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66925"/>
  <mc:AlternateContent xmlns:mc="http://schemas.openxmlformats.org/markup-compatibility/2006">
    <mc:Choice Requires="x15">
      <x15ac:absPath xmlns:x15ac="http://schemas.microsoft.com/office/spreadsheetml/2010/11/ac" url="C:\Work\Spreadsheet Solutions\Spreadsheet Solutions Hub - Documents\Package Jobs\Basic Range Products\Runner's Logbook\"/>
    </mc:Choice>
  </mc:AlternateContent>
  <xr:revisionPtr revIDLastSave="77" documentId="8_{D1CBC3C7-B09C-4B0B-8BBE-D6179AB5D1BE}" xr6:coauthVersionLast="45" xr6:coauthVersionMax="45" xr10:uidLastSave="{AABFDC48-8121-456F-8F19-BC72CD5B829D}"/>
  <workbookProtection workbookAlgorithmName="SHA-512" workbookHashValue="+wVpsVn5xNDDSUvtVA6bP2jPhm75s1yk5a6PgbDCCYcwWrRWa0I7xfMf0tfQaS16Ts9HvJYvP3lVtmhX5/9QfQ==" workbookSaltValue="7s4vLWOM/twIK6+SU+eR5w==" workbookSpinCount="100000" lockStructure="1"/>
  <bookViews>
    <workbookView xWindow="-120" yWindow="-120" windowWidth="20730" windowHeight="11160" xr2:uid="{6A044B92-4E56-47F9-8267-AB342ECB5DCF}"/>
  </bookViews>
  <sheets>
    <sheet name="Intro &amp; Setup" sheetId="1" r:id="rId1"/>
    <sheet name="Running Data" sheetId="2" r:id="rId2"/>
    <sheet name="Standard Runs" sheetId="3" r:id="rId3"/>
    <sheet name="Report" sheetId="4" r:id="rId4"/>
  </sheets>
  <definedNames>
    <definedName name="_xlnm._FilterDatabase" localSheetId="1" hidden="1">'Running Data'!$D$10:$F$20</definedName>
    <definedName name="_xlnm._FilterDatabase" localSheetId="2" hidden="1">'Standard Runs'!$D$10:$G$65</definedName>
    <definedName name="_xlnm.Print_Area" localSheetId="1">'Running Data'!$A$1:$U$2511</definedName>
    <definedName name="_xlnm.Print_Area" localSheetId="2">'Standard Runs'!$A$1:$P$66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 i="4" l="1"/>
  <c r="B4" i="3" l="1"/>
  <c r="B4" i="2"/>
  <c r="BK47" i="4"/>
  <c r="BK48" i="4"/>
  <c r="BK49" i="4"/>
  <c r="BK50" i="4"/>
  <c r="BK51" i="4"/>
  <c r="BK52" i="4"/>
  <c r="BK53" i="4"/>
  <c r="BK54" i="4"/>
  <c r="BK55" i="4"/>
  <c r="BK56" i="4"/>
  <c r="BK57" i="4"/>
  <c r="BK58" i="4"/>
  <c r="BK5" i="4"/>
  <c r="BK6" i="4"/>
  <c r="BK7" i="4"/>
  <c r="BK8" i="4"/>
  <c r="BK9" i="4"/>
  <c r="BK10" i="4"/>
  <c r="BK11" i="4"/>
  <c r="BK12" i="4"/>
  <c r="BK13" i="4"/>
  <c r="BK14" i="4"/>
  <c r="BK15" i="4"/>
  <c r="BK16" i="4"/>
  <c r="BK17" i="4"/>
  <c r="BK18" i="4"/>
  <c r="BK19" i="4"/>
  <c r="BK20" i="4"/>
  <c r="BK21" i="4"/>
  <c r="BK22" i="4"/>
  <c r="BK23" i="4"/>
  <c r="BK24" i="4"/>
  <c r="BK25" i="4"/>
  <c r="BK26" i="4"/>
  <c r="BK27" i="4"/>
  <c r="BK28" i="4"/>
  <c r="BK29" i="4"/>
  <c r="BK30" i="4"/>
  <c r="BK31" i="4"/>
  <c r="BK32" i="4"/>
  <c r="BK33" i="4"/>
  <c r="BK34" i="4"/>
  <c r="BK35" i="4"/>
  <c r="BK36" i="4"/>
  <c r="BK37" i="4"/>
  <c r="BK38" i="4"/>
  <c r="BK39" i="4"/>
  <c r="BK40" i="4"/>
  <c r="BK41" i="4"/>
  <c r="BK42" i="4"/>
  <c r="BK43" i="4"/>
  <c r="BK44" i="4"/>
  <c r="BK45" i="4"/>
  <c r="BK46" i="4"/>
  <c r="BK4" i="4"/>
  <c r="BE113" i="4"/>
  <c r="BE114" i="4"/>
  <c r="BE115" i="4"/>
  <c r="BE116" i="4"/>
  <c r="BE117" i="4"/>
  <c r="BE118" i="4"/>
  <c r="BE119" i="4"/>
  <c r="BE120" i="4"/>
  <c r="BE121" i="4"/>
  <c r="BE122" i="4"/>
  <c r="BE132" i="4"/>
  <c r="BE131" i="4"/>
  <c r="BE130" i="4"/>
  <c r="BE129" i="4"/>
  <c r="BE128" i="4"/>
  <c r="BE127" i="4"/>
  <c r="BE126" i="4"/>
  <c r="BE125" i="4"/>
  <c r="BE124" i="4"/>
  <c r="BE123" i="4"/>
  <c r="AX36" i="4"/>
  <c r="AF52" i="4"/>
  <c r="AF48" i="4"/>
  <c r="AF44" i="4"/>
  <c r="AJ8" i="2"/>
  <c r="B35" i="4"/>
  <c r="BE11" i="4" l="1"/>
  <c r="BE12" i="4"/>
  <c r="BE13" i="4"/>
  <c r="BE14" i="4"/>
  <c r="BE15" i="4"/>
  <c r="BE16" i="4"/>
  <c r="BE17" i="4"/>
  <c r="BE18" i="4"/>
  <c r="BE19" i="4"/>
  <c r="BE20" i="4"/>
  <c r="BE21" i="4"/>
  <c r="BE22" i="4"/>
  <c r="BE23" i="4"/>
  <c r="BE24" i="4"/>
  <c r="BE25" i="4"/>
  <c r="BE26" i="4"/>
  <c r="BE27" i="4"/>
  <c r="BE28" i="4"/>
  <c r="BE29" i="4"/>
  <c r="BE30" i="4"/>
  <c r="BE31" i="4"/>
  <c r="BE32" i="4"/>
  <c r="BE33" i="4"/>
  <c r="BE34" i="4"/>
  <c r="BE35" i="4"/>
  <c r="BE36" i="4"/>
  <c r="BE37" i="4"/>
  <c r="BE38" i="4"/>
  <c r="BE39" i="4"/>
  <c r="BE40" i="4"/>
  <c r="BE41" i="4"/>
  <c r="BE42" i="4"/>
  <c r="BE43" i="4"/>
  <c r="BE44" i="4"/>
  <c r="BE45" i="4"/>
  <c r="BE46" i="4"/>
  <c r="BE47" i="4"/>
  <c r="BE48" i="4"/>
  <c r="BE49" i="4"/>
  <c r="BE50" i="4"/>
  <c r="BE51" i="4"/>
  <c r="BE52" i="4"/>
  <c r="BE53" i="4"/>
  <c r="BE54" i="4"/>
  <c r="BE55" i="4"/>
  <c r="BE56" i="4"/>
  <c r="BE57" i="4"/>
  <c r="BE58" i="4"/>
  <c r="BE59" i="4"/>
  <c r="BE60" i="4"/>
  <c r="BE61" i="4"/>
  <c r="BE62" i="4"/>
  <c r="BE63" i="4"/>
  <c r="BE64" i="4"/>
  <c r="BE65" i="4"/>
  <c r="BE66" i="4"/>
  <c r="BE67" i="4"/>
  <c r="BE68" i="4"/>
  <c r="BE69" i="4"/>
  <c r="BE70" i="4"/>
  <c r="BE71" i="4"/>
  <c r="BE72" i="4"/>
  <c r="BE73" i="4"/>
  <c r="BE74" i="4"/>
  <c r="BE75" i="4"/>
  <c r="BE76" i="4"/>
  <c r="BE77" i="4"/>
  <c r="BE78" i="4"/>
  <c r="BE79" i="4"/>
  <c r="BE80" i="4"/>
  <c r="BE81" i="4"/>
  <c r="BE82" i="4"/>
  <c r="BE83" i="4"/>
  <c r="BE84" i="4"/>
  <c r="BE85" i="4"/>
  <c r="BE86" i="4"/>
  <c r="BE87" i="4"/>
  <c r="BE88" i="4"/>
  <c r="BE89" i="4"/>
  <c r="BE90" i="4"/>
  <c r="BE91" i="4"/>
  <c r="BE92" i="4"/>
  <c r="BE93" i="4"/>
  <c r="BE94" i="4"/>
  <c r="BE95" i="4"/>
  <c r="BE96" i="4"/>
  <c r="BE97" i="4"/>
  <c r="BE98" i="4"/>
  <c r="BE99" i="4"/>
  <c r="BE100" i="4"/>
  <c r="BE101" i="4"/>
  <c r="BE102" i="4"/>
  <c r="BE103" i="4"/>
  <c r="BE104" i="4"/>
  <c r="BE105" i="4"/>
  <c r="BE106" i="4"/>
  <c r="BE107" i="4"/>
  <c r="BE108" i="4"/>
  <c r="BE109" i="4"/>
  <c r="BE10" i="4"/>
  <c r="AG2510" i="2"/>
  <c r="AJ2510" i="2" s="1"/>
  <c r="AK2510" i="2" s="1"/>
  <c r="AG2509" i="2"/>
  <c r="AJ2509" i="2" s="1"/>
  <c r="AK2509" i="2" s="1"/>
  <c r="AG2508" i="2"/>
  <c r="AJ2508" i="2" s="1"/>
  <c r="AK2508" i="2" s="1"/>
  <c r="AG2507" i="2"/>
  <c r="AJ2507" i="2" s="1"/>
  <c r="AK2507" i="2" s="1"/>
  <c r="AG2506" i="2"/>
  <c r="AJ2506" i="2" s="1"/>
  <c r="AK2506" i="2" s="1"/>
  <c r="AG2505" i="2"/>
  <c r="AJ2505" i="2" s="1"/>
  <c r="AK2505" i="2" s="1"/>
  <c r="AG2504" i="2"/>
  <c r="AJ2504" i="2" s="1"/>
  <c r="AK2504" i="2" s="1"/>
  <c r="AG2503" i="2"/>
  <c r="AJ2503" i="2" s="1"/>
  <c r="AK2503" i="2" s="1"/>
  <c r="AG2502" i="2"/>
  <c r="AJ2502" i="2" s="1"/>
  <c r="AK2502" i="2" s="1"/>
  <c r="AG2501" i="2"/>
  <c r="AJ2501" i="2" s="1"/>
  <c r="AK2501" i="2" s="1"/>
  <c r="AG2500" i="2"/>
  <c r="AJ2500" i="2" s="1"/>
  <c r="AK2500" i="2" s="1"/>
  <c r="AG2499" i="2"/>
  <c r="AJ2499" i="2" s="1"/>
  <c r="AK2499" i="2" s="1"/>
  <c r="AG2498" i="2"/>
  <c r="AJ2498" i="2" s="1"/>
  <c r="AK2498" i="2" s="1"/>
  <c r="AG2497" i="2"/>
  <c r="AJ2497" i="2" s="1"/>
  <c r="AK2497" i="2" s="1"/>
  <c r="AG2496" i="2"/>
  <c r="AJ2496" i="2" s="1"/>
  <c r="AK2496" i="2" s="1"/>
  <c r="AG2495" i="2"/>
  <c r="AJ2495" i="2" s="1"/>
  <c r="AK2495" i="2" s="1"/>
  <c r="AG2494" i="2"/>
  <c r="AJ2494" i="2" s="1"/>
  <c r="AK2494" i="2" s="1"/>
  <c r="AG2493" i="2"/>
  <c r="AJ2493" i="2" s="1"/>
  <c r="AK2493" i="2" s="1"/>
  <c r="AG2492" i="2"/>
  <c r="AJ2492" i="2" s="1"/>
  <c r="AK2492" i="2" s="1"/>
  <c r="AG2491" i="2"/>
  <c r="AJ2491" i="2" s="1"/>
  <c r="AK2491" i="2" s="1"/>
  <c r="AG2490" i="2"/>
  <c r="AJ2490" i="2" s="1"/>
  <c r="AK2490" i="2" s="1"/>
  <c r="AG2489" i="2"/>
  <c r="AJ2489" i="2" s="1"/>
  <c r="AK2489" i="2" s="1"/>
  <c r="AG2488" i="2"/>
  <c r="AJ2488" i="2" s="1"/>
  <c r="AK2488" i="2" s="1"/>
  <c r="AG2487" i="2"/>
  <c r="AJ2487" i="2" s="1"/>
  <c r="AK2487" i="2" s="1"/>
  <c r="AG2486" i="2"/>
  <c r="AJ2486" i="2" s="1"/>
  <c r="AK2486" i="2" s="1"/>
  <c r="AG2485" i="2"/>
  <c r="AJ2485" i="2" s="1"/>
  <c r="AK2485" i="2" s="1"/>
  <c r="AG2484" i="2"/>
  <c r="AJ2484" i="2" s="1"/>
  <c r="AK2484" i="2" s="1"/>
  <c r="AG2483" i="2"/>
  <c r="AJ2483" i="2" s="1"/>
  <c r="AK2483" i="2" s="1"/>
  <c r="AG2482" i="2"/>
  <c r="AJ2482" i="2" s="1"/>
  <c r="AK2482" i="2" s="1"/>
  <c r="AG2481" i="2"/>
  <c r="AJ2481" i="2" s="1"/>
  <c r="AK2481" i="2" s="1"/>
  <c r="AG2480" i="2"/>
  <c r="AJ2480" i="2" s="1"/>
  <c r="AK2480" i="2" s="1"/>
  <c r="AG2479" i="2"/>
  <c r="AJ2479" i="2" s="1"/>
  <c r="AK2479" i="2" s="1"/>
  <c r="AG2478" i="2"/>
  <c r="AJ2478" i="2" s="1"/>
  <c r="AK2478" i="2" s="1"/>
  <c r="AG2477" i="2"/>
  <c r="AJ2477" i="2" s="1"/>
  <c r="AK2477" i="2" s="1"/>
  <c r="AG2476" i="2"/>
  <c r="AJ2476" i="2" s="1"/>
  <c r="AK2476" i="2" s="1"/>
  <c r="AG2475" i="2"/>
  <c r="AJ2475" i="2" s="1"/>
  <c r="AK2475" i="2" s="1"/>
  <c r="AG2474" i="2"/>
  <c r="AJ2474" i="2" s="1"/>
  <c r="AK2474" i="2" s="1"/>
  <c r="AG2473" i="2"/>
  <c r="AJ2473" i="2" s="1"/>
  <c r="AK2473" i="2" s="1"/>
  <c r="AG2472" i="2"/>
  <c r="AJ2472" i="2" s="1"/>
  <c r="AK2472" i="2" s="1"/>
  <c r="AG2471" i="2"/>
  <c r="AJ2471" i="2" s="1"/>
  <c r="AK2471" i="2" s="1"/>
  <c r="AG2470" i="2"/>
  <c r="AJ2470" i="2" s="1"/>
  <c r="AK2470" i="2" s="1"/>
  <c r="AG2469" i="2"/>
  <c r="AJ2469" i="2" s="1"/>
  <c r="AK2469" i="2" s="1"/>
  <c r="AG2468" i="2"/>
  <c r="AJ2468" i="2" s="1"/>
  <c r="AK2468" i="2" s="1"/>
  <c r="AG2467" i="2"/>
  <c r="AJ2467" i="2" s="1"/>
  <c r="AK2467" i="2" s="1"/>
  <c r="AG2466" i="2"/>
  <c r="AJ2466" i="2" s="1"/>
  <c r="AK2466" i="2" s="1"/>
  <c r="AG2465" i="2"/>
  <c r="AJ2465" i="2" s="1"/>
  <c r="AK2465" i="2" s="1"/>
  <c r="AG2464" i="2"/>
  <c r="AJ2464" i="2" s="1"/>
  <c r="AK2464" i="2" s="1"/>
  <c r="AG2463" i="2"/>
  <c r="AJ2463" i="2" s="1"/>
  <c r="AK2463" i="2" s="1"/>
  <c r="AG2462" i="2"/>
  <c r="AJ2462" i="2" s="1"/>
  <c r="AK2462" i="2" s="1"/>
  <c r="AG2461" i="2"/>
  <c r="AJ2461" i="2" s="1"/>
  <c r="AK2461" i="2" s="1"/>
  <c r="AG2460" i="2"/>
  <c r="AJ2460" i="2" s="1"/>
  <c r="AK2460" i="2" s="1"/>
  <c r="AG2459" i="2"/>
  <c r="AJ2459" i="2" s="1"/>
  <c r="AK2459" i="2" s="1"/>
  <c r="AG2458" i="2"/>
  <c r="AJ2458" i="2" s="1"/>
  <c r="AK2458" i="2" s="1"/>
  <c r="AG2457" i="2"/>
  <c r="AJ2457" i="2" s="1"/>
  <c r="AK2457" i="2" s="1"/>
  <c r="AG2456" i="2"/>
  <c r="AJ2456" i="2" s="1"/>
  <c r="AK2456" i="2" s="1"/>
  <c r="AG2455" i="2"/>
  <c r="AJ2455" i="2" s="1"/>
  <c r="AK2455" i="2" s="1"/>
  <c r="AG2454" i="2"/>
  <c r="AJ2454" i="2" s="1"/>
  <c r="AK2454" i="2" s="1"/>
  <c r="AG2453" i="2"/>
  <c r="AJ2453" i="2" s="1"/>
  <c r="AK2453" i="2" s="1"/>
  <c r="AG2452" i="2"/>
  <c r="AJ2452" i="2" s="1"/>
  <c r="AK2452" i="2" s="1"/>
  <c r="AG2451" i="2"/>
  <c r="AJ2451" i="2" s="1"/>
  <c r="AK2451" i="2" s="1"/>
  <c r="AG2450" i="2"/>
  <c r="AJ2450" i="2" s="1"/>
  <c r="AK2450" i="2" s="1"/>
  <c r="AG2449" i="2"/>
  <c r="AJ2449" i="2" s="1"/>
  <c r="AK2449" i="2" s="1"/>
  <c r="AG2448" i="2"/>
  <c r="AJ2448" i="2" s="1"/>
  <c r="AK2448" i="2" s="1"/>
  <c r="AG2447" i="2"/>
  <c r="AJ2447" i="2" s="1"/>
  <c r="AK2447" i="2" s="1"/>
  <c r="AG2446" i="2"/>
  <c r="AJ2446" i="2" s="1"/>
  <c r="AK2446" i="2" s="1"/>
  <c r="AG2445" i="2"/>
  <c r="AJ2445" i="2" s="1"/>
  <c r="AK2445" i="2" s="1"/>
  <c r="AG2444" i="2"/>
  <c r="AJ2444" i="2" s="1"/>
  <c r="AK2444" i="2" s="1"/>
  <c r="AG2443" i="2"/>
  <c r="AJ2443" i="2" s="1"/>
  <c r="AK2443" i="2" s="1"/>
  <c r="AG2442" i="2"/>
  <c r="AJ2442" i="2" s="1"/>
  <c r="AK2442" i="2" s="1"/>
  <c r="AG2441" i="2"/>
  <c r="AJ2441" i="2" s="1"/>
  <c r="AK2441" i="2" s="1"/>
  <c r="AG2440" i="2"/>
  <c r="AJ2440" i="2" s="1"/>
  <c r="AK2440" i="2" s="1"/>
  <c r="AG2439" i="2"/>
  <c r="AJ2439" i="2" s="1"/>
  <c r="AK2439" i="2" s="1"/>
  <c r="AG2438" i="2"/>
  <c r="AJ2438" i="2" s="1"/>
  <c r="AK2438" i="2" s="1"/>
  <c r="AG2437" i="2"/>
  <c r="AJ2437" i="2" s="1"/>
  <c r="AK2437" i="2" s="1"/>
  <c r="AG2436" i="2"/>
  <c r="AJ2436" i="2" s="1"/>
  <c r="AK2436" i="2" s="1"/>
  <c r="AG2435" i="2"/>
  <c r="AJ2435" i="2" s="1"/>
  <c r="AK2435" i="2" s="1"/>
  <c r="AG2434" i="2"/>
  <c r="AJ2434" i="2" s="1"/>
  <c r="AK2434" i="2" s="1"/>
  <c r="AG2433" i="2"/>
  <c r="AJ2433" i="2" s="1"/>
  <c r="AK2433" i="2" s="1"/>
  <c r="AG2432" i="2"/>
  <c r="AJ2432" i="2" s="1"/>
  <c r="AK2432" i="2" s="1"/>
  <c r="AG2431" i="2"/>
  <c r="AJ2431" i="2" s="1"/>
  <c r="AK2431" i="2" s="1"/>
  <c r="AG2430" i="2"/>
  <c r="AJ2430" i="2" s="1"/>
  <c r="AK2430" i="2" s="1"/>
  <c r="AG2429" i="2"/>
  <c r="AJ2429" i="2" s="1"/>
  <c r="AK2429" i="2" s="1"/>
  <c r="AG2428" i="2"/>
  <c r="AJ2428" i="2" s="1"/>
  <c r="AK2428" i="2" s="1"/>
  <c r="AG2427" i="2"/>
  <c r="AJ2427" i="2" s="1"/>
  <c r="AK2427" i="2" s="1"/>
  <c r="AG2426" i="2"/>
  <c r="AJ2426" i="2" s="1"/>
  <c r="AK2426" i="2" s="1"/>
  <c r="AG2425" i="2"/>
  <c r="AJ2425" i="2" s="1"/>
  <c r="AK2425" i="2" s="1"/>
  <c r="AG2424" i="2"/>
  <c r="AJ2424" i="2" s="1"/>
  <c r="AK2424" i="2" s="1"/>
  <c r="AG2423" i="2"/>
  <c r="AJ2423" i="2" s="1"/>
  <c r="AK2423" i="2" s="1"/>
  <c r="AG2422" i="2"/>
  <c r="AJ2422" i="2" s="1"/>
  <c r="AK2422" i="2" s="1"/>
  <c r="AG2421" i="2"/>
  <c r="AJ2421" i="2" s="1"/>
  <c r="AK2421" i="2" s="1"/>
  <c r="AG2420" i="2"/>
  <c r="AJ2420" i="2" s="1"/>
  <c r="AK2420" i="2" s="1"/>
  <c r="AG2419" i="2"/>
  <c r="AJ2419" i="2" s="1"/>
  <c r="AK2419" i="2" s="1"/>
  <c r="AG2418" i="2"/>
  <c r="AJ2418" i="2" s="1"/>
  <c r="AK2418" i="2" s="1"/>
  <c r="AG2417" i="2"/>
  <c r="AJ2417" i="2" s="1"/>
  <c r="AK2417" i="2" s="1"/>
  <c r="AG2416" i="2"/>
  <c r="AJ2416" i="2" s="1"/>
  <c r="AK2416" i="2" s="1"/>
  <c r="AG2415" i="2"/>
  <c r="AJ2415" i="2" s="1"/>
  <c r="AK2415" i="2" s="1"/>
  <c r="AG2414" i="2"/>
  <c r="AJ2414" i="2" s="1"/>
  <c r="AK2414" i="2" s="1"/>
  <c r="AG2413" i="2"/>
  <c r="AJ2413" i="2" s="1"/>
  <c r="AK2413" i="2" s="1"/>
  <c r="AG2412" i="2"/>
  <c r="AJ2412" i="2" s="1"/>
  <c r="AK2412" i="2" s="1"/>
  <c r="AG2411" i="2"/>
  <c r="AJ2411" i="2" s="1"/>
  <c r="AK2411" i="2" s="1"/>
  <c r="AG2410" i="2"/>
  <c r="AJ2410" i="2" s="1"/>
  <c r="AK2410" i="2" s="1"/>
  <c r="AG2409" i="2"/>
  <c r="AJ2409" i="2" s="1"/>
  <c r="AK2409" i="2" s="1"/>
  <c r="AG2408" i="2"/>
  <c r="AJ2408" i="2" s="1"/>
  <c r="AK2408" i="2" s="1"/>
  <c r="AG2407" i="2"/>
  <c r="AJ2407" i="2" s="1"/>
  <c r="AK2407" i="2" s="1"/>
  <c r="AG2406" i="2"/>
  <c r="AJ2406" i="2" s="1"/>
  <c r="AK2406" i="2" s="1"/>
  <c r="AG2405" i="2"/>
  <c r="AJ2405" i="2" s="1"/>
  <c r="AK2405" i="2" s="1"/>
  <c r="AG2404" i="2"/>
  <c r="AJ2404" i="2" s="1"/>
  <c r="AK2404" i="2" s="1"/>
  <c r="AG2403" i="2"/>
  <c r="AJ2403" i="2" s="1"/>
  <c r="AK2403" i="2" s="1"/>
  <c r="AG2402" i="2"/>
  <c r="AJ2402" i="2" s="1"/>
  <c r="AK2402" i="2" s="1"/>
  <c r="AG2401" i="2"/>
  <c r="AJ2401" i="2" s="1"/>
  <c r="AK2401" i="2" s="1"/>
  <c r="AG2400" i="2"/>
  <c r="AJ2400" i="2" s="1"/>
  <c r="AK2400" i="2" s="1"/>
  <c r="AG2399" i="2"/>
  <c r="AJ2399" i="2" s="1"/>
  <c r="AK2399" i="2" s="1"/>
  <c r="AG2398" i="2"/>
  <c r="AJ2398" i="2" s="1"/>
  <c r="AK2398" i="2" s="1"/>
  <c r="AG2397" i="2"/>
  <c r="AJ2397" i="2" s="1"/>
  <c r="AK2397" i="2" s="1"/>
  <c r="AG2396" i="2"/>
  <c r="AJ2396" i="2" s="1"/>
  <c r="AK2396" i="2" s="1"/>
  <c r="AG2395" i="2"/>
  <c r="AJ2395" i="2" s="1"/>
  <c r="AK2395" i="2" s="1"/>
  <c r="AG2394" i="2"/>
  <c r="AJ2394" i="2" s="1"/>
  <c r="AK2394" i="2" s="1"/>
  <c r="AG2393" i="2"/>
  <c r="AJ2393" i="2" s="1"/>
  <c r="AK2393" i="2" s="1"/>
  <c r="AG2392" i="2"/>
  <c r="AJ2392" i="2" s="1"/>
  <c r="AK2392" i="2" s="1"/>
  <c r="AG2391" i="2"/>
  <c r="AJ2391" i="2" s="1"/>
  <c r="AK2391" i="2" s="1"/>
  <c r="AG2390" i="2"/>
  <c r="AJ2390" i="2" s="1"/>
  <c r="AK2390" i="2" s="1"/>
  <c r="AG2389" i="2"/>
  <c r="AJ2389" i="2" s="1"/>
  <c r="AK2389" i="2" s="1"/>
  <c r="AG2388" i="2"/>
  <c r="AJ2388" i="2" s="1"/>
  <c r="AK2388" i="2" s="1"/>
  <c r="AG2387" i="2"/>
  <c r="AJ2387" i="2" s="1"/>
  <c r="AK2387" i="2" s="1"/>
  <c r="AG2386" i="2"/>
  <c r="AJ2386" i="2" s="1"/>
  <c r="AK2386" i="2" s="1"/>
  <c r="AG2385" i="2"/>
  <c r="AJ2385" i="2" s="1"/>
  <c r="AK2385" i="2" s="1"/>
  <c r="AG2384" i="2"/>
  <c r="AJ2384" i="2" s="1"/>
  <c r="AK2384" i="2" s="1"/>
  <c r="AG2383" i="2"/>
  <c r="AJ2383" i="2" s="1"/>
  <c r="AK2383" i="2" s="1"/>
  <c r="AG2382" i="2"/>
  <c r="AJ2382" i="2" s="1"/>
  <c r="AK2382" i="2" s="1"/>
  <c r="AG2381" i="2"/>
  <c r="AJ2381" i="2" s="1"/>
  <c r="AK2381" i="2" s="1"/>
  <c r="AG2380" i="2"/>
  <c r="AJ2380" i="2" s="1"/>
  <c r="AK2380" i="2" s="1"/>
  <c r="AG2379" i="2"/>
  <c r="AJ2379" i="2" s="1"/>
  <c r="AK2379" i="2" s="1"/>
  <c r="AG2378" i="2"/>
  <c r="AJ2378" i="2" s="1"/>
  <c r="AK2378" i="2" s="1"/>
  <c r="AG2377" i="2"/>
  <c r="AJ2377" i="2" s="1"/>
  <c r="AK2377" i="2" s="1"/>
  <c r="AG2376" i="2"/>
  <c r="AJ2376" i="2" s="1"/>
  <c r="AK2376" i="2" s="1"/>
  <c r="AG2375" i="2"/>
  <c r="AJ2375" i="2" s="1"/>
  <c r="AK2375" i="2" s="1"/>
  <c r="AG2374" i="2"/>
  <c r="AJ2374" i="2" s="1"/>
  <c r="AK2374" i="2" s="1"/>
  <c r="AG2373" i="2"/>
  <c r="AJ2373" i="2" s="1"/>
  <c r="AK2373" i="2" s="1"/>
  <c r="AG2372" i="2"/>
  <c r="AJ2372" i="2" s="1"/>
  <c r="AK2372" i="2" s="1"/>
  <c r="AG2371" i="2"/>
  <c r="AJ2371" i="2" s="1"/>
  <c r="AK2371" i="2" s="1"/>
  <c r="AG2370" i="2"/>
  <c r="AJ2370" i="2" s="1"/>
  <c r="AK2370" i="2" s="1"/>
  <c r="AG2369" i="2"/>
  <c r="AJ2369" i="2" s="1"/>
  <c r="AK2369" i="2" s="1"/>
  <c r="AG2368" i="2"/>
  <c r="AJ2368" i="2" s="1"/>
  <c r="AK2368" i="2" s="1"/>
  <c r="AG2367" i="2"/>
  <c r="AJ2367" i="2" s="1"/>
  <c r="AK2367" i="2" s="1"/>
  <c r="AG2366" i="2"/>
  <c r="AJ2366" i="2" s="1"/>
  <c r="AK2366" i="2" s="1"/>
  <c r="AG2365" i="2"/>
  <c r="AJ2365" i="2" s="1"/>
  <c r="AK2365" i="2" s="1"/>
  <c r="AG2364" i="2"/>
  <c r="AJ2364" i="2" s="1"/>
  <c r="AK2364" i="2" s="1"/>
  <c r="AG2363" i="2"/>
  <c r="AJ2363" i="2" s="1"/>
  <c r="AK2363" i="2" s="1"/>
  <c r="AG2362" i="2"/>
  <c r="AJ2362" i="2" s="1"/>
  <c r="AK2362" i="2" s="1"/>
  <c r="AG2361" i="2"/>
  <c r="AJ2361" i="2" s="1"/>
  <c r="AK2361" i="2" s="1"/>
  <c r="AG2360" i="2"/>
  <c r="AJ2360" i="2" s="1"/>
  <c r="AK2360" i="2" s="1"/>
  <c r="AG2359" i="2"/>
  <c r="AJ2359" i="2" s="1"/>
  <c r="AK2359" i="2" s="1"/>
  <c r="AG2358" i="2"/>
  <c r="AJ2358" i="2" s="1"/>
  <c r="AK2358" i="2" s="1"/>
  <c r="AG2357" i="2"/>
  <c r="AJ2357" i="2" s="1"/>
  <c r="AK2357" i="2" s="1"/>
  <c r="AG2356" i="2"/>
  <c r="AJ2356" i="2" s="1"/>
  <c r="AK2356" i="2" s="1"/>
  <c r="AG2355" i="2"/>
  <c r="AJ2355" i="2" s="1"/>
  <c r="AK2355" i="2" s="1"/>
  <c r="AG2354" i="2"/>
  <c r="AJ2354" i="2" s="1"/>
  <c r="AK2354" i="2" s="1"/>
  <c r="AG2353" i="2"/>
  <c r="AJ2353" i="2" s="1"/>
  <c r="AK2353" i="2" s="1"/>
  <c r="AG2352" i="2"/>
  <c r="AJ2352" i="2" s="1"/>
  <c r="AK2352" i="2" s="1"/>
  <c r="AG2351" i="2"/>
  <c r="AJ2351" i="2" s="1"/>
  <c r="AK2351" i="2" s="1"/>
  <c r="AG2350" i="2"/>
  <c r="AJ2350" i="2" s="1"/>
  <c r="AK2350" i="2" s="1"/>
  <c r="AG2349" i="2"/>
  <c r="AJ2349" i="2" s="1"/>
  <c r="AK2349" i="2" s="1"/>
  <c r="AG2348" i="2"/>
  <c r="AJ2348" i="2" s="1"/>
  <c r="AK2348" i="2" s="1"/>
  <c r="AG2347" i="2"/>
  <c r="AJ2347" i="2" s="1"/>
  <c r="AK2347" i="2" s="1"/>
  <c r="AG2346" i="2"/>
  <c r="AJ2346" i="2" s="1"/>
  <c r="AK2346" i="2" s="1"/>
  <c r="AG2345" i="2"/>
  <c r="AJ2345" i="2" s="1"/>
  <c r="AK2345" i="2" s="1"/>
  <c r="AG2344" i="2"/>
  <c r="AJ2344" i="2" s="1"/>
  <c r="AK2344" i="2" s="1"/>
  <c r="AG2343" i="2"/>
  <c r="AJ2343" i="2" s="1"/>
  <c r="AK2343" i="2" s="1"/>
  <c r="AG2342" i="2"/>
  <c r="AJ2342" i="2" s="1"/>
  <c r="AK2342" i="2" s="1"/>
  <c r="AG2341" i="2"/>
  <c r="AJ2341" i="2" s="1"/>
  <c r="AK2341" i="2" s="1"/>
  <c r="AG2340" i="2"/>
  <c r="AJ2340" i="2" s="1"/>
  <c r="AK2340" i="2" s="1"/>
  <c r="AG2339" i="2"/>
  <c r="AJ2339" i="2" s="1"/>
  <c r="AK2339" i="2" s="1"/>
  <c r="AG2338" i="2"/>
  <c r="AJ2338" i="2" s="1"/>
  <c r="AK2338" i="2" s="1"/>
  <c r="AG2337" i="2"/>
  <c r="AJ2337" i="2" s="1"/>
  <c r="AK2337" i="2" s="1"/>
  <c r="AG2336" i="2"/>
  <c r="AJ2336" i="2" s="1"/>
  <c r="AK2336" i="2" s="1"/>
  <c r="AG2335" i="2"/>
  <c r="AJ2335" i="2" s="1"/>
  <c r="AK2335" i="2" s="1"/>
  <c r="AG2334" i="2"/>
  <c r="AJ2334" i="2" s="1"/>
  <c r="AK2334" i="2" s="1"/>
  <c r="AG2333" i="2"/>
  <c r="AJ2333" i="2" s="1"/>
  <c r="AK2333" i="2" s="1"/>
  <c r="AG2332" i="2"/>
  <c r="AJ2332" i="2" s="1"/>
  <c r="AK2332" i="2" s="1"/>
  <c r="AG2331" i="2"/>
  <c r="AJ2331" i="2" s="1"/>
  <c r="AK2331" i="2" s="1"/>
  <c r="AG2330" i="2"/>
  <c r="AJ2330" i="2" s="1"/>
  <c r="AK2330" i="2" s="1"/>
  <c r="AG2329" i="2"/>
  <c r="AJ2329" i="2" s="1"/>
  <c r="AK2329" i="2" s="1"/>
  <c r="AG2328" i="2"/>
  <c r="AJ2328" i="2" s="1"/>
  <c r="AK2328" i="2" s="1"/>
  <c r="AG2327" i="2"/>
  <c r="AJ2327" i="2" s="1"/>
  <c r="AK2327" i="2" s="1"/>
  <c r="AG2326" i="2"/>
  <c r="AJ2326" i="2" s="1"/>
  <c r="AK2326" i="2" s="1"/>
  <c r="AG2325" i="2"/>
  <c r="AJ2325" i="2" s="1"/>
  <c r="AK2325" i="2" s="1"/>
  <c r="AG2324" i="2"/>
  <c r="AJ2324" i="2" s="1"/>
  <c r="AK2324" i="2" s="1"/>
  <c r="AG2323" i="2"/>
  <c r="AJ2323" i="2" s="1"/>
  <c r="AK2323" i="2" s="1"/>
  <c r="AG2322" i="2"/>
  <c r="AJ2322" i="2" s="1"/>
  <c r="AK2322" i="2" s="1"/>
  <c r="AG2321" i="2"/>
  <c r="AJ2321" i="2" s="1"/>
  <c r="AK2321" i="2" s="1"/>
  <c r="AG2320" i="2"/>
  <c r="AJ2320" i="2" s="1"/>
  <c r="AK2320" i="2" s="1"/>
  <c r="AG2319" i="2"/>
  <c r="AJ2319" i="2" s="1"/>
  <c r="AK2319" i="2" s="1"/>
  <c r="AG2318" i="2"/>
  <c r="AJ2318" i="2" s="1"/>
  <c r="AK2318" i="2" s="1"/>
  <c r="AG2317" i="2"/>
  <c r="AJ2317" i="2" s="1"/>
  <c r="AK2317" i="2" s="1"/>
  <c r="AG2316" i="2"/>
  <c r="AJ2316" i="2" s="1"/>
  <c r="AK2316" i="2" s="1"/>
  <c r="AG2315" i="2"/>
  <c r="AJ2315" i="2" s="1"/>
  <c r="AK2315" i="2" s="1"/>
  <c r="AG2314" i="2"/>
  <c r="AJ2314" i="2" s="1"/>
  <c r="AK2314" i="2" s="1"/>
  <c r="AG2313" i="2"/>
  <c r="AJ2313" i="2" s="1"/>
  <c r="AK2313" i="2" s="1"/>
  <c r="AG2312" i="2"/>
  <c r="AJ2312" i="2" s="1"/>
  <c r="AK2312" i="2" s="1"/>
  <c r="AG2311" i="2"/>
  <c r="AJ2311" i="2" s="1"/>
  <c r="AK2311" i="2" s="1"/>
  <c r="AG2310" i="2"/>
  <c r="AJ2310" i="2" s="1"/>
  <c r="AK2310" i="2" s="1"/>
  <c r="AG2309" i="2"/>
  <c r="AJ2309" i="2" s="1"/>
  <c r="AK2309" i="2" s="1"/>
  <c r="AG2308" i="2"/>
  <c r="AJ2308" i="2" s="1"/>
  <c r="AK2308" i="2" s="1"/>
  <c r="AG2307" i="2"/>
  <c r="AJ2307" i="2" s="1"/>
  <c r="AK2307" i="2" s="1"/>
  <c r="AG2306" i="2"/>
  <c r="AJ2306" i="2" s="1"/>
  <c r="AK2306" i="2" s="1"/>
  <c r="AG2305" i="2"/>
  <c r="AJ2305" i="2" s="1"/>
  <c r="AK2305" i="2" s="1"/>
  <c r="AG2304" i="2"/>
  <c r="AJ2304" i="2" s="1"/>
  <c r="AK2304" i="2" s="1"/>
  <c r="AG2303" i="2"/>
  <c r="AJ2303" i="2" s="1"/>
  <c r="AK2303" i="2" s="1"/>
  <c r="AG2302" i="2"/>
  <c r="AJ2302" i="2" s="1"/>
  <c r="AK2302" i="2" s="1"/>
  <c r="AG2301" i="2"/>
  <c r="AJ2301" i="2" s="1"/>
  <c r="AK2301" i="2" s="1"/>
  <c r="AG2300" i="2"/>
  <c r="AJ2300" i="2" s="1"/>
  <c r="AK2300" i="2" s="1"/>
  <c r="AG2299" i="2"/>
  <c r="AJ2299" i="2" s="1"/>
  <c r="AK2299" i="2" s="1"/>
  <c r="AG2298" i="2"/>
  <c r="AJ2298" i="2" s="1"/>
  <c r="AK2298" i="2" s="1"/>
  <c r="AG2297" i="2"/>
  <c r="AJ2297" i="2" s="1"/>
  <c r="AK2297" i="2" s="1"/>
  <c r="AG2296" i="2"/>
  <c r="AJ2296" i="2" s="1"/>
  <c r="AK2296" i="2" s="1"/>
  <c r="AG2295" i="2"/>
  <c r="AJ2295" i="2" s="1"/>
  <c r="AK2295" i="2" s="1"/>
  <c r="AG2294" i="2"/>
  <c r="AJ2294" i="2" s="1"/>
  <c r="AK2294" i="2" s="1"/>
  <c r="AG2293" i="2"/>
  <c r="AJ2293" i="2" s="1"/>
  <c r="AK2293" i="2" s="1"/>
  <c r="AG2292" i="2"/>
  <c r="AJ2292" i="2" s="1"/>
  <c r="AK2292" i="2" s="1"/>
  <c r="AG2291" i="2"/>
  <c r="AJ2291" i="2" s="1"/>
  <c r="AK2291" i="2" s="1"/>
  <c r="AG2290" i="2"/>
  <c r="AJ2290" i="2" s="1"/>
  <c r="AK2290" i="2" s="1"/>
  <c r="AG2289" i="2"/>
  <c r="AJ2289" i="2" s="1"/>
  <c r="AK2289" i="2" s="1"/>
  <c r="AG2288" i="2"/>
  <c r="AJ2288" i="2" s="1"/>
  <c r="AK2288" i="2" s="1"/>
  <c r="AG2287" i="2"/>
  <c r="AJ2287" i="2" s="1"/>
  <c r="AK2287" i="2" s="1"/>
  <c r="AG2286" i="2"/>
  <c r="AJ2286" i="2" s="1"/>
  <c r="AK2286" i="2" s="1"/>
  <c r="AG2285" i="2"/>
  <c r="AJ2285" i="2" s="1"/>
  <c r="AK2285" i="2" s="1"/>
  <c r="AG2284" i="2"/>
  <c r="AJ2284" i="2" s="1"/>
  <c r="AK2284" i="2" s="1"/>
  <c r="AG2283" i="2"/>
  <c r="AJ2283" i="2" s="1"/>
  <c r="AK2283" i="2" s="1"/>
  <c r="AG2282" i="2"/>
  <c r="AJ2282" i="2" s="1"/>
  <c r="AK2282" i="2" s="1"/>
  <c r="AG2281" i="2"/>
  <c r="AJ2281" i="2" s="1"/>
  <c r="AK2281" i="2" s="1"/>
  <c r="AG2280" i="2"/>
  <c r="AJ2280" i="2" s="1"/>
  <c r="AK2280" i="2" s="1"/>
  <c r="AG2279" i="2"/>
  <c r="AJ2279" i="2" s="1"/>
  <c r="AK2279" i="2" s="1"/>
  <c r="AG2278" i="2"/>
  <c r="AJ2278" i="2" s="1"/>
  <c r="AK2278" i="2" s="1"/>
  <c r="AG2277" i="2"/>
  <c r="AJ2277" i="2" s="1"/>
  <c r="AK2277" i="2" s="1"/>
  <c r="AG2276" i="2"/>
  <c r="AJ2276" i="2" s="1"/>
  <c r="AK2276" i="2" s="1"/>
  <c r="AG2275" i="2"/>
  <c r="AJ2275" i="2" s="1"/>
  <c r="AK2275" i="2" s="1"/>
  <c r="AG2274" i="2"/>
  <c r="AJ2274" i="2" s="1"/>
  <c r="AK2274" i="2" s="1"/>
  <c r="AG2273" i="2"/>
  <c r="AJ2273" i="2" s="1"/>
  <c r="AK2273" i="2" s="1"/>
  <c r="AG2272" i="2"/>
  <c r="AJ2272" i="2" s="1"/>
  <c r="AK2272" i="2" s="1"/>
  <c r="AG2271" i="2"/>
  <c r="AJ2271" i="2" s="1"/>
  <c r="AK2271" i="2" s="1"/>
  <c r="AG2270" i="2"/>
  <c r="AJ2270" i="2" s="1"/>
  <c r="AK2270" i="2" s="1"/>
  <c r="AG2269" i="2"/>
  <c r="AJ2269" i="2" s="1"/>
  <c r="AK2269" i="2" s="1"/>
  <c r="AG2268" i="2"/>
  <c r="AJ2268" i="2" s="1"/>
  <c r="AK2268" i="2" s="1"/>
  <c r="AG2267" i="2"/>
  <c r="AJ2267" i="2" s="1"/>
  <c r="AK2267" i="2" s="1"/>
  <c r="AG2266" i="2"/>
  <c r="AJ2266" i="2" s="1"/>
  <c r="AK2266" i="2" s="1"/>
  <c r="AG2265" i="2"/>
  <c r="AJ2265" i="2" s="1"/>
  <c r="AK2265" i="2" s="1"/>
  <c r="AG2264" i="2"/>
  <c r="AJ2264" i="2" s="1"/>
  <c r="AK2264" i="2" s="1"/>
  <c r="AG2263" i="2"/>
  <c r="AJ2263" i="2" s="1"/>
  <c r="AK2263" i="2" s="1"/>
  <c r="AG2262" i="2"/>
  <c r="AJ2262" i="2" s="1"/>
  <c r="AK2262" i="2" s="1"/>
  <c r="AG2261" i="2"/>
  <c r="AJ2261" i="2" s="1"/>
  <c r="AK2261" i="2" s="1"/>
  <c r="AG2260" i="2"/>
  <c r="AJ2260" i="2" s="1"/>
  <c r="AK2260" i="2" s="1"/>
  <c r="AG2259" i="2"/>
  <c r="AJ2259" i="2" s="1"/>
  <c r="AK2259" i="2" s="1"/>
  <c r="AG2258" i="2"/>
  <c r="AJ2258" i="2" s="1"/>
  <c r="AK2258" i="2" s="1"/>
  <c r="AG2257" i="2"/>
  <c r="AJ2257" i="2" s="1"/>
  <c r="AK2257" i="2" s="1"/>
  <c r="AG2256" i="2"/>
  <c r="AJ2256" i="2" s="1"/>
  <c r="AK2256" i="2" s="1"/>
  <c r="AG2255" i="2"/>
  <c r="AJ2255" i="2" s="1"/>
  <c r="AK2255" i="2" s="1"/>
  <c r="AG2254" i="2"/>
  <c r="AJ2254" i="2" s="1"/>
  <c r="AK2254" i="2" s="1"/>
  <c r="AG2253" i="2"/>
  <c r="AJ2253" i="2" s="1"/>
  <c r="AK2253" i="2" s="1"/>
  <c r="AG2252" i="2"/>
  <c r="AJ2252" i="2" s="1"/>
  <c r="AK2252" i="2" s="1"/>
  <c r="AG2251" i="2"/>
  <c r="AJ2251" i="2" s="1"/>
  <c r="AK2251" i="2" s="1"/>
  <c r="AG2250" i="2"/>
  <c r="AJ2250" i="2" s="1"/>
  <c r="AK2250" i="2" s="1"/>
  <c r="AG2249" i="2"/>
  <c r="AJ2249" i="2" s="1"/>
  <c r="AK2249" i="2" s="1"/>
  <c r="AG2248" i="2"/>
  <c r="AJ2248" i="2" s="1"/>
  <c r="AK2248" i="2" s="1"/>
  <c r="AG2247" i="2"/>
  <c r="AJ2247" i="2" s="1"/>
  <c r="AK2247" i="2" s="1"/>
  <c r="AG2246" i="2"/>
  <c r="AJ2246" i="2" s="1"/>
  <c r="AK2246" i="2" s="1"/>
  <c r="AG2245" i="2"/>
  <c r="AJ2245" i="2" s="1"/>
  <c r="AK2245" i="2" s="1"/>
  <c r="AG2244" i="2"/>
  <c r="AJ2244" i="2" s="1"/>
  <c r="AK2244" i="2" s="1"/>
  <c r="AG2243" i="2"/>
  <c r="AJ2243" i="2" s="1"/>
  <c r="AK2243" i="2" s="1"/>
  <c r="AG2242" i="2"/>
  <c r="AJ2242" i="2" s="1"/>
  <c r="AK2242" i="2" s="1"/>
  <c r="AG2241" i="2"/>
  <c r="AJ2241" i="2" s="1"/>
  <c r="AK2241" i="2" s="1"/>
  <c r="AG2240" i="2"/>
  <c r="AJ2240" i="2" s="1"/>
  <c r="AK2240" i="2" s="1"/>
  <c r="AG2239" i="2"/>
  <c r="AJ2239" i="2" s="1"/>
  <c r="AK2239" i="2" s="1"/>
  <c r="AG2238" i="2"/>
  <c r="AJ2238" i="2" s="1"/>
  <c r="AK2238" i="2" s="1"/>
  <c r="AG2237" i="2"/>
  <c r="AJ2237" i="2" s="1"/>
  <c r="AK2237" i="2" s="1"/>
  <c r="AG2236" i="2"/>
  <c r="AJ2236" i="2" s="1"/>
  <c r="AK2236" i="2" s="1"/>
  <c r="AG2235" i="2"/>
  <c r="AJ2235" i="2" s="1"/>
  <c r="AK2235" i="2" s="1"/>
  <c r="AG2234" i="2"/>
  <c r="AJ2234" i="2" s="1"/>
  <c r="AK2234" i="2" s="1"/>
  <c r="AG2233" i="2"/>
  <c r="AJ2233" i="2" s="1"/>
  <c r="AK2233" i="2" s="1"/>
  <c r="AG2232" i="2"/>
  <c r="AJ2232" i="2" s="1"/>
  <c r="AK2232" i="2" s="1"/>
  <c r="AG2231" i="2"/>
  <c r="AJ2231" i="2" s="1"/>
  <c r="AK2231" i="2" s="1"/>
  <c r="AG2230" i="2"/>
  <c r="AJ2230" i="2" s="1"/>
  <c r="AK2230" i="2" s="1"/>
  <c r="AG2229" i="2"/>
  <c r="AJ2229" i="2" s="1"/>
  <c r="AK2229" i="2" s="1"/>
  <c r="AG2228" i="2"/>
  <c r="AJ2228" i="2" s="1"/>
  <c r="AK2228" i="2" s="1"/>
  <c r="AG2227" i="2"/>
  <c r="AJ2227" i="2" s="1"/>
  <c r="AK2227" i="2" s="1"/>
  <c r="AG2226" i="2"/>
  <c r="AJ2226" i="2" s="1"/>
  <c r="AK2226" i="2" s="1"/>
  <c r="AG2225" i="2"/>
  <c r="AJ2225" i="2" s="1"/>
  <c r="AK2225" i="2" s="1"/>
  <c r="AG2224" i="2"/>
  <c r="AJ2224" i="2" s="1"/>
  <c r="AK2224" i="2" s="1"/>
  <c r="AG2223" i="2"/>
  <c r="AJ2223" i="2" s="1"/>
  <c r="AK2223" i="2" s="1"/>
  <c r="AG2222" i="2"/>
  <c r="AJ2222" i="2" s="1"/>
  <c r="AK2222" i="2" s="1"/>
  <c r="AG2221" i="2"/>
  <c r="AJ2221" i="2" s="1"/>
  <c r="AK2221" i="2" s="1"/>
  <c r="AG2220" i="2"/>
  <c r="AJ2220" i="2" s="1"/>
  <c r="AK2220" i="2" s="1"/>
  <c r="AG2219" i="2"/>
  <c r="AJ2219" i="2" s="1"/>
  <c r="AK2219" i="2" s="1"/>
  <c r="AG2218" i="2"/>
  <c r="AJ2218" i="2" s="1"/>
  <c r="AK2218" i="2" s="1"/>
  <c r="AG2217" i="2"/>
  <c r="AJ2217" i="2" s="1"/>
  <c r="AK2217" i="2" s="1"/>
  <c r="AG2216" i="2"/>
  <c r="AJ2216" i="2" s="1"/>
  <c r="AK2216" i="2" s="1"/>
  <c r="AG2215" i="2"/>
  <c r="AJ2215" i="2" s="1"/>
  <c r="AK2215" i="2" s="1"/>
  <c r="AG2214" i="2"/>
  <c r="AJ2214" i="2" s="1"/>
  <c r="AK2214" i="2" s="1"/>
  <c r="AG2213" i="2"/>
  <c r="AJ2213" i="2" s="1"/>
  <c r="AK2213" i="2" s="1"/>
  <c r="AG2212" i="2"/>
  <c r="AJ2212" i="2" s="1"/>
  <c r="AK2212" i="2" s="1"/>
  <c r="AG2211" i="2"/>
  <c r="AJ2211" i="2" s="1"/>
  <c r="AK2211" i="2" s="1"/>
  <c r="AG2210" i="2"/>
  <c r="AJ2210" i="2" s="1"/>
  <c r="AK2210" i="2" s="1"/>
  <c r="AG2209" i="2"/>
  <c r="AJ2209" i="2" s="1"/>
  <c r="AK2209" i="2" s="1"/>
  <c r="AG2208" i="2"/>
  <c r="AJ2208" i="2" s="1"/>
  <c r="AK2208" i="2" s="1"/>
  <c r="AG2207" i="2"/>
  <c r="AJ2207" i="2" s="1"/>
  <c r="AK2207" i="2" s="1"/>
  <c r="AG2206" i="2"/>
  <c r="AJ2206" i="2" s="1"/>
  <c r="AK2206" i="2" s="1"/>
  <c r="AG2205" i="2"/>
  <c r="AJ2205" i="2" s="1"/>
  <c r="AK2205" i="2" s="1"/>
  <c r="AG2204" i="2"/>
  <c r="AJ2204" i="2" s="1"/>
  <c r="AK2204" i="2" s="1"/>
  <c r="AG2203" i="2"/>
  <c r="AJ2203" i="2" s="1"/>
  <c r="AK2203" i="2" s="1"/>
  <c r="AG2202" i="2"/>
  <c r="AJ2202" i="2" s="1"/>
  <c r="AK2202" i="2" s="1"/>
  <c r="AG2201" i="2"/>
  <c r="AJ2201" i="2" s="1"/>
  <c r="AK2201" i="2" s="1"/>
  <c r="AG2200" i="2"/>
  <c r="AJ2200" i="2" s="1"/>
  <c r="AK2200" i="2" s="1"/>
  <c r="AG2199" i="2"/>
  <c r="AJ2199" i="2" s="1"/>
  <c r="AK2199" i="2" s="1"/>
  <c r="AG2198" i="2"/>
  <c r="AJ2198" i="2" s="1"/>
  <c r="AK2198" i="2" s="1"/>
  <c r="AG2197" i="2"/>
  <c r="AJ2197" i="2" s="1"/>
  <c r="AK2197" i="2" s="1"/>
  <c r="AG2196" i="2"/>
  <c r="AJ2196" i="2" s="1"/>
  <c r="AK2196" i="2" s="1"/>
  <c r="AG2195" i="2"/>
  <c r="AJ2195" i="2" s="1"/>
  <c r="AK2195" i="2" s="1"/>
  <c r="AG2194" i="2"/>
  <c r="AJ2194" i="2" s="1"/>
  <c r="AK2194" i="2" s="1"/>
  <c r="AG2193" i="2"/>
  <c r="AJ2193" i="2" s="1"/>
  <c r="AK2193" i="2" s="1"/>
  <c r="AG2192" i="2"/>
  <c r="AJ2192" i="2" s="1"/>
  <c r="AK2192" i="2" s="1"/>
  <c r="AG2191" i="2"/>
  <c r="AJ2191" i="2" s="1"/>
  <c r="AK2191" i="2" s="1"/>
  <c r="AG2190" i="2"/>
  <c r="AJ2190" i="2" s="1"/>
  <c r="AK2190" i="2" s="1"/>
  <c r="AG2189" i="2"/>
  <c r="AJ2189" i="2" s="1"/>
  <c r="AK2189" i="2" s="1"/>
  <c r="AG2188" i="2"/>
  <c r="AJ2188" i="2" s="1"/>
  <c r="AK2188" i="2" s="1"/>
  <c r="AG2187" i="2"/>
  <c r="AJ2187" i="2" s="1"/>
  <c r="AK2187" i="2" s="1"/>
  <c r="AG2186" i="2"/>
  <c r="AJ2186" i="2" s="1"/>
  <c r="AK2186" i="2" s="1"/>
  <c r="AG2185" i="2"/>
  <c r="AJ2185" i="2" s="1"/>
  <c r="AK2185" i="2" s="1"/>
  <c r="AG2184" i="2"/>
  <c r="AJ2184" i="2" s="1"/>
  <c r="AK2184" i="2" s="1"/>
  <c r="AG2183" i="2"/>
  <c r="AJ2183" i="2" s="1"/>
  <c r="AK2183" i="2" s="1"/>
  <c r="AG2182" i="2"/>
  <c r="AJ2182" i="2" s="1"/>
  <c r="AK2182" i="2" s="1"/>
  <c r="AG2181" i="2"/>
  <c r="AJ2181" i="2" s="1"/>
  <c r="AK2181" i="2" s="1"/>
  <c r="AG2180" i="2"/>
  <c r="AJ2180" i="2" s="1"/>
  <c r="AK2180" i="2" s="1"/>
  <c r="AG2179" i="2"/>
  <c r="AJ2179" i="2" s="1"/>
  <c r="AK2179" i="2" s="1"/>
  <c r="AG2178" i="2"/>
  <c r="AJ2178" i="2" s="1"/>
  <c r="AK2178" i="2" s="1"/>
  <c r="AG2177" i="2"/>
  <c r="AJ2177" i="2" s="1"/>
  <c r="AK2177" i="2" s="1"/>
  <c r="AG2176" i="2"/>
  <c r="AJ2176" i="2" s="1"/>
  <c r="AK2176" i="2" s="1"/>
  <c r="AG2175" i="2"/>
  <c r="AJ2175" i="2" s="1"/>
  <c r="AK2175" i="2" s="1"/>
  <c r="AG2174" i="2"/>
  <c r="AJ2174" i="2" s="1"/>
  <c r="AK2174" i="2" s="1"/>
  <c r="AG2173" i="2"/>
  <c r="AJ2173" i="2" s="1"/>
  <c r="AK2173" i="2" s="1"/>
  <c r="AG2172" i="2"/>
  <c r="AJ2172" i="2" s="1"/>
  <c r="AK2172" i="2" s="1"/>
  <c r="AG2171" i="2"/>
  <c r="AJ2171" i="2" s="1"/>
  <c r="AK2171" i="2" s="1"/>
  <c r="AG2170" i="2"/>
  <c r="AJ2170" i="2" s="1"/>
  <c r="AK2170" i="2" s="1"/>
  <c r="AG2169" i="2"/>
  <c r="AJ2169" i="2" s="1"/>
  <c r="AK2169" i="2" s="1"/>
  <c r="AG2168" i="2"/>
  <c r="AJ2168" i="2" s="1"/>
  <c r="AK2168" i="2" s="1"/>
  <c r="AG2167" i="2"/>
  <c r="AJ2167" i="2" s="1"/>
  <c r="AK2167" i="2" s="1"/>
  <c r="AG2166" i="2"/>
  <c r="AJ2166" i="2" s="1"/>
  <c r="AK2166" i="2" s="1"/>
  <c r="AG2165" i="2"/>
  <c r="AJ2165" i="2" s="1"/>
  <c r="AK2165" i="2" s="1"/>
  <c r="AG2164" i="2"/>
  <c r="AJ2164" i="2" s="1"/>
  <c r="AK2164" i="2" s="1"/>
  <c r="AG2163" i="2"/>
  <c r="AJ2163" i="2" s="1"/>
  <c r="AK2163" i="2" s="1"/>
  <c r="AG2162" i="2"/>
  <c r="AJ2162" i="2" s="1"/>
  <c r="AK2162" i="2" s="1"/>
  <c r="AG2161" i="2"/>
  <c r="AJ2161" i="2" s="1"/>
  <c r="AK2161" i="2" s="1"/>
  <c r="AG2160" i="2"/>
  <c r="AJ2160" i="2" s="1"/>
  <c r="AK2160" i="2" s="1"/>
  <c r="AG2159" i="2"/>
  <c r="AJ2159" i="2" s="1"/>
  <c r="AK2159" i="2" s="1"/>
  <c r="AG2158" i="2"/>
  <c r="AJ2158" i="2" s="1"/>
  <c r="AK2158" i="2" s="1"/>
  <c r="AG2157" i="2"/>
  <c r="AJ2157" i="2" s="1"/>
  <c r="AK2157" i="2" s="1"/>
  <c r="AG2156" i="2"/>
  <c r="AJ2156" i="2" s="1"/>
  <c r="AK2156" i="2" s="1"/>
  <c r="AG2155" i="2"/>
  <c r="AJ2155" i="2" s="1"/>
  <c r="AK2155" i="2" s="1"/>
  <c r="AG2154" i="2"/>
  <c r="AJ2154" i="2" s="1"/>
  <c r="AK2154" i="2" s="1"/>
  <c r="AG2153" i="2"/>
  <c r="AJ2153" i="2" s="1"/>
  <c r="AK2153" i="2" s="1"/>
  <c r="AG2152" i="2"/>
  <c r="AJ2152" i="2" s="1"/>
  <c r="AK2152" i="2" s="1"/>
  <c r="AG2151" i="2"/>
  <c r="AJ2151" i="2" s="1"/>
  <c r="AK2151" i="2" s="1"/>
  <c r="AG2150" i="2"/>
  <c r="AJ2150" i="2" s="1"/>
  <c r="AK2150" i="2" s="1"/>
  <c r="AG2149" i="2"/>
  <c r="AJ2149" i="2" s="1"/>
  <c r="AK2149" i="2" s="1"/>
  <c r="AG2148" i="2"/>
  <c r="AJ2148" i="2" s="1"/>
  <c r="AK2148" i="2" s="1"/>
  <c r="AG2147" i="2"/>
  <c r="AJ2147" i="2" s="1"/>
  <c r="AK2147" i="2" s="1"/>
  <c r="AG2146" i="2"/>
  <c r="AJ2146" i="2" s="1"/>
  <c r="AK2146" i="2" s="1"/>
  <c r="AG2145" i="2"/>
  <c r="AJ2145" i="2" s="1"/>
  <c r="AK2145" i="2" s="1"/>
  <c r="AG2144" i="2"/>
  <c r="AJ2144" i="2" s="1"/>
  <c r="AK2144" i="2" s="1"/>
  <c r="AG2143" i="2"/>
  <c r="AJ2143" i="2" s="1"/>
  <c r="AK2143" i="2" s="1"/>
  <c r="AG2142" i="2"/>
  <c r="AJ2142" i="2" s="1"/>
  <c r="AK2142" i="2" s="1"/>
  <c r="AG2141" i="2"/>
  <c r="AJ2141" i="2" s="1"/>
  <c r="AK2141" i="2" s="1"/>
  <c r="AG2140" i="2"/>
  <c r="AJ2140" i="2" s="1"/>
  <c r="AK2140" i="2" s="1"/>
  <c r="AG2139" i="2"/>
  <c r="AJ2139" i="2" s="1"/>
  <c r="AK2139" i="2" s="1"/>
  <c r="AG2138" i="2"/>
  <c r="AJ2138" i="2" s="1"/>
  <c r="AK2138" i="2" s="1"/>
  <c r="AG2137" i="2"/>
  <c r="AJ2137" i="2" s="1"/>
  <c r="AK2137" i="2" s="1"/>
  <c r="AG2136" i="2"/>
  <c r="AJ2136" i="2" s="1"/>
  <c r="AK2136" i="2" s="1"/>
  <c r="AG2135" i="2"/>
  <c r="AJ2135" i="2" s="1"/>
  <c r="AK2135" i="2" s="1"/>
  <c r="AG2134" i="2"/>
  <c r="AJ2134" i="2" s="1"/>
  <c r="AK2134" i="2" s="1"/>
  <c r="AG2133" i="2"/>
  <c r="AJ2133" i="2" s="1"/>
  <c r="AK2133" i="2" s="1"/>
  <c r="AG2132" i="2"/>
  <c r="AJ2132" i="2" s="1"/>
  <c r="AK2132" i="2" s="1"/>
  <c r="AG2131" i="2"/>
  <c r="AJ2131" i="2" s="1"/>
  <c r="AK2131" i="2" s="1"/>
  <c r="AG2130" i="2"/>
  <c r="AJ2130" i="2" s="1"/>
  <c r="AK2130" i="2" s="1"/>
  <c r="AG2129" i="2"/>
  <c r="AJ2129" i="2" s="1"/>
  <c r="AK2129" i="2" s="1"/>
  <c r="AG2128" i="2"/>
  <c r="AJ2128" i="2" s="1"/>
  <c r="AK2128" i="2" s="1"/>
  <c r="AG2127" i="2"/>
  <c r="AJ2127" i="2" s="1"/>
  <c r="AK2127" i="2" s="1"/>
  <c r="AG2126" i="2"/>
  <c r="AJ2126" i="2" s="1"/>
  <c r="AK2126" i="2" s="1"/>
  <c r="AG2125" i="2"/>
  <c r="AJ2125" i="2" s="1"/>
  <c r="AK2125" i="2" s="1"/>
  <c r="AG2124" i="2"/>
  <c r="AJ2124" i="2" s="1"/>
  <c r="AK2124" i="2" s="1"/>
  <c r="AG2123" i="2"/>
  <c r="AJ2123" i="2" s="1"/>
  <c r="AK2123" i="2" s="1"/>
  <c r="AG2122" i="2"/>
  <c r="AJ2122" i="2" s="1"/>
  <c r="AK2122" i="2" s="1"/>
  <c r="AG2121" i="2"/>
  <c r="AJ2121" i="2" s="1"/>
  <c r="AK2121" i="2" s="1"/>
  <c r="AG2120" i="2"/>
  <c r="AJ2120" i="2" s="1"/>
  <c r="AK2120" i="2" s="1"/>
  <c r="AG2119" i="2"/>
  <c r="AJ2119" i="2" s="1"/>
  <c r="AK2119" i="2" s="1"/>
  <c r="AG2118" i="2"/>
  <c r="AJ2118" i="2" s="1"/>
  <c r="AK2118" i="2" s="1"/>
  <c r="AG2117" i="2"/>
  <c r="AJ2117" i="2" s="1"/>
  <c r="AK2117" i="2" s="1"/>
  <c r="AG2116" i="2"/>
  <c r="AJ2116" i="2" s="1"/>
  <c r="AK2116" i="2" s="1"/>
  <c r="AG2115" i="2"/>
  <c r="AJ2115" i="2" s="1"/>
  <c r="AK2115" i="2" s="1"/>
  <c r="AG2114" i="2"/>
  <c r="AJ2114" i="2" s="1"/>
  <c r="AK2114" i="2" s="1"/>
  <c r="AG2113" i="2"/>
  <c r="AJ2113" i="2" s="1"/>
  <c r="AK2113" i="2" s="1"/>
  <c r="AG2112" i="2"/>
  <c r="AJ2112" i="2" s="1"/>
  <c r="AK2112" i="2" s="1"/>
  <c r="AG2111" i="2"/>
  <c r="AJ2111" i="2" s="1"/>
  <c r="AK2111" i="2" s="1"/>
  <c r="AG2110" i="2"/>
  <c r="AJ2110" i="2" s="1"/>
  <c r="AK2110" i="2" s="1"/>
  <c r="AG2109" i="2"/>
  <c r="AJ2109" i="2" s="1"/>
  <c r="AK2109" i="2" s="1"/>
  <c r="AG2108" i="2"/>
  <c r="AJ2108" i="2" s="1"/>
  <c r="AK2108" i="2" s="1"/>
  <c r="AG2107" i="2"/>
  <c r="AJ2107" i="2" s="1"/>
  <c r="AK2107" i="2" s="1"/>
  <c r="AG2106" i="2"/>
  <c r="AJ2106" i="2" s="1"/>
  <c r="AK2106" i="2" s="1"/>
  <c r="AG2105" i="2"/>
  <c r="AJ2105" i="2" s="1"/>
  <c r="AK2105" i="2" s="1"/>
  <c r="AG2104" i="2"/>
  <c r="AJ2104" i="2" s="1"/>
  <c r="AK2104" i="2" s="1"/>
  <c r="AG2103" i="2"/>
  <c r="AJ2103" i="2" s="1"/>
  <c r="AK2103" i="2" s="1"/>
  <c r="AG2102" i="2"/>
  <c r="AJ2102" i="2" s="1"/>
  <c r="AK2102" i="2" s="1"/>
  <c r="AG2101" i="2"/>
  <c r="AJ2101" i="2" s="1"/>
  <c r="AK2101" i="2" s="1"/>
  <c r="AG2100" i="2"/>
  <c r="AJ2100" i="2" s="1"/>
  <c r="AK2100" i="2" s="1"/>
  <c r="AG2099" i="2"/>
  <c r="AJ2099" i="2" s="1"/>
  <c r="AK2099" i="2" s="1"/>
  <c r="AG2098" i="2"/>
  <c r="AJ2098" i="2" s="1"/>
  <c r="AK2098" i="2" s="1"/>
  <c r="AG2097" i="2"/>
  <c r="AJ2097" i="2" s="1"/>
  <c r="AK2097" i="2" s="1"/>
  <c r="AG2096" i="2"/>
  <c r="AJ2096" i="2" s="1"/>
  <c r="AK2096" i="2" s="1"/>
  <c r="AG2095" i="2"/>
  <c r="AJ2095" i="2" s="1"/>
  <c r="AK2095" i="2" s="1"/>
  <c r="AG2094" i="2"/>
  <c r="AJ2094" i="2" s="1"/>
  <c r="AK2094" i="2" s="1"/>
  <c r="AG2093" i="2"/>
  <c r="AJ2093" i="2" s="1"/>
  <c r="AK2093" i="2" s="1"/>
  <c r="AG2092" i="2"/>
  <c r="AJ2092" i="2" s="1"/>
  <c r="AK2092" i="2" s="1"/>
  <c r="AG2091" i="2"/>
  <c r="AJ2091" i="2" s="1"/>
  <c r="AK2091" i="2" s="1"/>
  <c r="AG2090" i="2"/>
  <c r="AJ2090" i="2" s="1"/>
  <c r="AK2090" i="2" s="1"/>
  <c r="AG2089" i="2"/>
  <c r="AJ2089" i="2" s="1"/>
  <c r="AK2089" i="2" s="1"/>
  <c r="AG2088" i="2"/>
  <c r="AJ2088" i="2" s="1"/>
  <c r="AK2088" i="2" s="1"/>
  <c r="AG2087" i="2"/>
  <c r="AJ2087" i="2" s="1"/>
  <c r="AK2087" i="2" s="1"/>
  <c r="AG2086" i="2"/>
  <c r="AJ2086" i="2" s="1"/>
  <c r="AK2086" i="2" s="1"/>
  <c r="AG2085" i="2"/>
  <c r="AJ2085" i="2" s="1"/>
  <c r="AK2085" i="2" s="1"/>
  <c r="AG2084" i="2"/>
  <c r="AJ2084" i="2" s="1"/>
  <c r="AK2084" i="2" s="1"/>
  <c r="AG2083" i="2"/>
  <c r="AJ2083" i="2" s="1"/>
  <c r="AK2083" i="2" s="1"/>
  <c r="AG2082" i="2"/>
  <c r="AJ2082" i="2" s="1"/>
  <c r="AK2082" i="2" s="1"/>
  <c r="AG2081" i="2"/>
  <c r="AJ2081" i="2" s="1"/>
  <c r="AK2081" i="2" s="1"/>
  <c r="AG2080" i="2"/>
  <c r="AJ2080" i="2" s="1"/>
  <c r="AK2080" i="2" s="1"/>
  <c r="AG2079" i="2"/>
  <c r="AJ2079" i="2" s="1"/>
  <c r="AK2079" i="2" s="1"/>
  <c r="AG2078" i="2"/>
  <c r="AJ2078" i="2" s="1"/>
  <c r="AK2078" i="2" s="1"/>
  <c r="AG2077" i="2"/>
  <c r="AJ2077" i="2" s="1"/>
  <c r="AK2077" i="2" s="1"/>
  <c r="AG2076" i="2"/>
  <c r="AJ2076" i="2" s="1"/>
  <c r="AK2076" i="2" s="1"/>
  <c r="AG2075" i="2"/>
  <c r="AJ2075" i="2" s="1"/>
  <c r="AK2075" i="2" s="1"/>
  <c r="AG2074" i="2"/>
  <c r="AJ2074" i="2" s="1"/>
  <c r="AK2074" i="2" s="1"/>
  <c r="AG2073" i="2"/>
  <c r="AJ2073" i="2" s="1"/>
  <c r="AK2073" i="2" s="1"/>
  <c r="AG2072" i="2"/>
  <c r="AJ2072" i="2" s="1"/>
  <c r="AK2072" i="2" s="1"/>
  <c r="AG2071" i="2"/>
  <c r="AJ2071" i="2" s="1"/>
  <c r="AK2071" i="2" s="1"/>
  <c r="AG2070" i="2"/>
  <c r="AJ2070" i="2" s="1"/>
  <c r="AK2070" i="2" s="1"/>
  <c r="AG2069" i="2"/>
  <c r="AJ2069" i="2" s="1"/>
  <c r="AK2069" i="2" s="1"/>
  <c r="AG2068" i="2"/>
  <c r="AJ2068" i="2" s="1"/>
  <c r="AK2068" i="2" s="1"/>
  <c r="AG2067" i="2"/>
  <c r="AJ2067" i="2" s="1"/>
  <c r="AK2067" i="2" s="1"/>
  <c r="AG2066" i="2"/>
  <c r="AJ2066" i="2" s="1"/>
  <c r="AK2066" i="2" s="1"/>
  <c r="AG2065" i="2"/>
  <c r="AJ2065" i="2" s="1"/>
  <c r="AK2065" i="2" s="1"/>
  <c r="AG2064" i="2"/>
  <c r="AJ2064" i="2" s="1"/>
  <c r="AK2064" i="2" s="1"/>
  <c r="AG2063" i="2"/>
  <c r="AJ2063" i="2" s="1"/>
  <c r="AK2063" i="2" s="1"/>
  <c r="AG2062" i="2"/>
  <c r="AJ2062" i="2" s="1"/>
  <c r="AK2062" i="2" s="1"/>
  <c r="AG2061" i="2"/>
  <c r="AJ2061" i="2" s="1"/>
  <c r="AK2061" i="2" s="1"/>
  <c r="AG2060" i="2"/>
  <c r="AJ2060" i="2" s="1"/>
  <c r="AK2060" i="2" s="1"/>
  <c r="AG2059" i="2"/>
  <c r="AJ2059" i="2" s="1"/>
  <c r="AK2059" i="2" s="1"/>
  <c r="AG2058" i="2"/>
  <c r="AJ2058" i="2" s="1"/>
  <c r="AK2058" i="2" s="1"/>
  <c r="AG2057" i="2"/>
  <c r="AJ2057" i="2" s="1"/>
  <c r="AK2057" i="2" s="1"/>
  <c r="AG2056" i="2"/>
  <c r="AJ2056" i="2" s="1"/>
  <c r="AK2056" i="2" s="1"/>
  <c r="AG2055" i="2"/>
  <c r="AJ2055" i="2" s="1"/>
  <c r="AK2055" i="2" s="1"/>
  <c r="AG2054" i="2"/>
  <c r="AJ2054" i="2" s="1"/>
  <c r="AK2054" i="2" s="1"/>
  <c r="AG2053" i="2"/>
  <c r="AJ2053" i="2" s="1"/>
  <c r="AK2053" i="2" s="1"/>
  <c r="AG2052" i="2"/>
  <c r="AJ2052" i="2" s="1"/>
  <c r="AK2052" i="2" s="1"/>
  <c r="AG2051" i="2"/>
  <c r="AJ2051" i="2" s="1"/>
  <c r="AK2051" i="2" s="1"/>
  <c r="AG2050" i="2"/>
  <c r="AJ2050" i="2" s="1"/>
  <c r="AK2050" i="2" s="1"/>
  <c r="AG2049" i="2"/>
  <c r="AJ2049" i="2" s="1"/>
  <c r="AK2049" i="2" s="1"/>
  <c r="AG2048" i="2"/>
  <c r="AJ2048" i="2" s="1"/>
  <c r="AK2048" i="2" s="1"/>
  <c r="AG2047" i="2"/>
  <c r="AJ2047" i="2" s="1"/>
  <c r="AK2047" i="2" s="1"/>
  <c r="AG2046" i="2"/>
  <c r="AJ2046" i="2" s="1"/>
  <c r="AK2046" i="2" s="1"/>
  <c r="AG2045" i="2"/>
  <c r="AJ2045" i="2" s="1"/>
  <c r="AK2045" i="2" s="1"/>
  <c r="AG2044" i="2"/>
  <c r="AJ2044" i="2" s="1"/>
  <c r="AK2044" i="2" s="1"/>
  <c r="AG2043" i="2"/>
  <c r="AJ2043" i="2" s="1"/>
  <c r="AK2043" i="2" s="1"/>
  <c r="AG2042" i="2"/>
  <c r="AJ2042" i="2" s="1"/>
  <c r="AK2042" i="2" s="1"/>
  <c r="AG2041" i="2"/>
  <c r="AJ2041" i="2" s="1"/>
  <c r="AK2041" i="2" s="1"/>
  <c r="AG2040" i="2"/>
  <c r="AJ2040" i="2" s="1"/>
  <c r="AK2040" i="2" s="1"/>
  <c r="AG2039" i="2"/>
  <c r="AJ2039" i="2" s="1"/>
  <c r="AK2039" i="2" s="1"/>
  <c r="AG2038" i="2"/>
  <c r="AJ2038" i="2" s="1"/>
  <c r="AK2038" i="2" s="1"/>
  <c r="AG2037" i="2"/>
  <c r="AJ2037" i="2" s="1"/>
  <c r="AK2037" i="2" s="1"/>
  <c r="AG2036" i="2"/>
  <c r="AJ2036" i="2" s="1"/>
  <c r="AK2036" i="2" s="1"/>
  <c r="AG2035" i="2"/>
  <c r="AJ2035" i="2" s="1"/>
  <c r="AK2035" i="2" s="1"/>
  <c r="AG2034" i="2"/>
  <c r="AJ2034" i="2" s="1"/>
  <c r="AK2034" i="2" s="1"/>
  <c r="AG2033" i="2"/>
  <c r="AJ2033" i="2" s="1"/>
  <c r="AK2033" i="2" s="1"/>
  <c r="AG2032" i="2"/>
  <c r="AJ2032" i="2" s="1"/>
  <c r="AK2032" i="2" s="1"/>
  <c r="AG2031" i="2"/>
  <c r="AJ2031" i="2" s="1"/>
  <c r="AK2031" i="2" s="1"/>
  <c r="AG2030" i="2"/>
  <c r="AJ2030" i="2" s="1"/>
  <c r="AK2030" i="2" s="1"/>
  <c r="AG2029" i="2"/>
  <c r="AJ2029" i="2" s="1"/>
  <c r="AK2029" i="2" s="1"/>
  <c r="AG2028" i="2"/>
  <c r="AJ2028" i="2" s="1"/>
  <c r="AK2028" i="2" s="1"/>
  <c r="AG2027" i="2"/>
  <c r="AJ2027" i="2" s="1"/>
  <c r="AK2027" i="2" s="1"/>
  <c r="AG2026" i="2"/>
  <c r="AJ2026" i="2" s="1"/>
  <c r="AK2026" i="2" s="1"/>
  <c r="AG2025" i="2"/>
  <c r="AJ2025" i="2" s="1"/>
  <c r="AK2025" i="2" s="1"/>
  <c r="AG2024" i="2"/>
  <c r="AJ2024" i="2" s="1"/>
  <c r="AK2024" i="2" s="1"/>
  <c r="AG2023" i="2"/>
  <c r="AJ2023" i="2" s="1"/>
  <c r="AK2023" i="2" s="1"/>
  <c r="AG2022" i="2"/>
  <c r="AJ2022" i="2" s="1"/>
  <c r="AK2022" i="2" s="1"/>
  <c r="AG2021" i="2"/>
  <c r="AJ2021" i="2" s="1"/>
  <c r="AK2021" i="2" s="1"/>
  <c r="AG2020" i="2"/>
  <c r="AJ2020" i="2" s="1"/>
  <c r="AK2020" i="2" s="1"/>
  <c r="AG2019" i="2"/>
  <c r="AJ2019" i="2" s="1"/>
  <c r="AK2019" i="2" s="1"/>
  <c r="AG2018" i="2"/>
  <c r="AJ2018" i="2" s="1"/>
  <c r="AK2018" i="2" s="1"/>
  <c r="AG2017" i="2"/>
  <c r="AJ2017" i="2" s="1"/>
  <c r="AK2017" i="2" s="1"/>
  <c r="AG2016" i="2"/>
  <c r="AJ2016" i="2" s="1"/>
  <c r="AK2016" i="2" s="1"/>
  <c r="AG2015" i="2"/>
  <c r="AJ2015" i="2" s="1"/>
  <c r="AK2015" i="2" s="1"/>
  <c r="AG2014" i="2"/>
  <c r="AJ2014" i="2" s="1"/>
  <c r="AK2014" i="2" s="1"/>
  <c r="AG2013" i="2"/>
  <c r="AJ2013" i="2" s="1"/>
  <c r="AK2013" i="2" s="1"/>
  <c r="AG2012" i="2"/>
  <c r="AJ2012" i="2" s="1"/>
  <c r="AK2012" i="2" s="1"/>
  <c r="AG2011" i="2"/>
  <c r="AJ2011" i="2" s="1"/>
  <c r="AK2011" i="2" s="1"/>
  <c r="AG2010" i="2"/>
  <c r="AJ2010" i="2" s="1"/>
  <c r="AK2010" i="2" s="1"/>
  <c r="AG2009" i="2"/>
  <c r="AJ2009" i="2" s="1"/>
  <c r="AK2009" i="2" s="1"/>
  <c r="AG2008" i="2"/>
  <c r="AJ2008" i="2" s="1"/>
  <c r="AK2008" i="2" s="1"/>
  <c r="AG2007" i="2"/>
  <c r="AJ2007" i="2" s="1"/>
  <c r="AK2007" i="2" s="1"/>
  <c r="AG2006" i="2"/>
  <c r="AJ2006" i="2" s="1"/>
  <c r="AK2006" i="2" s="1"/>
  <c r="AG2005" i="2"/>
  <c r="AJ2005" i="2" s="1"/>
  <c r="AK2005" i="2" s="1"/>
  <c r="AG2004" i="2"/>
  <c r="AJ2004" i="2" s="1"/>
  <c r="AK2004" i="2" s="1"/>
  <c r="AG2003" i="2"/>
  <c r="AJ2003" i="2" s="1"/>
  <c r="AK2003" i="2" s="1"/>
  <c r="AG2002" i="2"/>
  <c r="AJ2002" i="2" s="1"/>
  <c r="AK2002" i="2" s="1"/>
  <c r="AG2001" i="2"/>
  <c r="AJ2001" i="2" s="1"/>
  <c r="AK2001" i="2" s="1"/>
  <c r="AG2000" i="2"/>
  <c r="AJ2000" i="2" s="1"/>
  <c r="AK2000" i="2" s="1"/>
  <c r="AG1999" i="2"/>
  <c r="AJ1999" i="2" s="1"/>
  <c r="AK1999" i="2" s="1"/>
  <c r="AG1998" i="2"/>
  <c r="AJ1998" i="2" s="1"/>
  <c r="AK1998" i="2" s="1"/>
  <c r="AG1997" i="2"/>
  <c r="AJ1997" i="2" s="1"/>
  <c r="AK1997" i="2" s="1"/>
  <c r="AG1996" i="2"/>
  <c r="AJ1996" i="2" s="1"/>
  <c r="AK1996" i="2" s="1"/>
  <c r="AG1995" i="2"/>
  <c r="AJ1995" i="2" s="1"/>
  <c r="AK1995" i="2" s="1"/>
  <c r="AG1994" i="2"/>
  <c r="AJ1994" i="2" s="1"/>
  <c r="AK1994" i="2" s="1"/>
  <c r="AG1993" i="2"/>
  <c r="AJ1993" i="2" s="1"/>
  <c r="AK1993" i="2" s="1"/>
  <c r="AG1992" i="2"/>
  <c r="AJ1992" i="2" s="1"/>
  <c r="AK1992" i="2" s="1"/>
  <c r="AG1991" i="2"/>
  <c r="AJ1991" i="2" s="1"/>
  <c r="AK1991" i="2" s="1"/>
  <c r="AG1990" i="2"/>
  <c r="AJ1990" i="2" s="1"/>
  <c r="AK1990" i="2" s="1"/>
  <c r="AG1989" i="2"/>
  <c r="AJ1989" i="2" s="1"/>
  <c r="AK1989" i="2" s="1"/>
  <c r="AG1988" i="2"/>
  <c r="AJ1988" i="2" s="1"/>
  <c r="AK1988" i="2" s="1"/>
  <c r="AG1987" i="2"/>
  <c r="AJ1987" i="2" s="1"/>
  <c r="AK1987" i="2" s="1"/>
  <c r="AG1986" i="2"/>
  <c r="AJ1986" i="2" s="1"/>
  <c r="AK1986" i="2" s="1"/>
  <c r="AG1985" i="2"/>
  <c r="AJ1985" i="2" s="1"/>
  <c r="AK1985" i="2" s="1"/>
  <c r="AG1984" i="2"/>
  <c r="AJ1984" i="2" s="1"/>
  <c r="AK1984" i="2" s="1"/>
  <c r="AG1983" i="2"/>
  <c r="AJ1983" i="2" s="1"/>
  <c r="AK1983" i="2" s="1"/>
  <c r="AG1982" i="2"/>
  <c r="AJ1982" i="2" s="1"/>
  <c r="AK1982" i="2" s="1"/>
  <c r="AG1981" i="2"/>
  <c r="AJ1981" i="2" s="1"/>
  <c r="AK1981" i="2" s="1"/>
  <c r="AG1980" i="2"/>
  <c r="AJ1980" i="2" s="1"/>
  <c r="AK1980" i="2" s="1"/>
  <c r="AG1979" i="2"/>
  <c r="AJ1979" i="2" s="1"/>
  <c r="AK1979" i="2" s="1"/>
  <c r="AG1978" i="2"/>
  <c r="AJ1978" i="2" s="1"/>
  <c r="AK1978" i="2" s="1"/>
  <c r="AG1977" i="2"/>
  <c r="AJ1977" i="2" s="1"/>
  <c r="AK1977" i="2" s="1"/>
  <c r="AG1976" i="2"/>
  <c r="AJ1976" i="2" s="1"/>
  <c r="AK1976" i="2" s="1"/>
  <c r="AG1975" i="2"/>
  <c r="AJ1975" i="2" s="1"/>
  <c r="AK1975" i="2" s="1"/>
  <c r="AG1974" i="2"/>
  <c r="AJ1974" i="2" s="1"/>
  <c r="AK1974" i="2" s="1"/>
  <c r="AG1973" i="2"/>
  <c r="AJ1973" i="2" s="1"/>
  <c r="AK1973" i="2" s="1"/>
  <c r="AG1972" i="2"/>
  <c r="AJ1972" i="2" s="1"/>
  <c r="AK1972" i="2" s="1"/>
  <c r="AG1971" i="2"/>
  <c r="AJ1971" i="2" s="1"/>
  <c r="AK1971" i="2" s="1"/>
  <c r="AG1970" i="2"/>
  <c r="AJ1970" i="2" s="1"/>
  <c r="AK1970" i="2" s="1"/>
  <c r="AG1969" i="2"/>
  <c r="AJ1969" i="2" s="1"/>
  <c r="AK1969" i="2" s="1"/>
  <c r="AG1968" i="2"/>
  <c r="AJ1968" i="2" s="1"/>
  <c r="AK1968" i="2" s="1"/>
  <c r="AG1967" i="2"/>
  <c r="AJ1967" i="2" s="1"/>
  <c r="AK1967" i="2" s="1"/>
  <c r="AG1966" i="2"/>
  <c r="AJ1966" i="2" s="1"/>
  <c r="AK1966" i="2" s="1"/>
  <c r="AG1965" i="2"/>
  <c r="AJ1965" i="2" s="1"/>
  <c r="AK1965" i="2" s="1"/>
  <c r="AG1964" i="2"/>
  <c r="AJ1964" i="2" s="1"/>
  <c r="AK1964" i="2" s="1"/>
  <c r="AG1963" i="2"/>
  <c r="AJ1963" i="2" s="1"/>
  <c r="AK1963" i="2" s="1"/>
  <c r="AG1962" i="2"/>
  <c r="AJ1962" i="2" s="1"/>
  <c r="AK1962" i="2" s="1"/>
  <c r="AG1961" i="2"/>
  <c r="AJ1961" i="2" s="1"/>
  <c r="AK1961" i="2" s="1"/>
  <c r="AG1960" i="2"/>
  <c r="AJ1960" i="2" s="1"/>
  <c r="AK1960" i="2" s="1"/>
  <c r="AG1959" i="2"/>
  <c r="AJ1959" i="2" s="1"/>
  <c r="AK1959" i="2" s="1"/>
  <c r="AG1958" i="2"/>
  <c r="AJ1958" i="2" s="1"/>
  <c r="AK1958" i="2" s="1"/>
  <c r="AG1957" i="2"/>
  <c r="AJ1957" i="2" s="1"/>
  <c r="AK1957" i="2" s="1"/>
  <c r="AG1956" i="2"/>
  <c r="AJ1956" i="2" s="1"/>
  <c r="AK1956" i="2" s="1"/>
  <c r="AG1955" i="2"/>
  <c r="AJ1955" i="2" s="1"/>
  <c r="AK1955" i="2" s="1"/>
  <c r="AG1954" i="2"/>
  <c r="AJ1954" i="2" s="1"/>
  <c r="AK1954" i="2" s="1"/>
  <c r="AG1953" i="2"/>
  <c r="AJ1953" i="2" s="1"/>
  <c r="AK1953" i="2" s="1"/>
  <c r="AG1952" i="2"/>
  <c r="AJ1952" i="2" s="1"/>
  <c r="AK1952" i="2" s="1"/>
  <c r="AG1951" i="2"/>
  <c r="AJ1951" i="2" s="1"/>
  <c r="AK1951" i="2" s="1"/>
  <c r="AG1950" i="2"/>
  <c r="AJ1950" i="2" s="1"/>
  <c r="AK1950" i="2" s="1"/>
  <c r="AG1949" i="2"/>
  <c r="AJ1949" i="2" s="1"/>
  <c r="AK1949" i="2" s="1"/>
  <c r="AG1948" i="2"/>
  <c r="AJ1948" i="2" s="1"/>
  <c r="AK1948" i="2" s="1"/>
  <c r="AG1947" i="2"/>
  <c r="AJ1947" i="2" s="1"/>
  <c r="AK1947" i="2" s="1"/>
  <c r="AG1946" i="2"/>
  <c r="AJ1946" i="2" s="1"/>
  <c r="AK1946" i="2" s="1"/>
  <c r="AG1945" i="2"/>
  <c r="AJ1945" i="2" s="1"/>
  <c r="AK1945" i="2" s="1"/>
  <c r="AG1944" i="2"/>
  <c r="AJ1944" i="2" s="1"/>
  <c r="AK1944" i="2" s="1"/>
  <c r="AG1943" i="2"/>
  <c r="AJ1943" i="2" s="1"/>
  <c r="AK1943" i="2" s="1"/>
  <c r="AG1942" i="2"/>
  <c r="AJ1942" i="2" s="1"/>
  <c r="AK1942" i="2" s="1"/>
  <c r="AG1941" i="2"/>
  <c r="AJ1941" i="2" s="1"/>
  <c r="AK1941" i="2" s="1"/>
  <c r="AG1940" i="2"/>
  <c r="AJ1940" i="2" s="1"/>
  <c r="AK1940" i="2" s="1"/>
  <c r="AG1939" i="2"/>
  <c r="AJ1939" i="2" s="1"/>
  <c r="AK1939" i="2" s="1"/>
  <c r="AG1938" i="2"/>
  <c r="AJ1938" i="2" s="1"/>
  <c r="AK1938" i="2" s="1"/>
  <c r="AG1937" i="2"/>
  <c r="AJ1937" i="2" s="1"/>
  <c r="AK1937" i="2" s="1"/>
  <c r="AG1936" i="2"/>
  <c r="AJ1936" i="2" s="1"/>
  <c r="AK1936" i="2" s="1"/>
  <c r="AG1935" i="2"/>
  <c r="AJ1935" i="2" s="1"/>
  <c r="AK1935" i="2" s="1"/>
  <c r="AG1934" i="2"/>
  <c r="AJ1934" i="2" s="1"/>
  <c r="AK1934" i="2" s="1"/>
  <c r="AG1933" i="2"/>
  <c r="AJ1933" i="2" s="1"/>
  <c r="AK1933" i="2" s="1"/>
  <c r="AG1932" i="2"/>
  <c r="AJ1932" i="2" s="1"/>
  <c r="AK1932" i="2" s="1"/>
  <c r="AG1931" i="2"/>
  <c r="AJ1931" i="2" s="1"/>
  <c r="AK1931" i="2" s="1"/>
  <c r="AG1930" i="2"/>
  <c r="AJ1930" i="2" s="1"/>
  <c r="AK1930" i="2" s="1"/>
  <c r="AG1929" i="2"/>
  <c r="AJ1929" i="2" s="1"/>
  <c r="AK1929" i="2" s="1"/>
  <c r="AG1928" i="2"/>
  <c r="AJ1928" i="2" s="1"/>
  <c r="AK1928" i="2" s="1"/>
  <c r="AG1927" i="2"/>
  <c r="AJ1927" i="2" s="1"/>
  <c r="AK1927" i="2" s="1"/>
  <c r="AG1926" i="2"/>
  <c r="AJ1926" i="2" s="1"/>
  <c r="AK1926" i="2" s="1"/>
  <c r="AG1925" i="2"/>
  <c r="AJ1925" i="2" s="1"/>
  <c r="AK1925" i="2" s="1"/>
  <c r="AG1924" i="2"/>
  <c r="AJ1924" i="2" s="1"/>
  <c r="AK1924" i="2" s="1"/>
  <c r="AG1923" i="2"/>
  <c r="AJ1923" i="2" s="1"/>
  <c r="AK1923" i="2" s="1"/>
  <c r="AG1922" i="2"/>
  <c r="AJ1922" i="2" s="1"/>
  <c r="AK1922" i="2" s="1"/>
  <c r="AG1921" i="2"/>
  <c r="AJ1921" i="2" s="1"/>
  <c r="AK1921" i="2" s="1"/>
  <c r="AG1920" i="2"/>
  <c r="AJ1920" i="2" s="1"/>
  <c r="AK1920" i="2" s="1"/>
  <c r="AG1919" i="2"/>
  <c r="AJ1919" i="2" s="1"/>
  <c r="AK1919" i="2" s="1"/>
  <c r="AG1918" i="2"/>
  <c r="AJ1918" i="2" s="1"/>
  <c r="AK1918" i="2" s="1"/>
  <c r="AG1917" i="2"/>
  <c r="AJ1917" i="2" s="1"/>
  <c r="AK1917" i="2" s="1"/>
  <c r="AG1916" i="2"/>
  <c r="AJ1916" i="2" s="1"/>
  <c r="AK1916" i="2" s="1"/>
  <c r="AG1915" i="2"/>
  <c r="AJ1915" i="2" s="1"/>
  <c r="AK1915" i="2" s="1"/>
  <c r="AG1914" i="2"/>
  <c r="AJ1914" i="2" s="1"/>
  <c r="AK1914" i="2" s="1"/>
  <c r="AG1913" i="2"/>
  <c r="AJ1913" i="2" s="1"/>
  <c r="AK1913" i="2" s="1"/>
  <c r="AG1912" i="2"/>
  <c r="AJ1912" i="2" s="1"/>
  <c r="AK1912" i="2" s="1"/>
  <c r="AG1911" i="2"/>
  <c r="AJ1911" i="2" s="1"/>
  <c r="AK1911" i="2" s="1"/>
  <c r="AG1910" i="2"/>
  <c r="AJ1910" i="2" s="1"/>
  <c r="AK1910" i="2" s="1"/>
  <c r="AG1909" i="2"/>
  <c r="AJ1909" i="2" s="1"/>
  <c r="AK1909" i="2" s="1"/>
  <c r="AG1908" i="2"/>
  <c r="AJ1908" i="2" s="1"/>
  <c r="AK1908" i="2" s="1"/>
  <c r="AG1907" i="2"/>
  <c r="AJ1907" i="2" s="1"/>
  <c r="AK1907" i="2" s="1"/>
  <c r="AG1906" i="2"/>
  <c r="AJ1906" i="2" s="1"/>
  <c r="AK1906" i="2" s="1"/>
  <c r="AG1905" i="2"/>
  <c r="AJ1905" i="2" s="1"/>
  <c r="AK1905" i="2" s="1"/>
  <c r="AG1904" i="2"/>
  <c r="AJ1904" i="2" s="1"/>
  <c r="AK1904" i="2" s="1"/>
  <c r="AG1903" i="2"/>
  <c r="AJ1903" i="2" s="1"/>
  <c r="AK1903" i="2" s="1"/>
  <c r="AG1902" i="2"/>
  <c r="AJ1902" i="2" s="1"/>
  <c r="AK1902" i="2" s="1"/>
  <c r="AG1901" i="2"/>
  <c r="AJ1901" i="2" s="1"/>
  <c r="AK1901" i="2" s="1"/>
  <c r="AG1900" i="2"/>
  <c r="AJ1900" i="2" s="1"/>
  <c r="AK1900" i="2" s="1"/>
  <c r="AG1899" i="2"/>
  <c r="AJ1899" i="2" s="1"/>
  <c r="AK1899" i="2" s="1"/>
  <c r="AG1898" i="2"/>
  <c r="AJ1898" i="2" s="1"/>
  <c r="AK1898" i="2" s="1"/>
  <c r="AG1897" i="2"/>
  <c r="AJ1897" i="2" s="1"/>
  <c r="AK1897" i="2" s="1"/>
  <c r="AG1896" i="2"/>
  <c r="AJ1896" i="2" s="1"/>
  <c r="AK1896" i="2" s="1"/>
  <c r="AG1895" i="2"/>
  <c r="AJ1895" i="2" s="1"/>
  <c r="AK1895" i="2" s="1"/>
  <c r="AG1894" i="2"/>
  <c r="AJ1894" i="2" s="1"/>
  <c r="AK1894" i="2" s="1"/>
  <c r="AG1893" i="2"/>
  <c r="AJ1893" i="2" s="1"/>
  <c r="AK1893" i="2" s="1"/>
  <c r="AG1892" i="2"/>
  <c r="AJ1892" i="2" s="1"/>
  <c r="AK1892" i="2" s="1"/>
  <c r="AG1891" i="2"/>
  <c r="AJ1891" i="2" s="1"/>
  <c r="AK1891" i="2" s="1"/>
  <c r="AG1890" i="2"/>
  <c r="AJ1890" i="2" s="1"/>
  <c r="AK1890" i="2" s="1"/>
  <c r="AG1889" i="2"/>
  <c r="AJ1889" i="2" s="1"/>
  <c r="AK1889" i="2" s="1"/>
  <c r="AG1888" i="2"/>
  <c r="AJ1888" i="2" s="1"/>
  <c r="AK1888" i="2" s="1"/>
  <c r="AG1887" i="2"/>
  <c r="AJ1887" i="2" s="1"/>
  <c r="AK1887" i="2" s="1"/>
  <c r="AG1886" i="2"/>
  <c r="AJ1886" i="2" s="1"/>
  <c r="AK1886" i="2" s="1"/>
  <c r="AG1885" i="2"/>
  <c r="AJ1885" i="2" s="1"/>
  <c r="AK1885" i="2" s="1"/>
  <c r="AG1884" i="2"/>
  <c r="AJ1884" i="2" s="1"/>
  <c r="AK1884" i="2" s="1"/>
  <c r="AG1883" i="2"/>
  <c r="AJ1883" i="2" s="1"/>
  <c r="AK1883" i="2" s="1"/>
  <c r="AG1882" i="2"/>
  <c r="AJ1882" i="2" s="1"/>
  <c r="AK1882" i="2" s="1"/>
  <c r="AG1881" i="2"/>
  <c r="AJ1881" i="2" s="1"/>
  <c r="AK1881" i="2" s="1"/>
  <c r="AG1880" i="2"/>
  <c r="AJ1880" i="2" s="1"/>
  <c r="AK1880" i="2" s="1"/>
  <c r="AG1879" i="2"/>
  <c r="AJ1879" i="2" s="1"/>
  <c r="AK1879" i="2" s="1"/>
  <c r="AG1878" i="2"/>
  <c r="AJ1878" i="2" s="1"/>
  <c r="AK1878" i="2" s="1"/>
  <c r="AG1877" i="2"/>
  <c r="AJ1877" i="2" s="1"/>
  <c r="AK1877" i="2" s="1"/>
  <c r="AG1876" i="2"/>
  <c r="AJ1876" i="2" s="1"/>
  <c r="AK1876" i="2" s="1"/>
  <c r="AG1875" i="2"/>
  <c r="AJ1875" i="2" s="1"/>
  <c r="AK1875" i="2" s="1"/>
  <c r="AG1874" i="2"/>
  <c r="AJ1874" i="2" s="1"/>
  <c r="AK1874" i="2" s="1"/>
  <c r="AG1873" i="2"/>
  <c r="AJ1873" i="2" s="1"/>
  <c r="AK1873" i="2" s="1"/>
  <c r="AG1872" i="2"/>
  <c r="AJ1872" i="2" s="1"/>
  <c r="AK1872" i="2" s="1"/>
  <c r="AG1871" i="2"/>
  <c r="AJ1871" i="2" s="1"/>
  <c r="AK1871" i="2" s="1"/>
  <c r="AG1870" i="2"/>
  <c r="AJ1870" i="2" s="1"/>
  <c r="AK1870" i="2" s="1"/>
  <c r="AG1869" i="2"/>
  <c r="AJ1869" i="2" s="1"/>
  <c r="AK1869" i="2" s="1"/>
  <c r="AG1868" i="2"/>
  <c r="AJ1868" i="2" s="1"/>
  <c r="AK1868" i="2" s="1"/>
  <c r="AG1867" i="2"/>
  <c r="AJ1867" i="2" s="1"/>
  <c r="AK1867" i="2" s="1"/>
  <c r="AG1866" i="2"/>
  <c r="AJ1866" i="2" s="1"/>
  <c r="AK1866" i="2" s="1"/>
  <c r="AG1865" i="2"/>
  <c r="AJ1865" i="2" s="1"/>
  <c r="AK1865" i="2" s="1"/>
  <c r="AG1864" i="2"/>
  <c r="AJ1864" i="2" s="1"/>
  <c r="AK1864" i="2" s="1"/>
  <c r="AG1863" i="2"/>
  <c r="AJ1863" i="2" s="1"/>
  <c r="AK1863" i="2" s="1"/>
  <c r="AG1862" i="2"/>
  <c r="AJ1862" i="2" s="1"/>
  <c r="AK1862" i="2" s="1"/>
  <c r="AG1861" i="2"/>
  <c r="AJ1861" i="2" s="1"/>
  <c r="AK1861" i="2" s="1"/>
  <c r="AG1860" i="2"/>
  <c r="AJ1860" i="2" s="1"/>
  <c r="AK1860" i="2" s="1"/>
  <c r="AG1859" i="2"/>
  <c r="AJ1859" i="2" s="1"/>
  <c r="AK1859" i="2" s="1"/>
  <c r="AG1858" i="2"/>
  <c r="AJ1858" i="2" s="1"/>
  <c r="AK1858" i="2" s="1"/>
  <c r="AG1857" i="2"/>
  <c r="AJ1857" i="2" s="1"/>
  <c r="AK1857" i="2" s="1"/>
  <c r="AG1856" i="2"/>
  <c r="AJ1856" i="2" s="1"/>
  <c r="AK1856" i="2" s="1"/>
  <c r="AG1855" i="2"/>
  <c r="AJ1855" i="2" s="1"/>
  <c r="AK1855" i="2" s="1"/>
  <c r="AG1854" i="2"/>
  <c r="AJ1854" i="2" s="1"/>
  <c r="AK1854" i="2" s="1"/>
  <c r="AG1853" i="2"/>
  <c r="AJ1853" i="2" s="1"/>
  <c r="AK1853" i="2" s="1"/>
  <c r="AG1852" i="2"/>
  <c r="AJ1852" i="2" s="1"/>
  <c r="AK1852" i="2" s="1"/>
  <c r="AG1851" i="2"/>
  <c r="AJ1851" i="2" s="1"/>
  <c r="AK1851" i="2" s="1"/>
  <c r="AG1850" i="2"/>
  <c r="AJ1850" i="2" s="1"/>
  <c r="AK1850" i="2" s="1"/>
  <c r="AG1849" i="2"/>
  <c r="AJ1849" i="2" s="1"/>
  <c r="AK1849" i="2" s="1"/>
  <c r="AG1848" i="2"/>
  <c r="AJ1848" i="2" s="1"/>
  <c r="AK1848" i="2" s="1"/>
  <c r="AG1847" i="2"/>
  <c r="AJ1847" i="2" s="1"/>
  <c r="AK1847" i="2" s="1"/>
  <c r="AG1846" i="2"/>
  <c r="AJ1846" i="2" s="1"/>
  <c r="AK1846" i="2" s="1"/>
  <c r="AG1845" i="2"/>
  <c r="AJ1845" i="2" s="1"/>
  <c r="AK1845" i="2" s="1"/>
  <c r="AG1844" i="2"/>
  <c r="AJ1844" i="2" s="1"/>
  <c r="AK1844" i="2" s="1"/>
  <c r="AG1843" i="2"/>
  <c r="AJ1843" i="2" s="1"/>
  <c r="AK1843" i="2" s="1"/>
  <c r="AG1842" i="2"/>
  <c r="AJ1842" i="2" s="1"/>
  <c r="AK1842" i="2" s="1"/>
  <c r="AG1841" i="2"/>
  <c r="AJ1841" i="2" s="1"/>
  <c r="AK1841" i="2" s="1"/>
  <c r="AG1840" i="2"/>
  <c r="AJ1840" i="2" s="1"/>
  <c r="AK1840" i="2" s="1"/>
  <c r="AG1839" i="2"/>
  <c r="AJ1839" i="2" s="1"/>
  <c r="AK1839" i="2" s="1"/>
  <c r="AG1838" i="2"/>
  <c r="AJ1838" i="2" s="1"/>
  <c r="AK1838" i="2" s="1"/>
  <c r="AG1837" i="2"/>
  <c r="AJ1837" i="2" s="1"/>
  <c r="AK1837" i="2" s="1"/>
  <c r="AG1836" i="2"/>
  <c r="AJ1836" i="2" s="1"/>
  <c r="AK1836" i="2" s="1"/>
  <c r="AG1835" i="2"/>
  <c r="AJ1835" i="2" s="1"/>
  <c r="AK1835" i="2" s="1"/>
  <c r="AG1834" i="2"/>
  <c r="AJ1834" i="2" s="1"/>
  <c r="AK1834" i="2" s="1"/>
  <c r="AG1833" i="2"/>
  <c r="AJ1833" i="2" s="1"/>
  <c r="AK1833" i="2" s="1"/>
  <c r="AG1832" i="2"/>
  <c r="AJ1832" i="2" s="1"/>
  <c r="AK1832" i="2" s="1"/>
  <c r="AG1831" i="2"/>
  <c r="AJ1831" i="2" s="1"/>
  <c r="AK1831" i="2" s="1"/>
  <c r="AG1830" i="2"/>
  <c r="AJ1830" i="2" s="1"/>
  <c r="AK1830" i="2" s="1"/>
  <c r="AG1829" i="2"/>
  <c r="AJ1829" i="2" s="1"/>
  <c r="AK1829" i="2" s="1"/>
  <c r="AG1828" i="2"/>
  <c r="AJ1828" i="2" s="1"/>
  <c r="AK1828" i="2" s="1"/>
  <c r="AG1827" i="2"/>
  <c r="AJ1827" i="2" s="1"/>
  <c r="AK1827" i="2" s="1"/>
  <c r="AG1826" i="2"/>
  <c r="AJ1826" i="2" s="1"/>
  <c r="AK1826" i="2" s="1"/>
  <c r="AG1825" i="2"/>
  <c r="AJ1825" i="2" s="1"/>
  <c r="AK1825" i="2" s="1"/>
  <c r="AG1824" i="2"/>
  <c r="AJ1824" i="2" s="1"/>
  <c r="AK1824" i="2" s="1"/>
  <c r="AG1823" i="2"/>
  <c r="AJ1823" i="2" s="1"/>
  <c r="AK1823" i="2" s="1"/>
  <c r="AG1822" i="2"/>
  <c r="AJ1822" i="2" s="1"/>
  <c r="AK1822" i="2" s="1"/>
  <c r="AG1821" i="2"/>
  <c r="AJ1821" i="2" s="1"/>
  <c r="AK1821" i="2" s="1"/>
  <c r="AG1820" i="2"/>
  <c r="AJ1820" i="2" s="1"/>
  <c r="AK1820" i="2" s="1"/>
  <c r="AG1819" i="2"/>
  <c r="AJ1819" i="2" s="1"/>
  <c r="AK1819" i="2" s="1"/>
  <c r="AG1818" i="2"/>
  <c r="AJ1818" i="2" s="1"/>
  <c r="AK1818" i="2" s="1"/>
  <c r="AG1817" i="2"/>
  <c r="AJ1817" i="2" s="1"/>
  <c r="AK1817" i="2" s="1"/>
  <c r="AG1816" i="2"/>
  <c r="AJ1816" i="2" s="1"/>
  <c r="AK1816" i="2" s="1"/>
  <c r="AG1815" i="2"/>
  <c r="AJ1815" i="2" s="1"/>
  <c r="AK1815" i="2" s="1"/>
  <c r="AG1814" i="2"/>
  <c r="AJ1814" i="2" s="1"/>
  <c r="AK1814" i="2" s="1"/>
  <c r="AG1813" i="2"/>
  <c r="AJ1813" i="2" s="1"/>
  <c r="AK1813" i="2" s="1"/>
  <c r="AG1812" i="2"/>
  <c r="AJ1812" i="2" s="1"/>
  <c r="AK1812" i="2" s="1"/>
  <c r="AG1811" i="2"/>
  <c r="AJ1811" i="2" s="1"/>
  <c r="AK1811" i="2" s="1"/>
  <c r="AG1810" i="2"/>
  <c r="AJ1810" i="2" s="1"/>
  <c r="AK1810" i="2" s="1"/>
  <c r="AG1809" i="2"/>
  <c r="AJ1809" i="2" s="1"/>
  <c r="AK1809" i="2" s="1"/>
  <c r="AG1808" i="2"/>
  <c r="AJ1808" i="2" s="1"/>
  <c r="AK1808" i="2" s="1"/>
  <c r="AG1807" i="2"/>
  <c r="AJ1807" i="2" s="1"/>
  <c r="AK1807" i="2" s="1"/>
  <c r="AG1806" i="2"/>
  <c r="AJ1806" i="2" s="1"/>
  <c r="AK1806" i="2" s="1"/>
  <c r="AG1805" i="2"/>
  <c r="AJ1805" i="2" s="1"/>
  <c r="AK1805" i="2" s="1"/>
  <c r="AG1804" i="2"/>
  <c r="AJ1804" i="2" s="1"/>
  <c r="AK1804" i="2" s="1"/>
  <c r="AG1803" i="2"/>
  <c r="AJ1803" i="2" s="1"/>
  <c r="AK1803" i="2" s="1"/>
  <c r="AG1802" i="2"/>
  <c r="AJ1802" i="2" s="1"/>
  <c r="AK1802" i="2" s="1"/>
  <c r="AG1801" i="2"/>
  <c r="AJ1801" i="2" s="1"/>
  <c r="AK1801" i="2" s="1"/>
  <c r="AG1800" i="2"/>
  <c r="AJ1800" i="2" s="1"/>
  <c r="AK1800" i="2" s="1"/>
  <c r="AG1799" i="2"/>
  <c r="AJ1799" i="2" s="1"/>
  <c r="AK1799" i="2" s="1"/>
  <c r="AG1798" i="2"/>
  <c r="AJ1798" i="2" s="1"/>
  <c r="AK1798" i="2" s="1"/>
  <c r="AG1797" i="2"/>
  <c r="AJ1797" i="2" s="1"/>
  <c r="AK1797" i="2" s="1"/>
  <c r="AG1796" i="2"/>
  <c r="AJ1796" i="2" s="1"/>
  <c r="AK1796" i="2" s="1"/>
  <c r="AG1795" i="2"/>
  <c r="AJ1795" i="2" s="1"/>
  <c r="AK1795" i="2" s="1"/>
  <c r="AG1794" i="2"/>
  <c r="AJ1794" i="2" s="1"/>
  <c r="AK1794" i="2" s="1"/>
  <c r="AG1793" i="2"/>
  <c r="AJ1793" i="2" s="1"/>
  <c r="AK1793" i="2" s="1"/>
  <c r="AG1792" i="2"/>
  <c r="AJ1792" i="2" s="1"/>
  <c r="AK1792" i="2" s="1"/>
  <c r="AG1791" i="2"/>
  <c r="AJ1791" i="2" s="1"/>
  <c r="AK1791" i="2" s="1"/>
  <c r="AG1790" i="2"/>
  <c r="AJ1790" i="2" s="1"/>
  <c r="AK1790" i="2" s="1"/>
  <c r="AG1789" i="2"/>
  <c r="AJ1789" i="2" s="1"/>
  <c r="AK1789" i="2" s="1"/>
  <c r="AG1788" i="2"/>
  <c r="AJ1788" i="2" s="1"/>
  <c r="AK1788" i="2" s="1"/>
  <c r="AG1787" i="2"/>
  <c r="AJ1787" i="2" s="1"/>
  <c r="AK1787" i="2" s="1"/>
  <c r="AG1786" i="2"/>
  <c r="AJ1786" i="2" s="1"/>
  <c r="AK1786" i="2" s="1"/>
  <c r="AG1785" i="2"/>
  <c r="AJ1785" i="2" s="1"/>
  <c r="AK1785" i="2" s="1"/>
  <c r="AG1784" i="2"/>
  <c r="AJ1784" i="2" s="1"/>
  <c r="AK1784" i="2" s="1"/>
  <c r="AG1783" i="2"/>
  <c r="AJ1783" i="2" s="1"/>
  <c r="AK1783" i="2" s="1"/>
  <c r="AG1782" i="2"/>
  <c r="AJ1782" i="2" s="1"/>
  <c r="AK1782" i="2" s="1"/>
  <c r="AG1781" i="2"/>
  <c r="AJ1781" i="2" s="1"/>
  <c r="AK1781" i="2" s="1"/>
  <c r="AG1780" i="2"/>
  <c r="AJ1780" i="2" s="1"/>
  <c r="AK1780" i="2" s="1"/>
  <c r="AG1779" i="2"/>
  <c r="AJ1779" i="2" s="1"/>
  <c r="AK1779" i="2" s="1"/>
  <c r="AG1778" i="2"/>
  <c r="AJ1778" i="2" s="1"/>
  <c r="AK1778" i="2" s="1"/>
  <c r="AG1777" i="2"/>
  <c r="AJ1777" i="2" s="1"/>
  <c r="AK1777" i="2" s="1"/>
  <c r="AG1776" i="2"/>
  <c r="AJ1776" i="2" s="1"/>
  <c r="AK1776" i="2" s="1"/>
  <c r="AG1775" i="2"/>
  <c r="AJ1775" i="2" s="1"/>
  <c r="AK1775" i="2" s="1"/>
  <c r="AG1774" i="2"/>
  <c r="AJ1774" i="2" s="1"/>
  <c r="AK1774" i="2" s="1"/>
  <c r="AG1773" i="2"/>
  <c r="AJ1773" i="2" s="1"/>
  <c r="AK1773" i="2" s="1"/>
  <c r="AG1772" i="2"/>
  <c r="AJ1772" i="2" s="1"/>
  <c r="AK1772" i="2" s="1"/>
  <c r="AG1771" i="2"/>
  <c r="AJ1771" i="2" s="1"/>
  <c r="AK1771" i="2" s="1"/>
  <c r="AG1770" i="2"/>
  <c r="AJ1770" i="2" s="1"/>
  <c r="AK1770" i="2" s="1"/>
  <c r="AG1769" i="2"/>
  <c r="AJ1769" i="2" s="1"/>
  <c r="AK1769" i="2" s="1"/>
  <c r="AG1768" i="2"/>
  <c r="AJ1768" i="2" s="1"/>
  <c r="AK1768" i="2" s="1"/>
  <c r="AG1767" i="2"/>
  <c r="AJ1767" i="2" s="1"/>
  <c r="AK1767" i="2" s="1"/>
  <c r="AG1766" i="2"/>
  <c r="AJ1766" i="2" s="1"/>
  <c r="AK1766" i="2" s="1"/>
  <c r="AG1765" i="2"/>
  <c r="AJ1765" i="2" s="1"/>
  <c r="AK1765" i="2" s="1"/>
  <c r="AG1764" i="2"/>
  <c r="AJ1764" i="2" s="1"/>
  <c r="AK1764" i="2" s="1"/>
  <c r="AG1763" i="2"/>
  <c r="AJ1763" i="2" s="1"/>
  <c r="AK1763" i="2" s="1"/>
  <c r="AG1762" i="2"/>
  <c r="AJ1762" i="2" s="1"/>
  <c r="AK1762" i="2" s="1"/>
  <c r="AG1761" i="2"/>
  <c r="AJ1761" i="2" s="1"/>
  <c r="AK1761" i="2" s="1"/>
  <c r="AG1760" i="2"/>
  <c r="AJ1760" i="2" s="1"/>
  <c r="AK1760" i="2" s="1"/>
  <c r="AG1759" i="2"/>
  <c r="AJ1759" i="2" s="1"/>
  <c r="AK1759" i="2" s="1"/>
  <c r="AG1758" i="2"/>
  <c r="AJ1758" i="2" s="1"/>
  <c r="AK1758" i="2" s="1"/>
  <c r="AG1757" i="2"/>
  <c r="AJ1757" i="2" s="1"/>
  <c r="AK1757" i="2" s="1"/>
  <c r="AG1756" i="2"/>
  <c r="AJ1756" i="2" s="1"/>
  <c r="AK1756" i="2" s="1"/>
  <c r="AG1755" i="2"/>
  <c r="AJ1755" i="2" s="1"/>
  <c r="AK1755" i="2" s="1"/>
  <c r="AG1754" i="2"/>
  <c r="AJ1754" i="2" s="1"/>
  <c r="AK1754" i="2" s="1"/>
  <c r="AG1753" i="2"/>
  <c r="AJ1753" i="2" s="1"/>
  <c r="AK1753" i="2" s="1"/>
  <c r="AG1752" i="2"/>
  <c r="AJ1752" i="2" s="1"/>
  <c r="AK1752" i="2" s="1"/>
  <c r="AG1751" i="2"/>
  <c r="AJ1751" i="2" s="1"/>
  <c r="AK1751" i="2" s="1"/>
  <c r="AG1750" i="2"/>
  <c r="AJ1750" i="2" s="1"/>
  <c r="AK1750" i="2" s="1"/>
  <c r="AG1749" i="2"/>
  <c r="AJ1749" i="2" s="1"/>
  <c r="AK1749" i="2" s="1"/>
  <c r="AG1748" i="2"/>
  <c r="AJ1748" i="2" s="1"/>
  <c r="AK1748" i="2" s="1"/>
  <c r="AG1747" i="2"/>
  <c r="AJ1747" i="2" s="1"/>
  <c r="AK1747" i="2" s="1"/>
  <c r="AG1746" i="2"/>
  <c r="AJ1746" i="2" s="1"/>
  <c r="AK1746" i="2" s="1"/>
  <c r="AG1745" i="2"/>
  <c r="AJ1745" i="2" s="1"/>
  <c r="AK1745" i="2" s="1"/>
  <c r="AG1744" i="2"/>
  <c r="AJ1744" i="2" s="1"/>
  <c r="AK1744" i="2" s="1"/>
  <c r="AG1743" i="2"/>
  <c r="AJ1743" i="2" s="1"/>
  <c r="AK1743" i="2" s="1"/>
  <c r="AG1742" i="2"/>
  <c r="AJ1742" i="2" s="1"/>
  <c r="AK1742" i="2" s="1"/>
  <c r="AG1741" i="2"/>
  <c r="AJ1741" i="2" s="1"/>
  <c r="AK1741" i="2" s="1"/>
  <c r="AG1740" i="2"/>
  <c r="AJ1740" i="2" s="1"/>
  <c r="AK1740" i="2" s="1"/>
  <c r="AG1739" i="2"/>
  <c r="AJ1739" i="2" s="1"/>
  <c r="AK1739" i="2" s="1"/>
  <c r="AG1738" i="2"/>
  <c r="AJ1738" i="2" s="1"/>
  <c r="AK1738" i="2" s="1"/>
  <c r="AG1737" i="2"/>
  <c r="AJ1737" i="2" s="1"/>
  <c r="AK1737" i="2" s="1"/>
  <c r="AG1736" i="2"/>
  <c r="AJ1736" i="2" s="1"/>
  <c r="AK1736" i="2" s="1"/>
  <c r="AG1735" i="2"/>
  <c r="AJ1735" i="2" s="1"/>
  <c r="AK1735" i="2" s="1"/>
  <c r="AG1734" i="2"/>
  <c r="AJ1734" i="2" s="1"/>
  <c r="AK1734" i="2" s="1"/>
  <c r="AG1733" i="2"/>
  <c r="AJ1733" i="2" s="1"/>
  <c r="AK1733" i="2" s="1"/>
  <c r="AG1732" i="2"/>
  <c r="AJ1732" i="2" s="1"/>
  <c r="AK1732" i="2" s="1"/>
  <c r="AG1731" i="2"/>
  <c r="AJ1731" i="2" s="1"/>
  <c r="AK1731" i="2" s="1"/>
  <c r="AG1730" i="2"/>
  <c r="AJ1730" i="2" s="1"/>
  <c r="AK1730" i="2" s="1"/>
  <c r="AG1729" i="2"/>
  <c r="AJ1729" i="2" s="1"/>
  <c r="AK1729" i="2" s="1"/>
  <c r="AG1728" i="2"/>
  <c r="AJ1728" i="2" s="1"/>
  <c r="AK1728" i="2" s="1"/>
  <c r="AG1727" i="2"/>
  <c r="AJ1727" i="2" s="1"/>
  <c r="AK1727" i="2" s="1"/>
  <c r="AG1726" i="2"/>
  <c r="AJ1726" i="2" s="1"/>
  <c r="AK1726" i="2" s="1"/>
  <c r="AG1725" i="2"/>
  <c r="AJ1725" i="2" s="1"/>
  <c r="AK1725" i="2" s="1"/>
  <c r="AG1724" i="2"/>
  <c r="AJ1724" i="2" s="1"/>
  <c r="AK1724" i="2" s="1"/>
  <c r="AG1723" i="2"/>
  <c r="AJ1723" i="2" s="1"/>
  <c r="AK1723" i="2" s="1"/>
  <c r="AG1722" i="2"/>
  <c r="AJ1722" i="2" s="1"/>
  <c r="AK1722" i="2" s="1"/>
  <c r="AG1721" i="2"/>
  <c r="AJ1721" i="2" s="1"/>
  <c r="AK1721" i="2" s="1"/>
  <c r="AG1720" i="2"/>
  <c r="AJ1720" i="2" s="1"/>
  <c r="AK1720" i="2" s="1"/>
  <c r="AG1719" i="2"/>
  <c r="AJ1719" i="2" s="1"/>
  <c r="AK1719" i="2" s="1"/>
  <c r="AG1718" i="2"/>
  <c r="AJ1718" i="2" s="1"/>
  <c r="AK1718" i="2" s="1"/>
  <c r="AG1717" i="2"/>
  <c r="AJ1717" i="2" s="1"/>
  <c r="AK1717" i="2" s="1"/>
  <c r="AG1716" i="2"/>
  <c r="AJ1716" i="2" s="1"/>
  <c r="AK1716" i="2" s="1"/>
  <c r="AG1715" i="2"/>
  <c r="AJ1715" i="2" s="1"/>
  <c r="AK1715" i="2" s="1"/>
  <c r="AG1714" i="2"/>
  <c r="AJ1714" i="2" s="1"/>
  <c r="AK1714" i="2" s="1"/>
  <c r="AG1713" i="2"/>
  <c r="AJ1713" i="2" s="1"/>
  <c r="AK1713" i="2" s="1"/>
  <c r="AG1712" i="2"/>
  <c r="AJ1712" i="2" s="1"/>
  <c r="AK1712" i="2" s="1"/>
  <c r="AG1711" i="2"/>
  <c r="AJ1711" i="2" s="1"/>
  <c r="AK1711" i="2" s="1"/>
  <c r="AG1710" i="2"/>
  <c r="AJ1710" i="2" s="1"/>
  <c r="AK1710" i="2" s="1"/>
  <c r="AG1709" i="2"/>
  <c r="AJ1709" i="2" s="1"/>
  <c r="AK1709" i="2" s="1"/>
  <c r="AG1708" i="2"/>
  <c r="AJ1708" i="2" s="1"/>
  <c r="AK1708" i="2" s="1"/>
  <c r="AG1707" i="2"/>
  <c r="AJ1707" i="2" s="1"/>
  <c r="AK1707" i="2" s="1"/>
  <c r="AG1706" i="2"/>
  <c r="AJ1706" i="2" s="1"/>
  <c r="AK1706" i="2" s="1"/>
  <c r="AG1705" i="2"/>
  <c r="AJ1705" i="2" s="1"/>
  <c r="AK1705" i="2" s="1"/>
  <c r="AG1704" i="2"/>
  <c r="AJ1704" i="2" s="1"/>
  <c r="AK1704" i="2" s="1"/>
  <c r="AG1703" i="2"/>
  <c r="AJ1703" i="2" s="1"/>
  <c r="AK1703" i="2" s="1"/>
  <c r="AG1702" i="2"/>
  <c r="AJ1702" i="2" s="1"/>
  <c r="AK1702" i="2" s="1"/>
  <c r="AG1701" i="2"/>
  <c r="AJ1701" i="2" s="1"/>
  <c r="AK1701" i="2" s="1"/>
  <c r="AG1700" i="2"/>
  <c r="AJ1700" i="2" s="1"/>
  <c r="AK1700" i="2" s="1"/>
  <c r="AG1699" i="2"/>
  <c r="AJ1699" i="2" s="1"/>
  <c r="AK1699" i="2" s="1"/>
  <c r="AG1698" i="2"/>
  <c r="AJ1698" i="2" s="1"/>
  <c r="AK1698" i="2" s="1"/>
  <c r="AG1697" i="2"/>
  <c r="AJ1697" i="2" s="1"/>
  <c r="AK1697" i="2" s="1"/>
  <c r="AG1696" i="2"/>
  <c r="AJ1696" i="2" s="1"/>
  <c r="AK1696" i="2" s="1"/>
  <c r="AG1695" i="2"/>
  <c r="AJ1695" i="2" s="1"/>
  <c r="AK1695" i="2" s="1"/>
  <c r="AG1694" i="2"/>
  <c r="AJ1694" i="2" s="1"/>
  <c r="AK1694" i="2" s="1"/>
  <c r="AG1693" i="2"/>
  <c r="AJ1693" i="2" s="1"/>
  <c r="AK1693" i="2" s="1"/>
  <c r="AG1692" i="2"/>
  <c r="AJ1692" i="2" s="1"/>
  <c r="AK1692" i="2" s="1"/>
  <c r="AG1691" i="2"/>
  <c r="AJ1691" i="2" s="1"/>
  <c r="AK1691" i="2" s="1"/>
  <c r="AG1690" i="2"/>
  <c r="AJ1690" i="2" s="1"/>
  <c r="AK1690" i="2" s="1"/>
  <c r="AG1689" i="2"/>
  <c r="AJ1689" i="2" s="1"/>
  <c r="AK1689" i="2" s="1"/>
  <c r="AG1688" i="2"/>
  <c r="AJ1688" i="2" s="1"/>
  <c r="AK1688" i="2" s="1"/>
  <c r="AG1687" i="2"/>
  <c r="AJ1687" i="2" s="1"/>
  <c r="AK1687" i="2" s="1"/>
  <c r="AG1686" i="2"/>
  <c r="AJ1686" i="2" s="1"/>
  <c r="AK1686" i="2" s="1"/>
  <c r="AG1685" i="2"/>
  <c r="AJ1685" i="2" s="1"/>
  <c r="AK1685" i="2" s="1"/>
  <c r="AG1684" i="2"/>
  <c r="AJ1684" i="2" s="1"/>
  <c r="AK1684" i="2" s="1"/>
  <c r="AG1683" i="2"/>
  <c r="AJ1683" i="2" s="1"/>
  <c r="AK1683" i="2" s="1"/>
  <c r="AG1682" i="2"/>
  <c r="AJ1682" i="2" s="1"/>
  <c r="AK1682" i="2" s="1"/>
  <c r="AG1681" i="2"/>
  <c r="AJ1681" i="2" s="1"/>
  <c r="AK1681" i="2" s="1"/>
  <c r="AG1680" i="2"/>
  <c r="AJ1680" i="2" s="1"/>
  <c r="AK1680" i="2" s="1"/>
  <c r="AG1679" i="2"/>
  <c r="AJ1679" i="2" s="1"/>
  <c r="AK1679" i="2" s="1"/>
  <c r="AG1678" i="2"/>
  <c r="AJ1678" i="2" s="1"/>
  <c r="AK1678" i="2" s="1"/>
  <c r="AG1677" i="2"/>
  <c r="AJ1677" i="2" s="1"/>
  <c r="AK1677" i="2" s="1"/>
  <c r="AG1676" i="2"/>
  <c r="AJ1676" i="2" s="1"/>
  <c r="AK1676" i="2" s="1"/>
  <c r="AG1675" i="2"/>
  <c r="AJ1675" i="2" s="1"/>
  <c r="AK1675" i="2" s="1"/>
  <c r="AG1674" i="2"/>
  <c r="AJ1674" i="2" s="1"/>
  <c r="AK1674" i="2" s="1"/>
  <c r="AG1673" i="2"/>
  <c r="AJ1673" i="2" s="1"/>
  <c r="AK1673" i="2" s="1"/>
  <c r="AG1672" i="2"/>
  <c r="AJ1672" i="2" s="1"/>
  <c r="AK1672" i="2" s="1"/>
  <c r="AG1671" i="2"/>
  <c r="AJ1671" i="2" s="1"/>
  <c r="AK1671" i="2" s="1"/>
  <c r="AG1670" i="2"/>
  <c r="AJ1670" i="2" s="1"/>
  <c r="AK1670" i="2" s="1"/>
  <c r="AG1669" i="2"/>
  <c r="AJ1669" i="2" s="1"/>
  <c r="AK1669" i="2" s="1"/>
  <c r="AG1668" i="2"/>
  <c r="AJ1668" i="2" s="1"/>
  <c r="AK1668" i="2" s="1"/>
  <c r="AG1667" i="2"/>
  <c r="AJ1667" i="2" s="1"/>
  <c r="AK1667" i="2" s="1"/>
  <c r="AG1666" i="2"/>
  <c r="AJ1666" i="2" s="1"/>
  <c r="AK1666" i="2" s="1"/>
  <c r="AG1665" i="2"/>
  <c r="AJ1665" i="2" s="1"/>
  <c r="AK1665" i="2" s="1"/>
  <c r="AG1664" i="2"/>
  <c r="AJ1664" i="2" s="1"/>
  <c r="AK1664" i="2" s="1"/>
  <c r="AG1663" i="2"/>
  <c r="AJ1663" i="2" s="1"/>
  <c r="AK1663" i="2" s="1"/>
  <c r="AG1662" i="2"/>
  <c r="AJ1662" i="2" s="1"/>
  <c r="AK1662" i="2" s="1"/>
  <c r="AG1661" i="2"/>
  <c r="AJ1661" i="2" s="1"/>
  <c r="AK1661" i="2" s="1"/>
  <c r="AG1660" i="2"/>
  <c r="AJ1660" i="2" s="1"/>
  <c r="AK1660" i="2" s="1"/>
  <c r="AG1659" i="2"/>
  <c r="AJ1659" i="2" s="1"/>
  <c r="AK1659" i="2" s="1"/>
  <c r="AG1658" i="2"/>
  <c r="AJ1658" i="2" s="1"/>
  <c r="AK1658" i="2" s="1"/>
  <c r="AG1657" i="2"/>
  <c r="AJ1657" i="2" s="1"/>
  <c r="AK1657" i="2" s="1"/>
  <c r="AG1656" i="2"/>
  <c r="AJ1656" i="2" s="1"/>
  <c r="AK1656" i="2" s="1"/>
  <c r="AG1655" i="2"/>
  <c r="AJ1655" i="2" s="1"/>
  <c r="AK1655" i="2" s="1"/>
  <c r="AG1654" i="2"/>
  <c r="AJ1654" i="2" s="1"/>
  <c r="AK1654" i="2" s="1"/>
  <c r="AG1653" i="2"/>
  <c r="AJ1653" i="2" s="1"/>
  <c r="AK1653" i="2" s="1"/>
  <c r="AG1652" i="2"/>
  <c r="AJ1652" i="2" s="1"/>
  <c r="AK1652" i="2" s="1"/>
  <c r="AG1651" i="2"/>
  <c r="AJ1651" i="2" s="1"/>
  <c r="AK1651" i="2" s="1"/>
  <c r="AG1650" i="2"/>
  <c r="AJ1650" i="2" s="1"/>
  <c r="AK1650" i="2" s="1"/>
  <c r="AG1649" i="2"/>
  <c r="AJ1649" i="2" s="1"/>
  <c r="AK1649" i="2" s="1"/>
  <c r="AG1648" i="2"/>
  <c r="AJ1648" i="2" s="1"/>
  <c r="AK1648" i="2" s="1"/>
  <c r="AG1647" i="2"/>
  <c r="AJ1647" i="2" s="1"/>
  <c r="AK1647" i="2" s="1"/>
  <c r="AG1646" i="2"/>
  <c r="AJ1646" i="2" s="1"/>
  <c r="AK1646" i="2" s="1"/>
  <c r="AG1645" i="2"/>
  <c r="AJ1645" i="2" s="1"/>
  <c r="AK1645" i="2" s="1"/>
  <c r="AG1644" i="2"/>
  <c r="AJ1644" i="2" s="1"/>
  <c r="AK1644" i="2" s="1"/>
  <c r="AG1643" i="2"/>
  <c r="AJ1643" i="2" s="1"/>
  <c r="AK1643" i="2" s="1"/>
  <c r="AG1642" i="2"/>
  <c r="AJ1642" i="2" s="1"/>
  <c r="AK1642" i="2" s="1"/>
  <c r="AG1641" i="2"/>
  <c r="AJ1641" i="2" s="1"/>
  <c r="AK1641" i="2" s="1"/>
  <c r="AG1640" i="2"/>
  <c r="AJ1640" i="2" s="1"/>
  <c r="AK1640" i="2" s="1"/>
  <c r="AG1639" i="2"/>
  <c r="AJ1639" i="2" s="1"/>
  <c r="AK1639" i="2" s="1"/>
  <c r="AG1638" i="2"/>
  <c r="AJ1638" i="2" s="1"/>
  <c r="AK1638" i="2" s="1"/>
  <c r="AG1637" i="2"/>
  <c r="AJ1637" i="2" s="1"/>
  <c r="AK1637" i="2" s="1"/>
  <c r="AG1636" i="2"/>
  <c r="AJ1636" i="2" s="1"/>
  <c r="AK1636" i="2" s="1"/>
  <c r="AG1635" i="2"/>
  <c r="AJ1635" i="2" s="1"/>
  <c r="AK1635" i="2" s="1"/>
  <c r="AG1634" i="2"/>
  <c r="AJ1634" i="2" s="1"/>
  <c r="AK1634" i="2" s="1"/>
  <c r="AG1633" i="2"/>
  <c r="AJ1633" i="2" s="1"/>
  <c r="AK1633" i="2" s="1"/>
  <c r="AG1632" i="2"/>
  <c r="AJ1632" i="2" s="1"/>
  <c r="AK1632" i="2" s="1"/>
  <c r="AG1631" i="2"/>
  <c r="AJ1631" i="2" s="1"/>
  <c r="AK1631" i="2" s="1"/>
  <c r="AG1630" i="2"/>
  <c r="AJ1630" i="2" s="1"/>
  <c r="AK1630" i="2" s="1"/>
  <c r="AG1629" i="2"/>
  <c r="AJ1629" i="2" s="1"/>
  <c r="AK1629" i="2" s="1"/>
  <c r="AG1628" i="2"/>
  <c r="AJ1628" i="2" s="1"/>
  <c r="AK1628" i="2" s="1"/>
  <c r="AG1627" i="2"/>
  <c r="AJ1627" i="2" s="1"/>
  <c r="AK1627" i="2" s="1"/>
  <c r="AG1626" i="2"/>
  <c r="AJ1626" i="2" s="1"/>
  <c r="AK1626" i="2" s="1"/>
  <c r="AG1625" i="2"/>
  <c r="AJ1625" i="2" s="1"/>
  <c r="AK1625" i="2" s="1"/>
  <c r="AG1624" i="2"/>
  <c r="AJ1624" i="2" s="1"/>
  <c r="AK1624" i="2" s="1"/>
  <c r="AG1623" i="2"/>
  <c r="AJ1623" i="2" s="1"/>
  <c r="AK1623" i="2" s="1"/>
  <c r="AG1622" i="2"/>
  <c r="AJ1622" i="2" s="1"/>
  <c r="AK1622" i="2" s="1"/>
  <c r="AG1621" i="2"/>
  <c r="AJ1621" i="2" s="1"/>
  <c r="AK1621" i="2" s="1"/>
  <c r="AG1620" i="2"/>
  <c r="AJ1620" i="2" s="1"/>
  <c r="AK1620" i="2" s="1"/>
  <c r="AG1619" i="2"/>
  <c r="AJ1619" i="2" s="1"/>
  <c r="AK1619" i="2" s="1"/>
  <c r="AG1618" i="2"/>
  <c r="AJ1618" i="2" s="1"/>
  <c r="AK1618" i="2" s="1"/>
  <c r="AG1617" i="2"/>
  <c r="AJ1617" i="2" s="1"/>
  <c r="AK1617" i="2" s="1"/>
  <c r="AG1616" i="2"/>
  <c r="AJ1616" i="2" s="1"/>
  <c r="AK1616" i="2" s="1"/>
  <c r="AG1615" i="2"/>
  <c r="AJ1615" i="2" s="1"/>
  <c r="AK1615" i="2" s="1"/>
  <c r="AG1614" i="2"/>
  <c r="AJ1614" i="2" s="1"/>
  <c r="AK1614" i="2" s="1"/>
  <c r="AG1613" i="2"/>
  <c r="AJ1613" i="2" s="1"/>
  <c r="AK1613" i="2" s="1"/>
  <c r="AG1612" i="2"/>
  <c r="AJ1612" i="2" s="1"/>
  <c r="AK1612" i="2" s="1"/>
  <c r="AG1611" i="2"/>
  <c r="AJ1611" i="2" s="1"/>
  <c r="AK1611" i="2" s="1"/>
  <c r="AG1610" i="2"/>
  <c r="AJ1610" i="2" s="1"/>
  <c r="AK1610" i="2" s="1"/>
  <c r="AG1609" i="2"/>
  <c r="AJ1609" i="2" s="1"/>
  <c r="AK1609" i="2" s="1"/>
  <c r="AG1608" i="2"/>
  <c r="AJ1608" i="2" s="1"/>
  <c r="AK1608" i="2" s="1"/>
  <c r="AG1607" i="2"/>
  <c r="AJ1607" i="2" s="1"/>
  <c r="AK1607" i="2" s="1"/>
  <c r="AG1606" i="2"/>
  <c r="AJ1606" i="2" s="1"/>
  <c r="AK1606" i="2" s="1"/>
  <c r="AG1605" i="2"/>
  <c r="AJ1605" i="2" s="1"/>
  <c r="AK1605" i="2" s="1"/>
  <c r="AG1604" i="2"/>
  <c r="AJ1604" i="2" s="1"/>
  <c r="AK1604" i="2" s="1"/>
  <c r="AG1603" i="2"/>
  <c r="AJ1603" i="2" s="1"/>
  <c r="AK1603" i="2" s="1"/>
  <c r="AG1602" i="2"/>
  <c r="AJ1602" i="2" s="1"/>
  <c r="AK1602" i="2" s="1"/>
  <c r="AG1601" i="2"/>
  <c r="AJ1601" i="2" s="1"/>
  <c r="AK1601" i="2" s="1"/>
  <c r="AG1600" i="2"/>
  <c r="AJ1600" i="2" s="1"/>
  <c r="AK1600" i="2" s="1"/>
  <c r="AG1599" i="2"/>
  <c r="AJ1599" i="2" s="1"/>
  <c r="AK1599" i="2" s="1"/>
  <c r="AG1598" i="2"/>
  <c r="AJ1598" i="2" s="1"/>
  <c r="AK1598" i="2" s="1"/>
  <c r="AG1597" i="2"/>
  <c r="AJ1597" i="2" s="1"/>
  <c r="AK1597" i="2" s="1"/>
  <c r="AG1596" i="2"/>
  <c r="AJ1596" i="2" s="1"/>
  <c r="AK1596" i="2" s="1"/>
  <c r="AG1595" i="2"/>
  <c r="AJ1595" i="2" s="1"/>
  <c r="AK1595" i="2" s="1"/>
  <c r="AG1594" i="2"/>
  <c r="AJ1594" i="2" s="1"/>
  <c r="AK1594" i="2" s="1"/>
  <c r="AG1593" i="2"/>
  <c r="AJ1593" i="2" s="1"/>
  <c r="AK1593" i="2" s="1"/>
  <c r="AG1592" i="2"/>
  <c r="AJ1592" i="2" s="1"/>
  <c r="AK1592" i="2" s="1"/>
  <c r="AG1591" i="2"/>
  <c r="AJ1591" i="2" s="1"/>
  <c r="AK1591" i="2" s="1"/>
  <c r="AG1590" i="2"/>
  <c r="AJ1590" i="2" s="1"/>
  <c r="AK1590" i="2" s="1"/>
  <c r="AG1589" i="2"/>
  <c r="AJ1589" i="2" s="1"/>
  <c r="AK1589" i="2" s="1"/>
  <c r="AG1588" i="2"/>
  <c r="AJ1588" i="2" s="1"/>
  <c r="AK1588" i="2" s="1"/>
  <c r="AG1587" i="2"/>
  <c r="AJ1587" i="2" s="1"/>
  <c r="AK1587" i="2" s="1"/>
  <c r="AG1586" i="2"/>
  <c r="AJ1586" i="2" s="1"/>
  <c r="AK1586" i="2" s="1"/>
  <c r="AG1585" i="2"/>
  <c r="AJ1585" i="2" s="1"/>
  <c r="AK1585" i="2" s="1"/>
  <c r="AG1584" i="2"/>
  <c r="AJ1584" i="2" s="1"/>
  <c r="AK1584" i="2" s="1"/>
  <c r="AG1583" i="2"/>
  <c r="AJ1583" i="2" s="1"/>
  <c r="AK1583" i="2" s="1"/>
  <c r="AG1582" i="2"/>
  <c r="AJ1582" i="2" s="1"/>
  <c r="AK1582" i="2" s="1"/>
  <c r="AG1581" i="2"/>
  <c r="AJ1581" i="2" s="1"/>
  <c r="AK1581" i="2" s="1"/>
  <c r="AG1580" i="2"/>
  <c r="AJ1580" i="2" s="1"/>
  <c r="AK1580" i="2" s="1"/>
  <c r="AG1579" i="2"/>
  <c r="AJ1579" i="2" s="1"/>
  <c r="AK1579" i="2" s="1"/>
  <c r="AG1578" i="2"/>
  <c r="AJ1578" i="2" s="1"/>
  <c r="AK1578" i="2" s="1"/>
  <c r="AG1577" i="2"/>
  <c r="AJ1577" i="2" s="1"/>
  <c r="AK1577" i="2" s="1"/>
  <c r="AG1576" i="2"/>
  <c r="AJ1576" i="2" s="1"/>
  <c r="AK1576" i="2" s="1"/>
  <c r="AG1575" i="2"/>
  <c r="AJ1575" i="2" s="1"/>
  <c r="AK1575" i="2" s="1"/>
  <c r="AG1574" i="2"/>
  <c r="AJ1574" i="2" s="1"/>
  <c r="AK1574" i="2" s="1"/>
  <c r="AG1573" i="2"/>
  <c r="AJ1573" i="2" s="1"/>
  <c r="AK1573" i="2" s="1"/>
  <c r="AG1572" i="2"/>
  <c r="AJ1572" i="2" s="1"/>
  <c r="AK1572" i="2" s="1"/>
  <c r="AG1571" i="2"/>
  <c r="AJ1571" i="2" s="1"/>
  <c r="AK1571" i="2" s="1"/>
  <c r="AG1570" i="2"/>
  <c r="AJ1570" i="2" s="1"/>
  <c r="AK1570" i="2" s="1"/>
  <c r="AG1569" i="2"/>
  <c r="AJ1569" i="2" s="1"/>
  <c r="AK1569" i="2" s="1"/>
  <c r="AG1568" i="2"/>
  <c r="AJ1568" i="2" s="1"/>
  <c r="AK1568" i="2" s="1"/>
  <c r="AG1567" i="2"/>
  <c r="AJ1567" i="2" s="1"/>
  <c r="AK1567" i="2" s="1"/>
  <c r="AG1566" i="2"/>
  <c r="AJ1566" i="2" s="1"/>
  <c r="AK1566" i="2" s="1"/>
  <c r="AG1565" i="2"/>
  <c r="AJ1565" i="2" s="1"/>
  <c r="AK1565" i="2" s="1"/>
  <c r="AG1564" i="2"/>
  <c r="AJ1564" i="2" s="1"/>
  <c r="AK1564" i="2" s="1"/>
  <c r="AG1563" i="2"/>
  <c r="AJ1563" i="2" s="1"/>
  <c r="AK1563" i="2" s="1"/>
  <c r="AG1562" i="2"/>
  <c r="AJ1562" i="2" s="1"/>
  <c r="AK1562" i="2" s="1"/>
  <c r="AG1561" i="2"/>
  <c r="AJ1561" i="2" s="1"/>
  <c r="AK1561" i="2" s="1"/>
  <c r="AG1560" i="2"/>
  <c r="AJ1560" i="2" s="1"/>
  <c r="AK1560" i="2" s="1"/>
  <c r="AG1559" i="2"/>
  <c r="AJ1559" i="2" s="1"/>
  <c r="AK1559" i="2" s="1"/>
  <c r="AG1558" i="2"/>
  <c r="AJ1558" i="2" s="1"/>
  <c r="AK1558" i="2" s="1"/>
  <c r="AG1557" i="2"/>
  <c r="AJ1557" i="2" s="1"/>
  <c r="AK1557" i="2" s="1"/>
  <c r="AG1556" i="2"/>
  <c r="AJ1556" i="2" s="1"/>
  <c r="AK1556" i="2" s="1"/>
  <c r="AG1555" i="2"/>
  <c r="AJ1555" i="2" s="1"/>
  <c r="AK1555" i="2" s="1"/>
  <c r="AG1554" i="2"/>
  <c r="AJ1554" i="2" s="1"/>
  <c r="AK1554" i="2" s="1"/>
  <c r="AG1553" i="2"/>
  <c r="AJ1553" i="2" s="1"/>
  <c r="AK1553" i="2" s="1"/>
  <c r="AG1552" i="2"/>
  <c r="AJ1552" i="2" s="1"/>
  <c r="AK1552" i="2" s="1"/>
  <c r="AG1551" i="2"/>
  <c r="AJ1551" i="2" s="1"/>
  <c r="AK1551" i="2" s="1"/>
  <c r="AG1550" i="2"/>
  <c r="AJ1550" i="2" s="1"/>
  <c r="AK1550" i="2" s="1"/>
  <c r="AG1549" i="2"/>
  <c r="AJ1549" i="2" s="1"/>
  <c r="AK1549" i="2" s="1"/>
  <c r="AG1548" i="2"/>
  <c r="AJ1548" i="2" s="1"/>
  <c r="AK1548" i="2" s="1"/>
  <c r="AG1547" i="2"/>
  <c r="AJ1547" i="2" s="1"/>
  <c r="AK1547" i="2" s="1"/>
  <c r="AG1546" i="2"/>
  <c r="AJ1546" i="2" s="1"/>
  <c r="AK1546" i="2" s="1"/>
  <c r="AG1545" i="2"/>
  <c r="AJ1545" i="2" s="1"/>
  <c r="AK1545" i="2" s="1"/>
  <c r="AG1544" i="2"/>
  <c r="AJ1544" i="2" s="1"/>
  <c r="AK1544" i="2" s="1"/>
  <c r="AG1543" i="2"/>
  <c r="AJ1543" i="2" s="1"/>
  <c r="AK1543" i="2" s="1"/>
  <c r="AG1542" i="2"/>
  <c r="AJ1542" i="2" s="1"/>
  <c r="AK1542" i="2" s="1"/>
  <c r="AG1541" i="2"/>
  <c r="AJ1541" i="2" s="1"/>
  <c r="AK1541" i="2" s="1"/>
  <c r="AG1540" i="2"/>
  <c r="AJ1540" i="2" s="1"/>
  <c r="AK1540" i="2" s="1"/>
  <c r="AG1539" i="2"/>
  <c r="AJ1539" i="2" s="1"/>
  <c r="AK1539" i="2" s="1"/>
  <c r="AG1538" i="2"/>
  <c r="AJ1538" i="2" s="1"/>
  <c r="AK1538" i="2" s="1"/>
  <c r="AG1537" i="2"/>
  <c r="AJ1537" i="2" s="1"/>
  <c r="AK1537" i="2" s="1"/>
  <c r="AG1536" i="2"/>
  <c r="AJ1536" i="2" s="1"/>
  <c r="AK1536" i="2" s="1"/>
  <c r="AG1535" i="2"/>
  <c r="AJ1535" i="2" s="1"/>
  <c r="AK1535" i="2" s="1"/>
  <c r="AG1534" i="2"/>
  <c r="AJ1534" i="2" s="1"/>
  <c r="AK1534" i="2" s="1"/>
  <c r="AG1533" i="2"/>
  <c r="AJ1533" i="2" s="1"/>
  <c r="AK1533" i="2" s="1"/>
  <c r="AG1532" i="2"/>
  <c r="AJ1532" i="2" s="1"/>
  <c r="AK1532" i="2" s="1"/>
  <c r="AG1531" i="2"/>
  <c r="AJ1531" i="2" s="1"/>
  <c r="AK1531" i="2" s="1"/>
  <c r="AG1530" i="2"/>
  <c r="AJ1530" i="2" s="1"/>
  <c r="AK1530" i="2" s="1"/>
  <c r="AG1529" i="2"/>
  <c r="AJ1529" i="2" s="1"/>
  <c r="AK1529" i="2" s="1"/>
  <c r="AG1528" i="2"/>
  <c r="AJ1528" i="2" s="1"/>
  <c r="AK1528" i="2" s="1"/>
  <c r="AG1527" i="2"/>
  <c r="AJ1527" i="2" s="1"/>
  <c r="AK1527" i="2" s="1"/>
  <c r="AG1526" i="2"/>
  <c r="AJ1526" i="2" s="1"/>
  <c r="AK1526" i="2" s="1"/>
  <c r="AG1525" i="2"/>
  <c r="AJ1525" i="2" s="1"/>
  <c r="AK1525" i="2" s="1"/>
  <c r="AG1524" i="2"/>
  <c r="AJ1524" i="2" s="1"/>
  <c r="AK1524" i="2" s="1"/>
  <c r="AG1523" i="2"/>
  <c r="AJ1523" i="2" s="1"/>
  <c r="AK1523" i="2" s="1"/>
  <c r="AG1522" i="2"/>
  <c r="AJ1522" i="2" s="1"/>
  <c r="AK1522" i="2" s="1"/>
  <c r="AG1521" i="2"/>
  <c r="AJ1521" i="2" s="1"/>
  <c r="AK1521" i="2" s="1"/>
  <c r="AG1520" i="2"/>
  <c r="AJ1520" i="2" s="1"/>
  <c r="AK1520" i="2" s="1"/>
  <c r="AG1519" i="2"/>
  <c r="AJ1519" i="2" s="1"/>
  <c r="AK1519" i="2" s="1"/>
  <c r="AG1518" i="2"/>
  <c r="AJ1518" i="2" s="1"/>
  <c r="AK1518" i="2" s="1"/>
  <c r="AG1517" i="2"/>
  <c r="AJ1517" i="2" s="1"/>
  <c r="AK1517" i="2" s="1"/>
  <c r="AG1516" i="2"/>
  <c r="AJ1516" i="2" s="1"/>
  <c r="AK1516" i="2" s="1"/>
  <c r="AG1515" i="2"/>
  <c r="AJ1515" i="2" s="1"/>
  <c r="AK1515" i="2" s="1"/>
  <c r="AG1514" i="2"/>
  <c r="AJ1514" i="2" s="1"/>
  <c r="AK1514" i="2" s="1"/>
  <c r="AG1513" i="2"/>
  <c r="AJ1513" i="2" s="1"/>
  <c r="AK1513" i="2" s="1"/>
  <c r="AG1512" i="2"/>
  <c r="AJ1512" i="2" s="1"/>
  <c r="AK1512" i="2" s="1"/>
  <c r="AG1511" i="2"/>
  <c r="AJ1511" i="2" s="1"/>
  <c r="AK1511" i="2" s="1"/>
  <c r="AG1510" i="2"/>
  <c r="AJ1510" i="2" s="1"/>
  <c r="AK1510" i="2" s="1"/>
  <c r="AG1509" i="2"/>
  <c r="AJ1509" i="2" s="1"/>
  <c r="AK1509" i="2" s="1"/>
  <c r="AG1508" i="2"/>
  <c r="AJ1508" i="2" s="1"/>
  <c r="AK1508" i="2" s="1"/>
  <c r="AG1507" i="2"/>
  <c r="AJ1507" i="2" s="1"/>
  <c r="AK1507" i="2" s="1"/>
  <c r="AG1506" i="2"/>
  <c r="AJ1506" i="2" s="1"/>
  <c r="AK1506" i="2" s="1"/>
  <c r="AG1505" i="2"/>
  <c r="AJ1505" i="2" s="1"/>
  <c r="AK1505" i="2" s="1"/>
  <c r="AG1504" i="2"/>
  <c r="AJ1504" i="2" s="1"/>
  <c r="AK1504" i="2" s="1"/>
  <c r="AG1503" i="2"/>
  <c r="AJ1503" i="2" s="1"/>
  <c r="AK1503" i="2" s="1"/>
  <c r="AG1502" i="2"/>
  <c r="AJ1502" i="2" s="1"/>
  <c r="AK1502" i="2" s="1"/>
  <c r="AG1501" i="2"/>
  <c r="AJ1501" i="2" s="1"/>
  <c r="AK1501" i="2" s="1"/>
  <c r="AG1500" i="2"/>
  <c r="AJ1500" i="2" s="1"/>
  <c r="AK1500" i="2" s="1"/>
  <c r="AG1499" i="2"/>
  <c r="AJ1499" i="2" s="1"/>
  <c r="AK1499" i="2" s="1"/>
  <c r="AG1498" i="2"/>
  <c r="AJ1498" i="2" s="1"/>
  <c r="AK1498" i="2" s="1"/>
  <c r="AG1497" i="2"/>
  <c r="AJ1497" i="2" s="1"/>
  <c r="AK1497" i="2" s="1"/>
  <c r="AG1496" i="2"/>
  <c r="AJ1496" i="2" s="1"/>
  <c r="AK1496" i="2" s="1"/>
  <c r="AG1495" i="2"/>
  <c r="AJ1495" i="2" s="1"/>
  <c r="AK1495" i="2" s="1"/>
  <c r="AG1494" i="2"/>
  <c r="AJ1494" i="2" s="1"/>
  <c r="AK1494" i="2" s="1"/>
  <c r="AG1493" i="2"/>
  <c r="AJ1493" i="2" s="1"/>
  <c r="AK1493" i="2" s="1"/>
  <c r="AG1492" i="2"/>
  <c r="AJ1492" i="2" s="1"/>
  <c r="AK1492" i="2" s="1"/>
  <c r="AG1491" i="2"/>
  <c r="AJ1491" i="2" s="1"/>
  <c r="AK1491" i="2" s="1"/>
  <c r="AG1490" i="2"/>
  <c r="AJ1490" i="2" s="1"/>
  <c r="AK1490" i="2" s="1"/>
  <c r="AG1489" i="2"/>
  <c r="AJ1489" i="2" s="1"/>
  <c r="AK1489" i="2" s="1"/>
  <c r="AG1488" i="2"/>
  <c r="AJ1488" i="2" s="1"/>
  <c r="AK1488" i="2" s="1"/>
  <c r="AG1487" i="2"/>
  <c r="AJ1487" i="2" s="1"/>
  <c r="AK1487" i="2" s="1"/>
  <c r="AG1486" i="2"/>
  <c r="AJ1486" i="2" s="1"/>
  <c r="AK1486" i="2" s="1"/>
  <c r="AG1485" i="2"/>
  <c r="AJ1485" i="2" s="1"/>
  <c r="AK1485" i="2" s="1"/>
  <c r="AG1484" i="2"/>
  <c r="AJ1484" i="2" s="1"/>
  <c r="AK1484" i="2" s="1"/>
  <c r="AG1483" i="2"/>
  <c r="AJ1483" i="2" s="1"/>
  <c r="AK1483" i="2" s="1"/>
  <c r="AG1482" i="2"/>
  <c r="AJ1482" i="2" s="1"/>
  <c r="AK1482" i="2" s="1"/>
  <c r="AG1481" i="2"/>
  <c r="AJ1481" i="2" s="1"/>
  <c r="AK1481" i="2" s="1"/>
  <c r="AG1480" i="2"/>
  <c r="AJ1480" i="2" s="1"/>
  <c r="AK1480" i="2" s="1"/>
  <c r="AG1479" i="2"/>
  <c r="AJ1479" i="2" s="1"/>
  <c r="AK1479" i="2" s="1"/>
  <c r="AG1478" i="2"/>
  <c r="AJ1478" i="2" s="1"/>
  <c r="AK1478" i="2" s="1"/>
  <c r="AG1477" i="2"/>
  <c r="AJ1477" i="2" s="1"/>
  <c r="AK1477" i="2" s="1"/>
  <c r="AG1476" i="2"/>
  <c r="AJ1476" i="2" s="1"/>
  <c r="AK1476" i="2" s="1"/>
  <c r="AG1475" i="2"/>
  <c r="AJ1475" i="2" s="1"/>
  <c r="AK1475" i="2" s="1"/>
  <c r="AG1474" i="2"/>
  <c r="AJ1474" i="2" s="1"/>
  <c r="AK1474" i="2" s="1"/>
  <c r="AG1473" i="2"/>
  <c r="AJ1473" i="2" s="1"/>
  <c r="AK1473" i="2" s="1"/>
  <c r="AG1472" i="2"/>
  <c r="AJ1472" i="2" s="1"/>
  <c r="AK1472" i="2" s="1"/>
  <c r="AG1471" i="2"/>
  <c r="AJ1471" i="2" s="1"/>
  <c r="AK1471" i="2" s="1"/>
  <c r="AG1470" i="2"/>
  <c r="AJ1470" i="2" s="1"/>
  <c r="AK1470" i="2" s="1"/>
  <c r="AG1469" i="2"/>
  <c r="AJ1469" i="2" s="1"/>
  <c r="AK1469" i="2" s="1"/>
  <c r="AG1468" i="2"/>
  <c r="AJ1468" i="2" s="1"/>
  <c r="AK1468" i="2" s="1"/>
  <c r="AG1467" i="2"/>
  <c r="AJ1467" i="2" s="1"/>
  <c r="AK1467" i="2" s="1"/>
  <c r="AG1466" i="2"/>
  <c r="AJ1466" i="2" s="1"/>
  <c r="AK1466" i="2" s="1"/>
  <c r="AG1465" i="2"/>
  <c r="AJ1465" i="2" s="1"/>
  <c r="AK1465" i="2" s="1"/>
  <c r="AG1464" i="2"/>
  <c r="AJ1464" i="2" s="1"/>
  <c r="AK1464" i="2" s="1"/>
  <c r="AG1463" i="2"/>
  <c r="AJ1463" i="2" s="1"/>
  <c r="AK1463" i="2" s="1"/>
  <c r="AG1462" i="2"/>
  <c r="AJ1462" i="2" s="1"/>
  <c r="AK1462" i="2" s="1"/>
  <c r="AG1461" i="2"/>
  <c r="AJ1461" i="2" s="1"/>
  <c r="AK1461" i="2" s="1"/>
  <c r="AG1460" i="2"/>
  <c r="AJ1460" i="2" s="1"/>
  <c r="AK1460" i="2" s="1"/>
  <c r="AG1459" i="2"/>
  <c r="AJ1459" i="2" s="1"/>
  <c r="AK1459" i="2" s="1"/>
  <c r="AG1458" i="2"/>
  <c r="AJ1458" i="2" s="1"/>
  <c r="AK1458" i="2" s="1"/>
  <c r="AG1457" i="2"/>
  <c r="AJ1457" i="2" s="1"/>
  <c r="AK1457" i="2" s="1"/>
  <c r="AG1456" i="2"/>
  <c r="AJ1456" i="2" s="1"/>
  <c r="AK1456" i="2" s="1"/>
  <c r="AG1455" i="2"/>
  <c r="AJ1455" i="2" s="1"/>
  <c r="AK1455" i="2" s="1"/>
  <c r="AG1454" i="2"/>
  <c r="AJ1454" i="2" s="1"/>
  <c r="AK1454" i="2" s="1"/>
  <c r="AG1453" i="2"/>
  <c r="AJ1453" i="2" s="1"/>
  <c r="AK1453" i="2" s="1"/>
  <c r="AG1452" i="2"/>
  <c r="AJ1452" i="2" s="1"/>
  <c r="AK1452" i="2" s="1"/>
  <c r="AG1451" i="2"/>
  <c r="AJ1451" i="2" s="1"/>
  <c r="AK1451" i="2" s="1"/>
  <c r="AG1450" i="2"/>
  <c r="AJ1450" i="2" s="1"/>
  <c r="AK1450" i="2" s="1"/>
  <c r="AG1449" i="2"/>
  <c r="AJ1449" i="2" s="1"/>
  <c r="AK1449" i="2" s="1"/>
  <c r="AG1448" i="2"/>
  <c r="AJ1448" i="2" s="1"/>
  <c r="AK1448" i="2" s="1"/>
  <c r="AG1447" i="2"/>
  <c r="AJ1447" i="2" s="1"/>
  <c r="AK1447" i="2" s="1"/>
  <c r="AG1446" i="2"/>
  <c r="AJ1446" i="2" s="1"/>
  <c r="AK1446" i="2" s="1"/>
  <c r="AG1445" i="2"/>
  <c r="AJ1445" i="2" s="1"/>
  <c r="AK1445" i="2" s="1"/>
  <c r="AG1444" i="2"/>
  <c r="AJ1444" i="2" s="1"/>
  <c r="AK1444" i="2" s="1"/>
  <c r="AG1443" i="2"/>
  <c r="AJ1443" i="2" s="1"/>
  <c r="AK1443" i="2" s="1"/>
  <c r="AG1442" i="2"/>
  <c r="AJ1442" i="2" s="1"/>
  <c r="AK1442" i="2" s="1"/>
  <c r="AG1441" i="2"/>
  <c r="AJ1441" i="2" s="1"/>
  <c r="AK1441" i="2" s="1"/>
  <c r="AG1440" i="2"/>
  <c r="AJ1440" i="2" s="1"/>
  <c r="AK1440" i="2" s="1"/>
  <c r="AG1439" i="2"/>
  <c r="AJ1439" i="2" s="1"/>
  <c r="AK1439" i="2" s="1"/>
  <c r="AG1438" i="2"/>
  <c r="AJ1438" i="2" s="1"/>
  <c r="AK1438" i="2" s="1"/>
  <c r="AG1437" i="2"/>
  <c r="AJ1437" i="2" s="1"/>
  <c r="AK1437" i="2" s="1"/>
  <c r="AG1436" i="2"/>
  <c r="AJ1436" i="2" s="1"/>
  <c r="AK1436" i="2" s="1"/>
  <c r="AG1435" i="2"/>
  <c r="AJ1435" i="2" s="1"/>
  <c r="AK1435" i="2" s="1"/>
  <c r="AG1434" i="2"/>
  <c r="AJ1434" i="2" s="1"/>
  <c r="AK1434" i="2" s="1"/>
  <c r="AG1433" i="2"/>
  <c r="AJ1433" i="2" s="1"/>
  <c r="AK1433" i="2" s="1"/>
  <c r="AG1432" i="2"/>
  <c r="AJ1432" i="2" s="1"/>
  <c r="AK1432" i="2" s="1"/>
  <c r="AG1431" i="2"/>
  <c r="AJ1431" i="2" s="1"/>
  <c r="AK1431" i="2" s="1"/>
  <c r="AG1430" i="2"/>
  <c r="AJ1430" i="2" s="1"/>
  <c r="AK1430" i="2" s="1"/>
  <c r="AG1429" i="2"/>
  <c r="AJ1429" i="2" s="1"/>
  <c r="AK1429" i="2" s="1"/>
  <c r="AG1428" i="2"/>
  <c r="AJ1428" i="2" s="1"/>
  <c r="AK1428" i="2" s="1"/>
  <c r="AG1427" i="2"/>
  <c r="AJ1427" i="2" s="1"/>
  <c r="AK1427" i="2" s="1"/>
  <c r="AG1426" i="2"/>
  <c r="AJ1426" i="2" s="1"/>
  <c r="AK1426" i="2" s="1"/>
  <c r="AG1425" i="2"/>
  <c r="AJ1425" i="2" s="1"/>
  <c r="AK1425" i="2" s="1"/>
  <c r="AG1424" i="2"/>
  <c r="AJ1424" i="2" s="1"/>
  <c r="AK1424" i="2" s="1"/>
  <c r="AG1423" i="2"/>
  <c r="AJ1423" i="2" s="1"/>
  <c r="AK1423" i="2" s="1"/>
  <c r="AG1422" i="2"/>
  <c r="AJ1422" i="2" s="1"/>
  <c r="AK1422" i="2" s="1"/>
  <c r="AG1421" i="2"/>
  <c r="AJ1421" i="2" s="1"/>
  <c r="AK1421" i="2" s="1"/>
  <c r="AG1420" i="2"/>
  <c r="AJ1420" i="2" s="1"/>
  <c r="AK1420" i="2" s="1"/>
  <c r="AG1419" i="2"/>
  <c r="AJ1419" i="2" s="1"/>
  <c r="AK1419" i="2" s="1"/>
  <c r="AG1418" i="2"/>
  <c r="AJ1418" i="2" s="1"/>
  <c r="AK1418" i="2" s="1"/>
  <c r="AG1417" i="2"/>
  <c r="AJ1417" i="2" s="1"/>
  <c r="AK1417" i="2" s="1"/>
  <c r="AG1416" i="2"/>
  <c r="AJ1416" i="2" s="1"/>
  <c r="AK1416" i="2" s="1"/>
  <c r="AG1415" i="2"/>
  <c r="AJ1415" i="2" s="1"/>
  <c r="AK1415" i="2" s="1"/>
  <c r="AG1414" i="2"/>
  <c r="AJ1414" i="2" s="1"/>
  <c r="AK1414" i="2" s="1"/>
  <c r="AG1413" i="2"/>
  <c r="AJ1413" i="2" s="1"/>
  <c r="AK1413" i="2" s="1"/>
  <c r="AG1412" i="2"/>
  <c r="AJ1412" i="2" s="1"/>
  <c r="AK1412" i="2" s="1"/>
  <c r="AG1411" i="2"/>
  <c r="AJ1411" i="2" s="1"/>
  <c r="AK1411" i="2" s="1"/>
  <c r="AG1410" i="2"/>
  <c r="AJ1410" i="2" s="1"/>
  <c r="AK1410" i="2" s="1"/>
  <c r="AG1409" i="2"/>
  <c r="AJ1409" i="2" s="1"/>
  <c r="AK1409" i="2" s="1"/>
  <c r="AG1408" i="2"/>
  <c r="AJ1408" i="2" s="1"/>
  <c r="AK1408" i="2" s="1"/>
  <c r="AG1407" i="2"/>
  <c r="AJ1407" i="2" s="1"/>
  <c r="AK1407" i="2" s="1"/>
  <c r="AG1406" i="2"/>
  <c r="AJ1406" i="2" s="1"/>
  <c r="AK1406" i="2" s="1"/>
  <c r="AG1405" i="2"/>
  <c r="AJ1405" i="2" s="1"/>
  <c r="AK1405" i="2" s="1"/>
  <c r="AG1404" i="2"/>
  <c r="AJ1404" i="2" s="1"/>
  <c r="AK1404" i="2" s="1"/>
  <c r="AG1403" i="2"/>
  <c r="AJ1403" i="2" s="1"/>
  <c r="AK1403" i="2" s="1"/>
  <c r="AG1402" i="2"/>
  <c r="AJ1402" i="2" s="1"/>
  <c r="AK1402" i="2" s="1"/>
  <c r="AG1401" i="2"/>
  <c r="AJ1401" i="2" s="1"/>
  <c r="AK1401" i="2" s="1"/>
  <c r="AG1400" i="2"/>
  <c r="AJ1400" i="2" s="1"/>
  <c r="AK1400" i="2" s="1"/>
  <c r="AG1399" i="2"/>
  <c r="AJ1399" i="2" s="1"/>
  <c r="AK1399" i="2" s="1"/>
  <c r="AG1398" i="2"/>
  <c r="AJ1398" i="2" s="1"/>
  <c r="AK1398" i="2" s="1"/>
  <c r="AG1397" i="2"/>
  <c r="AJ1397" i="2" s="1"/>
  <c r="AK1397" i="2" s="1"/>
  <c r="AG1396" i="2"/>
  <c r="AJ1396" i="2" s="1"/>
  <c r="AK1396" i="2" s="1"/>
  <c r="AG1395" i="2"/>
  <c r="AJ1395" i="2" s="1"/>
  <c r="AK1395" i="2" s="1"/>
  <c r="AG1394" i="2"/>
  <c r="AJ1394" i="2" s="1"/>
  <c r="AK1394" i="2" s="1"/>
  <c r="AG1393" i="2"/>
  <c r="AJ1393" i="2" s="1"/>
  <c r="AK1393" i="2" s="1"/>
  <c r="AG1392" i="2"/>
  <c r="AJ1392" i="2" s="1"/>
  <c r="AK1392" i="2" s="1"/>
  <c r="AG1391" i="2"/>
  <c r="AJ1391" i="2" s="1"/>
  <c r="AK1391" i="2" s="1"/>
  <c r="AG1390" i="2"/>
  <c r="AJ1390" i="2" s="1"/>
  <c r="AK1390" i="2" s="1"/>
  <c r="AG1389" i="2"/>
  <c r="AJ1389" i="2" s="1"/>
  <c r="AK1389" i="2" s="1"/>
  <c r="AG1388" i="2"/>
  <c r="AJ1388" i="2" s="1"/>
  <c r="AK1388" i="2" s="1"/>
  <c r="AG1387" i="2"/>
  <c r="AJ1387" i="2" s="1"/>
  <c r="AK1387" i="2" s="1"/>
  <c r="AG1386" i="2"/>
  <c r="AJ1386" i="2" s="1"/>
  <c r="AK1386" i="2" s="1"/>
  <c r="AG1385" i="2"/>
  <c r="AJ1385" i="2" s="1"/>
  <c r="AK1385" i="2" s="1"/>
  <c r="AG1384" i="2"/>
  <c r="AJ1384" i="2" s="1"/>
  <c r="AK1384" i="2" s="1"/>
  <c r="AG1383" i="2"/>
  <c r="AJ1383" i="2" s="1"/>
  <c r="AK1383" i="2" s="1"/>
  <c r="AG1382" i="2"/>
  <c r="AJ1382" i="2" s="1"/>
  <c r="AK1382" i="2" s="1"/>
  <c r="AG1381" i="2"/>
  <c r="AJ1381" i="2" s="1"/>
  <c r="AK1381" i="2" s="1"/>
  <c r="AG1380" i="2"/>
  <c r="AJ1380" i="2" s="1"/>
  <c r="AK1380" i="2" s="1"/>
  <c r="AG1379" i="2"/>
  <c r="AJ1379" i="2" s="1"/>
  <c r="AK1379" i="2" s="1"/>
  <c r="AG1378" i="2"/>
  <c r="AJ1378" i="2" s="1"/>
  <c r="AK1378" i="2" s="1"/>
  <c r="AG1377" i="2"/>
  <c r="AJ1377" i="2" s="1"/>
  <c r="AK1377" i="2" s="1"/>
  <c r="AG1376" i="2"/>
  <c r="AJ1376" i="2" s="1"/>
  <c r="AK1376" i="2" s="1"/>
  <c r="AG1375" i="2"/>
  <c r="AJ1375" i="2" s="1"/>
  <c r="AK1375" i="2" s="1"/>
  <c r="AG1374" i="2"/>
  <c r="AJ1374" i="2" s="1"/>
  <c r="AK1374" i="2" s="1"/>
  <c r="AG1373" i="2"/>
  <c r="AJ1373" i="2" s="1"/>
  <c r="AK1373" i="2" s="1"/>
  <c r="AG1372" i="2"/>
  <c r="AJ1372" i="2" s="1"/>
  <c r="AK1372" i="2" s="1"/>
  <c r="AG1371" i="2"/>
  <c r="AJ1371" i="2" s="1"/>
  <c r="AK1371" i="2" s="1"/>
  <c r="AG1370" i="2"/>
  <c r="AJ1370" i="2" s="1"/>
  <c r="AK1370" i="2" s="1"/>
  <c r="AG1369" i="2"/>
  <c r="AJ1369" i="2" s="1"/>
  <c r="AK1369" i="2" s="1"/>
  <c r="AG1368" i="2"/>
  <c r="AJ1368" i="2" s="1"/>
  <c r="AK1368" i="2" s="1"/>
  <c r="AG1367" i="2"/>
  <c r="AJ1367" i="2" s="1"/>
  <c r="AK1367" i="2" s="1"/>
  <c r="AG1366" i="2"/>
  <c r="AJ1366" i="2" s="1"/>
  <c r="AK1366" i="2" s="1"/>
  <c r="AG1365" i="2"/>
  <c r="AJ1365" i="2" s="1"/>
  <c r="AK1365" i="2" s="1"/>
  <c r="AG1364" i="2"/>
  <c r="AJ1364" i="2" s="1"/>
  <c r="AK1364" i="2" s="1"/>
  <c r="AG1363" i="2"/>
  <c r="AJ1363" i="2" s="1"/>
  <c r="AK1363" i="2" s="1"/>
  <c r="AG1362" i="2"/>
  <c r="AJ1362" i="2" s="1"/>
  <c r="AK1362" i="2" s="1"/>
  <c r="AG1361" i="2"/>
  <c r="AJ1361" i="2" s="1"/>
  <c r="AK1361" i="2" s="1"/>
  <c r="AG1360" i="2"/>
  <c r="AJ1360" i="2" s="1"/>
  <c r="AK1360" i="2" s="1"/>
  <c r="AG1359" i="2"/>
  <c r="AJ1359" i="2" s="1"/>
  <c r="AK1359" i="2" s="1"/>
  <c r="AG1358" i="2"/>
  <c r="AJ1358" i="2" s="1"/>
  <c r="AK1358" i="2" s="1"/>
  <c r="AG1357" i="2"/>
  <c r="AJ1357" i="2" s="1"/>
  <c r="AK1357" i="2" s="1"/>
  <c r="AG1356" i="2"/>
  <c r="AJ1356" i="2" s="1"/>
  <c r="AK1356" i="2" s="1"/>
  <c r="AG1355" i="2"/>
  <c r="AJ1355" i="2" s="1"/>
  <c r="AK1355" i="2" s="1"/>
  <c r="AG1354" i="2"/>
  <c r="AJ1354" i="2" s="1"/>
  <c r="AK1354" i="2" s="1"/>
  <c r="AG1353" i="2"/>
  <c r="AJ1353" i="2" s="1"/>
  <c r="AK1353" i="2" s="1"/>
  <c r="AG1352" i="2"/>
  <c r="AJ1352" i="2" s="1"/>
  <c r="AK1352" i="2" s="1"/>
  <c r="AG1351" i="2"/>
  <c r="AJ1351" i="2" s="1"/>
  <c r="AK1351" i="2" s="1"/>
  <c r="AG1350" i="2"/>
  <c r="AJ1350" i="2" s="1"/>
  <c r="AK1350" i="2" s="1"/>
  <c r="AG1349" i="2"/>
  <c r="AJ1349" i="2" s="1"/>
  <c r="AK1349" i="2" s="1"/>
  <c r="AG1348" i="2"/>
  <c r="AJ1348" i="2" s="1"/>
  <c r="AK1348" i="2" s="1"/>
  <c r="AG1347" i="2"/>
  <c r="AJ1347" i="2" s="1"/>
  <c r="AK1347" i="2" s="1"/>
  <c r="AG1346" i="2"/>
  <c r="AJ1346" i="2" s="1"/>
  <c r="AK1346" i="2" s="1"/>
  <c r="AG1345" i="2"/>
  <c r="AJ1345" i="2" s="1"/>
  <c r="AK1345" i="2" s="1"/>
  <c r="AG1344" i="2"/>
  <c r="AJ1344" i="2" s="1"/>
  <c r="AK1344" i="2" s="1"/>
  <c r="AG1343" i="2"/>
  <c r="AJ1343" i="2" s="1"/>
  <c r="AK1343" i="2" s="1"/>
  <c r="AG1342" i="2"/>
  <c r="AJ1342" i="2" s="1"/>
  <c r="AK1342" i="2" s="1"/>
  <c r="AG1341" i="2"/>
  <c r="AJ1341" i="2" s="1"/>
  <c r="AK1341" i="2" s="1"/>
  <c r="AG1340" i="2"/>
  <c r="AJ1340" i="2" s="1"/>
  <c r="AK1340" i="2" s="1"/>
  <c r="AG1339" i="2"/>
  <c r="AJ1339" i="2" s="1"/>
  <c r="AK1339" i="2" s="1"/>
  <c r="AG1338" i="2"/>
  <c r="AJ1338" i="2" s="1"/>
  <c r="AK1338" i="2" s="1"/>
  <c r="AG1337" i="2"/>
  <c r="AJ1337" i="2" s="1"/>
  <c r="AK1337" i="2" s="1"/>
  <c r="AG1336" i="2"/>
  <c r="AJ1336" i="2" s="1"/>
  <c r="AK1336" i="2" s="1"/>
  <c r="AG1335" i="2"/>
  <c r="AJ1335" i="2" s="1"/>
  <c r="AK1335" i="2" s="1"/>
  <c r="AG1334" i="2"/>
  <c r="AJ1334" i="2" s="1"/>
  <c r="AK1334" i="2" s="1"/>
  <c r="AG1333" i="2"/>
  <c r="AJ1333" i="2" s="1"/>
  <c r="AK1333" i="2" s="1"/>
  <c r="AG1332" i="2"/>
  <c r="AJ1332" i="2" s="1"/>
  <c r="AK1332" i="2" s="1"/>
  <c r="AG1331" i="2"/>
  <c r="AJ1331" i="2" s="1"/>
  <c r="AK1331" i="2" s="1"/>
  <c r="AG1330" i="2"/>
  <c r="AJ1330" i="2" s="1"/>
  <c r="AK1330" i="2" s="1"/>
  <c r="AG1329" i="2"/>
  <c r="AJ1329" i="2" s="1"/>
  <c r="AK1329" i="2" s="1"/>
  <c r="AG1328" i="2"/>
  <c r="AJ1328" i="2" s="1"/>
  <c r="AK1328" i="2" s="1"/>
  <c r="AG1327" i="2"/>
  <c r="AJ1327" i="2" s="1"/>
  <c r="AK1327" i="2" s="1"/>
  <c r="AG1326" i="2"/>
  <c r="AJ1326" i="2" s="1"/>
  <c r="AK1326" i="2" s="1"/>
  <c r="AG1325" i="2"/>
  <c r="AJ1325" i="2" s="1"/>
  <c r="AK1325" i="2" s="1"/>
  <c r="AG1324" i="2"/>
  <c r="AJ1324" i="2" s="1"/>
  <c r="AK1324" i="2" s="1"/>
  <c r="AG1323" i="2"/>
  <c r="AJ1323" i="2" s="1"/>
  <c r="AK1323" i="2" s="1"/>
  <c r="AG1322" i="2"/>
  <c r="AJ1322" i="2" s="1"/>
  <c r="AK1322" i="2" s="1"/>
  <c r="AG1321" i="2"/>
  <c r="AJ1321" i="2" s="1"/>
  <c r="AK1321" i="2" s="1"/>
  <c r="AG1320" i="2"/>
  <c r="AJ1320" i="2" s="1"/>
  <c r="AK1320" i="2" s="1"/>
  <c r="AG1319" i="2"/>
  <c r="AJ1319" i="2" s="1"/>
  <c r="AK1319" i="2" s="1"/>
  <c r="AG1318" i="2"/>
  <c r="AJ1318" i="2" s="1"/>
  <c r="AK1318" i="2" s="1"/>
  <c r="AG1317" i="2"/>
  <c r="AJ1317" i="2" s="1"/>
  <c r="AK1317" i="2" s="1"/>
  <c r="AG1316" i="2"/>
  <c r="AJ1316" i="2" s="1"/>
  <c r="AK1316" i="2" s="1"/>
  <c r="AG1315" i="2"/>
  <c r="AJ1315" i="2" s="1"/>
  <c r="AK1315" i="2" s="1"/>
  <c r="AG1314" i="2"/>
  <c r="AJ1314" i="2" s="1"/>
  <c r="AK1314" i="2" s="1"/>
  <c r="AG1313" i="2"/>
  <c r="AJ1313" i="2" s="1"/>
  <c r="AK1313" i="2" s="1"/>
  <c r="AG1312" i="2"/>
  <c r="AJ1312" i="2" s="1"/>
  <c r="AK1312" i="2" s="1"/>
  <c r="AG1311" i="2"/>
  <c r="AJ1311" i="2" s="1"/>
  <c r="AK1311" i="2" s="1"/>
  <c r="AG1310" i="2"/>
  <c r="AJ1310" i="2" s="1"/>
  <c r="AK1310" i="2" s="1"/>
  <c r="AG1309" i="2"/>
  <c r="AJ1309" i="2" s="1"/>
  <c r="AK1309" i="2" s="1"/>
  <c r="AG1308" i="2"/>
  <c r="AJ1308" i="2" s="1"/>
  <c r="AK1308" i="2" s="1"/>
  <c r="AG1307" i="2"/>
  <c r="AJ1307" i="2" s="1"/>
  <c r="AK1307" i="2" s="1"/>
  <c r="AG1306" i="2"/>
  <c r="AJ1306" i="2" s="1"/>
  <c r="AK1306" i="2" s="1"/>
  <c r="AG1305" i="2"/>
  <c r="AJ1305" i="2" s="1"/>
  <c r="AK1305" i="2" s="1"/>
  <c r="AG1304" i="2"/>
  <c r="AJ1304" i="2" s="1"/>
  <c r="AK1304" i="2" s="1"/>
  <c r="AG1303" i="2"/>
  <c r="AJ1303" i="2" s="1"/>
  <c r="AK1303" i="2" s="1"/>
  <c r="AG1302" i="2"/>
  <c r="AJ1302" i="2" s="1"/>
  <c r="AK1302" i="2" s="1"/>
  <c r="AG1301" i="2"/>
  <c r="AJ1301" i="2" s="1"/>
  <c r="AK1301" i="2" s="1"/>
  <c r="AG1300" i="2"/>
  <c r="AJ1300" i="2" s="1"/>
  <c r="AK1300" i="2" s="1"/>
  <c r="AG1299" i="2"/>
  <c r="AJ1299" i="2" s="1"/>
  <c r="AK1299" i="2" s="1"/>
  <c r="AG1298" i="2"/>
  <c r="AJ1298" i="2" s="1"/>
  <c r="AK1298" i="2" s="1"/>
  <c r="AG1297" i="2"/>
  <c r="AJ1297" i="2" s="1"/>
  <c r="AK1297" i="2" s="1"/>
  <c r="AG1296" i="2"/>
  <c r="AJ1296" i="2" s="1"/>
  <c r="AK1296" i="2" s="1"/>
  <c r="AG1295" i="2"/>
  <c r="AJ1295" i="2" s="1"/>
  <c r="AK1295" i="2" s="1"/>
  <c r="AG1294" i="2"/>
  <c r="AJ1294" i="2" s="1"/>
  <c r="AK1294" i="2" s="1"/>
  <c r="AG1293" i="2"/>
  <c r="AJ1293" i="2" s="1"/>
  <c r="AK1293" i="2" s="1"/>
  <c r="AG1292" i="2"/>
  <c r="AJ1292" i="2" s="1"/>
  <c r="AK1292" i="2" s="1"/>
  <c r="AG1291" i="2"/>
  <c r="AJ1291" i="2" s="1"/>
  <c r="AK1291" i="2" s="1"/>
  <c r="AG1290" i="2"/>
  <c r="AJ1290" i="2" s="1"/>
  <c r="AK1290" i="2" s="1"/>
  <c r="AG1289" i="2"/>
  <c r="AJ1289" i="2" s="1"/>
  <c r="AK1289" i="2" s="1"/>
  <c r="AG1288" i="2"/>
  <c r="AJ1288" i="2" s="1"/>
  <c r="AK1288" i="2" s="1"/>
  <c r="AG1287" i="2"/>
  <c r="AJ1287" i="2" s="1"/>
  <c r="AK1287" i="2" s="1"/>
  <c r="AG1286" i="2"/>
  <c r="AJ1286" i="2" s="1"/>
  <c r="AK1286" i="2" s="1"/>
  <c r="AG1285" i="2"/>
  <c r="AJ1285" i="2" s="1"/>
  <c r="AK1285" i="2" s="1"/>
  <c r="AG1284" i="2"/>
  <c r="AJ1284" i="2" s="1"/>
  <c r="AK1284" i="2" s="1"/>
  <c r="AG1283" i="2"/>
  <c r="AJ1283" i="2" s="1"/>
  <c r="AK1283" i="2" s="1"/>
  <c r="AG1282" i="2"/>
  <c r="AJ1282" i="2" s="1"/>
  <c r="AK1282" i="2" s="1"/>
  <c r="AG1281" i="2"/>
  <c r="AJ1281" i="2" s="1"/>
  <c r="AK1281" i="2" s="1"/>
  <c r="AG1280" i="2"/>
  <c r="AJ1280" i="2" s="1"/>
  <c r="AK1280" i="2" s="1"/>
  <c r="AG1279" i="2"/>
  <c r="AJ1279" i="2" s="1"/>
  <c r="AK1279" i="2" s="1"/>
  <c r="AG1278" i="2"/>
  <c r="AJ1278" i="2" s="1"/>
  <c r="AK1278" i="2" s="1"/>
  <c r="AG1277" i="2"/>
  <c r="AJ1277" i="2" s="1"/>
  <c r="AK1277" i="2" s="1"/>
  <c r="AG1276" i="2"/>
  <c r="AJ1276" i="2" s="1"/>
  <c r="AK1276" i="2" s="1"/>
  <c r="AG1275" i="2"/>
  <c r="AJ1275" i="2" s="1"/>
  <c r="AK1275" i="2" s="1"/>
  <c r="AG1274" i="2"/>
  <c r="AJ1274" i="2" s="1"/>
  <c r="AK1274" i="2" s="1"/>
  <c r="AG1273" i="2"/>
  <c r="AJ1273" i="2" s="1"/>
  <c r="AK1273" i="2" s="1"/>
  <c r="AG1272" i="2"/>
  <c r="AJ1272" i="2" s="1"/>
  <c r="AK1272" i="2" s="1"/>
  <c r="AG1271" i="2"/>
  <c r="AJ1271" i="2" s="1"/>
  <c r="AK1271" i="2" s="1"/>
  <c r="AG1270" i="2"/>
  <c r="AJ1270" i="2" s="1"/>
  <c r="AK1270" i="2" s="1"/>
  <c r="AG1269" i="2"/>
  <c r="AJ1269" i="2" s="1"/>
  <c r="AK1269" i="2" s="1"/>
  <c r="AG1268" i="2"/>
  <c r="AJ1268" i="2" s="1"/>
  <c r="AK1268" i="2" s="1"/>
  <c r="AG1267" i="2"/>
  <c r="AJ1267" i="2" s="1"/>
  <c r="AK1267" i="2" s="1"/>
  <c r="AG1266" i="2"/>
  <c r="AJ1266" i="2" s="1"/>
  <c r="AK1266" i="2" s="1"/>
  <c r="AG1265" i="2"/>
  <c r="AJ1265" i="2" s="1"/>
  <c r="AK1265" i="2" s="1"/>
  <c r="AG1264" i="2"/>
  <c r="AJ1264" i="2" s="1"/>
  <c r="AK1264" i="2" s="1"/>
  <c r="AG1263" i="2"/>
  <c r="AJ1263" i="2" s="1"/>
  <c r="AK1263" i="2" s="1"/>
  <c r="AG1262" i="2"/>
  <c r="AJ1262" i="2" s="1"/>
  <c r="AK1262" i="2" s="1"/>
  <c r="AG1261" i="2"/>
  <c r="AJ1261" i="2" s="1"/>
  <c r="AK1261" i="2" s="1"/>
  <c r="AG1260" i="2"/>
  <c r="AJ1260" i="2" s="1"/>
  <c r="AK1260" i="2" s="1"/>
  <c r="AG1259" i="2"/>
  <c r="AJ1259" i="2" s="1"/>
  <c r="AK1259" i="2" s="1"/>
  <c r="AG1258" i="2"/>
  <c r="AJ1258" i="2" s="1"/>
  <c r="AK1258" i="2" s="1"/>
  <c r="AG1257" i="2"/>
  <c r="AJ1257" i="2" s="1"/>
  <c r="AK1257" i="2" s="1"/>
  <c r="AG1256" i="2"/>
  <c r="AJ1256" i="2" s="1"/>
  <c r="AK1256" i="2" s="1"/>
  <c r="AG1255" i="2"/>
  <c r="AJ1255" i="2" s="1"/>
  <c r="AK1255" i="2" s="1"/>
  <c r="AG1254" i="2"/>
  <c r="AJ1254" i="2" s="1"/>
  <c r="AK1254" i="2" s="1"/>
  <c r="AG1253" i="2"/>
  <c r="AJ1253" i="2" s="1"/>
  <c r="AK1253" i="2" s="1"/>
  <c r="AG1252" i="2"/>
  <c r="AJ1252" i="2" s="1"/>
  <c r="AK1252" i="2" s="1"/>
  <c r="AG1251" i="2"/>
  <c r="AJ1251" i="2" s="1"/>
  <c r="AK1251" i="2" s="1"/>
  <c r="AG1250" i="2"/>
  <c r="AJ1250" i="2" s="1"/>
  <c r="AK1250" i="2" s="1"/>
  <c r="AG1249" i="2"/>
  <c r="AJ1249" i="2" s="1"/>
  <c r="AK1249" i="2" s="1"/>
  <c r="AG1248" i="2"/>
  <c r="AJ1248" i="2" s="1"/>
  <c r="AK1248" i="2" s="1"/>
  <c r="AG1247" i="2"/>
  <c r="AJ1247" i="2" s="1"/>
  <c r="AK1247" i="2" s="1"/>
  <c r="AG1246" i="2"/>
  <c r="AJ1246" i="2" s="1"/>
  <c r="AK1246" i="2" s="1"/>
  <c r="AG1245" i="2"/>
  <c r="AJ1245" i="2" s="1"/>
  <c r="AK1245" i="2" s="1"/>
  <c r="AG1244" i="2"/>
  <c r="AJ1244" i="2" s="1"/>
  <c r="AK1244" i="2" s="1"/>
  <c r="AG1243" i="2"/>
  <c r="AJ1243" i="2" s="1"/>
  <c r="AK1243" i="2" s="1"/>
  <c r="AG1242" i="2"/>
  <c r="AJ1242" i="2" s="1"/>
  <c r="AK1242" i="2" s="1"/>
  <c r="AG1241" i="2"/>
  <c r="AJ1241" i="2" s="1"/>
  <c r="AK1241" i="2" s="1"/>
  <c r="AG1240" i="2"/>
  <c r="AJ1240" i="2" s="1"/>
  <c r="AK1240" i="2" s="1"/>
  <c r="AG1239" i="2"/>
  <c r="AJ1239" i="2" s="1"/>
  <c r="AK1239" i="2" s="1"/>
  <c r="AG1238" i="2"/>
  <c r="AJ1238" i="2" s="1"/>
  <c r="AK1238" i="2" s="1"/>
  <c r="AG1237" i="2"/>
  <c r="AJ1237" i="2" s="1"/>
  <c r="AK1237" i="2" s="1"/>
  <c r="AG1236" i="2"/>
  <c r="AJ1236" i="2" s="1"/>
  <c r="AK1236" i="2" s="1"/>
  <c r="AG1235" i="2"/>
  <c r="AJ1235" i="2" s="1"/>
  <c r="AK1235" i="2" s="1"/>
  <c r="AG1234" i="2"/>
  <c r="AJ1234" i="2" s="1"/>
  <c r="AK1234" i="2" s="1"/>
  <c r="AG1233" i="2"/>
  <c r="AJ1233" i="2" s="1"/>
  <c r="AK1233" i="2" s="1"/>
  <c r="AG1232" i="2"/>
  <c r="AJ1232" i="2" s="1"/>
  <c r="AK1232" i="2" s="1"/>
  <c r="AG1231" i="2"/>
  <c r="AJ1231" i="2" s="1"/>
  <c r="AK1231" i="2" s="1"/>
  <c r="AG1230" i="2"/>
  <c r="AJ1230" i="2" s="1"/>
  <c r="AK1230" i="2" s="1"/>
  <c r="AG1229" i="2"/>
  <c r="AJ1229" i="2" s="1"/>
  <c r="AK1229" i="2" s="1"/>
  <c r="AG1228" i="2"/>
  <c r="AJ1228" i="2" s="1"/>
  <c r="AK1228" i="2" s="1"/>
  <c r="AG1227" i="2"/>
  <c r="AJ1227" i="2" s="1"/>
  <c r="AK1227" i="2" s="1"/>
  <c r="AG1226" i="2"/>
  <c r="AJ1226" i="2" s="1"/>
  <c r="AK1226" i="2" s="1"/>
  <c r="AG1225" i="2"/>
  <c r="AJ1225" i="2" s="1"/>
  <c r="AK1225" i="2" s="1"/>
  <c r="AG1224" i="2"/>
  <c r="AJ1224" i="2" s="1"/>
  <c r="AK1224" i="2" s="1"/>
  <c r="AG1223" i="2"/>
  <c r="AJ1223" i="2" s="1"/>
  <c r="AK1223" i="2" s="1"/>
  <c r="AG1222" i="2"/>
  <c r="AJ1222" i="2" s="1"/>
  <c r="AK1222" i="2" s="1"/>
  <c r="AG1221" i="2"/>
  <c r="AJ1221" i="2" s="1"/>
  <c r="AK1221" i="2" s="1"/>
  <c r="AG1220" i="2"/>
  <c r="AJ1220" i="2" s="1"/>
  <c r="AK1220" i="2" s="1"/>
  <c r="AG1219" i="2"/>
  <c r="AJ1219" i="2" s="1"/>
  <c r="AK1219" i="2" s="1"/>
  <c r="AG1218" i="2"/>
  <c r="AJ1218" i="2" s="1"/>
  <c r="AK1218" i="2" s="1"/>
  <c r="AG1217" i="2"/>
  <c r="AJ1217" i="2" s="1"/>
  <c r="AK1217" i="2" s="1"/>
  <c r="AG1216" i="2"/>
  <c r="AJ1216" i="2" s="1"/>
  <c r="AK1216" i="2" s="1"/>
  <c r="AG1215" i="2"/>
  <c r="AJ1215" i="2" s="1"/>
  <c r="AK1215" i="2" s="1"/>
  <c r="AG1214" i="2"/>
  <c r="AJ1214" i="2" s="1"/>
  <c r="AK1214" i="2" s="1"/>
  <c r="AG1213" i="2"/>
  <c r="AJ1213" i="2" s="1"/>
  <c r="AK1213" i="2" s="1"/>
  <c r="AG1212" i="2"/>
  <c r="AJ1212" i="2" s="1"/>
  <c r="AK1212" i="2" s="1"/>
  <c r="AG1211" i="2"/>
  <c r="AJ1211" i="2" s="1"/>
  <c r="AK1211" i="2" s="1"/>
  <c r="AG1210" i="2"/>
  <c r="AJ1210" i="2" s="1"/>
  <c r="AK1210" i="2" s="1"/>
  <c r="AG1209" i="2"/>
  <c r="AJ1209" i="2" s="1"/>
  <c r="AK1209" i="2" s="1"/>
  <c r="AG1208" i="2"/>
  <c r="AJ1208" i="2" s="1"/>
  <c r="AK1208" i="2" s="1"/>
  <c r="AG1207" i="2"/>
  <c r="AJ1207" i="2" s="1"/>
  <c r="AK1207" i="2" s="1"/>
  <c r="AG1206" i="2"/>
  <c r="AJ1206" i="2" s="1"/>
  <c r="AK1206" i="2" s="1"/>
  <c r="AG1205" i="2"/>
  <c r="AJ1205" i="2" s="1"/>
  <c r="AK1205" i="2" s="1"/>
  <c r="AG1204" i="2"/>
  <c r="AJ1204" i="2" s="1"/>
  <c r="AK1204" i="2" s="1"/>
  <c r="AG1203" i="2"/>
  <c r="AJ1203" i="2" s="1"/>
  <c r="AK1203" i="2" s="1"/>
  <c r="AG1202" i="2"/>
  <c r="AJ1202" i="2" s="1"/>
  <c r="AK1202" i="2" s="1"/>
  <c r="AG1201" i="2"/>
  <c r="AJ1201" i="2" s="1"/>
  <c r="AK1201" i="2" s="1"/>
  <c r="AG1200" i="2"/>
  <c r="AJ1200" i="2" s="1"/>
  <c r="AK1200" i="2" s="1"/>
  <c r="AG1199" i="2"/>
  <c r="AJ1199" i="2" s="1"/>
  <c r="AK1199" i="2" s="1"/>
  <c r="AG1198" i="2"/>
  <c r="AJ1198" i="2" s="1"/>
  <c r="AK1198" i="2" s="1"/>
  <c r="AG1197" i="2"/>
  <c r="AJ1197" i="2" s="1"/>
  <c r="AK1197" i="2" s="1"/>
  <c r="AG1196" i="2"/>
  <c r="AJ1196" i="2" s="1"/>
  <c r="AK1196" i="2" s="1"/>
  <c r="AG1195" i="2"/>
  <c r="AJ1195" i="2" s="1"/>
  <c r="AK1195" i="2" s="1"/>
  <c r="AG1194" i="2"/>
  <c r="AJ1194" i="2" s="1"/>
  <c r="AK1194" i="2" s="1"/>
  <c r="AG1193" i="2"/>
  <c r="AJ1193" i="2" s="1"/>
  <c r="AK1193" i="2" s="1"/>
  <c r="AG1192" i="2"/>
  <c r="AJ1192" i="2" s="1"/>
  <c r="AK1192" i="2" s="1"/>
  <c r="AG1191" i="2"/>
  <c r="AJ1191" i="2" s="1"/>
  <c r="AK1191" i="2" s="1"/>
  <c r="AG1190" i="2"/>
  <c r="AJ1190" i="2" s="1"/>
  <c r="AK1190" i="2" s="1"/>
  <c r="AG1189" i="2"/>
  <c r="AJ1189" i="2" s="1"/>
  <c r="AK1189" i="2" s="1"/>
  <c r="AG1188" i="2"/>
  <c r="AJ1188" i="2" s="1"/>
  <c r="AK1188" i="2" s="1"/>
  <c r="AG1187" i="2"/>
  <c r="AJ1187" i="2" s="1"/>
  <c r="AK1187" i="2" s="1"/>
  <c r="AG1186" i="2"/>
  <c r="AJ1186" i="2" s="1"/>
  <c r="AK1186" i="2" s="1"/>
  <c r="AG1185" i="2"/>
  <c r="AJ1185" i="2" s="1"/>
  <c r="AK1185" i="2" s="1"/>
  <c r="AG1184" i="2"/>
  <c r="AJ1184" i="2" s="1"/>
  <c r="AK1184" i="2" s="1"/>
  <c r="AG1183" i="2"/>
  <c r="AJ1183" i="2" s="1"/>
  <c r="AK1183" i="2" s="1"/>
  <c r="AG1182" i="2"/>
  <c r="AJ1182" i="2" s="1"/>
  <c r="AK1182" i="2" s="1"/>
  <c r="AG1181" i="2"/>
  <c r="AJ1181" i="2" s="1"/>
  <c r="AK1181" i="2" s="1"/>
  <c r="AG1180" i="2"/>
  <c r="AJ1180" i="2" s="1"/>
  <c r="AK1180" i="2" s="1"/>
  <c r="AG1179" i="2"/>
  <c r="AJ1179" i="2" s="1"/>
  <c r="AK1179" i="2" s="1"/>
  <c r="AG1178" i="2"/>
  <c r="AJ1178" i="2" s="1"/>
  <c r="AK1178" i="2" s="1"/>
  <c r="AG1177" i="2"/>
  <c r="AJ1177" i="2" s="1"/>
  <c r="AK1177" i="2" s="1"/>
  <c r="AG1176" i="2"/>
  <c r="AJ1176" i="2" s="1"/>
  <c r="AK1176" i="2" s="1"/>
  <c r="AG1175" i="2"/>
  <c r="AJ1175" i="2" s="1"/>
  <c r="AK1175" i="2" s="1"/>
  <c r="AG1174" i="2"/>
  <c r="AJ1174" i="2" s="1"/>
  <c r="AK1174" i="2" s="1"/>
  <c r="AG1173" i="2"/>
  <c r="AJ1173" i="2" s="1"/>
  <c r="AK1173" i="2" s="1"/>
  <c r="AG1172" i="2"/>
  <c r="AJ1172" i="2" s="1"/>
  <c r="AK1172" i="2" s="1"/>
  <c r="AG1171" i="2"/>
  <c r="AJ1171" i="2" s="1"/>
  <c r="AK1171" i="2" s="1"/>
  <c r="AG1170" i="2"/>
  <c r="AJ1170" i="2" s="1"/>
  <c r="AK1170" i="2" s="1"/>
  <c r="AG1169" i="2"/>
  <c r="AJ1169" i="2" s="1"/>
  <c r="AK1169" i="2" s="1"/>
  <c r="AG1168" i="2"/>
  <c r="AJ1168" i="2" s="1"/>
  <c r="AK1168" i="2" s="1"/>
  <c r="AG1167" i="2"/>
  <c r="AJ1167" i="2" s="1"/>
  <c r="AK1167" i="2" s="1"/>
  <c r="AG1166" i="2"/>
  <c r="AJ1166" i="2" s="1"/>
  <c r="AK1166" i="2" s="1"/>
  <c r="AG1165" i="2"/>
  <c r="AJ1165" i="2" s="1"/>
  <c r="AK1165" i="2" s="1"/>
  <c r="AG1164" i="2"/>
  <c r="AJ1164" i="2" s="1"/>
  <c r="AK1164" i="2" s="1"/>
  <c r="AG1163" i="2"/>
  <c r="AJ1163" i="2" s="1"/>
  <c r="AK1163" i="2" s="1"/>
  <c r="AG1162" i="2"/>
  <c r="AJ1162" i="2" s="1"/>
  <c r="AK1162" i="2" s="1"/>
  <c r="AG1161" i="2"/>
  <c r="AJ1161" i="2" s="1"/>
  <c r="AK1161" i="2" s="1"/>
  <c r="AG1160" i="2"/>
  <c r="AJ1160" i="2" s="1"/>
  <c r="AK1160" i="2" s="1"/>
  <c r="AG1159" i="2"/>
  <c r="AJ1159" i="2" s="1"/>
  <c r="AK1159" i="2" s="1"/>
  <c r="AG1158" i="2"/>
  <c r="AJ1158" i="2" s="1"/>
  <c r="AK1158" i="2" s="1"/>
  <c r="AG1157" i="2"/>
  <c r="AJ1157" i="2" s="1"/>
  <c r="AK1157" i="2" s="1"/>
  <c r="AG1156" i="2"/>
  <c r="AJ1156" i="2" s="1"/>
  <c r="AK1156" i="2" s="1"/>
  <c r="AG1155" i="2"/>
  <c r="AJ1155" i="2" s="1"/>
  <c r="AK1155" i="2" s="1"/>
  <c r="AG1154" i="2"/>
  <c r="AJ1154" i="2" s="1"/>
  <c r="AK1154" i="2" s="1"/>
  <c r="AG1153" i="2"/>
  <c r="AJ1153" i="2" s="1"/>
  <c r="AK1153" i="2" s="1"/>
  <c r="AG1152" i="2"/>
  <c r="AJ1152" i="2" s="1"/>
  <c r="AK1152" i="2" s="1"/>
  <c r="AG1151" i="2"/>
  <c r="AJ1151" i="2" s="1"/>
  <c r="AK1151" i="2" s="1"/>
  <c r="AG1150" i="2"/>
  <c r="AJ1150" i="2" s="1"/>
  <c r="AK1150" i="2" s="1"/>
  <c r="AG1149" i="2"/>
  <c r="AJ1149" i="2" s="1"/>
  <c r="AK1149" i="2" s="1"/>
  <c r="AG1148" i="2"/>
  <c r="AJ1148" i="2" s="1"/>
  <c r="AK1148" i="2" s="1"/>
  <c r="AG1147" i="2"/>
  <c r="AJ1147" i="2" s="1"/>
  <c r="AK1147" i="2" s="1"/>
  <c r="AG1146" i="2"/>
  <c r="AJ1146" i="2" s="1"/>
  <c r="AK1146" i="2" s="1"/>
  <c r="AG1145" i="2"/>
  <c r="AJ1145" i="2" s="1"/>
  <c r="AK1145" i="2" s="1"/>
  <c r="AG1144" i="2"/>
  <c r="AJ1144" i="2" s="1"/>
  <c r="AK1144" i="2" s="1"/>
  <c r="AG1143" i="2"/>
  <c r="AJ1143" i="2" s="1"/>
  <c r="AK1143" i="2" s="1"/>
  <c r="AG1142" i="2"/>
  <c r="AJ1142" i="2" s="1"/>
  <c r="AK1142" i="2" s="1"/>
  <c r="AG1141" i="2"/>
  <c r="AJ1141" i="2" s="1"/>
  <c r="AK1141" i="2" s="1"/>
  <c r="AG1140" i="2"/>
  <c r="AJ1140" i="2" s="1"/>
  <c r="AK1140" i="2" s="1"/>
  <c r="AG1139" i="2"/>
  <c r="AJ1139" i="2" s="1"/>
  <c r="AK1139" i="2" s="1"/>
  <c r="AG1138" i="2"/>
  <c r="AJ1138" i="2" s="1"/>
  <c r="AK1138" i="2" s="1"/>
  <c r="AG1137" i="2"/>
  <c r="AJ1137" i="2" s="1"/>
  <c r="AK1137" i="2" s="1"/>
  <c r="AG1136" i="2"/>
  <c r="AJ1136" i="2" s="1"/>
  <c r="AK1136" i="2" s="1"/>
  <c r="AG1135" i="2"/>
  <c r="AJ1135" i="2" s="1"/>
  <c r="AK1135" i="2" s="1"/>
  <c r="AG1134" i="2"/>
  <c r="AJ1134" i="2" s="1"/>
  <c r="AK1134" i="2" s="1"/>
  <c r="AG1133" i="2"/>
  <c r="AJ1133" i="2" s="1"/>
  <c r="AK1133" i="2" s="1"/>
  <c r="AG1132" i="2"/>
  <c r="AJ1132" i="2" s="1"/>
  <c r="AK1132" i="2" s="1"/>
  <c r="AG1131" i="2"/>
  <c r="AJ1131" i="2" s="1"/>
  <c r="AK1131" i="2" s="1"/>
  <c r="AG1130" i="2"/>
  <c r="AJ1130" i="2" s="1"/>
  <c r="AK1130" i="2" s="1"/>
  <c r="AG1129" i="2"/>
  <c r="AJ1129" i="2" s="1"/>
  <c r="AK1129" i="2" s="1"/>
  <c r="AG1128" i="2"/>
  <c r="AJ1128" i="2" s="1"/>
  <c r="AK1128" i="2" s="1"/>
  <c r="AG1127" i="2"/>
  <c r="AJ1127" i="2" s="1"/>
  <c r="AK1127" i="2" s="1"/>
  <c r="AG1126" i="2"/>
  <c r="AJ1126" i="2" s="1"/>
  <c r="AK1126" i="2" s="1"/>
  <c r="AG1125" i="2"/>
  <c r="AJ1125" i="2" s="1"/>
  <c r="AK1125" i="2" s="1"/>
  <c r="AG1124" i="2"/>
  <c r="AJ1124" i="2" s="1"/>
  <c r="AK1124" i="2" s="1"/>
  <c r="AG1123" i="2"/>
  <c r="AJ1123" i="2" s="1"/>
  <c r="AK1123" i="2" s="1"/>
  <c r="AG1122" i="2"/>
  <c r="AJ1122" i="2" s="1"/>
  <c r="AK1122" i="2" s="1"/>
  <c r="AG1121" i="2"/>
  <c r="AJ1121" i="2" s="1"/>
  <c r="AK1121" i="2" s="1"/>
  <c r="AG1120" i="2"/>
  <c r="AJ1120" i="2" s="1"/>
  <c r="AK1120" i="2" s="1"/>
  <c r="AG1119" i="2"/>
  <c r="AJ1119" i="2" s="1"/>
  <c r="AK1119" i="2" s="1"/>
  <c r="AG1118" i="2"/>
  <c r="AJ1118" i="2" s="1"/>
  <c r="AK1118" i="2" s="1"/>
  <c r="AG1117" i="2"/>
  <c r="AJ1117" i="2" s="1"/>
  <c r="AK1117" i="2" s="1"/>
  <c r="AG1116" i="2"/>
  <c r="AJ1116" i="2" s="1"/>
  <c r="AK1116" i="2" s="1"/>
  <c r="AG1115" i="2"/>
  <c r="AJ1115" i="2" s="1"/>
  <c r="AK1115" i="2" s="1"/>
  <c r="AG1114" i="2"/>
  <c r="AJ1114" i="2" s="1"/>
  <c r="AK1114" i="2" s="1"/>
  <c r="AG1113" i="2"/>
  <c r="AJ1113" i="2" s="1"/>
  <c r="AK1113" i="2" s="1"/>
  <c r="AG1112" i="2"/>
  <c r="AJ1112" i="2" s="1"/>
  <c r="AK1112" i="2" s="1"/>
  <c r="AG1111" i="2"/>
  <c r="AJ1111" i="2" s="1"/>
  <c r="AK1111" i="2" s="1"/>
  <c r="AG1110" i="2"/>
  <c r="AJ1110" i="2" s="1"/>
  <c r="AK1110" i="2" s="1"/>
  <c r="AG1109" i="2"/>
  <c r="AJ1109" i="2" s="1"/>
  <c r="AK1109" i="2" s="1"/>
  <c r="AG1108" i="2"/>
  <c r="AJ1108" i="2" s="1"/>
  <c r="AK1108" i="2" s="1"/>
  <c r="AG1107" i="2"/>
  <c r="AJ1107" i="2" s="1"/>
  <c r="AK1107" i="2" s="1"/>
  <c r="AG1106" i="2"/>
  <c r="AJ1106" i="2" s="1"/>
  <c r="AK1106" i="2" s="1"/>
  <c r="AG1105" i="2"/>
  <c r="AJ1105" i="2" s="1"/>
  <c r="AK1105" i="2" s="1"/>
  <c r="AG1104" i="2"/>
  <c r="AJ1104" i="2" s="1"/>
  <c r="AK1104" i="2" s="1"/>
  <c r="AG1103" i="2"/>
  <c r="AJ1103" i="2" s="1"/>
  <c r="AK1103" i="2" s="1"/>
  <c r="AG1102" i="2"/>
  <c r="AJ1102" i="2" s="1"/>
  <c r="AK1102" i="2" s="1"/>
  <c r="AG1101" i="2"/>
  <c r="AJ1101" i="2" s="1"/>
  <c r="AK1101" i="2" s="1"/>
  <c r="AG1100" i="2"/>
  <c r="AJ1100" i="2" s="1"/>
  <c r="AK1100" i="2" s="1"/>
  <c r="AG1099" i="2"/>
  <c r="AJ1099" i="2" s="1"/>
  <c r="AK1099" i="2" s="1"/>
  <c r="AG1098" i="2"/>
  <c r="AJ1098" i="2" s="1"/>
  <c r="AK1098" i="2" s="1"/>
  <c r="AG1097" i="2"/>
  <c r="AJ1097" i="2" s="1"/>
  <c r="AK1097" i="2" s="1"/>
  <c r="AG1096" i="2"/>
  <c r="AJ1096" i="2" s="1"/>
  <c r="AK1096" i="2" s="1"/>
  <c r="AG1095" i="2"/>
  <c r="AJ1095" i="2" s="1"/>
  <c r="AK1095" i="2" s="1"/>
  <c r="AG1094" i="2"/>
  <c r="AJ1094" i="2" s="1"/>
  <c r="AK1094" i="2" s="1"/>
  <c r="AG1093" i="2"/>
  <c r="AJ1093" i="2" s="1"/>
  <c r="AK1093" i="2" s="1"/>
  <c r="AG1092" i="2"/>
  <c r="AJ1092" i="2" s="1"/>
  <c r="AK1092" i="2" s="1"/>
  <c r="AG1091" i="2"/>
  <c r="AJ1091" i="2" s="1"/>
  <c r="AK1091" i="2" s="1"/>
  <c r="AG1090" i="2"/>
  <c r="AJ1090" i="2" s="1"/>
  <c r="AK1090" i="2" s="1"/>
  <c r="AG1089" i="2"/>
  <c r="AJ1089" i="2" s="1"/>
  <c r="AK1089" i="2" s="1"/>
  <c r="AG1088" i="2"/>
  <c r="AJ1088" i="2" s="1"/>
  <c r="AK1088" i="2" s="1"/>
  <c r="AG1087" i="2"/>
  <c r="AJ1087" i="2" s="1"/>
  <c r="AK1087" i="2" s="1"/>
  <c r="AG1086" i="2"/>
  <c r="AJ1086" i="2" s="1"/>
  <c r="AK1086" i="2" s="1"/>
  <c r="AG1085" i="2"/>
  <c r="AJ1085" i="2" s="1"/>
  <c r="AK1085" i="2" s="1"/>
  <c r="AG1084" i="2"/>
  <c r="AJ1084" i="2" s="1"/>
  <c r="AK1084" i="2" s="1"/>
  <c r="AG1083" i="2"/>
  <c r="AJ1083" i="2" s="1"/>
  <c r="AK1083" i="2" s="1"/>
  <c r="AG1082" i="2"/>
  <c r="AJ1082" i="2" s="1"/>
  <c r="AK1082" i="2" s="1"/>
  <c r="AG1081" i="2"/>
  <c r="AJ1081" i="2" s="1"/>
  <c r="AK1081" i="2" s="1"/>
  <c r="AG1080" i="2"/>
  <c r="AJ1080" i="2" s="1"/>
  <c r="AK1080" i="2" s="1"/>
  <c r="AG1079" i="2"/>
  <c r="AJ1079" i="2" s="1"/>
  <c r="AK1079" i="2" s="1"/>
  <c r="AG1078" i="2"/>
  <c r="AJ1078" i="2" s="1"/>
  <c r="AK1078" i="2" s="1"/>
  <c r="AG1077" i="2"/>
  <c r="AJ1077" i="2" s="1"/>
  <c r="AK1077" i="2" s="1"/>
  <c r="AG1076" i="2"/>
  <c r="AJ1076" i="2" s="1"/>
  <c r="AK1076" i="2" s="1"/>
  <c r="AG1075" i="2"/>
  <c r="AJ1075" i="2" s="1"/>
  <c r="AK1075" i="2" s="1"/>
  <c r="AG1074" i="2"/>
  <c r="AJ1074" i="2" s="1"/>
  <c r="AK1074" i="2" s="1"/>
  <c r="AG1073" i="2"/>
  <c r="AJ1073" i="2" s="1"/>
  <c r="AK1073" i="2" s="1"/>
  <c r="AG1072" i="2"/>
  <c r="AJ1072" i="2" s="1"/>
  <c r="AK1072" i="2" s="1"/>
  <c r="AG1071" i="2"/>
  <c r="AJ1071" i="2" s="1"/>
  <c r="AK1071" i="2" s="1"/>
  <c r="AG1070" i="2"/>
  <c r="AJ1070" i="2" s="1"/>
  <c r="AK1070" i="2" s="1"/>
  <c r="AG1069" i="2"/>
  <c r="AJ1069" i="2" s="1"/>
  <c r="AK1069" i="2" s="1"/>
  <c r="AG1068" i="2"/>
  <c r="AJ1068" i="2" s="1"/>
  <c r="AK1068" i="2" s="1"/>
  <c r="AG1067" i="2"/>
  <c r="AJ1067" i="2" s="1"/>
  <c r="AK1067" i="2" s="1"/>
  <c r="AG1066" i="2"/>
  <c r="AJ1066" i="2" s="1"/>
  <c r="AK1066" i="2" s="1"/>
  <c r="AG1065" i="2"/>
  <c r="AJ1065" i="2" s="1"/>
  <c r="AK1065" i="2" s="1"/>
  <c r="AG1064" i="2"/>
  <c r="AJ1064" i="2" s="1"/>
  <c r="AK1064" i="2" s="1"/>
  <c r="AG1063" i="2"/>
  <c r="AJ1063" i="2" s="1"/>
  <c r="AK1063" i="2" s="1"/>
  <c r="AG1062" i="2"/>
  <c r="AJ1062" i="2" s="1"/>
  <c r="AK1062" i="2" s="1"/>
  <c r="AG1061" i="2"/>
  <c r="AJ1061" i="2" s="1"/>
  <c r="AK1061" i="2" s="1"/>
  <c r="AG1060" i="2"/>
  <c r="AJ1060" i="2" s="1"/>
  <c r="AK1060" i="2" s="1"/>
  <c r="AG1059" i="2"/>
  <c r="AJ1059" i="2" s="1"/>
  <c r="AK1059" i="2" s="1"/>
  <c r="AG1058" i="2"/>
  <c r="AJ1058" i="2" s="1"/>
  <c r="AK1058" i="2" s="1"/>
  <c r="AG1057" i="2"/>
  <c r="AJ1057" i="2" s="1"/>
  <c r="AK1057" i="2" s="1"/>
  <c r="AG1056" i="2"/>
  <c r="AJ1056" i="2" s="1"/>
  <c r="AK1056" i="2" s="1"/>
  <c r="AG1055" i="2"/>
  <c r="AJ1055" i="2" s="1"/>
  <c r="AK1055" i="2" s="1"/>
  <c r="AG1054" i="2"/>
  <c r="AJ1054" i="2" s="1"/>
  <c r="AK1054" i="2" s="1"/>
  <c r="AG1053" i="2"/>
  <c r="AJ1053" i="2" s="1"/>
  <c r="AK1053" i="2" s="1"/>
  <c r="AG1052" i="2"/>
  <c r="AJ1052" i="2" s="1"/>
  <c r="AK1052" i="2" s="1"/>
  <c r="AG1051" i="2"/>
  <c r="AJ1051" i="2" s="1"/>
  <c r="AK1051" i="2" s="1"/>
  <c r="AG1050" i="2"/>
  <c r="AJ1050" i="2" s="1"/>
  <c r="AK1050" i="2" s="1"/>
  <c r="AG1049" i="2"/>
  <c r="AJ1049" i="2" s="1"/>
  <c r="AK1049" i="2" s="1"/>
  <c r="AG1048" i="2"/>
  <c r="AJ1048" i="2" s="1"/>
  <c r="AK1048" i="2" s="1"/>
  <c r="AG1047" i="2"/>
  <c r="AJ1047" i="2" s="1"/>
  <c r="AK1047" i="2" s="1"/>
  <c r="AG1046" i="2"/>
  <c r="AJ1046" i="2" s="1"/>
  <c r="AK1046" i="2" s="1"/>
  <c r="AG1045" i="2"/>
  <c r="AJ1045" i="2" s="1"/>
  <c r="AK1045" i="2" s="1"/>
  <c r="AG1044" i="2"/>
  <c r="AJ1044" i="2" s="1"/>
  <c r="AK1044" i="2" s="1"/>
  <c r="AG1043" i="2"/>
  <c r="AJ1043" i="2" s="1"/>
  <c r="AK1043" i="2" s="1"/>
  <c r="AG1042" i="2"/>
  <c r="AJ1042" i="2" s="1"/>
  <c r="AK1042" i="2" s="1"/>
  <c r="AG1041" i="2"/>
  <c r="AJ1041" i="2" s="1"/>
  <c r="AK1041" i="2" s="1"/>
  <c r="AG1040" i="2"/>
  <c r="AJ1040" i="2" s="1"/>
  <c r="AK1040" i="2" s="1"/>
  <c r="AG1039" i="2"/>
  <c r="AJ1039" i="2" s="1"/>
  <c r="AK1039" i="2" s="1"/>
  <c r="AG1038" i="2"/>
  <c r="AJ1038" i="2" s="1"/>
  <c r="AK1038" i="2" s="1"/>
  <c r="AG1037" i="2"/>
  <c r="AJ1037" i="2" s="1"/>
  <c r="AK1037" i="2" s="1"/>
  <c r="AG1036" i="2"/>
  <c r="AJ1036" i="2" s="1"/>
  <c r="AK1036" i="2" s="1"/>
  <c r="AG1035" i="2"/>
  <c r="AJ1035" i="2" s="1"/>
  <c r="AK1035" i="2" s="1"/>
  <c r="AG1034" i="2"/>
  <c r="AJ1034" i="2" s="1"/>
  <c r="AK1034" i="2" s="1"/>
  <c r="AG1033" i="2"/>
  <c r="AJ1033" i="2" s="1"/>
  <c r="AK1033" i="2" s="1"/>
  <c r="AG1032" i="2"/>
  <c r="AJ1032" i="2" s="1"/>
  <c r="AK1032" i="2" s="1"/>
  <c r="AG1031" i="2"/>
  <c r="AJ1031" i="2" s="1"/>
  <c r="AK1031" i="2" s="1"/>
  <c r="AG1030" i="2"/>
  <c r="AJ1030" i="2" s="1"/>
  <c r="AK1030" i="2" s="1"/>
  <c r="AG1029" i="2"/>
  <c r="AJ1029" i="2" s="1"/>
  <c r="AK1029" i="2" s="1"/>
  <c r="AG1028" i="2"/>
  <c r="AJ1028" i="2" s="1"/>
  <c r="AK1028" i="2" s="1"/>
  <c r="AG1027" i="2"/>
  <c r="AJ1027" i="2" s="1"/>
  <c r="AK1027" i="2" s="1"/>
  <c r="AG1026" i="2"/>
  <c r="AJ1026" i="2" s="1"/>
  <c r="AK1026" i="2" s="1"/>
  <c r="AG1025" i="2"/>
  <c r="AJ1025" i="2" s="1"/>
  <c r="AK1025" i="2" s="1"/>
  <c r="AG1024" i="2"/>
  <c r="AJ1024" i="2" s="1"/>
  <c r="AK1024" i="2" s="1"/>
  <c r="AG1023" i="2"/>
  <c r="AJ1023" i="2" s="1"/>
  <c r="AK1023" i="2" s="1"/>
  <c r="AG1022" i="2"/>
  <c r="AJ1022" i="2" s="1"/>
  <c r="AK1022" i="2" s="1"/>
  <c r="AG1021" i="2"/>
  <c r="AJ1021" i="2" s="1"/>
  <c r="AK1021" i="2" s="1"/>
  <c r="AG1020" i="2"/>
  <c r="AJ1020" i="2" s="1"/>
  <c r="AK1020" i="2" s="1"/>
  <c r="AG1019" i="2"/>
  <c r="AJ1019" i="2" s="1"/>
  <c r="AK1019" i="2" s="1"/>
  <c r="AG1018" i="2"/>
  <c r="AJ1018" i="2" s="1"/>
  <c r="AK1018" i="2" s="1"/>
  <c r="AG1017" i="2"/>
  <c r="AJ1017" i="2" s="1"/>
  <c r="AK1017" i="2" s="1"/>
  <c r="AG1016" i="2"/>
  <c r="AJ1016" i="2" s="1"/>
  <c r="AK1016" i="2" s="1"/>
  <c r="AG1015" i="2"/>
  <c r="AJ1015" i="2" s="1"/>
  <c r="AK1015" i="2" s="1"/>
  <c r="AG1014" i="2"/>
  <c r="AJ1014" i="2" s="1"/>
  <c r="AK1014" i="2" s="1"/>
  <c r="AG1013" i="2"/>
  <c r="AJ1013" i="2" s="1"/>
  <c r="AK1013" i="2" s="1"/>
  <c r="AG1012" i="2"/>
  <c r="AJ1012" i="2" s="1"/>
  <c r="AK1012" i="2" s="1"/>
  <c r="AG1011" i="2"/>
  <c r="AJ1011" i="2" s="1"/>
  <c r="AK1011" i="2" s="1"/>
  <c r="AG1010" i="2"/>
  <c r="AJ1010" i="2" s="1"/>
  <c r="AK1010" i="2" s="1"/>
  <c r="AG1009" i="2"/>
  <c r="AJ1009" i="2" s="1"/>
  <c r="AK1009" i="2" s="1"/>
  <c r="AG1008" i="2"/>
  <c r="AJ1008" i="2" s="1"/>
  <c r="AK1008" i="2" s="1"/>
  <c r="AG1007" i="2"/>
  <c r="AJ1007" i="2" s="1"/>
  <c r="AK1007" i="2" s="1"/>
  <c r="AG1006" i="2"/>
  <c r="AJ1006" i="2" s="1"/>
  <c r="AK1006" i="2" s="1"/>
  <c r="AG1005" i="2"/>
  <c r="AJ1005" i="2" s="1"/>
  <c r="AK1005" i="2" s="1"/>
  <c r="AG1004" i="2"/>
  <c r="AJ1004" i="2" s="1"/>
  <c r="AK1004" i="2" s="1"/>
  <c r="AG1003" i="2"/>
  <c r="AJ1003" i="2" s="1"/>
  <c r="AK1003" i="2" s="1"/>
  <c r="AG1002" i="2"/>
  <c r="AJ1002" i="2" s="1"/>
  <c r="AK1002" i="2" s="1"/>
  <c r="AG1001" i="2"/>
  <c r="AJ1001" i="2" s="1"/>
  <c r="AK1001" i="2" s="1"/>
  <c r="AG1000" i="2"/>
  <c r="AJ1000" i="2" s="1"/>
  <c r="AK1000" i="2" s="1"/>
  <c r="AG999" i="2"/>
  <c r="AJ999" i="2" s="1"/>
  <c r="AK999" i="2" s="1"/>
  <c r="AG998" i="2"/>
  <c r="AJ998" i="2" s="1"/>
  <c r="AK998" i="2" s="1"/>
  <c r="AG997" i="2"/>
  <c r="AJ997" i="2" s="1"/>
  <c r="AK997" i="2" s="1"/>
  <c r="AG996" i="2"/>
  <c r="AJ996" i="2" s="1"/>
  <c r="AK996" i="2" s="1"/>
  <c r="AG995" i="2"/>
  <c r="AJ995" i="2" s="1"/>
  <c r="AK995" i="2" s="1"/>
  <c r="AG994" i="2"/>
  <c r="AJ994" i="2" s="1"/>
  <c r="AK994" i="2" s="1"/>
  <c r="AG993" i="2"/>
  <c r="AJ993" i="2" s="1"/>
  <c r="AK993" i="2" s="1"/>
  <c r="AG992" i="2"/>
  <c r="AJ992" i="2" s="1"/>
  <c r="AK992" i="2" s="1"/>
  <c r="AG991" i="2"/>
  <c r="AJ991" i="2" s="1"/>
  <c r="AK991" i="2" s="1"/>
  <c r="AG990" i="2"/>
  <c r="AJ990" i="2" s="1"/>
  <c r="AK990" i="2" s="1"/>
  <c r="AG989" i="2"/>
  <c r="AJ989" i="2" s="1"/>
  <c r="AK989" i="2" s="1"/>
  <c r="AG988" i="2"/>
  <c r="AJ988" i="2" s="1"/>
  <c r="AK988" i="2" s="1"/>
  <c r="AG987" i="2"/>
  <c r="AJ987" i="2" s="1"/>
  <c r="AK987" i="2" s="1"/>
  <c r="AG986" i="2"/>
  <c r="AJ986" i="2" s="1"/>
  <c r="AK986" i="2" s="1"/>
  <c r="AG985" i="2"/>
  <c r="AJ985" i="2" s="1"/>
  <c r="AK985" i="2" s="1"/>
  <c r="AG984" i="2"/>
  <c r="AJ984" i="2" s="1"/>
  <c r="AK984" i="2" s="1"/>
  <c r="AG983" i="2"/>
  <c r="AJ983" i="2" s="1"/>
  <c r="AK983" i="2" s="1"/>
  <c r="AG982" i="2"/>
  <c r="AJ982" i="2" s="1"/>
  <c r="AK982" i="2" s="1"/>
  <c r="AG981" i="2"/>
  <c r="AJ981" i="2" s="1"/>
  <c r="AK981" i="2" s="1"/>
  <c r="AG980" i="2"/>
  <c r="AJ980" i="2" s="1"/>
  <c r="AK980" i="2" s="1"/>
  <c r="AG979" i="2"/>
  <c r="AJ979" i="2" s="1"/>
  <c r="AK979" i="2" s="1"/>
  <c r="AG978" i="2"/>
  <c r="AJ978" i="2" s="1"/>
  <c r="AK978" i="2" s="1"/>
  <c r="AG977" i="2"/>
  <c r="AJ977" i="2" s="1"/>
  <c r="AK977" i="2" s="1"/>
  <c r="AG976" i="2"/>
  <c r="AJ976" i="2" s="1"/>
  <c r="AK976" i="2" s="1"/>
  <c r="AG975" i="2"/>
  <c r="AJ975" i="2" s="1"/>
  <c r="AK975" i="2" s="1"/>
  <c r="AG974" i="2"/>
  <c r="AJ974" i="2" s="1"/>
  <c r="AK974" i="2" s="1"/>
  <c r="AG973" i="2"/>
  <c r="AJ973" i="2" s="1"/>
  <c r="AK973" i="2" s="1"/>
  <c r="AG972" i="2"/>
  <c r="AJ972" i="2" s="1"/>
  <c r="AK972" i="2" s="1"/>
  <c r="AG971" i="2"/>
  <c r="AJ971" i="2" s="1"/>
  <c r="AK971" i="2" s="1"/>
  <c r="AG970" i="2"/>
  <c r="AJ970" i="2" s="1"/>
  <c r="AK970" i="2" s="1"/>
  <c r="AG969" i="2"/>
  <c r="AJ969" i="2" s="1"/>
  <c r="AK969" i="2" s="1"/>
  <c r="AG968" i="2"/>
  <c r="AJ968" i="2" s="1"/>
  <c r="AK968" i="2" s="1"/>
  <c r="AG967" i="2"/>
  <c r="AJ967" i="2" s="1"/>
  <c r="AK967" i="2" s="1"/>
  <c r="AG966" i="2"/>
  <c r="AJ966" i="2" s="1"/>
  <c r="AK966" i="2" s="1"/>
  <c r="AG965" i="2"/>
  <c r="AJ965" i="2" s="1"/>
  <c r="AK965" i="2" s="1"/>
  <c r="AG964" i="2"/>
  <c r="AJ964" i="2" s="1"/>
  <c r="AK964" i="2" s="1"/>
  <c r="AG963" i="2"/>
  <c r="AJ963" i="2" s="1"/>
  <c r="AK963" i="2" s="1"/>
  <c r="AG962" i="2"/>
  <c r="AJ962" i="2" s="1"/>
  <c r="AK962" i="2" s="1"/>
  <c r="AG961" i="2"/>
  <c r="AJ961" i="2" s="1"/>
  <c r="AK961" i="2" s="1"/>
  <c r="AG960" i="2"/>
  <c r="AJ960" i="2" s="1"/>
  <c r="AK960" i="2" s="1"/>
  <c r="AG959" i="2"/>
  <c r="AJ959" i="2" s="1"/>
  <c r="AK959" i="2" s="1"/>
  <c r="AG958" i="2"/>
  <c r="AJ958" i="2" s="1"/>
  <c r="AK958" i="2" s="1"/>
  <c r="AG957" i="2"/>
  <c r="AJ957" i="2" s="1"/>
  <c r="AK957" i="2" s="1"/>
  <c r="AG956" i="2"/>
  <c r="AJ956" i="2" s="1"/>
  <c r="AK956" i="2" s="1"/>
  <c r="AG955" i="2"/>
  <c r="AJ955" i="2" s="1"/>
  <c r="AK955" i="2" s="1"/>
  <c r="AG954" i="2"/>
  <c r="AJ954" i="2" s="1"/>
  <c r="AK954" i="2" s="1"/>
  <c r="AG953" i="2"/>
  <c r="AJ953" i="2" s="1"/>
  <c r="AK953" i="2" s="1"/>
  <c r="AG952" i="2"/>
  <c r="AJ952" i="2" s="1"/>
  <c r="AK952" i="2" s="1"/>
  <c r="AG951" i="2"/>
  <c r="AJ951" i="2" s="1"/>
  <c r="AK951" i="2" s="1"/>
  <c r="AG950" i="2"/>
  <c r="AJ950" i="2" s="1"/>
  <c r="AK950" i="2" s="1"/>
  <c r="AG949" i="2"/>
  <c r="AJ949" i="2" s="1"/>
  <c r="AK949" i="2" s="1"/>
  <c r="AG948" i="2"/>
  <c r="AJ948" i="2" s="1"/>
  <c r="AK948" i="2" s="1"/>
  <c r="AG947" i="2"/>
  <c r="AJ947" i="2" s="1"/>
  <c r="AK947" i="2" s="1"/>
  <c r="AG946" i="2"/>
  <c r="AJ946" i="2" s="1"/>
  <c r="AK946" i="2" s="1"/>
  <c r="AG945" i="2"/>
  <c r="AJ945" i="2" s="1"/>
  <c r="AK945" i="2" s="1"/>
  <c r="AG944" i="2"/>
  <c r="AJ944" i="2" s="1"/>
  <c r="AK944" i="2" s="1"/>
  <c r="AG943" i="2"/>
  <c r="AJ943" i="2" s="1"/>
  <c r="AK943" i="2" s="1"/>
  <c r="AG942" i="2"/>
  <c r="AJ942" i="2" s="1"/>
  <c r="AK942" i="2" s="1"/>
  <c r="AG941" i="2"/>
  <c r="AJ941" i="2" s="1"/>
  <c r="AK941" i="2" s="1"/>
  <c r="AG940" i="2"/>
  <c r="AJ940" i="2" s="1"/>
  <c r="AK940" i="2" s="1"/>
  <c r="AG939" i="2"/>
  <c r="AJ939" i="2" s="1"/>
  <c r="AK939" i="2" s="1"/>
  <c r="AG938" i="2"/>
  <c r="AJ938" i="2" s="1"/>
  <c r="AK938" i="2" s="1"/>
  <c r="AG937" i="2"/>
  <c r="AJ937" i="2" s="1"/>
  <c r="AK937" i="2" s="1"/>
  <c r="AG936" i="2"/>
  <c r="AJ936" i="2" s="1"/>
  <c r="AK936" i="2" s="1"/>
  <c r="AG935" i="2"/>
  <c r="AJ935" i="2" s="1"/>
  <c r="AK935" i="2" s="1"/>
  <c r="AG934" i="2"/>
  <c r="AJ934" i="2" s="1"/>
  <c r="AK934" i="2" s="1"/>
  <c r="AG933" i="2"/>
  <c r="AJ933" i="2" s="1"/>
  <c r="AK933" i="2" s="1"/>
  <c r="AG932" i="2"/>
  <c r="AJ932" i="2" s="1"/>
  <c r="AK932" i="2" s="1"/>
  <c r="AG931" i="2"/>
  <c r="AJ931" i="2" s="1"/>
  <c r="AK931" i="2" s="1"/>
  <c r="AG930" i="2"/>
  <c r="AJ930" i="2" s="1"/>
  <c r="AK930" i="2" s="1"/>
  <c r="AG929" i="2"/>
  <c r="AJ929" i="2" s="1"/>
  <c r="AK929" i="2" s="1"/>
  <c r="AG928" i="2"/>
  <c r="AJ928" i="2" s="1"/>
  <c r="AK928" i="2" s="1"/>
  <c r="AG927" i="2"/>
  <c r="AJ927" i="2" s="1"/>
  <c r="AK927" i="2" s="1"/>
  <c r="AG926" i="2"/>
  <c r="AJ926" i="2" s="1"/>
  <c r="AK926" i="2" s="1"/>
  <c r="AG925" i="2"/>
  <c r="AJ925" i="2" s="1"/>
  <c r="AK925" i="2" s="1"/>
  <c r="AG924" i="2"/>
  <c r="AJ924" i="2" s="1"/>
  <c r="AK924" i="2" s="1"/>
  <c r="AG923" i="2"/>
  <c r="AJ923" i="2" s="1"/>
  <c r="AK923" i="2" s="1"/>
  <c r="AG922" i="2"/>
  <c r="AJ922" i="2" s="1"/>
  <c r="AK922" i="2" s="1"/>
  <c r="AG921" i="2"/>
  <c r="AJ921" i="2" s="1"/>
  <c r="AK921" i="2" s="1"/>
  <c r="AG920" i="2"/>
  <c r="AJ920" i="2" s="1"/>
  <c r="AK920" i="2" s="1"/>
  <c r="AG919" i="2"/>
  <c r="AJ919" i="2" s="1"/>
  <c r="AK919" i="2" s="1"/>
  <c r="AG918" i="2"/>
  <c r="AJ918" i="2" s="1"/>
  <c r="AK918" i="2" s="1"/>
  <c r="AG917" i="2"/>
  <c r="AJ917" i="2" s="1"/>
  <c r="AK917" i="2" s="1"/>
  <c r="AG916" i="2"/>
  <c r="AJ916" i="2" s="1"/>
  <c r="AK916" i="2" s="1"/>
  <c r="AG915" i="2"/>
  <c r="AJ915" i="2" s="1"/>
  <c r="AK915" i="2" s="1"/>
  <c r="AG914" i="2"/>
  <c r="AJ914" i="2" s="1"/>
  <c r="AK914" i="2" s="1"/>
  <c r="AG913" i="2"/>
  <c r="AJ913" i="2" s="1"/>
  <c r="AK913" i="2" s="1"/>
  <c r="AG912" i="2"/>
  <c r="AJ912" i="2" s="1"/>
  <c r="AK912" i="2" s="1"/>
  <c r="AG911" i="2"/>
  <c r="AJ911" i="2" s="1"/>
  <c r="AK911" i="2" s="1"/>
  <c r="AG910" i="2"/>
  <c r="AJ910" i="2" s="1"/>
  <c r="AK910" i="2" s="1"/>
  <c r="AG909" i="2"/>
  <c r="AJ909" i="2" s="1"/>
  <c r="AK909" i="2" s="1"/>
  <c r="AG908" i="2"/>
  <c r="AJ908" i="2" s="1"/>
  <c r="AK908" i="2" s="1"/>
  <c r="AG907" i="2"/>
  <c r="AJ907" i="2" s="1"/>
  <c r="AK907" i="2" s="1"/>
  <c r="AG906" i="2"/>
  <c r="AJ906" i="2" s="1"/>
  <c r="AK906" i="2" s="1"/>
  <c r="AG905" i="2"/>
  <c r="AJ905" i="2" s="1"/>
  <c r="AK905" i="2" s="1"/>
  <c r="AG904" i="2"/>
  <c r="AJ904" i="2" s="1"/>
  <c r="AK904" i="2" s="1"/>
  <c r="AG903" i="2"/>
  <c r="AJ903" i="2" s="1"/>
  <c r="AK903" i="2" s="1"/>
  <c r="AG902" i="2"/>
  <c r="AJ902" i="2" s="1"/>
  <c r="AK902" i="2" s="1"/>
  <c r="AG901" i="2"/>
  <c r="AJ901" i="2" s="1"/>
  <c r="AK901" i="2" s="1"/>
  <c r="AG900" i="2"/>
  <c r="AJ900" i="2" s="1"/>
  <c r="AK900" i="2" s="1"/>
  <c r="AG899" i="2"/>
  <c r="AJ899" i="2" s="1"/>
  <c r="AK899" i="2" s="1"/>
  <c r="AG898" i="2"/>
  <c r="AJ898" i="2" s="1"/>
  <c r="AK898" i="2" s="1"/>
  <c r="AG897" i="2"/>
  <c r="AJ897" i="2" s="1"/>
  <c r="AK897" i="2" s="1"/>
  <c r="AG896" i="2"/>
  <c r="AJ896" i="2" s="1"/>
  <c r="AK896" i="2" s="1"/>
  <c r="AG895" i="2"/>
  <c r="AJ895" i="2" s="1"/>
  <c r="AK895" i="2" s="1"/>
  <c r="AG894" i="2"/>
  <c r="AJ894" i="2" s="1"/>
  <c r="AK894" i="2" s="1"/>
  <c r="AG893" i="2"/>
  <c r="AJ893" i="2" s="1"/>
  <c r="AK893" i="2" s="1"/>
  <c r="AG892" i="2"/>
  <c r="AJ892" i="2" s="1"/>
  <c r="AK892" i="2" s="1"/>
  <c r="AG891" i="2"/>
  <c r="AJ891" i="2" s="1"/>
  <c r="AK891" i="2" s="1"/>
  <c r="AG890" i="2"/>
  <c r="AJ890" i="2" s="1"/>
  <c r="AK890" i="2" s="1"/>
  <c r="AG889" i="2"/>
  <c r="AJ889" i="2" s="1"/>
  <c r="AK889" i="2" s="1"/>
  <c r="AG888" i="2"/>
  <c r="AJ888" i="2" s="1"/>
  <c r="AK888" i="2" s="1"/>
  <c r="AG887" i="2"/>
  <c r="AJ887" i="2" s="1"/>
  <c r="AK887" i="2" s="1"/>
  <c r="AG886" i="2"/>
  <c r="AJ886" i="2" s="1"/>
  <c r="AK886" i="2" s="1"/>
  <c r="AG885" i="2"/>
  <c r="AJ885" i="2" s="1"/>
  <c r="AK885" i="2" s="1"/>
  <c r="AG884" i="2"/>
  <c r="AJ884" i="2" s="1"/>
  <c r="AK884" i="2" s="1"/>
  <c r="AG883" i="2"/>
  <c r="AJ883" i="2" s="1"/>
  <c r="AK883" i="2" s="1"/>
  <c r="AG882" i="2"/>
  <c r="AJ882" i="2" s="1"/>
  <c r="AK882" i="2" s="1"/>
  <c r="AG881" i="2"/>
  <c r="AJ881" i="2" s="1"/>
  <c r="AK881" i="2" s="1"/>
  <c r="AG880" i="2"/>
  <c r="AJ880" i="2" s="1"/>
  <c r="AK880" i="2" s="1"/>
  <c r="AG879" i="2"/>
  <c r="AJ879" i="2" s="1"/>
  <c r="AK879" i="2" s="1"/>
  <c r="AG878" i="2"/>
  <c r="AJ878" i="2" s="1"/>
  <c r="AK878" i="2" s="1"/>
  <c r="AG877" i="2"/>
  <c r="AJ877" i="2" s="1"/>
  <c r="AK877" i="2" s="1"/>
  <c r="AG876" i="2"/>
  <c r="AJ876" i="2" s="1"/>
  <c r="AK876" i="2" s="1"/>
  <c r="AG875" i="2"/>
  <c r="AJ875" i="2" s="1"/>
  <c r="AK875" i="2" s="1"/>
  <c r="AG874" i="2"/>
  <c r="AJ874" i="2" s="1"/>
  <c r="AK874" i="2" s="1"/>
  <c r="AG873" i="2"/>
  <c r="AJ873" i="2" s="1"/>
  <c r="AK873" i="2" s="1"/>
  <c r="AG872" i="2"/>
  <c r="AJ872" i="2" s="1"/>
  <c r="AK872" i="2" s="1"/>
  <c r="AG871" i="2"/>
  <c r="AJ871" i="2" s="1"/>
  <c r="AK871" i="2" s="1"/>
  <c r="AG870" i="2"/>
  <c r="AJ870" i="2" s="1"/>
  <c r="AK870" i="2" s="1"/>
  <c r="AG869" i="2"/>
  <c r="AJ869" i="2" s="1"/>
  <c r="AK869" i="2" s="1"/>
  <c r="AG868" i="2"/>
  <c r="AJ868" i="2" s="1"/>
  <c r="AK868" i="2" s="1"/>
  <c r="AG867" i="2"/>
  <c r="AJ867" i="2" s="1"/>
  <c r="AK867" i="2" s="1"/>
  <c r="AG866" i="2"/>
  <c r="AJ866" i="2" s="1"/>
  <c r="AK866" i="2" s="1"/>
  <c r="AG865" i="2"/>
  <c r="AJ865" i="2" s="1"/>
  <c r="AK865" i="2" s="1"/>
  <c r="AG864" i="2"/>
  <c r="AJ864" i="2" s="1"/>
  <c r="AK864" i="2" s="1"/>
  <c r="AG863" i="2"/>
  <c r="AJ863" i="2" s="1"/>
  <c r="AK863" i="2" s="1"/>
  <c r="AG862" i="2"/>
  <c r="AJ862" i="2" s="1"/>
  <c r="AK862" i="2" s="1"/>
  <c r="AG861" i="2"/>
  <c r="AJ861" i="2" s="1"/>
  <c r="AK861" i="2" s="1"/>
  <c r="AG860" i="2"/>
  <c r="AJ860" i="2" s="1"/>
  <c r="AK860" i="2" s="1"/>
  <c r="AG859" i="2"/>
  <c r="AJ859" i="2" s="1"/>
  <c r="AK859" i="2" s="1"/>
  <c r="AG858" i="2"/>
  <c r="AJ858" i="2" s="1"/>
  <c r="AK858" i="2" s="1"/>
  <c r="AG857" i="2"/>
  <c r="AJ857" i="2" s="1"/>
  <c r="AK857" i="2" s="1"/>
  <c r="AG856" i="2"/>
  <c r="AJ856" i="2" s="1"/>
  <c r="AK856" i="2" s="1"/>
  <c r="AG855" i="2"/>
  <c r="AJ855" i="2" s="1"/>
  <c r="AK855" i="2" s="1"/>
  <c r="AG854" i="2"/>
  <c r="AJ854" i="2" s="1"/>
  <c r="AK854" i="2" s="1"/>
  <c r="AG853" i="2"/>
  <c r="AJ853" i="2" s="1"/>
  <c r="AK853" i="2" s="1"/>
  <c r="AG852" i="2"/>
  <c r="AJ852" i="2" s="1"/>
  <c r="AK852" i="2" s="1"/>
  <c r="AG851" i="2"/>
  <c r="AJ851" i="2" s="1"/>
  <c r="AK851" i="2" s="1"/>
  <c r="AG850" i="2"/>
  <c r="AJ850" i="2" s="1"/>
  <c r="AK850" i="2" s="1"/>
  <c r="AG849" i="2"/>
  <c r="AJ849" i="2" s="1"/>
  <c r="AK849" i="2" s="1"/>
  <c r="AG848" i="2"/>
  <c r="AJ848" i="2" s="1"/>
  <c r="AK848" i="2" s="1"/>
  <c r="AG847" i="2"/>
  <c r="AJ847" i="2" s="1"/>
  <c r="AK847" i="2" s="1"/>
  <c r="AG846" i="2"/>
  <c r="AJ846" i="2" s="1"/>
  <c r="AK846" i="2" s="1"/>
  <c r="AG845" i="2"/>
  <c r="AJ845" i="2" s="1"/>
  <c r="AK845" i="2" s="1"/>
  <c r="AG844" i="2"/>
  <c r="AJ844" i="2" s="1"/>
  <c r="AK844" i="2" s="1"/>
  <c r="AG843" i="2"/>
  <c r="AJ843" i="2" s="1"/>
  <c r="AK843" i="2" s="1"/>
  <c r="AG842" i="2"/>
  <c r="AJ842" i="2" s="1"/>
  <c r="AK842" i="2" s="1"/>
  <c r="AG841" i="2"/>
  <c r="AJ841" i="2" s="1"/>
  <c r="AK841" i="2" s="1"/>
  <c r="AG840" i="2"/>
  <c r="AJ840" i="2" s="1"/>
  <c r="AK840" i="2" s="1"/>
  <c r="AG839" i="2"/>
  <c r="AJ839" i="2" s="1"/>
  <c r="AK839" i="2" s="1"/>
  <c r="AG838" i="2"/>
  <c r="AJ838" i="2" s="1"/>
  <c r="AK838" i="2" s="1"/>
  <c r="AG837" i="2"/>
  <c r="AJ837" i="2" s="1"/>
  <c r="AK837" i="2" s="1"/>
  <c r="AG836" i="2"/>
  <c r="AJ836" i="2" s="1"/>
  <c r="AK836" i="2" s="1"/>
  <c r="AG835" i="2"/>
  <c r="AJ835" i="2" s="1"/>
  <c r="AK835" i="2" s="1"/>
  <c r="AG834" i="2"/>
  <c r="AJ834" i="2" s="1"/>
  <c r="AK834" i="2" s="1"/>
  <c r="AG833" i="2"/>
  <c r="AJ833" i="2" s="1"/>
  <c r="AK833" i="2" s="1"/>
  <c r="AG832" i="2"/>
  <c r="AJ832" i="2" s="1"/>
  <c r="AK832" i="2" s="1"/>
  <c r="AG831" i="2"/>
  <c r="AJ831" i="2" s="1"/>
  <c r="AK831" i="2" s="1"/>
  <c r="AG830" i="2"/>
  <c r="AJ830" i="2" s="1"/>
  <c r="AK830" i="2" s="1"/>
  <c r="AG829" i="2"/>
  <c r="AJ829" i="2" s="1"/>
  <c r="AK829" i="2" s="1"/>
  <c r="AG828" i="2"/>
  <c r="AJ828" i="2" s="1"/>
  <c r="AK828" i="2" s="1"/>
  <c r="AG827" i="2"/>
  <c r="AJ827" i="2" s="1"/>
  <c r="AK827" i="2" s="1"/>
  <c r="AG826" i="2"/>
  <c r="AJ826" i="2" s="1"/>
  <c r="AK826" i="2" s="1"/>
  <c r="AG825" i="2"/>
  <c r="AJ825" i="2" s="1"/>
  <c r="AK825" i="2" s="1"/>
  <c r="AG824" i="2"/>
  <c r="AJ824" i="2" s="1"/>
  <c r="AK824" i="2" s="1"/>
  <c r="AG823" i="2"/>
  <c r="AJ823" i="2" s="1"/>
  <c r="AK823" i="2" s="1"/>
  <c r="AG822" i="2"/>
  <c r="AJ822" i="2" s="1"/>
  <c r="AK822" i="2" s="1"/>
  <c r="AG821" i="2"/>
  <c r="AJ821" i="2" s="1"/>
  <c r="AK821" i="2" s="1"/>
  <c r="AG820" i="2"/>
  <c r="AJ820" i="2" s="1"/>
  <c r="AK820" i="2" s="1"/>
  <c r="AG819" i="2"/>
  <c r="AJ819" i="2" s="1"/>
  <c r="AK819" i="2" s="1"/>
  <c r="AG818" i="2"/>
  <c r="AJ818" i="2" s="1"/>
  <c r="AK818" i="2" s="1"/>
  <c r="AG817" i="2"/>
  <c r="AJ817" i="2" s="1"/>
  <c r="AK817" i="2" s="1"/>
  <c r="AG816" i="2"/>
  <c r="AJ816" i="2" s="1"/>
  <c r="AK816" i="2" s="1"/>
  <c r="AG815" i="2"/>
  <c r="AJ815" i="2" s="1"/>
  <c r="AK815" i="2" s="1"/>
  <c r="AG814" i="2"/>
  <c r="AJ814" i="2" s="1"/>
  <c r="AK814" i="2" s="1"/>
  <c r="AG813" i="2"/>
  <c r="AJ813" i="2" s="1"/>
  <c r="AK813" i="2" s="1"/>
  <c r="AG812" i="2"/>
  <c r="AJ812" i="2" s="1"/>
  <c r="AK812" i="2" s="1"/>
  <c r="AG811" i="2"/>
  <c r="AJ811" i="2" s="1"/>
  <c r="AK811" i="2" s="1"/>
  <c r="AG810" i="2"/>
  <c r="AJ810" i="2" s="1"/>
  <c r="AK810" i="2" s="1"/>
  <c r="AG809" i="2"/>
  <c r="AJ809" i="2" s="1"/>
  <c r="AK809" i="2" s="1"/>
  <c r="AG808" i="2"/>
  <c r="AJ808" i="2" s="1"/>
  <c r="AK808" i="2" s="1"/>
  <c r="AG807" i="2"/>
  <c r="AJ807" i="2" s="1"/>
  <c r="AK807" i="2" s="1"/>
  <c r="AG806" i="2"/>
  <c r="AJ806" i="2" s="1"/>
  <c r="AK806" i="2" s="1"/>
  <c r="AG805" i="2"/>
  <c r="AJ805" i="2" s="1"/>
  <c r="AK805" i="2" s="1"/>
  <c r="AG804" i="2"/>
  <c r="AJ804" i="2" s="1"/>
  <c r="AK804" i="2" s="1"/>
  <c r="AG803" i="2"/>
  <c r="AJ803" i="2" s="1"/>
  <c r="AK803" i="2" s="1"/>
  <c r="AG802" i="2"/>
  <c r="AJ802" i="2" s="1"/>
  <c r="AK802" i="2" s="1"/>
  <c r="AG801" i="2"/>
  <c r="AJ801" i="2" s="1"/>
  <c r="AK801" i="2" s="1"/>
  <c r="AG800" i="2"/>
  <c r="AJ800" i="2" s="1"/>
  <c r="AK800" i="2" s="1"/>
  <c r="AG799" i="2"/>
  <c r="AJ799" i="2" s="1"/>
  <c r="AK799" i="2" s="1"/>
  <c r="AG798" i="2"/>
  <c r="AJ798" i="2" s="1"/>
  <c r="AK798" i="2" s="1"/>
  <c r="AG797" i="2"/>
  <c r="AJ797" i="2" s="1"/>
  <c r="AK797" i="2" s="1"/>
  <c r="AG796" i="2"/>
  <c r="AJ796" i="2" s="1"/>
  <c r="AK796" i="2" s="1"/>
  <c r="AG795" i="2"/>
  <c r="AJ795" i="2" s="1"/>
  <c r="AK795" i="2" s="1"/>
  <c r="AG794" i="2"/>
  <c r="AJ794" i="2" s="1"/>
  <c r="AK794" i="2" s="1"/>
  <c r="AG793" i="2"/>
  <c r="AJ793" i="2" s="1"/>
  <c r="AK793" i="2" s="1"/>
  <c r="AG792" i="2"/>
  <c r="AJ792" i="2" s="1"/>
  <c r="AK792" i="2" s="1"/>
  <c r="AG791" i="2"/>
  <c r="AJ791" i="2" s="1"/>
  <c r="AK791" i="2" s="1"/>
  <c r="AG790" i="2"/>
  <c r="AJ790" i="2" s="1"/>
  <c r="AK790" i="2" s="1"/>
  <c r="AG789" i="2"/>
  <c r="AJ789" i="2" s="1"/>
  <c r="AK789" i="2" s="1"/>
  <c r="AG788" i="2"/>
  <c r="AJ788" i="2" s="1"/>
  <c r="AK788" i="2" s="1"/>
  <c r="AG787" i="2"/>
  <c r="AJ787" i="2" s="1"/>
  <c r="AK787" i="2" s="1"/>
  <c r="AG786" i="2"/>
  <c r="AJ786" i="2" s="1"/>
  <c r="AK786" i="2" s="1"/>
  <c r="AG785" i="2"/>
  <c r="AJ785" i="2" s="1"/>
  <c r="AK785" i="2" s="1"/>
  <c r="AG784" i="2"/>
  <c r="AJ784" i="2" s="1"/>
  <c r="AK784" i="2" s="1"/>
  <c r="AG783" i="2"/>
  <c r="AJ783" i="2" s="1"/>
  <c r="AK783" i="2" s="1"/>
  <c r="AG782" i="2"/>
  <c r="AJ782" i="2" s="1"/>
  <c r="AK782" i="2" s="1"/>
  <c r="AG781" i="2"/>
  <c r="AJ781" i="2" s="1"/>
  <c r="AK781" i="2" s="1"/>
  <c r="AG780" i="2"/>
  <c r="AJ780" i="2" s="1"/>
  <c r="AK780" i="2" s="1"/>
  <c r="AG779" i="2"/>
  <c r="AJ779" i="2" s="1"/>
  <c r="AK779" i="2" s="1"/>
  <c r="AG778" i="2"/>
  <c r="AJ778" i="2" s="1"/>
  <c r="AK778" i="2" s="1"/>
  <c r="AG777" i="2"/>
  <c r="AJ777" i="2" s="1"/>
  <c r="AK777" i="2" s="1"/>
  <c r="AG776" i="2"/>
  <c r="AJ776" i="2" s="1"/>
  <c r="AK776" i="2" s="1"/>
  <c r="AG775" i="2"/>
  <c r="AJ775" i="2" s="1"/>
  <c r="AK775" i="2" s="1"/>
  <c r="AG774" i="2"/>
  <c r="AJ774" i="2" s="1"/>
  <c r="AK774" i="2" s="1"/>
  <c r="AG773" i="2"/>
  <c r="AJ773" i="2" s="1"/>
  <c r="AK773" i="2" s="1"/>
  <c r="AG772" i="2"/>
  <c r="AJ772" i="2" s="1"/>
  <c r="AK772" i="2" s="1"/>
  <c r="AG771" i="2"/>
  <c r="AJ771" i="2" s="1"/>
  <c r="AK771" i="2" s="1"/>
  <c r="AG770" i="2"/>
  <c r="AJ770" i="2" s="1"/>
  <c r="AK770" i="2" s="1"/>
  <c r="AG769" i="2"/>
  <c r="AJ769" i="2" s="1"/>
  <c r="AK769" i="2" s="1"/>
  <c r="AG768" i="2"/>
  <c r="AJ768" i="2" s="1"/>
  <c r="AK768" i="2" s="1"/>
  <c r="AG767" i="2"/>
  <c r="AJ767" i="2" s="1"/>
  <c r="AK767" i="2" s="1"/>
  <c r="AG766" i="2"/>
  <c r="AJ766" i="2" s="1"/>
  <c r="AK766" i="2" s="1"/>
  <c r="AG765" i="2"/>
  <c r="AJ765" i="2" s="1"/>
  <c r="AK765" i="2" s="1"/>
  <c r="AG764" i="2"/>
  <c r="AJ764" i="2" s="1"/>
  <c r="AK764" i="2" s="1"/>
  <c r="AG763" i="2"/>
  <c r="AJ763" i="2" s="1"/>
  <c r="AK763" i="2" s="1"/>
  <c r="AG762" i="2"/>
  <c r="AJ762" i="2" s="1"/>
  <c r="AK762" i="2" s="1"/>
  <c r="AG761" i="2"/>
  <c r="AJ761" i="2" s="1"/>
  <c r="AK761" i="2" s="1"/>
  <c r="AG760" i="2"/>
  <c r="AJ760" i="2" s="1"/>
  <c r="AK760" i="2" s="1"/>
  <c r="AG759" i="2"/>
  <c r="AJ759" i="2" s="1"/>
  <c r="AK759" i="2" s="1"/>
  <c r="AG758" i="2"/>
  <c r="AJ758" i="2" s="1"/>
  <c r="AK758" i="2" s="1"/>
  <c r="AG757" i="2"/>
  <c r="AJ757" i="2" s="1"/>
  <c r="AK757" i="2" s="1"/>
  <c r="AG756" i="2"/>
  <c r="AJ756" i="2" s="1"/>
  <c r="AK756" i="2" s="1"/>
  <c r="AG755" i="2"/>
  <c r="AJ755" i="2" s="1"/>
  <c r="AK755" i="2" s="1"/>
  <c r="AG754" i="2"/>
  <c r="AJ754" i="2" s="1"/>
  <c r="AK754" i="2" s="1"/>
  <c r="AG753" i="2"/>
  <c r="AJ753" i="2" s="1"/>
  <c r="AK753" i="2" s="1"/>
  <c r="AG752" i="2"/>
  <c r="AJ752" i="2" s="1"/>
  <c r="AK752" i="2" s="1"/>
  <c r="AG751" i="2"/>
  <c r="AJ751" i="2" s="1"/>
  <c r="AK751" i="2" s="1"/>
  <c r="AG750" i="2"/>
  <c r="AJ750" i="2" s="1"/>
  <c r="AK750" i="2" s="1"/>
  <c r="AG749" i="2"/>
  <c r="AJ749" i="2" s="1"/>
  <c r="AK749" i="2" s="1"/>
  <c r="AG748" i="2"/>
  <c r="AJ748" i="2" s="1"/>
  <c r="AK748" i="2" s="1"/>
  <c r="AG747" i="2"/>
  <c r="AJ747" i="2" s="1"/>
  <c r="AK747" i="2" s="1"/>
  <c r="AG746" i="2"/>
  <c r="AJ746" i="2" s="1"/>
  <c r="AK746" i="2" s="1"/>
  <c r="AG745" i="2"/>
  <c r="AJ745" i="2" s="1"/>
  <c r="AK745" i="2" s="1"/>
  <c r="AG744" i="2"/>
  <c r="AJ744" i="2" s="1"/>
  <c r="AK744" i="2" s="1"/>
  <c r="AG743" i="2"/>
  <c r="AJ743" i="2" s="1"/>
  <c r="AK743" i="2" s="1"/>
  <c r="AG742" i="2"/>
  <c r="AJ742" i="2" s="1"/>
  <c r="AK742" i="2" s="1"/>
  <c r="AG741" i="2"/>
  <c r="AJ741" i="2" s="1"/>
  <c r="AK741" i="2" s="1"/>
  <c r="AG740" i="2"/>
  <c r="AJ740" i="2" s="1"/>
  <c r="AK740" i="2" s="1"/>
  <c r="AG739" i="2"/>
  <c r="AJ739" i="2" s="1"/>
  <c r="AK739" i="2" s="1"/>
  <c r="AG738" i="2"/>
  <c r="AJ738" i="2" s="1"/>
  <c r="AK738" i="2" s="1"/>
  <c r="AG737" i="2"/>
  <c r="AJ737" i="2" s="1"/>
  <c r="AK737" i="2" s="1"/>
  <c r="AG736" i="2"/>
  <c r="AJ736" i="2" s="1"/>
  <c r="AK736" i="2" s="1"/>
  <c r="AG735" i="2"/>
  <c r="AJ735" i="2" s="1"/>
  <c r="AK735" i="2" s="1"/>
  <c r="AG734" i="2"/>
  <c r="AJ734" i="2" s="1"/>
  <c r="AK734" i="2" s="1"/>
  <c r="AG733" i="2"/>
  <c r="AJ733" i="2" s="1"/>
  <c r="AK733" i="2" s="1"/>
  <c r="AG732" i="2"/>
  <c r="AJ732" i="2" s="1"/>
  <c r="AK732" i="2" s="1"/>
  <c r="AG731" i="2"/>
  <c r="AJ731" i="2" s="1"/>
  <c r="AK731" i="2" s="1"/>
  <c r="AG730" i="2"/>
  <c r="AJ730" i="2" s="1"/>
  <c r="AK730" i="2" s="1"/>
  <c r="AG729" i="2"/>
  <c r="AJ729" i="2" s="1"/>
  <c r="AK729" i="2" s="1"/>
  <c r="AG728" i="2"/>
  <c r="AJ728" i="2" s="1"/>
  <c r="AK728" i="2" s="1"/>
  <c r="AG727" i="2"/>
  <c r="AJ727" i="2" s="1"/>
  <c r="AK727" i="2" s="1"/>
  <c r="AG726" i="2"/>
  <c r="AJ726" i="2" s="1"/>
  <c r="AK726" i="2" s="1"/>
  <c r="AG725" i="2"/>
  <c r="AJ725" i="2" s="1"/>
  <c r="AK725" i="2" s="1"/>
  <c r="AG724" i="2"/>
  <c r="AJ724" i="2" s="1"/>
  <c r="AK724" i="2" s="1"/>
  <c r="AG723" i="2"/>
  <c r="AJ723" i="2" s="1"/>
  <c r="AK723" i="2" s="1"/>
  <c r="AG722" i="2"/>
  <c r="AJ722" i="2" s="1"/>
  <c r="AK722" i="2" s="1"/>
  <c r="AG721" i="2"/>
  <c r="AJ721" i="2" s="1"/>
  <c r="AK721" i="2" s="1"/>
  <c r="AG720" i="2"/>
  <c r="AJ720" i="2" s="1"/>
  <c r="AK720" i="2" s="1"/>
  <c r="AG719" i="2"/>
  <c r="AJ719" i="2" s="1"/>
  <c r="AK719" i="2" s="1"/>
  <c r="AG718" i="2"/>
  <c r="AJ718" i="2" s="1"/>
  <c r="AK718" i="2" s="1"/>
  <c r="AG717" i="2"/>
  <c r="AJ717" i="2" s="1"/>
  <c r="AK717" i="2" s="1"/>
  <c r="AG716" i="2"/>
  <c r="AJ716" i="2" s="1"/>
  <c r="AK716" i="2" s="1"/>
  <c r="AG715" i="2"/>
  <c r="AJ715" i="2" s="1"/>
  <c r="AK715" i="2" s="1"/>
  <c r="AG714" i="2"/>
  <c r="AJ714" i="2" s="1"/>
  <c r="AK714" i="2" s="1"/>
  <c r="AG713" i="2"/>
  <c r="AJ713" i="2" s="1"/>
  <c r="AK713" i="2" s="1"/>
  <c r="AG712" i="2"/>
  <c r="AJ712" i="2" s="1"/>
  <c r="AK712" i="2" s="1"/>
  <c r="AG711" i="2"/>
  <c r="AJ711" i="2" s="1"/>
  <c r="AK711" i="2" s="1"/>
  <c r="AG710" i="2"/>
  <c r="AJ710" i="2" s="1"/>
  <c r="AK710" i="2" s="1"/>
  <c r="AG709" i="2"/>
  <c r="AJ709" i="2" s="1"/>
  <c r="AK709" i="2" s="1"/>
  <c r="AG708" i="2"/>
  <c r="AJ708" i="2" s="1"/>
  <c r="AK708" i="2" s="1"/>
  <c r="AG707" i="2"/>
  <c r="AJ707" i="2" s="1"/>
  <c r="AK707" i="2" s="1"/>
  <c r="AG706" i="2"/>
  <c r="AJ706" i="2" s="1"/>
  <c r="AK706" i="2" s="1"/>
  <c r="AG705" i="2"/>
  <c r="AJ705" i="2" s="1"/>
  <c r="AK705" i="2" s="1"/>
  <c r="AG704" i="2"/>
  <c r="AJ704" i="2" s="1"/>
  <c r="AK704" i="2" s="1"/>
  <c r="AG703" i="2"/>
  <c r="AJ703" i="2" s="1"/>
  <c r="AK703" i="2" s="1"/>
  <c r="AG702" i="2"/>
  <c r="AJ702" i="2" s="1"/>
  <c r="AK702" i="2" s="1"/>
  <c r="AG701" i="2"/>
  <c r="AJ701" i="2" s="1"/>
  <c r="AK701" i="2" s="1"/>
  <c r="AG700" i="2"/>
  <c r="AJ700" i="2" s="1"/>
  <c r="AK700" i="2" s="1"/>
  <c r="AG699" i="2"/>
  <c r="AJ699" i="2" s="1"/>
  <c r="AK699" i="2" s="1"/>
  <c r="AG698" i="2"/>
  <c r="AJ698" i="2" s="1"/>
  <c r="AK698" i="2" s="1"/>
  <c r="AG697" i="2"/>
  <c r="AJ697" i="2" s="1"/>
  <c r="AK697" i="2" s="1"/>
  <c r="AG696" i="2"/>
  <c r="AJ696" i="2" s="1"/>
  <c r="AK696" i="2" s="1"/>
  <c r="AG695" i="2"/>
  <c r="AJ695" i="2" s="1"/>
  <c r="AK695" i="2" s="1"/>
  <c r="AG694" i="2"/>
  <c r="AJ694" i="2" s="1"/>
  <c r="AK694" i="2" s="1"/>
  <c r="AG693" i="2"/>
  <c r="AJ693" i="2" s="1"/>
  <c r="AK693" i="2" s="1"/>
  <c r="AG692" i="2"/>
  <c r="AJ692" i="2" s="1"/>
  <c r="AK692" i="2" s="1"/>
  <c r="AG691" i="2"/>
  <c r="AJ691" i="2" s="1"/>
  <c r="AK691" i="2" s="1"/>
  <c r="AG690" i="2"/>
  <c r="AJ690" i="2" s="1"/>
  <c r="AK690" i="2" s="1"/>
  <c r="AG689" i="2"/>
  <c r="AJ689" i="2" s="1"/>
  <c r="AK689" i="2" s="1"/>
  <c r="AG688" i="2"/>
  <c r="AJ688" i="2" s="1"/>
  <c r="AK688" i="2" s="1"/>
  <c r="AG687" i="2"/>
  <c r="AJ687" i="2" s="1"/>
  <c r="AK687" i="2" s="1"/>
  <c r="AG686" i="2"/>
  <c r="AJ686" i="2" s="1"/>
  <c r="AK686" i="2" s="1"/>
  <c r="AG685" i="2"/>
  <c r="AJ685" i="2" s="1"/>
  <c r="AK685" i="2" s="1"/>
  <c r="AG684" i="2"/>
  <c r="AJ684" i="2" s="1"/>
  <c r="AK684" i="2" s="1"/>
  <c r="AG683" i="2"/>
  <c r="AJ683" i="2" s="1"/>
  <c r="AK683" i="2" s="1"/>
  <c r="AG682" i="2"/>
  <c r="AJ682" i="2" s="1"/>
  <c r="AK682" i="2" s="1"/>
  <c r="AG681" i="2"/>
  <c r="AJ681" i="2" s="1"/>
  <c r="AK681" i="2" s="1"/>
  <c r="AG680" i="2"/>
  <c r="AJ680" i="2" s="1"/>
  <c r="AK680" i="2" s="1"/>
  <c r="AG679" i="2"/>
  <c r="AJ679" i="2" s="1"/>
  <c r="AK679" i="2" s="1"/>
  <c r="AG678" i="2"/>
  <c r="AJ678" i="2" s="1"/>
  <c r="AK678" i="2" s="1"/>
  <c r="AG677" i="2"/>
  <c r="AJ677" i="2" s="1"/>
  <c r="AK677" i="2" s="1"/>
  <c r="AG676" i="2"/>
  <c r="AJ676" i="2" s="1"/>
  <c r="AK676" i="2" s="1"/>
  <c r="AG675" i="2"/>
  <c r="AJ675" i="2" s="1"/>
  <c r="AK675" i="2" s="1"/>
  <c r="AG674" i="2"/>
  <c r="AJ674" i="2" s="1"/>
  <c r="AK674" i="2" s="1"/>
  <c r="AG673" i="2"/>
  <c r="AJ673" i="2" s="1"/>
  <c r="AK673" i="2" s="1"/>
  <c r="AG672" i="2"/>
  <c r="AJ672" i="2" s="1"/>
  <c r="AK672" i="2" s="1"/>
  <c r="AG671" i="2"/>
  <c r="AJ671" i="2" s="1"/>
  <c r="AK671" i="2" s="1"/>
  <c r="AG670" i="2"/>
  <c r="AJ670" i="2" s="1"/>
  <c r="AK670" i="2" s="1"/>
  <c r="AG669" i="2"/>
  <c r="AJ669" i="2" s="1"/>
  <c r="AK669" i="2" s="1"/>
  <c r="AG668" i="2"/>
  <c r="AJ668" i="2" s="1"/>
  <c r="AK668" i="2" s="1"/>
  <c r="AG667" i="2"/>
  <c r="AJ667" i="2" s="1"/>
  <c r="AK667" i="2" s="1"/>
  <c r="AG666" i="2"/>
  <c r="AJ666" i="2" s="1"/>
  <c r="AK666" i="2" s="1"/>
  <c r="AG665" i="2"/>
  <c r="AJ665" i="2" s="1"/>
  <c r="AK665" i="2" s="1"/>
  <c r="AG664" i="2"/>
  <c r="AJ664" i="2" s="1"/>
  <c r="AK664" i="2" s="1"/>
  <c r="AG663" i="2"/>
  <c r="AJ663" i="2" s="1"/>
  <c r="AK663" i="2" s="1"/>
  <c r="AG662" i="2"/>
  <c r="AJ662" i="2" s="1"/>
  <c r="AK662" i="2" s="1"/>
  <c r="AG661" i="2"/>
  <c r="AJ661" i="2" s="1"/>
  <c r="AK661" i="2" s="1"/>
  <c r="AG660" i="2"/>
  <c r="AJ660" i="2" s="1"/>
  <c r="AK660" i="2" s="1"/>
  <c r="AG659" i="2"/>
  <c r="AJ659" i="2" s="1"/>
  <c r="AK659" i="2" s="1"/>
  <c r="AG658" i="2"/>
  <c r="AJ658" i="2" s="1"/>
  <c r="AK658" i="2" s="1"/>
  <c r="AG657" i="2"/>
  <c r="AJ657" i="2" s="1"/>
  <c r="AK657" i="2" s="1"/>
  <c r="AG656" i="2"/>
  <c r="AJ656" i="2" s="1"/>
  <c r="AK656" i="2" s="1"/>
  <c r="AG655" i="2"/>
  <c r="AJ655" i="2" s="1"/>
  <c r="AK655" i="2" s="1"/>
  <c r="AG654" i="2"/>
  <c r="AJ654" i="2" s="1"/>
  <c r="AK654" i="2" s="1"/>
  <c r="AG653" i="2"/>
  <c r="AJ653" i="2" s="1"/>
  <c r="AK653" i="2" s="1"/>
  <c r="AG652" i="2"/>
  <c r="AJ652" i="2" s="1"/>
  <c r="AK652" i="2" s="1"/>
  <c r="AG651" i="2"/>
  <c r="AJ651" i="2" s="1"/>
  <c r="AK651" i="2" s="1"/>
  <c r="AG650" i="2"/>
  <c r="AJ650" i="2" s="1"/>
  <c r="AK650" i="2" s="1"/>
  <c r="AG649" i="2"/>
  <c r="AJ649" i="2" s="1"/>
  <c r="AK649" i="2" s="1"/>
  <c r="AG648" i="2"/>
  <c r="AJ648" i="2" s="1"/>
  <c r="AK648" i="2" s="1"/>
  <c r="AG647" i="2"/>
  <c r="AJ647" i="2" s="1"/>
  <c r="AK647" i="2" s="1"/>
  <c r="AG646" i="2"/>
  <c r="AJ646" i="2" s="1"/>
  <c r="AK646" i="2" s="1"/>
  <c r="AG645" i="2"/>
  <c r="AJ645" i="2" s="1"/>
  <c r="AK645" i="2" s="1"/>
  <c r="AG644" i="2"/>
  <c r="AJ644" i="2" s="1"/>
  <c r="AK644" i="2" s="1"/>
  <c r="AG643" i="2"/>
  <c r="AJ643" i="2" s="1"/>
  <c r="AK643" i="2" s="1"/>
  <c r="AG642" i="2"/>
  <c r="AJ642" i="2" s="1"/>
  <c r="AK642" i="2" s="1"/>
  <c r="AG641" i="2"/>
  <c r="AJ641" i="2" s="1"/>
  <c r="AK641" i="2" s="1"/>
  <c r="AG640" i="2"/>
  <c r="AJ640" i="2" s="1"/>
  <c r="AK640" i="2" s="1"/>
  <c r="AG639" i="2"/>
  <c r="AJ639" i="2" s="1"/>
  <c r="AK639" i="2" s="1"/>
  <c r="AG638" i="2"/>
  <c r="AJ638" i="2" s="1"/>
  <c r="AK638" i="2" s="1"/>
  <c r="AG637" i="2"/>
  <c r="AJ637" i="2" s="1"/>
  <c r="AK637" i="2" s="1"/>
  <c r="AG636" i="2"/>
  <c r="AJ636" i="2" s="1"/>
  <c r="AK636" i="2" s="1"/>
  <c r="AG635" i="2"/>
  <c r="AJ635" i="2" s="1"/>
  <c r="AK635" i="2" s="1"/>
  <c r="AG634" i="2"/>
  <c r="AJ634" i="2" s="1"/>
  <c r="AK634" i="2" s="1"/>
  <c r="AG633" i="2"/>
  <c r="AJ633" i="2" s="1"/>
  <c r="AK633" i="2" s="1"/>
  <c r="AG632" i="2"/>
  <c r="AJ632" i="2" s="1"/>
  <c r="AK632" i="2" s="1"/>
  <c r="AG631" i="2"/>
  <c r="AJ631" i="2" s="1"/>
  <c r="AK631" i="2" s="1"/>
  <c r="AG630" i="2"/>
  <c r="AJ630" i="2" s="1"/>
  <c r="AK630" i="2" s="1"/>
  <c r="AG629" i="2"/>
  <c r="AJ629" i="2" s="1"/>
  <c r="AK629" i="2" s="1"/>
  <c r="AG628" i="2"/>
  <c r="AJ628" i="2" s="1"/>
  <c r="AK628" i="2" s="1"/>
  <c r="AG627" i="2"/>
  <c r="AJ627" i="2" s="1"/>
  <c r="AK627" i="2" s="1"/>
  <c r="AG626" i="2"/>
  <c r="AJ626" i="2" s="1"/>
  <c r="AK626" i="2" s="1"/>
  <c r="AG625" i="2"/>
  <c r="AJ625" i="2" s="1"/>
  <c r="AK625" i="2" s="1"/>
  <c r="AG624" i="2"/>
  <c r="AJ624" i="2" s="1"/>
  <c r="AK624" i="2" s="1"/>
  <c r="AG623" i="2"/>
  <c r="AJ623" i="2" s="1"/>
  <c r="AK623" i="2" s="1"/>
  <c r="AG622" i="2"/>
  <c r="AJ622" i="2" s="1"/>
  <c r="AK622" i="2" s="1"/>
  <c r="AG621" i="2"/>
  <c r="AJ621" i="2" s="1"/>
  <c r="AK621" i="2" s="1"/>
  <c r="AG620" i="2"/>
  <c r="AJ620" i="2" s="1"/>
  <c r="AK620" i="2" s="1"/>
  <c r="AG619" i="2"/>
  <c r="AJ619" i="2" s="1"/>
  <c r="AK619" i="2" s="1"/>
  <c r="AG618" i="2"/>
  <c r="AJ618" i="2" s="1"/>
  <c r="AK618" i="2" s="1"/>
  <c r="AG617" i="2"/>
  <c r="AJ617" i="2" s="1"/>
  <c r="AK617" i="2" s="1"/>
  <c r="AG616" i="2"/>
  <c r="AJ616" i="2" s="1"/>
  <c r="AK616" i="2" s="1"/>
  <c r="AG615" i="2"/>
  <c r="AJ615" i="2" s="1"/>
  <c r="AK615" i="2" s="1"/>
  <c r="AG614" i="2"/>
  <c r="AJ614" i="2" s="1"/>
  <c r="AK614" i="2" s="1"/>
  <c r="AG613" i="2"/>
  <c r="AJ613" i="2" s="1"/>
  <c r="AK613" i="2" s="1"/>
  <c r="AG612" i="2"/>
  <c r="AJ612" i="2" s="1"/>
  <c r="AK612" i="2" s="1"/>
  <c r="AG611" i="2"/>
  <c r="AJ611" i="2" s="1"/>
  <c r="AK611" i="2" s="1"/>
  <c r="AG610" i="2"/>
  <c r="AJ610" i="2" s="1"/>
  <c r="AK610" i="2" s="1"/>
  <c r="AG609" i="2"/>
  <c r="AJ609" i="2" s="1"/>
  <c r="AK609" i="2" s="1"/>
  <c r="AG608" i="2"/>
  <c r="AJ608" i="2" s="1"/>
  <c r="AK608" i="2" s="1"/>
  <c r="AG607" i="2"/>
  <c r="AJ607" i="2" s="1"/>
  <c r="AK607" i="2" s="1"/>
  <c r="AG606" i="2"/>
  <c r="AJ606" i="2" s="1"/>
  <c r="AK606" i="2" s="1"/>
  <c r="AG605" i="2"/>
  <c r="AJ605" i="2" s="1"/>
  <c r="AK605" i="2" s="1"/>
  <c r="AG604" i="2"/>
  <c r="AJ604" i="2" s="1"/>
  <c r="AK604" i="2" s="1"/>
  <c r="AG603" i="2"/>
  <c r="AJ603" i="2" s="1"/>
  <c r="AK603" i="2" s="1"/>
  <c r="AG602" i="2"/>
  <c r="AJ602" i="2" s="1"/>
  <c r="AK602" i="2" s="1"/>
  <c r="AG601" i="2"/>
  <c r="AJ601" i="2" s="1"/>
  <c r="AK601" i="2" s="1"/>
  <c r="AG600" i="2"/>
  <c r="AJ600" i="2" s="1"/>
  <c r="AK600" i="2" s="1"/>
  <c r="AG599" i="2"/>
  <c r="AJ599" i="2" s="1"/>
  <c r="AK599" i="2" s="1"/>
  <c r="AG598" i="2"/>
  <c r="AJ598" i="2" s="1"/>
  <c r="AK598" i="2" s="1"/>
  <c r="AG597" i="2"/>
  <c r="AJ597" i="2" s="1"/>
  <c r="AK597" i="2" s="1"/>
  <c r="AG596" i="2"/>
  <c r="AJ596" i="2" s="1"/>
  <c r="AK596" i="2" s="1"/>
  <c r="AG595" i="2"/>
  <c r="AJ595" i="2" s="1"/>
  <c r="AK595" i="2" s="1"/>
  <c r="AG594" i="2"/>
  <c r="AJ594" i="2" s="1"/>
  <c r="AK594" i="2" s="1"/>
  <c r="AG593" i="2"/>
  <c r="AJ593" i="2" s="1"/>
  <c r="AK593" i="2" s="1"/>
  <c r="AG592" i="2"/>
  <c r="AJ592" i="2" s="1"/>
  <c r="AK592" i="2" s="1"/>
  <c r="AG591" i="2"/>
  <c r="AJ591" i="2" s="1"/>
  <c r="AK591" i="2" s="1"/>
  <c r="AG590" i="2"/>
  <c r="AJ590" i="2" s="1"/>
  <c r="AK590" i="2" s="1"/>
  <c r="AG589" i="2"/>
  <c r="AJ589" i="2" s="1"/>
  <c r="AK589" i="2" s="1"/>
  <c r="AG588" i="2"/>
  <c r="AJ588" i="2" s="1"/>
  <c r="AK588" i="2" s="1"/>
  <c r="AG587" i="2"/>
  <c r="AJ587" i="2" s="1"/>
  <c r="AK587" i="2" s="1"/>
  <c r="AG586" i="2"/>
  <c r="AJ586" i="2" s="1"/>
  <c r="AK586" i="2" s="1"/>
  <c r="AG585" i="2"/>
  <c r="AJ585" i="2" s="1"/>
  <c r="AK585" i="2" s="1"/>
  <c r="AG584" i="2"/>
  <c r="AJ584" i="2" s="1"/>
  <c r="AK584" i="2" s="1"/>
  <c r="AG583" i="2"/>
  <c r="AJ583" i="2" s="1"/>
  <c r="AK583" i="2" s="1"/>
  <c r="AG582" i="2"/>
  <c r="AJ582" i="2" s="1"/>
  <c r="AK582" i="2" s="1"/>
  <c r="AG581" i="2"/>
  <c r="AJ581" i="2" s="1"/>
  <c r="AK581" i="2" s="1"/>
  <c r="AG580" i="2"/>
  <c r="AJ580" i="2" s="1"/>
  <c r="AK580" i="2" s="1"/>
  <c r="AG579" i="2"/>
  <c r="AJ579" i="2" s="1"/>
  <c r="AK579" i="2" s="1"/>
  <c r="AG578" i="2"/>
  <c r="AJ578" i="2" s="1"/>
  <c r="AK578" i="2" s="1"/>
  <c r="AG577" i="2"/>
  <c r="AJ577" i="2" s="1"/>
  <c r="AK577" i="2" s="1"/>
  <c r="AG576" i="2"/>
  <c r="AJ576" i="2" s="1"/>
  <c r="AK576" i="2" s="1"/>
  <c r="AG575" i="2"/>
  <c r="AJ575" i="2" s="1"/>
  <c r="AK575" i="2" s="1"/>
  <c r="AG574" i="2"/>
  <c r="AJ574" i="2" s="1"/>
  <c r="AK574" i="2" s="1"/>
  <c r="AG573" i="2"/>
  <c r="AJ573" i="2" s="1"/>
  <c r="AK573" i="2" s="1"/>
  <c r="AG572" i="2"/>
  <c r="AJ572" i="2" s="1"/>
  <c r="AK572" i="2" s="1"/>
  <c r="AG571" i="2"/>
  <c r="AJ571" i="2" s="1"/>
  <c r="AK571" i="2" s="1"/>
  <c r="AG570" i="2"/>
  <c r="AJ570" i="2" s="1"/>
  <c r="AK570" i="2" s="1"/>
  <c r="AG569" i="2"/>
  <c r="AJ569" i="2" s="1"/>
  <c r="AK569" i="2" s="1"/>
  <c r="AG568" i="2"/>
  <c r="AJ568" i="2" s="1"/>
  <c r="AK568" i="2" s="1"/>
  <c r="AG567" i="2"/>
  <c r="AJ567" i="2" s="1"/>
  <c r="AK567" i="2" s="1"/>
  <c r="AG566" i="2"/>
  <c r="AJ566" i="2" s="1"/>
  <c r="AK566" i="2" s="1"/>
  <c r="AG565" i="2"/>
  <c r="AJ565" i="2" s="1"/>
  <c r="AK565" i="2" s="1"/>
  <c r="AG564" i="2"/>
  <c r="AJ564" i="2" s="1"/>
  <c r="AK564" i="2" s="1"/>
  <c r="AG563" i="2"/>
  <c r="AJ563" i="2" s="1"/>
  <c r="AK563" i="2" s="1"/>
  <c r="AG562" i="2"/>
  <c r="AJ562" i="2" s="1"/>
  <c r="AK562" i="2" s="1"/>
  <c r="AG561" i="2"/>
  <c r="AJ561" i="2" s="1"/>
  <c r="AK561" i="2" s="1"/>
  <c r="AG560" i="2"/>
  <c r="AJ560" i="2" s="1"/>
  <c r="AK560" i="2" s="1"/>
  <c r="AG559" i="2"/>
  <c r="AJ559" i="2" s="1"/>
  <c r="AK559" i="2" s="1"/>
  <c r="AG558" i="2"/>
  <c r="AJ558" i="2" s="1"/>
  <c r="AK558" i="2" s="1"/>
  <c r="AG557" i="2"/>
  <c r="AJ557" i="2" s="1"/>
  <c r="AK557" i="2" s="1"/>
  <c r="AG556" i="2"/>
  <c r="AJ556" i="2" s="1"/>
  <c r="AK556" i="2" s="1"/>
  <c r="AG555" i="2"/>
  <c r="AJ555" i="2" s="1"/>
  <c r="AK555" i="2" s="1"/>
  <c r="AG554" i="2"/>
  <c r="AJ554" i="2" s="1"/>
  <c r="AK554" i="2" s="1"/>
  <c r="AG553" i="2"/>
  <c r="AJ553" i="2" s="1"/>
  <c r="AK553" i="2" s="1"/>
  <c r="AG552" i="2"/>
  <c r="AJ552" i="2" s="1"/>
  <c r="AK552" i="2" s="1"/>
  <c r="AG551" i="2"/>
  <c r="AJ551" i="2" s="1"/>
  <c r="AK551" i="2" s="1"/>
  <c r="AG550" i="2"/>
  <c r="AJ550" i="2" s="1"/>
  <c r="AK550" i="2" s="1"/>
  <c r="AG549" i="2"/>
  <c r="AJ549" i="2" s="1"/>
  <c r="AK549" i="2" s="1"/>
  <c r="AG548" i="2"/>
  <c r="AJ548" i="2" s="1"/>
  <c r="AK548" i="2" s="1"/>
  <c r="AG547" i="2"/>
  <c r="AJ547" i="2" s="1"/>
  <c r="AK547" i="2" s="1"/>
  <c r="AG546" i="2"/>
  <c r="AJ546" i="2" s="1"/>
  <c r="AK546" i="2" s="1"/>
  <c r="AG545" i="2"/>
  <c r="AJ545" i="2" s="1"/>
  <c r="AK545" i="2" s="1"/>
  <c r="AG544" i="2"/>
  <c r="AJ544" i="2" s="1"/>
  <c r="AK544" i="2" s="1"/>
  <c r="AG543" i="2"/>
  <c r="AJ543" i="2" s="1"/>
  <c r="AK543" i="2" s="1"/>
  <c r="AG542" i="2"/>
  <c r="AJ542" i="2" s="1"/>
  <c r="AK542" i="2" s="1"/>
  <c r="AG541" i="2"/>
  <c r="AJ541" i="2" s="1"/>
  <c r="AK541" i="2" s="1"/>
  <c r="AG540" i="2"/>
  <c r="AJ540" i="2" s="1"/>
  <c r="AK540" i="2" s="1"/>
  <c r="AG539" i="2"/>
  <c r="AJ539" i="2" s="1"/>
  <c r="AK539" i="2" s="1"/>
  <c r="AG538" i="2"/>
  <c r="AJ538" i="2" s="1"/>
  <c r="AK538" i="2" s="1"/>
  <c r="AG537" i="2"/>
  <c r="AJ537" i="2" s="1"/>
  <c r="AK537" i="2" s="1"/>
  <c r="AG536" i="2"/>
  <c r="AJ536" i="2" s="1"/>
  <c r="AK536" i="2" s="1"/>
  <c r="AG535" i="2"/>
  <c r="AJ535" i="2" s="1"/>
  <c r="AK535" i="2" s="1"/>
  <c r="AG534" i="2"/>
  <c r="AJ534" i="2" s="1"/>
  <c r="AK534" i="2" s="1"/>
  <c r="AG533" i="2"/>
  <c r="AJ533" i="2" s="1"/>
  <c r="AK533" i="2" s="1"/>
  <c r="AG532" i="2"/>
  <c r="AJ532" i="2" s="1"/>
  <c r="AK532" i="2" s="1"/>
  <c r="AG531" i="2"/>
  <c r="AJ531" i="2" s="1"/>
  <c r="AK531" i="2" s="1"/>
  <c r="AG530" i="2"/>
  <c r="AJ530" i="2" s="1"/>
  <c r="AK530" i="2" s="1"/>
  <c r="AG529" i="2"/>
  <c r="AJ529" i="2" s="1"/>
  <c r="AK529" i="2" s="1"/>
  <c r="AG528" i="2"/>
  <c r="AJ528" i="2" s="1"/>
  <c r="AK528" i="2" s="1"/>
  <c r="AG527" i="2"/>
  <c r="AJ527" i="2" s="1"/>
  <c r="AK527" i="2" s="1"/>
  <c r="AG526" i="2"/>
  <c r="AJ526" i="2" s="1"/>
  <c r="AK526" i="2" s="1"/>
  <c r="AG525" i="2"/>
  <c r="AJ525" i="2" s="1"/>
  <c r="AK525" i="2" s="1"/>
  <c r="AG524" i="2"/>
  <c r="AJ524" i="2" s="1"/>
  <c r="AK524" i="2" s="1"/>
  <c r="AG523" i="2"/>
  <c r="AJ523" i="2" s="1"/>
  <c r="AK523" i="2" s="1"/>
  <c r="AG522" i="2"/>
  <c r="AJ522" i="2" s="1"/>
  <c r="AK522" i="2" s="1"/>
  <c r="AG521" i="2"/>
  <c r="AJ521" i="2" s="1"/>
  <c r="AK521" i="2" s="1"/>
  <c r="AG520" i="2"/>
  <c r="AJ520" i="2" s="1"/>
  <c r="AK520" i="2" s="1"/>
  <c r="AG519" i="2"/>
  <c r="AJ519" i="2" s="1"/>
  <c r="AK519" i="2" s="1"/>
  <c r="AG518" i="2"/>
  <c r="AJ518" i="2" s="1"/>
  <c r="AK518" i="2" s="1"/>
  <c r="AG517" i="2"/>
  <c r="AJ517" i="2" s="1"/>
  <c r="AK517" i="2" s="1"/>
  <c r="AG516" i="2"/>
  <c r="AJ516" i="2" s="1"/>
  <c r="AK516" i="2" s="1"/>
  <c r="AG515" i="2"/>
  <c r="AJ515" i="2" s="1"/>
  <c r="AK515" i="2" s="1"/>
  <c r="AG514" i="2"/>
  <c r="AJ514" i="2" s="1"/>
  <c r="AK514" i="2" s="1"/>
  <c r="AG513" i="2"/>
  <c r="AJ513" i="2" s="1"/>
  <c r="AK513" i="2" s="1"/>
  <c r="AG512" i="2"/>
  <c r="AJ512" i="2" s="1"/>
  <c r="AK512" i="2" s="1"/>
  <c r="AG511" i="2"/>
  <c r="AJ511" i="2" s="1"/>
  <c r="AK511" i="2" s="1"/>
  <c r="AG510" i="2"/>
  <c r="AJ510" i="2" s="1"/>
  <c r="AK510" i="2" s="1"/>
  <c r="AG509" i="2"/>
  <c r="AJ509" i="2" s="1"/>
  <c r="AK509" i="2" s="1"/>
  <c r="AG508" i="2"/>
  <c r="AJ508" i="2" s="1"/>
  <c r="AK508" i="2" s="1"/>
  <c r="AG507" i="2"/>
  <c r="AJ507" i="2" s="1"/>
  <c r="AK507" i="2" s="1"/>
  <c r="AG506" i="2"/>
  <c r="AJ506" i="2" s="1"/>
  <c r="AK506" i="2" s="1"/>
  <c r="AG505" i="2"/>
  <c r="AJ505" i="2" s="1"/>
  <c r="AK505" i="2" s="1"/>
  <c r="AG504" i="2"/>
  <c r="AJ504" i="2" s="1"/>
  <c r="AK504" i="2" s="1"/>
  <c r="AG503" i="2"/>
  <c r="AJ503" i="2" s="1"/>
  <c r="AK503" i="2" s="1"/>
  <c r="AG502" i="2"/>
  <c r="AJ502" i="2" s="1"/>
  <c r="AK502" i="2" s="1"/>
  <c r="AG501" i="2"/>
  <c r="AJ501" i="2" s="1"/>
  <c r="AK501" i="2" s="1"/>
  <c r="AG500" i="2"/>
  <c r="AJ500" i="2" s="1"/>
  <c r="AK500" i="2" s="1"/>
  <c r="AG499" i="2"/>
  <c r="AJ499" i="2" s="1"/>
  <c r="AK499" i="2" s="1"/>
  <c r="AG498" i="2"/>
  <c r="AJ498" i="2" s="1"/>
  <c r="AK498" i="2" s="1"/>
  <c r="AG497" i="2"/>
  <c r="AJ497" i="2" s="1"/>
  <c r="AK497" i="2" s="1"/>
  <c r="AG496" i="2"/>
  <c r="AJ496" i="2" s="1"/>
  <c r="AK496" i="2" s="1"/>
  <c r="AG495" i="2"/>
  <c r="AJ495" i="2" s="1"/>
  <c r="AK495" i="2" s="1"/>
  <c r="AG494" i="2"/>
  <c r="AJ494" i="2" s="1"/>
  <c r="AK494" i="2" s="1"/>
  <c r="AG493" i="2"/>
  <c r="AJ493" i="2" s="1"/>
  <c r="AK493" i="2" s="1"/>
  <c r="AG492" i="2"/>
  <c r="AJ492" i="2" s="1"/>
  <c r="AK492" i="2" s="1"/>
  <c r="AG491" i="2"/>
  <c r="AJ491" i="2" s="1"/>
  <c r="AK491" i="2" s="1"/>
  <c r="AG490" i="2"/>
  <c r="AJ490" i="2" s="1"/>
  <c r="AK490" i="2" s="1"/>
  <c r="AG489" i="2"/>
  <c r="AJ489" i="2" s="1"/>
  <c r="AK489" i="2" s="1"/>
  <c r="AG488" i="2"/>
  <c r="AJ488" i="2" s="1"/>
  <c r="AK488" i="2" s="1"/>
  <c r="AG487" i="2"/>
  <c r="AJ487" i="2" s="1"/>
  <c r="AK487" i="2" s="1"/>
  <c r="AG486" i="2"/>
  <c r="AJ486" i="2" s="1"/>
  <c r="AK486" i="2" s="1"/>
  <c r="AG485" i="2"/>
  <c r="AJ485" i="2" s="1"/>
  <c r="AK485" i="2" s="1"/>
  <c r="AG484" i="2"/>
  <c r="AJ484" i="2" s="1"/>
  <c r="AK484" i="2" s="1"/>
  <c r="AG483" i="2"/>
  <c r="AJ483" i="2" s="1"/>
  <c r="AK483" i="2" s="1"/>
  <c r="AG482" i="2"/>
  <c r="AJ482" i="2" s="1"/>
  <c r="AK482" i="2" s="1"/>
  <c r="AG481" i="2"/>
  <c r="AJ481" i="2" s="1"/>
  <c r="AK481" i="2" s="1"/>
  <c r="AG480" i="2"/>
  <c r="AJ480" i="2" s="1"/>
  <c r="AK480" i="2" s="1"/>
  <c r="AG479" i="2"/>
  <c r="AJ479" i="2" s="1"/>
  <c r="AK479" i="2" s="1"/>
  <c r="AG478" i="2"/>
  <c r="AJ478" i="2" s="1"/>
  <c r="AK478" i="2" s="1"/>
  <c r="AG477" i="2"/>
  <c r="AJ477" i="2" s="1"/>
  <c r="AK477" i="2" s="1"/>
  <c r="AG476" i="2"/>
  <c r="AJ476" i="2" s="1"/>
  <c r="AK476" i="2" s="1"/>
  <c r="AG475" i="2"/>
  <c r="AJ475" i="2" s="1"/>
  <c r="AK475" i="2" s="1"/>
  <c r="AG474" i="2"/>
  <c r="AJ474" i="2" s="1"/>
  <c r="AK474" i="2" s="1"/>
  <c r="AG473" i="2"/>
  <c r="AJ473" i="2" s="1"/>
  <c r="AK473" i="2" s="1"/>
  <c r="AG472" i="2"/>
  <c r="AJ472" i="2" s="1"/>
  <c r="AK472" i="2" s="1"/>
  <c r="AG471" i="2"/>
  <c r="AJ471" i="2" s="1"/>
  <c r="AK471" i="2" s="1"/>
  <c r="AG470" i="2"/>
  <c r="AJ470" i="2" s="1"/>
  <c r="AK470" i="2" s="1"/>
  <c r="AG469" i="2"/>
  <c r="AJ469" i="2" s="1"/>
  <c r="AK469" i="2" s="1"/>
  <c r="AG468" i="2"/>
  <c r="AJ468" i="2" s="1"/>
  <c r="AK468" i="2" s="1"/>
  <c r="AG467" i="2"/>
  <c r="AJ467" i="2" s="1"/>
  <c r="AK467" i="2" s="1"/>
  <c r="AG466" i="2"/>
  <c r="AJ466" i="2" s="1"/>
  <c r="AK466" i="2" s="1"/>
  <c r="AG465" i="2"/>
  <c r="AJ465" i="2" s="1"/>
  <c r="AK465" i="2" s="1"/>
  <c r="AG464" i="2"/>
  <c r="AJ464" i="2" s="1"/>
  <c r="AK464" i="2" s="1"/>
  <c r="AG463" i="2"/>
  <c r="AJ463" i="2" s="1"/>
  <c r="AK463" i="2" s="1"/>
  <c r="AG462" i="2"/>
  <c r="AJ462" i="2" s="1"/>
  <c r="AK462" i="2" s="1"/>
  <c r="AG461" i="2"/>
  <c r="AJ461" i="2" s="1"/>
  <c r="AK461" i="2" s="1"/>
  <c r="AG460" i="2"/>
  <c r="AJ460" i="2" s="1"/>
  <c r="AK460" i="2" s="1"/>
  <c r="AG459" i="2"/>
  <c r="AJ459" i="2" s="1"/>
  <c r="AK459" i="2" s="1"/>
  <c r="AG458" i="2"/>
  <c r="AJ458" i="2" s="1"/>
  <c r="AK458" i="2" s="1"/>
  <c r="AG457" i="2"/>
  <c r="AJ457" i="2" s="1"/>
  <c r="AK457" i="2" s="1"/>
  <c r="AG456" i="2"/>
  <c r="AJ456" i="2" s="1"/>
  <c r="AK456" i="2" s="1"/>
  <c r="AG455" i="2"/>
  <c r="AJ455" i="2" s="1"/>
  <c r="AK455" i="2" s="1"/>
  <c r="AG454" i="2"/>
  <c r="AJ454" i="2" s="1"/>
  <c r="AK454" i="2" s="1"/>
  <c r="AG453" i="2"/>
  <c r="AJ453" i="2" s="1"/>
  <c r="AK453" i="2" s="1"/>
  <c r="AG452" i="2"/>
  <c r="AJ452" i="2" s="1"/>
  <c r="AK452" i="2" s="1"/>
  <c r="AG451" i="2"/>
  <c r="AJ451" i="2" s="1"/>
  <c r="AK451" i="2" s="1"/>
  <c r="AG450" i="2"/>
  <c r="AJ450" i="2" s="1"/>
  <c r="AK450" i="2" s="1"/>
  <c r="AG449" i="2"/>
  <c r="AJ449" i="2" s="1"/>
  <c r="AK449" i="2" s="1"/>
  <c r="AG448" i="2"/>
  <c r="AJ448" i="2" s="1"/>
  <c r="AK448" i="2" s="1"/>
  <c r="AG447" i="2"/>
  <c r="AJ447" i="2" s="1"/>
  <c r="AK447" i="2" s="1"/>
  <c r="AG446" i="2"/>
  <c r="AJ446" i="2" s="1"/>
  <c r="AK446" i="2" s="1"/>
  <c r="AG445" i="2"/>
  <c r="AJ445" i="2" s="1"/>
  <c r="AK445" i="2" s="1"/>
  <c r="AG444" i="2"/>
  <c r="AJ444" i="2" s="1"/>
  <c r="AK444" i="2" s="1"/>
  <c r="AG443" i="2"/>
  <c r="AJ443" i="2" s="1"/>
  <c r="AK443" i="2" s="1"/>
  <c r="AG442" i="2"/>
  <c r="AJ442" i="2" s="1"/>
  <c r="AK442" i="2" s="1"/>
  <c r="AG441" i="2"/>
  <c r="AJ441" i="2" s="1"/>
  <c r="AK441" i="2" s="1"/>
  <c r="AG440" i="2"/>
  <c r="AJ440" i="2" s="1"/>
  <c r="AK440" i="2" s="1"/>
  <c r="AG439" i="2"/>
  <c r="AJ439" i="2" s="1"/>
  <c r="AK439" i="2" s="1"/>
  <c r="AG438" i="2"/>
  <c r="AJ438" i="2" s="1"/>
  <c r="AK438" i="2" s="1"/>
  <c r="AG437" i="2"/>
  <c r="AJ437" i="2" s="1"/>
  <c r="AK437" i="2" s="1"/>
  <c r="AG436" i="2"/>
  <c r="AJ436" i="2" s="1"/>
  <c r="AK436" i="2" s="1"/>
  <c r="AG435" i="2"/>
  <c r="AJ435" i="2" s="1"/>
  <c r="AK435" i="2" s="1"/>
  <c r="AG434" i="2"/>
  <c r="AJ434" i="2" s="1"/>
  <c r="AK434" i="2" s="1"/>
  <c r="AG433" i="2"/>
  <c r="AJ433" i="2" s="1"/>
  <c r="AK433" i="2" s="1"/>
  <c r="AG432" i="2"/>
  <c r="AJ432" i="2" s="1"/>
  <c r="AK432" i="2" s="1"/>
  <c r="AG431" i="2"/>
  <c r="AJ431" i="2" s="1"/>
  <c r="AK431" i="2" s="1"/>
  <c r="AG430" i="2"/>
  <c r="AJ430" i="2" s="1"/>
  <c r="AK430" i="2" s="1"/>
  <c r="AG429" i="2"/>
  <c r="AJ429" i="2" s="1"/>
  <c r="AK429" i="2" s="1"/>
  <c r="AG428" i="2"/>
  <c r="AJ428" i="2" s="1"/>
  <c r="AK428" i="2" s="1"/>
  <c r="AG427" i="2"/>
  <c r="AJ427" i="2" s="1"/>
  <c r="AK427" i="2" s="1"/>
  <c r="AG426" i="2"/>
  <c r="AJ426" i="2" s="1"/>
  <c r="AK426" i="2" s="1"/>
  <c r="AG425" i="2"/>
  <c r="AJ425" i="2" s="1"/>
  <c r="AK425" i="2" s="1"/>
  <c r="AG424" i="2"/>
  <c r="AJ424" i="2" s="1"/>
  <c r="AK424" i="2" s="1"/>
  <c r="AG423" i="2"/>
  <c r="AJ423" i="2" s="1"/>
  <c r="AK423" i="2" s="1"/>
  <c r="AG422" i="2"/>
  <c r="AJ422" i="2" s="1"/>
  <c r="AK422" i="2" s="1"/>
  <c r="AG421" i="2"/>
  <c r="AJ421" i="2" s="1"/>
  <c r="AK421" i="2" s="1"/>
  <c r="AG420" i="2"/>
  <c r="AJ420" i="2" s="1"/>
  <c r="AK420" i="2" s="1"/>
  <c r="AG419" i="2"/>
  <c r="AJ419" i="2" s="1"/>
  <c r="AK419" i="2" s="1"/>
  <c r="AG418" i="2"/>
  <c r="AJ418" i="2" s="1"/>
  <c r="AK418" i="2" s="1"/>
  <c r="AG417" i="2"/>
  <c r="AJ417" i="2" s="1"/>
  <c r="AK417" i="2" s="1"/>
  <c r="AG416" i="2"/>
  <c r="AJ416" i="2" s="1"/>
  <c r="AK416" i="2" s="1"/>
  <c r="AG415" i="2"/>
  <c r="AJ415" i="2" s="1"/>
  <c r="AK415" i="2" s="1"/>
  <c r="AG414" i="2"/>
  <c r="AJ414" i="2" s="1"/>
  <c r="AK414" i="2" s="1"/>
  <c r="AG413" i="2"/>
  <c r="AJ413" i="2" s="1"/>
  <c r="AK413" i="2" s="1"/>
  <c r="AG412" i="2"/>
  <c r="AJ412" i="2" s="1"/>
  <c r="AK412" i="2" s="1"/>
  <c r="AG411" i="2"/>
  <c r="AJ411" i="2" s="1"/>
  <c r="AK411" i="2" s="1"/>
  <c r="AG410" i="2"/>
  <c r="AJ410" i="2" s="1"/>
  <c r="AK410" i="2" s="1"/>
  <c r="AG409" i="2"/>
  <c r="AJ409" i="2" s="1"/>
  <c r="AK409" i="2" s="1"/>
  <c r="AG408" i="2"/>
  <c r="AJ408" i="2" s="1"/>
  <c r="AK408" i="2" s="1"/>
  <c r="AG407" i="2"/>
  <c r="AJ407" i="2" s="1"/>
  <c r="AK407" i="2" s="1"/>
  <c r="AG406" i="2"/>
  <c r="AJ406" i="2" s="1"/>
  <c r="AK406" i="2" s="1"/>
  <c r="AG405" i="2"/>
  <c r="AJ405" i="2" s="1"/>
  <c r="AK405" i="2" s="1"/>
  <c r="AG404" i="2"/>
  <c r="AJ404" i="2" s="1"/>
  <c r="AK404" i="2" s="1"/>
  <c r="AG403" i="2"/>
  <c r="AJ403" i="2" s="1"/>
  <c r="AK403" i="2" s="1"/>
  <c r="AG402" i="2"/>
  <c r="AJ402" i="2" s="1"/>
  <c r="AK402" i="2" s="1"/>
  <c r="AG401" i="2"/>
  <c r="AJ401" i="2" s="1"/>
  <c r="AK401" i="2" s="1"/>
  <c r="AG400" i="2"/>
  <c r="AJ400" i="2" s="1"/>
  <c r="AK400" i="2" s="1"/>
  <c r="AG399" i="2"/>
  <c r="AJ399" i="2" s="1"/>
  <c r="AK399" i="2" s="1"/>
  <c r="AG398" i="2"/>
  <c r="AJ398" i="2" s="1"/>
  <c r="AK398" i="2" s="1"/>
  <c r="AG397" i="2"/>
  <c r="AJ397" i="2" s="1"/>
  <c r="AK397" i="2" s="1"/>
  <c r="AG396" i="2"/>
  <c r="AJ396" i="2" s="1"/>
  <c r="AK396" i="2" s="1"/>
  <c r="AG395" i="2"/>
  <c r="AJ395" i="2" s="1"/>
  <c r="AK395" i="2" s="1"/>
  <c r="AG394" i="2"/>
  <c r="AJ394" i="2" s="1"/>
  <c r="AK394" i="2" s="1"/>
  <c r="AG393" i="2"/>
  <c r="AJ393" i="2" s="1"/>
  <c r="AK393" i="2" s="1"/>
  <c r="AG392" i="2"/>
  <c r="AJ392" i="2" s="1"/>
  <c r="AK392" i="2" s="1"/>
  <c r="AG391" i="2"/>
  <c r="AJ391" i="2" s="1"/>
  <c r="AK391" i="2" s="1"/>
  <c r="AG390" i="2"/>
  <c r="AJ390" i="2" s="1"/>
  <c r="AK390" i="2" s="1"/>
  <c r="AG389" i="2"/>
  <c r="AJ389" i="2" s="1"/>
  <c r="AK389" i="2" s="1"/>
  <c r="AG388" i="2"/>
  <c r="AJ388" i="2" s="1"/>
  <c r="AK388" i="2" s="1"/>
  <c r="AG387" i="2"/>
  <c r="AJ387" i="2" s="1"/>
  <c r="AK387" i="2" s="1"/>
  <c r="AG386" i="2"/>
  <c r="AJ386" i="2" s="1"/>
  <c r="AK386" i="2" s="1"/>
  <c r="AG385" i="2"/>
  <c r="AJ385" i="2" s="1"/>
  <c r="AK385" i="2" s="1"/>
  <c r="AG384" i="2"/>
  <c r="AJ384" i="2" s="1"/>
  <c r="AK384" i="2" s="1"/>
  <c r="AG383" i="2"/>
  <c r="AJ383" i="2" s="1"/>
  <c r="AK383" i="2" s="1"/>
  <c r="AG382" i="2"/>
  <c r="AJ382" i="2" s="1"/>
  <c r="AK382" i="2" s="1"/>
  <c r="AG381" i="2"/>
  <c r="AJ381" i="2" s="1"/>
  <c r="AK381" i="2" s="1"/>
  <c r="AG380" i="2"/>
  <c r="AJ380" i="2" s="1"/>
  <c r="AK380" i="2" s="1"/>
  <c r="AG379" i="2"/>
  <c r="AJ379" i="2" s="1"/>
  <c r="AK379" i="2" s="1"/>
  <c r="AG378" i="2"/>
  <c r="AJ378" i="2" s="1"/>
  <c r="AK378" i="2" s="1"/>
  <c r="AG377" i="2"/>
  <c r="AJ377" i="2" s="1"/>
  <c r="AK377" i="2" s="1"/>
  <c r="AG376" i="2"/>
  <c r="AJ376" i="2" s="1"/>
  <c r="AK376" i="2" s="1"/>
  <c r="AG375" i="2"/>
  <c r="AJ375" i="2" s="1"/>
  <c r="AK375" i="2" s="1"/>
  <c r="AG374" i="2"/>
  <c r="AJ374" i="2" s="1"/>
  <c r="AK374" i="2" s="1"/>
  <c r="AG373" i="2"/>
  <c r="AJ373" i="2" s="1"/>
  <c r="AK373" i="2" s="1"/>
  <c r="AG372" i="2"/>
  <c r="AJ372" i="2" s="1"/>
  <c r="AK372" i="2" s="1"/>
  <c r="AG371" i="2"/>
  <c r="AJ371" i="2" s="1"/>
  <c r="AK371" i="2" s="1"/>
  <c r="AG370" i="2"/>
  <c r="AJ370" i="2" s="1"/>
  <c r="AK370" i="2" s="1"/>
  <c r="AG369" i="2"/>
  <c r="AJ369" i="2" s="1"/>
  <c r="AK369" i="2" s="1"/>
  <c r="AG368" i="2"/>
  <c r="AJ368" i="2" s="1"/>
  <c r="AK368" i="2" s="1"/>
  <c r="AG367" i="2"/>
  <c r="AJ367" i="2" s="1"/>
  <c r="AK367" i="2" s="1"/>
  <c r="AG366" i="2"/>
  <c r="AJ366" i="2" s="1"/>
  <c r="AK366" i="2" s="1"/>
  <c r="AG365" i="2"/>
  <c r="AJ365" i="2" s="1"/>
  <c r="AK365" i="2" s="1"/>
  <c r="AG364" i="2"/>
  <c r="AJ364" i="2" s="1"/>
  <c r="AK364" i="2" s="1"/>
  <c r="AG363" i="2"/>
  <c r="AJ363" i="2" s="1"/>
  <c r="AK363" i="2" s="1"/>
  <c r="AG362" i="2"/>
  <c r="AJ362" i="2" s="1"/>
  <c r="AK362" i="2" s="1"/>
  <c r="AG361" i="2"/>
  <c r="AJ361" i="2" s="1"/>
  <c r="AK361" i="2" s="1"/>
  <c r="AG360" i="2"/>
  <c r="AJ360" i="2" s="1"/>
  <c r="AK360" i="2" s="1"/>
  <c r="AG359" i="2"/>
  <c r="AJ359" i="2" s="1"/>
  <c r="AK359" i="2" s="1"/>
  <c r="AG358" i="2"/>
  <c r="AJ358" i="2" s="1"/>
  <c r="AK358" i="2" s="1"/>
  <c r="AG357" i="2"/>
  <c r="AJ357" i="2" s="1"/>
  <c r="AK357" i="2" s="1"/>
  <c r="AG356" i="2"/>
  <c r="AJ356" i="2" s="1"/>
  <c r="AK356" i="2" s="1"/>
  <c r="AG355" i="2"/>
  <c r="AJ355" i="2" s="1"/>
  <c r="AK355" i="2" s="1"/>
  <c r="AG354" i="2"/>
  <c r="AJ354" i="2" s="1"/>
  <c r="AK354" i="2" s="1"/>
  <c r="AG353" i="2"/>
  <c r="AJ353" i="2" s="1"/>
  <c r="AK353" i="2" s="1"/>
  <c r="AG352" i="2"/>
  <c r="AJ352" i="2" s="1"/>
  <c r="AK352" i="2" s="1"/>
  <c r="AG351" i="2"/>
  <c r="AJ351" i="2" s="1"/>
  <c r="AK351" i="2" s="1"/>
  <c r="AG350" i="2"/>
  <c r="AJ350" i="2" s="1"/>
  <c r="AK350" i="2" s="1"/>
  <c r="AG349" i="2"/>
  <c r="AJ349" i="2" s="1"/>
  <c r="AK349" i="2" s="1"/>
  <c r="AG348" i="2"/>
  <c r="AJ348" i="2" s="1"/>
  <c r="AK348" i="2" s="1"/>
  <c r="AG347" i="2"/>
  <c r="AJ347" i="2" s="1"/>
  <c r="AK347" i="2" s="1"/>
  <c r="AG346" i="2"/>
  <c r="AJ346" i="2" s="1"/>
  <c r="AK346" i="2" s="1"/>
  <c r="AG345" i="2"/>
  <c r="AJ345" i="2" s="1"/>
  <c r="AK345" i="2" s="1"/>
  <c r="AG344" i="2"/>
  <c r="AJ344" i="2" s="1"/>
  <c r="AK344" i="2" s="1"/>
  <c r="AG343" i="2"/>
  <c r="AJ343" i="2" s="1"/>
  <c r="AK343" i="2" s="1"/>
  <c r="AG342" i="2"/>
  <c r="AJ342" i="2" s="1"/>
  <c r="AK342" i="2" s="1"/>
  <c r="AG341" i="2"/>
  <c r="AJ341" i="2" s="1"/>
  <c r="AK341" i="2" s="1"/>
  <c r="AG340" i="2"/>
  <c r="AJ340" i="2" s="1"/>
  <c r="AK340" i="2" s="1"/>
  <c r="AG339" i="2"/>
  <c r="AJ339" i="2" s="1"/>
  <c r="AK339" i="2" s="1"/>
  <c r="AG338" i="2"/>
  <c r="AJ338" i="2" s="1"/>
  <c r="AK338" i="2" s="1"/>
  <c r="AG337" i="2"/>
  <c r="AJ337" i="2" s="1"/>
  <c r="AK337" i="2" s="1"/>
  <c r="AG336" i="2"/>
  <c r="AJ336" i="2" s="1"/>
  <c r="AK336" i="2" s="1"/>
  <c r="AG335" i="2"/>
  <c r="AJ335" i="2" s="1"/>
  <c r="AK335" i="2" s="1"/>
  <c r="AG334" i="2"/>
  <c r="AJ334" i="2" s="1"/>
  <c r="AK334" i="2" s="1"/>
  <c r="AG333" i="2"/>
  <c r="AJ333" i="2" s="1"/>
  <c r="AK333" i="2" s="1"/>
  <c r="AG332" i="2"/>
  <c r="AJ332" i="2" s="1"/>
  <c r="AK332" i="2" s="1"/>
  <c r="AG331" i="2"/>
  <c r="AJ331" i="2" s="1"/>
  <c r="AK331" i="2" s="1"/>
  <c r="AG330" i="2"/>
  <c r="AJ330" i="2" s="1"/>
  <c r="AK330" i="2" s="1"/>
  <c r="AG329" i="2"/>
  <c r="AJ329" i="2" s="1"/>
  <c r="AK329" i="2" s="1"/>
  <c r="AG328" i="2"/>
  <c r="AJ328" i="2" s="1"/>
  <c r="AK328" i="2" s="1"/>
  <c r="AG327" i="2"/>
  <c r="AJ327" i="2" s="1"/>
  <c r="AK327" i="2" s="1"/>
  <c r="AG326" i="2"/>
  <c r="AJ326" i="2" s="1"/>
  <c r="AK326" i="2" s="1"/>
  <c r="AG325" i="2"/>
  <c r="AJ325" i="2" s="1"/>
  <c r="AK325" i="2" s="1"/>
  <c r="AG324" i="2"/>
  <c r="AJ324" i="2" s="1"/>
  <c r="AK324" i="2" s="1"/>
  <c r="AG323" i="2"/>
  <c r="AJ323" i="2" s="1"/>
  <c r="AK323" i="2" s="1"/>
  <c r="AG322" i="2"/>
  <c r="AJ322" i="2" s="1"/>
  <c r="AK322" i="2" s="1"/>
  <c r="AG321" i="2"/>
  <c r="AJ321" i="2" s="1"/>
  <c r="AK321" i="2" s="1"/>
  <c r="AG320" i="2"/>
  <c r="AJ320" i="2" s="1"/>
  <c r="AK320" i="2" s="1"/>
  <c r="AG319" i="2"/>
  <c r="AJ319" i="2" s="1"/>
  <c r="AK319" i="2" s="1"/>
  <c r="AG318" i="2"/>
  <c r="AJ318" i="2" s="1"/>
  <c r="AK318" i="2" s="1"/>
  <c r="AG317" i="2"/>
  <c r="AJ317" i="2" s="1"/>
  <c r="AK317" i="2" s="1"/>
  <c r="AG316" i="2"/>
  <c r="AJ316" i="2" s="1"/>
  <c r="AK316" i="2" s="1"/>
  <c r="AG315" i="2"/>
  <c r="AJ315" i="2" s="1"/>
  <c r="AK315" i="2" s="1"/>
  <c r="AG314" i="2"/>
  <c r="AJ314" i="2" s="1"/>
  <c r="AK314" i="2" s="1"/>
  <c r="AG313" i="2"/>
  <c r="AJ313" i="2" s="1"/>
  <c r="AK313" i="2" s="1"/>
  <c r="AG312" i="2"/>
  <c r="AJ312" i="2" s="1"/>
  <c r="AK312" i="2" s="1"/>
  <c r="AG311" i="2"/>
  <c r="AJ311" i="2" s="1"/>
  <c r="AK311" i="2" s="1"/>
  <c r="AG310" i="2"/>
  <c r="AJ310" i="2" s="1"/>
  <c r="AK310" i="2" s="1"/>
  <c r="AG309" i="2"/>
  <c r="AJ309" i="2" s="1"/>
  <c r="AK309" i="2" s="1"/>
  <c r="AG308" i="2"/>
  <c r="AJ308" i="2" s="1"/>
  <c r="AK308" i="2" s="1"/>
  <c r="AG307" i="2"/>
  <c r="AJ307" i="2" s="1"/>
  <c r="AK307" i="2" s="1"/>
  <c r="AG306" i="2"/>
  <c r="AJ306" i="2" s="1"/>
  <c r="AK306" i="2" s="1"/>
  <c r="AG305" i="2"/>
  <c r="AJ305" i="2" s="1"/>
  <c r="AK305" i="2" s="1"/>
  <c r="AG304" i="2"/>
  <c r="AJ304" i="2" s="1"/>
  <c r="AK304" i="2" s="1"/>
  <c r="AG303" i="2"/>
  <c r="AJ303" i="2" s="1"/>
  <c r="AK303" i="2" s="1"/>
  <c r="AG302" i="2"/>
  <c r="AJ302" i="2" s="1"/>
  <c r="AK302" i="2" s="1"/>
  <c r="AG301" i="2"/>
  <c r="AJ301" i="2" s="1"/>
  <c r="AK301" i="2" s="1"/>
  <c r="AG300" i="2"/>
  <c r="AJ300" i="2" s="1"/>
  <c r="AK300" i="2" s="1"/>
  <c r="AG299" i="2"/>
  <c r="AJ299" i="2" s="1"/>
  <c r="AK299" i="2" s="1"/>
  <c r="AG298" i="2"/>
  <c r="AJ298" i="2" s="1"/>
  <c r="AK298" i="2" s="1"/>
  <c r="AG297" i="2"/>
  <c r="AJ297" i="2" s="1"/>
  <c r="AK297" i="2" s="1"/>
  <c r="AG296" i="2"/>
  <c r="AJ296" i="2" s="1"/>
  <c r="AK296" i="2" s="1"/>
  <c r="AG295" i="2"/>
  <c r="AJ295" i="2" s="1"/>
  <c r="AK295" i="2" s="1"/>
  <c r="AG294" i="2"/>
  <c r="AJ294" i="2" s="1"/>
  <c r="AK294" i="2" s="1"/>
  <c r="AG293" i="2"/>
  <c r="AJ293" i="2" s="1"/>
  <c r="AK293" i="2" s="1"/>
  <c r="AG292" i="2"/>
  <c r="AJ292" i="2" s="1"/>
  <c r="AK292" i="2" s="1"/>
  <c r="AG291" i="2"/>
  <c r="AJ291" i="2" s="1"/>
  <c r="AK291" i="2" s="1"/>
  <c r="AG290" i="2"/>
  <c r="AJ290" i="2" s="1"/>
  <c r="AK290" i="2" s="1"/>
  <c r="AG289" i="2"/>
  <c r="AJ289" i="2" s="1"/>
  <c r="AK289" i="2" s="1"/>
  <c r="AG288" i="2"/>
  <c r="AJ288" i="2" s="1"/>
  <c r="AK288" i="2" s="1"/>
  <c r="AG287" i="2"/>
  <c r="AJ287" i="2" s="1"/>
  <c r="AK287" i="2" s="1"/>
  <c r="AG286" i="2"/>
  <c r="AJ286" i="2" s="1"/>
  <c r="AK286" i="2" s="1"/>
  <c r="AG285" i="2"/>
  <c r="AJ285" i="2" s="1"/>
  <c r="AK285" i="2" s="1"/>
  <c r="AG284" i="2"/>
  <c r="AJ284" i="2" s="1"/>
  <c r="AK284" i="2" s="1"/>
  <c r="AG283" i="2"/>
  <c r="AJ283" i="2" s="1"/>
  <c r="AK283" i="2" s="1"/>
  <c r="AG282" i="2"/>
  <c r="AJ282" i="2" s="1"/>
  <c r="AK282" i="2" s="1"/>
  <c r="AG281" i="2"/>
  <c r="AJ281" i="2" s="1"/>
  <c r="AK281" i="2" s="1"/>
  <c r="AG280" i="2"/>
  <c r="AJ280" i="2" s="1"/>
  <c r="AK280" i="2" s="1"/>
  <c r="AG279" i="2"/>
  <c r="AJ279" i="2" s="1"/>
  <c r="AK279" i="2" s="1"/>
  <c r="AG278" i="2"/>
  <c r="AJ278" i="2" s="1"/>
  <c r="AK278" i="2" s="1"/>
  <c r="AG277" i="2"/>
  <c r="AJ277" i="2" s="1"/>
  <c r="AK277" i="2" s="1"/>
  <c r="AG276" i="2"/>
  <c r="AJ276" i="2" s="1"/>
  <c r="AK276" i="2" s="1"/>
  <c r="AG275" i="2"/>
  <c r="AJ275" i="2" s="1"/>
  <c r="AK275" i="2" s="1"/>
  <c r="AG274" i="2"/>
  <c r="AJ274" i="2" s="1"/>
  <c r="AK274" i="2" s="1"/>
  <c r="AG273" i="2"/>
  <c r="AJ273" i="2" s="1"/>
  <c r="AK273" i="2" s="1"/>
  <c r="AG272" i="2"/>
  <c r="AJ272" i="2" s="1"/>
  <c r="AK272" i="2" s="1"/>
  <c r="AG271" i="2"/>
  <c r="AJ271" i="2" s="1"/>
  <c r="AK271" i="2" s="1"/>
  <c r="AG270" i="2"/>
  <c r="AJ270" i="2" s="1"/>
  <c r="AK270" i="2" s="1"/>
  <c r="AG269" i="2"/>
  <c r="AJ269" i="2" s="1"/>
  <c r="AK269" i="2" s="1"/>
  <c r="AG268" i="2"/>
  <c r="AJ268" i="2" s="1"/>
  <c r="AK268" i="2" s="1"/>
  <c r="AG267" i="2"/>
  <c r="AJ267" i="2" s="1"/>
  <c r="AK267" i="2" s="1"/>
  <c r="AG266" i="2"/>
  <c r="AJ266" i="2" s="1"/>
  <c r="AK266" i="2" s="1"/>
  <c r="AG265" i="2"/>
  <c r="AJ265" i="2" s="1"/>
  <c r="AK265" i="2" s="1"/>
  <c r="AG264" i="2"/>
  <c r="AJ264" i="2" s="1"/>
  <c r="AK264" i="2" s="1"/>
  <c r="AG263" i="2"/>
  <c r="AJ263" i="2" s="1"/>
  <c r="AK263" i="2" s="1"/>
  <c r="AG262" i="2"/>
  <c r="AJ262" i="2" s="1"/>
  <c r="AK262" i="2" s="1"/>
  <c r="AG261" i="2"/>
  <c r="AJ261" i="2" s="1"/>
  <c r="AK261" i="2" s="1"/>
  <c r="AG260" i="2"/>
  <c r="AJ260" i="2" s="1"/>
  <c r="AK260" i="2" s="1"/>
  <c r="AG259" i="2"/>
  <c r="AJ259" i="2" s="1"/>
  <c r="AK259" i="2" s="1"/>
  <c r="AG258" i="2"/>
  <c r="AJ258" i="2" s="1"/>
  <c r="AK258" i="2" s="1"/>
  <c r="AG257" i="2"/>
  <c r="AJ257" i="2" s="1"/>
  <c r="AK257" i="2" s="1"/>
  <c r="AG256" i="2"/>
  <c r="AJ256" i="2" s="1"/>
  <c r="AK256" i="2" s="1"/>
  <c r="AG255" i="2"/>
  <c r="AJ255" i="2" s="1"/>
  <c r="AK255" i="2" s="1"/>
  <c r="AG254" i="2"/>
  <c r="AJ254" i="2" s="1"/>
  <c r="AK254" i="2" s="1"/>
  <c r="AG253" i="2"/>
  <c r="AJ253" i="2" s="1"/>
  <c r="AK253" i="2" s="1"/>
  <c r="AG252" i="2"/>
  <c r="AJ252" i="2" s="1"/>
  <c r="AK252" i="2" s="1"/>
  <c r="AG251" i="2"/>
  <c r="AJ251" i="2" s="1"/>
  <c r="AK251" i="2" s="1"/>
  <c r="AG250" i="2"/>
  <c r="AJ250" i="2" s="1"/>
  <c r="AK250" i="2" s="1"/>
  <c r="AG249" i="2"/>
  <c r="AJ249" i="2" s="1"/>
  <c r="AK249" i="2" s="1"/>
  <c r="AG248" i="2"/>
  <c r="AJ248" i="2" s="1"/>
  <c r="AK248" i="2" s="1"/>
  <c r="AG247" i="2"/>
  <c r="AJ247" i="2" s="1"/>
  <c r="AK247" i="2" s="1"/>
  <c r="AG246" i="2"/>
  <c r="AJ246" i="2" s="1"/>
  <c r="AK246" i="2" s="1"/>
  <c r="AG245" i="2"/>
  <c r="AJ245" i="2" s="1"/>
  <c r="AK245" i="2" s="1"/>
  <c r="AG244" i="2"/>
  <c r="AJ244" i="2" s="1"/>
  <c r="AK244" i="2" s="1"/>
  <c r="AG243" i="2"/>
  <c r="AJ243" i="2" s="1"/>
  <c r="AK243" i="2" s="1"/>
  <c r="AG242" i="2"/>
  <c r="AJ242" i="2" s="1"/>
  <c r="AK242" i="2" s="1"/>
  <c r="AG241" i="2"/>
  <c r="AJ241" i="2" s="1"/>
  <c r="AK241" i="2" s="1"/>
  <c r="AG240" i="2"/>
  <c r="AJ240" i="2" s="1"/>
  <c r="AK240" i="2" s="1"/>
  <c r="AG239" i="2"/>
  <c r="AJ239" i="2" s="1"/>
  <c r="AK239" i="2" s="1"/>
  <c r="AG238" i="2"/>
  <c r="AJ238" i="2" s="1"/>
  <c r="AK238" i="2" s="1"/>
  <c r="AG237" i="2"/>
  <c r="AJ237" i="2" s="1"/>
  <c r="AK237" i="2" s="1"/>
  <c r="AG236" i="2"/>
  <c r="AJ236" i="2" s="1"/>
  <c r="AK236" i="2" s="1"/>
  <c r="AG235" i="2"/>
  <c r="AJ235" i="2" s="1"/>
  <c r="AK235" i="2" s="1"/>
  <c r="AG234" i="2"/>
  <c r="AJ234" i="2" s="1"/>
  <c r="AK234" i="2" s="1"/>
  <c r="AG233" i="2"/>
  <c r="AJ233" i="2" s="1"/>
  <c r="AK233" i="2" s="1"/>
  <c r="AG232" i="2"/>
  <c r="AJ232" i="2" s="1"/>
  <c r="AK232" i="2" s="1"/>
  <c r="AG231" i="2"/>
  <c r="AJ231" i="2" s="1"/>
  <c r="AK231" i="2" s="1"/>
  <c r="AG230" i="2"/>
  <c r="AJ230" i="2" s="1"/>
  <c r="AK230" i="2" s="1"/>
  <c r="AG229" i="2"/>
  <c r="AJ229" i="2" s="1"/>
  <c r="AK229" i="2" s="1"/>
  <c r="AG228" i="2"/>
  <c r="AJ228" i="2" s="1"/>
  <c r="AK228" i="2" s="1"/>
  <c r="AG227" i="2"/>
  <c r="AJ227" i="2" s="1"/>
  <c r="AK227" i="2" s="1"/>
  <c r="AG226" i="2"/>
  <c r="AJ226" i="2" s="1"/>
  <c r="AK226" i="2" s="1"/>
  <c r="AG225" i="2"/>
  <c r="AJ225" i="2" s="1"/>
  <c r="AK225" i="2" s="1"/>
  <c r="AG224" i="2"/>
  <c r="AJ224" i="2" s="1"/>
  <c r="AK224" i="2" s="1"/>
  <c r="AG223" i="2"/>
  <c r="AJ223" i="2" s="1"/>
  <c r="AK223" i="2" s="1"/>
  <c r="AG222" i="2"/>
  <c r="AJ222" i="2" s="1"/>
  <c r="AK222" i="2" s="1"/>
  <c r="AG221" i="2"/>
  <c r="AJ221" i="2" s="1"/>
  <c r="AK221" i="2" s="1"/>
  <c r="AG220" i="2"/>
  <c r="AJ220" i="2" s="1"/>
  <c r="AK220" i="2" s="1"/>
  <c r="AG219" i="2"/>
  <c r="AJ219" i="2" s="1"/>
  <c r="AK219" i="2" s="1"/>
  <c r="AG218" i="2"/>
  <c r="AJ218" i="2" s="1"/>
  <c r="AK218" i="2" s="1"/>
  <c r="AG217" i="2"/>
  <c r="AJ217" i="2" s="1"/>
  <c r="AK217" i="2" s="1"/>
  <c r="AG216" i="2"/>
  <c r="AJ216" i="2" s="1"/>
  <c r="AK216" i="2" s="1"/>
  <c r="AG215" i="2"/>
  <c r="AG214" i="2"/>
  <c r="AG213" i="2"/>
  <c r="AG212" i="2"/>
  <c r="AG211" i="2"/>
  <c r="AG210" i="2"/>
  <c r="AG209" i="2"/>
  <c r="AG208" i="2"/>
  <c r="AG207" i="2"/>
  <c r="AG206" i="2"/>
  <c r="AG205" i="2"/>
  <c r="AG204" i="2"/>
  <c r="AG203" i="2"/>
  <c r="AG202" i="2"/>
  <c r="AG201" i="2"/>
  <c r="AG200" i="2"/>
  <c r="AG199" i="2"/>
  <c r="AG198" i="2"/>
  <c r="AG197" i="2"/>
  <c r="AG196" i="2"/>
  <c r="AG195" i="2"/>
  <c r="AG194" i="2"/>
  <c r="AG193" i="2"/>
  <c r="AG192" i="2"/>
  <c r="AG191" i="2"/>
  <c r="AG190" i="2"/>
  <c r="AG189" i="2"/>
  <c r="AG188" i="2"/>
  <c r="AG187" i="2"/>
  <c r="AG186" i="2"/>
  <c r="AG185" i="2"/>
  <c r="AG184" i="2"/>
  <c r="AG183" i="2"/>
  <c r="AG182" i="2"/>
  <c r="AG181" i="2"/>
  <c r="AG180" i="2"/>
  <c r="AG179" i="2"/>
  <c r="AG178" i="2"/>
  <c r="AG177" i="2"/>
  <c r="AG176" i="2"/>
  <c r="AG175" i="2"/>
  <c r="AG174" i="2"/>
  <c r="AG173" i="2"/>
  <c r="AG172" i="2"/>
  <c r="AG171" i="2"/>
  <c r="AG170" i="2"/>
  <c r="AG169" i="2"/>
  <c r="AG168" i="2"/>
  <c r="AG167" i="2"/>
  <c r="AG166" i="2"/>
  <c r="AG165" i="2"/>
  <c r="AG164" i="2"/>
  <c r="AG163" i="2"/>
  <c r="AG162" i="2"/>
  <c r="AG161" i="2"/>
  <c r="AG160" i="2"/>
  <c r="AG159" i="2"/>
  <c r="AG158" i="2"/>
  <c r="AG157" i="2"/>
  <c r="AG156" i="2"/>
  <c r="AG155" i="2"/>
  <c r="AG154" i="2"/>
  <c r="AG153" i="2"/>
  <c r="AG152" i="2"/>
  <c r="AG151" i="2"/>
  <c r="AG150" i="2"/>
  <c r="AG149" i="2"/>
  <c r="AG148" i="2"/>
  <c r="AG147" i="2"/>
  <c r="AG146" i="2"/>
  <c r="AG145" i="2"/>
  <c r="AG144" i="2"/>
  <c r="AG143" i="2"/>
  <c r="AG142" i="2"/>
  <c r="AG141" i="2"/>
  <c r="AG140" i="2"/>
  <c r="AG139" i="2"/>
  <c r="AG138" i="2"/>
  <c r="AG137" i="2"/>
  <c r="AG136" i="2"/>
  <c r="AG135" i="2"/>
  <c r="AG134" i="2"/>
  <c r="AG133" i="2"/>
  <c r="AG132" i="2"/>
  <c r="AG131" i="2"/>
  <c r="AG130" i="2"/>
  <c r="AG129" i="2"/>
  <c r="AG128" i="2"/>
  <c r="AG127" i="2"/>
  <c r="AG126" i="2"/>
  <c r="AG125" i="2"/>
  <c r="AG124" i="2"/>
  <c r="AG123" i="2"/>
  <c r="AG122" i="2"/>
  <c r="AG121" i="2"/>
  <c r="AG120" i="2"/>
  <c r="AG119" i="2"/>
  <c r="AG118" i="2"/>
  <c r="AG117" i="2"/>
  <c r="AG116" i="2"/>
  <c r="AG115" i="2"/>
  <c r="AG114" i="2"/>
  <c r="AG113" i="2"/>
  <c r="AG112" i="2"/>
  <c r="AG111" i="2"/>
  <c r="AG110" i="2"/>
  <c r="AG109" i="2"/>
  <c r="AG108" i="2"/>
  <c r="AG107" i="2"/>
  <c r="AG106" i="2"/>
  <c r="AG105" i="2"/>
  <c r="AG104" i="2"/>
  <c r="AG103" i="2"/>
  <c r="AG102" i="2"/>
  <c r="AG101" i="2"/>
  <c r="AG100" i="2"/>
  <c r="AG99" i="2"/>
  <c r="AG98" i="2"/>
  <c r="AG97" i="2"/>
  <c r="AG96" i="2"/>
  <c r="AG95" i="2"/>
  <c r="AG94" i="2"/>
  <c r="AG93" i="2"/>
  <c r="AG92" i="2"/>
  <c r="AG91" i="2"/>
  <c r="AG90" i="2"/>
  <c r="AG89" i="2"/>
  <c r="AG88" i="2"/>
  <c r="AG87" i="2"/>
  <c r="AG86" i="2"/>
  <c r="AG85" i="2"/>
  <c r="AG84" i="2"/>
  <c r="AG83" i="2"/>
  <c r="AG82" i="2"/>
  <c r="AG81" i="2"/>
  <c r="AG80" i="2"/>
  <c r="AG79" i="2"/>
  <c r="AG78" i="2"/>
  <c r="AG77" i="2"/>
  <c r="AG76" i="2"/>
  <c r="AG75" i="2"/>
  <c r="AG74" i="2"/>
  <c r="AG73" i="2"/>
  <c r="AG72" i="2"/>
  <c r="AG71" i="2"/>
  <c r="AG70" i="2"/>
  <c r="AG69" i="2"/>
  <c r="AG68" i="2"/>
  <c r="AG67" i="2"/>
  <c r="AG66" i="2"/>
  <c r="AG65" i="2"/>
  <c r="AG64" i="2"/>
  <c r="AG63" i="2"/>
  <c r="AG62" i="2"/>
  <c r="AG61" i="2"/>
  <c r="AG60" i="2"/>
  <c r="AG59" i="2"/>
  <c r="AG58" i="2"/>
  <c r="AG57" i="2"/>
  <c r="AG56" i="2"/>
  <c r="AG55" i="2"/>
  <c r="AG54" i="2"/>
  <c r="AG53" i="2"/>
  <c r="AG52" i="2"/>
  <c r="AG51" i="2"/>
  <c r="AG50" i="2"/>
  <c r="AG49" i="2"/>
  <c r="AG48" i="2"/>
  <c r="AG47" i="2"/>
  <c r="AG46" i="2"/>
  <c r="AG45" i="2"/>
  <c r="AG44" i="2"/>
  <c r="AG43" i="2"/>
  <c r="AG42" i="2"/>
  <c r="AG41" i="2"/>
  <c r="AG40" i="2"/>
  <c r="AG39" i="2"/>
  <c r="AG38" i="2"/>
  <c r="AG37" i="2"/>
  <c r="AG36" i="2"/>
  <c r="AG35" i="2"/>
  <c r="AG34" i="2"/>
  <c r="AG33" i="2"/>
  <c r="AG32" i="2"/>
  <c r="AG31" i="2"/>
  <c r="AG30" i="2"/>
  <c r="AG29" i="2"/>
  <c r="AG28" i="2"/>
  <c r="AG27" i="2"/>
  <c r="AG26" i="2"/>
  <c r="AG25" i="2"/>
  <c r="AG24" i="2"/>
  <c r="AG23" i="2"/>
  <c r="AG22" i="2"/>
  <c r="AG21" i="2"/>
  <c r="AG20" i="2"/>
  <c r="AG19" i="2"/>
  <c r="AG18" i="2"/>
  <c r="AG17" i="2"/>
  <c r="AG16" i="2"/>
  <c r="AG15" i="2"/>
  <c r="AG14" i="2"/>
  <c r="AG13" i="2"/>
  <c r="AG12" i="2"/>
  <c r="AG11" i="2"/>
  <c r="BA7" i="4"/>
  <c r="BA6" i="4"/>
  <c r="B2" i="4"/>
  <c r="AJ30" i="1"/>
  <c r="BC112" i="4" s="1"/>
  <c r="T65" i="3"/>
  <c r="T64" i="3"/>
  <c r="T63" i="3"/>
  <c r="T62" i="3"/>
  <c r="T61" i="3"/>
  <c r="T60" i="3"/>
  <c r="T59" i="3"/>
  <c r="T58" i="3"/>
  <c r="T57" i="3"/>
  <c r="T56" i="3"/>
  <c r="T55" i="3"/>
  <c r="T54" i="3"/>
  <c r="T53" i="3"/>
  <c r="T52" i="3"/>
  <c r="T51" i="3"/>
  <c r="T50" i="3"/>
  <c r="T49" i="3"/>
  <c r="T48" i="3"/>
  <c r="T47" i="3"/>
  <c r="T46" i="3"/>
  <c r="T45" i="3"/>
  <c r="T44" i="3"/>
  <c r="T43" i="3"/>
  <c r="T42" i="3"/>
  <c r="T41" i="3"/>
  <c r="T40" i="3"/>
  <c r="T39" i="3"/>
  <c r="T38" i="3"/>
  <c r="T37" i="3"/>
  <c r="T36" i="3"/>
  <c r="T35" i="3"/>
  <c r="T34" i="3"/>
  <c r="T33" i="3"/>
  <c r="T32" i="3"/>
  <c r="T31" i="3"/>
  <c r="T30" i="3"/>
  <c r="T29" i="3"/>
  <c r="T28" i="3"/>
  <c r="T27" i="3"/>
  <c r="T26" i="3"/>
  <c r="T25" i="3"/>
  <c r="T24" i="3"/>
  <c r="T23" i="3"/>
  <c r="T22" i="3"/>
  <c r="T21" i="3"/>
  <c r="T20" i="3"/>
  <c r="T19" i="3"/>
  <c r="T18" i="3"/>
  <c r="T17" i="3"/>
  <c r="T16" i="3"/>
  <c r="T15" i="3"/>
  <c r="T14" i="3"/>
  <c r="T13" i="3"/>
  <c r="T12" i="3"/>
  <c r="T11"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AC2510" i="2"/>
  <c r="AC2509" i="2"/>
  <c r="AC2508" i="2"/>
  <c r="AC2507" i="2"/>
  <c r="AC2506" i="2"/>
  <c r="AC2505" i="2"/>
  <c r="AC2504" i="2"/>
  <c r="AC2503" i="2"/>
  <c r="AC2502" i="2"/>
  <c r="AC2501" i="2"/>
  <c r="AC2500" i="2"/>
  <c r="AC2499" i="2"/>
  <c r="AC2498" i="2"/>
  <c r="AC2497" i="2"/>
  <c r="AC2496" i="2"/>
  <c r="AC2495" i="2"/>
  <c r="AC2494" i="2"/>
  <c r="AC2493" i="2"/>
  <c r="AC2492" i="2"/>
  <c r="AC2491" i="2"/>
  <c r="AC2490" i="2"/>
  <c r="AC2489" i="2"/>
  <c r="AC2488" i="2"/>
  <c r="AC2487" i="2"/>
  <c r="AC2486" i="2"/>
  <c r="AC2485" i="2"/>
  <c r="AC2484" i="2"/>
  <c r="AC2483" i="2"/>
  <c r="AC2482" i="2"/>
  <c r="AC2481" i="2"/>
  <c r="AC2480" i="2"/>
  <c r="AC2479" i="2"/>
  <c r="AC2478" i="2"/>
  <c r="AC2477" i="2"/>
  <c r="AC2476" i="2"/>
  <c r="AC2475" i="2"/>
  <c r="AC2474" i="2"/>
  <c r="AC2473" i="2"/>
  <c r="AC2472" i="2"/>
  <c r="AC2471" i="2"/>
  <c r="AC2470" i="2"/>
  <c r="AC2469" i="2"/>
  <c r="AC2468" i="2"/>
  <c r="AC2467" i="2"/>
  <c r="AC2466" i="2"/>
  <c r="AC2465" i="2"/>
  <c r="AC2464" i="2"/>
  <c r="AC2463" i="2"/>
  <c r="AC2462" i="2"/>
  <c r="AC2461" i="2"/>
  <c r="AC2460" i="2"/>
  <c r="AC2459" i="2"/>
  <c r="AC2458" i="2"/>
  <c r="AC2457" i="2"/>
  <c r="AC2456" i="2"/>
  <c r="AC2455" i="2"/>
  <c r="AC2454" i="2"/>
  <c r="AC2453" i="2"/>
  <c r="AC2452" i="2"/>
  <c r="AC2451" i="2"/>
  <c r="AC2450" i="2"/>
  <c r="AC2449" i="2"/>
  <c r="AC2448" i="2"/>
  <c r="AC2447" i="2"/>
  <c r="AC2446" i="2"/>
  <c r="AC2445" i="2"/>
  <c r="AC2444" i="2"/>
  <c r="AC2443" i="2"/>
  <c r="AC2442" i="2"/>
  <c r="AC2441" i="2"/>
  <c r="AC2440" i="2"/>
  <c r="AC2439" i="2"/>
  <c r="AC2438" i="2"/>
  <c r="AC2437" i="2"/>
  <c r="AC2436" i="2"/>
  <c r="AC2435" i="2"/>
  <c r="AC2434" i="2"/>
  <c r="AC2433" i="2"/>
  <c r="AC2432" i="2"/>
  <c r="AC2431" i="2"/>
  <c r="AC2430" i="2"/>
  <c r="AC2429" i="2"/>
  <c r="AC2428" i="2"/>
  <c r="AC2427" i="2"/>
  <c r="AC2426" i="2"/>
  <c r="AC2425" i="2"/>
  <c r="AC2424" i="2"/>
  <c r="AC2423" i="2"/>
  <c r="AC2422" i="2"/>
  <c r="AC2421" i="2"/>
  <c r="AC2420" i="2"/>
  <c r="AC2419" i="2"/>
  <c r="AC2418" i="2"/>
  <c r="AC2417" i="2"/>
  <c r="AC2416" i="2"/>
  <c r="AC2415" i="2"/>
  <c r="AC2414" i="2"/>
  <c r="AC2413" i="2"/>
  <c r="AC2412" i="2"/>
  <c r="AC2411" i="2"/>
  <c r="AC2410" i="2"/>
  <c r="AC2409" i="2"/>
  <c r="AC2408" i="2"/>
  <c r="AC2407" i="2"/>
  <c r="AC2406" i="2"/>
  <c r="AC2405" i="2"/>
  <c r="AC2404" i="2"/>
  <c r="AC2403" i="2"/>
  <c r="AC2402" i="2"/>
  <c r="AC2401" i="2"/>
  <c r="AC2400" i="2"/>
  <c r="AC2399" i="2"/>
  <c r="AC2398" i="2"/>
  <c r="AC2397" i="2"/>
  <c r="AC2396" i="2"/>
  <c r="AC2395" i="2"/>
  <c r="AC2394" i="2"/>
  <c r="AC2393" i="2"/>
  <c r="AC2392" i="2"/>
  <c r="AC2391" i="2"/>
  <c r="AC2390" i="2"/>
  <c r="AC2389" i="2"/>
  <c r="AC2388" i="2"/>
  <c r="AC2387" i="2"/>
  <c r="AC2386" i="2"/>
  <c r="AC2385" i="2"/>
  <c r="AC2384" i="2"/>
  <c r="AC2383" i="2"/>
  <c r="AC2382" i="2"/>
  <c r="AC2381" i="2"/>
  <c r="AC2380" i="2"/>
  <c r="AC2379" i="2"/>
  <c r="AC2378" i="2"/>
  <c r="AC2377" i="2"/>
  <c r="AC2376" i="2"/>
  <c r="AC2375" i="2"/>
  <c r="AC2374" i="2"/>
  <c r="AC2373" i="2"/>
  <c r="AC2372" i="2"/>
  <c r="AC2371" i="2"/>
  <c r="AC2370" i="2"/>
  <c r="AC2369" i="2"/>
  <c r="AC2368" i="2"/>
  <c r="AC2367" i="2"/>
  <c r="AC2366" i="2"/>
  <c r="AC2365" i="2"/>
  <c r="AC2364" i="2"/>
  <c r="AC2363" i="2"/>
  <c r="AC2362" i="2"/>
  <c r="AC2361" i="2"/>
  <c r="AC2360" i="2"/>
  <c r="AC2359" i="2"/>
  <c r="AC2358" i="2"/>
  <c r="AC2357" i="2"/>
  <c r="AC2356" i="2"/>
  <c r="AC2355" i="2"/>
  <c r="AC2354" i="2"/>
  <c r="AC2353" i="2"/>
  <c r="AC2352" i="2"/>
  <c r="AC2351" i="2"/>
  <c r="AC2350" i="2"/>
  <c r="AC2349" i="2"/>
  <c r="AC2348" i="2"/>
  <c r="AC2347" i="2"/>
  <c r="AC2346" i="2"/>
  <c r="AC2345" i="2"/>
  <c r="AC2344" i="2"/>
  <c r="AC2343" i="2"/>
  <c r="AC2342" i="2"/>
  <c r="AC2341" i="2"/>
  <c r="AC2340" i="2"/>
  <c r="AC2339" i="2"/>
  <c r="AC2338" i="2"/>
  <c r="AC2337" i="2"/>
  <c r="AC2336" i="2"/>
  <c r="AC2335" i="2"/>
  <c r="AC2334" i="2"/>
  <c r="AC2333" i="2"/>
  <c r="AC2332" i="2"/>
  <c r="AC2331" i="2"/>
  <c r="AC2330" i="2"/>
  <c r="AC2329" i="2"/>
  <c r="AC2328" i="2"/>
  <c r="AC2327" i="2"/>
  <c r="AC2326" i="2"/>
  <c r="AC2325" i="2"/>
  <c r="AC2324" i="2"/>
  <c r="AC2323" i="2"/>
  <c r="AC2322" i="2"/>
  <c r="AC2321" i="2"/>
  <c r="AC2320" i="2"/>
  <c r="AC2319" i="2"/>
  <c r="AC2318" i="2"/>
  <c r="AC2317" i="2"/>
  <c r="AC2316" i="2"/>
  <c r="AC2315" i="2"/>
  <c r="AC2314" i="2"/>
  <c r="AC2313" i="2"/>
  <c r="AC2312" i="2"/>
  <c r="AC2311" i="2"/>
  <c r="AC2310" i="2"/>
  <c r="AC2309" i="2"/>
  <c r="AC2308" i="2"/>
  <c r="AC2307" i="2"/>
  <c r="AC2306" i="2"/>
  <c r="AC2305" i="2"/>
  <c r="AC2304" i="2"/>
  <c r="AC2303" i="2"/>
  <c r="AC2302" i="2"/>
  <c r="AC2301" i="2"/>
  <c r="AC2300" i="2"/>
  <c r="AC2299" i="2"/>
  <c r="AC2298" i="2"/>
  <c r="AC2297" i="2"/>
  <c r="AC2296" i="2"/>
  <c r="AC2295" i="2"/>
  <c r="AC2294" i="2"/>
  <c r="AC2293" i="2"/>
  <c r="AC2292" i="2"/>
  <c r="AC2291" i="2"/>
  <c r="AC2290" i="2"/>
  <c r="AC2289" i="2"/>
  <c r="AC2288" i="2"/>
  <c r="AC2287" i="2"/>
  <c r="AC2286" i="2"/>
  <c r="AC2285" i="2"/>
  <c r="AC2284" i="2"/>
  <c r="AC2283" i="2"/>
  <c r="AC2282" i="2"/>
  <c r="AC2281" i="2"/>
  <c r="AC2280" i="2"/>
  <c r="AC2279" i="2"/>
  <c r="AC2278" i="2"/>
  <c r="AC2277" i="2"/>
  <c r="AC2276" i="2"/>
  <c r="AC2275" i="2"/>
  <c r="AC2274" i="2"/>
  <c r="AC2273" i="2"/>
  <c r="AC2272" i="2"/>
  <c r="AC2271" i="2"/>
  <c r="AC2270" i="2"/>
  <c r="AC2269" i="2"/>
  <c r="AC2268" i="2"/>
  <c r="AC2267" i="2"/>
  <c r="AC2266" i="2"/>
  <c r="AC2265" i="2"/>
  <c r="AC2264" i="2"/>
  <c r="AC2263" i="2"/>
  <c r="AC2262" i="2"/>
  <c r="AC2261" i="2"/>
  <c r="AC2260" i="2"/>
  <c r="AC2259" i="2"/>
  <c r="AC2258" i="2"/>
  <c r="AC2257" i="2"/>
  <c r="AC2256" i="2"/>
  <c r="AC2255" i="2"/>
  <c r="AC2254" i="2"/>
  <c r="AC2253" i="2"/>
  <c r="AC2252" i="2"/>
  <c r="AC2251" i="2"/>
  <c r="AC2250" i="2"/>
  <c r="AC2249" i="2"/>
  <c r="AC2248" i="2"/>
  <c r="AC2247" i="2"/>
  <c r="AC2246" i="2"/>
  <c r="AC2245" i="2"/>
  <c r="AC2244" i="2"/>
  <c r="AC2243" i="2"/>
  <c r="AC2242" i="2"/>
  <c r="AC2241" i="2"/>
  <c r="AC2240" i="2"/>
  <c r="AC2239" i="2"/>
  <c r="AC2238" i="2"/>
  <c r="AC2237" i="2"/>
  <c r="AC2236" i="2"/>
  <c r="AC2235" i="2"/>
  <c r="AC2234" i="2"/>
  <c r="AC2233" i="2"/>
  <c r="AC2232" i="2"/>
  <c r="AC2231" i="2"/>
  <c r="AC2230" i="2"/>
  <c r="AC2229" i="2"/>
  <c r="AC2228" i="2"/>
  <c r="AC2227" i="2"/>
  <c r="AC2226" i="2"/>
  <c r="AC2225" i="2"/>
  <c r="AC2224" i="2"/>
  <c r="AC2223" i="2"/>
  <c r="AC2222" i="2"/>
  <c r="AC2221" i="2"/>
  <c r="AC2220" i="2"/>
  <c r="AC2219" i="2"/>
  <c r="AC2218" i="2"/>
  <c r="AC2217" i="2"/>
  <c r="AC2216" i="2"/>
  <c r="AC2215" i="2"/>
  <c r="AC2214" i="2"/>
  <c r="AC2213" i="2"/>
  <c r="AC2212" i="2"/>
  <c r="AC2211" i="2"/>
  <c r="AC2210" i="2"/>
  <c r="AC2209" i="2"/>
  <c r="AC2208" i="2"/>
  <c r="AC2207" i="2"/>
  <c r="AC2206" i="2"/>
  <c r="AC2205" i="2"/>
  <c r="AC2204" i="2"/>
  <c r="AC2203" i="2"/>
  <c r="AC2202" i="2"/>
  <c r="AC2201" i="2"/>
  <c r="AC2200" i="2"/>
  <c r="AC2199" i="2"/>
  <c r="AC2198" i="2"/>
  <c r="AC2197" i="2"/>
  <c r="AC2196" i="2"/>
  <c r="AC2195" i="2"/>
  <c r="AC2194" i="2"/>
  <c r="AC2193" i="2"/>
  <c r="AC2192" i="2"/>
  <c r="AC2191" i="2"/>
  <c r="AC2190" i="2"/>
  <c r="AC2189" i="2"/>
  <c r="AC2188" i="2"/>
  <c r="AC2187" i="2"/>
  <c r="AC2186" i="2"/>
  <c r="AC2185" i="2"/>
  <c r="AC2184" i="2"/>
  <c r="AC2183" i="2"/>
  <c r="AC2182" i="2"/>
  <c r="AC2181" i="2"/>
  <c r="AC2180" i="2"/>
  <c r="AC2179" i="2"/>
  <c r="AC2178" i="2"/>
  <c r="AC2177" i="2"/>
  <c r="AC2176" i="2"/>
  <c r="AC2175" i="2"/>
  <c r="AC2174" i="2"/>
  <c r="AC2173" i="2"/>
  <c r="AC2172" i="2"/>
  <c r="AC2171" i="2"/>
  <c r="AC2170" i="2"/>
  <c r="AC2169" i="2"/>
  <c r="AC2168" i="2"/>
  <c r="AC2167" i="2"/>
  <c r="AC2166" i="2"/>
  <c r="AC2165" i="2"/>
  <c r="AC2164" i="2"/>
  <c r="AC2163" i="2"/>
  <c r="AC2162" i="2"/>
  <c r="AC2161" i="2"/>
  <c r="AC2160" i="2"/>
  <c r="AC2159" i="2"/>
  <c r="AC2158" i="2"/>
  <c r="AC2157" i="2"/>
  <c r="AC2156" i="2"/>
  <c r="AC2155" i="2"/>
  <c r="AC2154" i="2"/>
  <c r="AC2153" i="2"/>
  <c r="AC2152" i="2"/>
  <c r="AC2151" i="2"/>
  <c r="AC2150" i="2"/>
  <c r="AC2149" i="2"/>
  <c r="AC2148" i="2"/>
  <c r="AC2147" i="2"/>
  <c r="AC2146" i="2"/>
  <c r="AC2145" i="2"/>
  <c r="AC2144" i="2"/>
  <c r="AC2143" i="2"/>
  <c r="AC2142" i="2"/>
  <c r="AC2141" i="2"/>
  <c r="AC2140" i="2"/>
  <c r="AC2139" i="2"/>
  <c r="AC2138" i="2"/>
  <c r="AC2137" i="2"/>
  <c r="AC2136" i="2"/>
  <c r="AC2135" i="2"/>
  <c r="AC2134" i="2"/>
  <c r="AC2133" i="2"/>
  <c r="AC2132" i="2"/>
  <c r="AC2131" i="2"/>
  <c r="AC2130" i="2"/>
  <c r="AC2129" i="2"/>
  <c r="AC2128" i="2"/>
  <c r="AC2127" i="2"/>
  <c r="AC2126" i="2"/>
  <c r="AC2125" i="2"/>
  <c r="AC2124" i="2"/>
  <c r="AC2123" i="2"/>
  <c r="AC2122" i="2"/>
  <c r="AC2121" i="2"/>
  <c r="AC2120" i="2"/>
  <c r="AC2119" i="2"/>
  <c r="AC2118" i="2"/>
  <c r="AC2117" i="2"/>
  <c r="AC2116" i="2"/>
  <c r="AC2115" i="2"/>
  <c r="AC2114" i="2"/>
  <c r="AC2113" i="2"/>
  <c r="AC2112" i="2"/>
  <c r="AC2111" i="2"/>
  <c r="AC2110" i="2"/>
  <c r="AC2109" i="2"/>
  <c r="AC2108" i="2"/>
  <c r="AC2107" i="2"/>
  <c r="AC2106" i="2"/>
  <c r="AC2105" i="2"/>
  <c r="AC2104" i="2"/>
  <c r="AC2103" i="2"/>
  <c r="AC2102" i="2"/>
  <c r="AC2101" i="2"/>
  <c r="AC2100" i="2"/>
  <c r="AC2099" i="2"/>
  <c r="AC2098" i="2"/>
  <c r="AC2097" i="2"/>
  <c r="AC2096" i="2"/>
  <c r="AC2095" i="2"/>
  <c r="AC2094" i="2"/>
  <c r="AC2093" i="2"/>
  <c r="AC2092" i="2"/>
  <c r="AC2091" i="2"/>
  <c r="AC2090" i="2"/>
  <c r="AC2089" i="2"/>
  <c r="AC2088" i="2"/>
  <c r="AC2087" i="2"/>
  <c r="AC2086" i="2"/>
  <c r="AC2085" i="2"/>
  <c r="AC2084" i="2"/>
  <c r="AC2083" i="2"/>
  <c r="AC2082" i="2"/>
  <c r="AC2081" i="2"/>
  <c r="AC2080" i="2"/>
  <c r="AC2079" i="2"/>
  <c r="AC2078" i="2"/>
  <c r="AC2077" i="2"/>
  <c r="AC2076" i="2"/>
  <c r="AC2075" i="2"/>
  <c r="AC2074" i="2"/>
  <c r="AC2073" i="2"/>
  <c r="AC2072" i="2"/>
  <c r="AC2071" i="2"/>
  <c r="AC2070" i="2"/>
  <c r="AC2069" i="2"/>
  <c r="AC2068" i="2"/>
  <c r="AC2067" i="2"/>
  <c r="AC2066" i="2"/>
  <c r="AC2065" i="2"/>
  <c r="AC2064" i="2"/>
  <c r="AC2063" i="2"/>
  <c r="AC2062" i="2"/>
  <c r="AC2061" i="2"/>
  <c r="AC2060" i="2"/>
  <c r="AC2059" i="2"/>
  <c r="AC2058" i="2"/>
  <c r="AC2057" i="2"/>
  <c r="AC2056" i="2"/>
  <c r="AC2055" i="2"/>
  <c r="AC2054" i="2"/>
  <c r="AC2053" i="2"/>
  <c r="AC2052" i="2"/>
  <c r="AC2051" i="2"/>
  <c r="AC2050" i="2"/>
  <c r="AC2049" i="2"/>
  <c r="AC2048" i="2"/>
  <c r="AC2047" i="2"/>
  <c r="AC2046" i="2"/>
  <c r="AC2045" i="2"/>
  <c r="AC2044" i="2"/>
  <c r="AC2043" i="2"/>
  <c r="AC2042" i="2"/>
  <c r="AC2041" i="2"/>
  <c r="AC2040" i="2"/>
  <c r="AC2039" i="2"/>
  <c r="AC2038" i="2"/>
  <c r="AC2037" i="2"/>
  <c r="AC2036" i="2"/>
  <c r="AC2035" i="2"/>
  <c r="AC2034" i="2"/>
  <c r="AC2033" i="2"/>
  <c r="AC2032" i="2"/>
  <c r="AC2031" i="2"/>
  <c r="AC2030" i="2"/>
  <c r="AC2029" i="2"/>
  <c r="AC2028" i="2"/>
  <c r="AC2027" i="2"/>
  <c r="AC2026" i="2"/>
  <c r="AC2025" i="2"/>
  <c r="AC2024" i="2"/>
  <c r="AC2023" i="2"/>
  <c r="AC2022" i="2"/>
  <c r="AC2021" i="2"/>
  <c r="AC2020" i="2"/>
  <c r="AC2019" i="2"/>
  <c r="AC2018" i="2"/>
  <c r="AC2017" i="2"/>
  <c r="AC2016" i="2"/>
  <c r="AC2015" i="2"/>
  <c r="AC2014" i="2"/>
  <c r="AC2013" i="2"/>
  <c r="AC2012" i="2"/>
  <c r="AC2011" i="2"/>
  <c r="AC2010" i="2"/>
  <c r="AC2009" i="2"/>
  <c r="AC2008" i="2"/>
  <c r="AC2007" i="2"/>
  <c r="AC2006" i="2"/>
  <c r="AC2005" i="2"/>
  <c r="AC2004" i="2"/>
  <c r="AC2003" i="2"/>
  <c r="AC2002" i="2"/>
  <c r="AC2001" i="2"/>
  <c r="AC2000" i="2"/>
  <c r="AC1999" i="2"/>
  <c r="AC1998" i="2"/>
  <c r="AC1997" i="2"/>
  <c r="AC1996" i="2"/>
  <c r="AC1995" i="2"/>
  <c r="AC1994" i="2"/>
  <c r="AC1993" i="2"/>
  <c r="AC1992" i="2"/>
  <c r="AC1991" i="2"/>
  <c r="AC1990" i="2"/>
  <c r="AC1989" i="2"/>
  <c r="AC1988" i="2"/>
  <c r="AC1987" i="2"/>
  <c r="AC1986" i="2"/>
  <c r="AC1985" i="2"/>
  <c r="AC1984" i="2"/>
  <c r="AC1983" i="2"/>
  <c r="AC1982" i="2"/>
  <c r="AC1981" i="2"/>
  <c r="AC1980" i="2"/>
  <c r="AC1979" i="2"/>
  <c r="AC1978" i="2"/>
  <c r="AC1977" i="2"/>
  <c r="AC1976" i="2"/>
  <c r="AC1975" i="2"/>
  <c r="AC1974" i="2"/>
  <c r="AC1973" i="2"/>
  <c r="AC1972" i="2"/>
  <c r="AC1971" i="2"/>
  <c r="AC1970" i="2"/>
  <c r="AC1969" i="2"/>
  <c r="AC1968" i="2"/>
  <c r="AC1967" i="2"/>
  <c r="AC1966" i="2"/>
  <c r="AC1965" i="2"/>
  <c r="AC1964" i="2"/>
  <c r="AC1963" i="2"/>
  <c r="AC1962" i="2"/>
  <c r="AC1961" i="2"/>
  <c r="AC1960" i="2"/>
  <c r="AC1959" i="2"/>
  <c r="AC1958" i="2"/>
  <c r="AC1957" i="2"/>
  <c r="AC1956" i="2"/>
  <c r="AC1955" i="2"/>
  <c r="AC1954" i="2"/>
  <c r="AC1953" i="2"/>
  <c r="AC1952" i="2"/>
  <c r="AC1951" i="2"/>
  <c r="AC1950" i="2"/>
  <c r="AC1949" i="2"/>
  <c r="AC1948" i="2"/>
  <c r="AC1947" i="2"/>
  <c r="AC1946" i="2"/>
  <c r="AC1945" i="2"/>
  <c r="AC1944" i="2"/>
  <c r="AC1943" i="2"/>
  <c r="AC1942" i="2"/>
  <c r="AC1941" i="2"/>
  <c r="AC1940" i="2"/>
  <c r="AC1939" i="2"/>
  <c r="AC1938" i="2"/>
  <c r="AC1937" i="2"/>
  <c r="AC1936" i="2"/>
  <c r="AC1935" i="2"/>
  <c r="AC1934" i="2"/>
  <c r="AC1933" i="2"/>
  <c r="AC1932" i="2"/>
  <c r="AC1931" i="2"/>
  <c r="AC1930" i="2"/>
  <c r="AC1929" i="2"/>
  <c r="AC1928" i="2"/>
  <c r="AC1927" i="2"/>
  <c r="AC1926" i="2"/>
  <c r="AC1925" i="2"/>
  <c r="AC1924" i="2"/>
  <c r="AC1923" i="2"/>
  <c r="AC1922" i="2"/>
  <c r="AC1921" i="2"/>
  <c r="AC1920" i="2"/>
  <c r="AC1919" i="2"/>
  <c r="AC1918" i="2"/>
  <c r="AC1917" i="2"/>
  <c r="AC1916" i="2"/>
  <c r="AC1915" i="2"/>
  <c r="AC1914" i="2"/>
  <c r="AC1913" i="2"/>
  <c r="AC1912" i="2"/>
  <c r="AC1911" i="2"/>
  <c r="AC1910" i="2"/>
  <c r="AC1909" i="2"/>
  <c r="AC1908" i="2"/>
  <c r="AC1907" i="2"/>
  <c r="AC1906" i="2"/>
  <c r="AC1905" i="2"/>
  <c r="AC1904" i="2"/>
  <c r="AC1903" i="2"/>
  <c r="AC1902" i="2"/>
  <c r="AC1901" i="2"/>
  <c r="AC1900" i="2"/>
  <c r="AC1899" i="2"/>
  <c r="AC1898" i="2"/>
  <c r="AC1897" i="2"/>
  <c r="AC1896" i="2"/>
  <c r="AC1895" i="2"/>
  <c r="AC1894" i="2"/>
  <c r="AC1893" i="2"/>
  <c r="AC1892" i="2"/>
  <c r="AC1891" i="2"/>
  <c r="AC1890" i="2"/>
  <c r="AC1889" i="2"/>
  <c r="AC1888" i="2"/>
  <c r="AC1887" i="2"/>
  <c r="AC1886" i="2"/>
  <c r="AC1885" i="2"/>
  <c r="AC1884" i="2"/>
  <c r="AC1883" i="2"/>
  <c r="AC1882" i="2"/>
  <c r="AC1881" i="2"/>
  <c r="AC1880" i="2"/>
  <c r="AC1879" i="2"/>
  <c r="AC1878" i="2"/>
  <c r="AC1877" i="2"/>
  <c r="AC1876" i="2"/>
  <c r="AC1875" i="2"/>
  <c r="AC1874" i="2"/>
  <c r="AC1873" i="2"/>
  <c r="AC1872" i="2"/>
  <c r="AC1871" i="2"/>
  <c r="AC1870" i="2"/>
  <c r="AC1869" i="2"/>
  <c r="AC1868" i="2"/>
  <c r="AC1867" i="2"/>
  <c r="AC1866" i="2"/>
  <c r="AC1865" i="2"/>
  <c r="AC1864" i="2"/>
  <c r="AC1863" i="2"/>
  <c r="AC1862" i="2"/>
  <c r="AC1861" i="2"/>
  <c r="AC1860" i="2"/>
  <c r="AC1859" i="2"/>
  <c r="AC1858" i="2"/>
  <c r="AC1857" i="2"/>
  <c r="AC1856" i="2"/>
  <c r="AC1855" i="2"/>
  <c r="AC1854" i="2"/>
  <c r="AC1853" i="2"/>
  <c r="AC1852" i="2"/>
  <c r="AC1851" i="2"/>
  <c r="AC1850" i="2"/>
  <c r="AC1849" i="2"/>
  <c r="AC1848" i="2"/>
  <c r="AC1847" i="2"/>
  <c r="AC1846" i="2"/>
  <c r="AC1845" i="2"/>
  <c r="AC1844" i="2"/>
  <c r="AC1843" i="2"/>
  <c r="AC1842" i="2"/>
  <c r="AC1841" i="2"/>
  <c r="AC1840" i="2"/>
  <c r="AC1839" i="2"/>
  <c r="AC1838" i="2"/>
  <c r="AC1837" i="2"/>
  <c r="AC1836" i="2"/>
  <c r="AC1835" i="2"/>
  <c r="AC1834" i="2"/>
  <c r="AC1833" i="2"/>
  <c r="AC1832" i="2"/>
  <c r="AC1831" i="2"/>
  <c r="AC1830" i="2"/>
  <c r="AC1829" i="2"/>
  <c r="AC1828" i="2"/>
  <c r="AC1827" i="2"/>
  <c r="AC1826" i="2"/>
  <c r="AC1825" i="2"/>
  <c r="AC1824" i="2"/>
  <c r="AC1823" i="2"/>
  <c r="AC1822" i="2"/>
  <c r="AC1821" i="2"/>
  <c r="AC1820" i="2"/>
  <c r="AC1819" i="2"/>
  <c r="AC1818" i="2"/>
  <c r="AC1817" i="2"/>
  <c r="AC1816" i="2"/>
  <c r="AC1815" i="2"/>
  <c r="AC1814" i="2"/>
  <c r="AC1813" i="2"/>
  <c r="AC1812" i="2"/>
  <c r="AC1811" i="2"/>
  <c r="AC1810" i="2"/>
  <c r="AC1809" i="2"/>
  <c r="AC1808" i="2"/>
  <c r="AC1807" i="2"/>
  <c r="AC1806" i="2"/>
  <c r="AC1805" i="2"/>
  <c r="AC1804" i="2"/>
  <c r="AC1803" i="2"/>
  <c r="AC1802" i="2"/>
  <c r="AC1801" i="2"/>
  <c r="AC1800" i="2"/>
  <c r="AC1799" i="2"/>
  <c r="AC1798" i="2"/>
  <c r="AC1797" i="2"/>
  <c r="AC1796" i="2"/>
  <c r="AC1795" i="2"/>
  <c r="AC1794" i="2"/>
  <c r="AC1793" i="2"/>
  <c r="AC1792" i="2"/>
  <c r="AC1791" i="2"/>
  <c r="AC1790" i="2"/>
  <c r="AC1789" i="2"/>
  <c r="AC1788" i="2"/>
  <c r="AC1787" i="2"/>
  <c r="AC1786" i="2"/>
  <c r="AC1785" i="2"/>
  <c r="AC1784" i="2"/>
  <c r="AC1783" i="2"/>
  <c r="AC1782" i="2"/>
  <c r="AC1781" i="2"/>
  <c r="AC1780" i="2"/>
  <c r="AC1779" i="2"/>
  <c r="AC1778" i="2"/>
  <c r="AC1777" i="2"/>
  <c r="AC1776" i="2"/>
  <c r="AC1775" i="2"/>
  <c r="AC1774" i="2"/>
  <c r="AC1773" i="2"/>
  <c r="AC1772" i="2"/>
  <c r="AC1771" i="2"/>
  <c r="AC1770" i="2"/>
  <c r="AC1769" i="2"/>
  <c r="AC1768" i="2"/>
  <c r="AC1767" i="2"/>
  <c r="AC1766" i="2"/>
  <c r="AC1765" i="2"/>
  <c r="AC1764" i="2"/>
  <c r="AC1763" i="2"/>
  <c r="AC1762" i="2"/>
  <c r="AC1761" i="2"/>
  <c r="AC1760" i="2"/>
  <c r="AC1759" i="2"/>
  <c r="AC1758" i="2"/>
  <c r="AC1757" i="2"/>
  <c r="AC1756" i="2"/>
  <c r="AC1755" i="2"/>
  <c r="AC1754" i="2"/>
  <c r="AC1753" i="2"/>
  <c r="AC1752" i="2"/>
  <c r="AC1751" i="2"/>
  <c r="AC1750" i="2"/>
  <c r="AC1749" i="2"/>
  <c r="AC1748" i="2"/>
  <c r="AC1747" i="2"/>
  <c r="AC1746" i="2"/>
  <c r="AC1745" i="2"/>
  <c r="AC1744" i="2"/>
  <c r="AC1743" i="2"/>
  <c r="AC1742" i="2"/>
  <c r="AC1741" i="2"/>
  <c r="AC1740" i="2"/>
  <c r="AC1739" i="2"/>
  <c r="AC1738" i="2"/>
  <c r="AC1737" i="2"/>
  <c r="AC1736" i="2"/>
  <c r="AC1735" i="2"/>
  <c r="AC1734" i="2"/>
  <c r="AC1733" i="2"/>
  <c r="AC1732" i="2"/>
  <c r="AC1731" i="2"/>
  <c r="AC1730" i="2"/>
  <c r="AC1729" i="2"/>
  <c r="AC1728" i="2"/>
  <c r="AC1727" i="2"/>
  <c r="AC1726" i="2"/>
  <c r="AC1725" i="2"/>
  <c r="AC1724" i="2"/>
  <c r="AC1723" i="2"/>
  <c r="AC1722" i="2"/>
  <c r="AC1721" i="2"/>
  <c r="AC1720" i="2"/>
  <c r="AC1719" i="2"/>
  <c r="AC1718" i="2"/>
  <c r="AC1717" i="2"/>
  <c r="AC1716" i="2"/>
  <c r="AC1715" i="2"/>
  <c r="AC1714" i="2"/>
  <c r="AC1713" i="2"/>
  <c r="AC1712" i="2"/>
  <c r="AC1711" i="2"/>
  <c r="AC1710" i="2"/>
  <c r="AC1709" i="2"/>
  <c r="AC1708" i="2"/>
  <c r="AC1707" i="2"/>
  <c r="AC1706" i="2"/>
  <c r="AC1705" i="2"/>
  <c r="AC1704" i="2"/>
  <c r="AC1703" i="2"/>
  <c r="AC1702" i="2"/>
  <c r="AC1701" i="2"/>
  <c r="AC1700" i="2"/>
  <c r="AC1699" i="2"/>
  <c r="AC1698" i="2"/>
  <c r="AC1697" i="2"/>
  <c r="AC1696" i="2"/>
  <c r="AC1695" i="2"/>
  <c r="AC1694" i="2"/>
  <c r="AC1693" i="2"/>
  <c r="AC1692" i="2"/>
  <c r="AC1691" i="2"/>
  <c r="AC1690" i="2"/>
  <c r="AC1689" i="2"/>
  <c r="AC1688" i="2"/>
  <c r="AC1687" i="2"/>
  <c r="AC1686" i="2"/>
  <c r="AC1685" i="2"/>
  <c r="AC1684" i="2"/>
  <c r="AC1683" i="2"/>
  <c r="AC1682" i="2"/>
  <c r="AC1681" i="2"/>
  <c r="AC1680" i="2"/>
  <c r="AC1679" i="2"/>
  <c r="AC1678" i="2"/>
  <c r="AC1677" i="2"/>
  <c r="AC1676" i="2"/>
  <c r="AC1675" i="2"/>
  <c r="AC1674" i="2"/>
  <c r="AC1673" i="2"/>
  <c r="AC1672" i="2"/>
  <c r="AC1671" i="2"/>
  <c r="AC1670" i="2"/>
  <c r="AC1669" i="2"/>
  <c r="AC1668" i="2"/>
  <c r="AC1667" i="2"/>
  <c r="AC1666" i="2"/>
  <c r="AC1665" i="2"/>
  <c r="AC1664" i="2"/>
  <c r="AC1663" i="2"/>
  <c r="AC1662" i="2"/>
  <c r="AC1661" i="2"/>
  <c r="AC1660" i="2"/>
  <c r="AC1659" i="2"/>
  <c r="AC1658" i="2"/>
  <c r="AC1657" i="2"/>
  <c r="AC1656" i="2"/>
  <c r="AC1655" i="2"/>
  <c r="AC1654" i="2"/>
  <c r="AC1653" i="2"/>
  <c r="AC1652" i="2"/>
  <c r="AC1651" i="2"/>
  <c r="AC1650" i="2"/>
  <c r="AC1649" i="2"/>
  <c r="AC1648" i="2"/>
  <c r="AC1647" i="2"/>
  <c r="AC1646" i="2"/>
  <c r="AC1645" i="2"/>
  <c r="AC1644" i="2"/>
  <c r="AC1643" i="2"/>
  <c r="AC1642" i="2"/>
  <c r="AC1641" i="2"/>
  <c r="AC1640" i="2"/>
  <c r="AC1639" i="2"/>
  <c r="AC1638" i="2"/>
  <c r="AC1637" i="2"/>
  <c r="AC1636" i="2"/>
  <c r="AC1635" i="2"/>
  <c r="AC1634" i="2"/>
  <c r="AC1633" i="2"/>
  <c r="AC1632" i="2"/>
  <c r="AC1631" i="2"/>
  <c r="AC1630" i="2"/>
  <c r="AC1629" i="2"/>
  <c r="AC1628" i="2"/>
  <c r="AC1627" i="2"/>
  <c r="AC1626" i="2"/>
  <c r="AC1625" i="2"/>
  <c r="AC1624" i="2"/>
  <c r="AC1623" i="2"/>
  <c r="AC1622" i="2"/>
  <c r="AC1621" i="2"/>
  <c r="AC1620" i="2"/>
  <c r="AC1619" i="2"/>
  <c r="AC1618" i="2"/>
  <c r="AC1617" i="2"/>
  <c r="AC1616" i="2"/>
  <c r="AC1615" i="2"/>
  <c r="AC1614" i="2"/>
  <c r="AC1613" i="2"/>
  <c r="AC1612" i="2"/>
  <c r="AC1611" i="2"/>
  <c r="AC1610" i="2"/>
  <c r="AC1609" i="2"/>
  <c r="AC1608" i="2"/>
  <c r="AC1607" i="2"/>
  <c r="AC1606" i="2"/>
  <c r="AC1605" i="2"/>
  <c r="AC1604" i="2"/>
  <c r="AC1603" i="2"/>
  <c r="AC1602" i="2"/>
  <c r="AC1601" i="2"/>
  <c r="AC1600" i="2"/>
  <c r="AC1599" i="2"/>
  <c r="AC1598" i="2"/>
  <c r="AC1597" i="2"/>
  <c r="AC1596" i="2"/>
  <c r="AC1595" i="2"/>
  <c r="AC1594" i="2"/>
  <c r="AC1593" i="2"/>
  <c r="AC1592" i="2"/>
  <c r="AC1591" i="2"/>
  <c r="AC1590" i="2"/>
  <c r="AC1589" i="2"/>
  <c r="AC1588" i="2"/>
  <c r="AC1587" i="2"/>
  <c r="AC1586" i="2"/>
  <c r="AC1585" i="2"/>
  <c r="AC1584" i="2"/>
  <c r="AC1583" i="2"/>
  <c r="AC1582" i="2"/>
  <c r="AC1581" i="2"/>
  <c r="AC1580" i="2"/>
  <c r="AC1579" i="2"/>
  <c r="AC1578" i="2"/>
  <c r="AC1577" i="2"/>
  <c r="AC1576" i="2"/>
  <c r="AC1575" i="2"/>
  <c r="AC1574" i="2"/>
  <c r="AC1573" i="2"/>
  <c r="AC1572" i="2"/>
  <c r="AC1571" i="2"/>
  <c r="AC1570" i="2"/>
  <c r="AC1569" i="2"/>
  <c r="AC1568" i="2"/>
  <c r="AC1567" i="2"/>
  <c r="AC1566" i="2"/>
  <c r="AC1565" i="2"/>
  <c r="AC1564" i="2"/>
  <c r="AC1563" i="2"/>
  <c r="AC1562" i="2"/>
  <c r="AC1561" i="2"/>
  <c r="AC1560" i="2"/>
  <c r="AC1559" i="2"/>
  <c r="AC1558" i="2"/>
  <c r="AC1557" i="2"/>
  <c r="AC1556" i="2"/>
  <c r="AC1555" i="2"/>
  <c r="AC1554" i="2"/>
  <c r="AC1553" i="2"/>
  <c r="AC1552" i="2"/>
  <c r="AC1551" i="2"/>
  <c r="AC1550" i="2"/>
  <c r="AC1549" i="2"/>
  <c r="AC1548" i="2"/>
  <c r="AC1547" i="2"/>
  <c r="AC1546" i="2"/>
  <c r="AC1545" i="2"/>
  <c r="AC1544" i="2"/>
  <c r="AC1543" i="2"/>
  <c r="AC1542" i="2"/>
  <c r="AC1541" i="2"/>
  <c r="AC1540" i="2"/>
  <c r="AC1539" i="2"/>
  <c r="AC1538" i="2"/>
  <c r="AC1537" i="2"/>
  <c r="AC1536" i="2"/>
  <c r="AC1535" i="2"/>
  <c r="AC1534" i="2"/>
  <c r="AC1533" i="2"/>
  <c r="AC1532" i="2"/>
  <c r="AC1531" i="2"/>
  <c r="AC1530" i="2"/>
  <c r="AC1529" i="2"/>
  <c r="AC1528" i="2"/>
  <c r="AC1527" i="2"/>
  <c r="AC1526" i="2"/>
  <c r="AC1525" i="2"/>
  <c r="AC1524" i="2"/>
  <c r="AC1523" i="2"/>
  <c r="AC1522" i="2"/>
  <c r="AC1521" i="2"/>
  <c r="AC1520" i="2"/>
  <c r="AC1519" i="2"/>
  <c r="AC1518" i="2"/>
  <c r="AC1517" i="2"/>
  <c r="AC1516" i="2"/>
  <c r="AC1515" i="2"/>
  <c r="AC1514" i="2"/>
  <c r="AC1513" i="2"/>
  <c r="AC1512" i="2"/>
  <c r="AC1511" i="2"/>
  <c r="AC1510" i="2"/>
  <c r="AC1509" i="2"/>
  <c r="AC1508" i="2"/>
  <c r="AC1507" i="2"/>
  <c r="AC1506" i="2"/>
  <c r="AC1505" i="2"/>
  <c r="AC1504" i="2"/>
  <c r="AC1503" i="2"/>
  <c r="AC1502" i="2"/>
  <c r="AC1501" i="2"/>
  <c r="AC1500" i="2"/>
  <c r="AC1499" i="2"/>
  <c r="AC1498" i="2"/>
  <c r="AC1497" i="2"/>
  <c r="AC1496" i="2"/>
  <c r="AC1495" i="2"/>
  <c r="AC1494" i="2"/>
  <c r="AC1493" i="2"/>
  <c r="AC1492" i="2"/>
  <c r="AC1491" i="2"/>
  <c r="AC1490" i="2"/>
  <c r="AC1489" i="2"/>
  <c r="AC1488" i="2"/>
  <c r="AC1487" i="2"/>
  <c r="AC1486" i="2"/>
  <c r="AC1485" i="2"/>
  <c r="AC1484" i="2"/>
  <c r="AC1483" i="2"/>
  <c r="AC1482" i="2"/>
  <c r="AC1481" i="2"/>
  <c r="AC1480" i="2"/>
  <c r="AC1479" i="2"/>
  <c r="AC1478" i="2"/>
  <c r="AC1477" i="2"/>
  <c r="AC1476" i="2"/>
  <c r="AC1475" i="2"/>
  <c r="AC1474" i="2"/>
  <c r="AC1473" i="2"/>
  <c r="AC1472" i="2"/>
  <c r="AC1471" i="2"/>
  <c r="AC1470" i="2"/>
  <c r="AC1469" i="2"/>
  <c r="AC1468" i="2"/>
  <c r="AC1467" i="2"/>
  <c r="AC1466" i="2"/>
  <c r="AC1465" i="2"/>
  <c r="AC1464" i="2"/>
  <c r="AC1463" i="2"/>
  <c r="AC1462" i="2"/>
  <c r="AC1461" i="2"/>
  <c r="AC1460" i="2"/>
  <c r="AC1459" i="2"/>
  <c r="AC1458" i="2"/>
  <c r="AC1457" i="2"/>
  <c r="AC1456" i="2"/>
  <c r="AC1455" i="2"/>
  <c r="AC1454" i="2"/>
  <c r="AC1453" i="2"/>
  <c r="AC1452" i="2"/>
  <c r="AC1451" i="2"/>
  <c r="AC1450" i="2"/>
  <c r="AC1449" i="2"/>
  <c r="AC1448" i="2"/>
  <c r="AC1447" i="2"/>
  <c r="AC1446" i="2"/>
  <c r="AC1445" i="2"/>
  <c r="AC1444" i="2"/>
  <c r="AC1443" i="2"/>
  <c r="AC1442" i="2"/>
  <c r="AC1441" i="2"/>
  <c r="AC1440" i="2"/>
  <c r="AC1439" i="2"/>
  <c r="AC1438" i="2"/>
  <c r="AC1437" i="2"/>
  <c r="AC1436" i="2"/>
  <c r="AC1435" i="2"/>
  <c r="AC1434" i="2"/>
  <c r="AC1433" i="2"/>
  <c r="AC1432" i="2"/>
  <c r="AC1431" i="2"/>
  <c r="AC1430" i="2"/>
  <c r="AC1429" i="2"/>
  <c r="AC1428" i="2"/>
  <c r="AC1427" i="2"/>
  <c r="AC1426" i="2"/>
  <c r="AC1425" i="2"/>
  <c r="AC1424" i="2"/>
  <c r="AC1423" i="2"/>
  <c r="AC1422" i="2"/>
  <c r="AC1421" i="2"/>
  <c r="AC1420" i="2"/>
  <c r="AC1419" i="2"/>
  <c r="AC1418" i="2"/>
  <c r="AC1417" i="2"/>
  <c r="AC1416" i="2"/>
  <c r="AC1415" i="2"/>
  <c r="AC1414" i="2"/>
  <c r="AC1413" i="2"/>
  <c r="AC1412" i="2"/>
  <c r="AC1411" i="2"/>
  <c r="AC1410" i="2"/>
  <c r="AC1409" i="2"/>
  <c r="AC1408" i="2"/>
  <c r="AC1407" i="2"/>
  <c r="AC1406" i="2"/>
  <c r="AC1405" i="2"/>
  <c r="AC1404" i="2"/>
  <c r="AC1403" i="2"/>
  <c r="AC1402" i="2"/>
  <c r="AC1401" i="2"/>
  <c r="AC1400" i="2"/>
  <c r="AC1399" i="2"/>
  <c r="AC1398" i="2"/>
  <c r="AC1397" i="2"/>
  <c r="AC1396" i="2"/>
  <c r="AC1395" i="2"/>
  <c r="AC1394" i="2"/>
  <c r="AC1393" i="2"/>
  <c r="AC1392" i="2"/>
  <c r="AC1391" i="2"/>
  <c r="AC1390" i="2"/>
  <c r="AC1389" i="2"/>
  <c r="AC1388" i="2"/>
  <c r="AC1387" i="2"/>
  <c r="AC1386" i="2"/>
  <c r="AC1385" i="2"/>
  <c r="AC1384" i="2"/>
  <c r="AC1383" i="2"/>
  <c r="AC1382" i="2"/>
  <c r="AC1381" i="2"/>
  <c r="AC1380" i="2"/>
  <c r="AC1379" i="2"/>
  <c r="AC1378" i="2"/>
  <c r="AC1377" i="2"/>
  <c r="AC1376" i="2"/>
  <c r="AC1375" i="2"/>
  <c r="AC1374" i="2"/>
  <c r="AC1373" i="2"/>
  <c r="AC1372" i="2"/>
  <c r="AC1371" i="2"/>
  <c r="AC1370" i="2"/>
  <c r="AC1369" i="2"/>
  <c r="AC1368" i="2"/>
  <c r="AC1367" i="2"/>
  <c r="AC1366" i="2"/>
  <c r="AC1365" i="2"/>
  <c r="AC1364" i="2"/>
  <c r="AC1363" i="2"/>
  <c r="AC1362" i="2"/>
  <c r="AC1361" i="2"/>
  <c r="AC1360" i="2"/>
  <c r="AC1359" i="2"/>
  <c r="AC1358" i="2"/>
  <c r="AC1357" i="2"/>
  <c r="AC1356" i="2"/>
  <c r="AC1355" i="2"/>
  <c r="AC1354" i="2"/>
  <c r="AC1353" i="2"/>
  <c r="AC1352" i="2"/>
  <c r="AC1351" i="2"/>
  <c r="AC1350" i="2"/>
  <c r="AC1349" i="2"/>
  <c r="AC1348" i="2"/>
  <c r="AC1347" i="2"/>
  <c r="AC1346" i="2"/>
  <c r="AC1345" i="2"/>
  <c r="AC1344" i="2"/>
  <c r="AC1343" i="2"/>
  <c r="AC1342" i="2"/>
  <c r="AC1341" i="2"/>
  <c r="AC1340" i="2"/>
  <c r="AC1339" i="2"/>
  <c r="AC1338" i="2"/>
  <c r="AC1337" i="2"/>
  <c r="AC1336" i="2"/>
  <c r="AC1335" i="2"/>
  <c r="AC1334" i="2"/>
  <c r="AC1333" i="2"/>
  <c r="AC1332" i="2"/>
  <c r="AC1331" i="2"/>
  <c r="AC1330" i="2"/>
  <c r="AC1329" i="2"/>
  <c r="AC1328" i="2"/>
  <c r="AC1327" i="2"/>
  <c r="AC1326" i="2"/>
  <c r="AC1325" i="2"/>
  <c r="AC1324" i="2"/>
  <c r="AC1323" i="2"/>
  <c r="AC1322" i="2"/>
  <c r="AC1321" i="2"/>
  <c r="AC1320" i="2"/>
  <c r="AC1319" i="2"/>
  <c r="AC1318" i="2"/>
  <c r="AC1317" i="2"/>
  <c r="AC1316" i="2"/>
  <c r="AC1315" i="2"/>
  <c r="AC1314" i="2"/>
  <c r="AC1313" i="2"/>
  <c r="AC1312" i="2"/>
  <c r="AC1311" i="2"/>
  <c r="AC1310" i="2"/>
  <c r="AC1309" i="2"/>
  <c r="AC1308" i="2"/>
  <c r="AC1307" i="2"/>
  <c r="AC1306" i="2"/>
  <c r="AC1305" i="2"/>
  <c r="AC1304" i="2"/>
  <c r="AC1303" i="2"/>
  <c r="AC1302" i="2"/>
  <c r="AC1301" i="2"/>
  <c r="AC1300" i="2"/>
  <c r="AC1299" i="2"/>
  <c r="AC1298" i="2"/>
  <c r="AC1297" i="2"/>
  <c r="AC1296" i="2"/>
  <c r="AC1295" i="2"/>
  <c r="AC1294" i="2"/>
  <c r="AC1293" i="2"/>
  <c r="AC1292" i="2"/>
  <c r="AC1291" i="2"/>
  <c r="AC1290" i="2"/>
  <c r="AC1289" i="2"/>
  <c r="AC1288" i="2"/>
  <c r="AC1287" i="2"/>
  <c r="AC1286" i="2"/>
  <c r="AC1285" i="2"/>
  <c r="AC1284" i="2"/>
  <c r="AC1283" i="2"/>
  <c r="AC1282" i="2"/>
  <c r="AC1281" i="2"/>
  <c r="AC1280" i="2"/>
  <c r="AC1279" i="2"/>
  <c r="AC1278" i="2"/>
  <c r="AC1277" i="2"/>
  <c r="AC1276" i="2"/>
  <c r="AC1275" i="2"/>
  <c r="AC1274" i="2"/>
  <c r="AC1273" i="2"/>
  <c r="AC1272" i="2"/>
  <c r="AC1271" i="2"/>
  <c r="AC1270" i="2"/>
  <c r="AC1269" i="2"/>
  <c r="AC1268" i="2"/>
  <c r="AC1267" i="2"/>
  <c r="AC1266" i="2"/>
  <c r="AC1265" i="2"/>
  <c r="AC1264" i="2"/>
  <c r="AC1263" i="2"/>
  <c r="AC1262" i="2"/>
  <c r="AC1261" i="2"/>
  <c r="AC1260" i="2"/>
  <c r="AC1259" i="2"/>
  <c r="AC1258" i="2"/>
  <c r="AC1257" i="2"/>
  <c r="AC1256" i="2"/>
  <c r="AC1255" i="2"/>
  <c r="AC1254" i="2"/>
  <c r="AC1253" i="2"/>
  <c r="AC1252" i="2"/>
  <c r="AC1251" i="2"/>
  <c r="AC1250" i="2"/>
  <c r="AC1249" i="2"/>
  <c r="AC1248" i="2"/>
  <c r="AC1247" i="2"/>
  <c r="AC1246" i="2"/>
  <c r="AC1245" i="2"/>
  <c r="AC1244" i="2"/>
  <c r="AC1243" i="2"/>
  <c r="AC1242" i="2"/>
  <c r="AC1241" i="2"/>
  <c r="AC1240" i="2"/>
  <c r="AC1239" i="2"/>
  <c r="AC1238" i="2"/>
  <c r="AC1237" i="2"/>
  <c r="AC1236" i="2"/>
  <c r="AC1235" i="2"/>
  <c r="AC1234" i="2"/>
  <c r="AC1233" i="2"/>
  <c r="AC1232" i="2"/>
  <c r="AC1231" i="2"/>
  <c r="AC1230" i="2"/>
  <c r="AC1229" i="2"/>
  <c r="AC1228" i="2"/>
  <c r="AC1227" i="2"/>
  <c r="AC1226" i="2"/>
  <c r="AC1225" i="2"/>
  <c r="AC1224" i="2"/>
  <c r="AC1223" i="2"/>
  <c r="AC1222" i="2"/>
  <c r="AC1221" i="2"/>
  <c r="AC1220" i="2"/>
  <c r="AC1219" i="2"/>
  <c r="AC1218" i="2"/>
  <c r="AC1217" i="2"/>
  <c r="AC1216" i="2"/>
  <c r="AC1215" i="2"/>
  <c r="AC1214" i="2"/>
  <c r="AC1213" i="2"/>
  <c r="AC1212" i="2"/>
  <c r="AC1211" i="2"/>
  <c r="AC1210" i="2"/>
  <c r="AC1209" i="2"/>
  <c r="AC1208" i="2"/>
  <c r="AC1207" i="2"/>
  <c r="AC1206" i="2"/>
  <c r="AC1205" i="2"/>
  <c r="AC1204" i="2"/>
  <c r="AC1203" i="2"/>
  <c r="AC1202" i="2"/>
  <c r="AC1201" i="2"/>
  <c r="AC1200" i="2"/>
  <c r="AC1199" i="2"/>
  <c r="AC1198" i="2"/>
  <c r="AC1197" i="2"/>
  <c r="AC1196" i="2"/>
  <c r="AC1195" i="2"/>
  <c r="AC1194" i="2"/>
  <c r="AC1193" i="2"/>
  <c r="AC1192" i="2"/>
  <c r="AC1191" i="2"/>
  <c r="AC1190" i="2"/>
  <c r="AC1189" i="2"/>
  <c r="AC1188" i="2"/>
  <c r="AC1187" i="2"/>
  <c r="AC1186" i="2"/>
  <c r="AC1185" i="2"/>
  <c r="AC1184" i="2"/>
  <c r="AC1183" i="2"/>
  <c r="AC1182" i="2"/>
  <c r="AC1181" i="2"/>
  <c r="AC1180" i="2"/>
  <c r="AC1179" i="2"/>
  <c r="AC1178" i="2"/>
  <c r="AC1177" i="2"/>
  <c r="AC1176" i="2"/>
  <c r="AC1175" i="2"/>
  <c r="AC1174" i="2"/>
  <c r="AC1173" i="2"/>
  <c r="AC1172" i="2"/>
  <c r="AC1171" i="2"/>
  <c r="AC1170" i="2"/>
  <c r="AC1169" i="2"/>
  <c r="AC1168" i="2"/>
  <c r="AC1167" i="2"/>
  <c r="AC1166" i="2"/>
  <c r="AC1165" i="2"/>
  <c r="AC1164" i="2"/>
  <c r="AC1163" i="2"/>
  <c r="AC1162" i="2"/>
  <c r="AC1161" i="2"/>
  <c r="AC1160" i="2"/>
  <c r="AC1159" i="2"/>
  <c r="AC1158" i="2"/>
  <c r="AC1157" i="2"/>
  <c r="AC1156" i="2"/>
  <c r="AC1155" i="2"/>
  <c r="AC1154" i="2"/>
  <c r="AC1153" i="2"/>
  <c r="AC1152" i="2"/>
  <c r="AC1151" i="2"/>
  <c r="AC1150" i="2"/>
  <c r="AC1149" i="2"/>
  <c r="AC1148" i="2"/>
  <c r="AC1147" i="2"/>
  <c r="AC1146" i="2"/>
  <c r="AC1145" i="2"/>
  <c r="AC1144" i="2"/>
  <c r="AC1143" i="2"/>
  <c r="AC1142" i="2"/>
  <c r="AC1141" i="2"/>
  <c r="AC1140" i="2"/>
  <c r="AC1139" i="2"/>
  <c r="AC1138" i="2"/>
  <c r="AC1137" i="2"/>
  <c r="AC1136" i="2"/>
  <c r="AC1135" i="2"/>
  <c r="AC1134" i="2"/>
  <c r="AC1133" i="2"/>
  <c r="AC1132" i="2"/>
  <c r="AC1131" i="2"/>
  <c r="AC1130" i="2"/>
  <c r="AC1129" i="2"/>
  <c r="AC1128" i="2"/>
  <c r="AC1127" i="2"/>
  <c r="AC1126" i="2"/>
  <c r="AC1125" i="2"/>
  <c r="AC1124" i="2"/>
  <c r="AC1123" i="2"/>
  <c r="AC1122" i="2"/>
  <c r="AC1121" i="2"/>
  <c r="AC1120" i="2"/>
  <c r="AC1119" i="2"/>
  <c r="AC1118" i="2"/>
  <c r="AC1117" i="2"/>
  <c r="AC1116" i="2"/>
  <c r="AC1115" i="2"/>
  <c r="AC1114" i="2"/>
  <c r="AC1113" i="2"/>
  <c r="AC1112" i="2"/>
  <c r="AC1111" i="2"/>
  <c r="AC1110" i="2"/>
  <c r="AC1109" i="2"/>
  <c r="AC1108" i="2"/>
  <c r="AC1107" i="2"/>
  <c r="AC1106" i="2"/>
  <c r="AC1105" i="2"/>
  <c r="AC1104" i="2"/>
  <c r="AC1103" i="2"/>
  <c r="AC1102" i="2"/>
  <c r="AC1101" i="2"/>
  <c r="AC1100" i="2"/>
  <c r="AC1099" i="2"/>
  <c r="AC1098" i="2"/>
  <c r="AC1097" i="2"/>
  <c r="AC1096" i="2"/>
  <c r="AC1095" i="2"/>
  <c r="AC1094" i="2"/>
  <c r="AC1093" i="2"/>
  <c r="AC1092" i="2"/>
  <c r="AC1091" i="2"/>
  <c r="AC1090" i="2"/>
  <c r="AC1089" i="2"/>
  <c r="AC1088" i="2"/>
  <c r="AC1087" i="2"/>
  <c r="AC1086" i="2"/>
  <c r="AC1085" i="2"/>
  <c r="AC1084" i="2"/>
  <c r="AC1083" i="2"/>
  <c r="AC1082" i="2"/>
  <c r="AC1081" i="2"/>
  <c r="AC1080" i="2"/>
  <c r="AC1079" i="2"/>
  <c r="AC1078" i="2"/>
  <c r="AC1077" i="2"/>
  <c r="AC1076" i="2"/>
  <c r="AC1075" i="2"/>
  <c r="AC1074" i="2"/>
  <c r="AC1073" i="2"/>
  <c r="AC1072" i="2"/>
  <c r="AC1071" i="2"/>
  <c r="AC1070" i="2"/>
  <c r="AC1069" i="2"/>
  <c r="AC1068" i="2"/>
  <c r="AC1067" i="2"/>
  <c r="AC1066" i="2"/>
  <c r="AC1065" i="2"/>
  <c r="AC1064" i="2"/>
  <c r="AC1063" i="2"/>
  <c r="AC1062" i="2"/>
  <c r="AC1061" i="2"/>
  <c r="AC1060" i="2"/>
  <c r="AC1059" i="2"/>
  <c r="AC1058" i="2"/>
  <c r="AC1057" i="2"/>
  <c r="AC1056" i="2"/>
  <c r="AC1055" i="2"/>
  <c r="AC1054" i="2"/>
  <c r="AC1053" i="2"/>
  <c r="AC1052" i="2"/>
  <c r="AC1051" i="2"/>
  <c r="AC1050" i="2"/>
  <c r="AC1049" i="2"/>
  <c r="AC1048" i="2"/>
  <c r="AC1047" i="2"/>
  <c r="AC1046" i="2"/>
  <c r="AC1045" i="2"/>
  <c r="AC1044" i="2"/>
  <c r="AC1043" i="2"/>
  <c r="AC1042" i="2"/>
  <c r="AC1041" i="2"/>
  <c r="AC1040" i="2"/>
  <c r="AC1039" i="2"/>
  <c r="AC1038" i="2"/>
  <c r="AC1037" i="2"/>
  <c r="AC1036" i="2"/>
  <c r="AC1035" i="2"/>
  <c r="AC1034" i="2"/>
  <c r="AC1033" i="2"/>
  <c r="AC1032" i="2"/>
  <c r="AC1031" i="2"/>
  <c r="AC1030" i="2"/>
  <c r="AC1029" i="2"/>
  <c r="AC1028" i="2"/>
  <c r="AC1027" i="2"/>
  <c r="AC1026" i="2"/>
  <c r="AC1025" i="2"/>
  <c r="AC1024" i="2"/>
  <c r="AC1023" i="2"/>
  <c r="AC1022" i="2"/>
  <c r="AC1021" i="2"/>
  <c r="AC1020" i="2"/>
  <c r="AC1019" i="2"/>
  <c r="AC1018" i="2"/>
  <c r="AC1017" i="2"/>
  <c r="AC1016" i="2"/>
  <c r="AC1015" i="2"/>
  <c r="AC1014" i="2"/>
  <c r="AC1013" i="2"/>
  <c r="AC1012" i="2"/>
  <c r="AC1011" i="2"/>
  <c r="AC1010" i="2"/>
  <c r="AC1009" i="2"/>
  <c r="AC1008" i="2"/>
  <c r="AC1007" i="2"/>
  <c r="AC1006" i="2"/>
  <c r="AC1005" i="2"/>
  <c r="AC1004" i="2"/>
  <c r="AC1003" i="2"/>
  <c r="AC1002" i="2"/>
  <c r="AC1001" i="2"/>
  <c r="AC1000" i="2"/>
  <c r="AC999" i="2"/>
  <c r="AC998" i="2"/>
  <c r="AC997" i="2"/>
  <c r="AC996" i="2"/>
  <c r="AC995" i="2"/>
  <c r="AC994" i="2"/>
  <c r="AC993" i="2"/>
  <c r="AC992" i="2"/>
  <c r="AC991" i="2"/>
  <c r="AC990" i="2"/>
  <c r="AC989" i="2"/>
  <c r="AC988" i="2"/>
  <c r="AC987" i="2"/>
  <c r="AC986" i="2"/>
  <c r="AC985" i="2"/>
  <c r="AC984" i="2"/>
  <c r="AC983" i="2"/>
  <c r="AC982" i="2"/>
  <c r="AC981" i="2"/>
  <c r="AC980" i="2"/>
  <c r="AC979" i="2"/>
  <c r="AC978" i="2"/>
  <c r="AC977" i="2"/>
  <c r="AC976" i="2"/>
  <c r="AC975" i="2"/>
  <c r="AC974" i="2"/>
  <c r="AC973" i="2"/>
  <c r="AC972" i="2"/>
  <c r="AC971" i="2"/>
  <c r="AC970" i="2"/>
  <c r="AC969" i="2"/>
  <c r="AC968" i="2"/>
  <c r="AC967" i="2"/>
  <c r="AC966" i="2"/>
  <c r="AC965" i="2"/>
  <c r="AC964" i="2"/>
  <c r="AC963" i="2"/>
  <c r="AC962" i="2"/>
  <c r="AC961" i="2"/>
  <c r="AC960" i="2"/>
  <c r="AC959" i="2"/>
  <c r="AC958" i="2"/>
  <c r="AC957" i="2"/>
  <c r="AC956" i="2"/>
  <c r="AC955" i="2"/>
  <c r="AC954" i="2"/>
  <c r="AC953" i="2"/>
  <c r="AC952" i="2"/>
  <c r="AC951" i="2"/>
  <c r="AC950" i="2"/>
  <c r="AC949" i="2"/>
  <c r="AC948" i="2"/>
  <c r="AC947" i="2"/>
  <c r="AC946" i="2"/>
  <c r="AC945" i="2"/>
  <c r="AC944" i="2"/>
  <c r="AC943" i="2"/>
  <c r="AC942" i="2"/>
  <c r="AC941" i="2"/>
  <c r="AC940" i="2"/>
  <c r="AC939" i="2"/>
  <c r="AC938" i="2"/>
  <c r="AC937" i="2"/>
  <c r="AC936" i="2"/>
  <c r="AC935" i="2"/>
  <c r="AC934" i="2"/>
  <c r="AC933" i="2"/>
  <c r="AC932" i="2"/>
  <c r="AC931" i="2"/>
  <c r="AC930" i="2"/>
  <c r="AC929" i="2"/>
  <c r="AC928" i="2"/>
  <c r="AC927" i="2"/>
  <c r="AC926" i="2"/>
  <c r="AC925" i="2"/>
  <c r="AC924" i="2"/>
  <c r="AC923" i="2"/>
  <c r="AC922" i="2"/>
  <c r="AC921" i="2"/>
  <c r="AC920" i="2"/>
  <c r="AC919" i="2"/>
  <c r="AC918" i="2"/>
  <c r="AC917" i="2"/>
  <c r="AC916" i="2"/>
  <c r="AC915" i="2"/>
  <c r="AC914" i="2"/>
  <c r="AC913" i="2"/>
  <c r="AC912" i="2"/>
  <c r="AC911" i="2"/>
  <c r="AC910" i="2"/>
  <c r="AC909" i="2"/>
  <c r="AC908" i="2"/>
  <c r="AC907" i="2"/>
  <c r="AC906" i="2"/>
  <c r="AC905" i="2"/>
  <c r="AC904" i="2"/>
  <c r="AC903" i="2"/>
  <c r="AC902" i="2"/>
  <c r="AC901" i="2"/>
  <c r="AC900" i="2"/>
  <c r="AC899" i="2"/>
  <c r="AC898" i="2"/>
  <c r="AC897" i="2"/>
  <c r="AC896" i="2"/>
  <c r="AC895" i="2"/>
  <c r="AC894" i="2"/>
  <c r="AC893" i="2"/>
  <c r="AC892" i="2"/>
  <c r="AC891" i="2"/>
  <c r="AC890" i="2"/>
  <c r="AC889" i="2"/>
  <c r="AC888" i="2"/>
  <c r="AC887" i="2"/>
  <c r="AC886" i="2"/>
  <c r="AC885" i="2"/>
  <c r="AC884" i="2"/>
  <c r="AC883" i="2"/>
  <c r="AC882" i="2"/>
  <c r="AC881" i="2"/>
  <c r="AC880" i="2"/>
  <c r="AC879" i="2"/>
  <c r="AC878" i="2"/>
  <c r="AC877" i="2"/>
  <c r="AC876" i="2"/>
  <c r="AC875" i="2"/>
  <c r="AC874" i="2"/>
  <c r="AC873" i="2"/>
  <c r="AC872" i="2"/>
  <c r="AC871" i="2"/>
  <c r="AC870" i="2"/>
  <c r="AC869" i="2"/>
  <c r="AC868" i="2"/>
  <c r="AC867" i="2"/>
  <c r="AC866" i="2"/>
  <c r="AC865" i="2"/>
  <c r="AC864" i="2"/>
  <c r="AC863" i="2"/>
  <c r="AC862" i="2"/>
  <c r="AC861" i="2"/>
  <c r="AC860" i="2"/>
  <c r="AC859" i="2"/>
  <c r="AC858" i="2"/>
  <c r="AC857" i="2"/>
  <c r="AC856" i="2"/>
  <c r="AC855" i="2"/>
  <c r="AC854" i="2"/>
  <c r="AC853" i="2"/>
  <c r="AC852" i="2"/>
  <c r="AC851" i="2"/>
  <c r="AC850" i="2"/>
  <c r="AC849" i="2"/>
  <c r="AC848" i="2"/>
  <c r="AC847" i="2"/>
  <c r="AC846" i="2"/>
  <c r="AC845" i="2"/>
  <c r="AC844" i="2"/>
  <c r="AC843" i="2"/>
  <c r="AC842" i="2"/>
  <c r="AC841" i="2"/>
  <c r="AC840" i="2"/>
  <c r="AC839" i="2"/>
  <c r="AC838" i="2"/>
  <c r="AC837" i="2"/>
  <c r="AC836" i="2"/>
  <c r="AC835" i="2"/>
  <c r="AC834" i="2"/>
  <c r="AC833" i="2"/>
  <c r="AC832" i="2"/>
  <c r="AC831" i="2"/>
  <c r="AC830" i="2"/>
  <c r="AC829" i="2"/>
  <c r="AC828" i="2"/>
  <c r="AC827" i="2"/>
  <c r="AC826" i="2"/>
  <c r="AC825" i="2"/>
  <c r="AC824" i="2"/>
  <c r="AC823" i="2"/>
  <c r="AC822" i="2"/>
  <c r="AC821" i="2"/>
  <c r="AC820" i="2"/>
  <c r="AC819" i="2"/>
  <c r="AC818" i="2"/>
  <c r="AC817" i="2"/>
  <c r="AC816" i="2"/>
  <c r="AC815" i="2"/>
  <c r="AC814" i="2"/>
  <c r="AC813" i="2"/>
  <c r="AC812" i="2"/>
  <c r="AC811" i="2"/>
  <c r="AC810" i="2"/>
  <c r="AC809" i="2"/>
  <c r="AC808" i="2"/>
  <c r="AC807" i="2"/>
  <c r="AC806" i="2"/>
  <c r="AC805" i="2"/>
  <c r="AC804" i="2"/>
  <c r="AC803" i="2"/>
  <c r="AC802" i="2"/>
  <c r="AC801" i="2"/>
  <c r="AC800" i="2"/>
  <c r="AC799" i="2"/>
  <c r="AC798" i="2"/>
  <c r="AC797" i="2"/>
  <c r="AC796" i="2"/>
  <c r="AC795" i="2"/>
  <c r="AC794" i="2"/>
  <c r="AC793" i="2"/>
  <c r="AC792" i="2"/>
  <c r="AC791" i="2"/>
  <c r="AC790" i="2"/>
  <c r="AC789" i="2"/>
  <c r="AC788" i="2"/>
  <c r="AC787" i="2"/>
  <c r="AC786" i="2"/>
  <c r="AC785" i="2"/>
  <c r="AC784" i="2"/>
  <c r="AC783" i="2"/>
  <c r="AC782" i="2"/>
  <c r="AC781" i="2"/>
  <c r="AC780" i="2"/>
  <c r="AC779" i="2"/>
  <c r="AC778" i="2"/>
  <c r="AC777" i="2"/>
  <c r="AC776" i="2"/>
  <c r="AC775" i="2"/>
  <c r="AC774" i="2"/>
  <c r="AC773" i="2"/>
  <c r="AC772" i="2"/>
  <c r="AC771" i="2"/>
  <c r="AC770" i="2"/>
  <c r="AC769" i="2"/>
  <c r="AC768" i="2"/>
  <c r="AC767" i="2"/>
  <c r="AC766" i="2"/>
  <c r="AC765" i="2"/>
  <c r="AC764" i="2"/>
  <c r="AC763" i="2"/>
  <c r="AC762" i="2"/>
  <c r="AC761" i="2"/>
  <c r="AC760" i="2"/>
  <c r="AC759" i="2"/>
  <c r="AC758" i="2"/>
  <c r="AC757" i="2"/>
  <c r="AC756" i="2"/>
  <c r="AC755" i="2"/>
  <c r="AC754" i="2"/>
  <c r="AC753" i="2"/>
  <c r="AC752" i="2"/>
  <c r="AC751" i="2"/>
  <c r="AC750" i="2"/>
  <c r="AC749" i="2"/>
  <c r="AC748" i="2"/>
  <c r="AC747" i="2"/>
  <c r="AC746" i="2"/>
  <c r="AC745" i="2"/>
  <c r="AC744" i="2"/>
  <c r="AC743" i="2"/>
  <c r="AC742" i="2"/>
  <c r="AC741" i="2"/>
  <c r="AC740" i="2"/>
  <c r="AC739" i="2"/>
  <c r="AC738" i="2"/>
  <c r="AC737" i="2"/>
  <c r="AC736" i="2"/>
  <c r="AC735" i="2"/>
  <c r="AC734" i="2"/>
  <c r="AC733" i="2"/>
  <c r="AC732" i="2"/>
  <c r="AC731" i="2"/>
  <c r="AC730" i="2"/>
  <c r="AC729" i="2"/>
  <c r="AC728" i="2"/>
  <c r="AC727" i="2"/>
  <c r="AC726" i="2"/>
  <c r="AC725" i="2"/>
  <c r="AC724" i="2"/>
  <c r="AC723" i="2"/>
  <c r="AC722" i="2"/>
  <c r="AC721" i="2"/>
  <c r="AC720" i="2"/>
  <c r="AC719" i="2"/>
  <c r="AC718" i="2"/>
  <c r="AC717" i="2"/>
  <c r="AC716" i="2"/>
  <c r="AC715" i="2"/>
  <c r="AC714" i="2"/>
  <c r="AC713" i="2"/>
  <c r="AC712" i="2"/>
  <c r="AC711" i="2"/>
  <c r="AC710" i="2"/>
  <c r="AC709" i="2"/>
  <c r="AC708" i="2"/>
  <c r="AC707" i="2"/>
  <c r="AC706" i="2"/>
  <c r="AC705" i="2"/>
  <c r="AC704" i="2"/>
  <c r="AC703" i="2"/>
  <c r="AC702" i="2"/>
  <c r="AC701" i="2"/>
  <c r="AC700" i="2"/>
  <c r="AC699" i="2"/>
  <c r="AC698" i="2"/>
  <c r="AC697" i="2"/>
  <c r="AC696" i="2"/>
  <c r="AC695" i="2"/>
  <c r="AC694" i="2"/>
  <c r="AC693" i="2"/>
  <c r="AC692" i="2"/>
  <c r="AC691" i="2"/>
  <c r="AC690" i="2"/>
  <c r="AC689" i="2"/>
  <c r="AC688" i="2"/>
  <c r="AC687" i="2"/>
  <c r="AC686" i="2"/>
  <c r="AC685" i="2"/>
  <c r="AC684" i="2"/>
  <c r="AC683" i="2"/>
  <c r="AC682" i="2"/>
  <c r="AC681" i="2"/>
  <c r="AC680" i="2"/>
  <c r="AC679" i="2"/>
  <c r="AC678" i="2"/>
  <c r="AC677" i="2"/>
  <c r="AC676" i="2"/>
  <c r="AC675" i="2"/>
  <c r="AC674" i="2"/>
  <c r="AC673" i="2"/>
  <c r="AC672" i="2"/>
  <c r="AC671" i="2"/>
  <c r="AC670" i="2"/>
  <c r="AC669" i="2"/>
  <c r="AC668" i="2"/>
  <c r="AC667" i="2"/>
  <c r="AC666" i="2"/>
  <c r="AC665" i="2"/>
  <c r="AC664" i="2"/>
  <c r="AC663" i="2"/>
  <c r="AC662" i="2"/>
  <c r="AC661" i="2"/>
  <c r="AC660" i="2"/>
  <c r="AC659" i="2"/>
  <c r="AC658" i="2"/>
  <c r="AC657" i="2"/>
  <c r="AC656" i="2"/>
  <c r="AC655" i="2"/>
  <c r="AC654" i="2"/>
  <c r="AC653" i="2"/>
  <c r="AC652" i="2"/>
  <c r="AC651" i="2"/>
  <c r="AC650" i="2"/>
  <c r="AC649" i="2"/>
  <c r="AC648" i="2"/>
  <c r="AC647" i="2"/>
  <c r="AC646" i="2"/>
  <c r="AC645" i="2"/>
  <c r="AC644" i="2"/>
  <c r="AC643" i="2"/>
  <c r="AC642" i="2"/>
  <c r="AC641" i="2"/>
  <c r="AC640" i="2"/>
  <c r="AC639" i="2"/>
  <c r="AC638" i="2"/>
  <c r="AC637" i="2"/>
  <c r="AC636" i="2"/>
  <c r="AC635" i="2"/>
  <c r="AC634" i="2"/>
  <c r="AC633" i="2"/>
  <c r="AC632" i="2"/>
  <c r="AC631" i="2"/>
  <c r="AC630" i="2"/>
  <c r="AC629" i="2"/>
  <c r="AC628" i="2"/>
  <c r="AC627" i="2"/>
  <c r="AC626" i="2"/>
  <c r="AC625" i="2"/>
  <c r="AC624" i="2"/>
  <c r="AC623" i="2"/>
  <c r="AC622" i="2"/>
  <c r="AC621" i="2"/>
  <c r="AC620" i="2"/>
  <c r="AC619" i="2"/>
  <c r="AC618" i="2"/>
  <c r="AC617" i="2"/>
  <c r="AC616" i="2"/>
  <c r="AC615" i="2"/>
  <c r="AC614" i="2"/>
  <c r="AC613" i="2"/>
  <c r="AC612" i="2"/>
  <c r="AC611" i="2"/>
  <c r="AC610" i="2"/>
  <c r="AC609" i="2"/>
  <c r="AC608" i="2"/>
  <c r="AC607" i="2"/>
  <c r="AC606" i="2"/>
  <c r="AC605" i="2"/>
  <c r="AC604" i="2"/>
  <c r="AC603" i="2"/>
  <c r="AC602" i="2"/>
  <c r="AC601" i="2"/>
  <c r="AC600" i="2"/>
  <c r="AC599" i="2"/>
  <c r="AC598" i="2"/>
  <c r="AC597" i="2"/>
  <c r="AC596" i="2"/>
  <c r="AC595" i="2"/>
  <c r="AC594" i="2"/>
  <c r="AC593" i="2"/>
  <c r="AC592" i="2"/>
  <c r="AC591" i="2"/>
  <c r="AC590" i="2"/>
  <c r="AC589" i="2"/>
  <c r="AC588" i="2"/>
  <c r="AC587" i="2"/>
  <c r="AC586" i="2"/>
  <c r="AC585" i="2"/>
  <c r="AC584" i="2"/>
  <c r="AC583" i="2"/>
  <c r="AC582" i="2"/>
  <c r="AC581" i="2"/>
  <c r="AC580" i="2"/>
  <c r="AC579" i="2"/>
  <c r="AC578" i="2"/>
  <c r="AC577" i="2"/>
  <c r="AC576" i="2"/>
  <c r="AC575" i="2"/>
  <c r="AC574" i="2"/>
  <c r="AC573" i="2"/>
  <c r="AC572" i="2"/>
  <c r="AC571" i="2"/>
  <c r="AC570" i="2"/>
  <c r="AC569" i="2"/>
  <c r="AC568" i="2"/>
  <c r="AC567" i="2"/>
  <c r="AC566" i="2"/>
  <c r="AC565" i="2"/>
  <c r="AC564" i="2"/>
  <c r="AC563" i="2"/>
  <c r="AC562" i="2"/>
  <c r="AC561" i="2"/>
  <c r="AC560" i="2"/>
  <c r="AC559" i="2"/>
  <c r="AC558" i="2"/>
  <c r="AC557" i="2"/>
  <c r="AC556" i="2"/>
  <c r="AC555" i="2"/>
  <c r="AC554" i="2"/>
  <c r="AC553" i="2"/>
  <c r="AC552" i="2"/>
  <c r="AC551" i="2"/>
  <c r="AC550" i="2"/>
  <c r="AC549" i="2"/>
  <c r="AC548" i="2"/>
  <c r="AC547" i="2"/>
  <c r="AC546" i="2"/>
  <c r="AC545" i="2"/>
  <c r="AC544" i="2"/>
  <c r="AC543" i="2"/>
  <c r="AC542" i="2"/>
  <c r="AC541" i="2"/>
  <c r="AC540" i="2"/>
  <c r="AC539" i="2"/>
  <c r="AC538" i="2"/>
  <c r="AC537" i="2"/>
  <c r="AC536" i="2"/>
  <c r="AC535" i="2"/>
  <c r="AC534" i="2"/>
  <c r="AC533" i="2"/>
  <c r="AC532" i="2"/>
  <c r="AC531" i="2"/>
  <c r="AC530" i="2"/>
  <c r="AC529" i="2"/>
  <c r="AC528" i="2"/>
  <c r="AC527" i="2"/>
  <c r="AC526" i="2"/>
  <c r="AC525" i="2"/>
  <c r="AC524" i="2"/>
  <c r="AC523" i="2"/>
  <c r="AC522" i="2"/>
  <c r="AC521" i="2"/>
  <c r="AC520" i="2"/>
  <c r="AC519" i="2"/>
  <c r="AC518" i="2"/>
  <c r="AC517" i="2"/>
  <c r="AC516" i="2"/>
  <c r="AC515" i="2"/>
  <c r="AC514" i="2"/>
  <c r="AC513" i="2"/>
  <c r="AC512" i="2"/>
  <c r="AC511" i="2"/>
  <c r="AC510" i="2"/>
  <c r="AC509" i="2"/>
  <c r="AC508" i="2"/>
  <c r="AC507" i="2"/>
  <c r="AC506" i="2"/>
  <c r="AC505" i="2"/>
  <c r="AC504" i="2"/>
  <c r="AC503" i="2"/>
  <c r="AC502" i="2"/>
  <c r="AC501" i="2"/>
  <c r="AC500" i="2"/>
  <c r="AC499" i="2"/>
  <c r="AC498" i="2"/>
  <c r="AC497" i="2"/>
  <c r="AC496" i="2"/>
  <c r="AC495" i="2"/>
  <c r="AC494" i="2"/>
  <c r="AC493" i="2"/>
  <c r="AC492" i="2"/>
  <c r="AC491" i="2"/>
  <c r="AC490" i="2"/>
  <c r="AC489" i="2"/>
  <c r="AC488" i="2"/>
  <c r="AC487" i="2"/>
  <c r="AC486" i="2"/>
  <c r="AC485" i="2"/>
  <c r="AC484" i="2"/>
  <c r="AC483" i="2"/>
  <c r="AC482" i="2"/>
  <c r="AC481" i="2"/>
  <c r="AC480" i="2"/>
  <c r="AC479" i="2"/>
  <c r="AC478" i="2"/>
  <c r="AC477" i="2"/>
  <c r="AC476" i="2"/>
  <c r="AC475" i="2"/>
  <c r="AC474" i="2"/>
  <c r="AC473" i="2"/>
  <c r="AC472" i="2"/>
  <c r="AC471" i="2"/>
  <c r="AC470" i="2"/>
  <c r="AC469" i="2"/>
  <c r="AC468" i="2"/>
  <c r="AC467" i="2"/>
  <c r="AC466" i="2"/>
  <c r="AC465" i="2"/>
  <c r="AC464" i="2"/>
  <c r="AC463" i="2"/>
  <c r="AC462" i="2"/>
  <c r="AC461" i="2"/>
  <c r="AC460" i="2"/>
  <c r="AC459" i="2"/>
  <c r="AC458" i="2"/>
  <c r="AC457" i="2"/>
  <c r="AC456" i="2"/>
  <c r="AC455" i="2"/>
  <c r="AC454" i="2"/>
  <c r="AC453" i="2"/>
  <c r="AC452" i="2"/>
  <c r="AC451" i="2"/>
  <c r="AC450" i="2"/>
  <c r="AC449" i="2"/>
  <c r="AC448" i="2"/>
  <c r="AC447" i="2"/>
  <c r="AC446" i="2"/>
  <c r="AC445" i="2"/>
  <c r="AC444" i="2"/>
  <c r="AC443" i="2"/>
  <c r="AC442" i="2"/>
  <c r="AC441" i="2"/>
  <c r="AC440" i="2"/>
  <c r="AC439" i="2"/>
  <c r="AC438" i="2"/>
  <c r="AC437" i="2"/>
  <c r="AC436" i="2"/>
  <c r="AC435" i="2"/>
  <c r="AC434" i="2"/>
  <c r="AC433" i="2"/>
  <c r="AC432" i="2"/>
  <c r="AC431" i="2"/>
  <c r="AC430" i="2"/>
  <c r="AC429" i="2"/>
  <c r="AC428" i="2"/>
  <c r="AC427" i="2"/>
  <c r="AC426" i="2"/>
  <c r="AC425" i="2"/>
  <c r="AC424" i="2"/>
  <c r="AC423" i="2"/>
  <c r="AC422" i="2"/>
  <c r="AC421" i="2"/>
  <c r="AC420" i="2"/>
  <c r="AC419" i="2"/>
  <c r="AC418" i="2"/>
  <c r="AC417" i="2"/>
  <c r="AC416" i="2"/>
  <c r="AC415" i="2"/>
  <c r="AC414" i="2"/>
  <c r="AC413" i="2"/>
  <c r="AC412" i="2"/>
  <c r="AC411" i="2"/>
  <c r="AC410" i="2"/>
  <c r="AC409" i="2"/>
  <c r="AC408" i="2"/>
  <c r="AC407" i="2"/>
  <c r="AC406" i="2"/>
  <c r="AC405" i="2"/>
  <c r="AC404" i="2"/>
  <c r="AC403" i="2"/>
  <c r="AC402" i="2"/>
  <c r="AC401" i="2"/>
  <c r="AC400" i="2"/>
  <c r="AC399" i="2"/>
  <c r="AC398" i="2"/>
  <c r="AC397" i="2"/>
  <c r="AC396" i="2"/>
  <c r="AC395" i="2"/>
  <c r="AC394" i="2"/>
  <c r="AC393" i="2"/>
  <c r="AC392" i="2"/>
  <c r="AC391" i="2"/>
  <c r="AC390" i="2"/>
  <c r="AC389" i="2"/>
  <c r="AC388" i="2"/>
  <c r="AC387" i="2"/>
  <c r="AC386" i="2"/>
  <c r="AC385" i="2"/>
  <c r="AC384" i="2"/>
  <c r="AC383" i="2"/>
  <c r="AC382" i="2"/>
  <c r="AC381" i="2"/>
  <c r="AC380" i="2"/>
  <c r="AC379" i="2"/>
  <c r="AC378" i="2"/>
  <c r="AC377" i="2"/>
  <c r="AC376" i="2"/>
  <c r="AC375" i="2"/>
  <c r="AC374" i="2"/>
  <c r="AC373" i="2"/>
  <c r="AC372" i="2"/>
  <c r="AC371" i="2"/>
  <c r="AC370" i="2"/>
  <c r="AC369" i="2"/>
  <c r="AC368" i="2"/>
  <c r="AC367" i="2"/>
  <c r="AC366" i="2"/>
  <c r="AC365" i="2"/>
  <c r="AC364" i="2"/>
  <c r="AC363" i="2"/>
  <c r="AC362" i="2"/>
  <c r="AC361" i="2"/>
  <c r="AC360" i="2"/>
  <c r="AC359" i="2"/>
  <c r="AC358" i="2"/>
  <c r="AC357" i="2"/>
  <c r="AC356" i="2"/>
  <c r="AC355" i="2"/>
  <c r="AC354" i="2"/>
  <c r="AC353" i="2"/>
  <c r="AC352" i="2"/>
  <c r="AC351" i="2"/>
  <c r="AC350" i="2"/>
  <c r="AC349" i="2"/>
  <c r="AC348" i="2"/>
  <c r="AC347" i="2"/>
  <c r="AC346" i="2"/>
  <c r="AC345" i="2"/>
  <c r="AC344" i="2"/>
  <c r="AC343" i="2"/>
  <c r="AC342" i="2"/>
  <c r="AC341" i="2"/>
  <c r="AC340" i="2"/>
  <c r="AC339" i="2"/>
  <c r="AC338" i="2"/>
  <c r="AC337" i="2"/>
  <c r="AC336" i="2"/>
  <c r="AC335" i="2"/>
  <c r="AC334" i="2"/>
  <c r="AC333" i="2"/>
  <c r="AC332" i="2"/>
  <c r="AC331" i="2"/>
  <c r="AC330" i="2"/>
  <c r="AC329" i="2"/>
  <c r="AC328" i="2"/>
  <c r="AC327" i="2"/>
  <c r="AC326" i="2"/>
  <c r="AC325" i="2"/>
  <c r="AC324" i="2"/>
  <c r="AC323" i="2"/>
  <c r="AC322" i="2"/>
  <c r="AC321" i="2"/>
  <c r="AC320" i="2"/>
  <c r="AC319" i="2"/>
  <c r="AC318" i="2"/>
  <c r="AC317" i="2"/>
  <c r="AC316" i="2"/>
  <c r="AC315" i="2"/>
  <c r="AC314" i="2"/>
  <c r="AC313" i="2"/>
  <c r="AC312" i="2"/>
  <c r="AC311" i="2"/>
  <c r="AC310" i="2"/>
  <c r="AC309" i="2"/>
  <c r="AC308" i="2"/>
  <c r="AC307" i="2"/>
  <c r="AC306" i="2"/>
  <c r="AC305" i="2"/>
  <c r="AC304" i="2"/>
  <c r="AC303" i="2"/>
  <c r="AC302" i="2"/>
  <c r="AC301" i="2"/>
  <c r="AC300" i="2"/>
  <c r="AC299" i="2"/>
  <c r="AC298" i="2"/>
  <c r="AC297" i="2"/>
  <c r="AC296" i="2"/>
  <c r="AC295" i="2"/>
  <c r="AC294" i="2"/>
  <c r="AC293" i="2"/>
  <c r="AC292" i="2"/>
  <c r="AC291" i="2"/>
  <c r="AC290" i="2"/>
  <c r="AC289" i="2"/>
  <c r="AC288" i="2"/>
  <c r="AC287" i="2"/>
  <c r="AC286" i="2"/>
  <c r="AC285" i="2"/>
  <c r="AC284" i="2"/>
  <c r="AC283" i="2"/>
  <c r="AC282" i="2"/>
  <c r="AC281" i="2"/>
  <c r="AC280" i="2"/>
  <c r="AC279" i="2"/>
  <c r="AC278" i="2"/>
  <c r="AC277" i="2"/>
  <c r="AC276" i="2"/>
  <c r="AC275" i="2"/>
  <c r="AC274" i="2"/>
  <c r="AC273" i="2"/>
  <c r="AC272" i="2"/>
  <c r="AC271" i="2"/>
  <c r="AC270" i="2"/>
  <c r="AC269" i="2"/>
  <c r="AC268" i="2"/>
  <c r="AC267" i="2"/>
  <c r="AC266" i="2"/>
  <c r="AC265" i="2"/>
  <c r="AC264" i="2"/>
  <c r="AC263" i="2"/>
  <c r="AC262" i="2"/>
  <c r="AC261" i="2"/>
  <c r="AC260" i="2"/>
  <c r="AC259" i="2"/>
  <c r="AC258" i="2"/>
  <c r="AC257" i="2"/>
  <c r="AC256" i="2"/>
  <c r="AC255" i="2"/>
  <c r="AC254" i="2"/>
  <c r="AC253" i="2"/>
  <c r="AC252" i="2"/>
  <c r="AC251" i="2"/>
  <c r="AC250" i="2"/>
  <c r="AC249" i="2"/>
  <c r="AC248" i="2"/>
  <c r="AC247" i="2"/>
  <c r="AC246" i="2"/>
  <c r="AC245" i="2"/>
  <c r="AC244" i="2"/>
  <c r="AC243" i="2"/>
  <c r="AC242" i="2"/>
  <c r="AC241" i="2"/>
  <c r="AC240" i="2"/>
  <c r="AC239" i="2"/>
  <c r="AC238" i="2"/>
  <c r="AC237" i="2"/>
  <c r="AC236" i="2"/>
  <c r="AC235" i="2"/>
  <c r="AC234" i="2"/>
  <c r="AC233" i="2"/>
  <c r="AC232" i="2"/>
  <c r="AC231" i="2"/>
  <c r="AC230" i="2"/>
  <c r="AC229" i="2"/>
  <c r="AC228" i="2"/>
  <c r="AC227" i="2"/>
  <c r="AC226" i="2"/>
  <c r="AC225" i="2"/>
  <c r="AC224" i="2"/>
  <c r="AC223" i="2"/>
  <c r="AC222" i="2"/>
  <c r="AC221" i="2"/>
  <c r="AC220" i="2"/>
  <c r="AC219" i="2"/>
  <c r="AC218" i="2"/>
  <c r="AC217" i="2"/>
  <c r="AC216" i="2"/>
  <c r="AC215" i="2"/>
  <c r="AC214" i="2"/>
  <c r="AC213" i="2"/>
  <c r="AC212" i="2"/>
  <c r="AC211" i="2"/>
  <c r="AC210" i="2"/>
  <c r="AC209" i="2"/>
  <c r="AC208" i="2"/>
  <c r="AC207" i="2"/>
  <c r="AC206" i="2"/>
  <c r="AC205" i="2"/>
  <c r="AC204" i="2"/>
  <c r="AC203" i="2"/>
  <c r="AC202" i="2"/>
  <c r="AC201" i="2"/>
  <c r="AC200" i="2"/>
  <c r="AC199" i="2"/>
  <c r="AC198" i="2"/>
  <c r="AC197" i="2"/>
  <c r="AC196" i="2"/>
  <c r="AC195" i="2"/>
  <c r="AC194" i="2"/>
  <c r="AC193" i="2"/>
  <c r="AC192" i="2"/>
  <c r="AC191" i="2"/>
  <c r="AC190" i="2"/>
  <c r="AC189" i="2"/>
  <c r="AC188" i="2"/>
  <c r="AC187" i="2"/>
  <c r="AC186" i="2"/>
  <c r="AC185" i="2"/>
  <c r="AC184" i="2"/>
  <c r="AC183" i="2"/>
  <c r="AC182" i="2"/>
  <c r="AC181" i="2"/>
  <c r="AC180" i="2"/>
  <c r="AC179" i="2"/>
  <c r="AC178" i="2"/>
  <c r="AC177" i="2"/>
  <c r="AC176" i="2"/>
  <c r="AC175" i="2"/>
  <c r="AC174" i="2"/>
  <c r="AC173" i="2"/>
  <c r="AC172" i="2"/>
  <c r="AC171" i="2"/>
  <c r="AC170" i="2"/>
  <c r="AC169" i="2"/>
  <c r="AC168" i="2"/>
  <c r="AC167" i="2"/>
  <c r="AC166" i="2"/>
  <c r="AC165" i="2"/>
  <c r="AC164" i="2"/>
  <c r="AC163" i="2"/>
  <c r="AC162" i="2"/>
  <c r="AC161" i="2"/>
  <c r="AC160" i="2"/>
  <c r="AC159" i="2"/>
  <c r="AC158" i="2"/>
  <c r="AC157" i="2"/>
  <c r="AC156" i="2"/>
  <c r="AC155" i="2"/>
  <c r="AC154" i="2"/>
  <c r="AC153" i="2"/>
  <c r="AC152" i="2"/>
  <c r="AC151" i="2"/>
  <c r="AC150" i="2"/>
  <c r="AC149" i="2"/>
  <c r="AC148" i="2"/>
  <c r="AC147" i="2"/>
  <c r="AC146" i="2"/>
  <c r="AC145" i="2"/>
  <c r="AC144" i="2"/>
  <c r="AC143" i="2"/>
  <c r="AC142" i="2"/>
  <c r="AC141" i="2"/>
  <c r="AC140" i="2"/>
  <c r="AC139" i="2"/>
  <c r="AC138" i="2"/>
  <c r="AC137" i="2"/>
  <c r="AC136" i="2"/>
  <c r="AC135" i="2"/>
  <c r="AC134" i="2"/>
  <c r="AC133" i="2"/>
  <c r="AC132" i="2"/>
  <c r="AC131" i="2"/>
  <c r="AC130" i="2"/>
  <c r="AC129" i="2"/>
  <c r="AC128" i="2"/>
  <c r="AC127" i="2"/>
  <c r="AC126" i="2"/>
  <c r="AC125" i="2"/>
  <c r="AC124" i="2"/>
  <c r="AC123" i="2"/>
  <c r="AC122" i="2"/>
  <c r="AC121" i="2"/>
  <c r="AC120" i="2"/>
  <c r="AC119" i="2"/>
  <c r="AC118" i="2"/>
  <c r="AC117" i="2"/>
  <c r="AC116" i="2"/>
  <c r="AC115" i="2"/>
  <c r="AC114" i="2"/>
  <c r="AC113" i="2"/>
  <c r="AC112" i="2"/>
  <c r="AC111" i="2"/>
  <c r="AC110" i="2"/>
  <c r="AC109" i="2"/>
  <c r="AC108" i="2"/>
  <c r="AC107" i="2"/>
  <c r="AC106" i="2"/>
  <c r="AC105" i="2"/>
  <c r="AC104" i="2"/>
  <c r="AC103" i="2"/>
  <c r="AC102" i="2"/>
  <c r="AC101" i="2"/>
  <c r="AC100" i="2"/>
  <c r="AC99" i="2"/>
  <c r="AC98" i="2"/>
  <c r="AC97" i="2"/>
  <c r="AC96" i="2"/>
  <c r="AC95" i="2"/>
  <c r="AC94" i="2"/>
  <c r="AC93" i="2"/>
  <c r="AC92" i="2"/>
  <c r="AC91" i="2"/>
  <c r="AC90" i="2"/>
  <c r="AC89" i="2"/>
  <c r="AC88" i="2"/>
  <c r="AC87" i="2"/>
  <c r="AC86" i="2"/>
  <c r="AC85" i="2"/>
  <c r="AC84" i="2"/>
  <c r="AC83" i="2"/>
  <c r="AC82" i="2"/>
  <c r="AC81" i="2"/>
  <c r="AC80" i="2"/>
  <c r="AC79" i="2"/>
  <c r="AC78" i="2"/>
  <c r="AC77" i="2"/>
  <c r="AC76" i="2"/>
  <c r="AC75" i="2"/>
  <c r="AC74" i="2"/>
  <c r="AC73" i="2"/>
  <c r="AC72" i="2"/>
  <c r="AC71" i="2"/>
  <c r="AC70" i="2"/>
  <c r="AC69" i="2"/>
  <c r="AC68" i="2"/>
  <c r="AC67" i="2"/>
  <c r="AC66" i="2"/>
  <c r="AC65" i="2"/>
  <c r="AC64" i="2"/>
  <c r="AC63" i="2"/>
  <c r="AC62" i="2"/>
  <c r="AC61" i="2"/>
  <c r="AC60" i="2"/>
  <c r="AC59" i="2"/>
  <c r="AC58" i="2"/>
  <c r="AC57" i="2"/>
  <c r="AC56" i="2"/>
  <c r="AC55" i="2"/>
  <c r="AC54" i="2"/>
  <c r="AC53" i="2"/>
  <c r="AC52" i="2"/>
  <c r="AC51" i="2"/>
  <c r="AC50" i="2"/>
  <c r="AC49" i="2"/>
  <c r="AC48" i="2"/>
  <c r="AC47" i="2"/>
  <c r="AC46" i="2"/>
  <c r="AC45" i="2"/>
  <c r="AC44" i="2"/>
  <c r="AC43" i="2"/>
  <c r="AC42" i="2"/>
  <c r="AC41" i="2"/>
  <c r="AC40" i="2"/>
  <c r="AC39" i="2"/>
  <c r="AC38" i="2"/>
  <c r="AC37" i="2"/>
  <c r="AC36" i="2"/>
  <c r="AC35" i="2"/>
  <c r="AC34" i="2"/>
  <c r="AC33" i="2"/>
  <c r="AC32" i="2"/>
  <c r="AC31" i="2"/>
  <c r="AC30" i="2"/>
  <c r="AC29" i="2"/>
  <c r="AC28" i="2"/>
  <c r="AC27" i="2"/>
  <c r="AC26" i="2"/>
  <c r="AC25" i="2"/>
  <c r="AC24" i="2"/>
  <c r="AC23" i="2"/>
  <c r="AC22" i="2"/>
  <c r="AC21" i="2"/>
  <c r="AC20" i="2"/>
  <c r="AC19" i="2"/>
  <c r="AC18" i="2"/>
  <c r="AC17" i="2"/>
  <c r="AC16" i="2"/>
  <c r="AC15" i="2"/>
  <c r="AC14" i="2"/>
  <c r="AC13" i="2"/>
  <c r="AC12" i="2"/>
  <c r="AC11" i="2"/>
  <c r="T9" i="3" l="1"/>
  <c r="D8" i="3" s="1"/>
  <c r="BA11" i="4"/>
  <c r="BA10" i="4"/>
  <c r="BA47" i="4"/>
  <c r="BA31" i="4"/>
  <c r="BA15" i="4"/>
  <c r="BA96" i="4"/>
  <c r="BA51" i="4"/>
  <c r="BA43" i="4"/>
  <c r="BA35" i="4"/>
  <c r="BA27" i="4"/>
  <c r="BA19" i="4"/>
  <c r="BA12" i="4"/>
  <c r="BA14" i="4"/>
  <c r="BA16" i="4"/>
  <c r="BA18" i="4"/>
  <c r="BA20" i="4"/>
  <c r="BA22" i="4"/>
  <c r="BA24" i="4"/>
  <c r="BA26" i="4"/>
  <c r="BA28" i="4"/>
  <c r="BA30" i="4"/>
  <c r="BA32" i="4"/>
  <c r="BA34" i="4"/>
  <c r="BA36" i="4"/>
  <c r="BA38" i="4"/>
  <c r="BA40" i="4"/>
  <c r="BA42" i="4"/>
  <c r="BA44" i="4"/>
  <c r="BA46" i="4"/>
  <c r="BA48" i="4"/>
  <c r="BA50" i="4"/>
  <c r="BA52" i="4"/>
  <c r="BA39" i="4"/>
  <c r="BA23" i="4"/>
  <c r="BA108" i="4"/>
  <c r="BA106" i="4"/>
  <c r="BA104" i="4"/>
  <c r="BA102" i="4"/>
  <c r="BA100" i="4"/>
  <c r="BA98" i="4"/>
  <c r="BA94" i="4"/>
  <c r="BA92" i="4"/>
  <c r="BA90" i="4"/>
  <c r="BA88" i="4"/>
  <c r="BA86" i="4"/>
  <c r="BA84" i="4"/>
  <c r="BA82" i="4"/>
  <c r="BA80" i="4"/>
  <c r="BA78" i="4"/>
  <c r="BA76" i="4"/>
  <c r="BA74" i="4"/>
  <c r="BA72" i="4"/>
  <c r="BA70" i="4"/>
  <c r="BA68" i="4"/>
  <c r="BA66" i="4"/>
  <c r="BA64" i="4"/>
  <c r="BA62" i="4"/>
  <c r="BA60" i="4"/>
  <c r="BA58" i="4"/>
  <c r="BA56" i="4"/>
  <c r="BA54" i="4"/>
  <c r="BA49" i="4"/>
  <c r="BA41" i="4"/>
  <c r="BA33" i="4"/>
  <c r="BA25" i="4"/>
  <c r="BA17" i="4"/>
  <c r="BA109" i="4"/>
  <c r="BA107" i="4"/>
  <c r="BA105" i="4"/>
  <c r="BA103" i="4"/>
  <c r="BA101" i="4"/>
  <c r="BA99" i="4"/>
  <c r="BA97" i="4"/>
  <c r="BA95" i="4"/>
  <c r="BA93" i="4"/>
  <c r="BA91" i="4"/>
  <c r="BA89" i="4"/>
  <c r="BA87" i="4"/>
  <c r="BA85" i="4"/>
  <c r="BA83" i="4"/>
  <c r="BA81" i="4"/>
  <c r="BA79" i="4"/>
  <c r="BA77" i="4"/>
  <c r="BA75" i="4"/>
  <c r="BA73" i="4"/>
  <c r="BA71" i="4"/>
  <c r="BA69" i="4"/>
  <c r="BA67" i="4"/>
  <c r="BA65" i="4"/>
  <c r="BA63" i="4"/>
  <c r="BA61" i="4"/>
  <c r="BA59" i="4"/>
  <c r="BA57" i="4"/>
  <c r="BA55" i="4"/>
  <c r="BA53" i="4"/>
  <c r="BA45" i="4"/>
  <c r="BA37" i="4"/>
  <c r="BA29" i="4"/>
  <c r="BA21" i="4"/>
  <c r="BA13" i="4"/>
  <c r="BX15" i="1"/>
  <c r="BC9" i="4"/>
  <c r="BI112" i="4" s="1"/>
  <c r="BY15" i="1"/>
  <c r="BB6" i="4"/>
  <c r="W2510" i="2"/>
  <c r="L2510" i="2" s="1" a="1"/>
  <c r="L2510" i="2" s="1"/>
  <c r="W2509" i="2"/>
  <c r="L2509" i="2" s="1" a="1"/>
  <c r="L2509" i="2" s="1"/>
  <c r="W2508" i="2"/>
  <c r="L2508" i="2" s="1" a="1"/>
  <c r="L2508" i="2" s="1"/>
  <c r="W2507" i="2"/>
  <c r="L2507" i="2" s="1" a="1"/>
  <c r="L2507" i="2" s="1"/>
  <c r="W2506" i="2"/>
  <c r="L2506" i="2" s="1" a="1"/>
  <c r="L2506" i="2" s="1"/>
  <c r="W2505" i="2"/>
  <c r="L2505" i="2" s="1" a="1"/>
  <c r="L2505" i="2" s="1"/>
  <c r="W2504" i="2"/>
  <c r="L2504" i="2" s="1" a="1"/>
  <c r="L2504" i="2" s="1"/>
  <c r="W2503" i="2"/>
  <c r="L2503" i="2" s="1" a="1"/>
  <c r="L2503" i="2" s="1"/>
  <c r="W2502" i="2"/>
  <c r="L2502" i="2" s="1" a="1"/>
  <c r="L2502" i="2" s="1"/>
  <c r="W2501" i="2"/>
  <c r="L2501" i="2" s="1" a="1"/>
  <c r="L2501" i="2" s="1"/>
  <c r="W2500" i="2"/>
  <c r="L2500" i="2" s="1" a="1"/>
  <c r="L2500" i="2" s="1"/>
  <c r="W2499" i="2"/>
  <c r="L2499" i="2" s="1" a="1"/>
  <c r="L2499" i="2" s="1"/>
  <c r="W2498" i="2"/>
  <c r="L2498" i="2" s="1" a="1"/>
  <c r="L2498" i="2" s="1"/>
  <c r="W2497" i="2"/>
  <c r="L2497" i="2" s="1" a="1"/>
  <c r="L2497" i="2" s="1"/>
  <c r="W2496" i="2"/>
  <c r="L2496" i="2" s="1" a="1"/>
  <c r="L2496" i="2" s="1"/>
  <c r="W2495" i="2"/>
  <c r="L2495" i="2" s="1" a="1"/>
  <c r="L2495" i="2" s="1"/>
  <c r="W2494" i="2"/>
  <c r="L2494" i="2" s="1" a="1"/>
  <c r="L2494" i="2" s="1"/>
  <c r="W2493" i="2"/>
  <c r="L2493" i="2" s="1" a="1"/>
  <c r="L2493" i="2" s="1"/>
  <c r="W2492" i="2"/>
  <c r="L2492" i="2" s="1" a="1"/>
  <c r="L2492" i="2" s="1"/>
  <c r="W2491" i="2"/>
  <c r="L2491" i="2" s="1" a="1"/>
  <c r="L2491" i="2" s="1"/>
  <c r="W2490" i="2"/>
  <c r="L2490" i="2" s="1" a="1"/>
  <c r="L2490" i="2" s="1"/>
  <c r="W2489" i="2"/>
  <c r="L2489" i="2" s="1" a="1"/>
  <c r="L2489" i="2" s="1"/>
  <c r="W2488" i="2"/>
  <c r="L2488" i="2" s="1" a="1"/>
  <c r="L2488" i="2" s="1"/>
  <c r="W2487" i="2"/>
  <c r="L2487" i="2" s="1" a="1"/>
  <c r="L2487" i="2" s="1"/>
  <c r="W2486" i="2"/>
  <c r="L2486" i="2" s="1" a="1"/>
  <c r="L2486" i="2" s="1"/>
  <c r="W2485" i="2"/>
  <c r="L2485" i="2" s="1" a="1"/>
  <c r="L2485" i="2" s="1"/>
  <c r="W2484" i="2"/>
  <c r="L2484" i="2" s="1" a="1"/>
  <c r="L2484" i="2" s="1"/>
  <c r="W2483" i="2"/>
  <c r="L2483" i="2" s="1" a="1"/>
  <c r="L2483" i="2" s="1"/>
  <c r="W2482" i="2"/>
  <c r="L2482" i="2" s="1" a="1"/>
  <c r="L2482" i="2" s="1"/>
  <c r="W2481" i="2"/>
  <c r="L2481" i="2" s="1" a="1"/>
  <c r="L2481" i="2" s="1"/>
  <c r="W2480" i="2"/>
  <c r="L2480" i="2" s="1" a="1"/>
  <c r="L2480" i="2" s="1"/>
  <c r="W2479" i="2"/>
  <c r="L2479" i="2" s="1" a="1"/>
  <c r="L2479" i="2" s="1"/>
  <c r="W2478" i="2"/>
  <c r="L2478" i="2" s="1" a="1"/>
  <c r="L2478" i="2" s="1"/>
  <c r="W2477" i="2"/>
  <c r="L2477" i="2" s="1" a="1"/>
  <c r="L2477" i="2" s="1"/>
  <c r="W2476" i="2"/>
  <c r="L2476" i="2" s="1" a="1"/>
  <c r="L2476" i="2" s="1"/>
  <c r="W2475" i="2"/>
  <c r="L2475" i="2" s="1" a="1"/>
  <c r="L2475" i="2" s="1"/>
  <c r="W2474" i="2"/>
  <c r="L2474" i="2" s="1" a="1"/>
  <c r="L2474" i="2" s="1"/>
  <c r="W2473" i="2"/>
  <c r="L2473" i="2" s="1" a="1"/>
  <c r="L2473" i="2" s="1"/>
  <c r="W2472" i="2"/>
  <c r="L2472" i="2" s="1" a="1"/>
  <c r="L2472" i="2" s="1"/>
  <c r="W2471" i="2"/>
  <c r="L2471" i="2" s="1" a="1"/>
  <c r="L2471" i="2" s="1"/>
  <c r="W2470" i="2"/>
  <c r="L2470" i="2" s="1" a="1"/>
  <c r="L2470" i="2" s="1"/>
  <c r="W2469" i="2"/>
  <c r="L2469" i="2" s="1" a="1"/>
  <c r="L2469" i="2" s="1"/>
  <c r="W2468" i="2"/>
  <c r="L2468" i="2" s="1" a="1"/>
  <c r="L2468" i="2" s="1"/>
  <c r="W2467" i="2"/>
  <c r="L2467" i="2" s="1" a="1"/>
  <c r="L2467" i="2" s="1"/>
  <c r="W2466" i="2"/>
  <c r="L2466" i="2" s="1" a="1"/>
  <c r="L2466" i="2" s="1"/>
  <c r="W2465" i="2"/>
  <c r="L2465" i="2" s="1" a="1"/>
  <c r="L2465" i="2" s="1"/>
  <c r="W2464" i="2"/>
  <c r="L2464" i="2" s="1" a="1"/>
  <c r="L2464" i="2" s="1"/>
  <c r="W2463" i="2"/>
  <c r="L2463" i="2" s="1" a="1"/>
  <c r="L2463" i="2" s="1"/>
  <c r="W2462" i="2"/>
  <c r="L2462" i="2" s="1" a="1"/>
  <c r="L2462" i="2" s="1"/>
  <c r="W2461" i="2"/>
  <c r="L2461" i="2" s="1" a="1"/>
  <c r="L2461" i="2" s="1"/>
  <c r="W2460" i="2"/>
  <c r="L2460" i="2" s="1" a="1"/>
  <c r="L2460" i="2" s="1"/>
  <c r="W2459" i="2"/>
  <c r="L2459" i="2" s="1" a="1"/>
  <c r="L2459" i="2" s="1"/>
  <c r="W2458" i="2"/>
  <c r="L2458" i="2" s="1" a="1"/>
  <c r="L2458" i="2" s="1"/>
  <c r="W2457" i="2"/>
  <c r="L2457" i="2" s="1" a="1"/>
  <c r="L2457" i="2" s="1"/>
  <c r="W2456" i="2"/>
  <c r="L2456" i="2" s="1" a="1"/>
  <c r="L2456" i="2" s="1"/>
  <c r="W2455" i="2"/>
  <c r="L2455" i="2" s="1" a="1"/>
  <c r="L2455" i="2" s="1"/>
  <c r="W2454" i="2"/>
  <c r="L2454" i="2" s="1" a="1"/>
  <c r="L2454" i="2" s="1"/>
  <c r="W2453" i="2"/>
  <c r="L2453" i="2" s="1" a="1"/>
  <c r="L2453" i="2" s="1"/>
  <c r="W2452" i="2"/>
  <c r="L2452" i="2" s="1" a="1"/>
  <c r="L2452" i="2" s="1"/>
  <c r="W2451" i="2"/>
  <c r="L2451" i="2" s="1" a="1"/>
  <c r="L2451" i="2" s="1"/>
  <c r="W2450" i="2"/>
  <c r="L2450" i="2" s="1" a="1"/>
  <c r="L2450" i="2" s="1"/>
  <c r="W2449" i="2"/>
  <c r="L2449" i="2" s="1" a="1"/>
  <c r="L2449" i="2" s="1"/>
  <c r="W2448" i="2"/>
  <c r="L2448" i="2" s="1" a="1"/>
  <c r="L2448" i="2" s="1"/>
  <c r="W2447" i="2"/>
  <c r="L2447" i="2" s="1" a="1"/>
  <c r="L2447" i="2" s="1"/>
  <c r="W2446" i="2"/>
  <c r="L2446" i="2" s="1" a="1"/>
  <c r="L2446" i="2" s="1"/>
  <c r="W2445" i="2"/>
  <c r="L2445" i="2" s="1" a="1"/>
  <c r="L2445" i="2" s="1"/>
  <c r="W2444" i="2"/>
  <c r="L2444" i="2" s="1" a="1"/>
  <c r="L2444" i="2" s="1"/>
  <c r="W2443" i="2"/>
  <c r="L2443" i="2" s="1" a="1"/>
  <c r="L2443" i="2" s="1"/>
  <c r="W2442" i="2"/>
  <c r="L2442" i="2" s="1" a="1"/>
  <c r="L2442" i="2" s="1"/>
  <c r="W2441" i="2"/>
  <c r="L2441" i="2" s="1" a="1"/>
  <c r="L2441" i="2" s="1"/>
  <c r="W2440" i="2"/>
  <c r="L2440" i="2" s="1" a="1"/>
  <c r="L2440" i="2" s="1"/>
  <c r="W2439" i="2"/>
  <c r="L2439" i="2" s="1" a="1"/>
  <c r="L2439" i="2" s="1"/>
  <c r="W2438" i="2"/>
  <c r="L2438" i="2" s="1" a="1"/>
  <c r="L2438" i="2" s="1"/>
  <c r="W2437" i="2"/>
  <c r="L2437" i="2" s="1" a="1"/>
  <c r="L2437" i="2" s="1"/>
  <c r="W2436" i="2"/>
  <c r="L2436" i="2" s="1" a="1"/>
  <c r="L2436" i="2" s="1"/>
  <c r="W2435" i="2"/>
  <c r="L2435" i="2" s="1" a="1"/>
  <c r="L2435" i="2" s="1"/>
  <c r="W2434" i="2"/>
  <c r="L2434" i="2" s="1" a="1"/>
  <c r="L2434" i="2" s="1"/>
  <c r="W2433" i="2"/>
  <c r="L2433" i="2" s="1" a="1"/>
  <c r="L2433" i="2" s="1"/>
  <c r="W2432" i="2"/>
  <c r="L2432" i="2" s="1" a="1"/>
  <c r="L2432" i="2" s="1"/>
  <c r="W2431" i="2"/>
  <c r="L2431" i="2" s="1" a="1"/>
  <c r="L2431" i="2" s="1"/>
  <c r="W2430" i="2"/>
  <c r="L2430" i="2" s="1" a="1"/>
  <c r="L2430" i="2" s="1"/>
  <c r="W2429" i="2"/>
  <c r="L2429" i="2" s="1" a="1"/>
  <c r="L2429" i="2" s="1"/>
  <c r="W2428" i="2"/>
  <c r="L2428" i="2" s="1" a="1"/>
  <c r="L2428" i="2" s="1"/>
  <c r="W2427" i="2"/>
  <c r="L2427" i="2" s="1" a="1"/>
  <c r="L2427" i="2" s="1"/>
  <c r="W2426" i="2"/>
  <c r="L2426" i="2" s="1" a="1"/>
  <c r="L2426" i="2" s="1"/>
  <c r="W2425" i="2"/>
  <c r="L2425" i="2" s="1" a="1"/>
  <c r="L2425" i="2" s="1"/>
  <c r="W2424" i="2"/>
  <c r="L2424" i="2" s="1" a="1"/>
  <c r="L2424" i="2" s="1"/>
  <c r="W2423" i="2"/>
  <c r="L2423" i="2" s="1" a="1"/>
  <c r="L2423" i="2" s="1"/>
  <c r="W2422" i="2"/>
  <c r="L2422" i="2" s="1" a="1"/>
  <c r="L2422" i="2" s="1"/>
  <c r="W2421" i="2"/>
  <c r="L2421" i="2" s="1" a="1"/>
  <c r="L2421" i="2" s="1"/>
  <c r="W2420" i="2"/>
  <c r="L2420" i="2" s="1" a="1"/>
  <c r="L2420" i="2" s="1"/>
  <c r="W2419" i="2"/>
  <c r="L2419" i="2" s="1" a="1"/>
  <c r="L2419" i="2" s="1"/>
  <c r="W2418" i="2"/>
  <c r="L2418" i="2" s="1" a="1"/>
  <c r="L2418" i="2" s="1"/>
  <c r="W2417" i="2"/>
  <c r="L2417" i="2" s="1" a="1"/>
  <c r="L2417" i="2" s="1"/>
  <c r="W2416" i="2"/>
  <c r="L2416" i="2" s="1" a="1"/>
  <c r="L2416" i="2" s="1"/>
  <c r="W2415" i="2"/>
  <c r="L2415" i="2" s="1" a="1"/>
  <c r="L2415" i="2" s="1"/>
  <c r="W2414" i="2"/>
  <c r="L2414" i="2" s="1" a="1"/>
  <c r="L2414" i="2" s="1"/>
  <c r="W2413" i="2"/>
  <c r="L2413" i="2" s="1" a="1"/>
  <c r="L2413" i="2" s="1"/>
  <c r="W2412" i="2"/>
  <c r="L2412" i="2" s="1" a="1"/>
  <c r="L2412" i="2" s="1"/>
  <c r="W2411" i="2"/>
  <c r="L2411" i="2" s="1" a="1"/>
  <c r="L2411" i="2" s="1"/>
  <c r="W2410" i="2"/>
  <c r="L2410" i="2" s="1" a="1"/>
  <c r="L2410" i="2" s="1"/>
  <c r="W2409" i="2"/>
  <c r="L2409" i="2" s="1" a="1"/>
  <c r="L2409" i="2" s="1"/>
  <c r="W2408" i="2"/>
  <c r="L2408" i="2" s="1" a="1"/>
  <c r="L2408" i="2" s="1"/>
  <c r="W2407" i="2"/>
  <c r="L2407" i="2" s="1" a="1"/>
  <c r="L2407" i="2" s="1"/>
  <c r="W2406" i="2"/>
  <c r="L2406" i="2" s="1" a="1"/>
  <c r="L2406" i="2" s="1"/>
  <c r="W2405" i="2"/>
  <c r="L2405" i="2" s="1" a="1"/>
  <c r="L2405" i="2" s="1"/>
  <c r="W2404" i="2"/>
  <c r="L2404" i="2" s="1" a="1"/>
  <c r="L2404" i="2" s="1"/>
  <c r="W2403" i="2"/>
  <c r="L2403" i="2" s="1" a="1"/>
  <c r="L2403" i="2" s="1"/>
  <c r="W2402" i="2"/>
  <c r="L2402" i="2" s="1" a="1"/>
  <c r="L2402" i="2" s="1"/>
  <c r="W2401" i="2"/>
  <c r="L2401" i="2" s="1" a="1"/>
  <c r="L2401" i="2" s="1"/>
  <c r="W2400" i="2"/>
  <c r="L2400" i="2" s="1" a="1"/>
  <c r="L2400" i="2" s="1"/>
  <c r="W2399" i="2"/>
  <c r="L2399" i="2" s="1" a="1"/>
  <c r="L2399" i="2" s="1"/>
  <c r="W2398" i="2"/>
  <c r="L2398" i="2" s="1" a="1"/>
  <c r="L2398" i="2" s="1"/>
  <c r="W2397" i="2"/>
  <c r="L2397" i="2" s="1" a="1"/>
  <c r="L2397" i="2" s="1"/>
  <c r="W2396" i="2"/>
  <c r="L2396" i="2" s="1" a="1"/>
  <c r="L2396" i="2" s="1"/>
  <c r="W2395" i="2"/>
  <c r="L2395" i="2" s="1" a="1"/>
  <c r="L2395" i="2" s="1"/>
  <c r="W2394" i="2"/>
  <c r="L2394" i="2" s="1" a="1"/>
  <c r="L2394" i="2" s="1"/>
  <c r="W2393" i="2"/>
  <c r="L2393" i="2" s="1" a="1"/>
  <c r="L2393" i="2" s="1"/>
  <c r="W2392" i="2"/>
  <c r="L2392" i="2" s="1" a="1"/>
  <c r="L2392" i="2" s="1"/>
  <c r="W2391" i="2"/>
  <c r="L2391" i="2" s="1" a="1"/>
  <c r="L2391" i="2" s="1"/>
  <c r="W2390" i="2"/>
  <c r="L2390" i="2" s="1" a="1"/>
  <c r="L2390" i="2" s="1"/>
  <c r="W2389" i="2"/>
  <c r="L2389" i="2" s="1" a="1"/>
  <c r="L2389" i="2" s="1"/>
  <c r="W2388" i="2"/>
  <c r="L2388" i="2" s="1" a="1"/>
  <c r="L2388" i="2" s="1"/>
  <c r="W2387" i="2"/>
  <c r="L2387" i="2" s="1" a="1"/>
  <c r="L2387" i="2" s="1"/>
  <c r="W2386" i="2"/>
  <c r="L2386" i="2" s="1" a="1"/>
  <c r="L2386" i="2" s="1"/>
  <c r="W2385" i="2"/>
  <c r="L2385" i="2" s="1" a="1"/>
  <c r="L2385" i="2" s="1"/>
  <c r="W2384" i="2"/>
  <c r="L2384" i="2" s="1" a="1"/>
  <c r="L2384" i="2" s="1"/>
  <c r="W2383" i="2"/>
  <c r="L2383" i="2" s="1" a="1"/>
  <c r="L2383" i="2" s="1"/>
  <c r="W2382" i="2"/>
  <c r="X2382" i="2" s="1"/>
  <c r="W2381" i="2"/>
  <c r="L2381" i="2" s="1" a="1"/>
  <c r="L2381" i="2" s="1"/>
  <c r="W2380" i="2"/>
  <c r="L2380" i="2" s="1" a="1"/>
  <c r="L2380" i="2" s="1"/>
  <c r="W2379" i="2"/>
  <c r="L2379" i="2" s="1" a="1"/>
  <c r="L2379" i="2" s="1"/>
  <c r="W2378" i="2"/>
  <c r="W2377" i="2"/>
  <c r="L2377" i="2" s="1" a="1"/>
  <c r="L2377" i="2" s="1"/>
  <c r="W2376" i="2"/>
  <c r="L2376" i="2" s="1" a="1"/>
  <c r="L2376" i="2" s="1"/>
  <c r="W2375" i="2"/>
  <c r="L2375" i="2" s="1" a="1"/>
  <c r="L2375" i="2" s="1"/>
  <c r="W2374" i="2"/>
  <c r="W2373" i="2"/>
  <c r="L2373" i="2" s="1" a="1"/>
  <c r="L2373" i="2" s="1"/>
  <c r="W2372" i="2"/>
  <c r="L2372" i="2" s="1" a="1"/>
  <c r="L2372" i="2" s="1"/>
  <c r="W2371" i="2"/>
  <c r="L2371" i="2" s="1" a="1"/>
  <c r="L2371" i="2" s="1"/>
  <c r="W2370" i="2"/>
  <c r="W2369" i="2"/>
  <c r="L2369" i="2" s="1" a="1"/>
  <c r="L2369" i="2" s="1"/>
  <c r="W2368" i="2"/>
  <c r="L2368" i="2" s="1" a="1"/>
  <c r="L2368" i="2" s="1"/>
  <c r="W2367" i="2"/>
  <c r="L2367" i="2" s="1" a="1"/>
  <c r="L2367" i="2" s="1"/>
  <c r="W2366" i="2"/>
  <c r="W2365" i="2"/>
  <c r="L2365" i="2" s="1" a="1"/>
  <c r="L2365" i="2" s="1"/>
  <c r="W2364" i="2"/>
  <c r="L2364" i="2" s="1" a="1"/>
  <c r="L2364" i="2" s="1"/>
  <c r="W2363" i="2"/>
  <c r="L2363" i="2" s="1" a="1"/>
  <c r="L2363" i="2" s="1"/>
  <c r="W2362" i="2"/>
  <c r="W2361" i="2"/>
  <c r="L2361" i="2" s="1" a="1"/>
  <c r="L2361" i="2" s="1"/>
  <c r="W2360" i="2"/>
  <c r="L2360" i="2" s="1" a="1"/>
  <c r="L2360" i="2" s="1"/>
  <c r="W2359" i="2"/>
  <c r="L2359" i="2" s="1" a="1"/>
  <c r="L2359" i="2" s="1"/>
  <c r="W2358" i="2"/>
  <c r="W2357" i="2"/>
  <c r="L2357" i="2" s="1" a="1"/>
  <c r="L2357" i="2" s="1"/>
  <c r="W2356" i="2"/>
  <c r="L2356" i="2" s="1" a="1"/>
  <c r="L2356" i="2" s="1"/>
  <c r="W2355" i="2"/>
  <c r="L2355" i="2" s="1" a="1"/>
  <c r="L2355" i="2" s="1"/>
  <c r="W2354" i="2"/>
  <c r="W2353" i="2"/>
  <c r="L2353" i="2" s="1" a="1"/>
  <c r="L2353" i="2" s="1"/>
  <c r="W2352" i="2"/>
  <c r="L2352" i="2" s="1" a="1"/>
  <c r="L2352" i="2" s="1"/>
  <c r="W2351" i="2"/>
  <c r="L2351" i="2" s="1" a="1"/>
  <c r="L2351" i="2" s="1"/>
  <c r="W2350" i="2"/>
  <c r="W2349" i="2"/>
  <c r="L2349" i="2" s="1" a="1"/>
  <c r="L2349" i="2" s="1"/>
  <c r="W2348" i="2"/>
  <c r="L2348" i="2" s="1" a="1"/>
  <c r="L2348" i="2" s="1"/>
  <c r="W2347" i="2"/>
  <c r="L2347" i="2" s="1" a="1"/>
  <c r="L2347" i="2" s="1"/>
  <c r="W2346" i="2"/>
  <c r="W2345" i="2"/>
  <c r="L2345" i="2" s="1" a="1"/>
  <c r="L2345" i="2" s="1"/>
  <c r="W2344" i="2"/>
  <c r="L2344" i="2" s="1" a="1"/>
  <c r="L2344" i="2" s="1"/>
  <c r="W2343" i="2"/>
  <c r="L2343" i="2" s="1" a="1"/>
  <c r="L2343" i="2" s="1"/>
  <c r="W2342" i="2"/>
  <c r="W2341" i="2"/>
  <c r="L2341" i="2" s="1" a="1"/>
  <c r="L2341" i="2" s="1"/>
  <c r="W2340" i="2"/>
  <c r="L2340" i="2" s="1" a="1"/>
  <c r="L2340" i="2" s="1"/>
  <c r="W2339" i="2"/>
  <c r="L2339" i="2" s="1" a="1"/>
  <c r="L2339" i="2" s="1"/>
  <c r="W2338" i="2"/>
  <c r="W2337" i="2"/>
  <c r="L2337" i="2" s="1" a="1"/>
  <c r="L2337" i="2" s="1"/>
  <c r="W2336" i="2"/>
  <c r="L2336" i="2" s="1" a="1"/>
  <c r="L2336" i="2" s="1"/>
  <c r="W2335" i="2"/>
  <c r="L2335" i="2" s="1" a="1"/>
  <c r="L2335" i="2" s="1"/>
  <c r="W2334" i="2"/>
  <c r="W2333" i="2"/>
  <c r="L2333" i="2" s="1" a="1"/>
  <c r="L2333" i="2" s="1"/>
  <c r="W2332" i="2"/>
  <c r="L2332" i="2" s="1" a="1"/>
  <c r="L2332" i="2" s="1"/>
  <c r="W2331" i="2"/>
  <c r="L2331" i="2" s="1" a="1"/>
  <c r="L2331" i="2" s="1"/>
  <c r="W2330" i="2"/>
  <c r="W2329" i="2"/>
  <c r="L2329" i="2" s="1" a="1"/>
  <c r="L2329" i="2" s="1"/>
  <c r="W2328" i="2"/>
  <c r="L2328" i="2" s="1" a="1"/>
  <c r="L2328" i="2" s="1"/>
  <c r="W2327" i="2"/>
  <c r="L2327" i="2" s="1" a="1"/>
  <c r="L2327" i="2" s="1"/>
  <c r="W2326" i="2"/>
  <c r="W2325" i="2"/>
  <c r="L2325" i="2" s="1" a="1"/>
  <c r="L2325" i="2" s="1"/>
  <c r="W2324" i="2"/>
  <c r="L2324" i="2" s="1" a="1"/>
  <c r="L2324" i="2" s="1"/>
  <c r="W2323" i="2"/>
  <c r="L2323" i="2" s="1" a="1"/>
  <c r="L2323" i="2" s="1"/>
  <c r="W2322" i="2"/>
  <c r="W2321" i="2"/>
  <c r="L2321" i="2" s="1" a="1"/>
  <c r="L2321" i="2" s="1"/>
  <c r="W2320" i="2"/>
  <c r="L2320" i="2" s="1" a="1"/>
  <c r="L2320" i="2" s="1"/>
  <c r="W2319" i="2"/>
  <c r="L2319" i="2" s="1" a="1"/>
  <c r="L2319" i="2" s="1"/>
  <c r="W2318" i="2"/>
  <c r="W2317" i="2"/>
  <c r="L2317" i="2" s="1" a="1"/>
  <c r="L2317" i="2" s="1"/>
  <c r="W2316" i="2"/>
  <c r="L2316" i="2" s="1" a="1"/>
  <c r="L2316" i="2" s="1"/>
  <c r="W2315" i="2"/>
  <c r="L2315" i="2" s="1" a="1"/>
  <c r="L2315" i="2" s="1"/>
  <c r="W2314" i="2"/>
  <c r="W2313" i="2"/>
  <c r="L2313" i="2" s="1" a="1"/>
  <c r="L2313" i="2" s="1"/>
  <c r="W2312" i="2"/>
  <c r="L2312" i="2" s="1" a="1"/>
  <c r="L2312" i="2" s="1"/>
  <c r="W2311" i="2"/>
  <c r="L2311" i="2" s="1" a="1"/>
  <c r="L2311" i="2" s="1"/>
  <c r="W2310" i="2"/>
  <c r="W2309" i="2"/>
  <c r="L2309" i="2" s="1" a="1"/>
  <c r="L2309" i="2" s="1"/>
  <c r="W2308" i="2"/>
  <c r="L2308" i="2" s="1" a="1"/>
  <c r="L2308" i="2" s="1"/>
  <c r="W2307" i="2"/>
  <c r="L2307" i="2" s="1" a="1"/>
  <c r="L2307" i="2" s="1"/>
  <c r="W2306" i="2"/>
  <c r="W2305" i="2"/>
  <c r="L2305" i="2" s="1" a="1"/>
  <c r="L2305" i="2" s="1"/>
  <c r="W2304" i="2"/>
  <c r="L2304" i="2" s="1" a="1"/>
  <c r="L2304" i="2" s="1"/>
  <c r="W2303" i="2"/>
  <c r="L2303" i="2" s="1" a="1"/>
  <c r="L2303" i="2" s="1"/>
  <c r="W2302" i="2"/>
  <c r="W2301" i="2"/>
  <c r="L2301" i="2" s="1" a="1"/>
  <c r="L2301" i="2" s="1"/>
  <c r="W2300" i="2"/>
  <c r="L2300" i="2" s="1" a="1"/>
  <c r="L2300" i="2" s="1"/>
  <c r="W2299" i="2"/>
  <c r="L2299" i="2" s="1" a="1"/>
  <c r="L2299" i="2" s="1"/>
  <c r="W2298" i="2"/>
  <c r="W2297" i="2"/>
  <c r="L2297" i="2" s="1" a="1"/>
  <c r="L2297" i="2" s="1"/>
  <c r="W2296" i="2"/>
  <c r="L2296" i="2" s="1" a="1"/>
  <c r="L2296" i="2" s="1"/>
  <c r="W2295" i="2"/>
  <c r="L2295" i="2" s="1" a="1"/>
  <c r="L2295" i="2" s="1"/>
  <c r="W2294" i="2"/>
  <c r="W2293" i="2"/>
  <c r="L2293" i="2" s="1" a="1"/>
  <c r="L2293" i="2" s="1"/>
  <c r="W2292" i="2"/>
  <c r="L2292" i="2" s="1" a="1"/>
  <c r="L2292" i="2" s="1"/>
  <c r="W2291" i="2"/>
  <c r="L2291" i="2" s="1" a="1"/>
  <c r="L2291" i="2" s="1"/>
  <c r="W2290" i="2"/>
  <c r="W2289" i="2"/>
  <c r="L2289" i="2" s="1" a="1"/>
  <c r="L2289" i="2" s="1"/>
  <c r="W2288" i="2"/>
  <c r="L2288" i="2" s="1" a="1"/>
  <c r="L2288" i="2" s="1"/>
  <c r="W2287" i="2"/>
  <c r="L2287" i="2" s="1" a="1"/>
  <c r="L2287" i="2" s="1"/>
  <c r="W2286" i="2"/>
  <c r="W2285" i="2"/>
  <c r="L2285" i="2" s="1" a="1"/>
  <c r="L2285" i="2" s="1"/>
  <c r="W2284" i="2"/>
  <c r="L2284" i="2" s="1" a="1"/>
  <c r="L2284" i="2" s="1"/>
  <c r="W2283" i="2"/>
  <c r="L2283" i="2" s="1" a="1"/>
  <c r="L2283" i="2" s="1"/>
  <c r="W2282" i="2"/>
  <c r="W2281" i="2"/>
  <c r="L2281" i="2" s="1" a="1"/>
  <c r="L2281" i="2" s="1"/>
  <c r="W2280" i="2"/>
  <c r="L2280" i="2" s="1" a="1"/>
  <c r="L2280" i="2" s="1"/>
  <c r="W2279" i="2"/>
  <c r="L2279" i="2" s="1" a="1"/>
  <c r="L2279" i="2" s="1"/>
  <c r="W2278" i="2"/>
  <c r="W2277" i="2"/>
  <c r="L2277" i="2" s="1" a="1"/>
  <c r="L2277" i="2" s="1"/>
  <c r="W2276" i="2"/>
  <c r="L2276" i="2" s="1" a="1"/>
  <c r="L2276" i="2" s="1"/>
  <c r="W2275" i="2"/>
  <c r="L2275" i="2" s="1" a="1"/>
  <c r="L2275" i="2" s="1"/>
  <c r="W2274" i="2"/>
  <c r="W2273" i="2"/>
  <c r="L2273" i="2" s="1" a="1"/>
  <c r="L2273" i="2" s="1"/>
  <c r="W2272" i="2"/>
  <c r="L2272" i="2" s="1" a="1"/>
  <c r="L2272" i="2" s="1"/>
  <c r="W2271" i="2"/>
  <c r="L2271" i="2" s="1" a="1"/>
  <c r="L2271" i="2" s="1"/>
  <c r="W2270" i="2"/>
  <c r="W2269" i="2"/>
  <c r="L2269" i="2" s="1" a="1"/>
  <c r="L2269" i="2" s="1"/>
  <c r="W2268" i="2"/>
  <c r="L2268" i="2" s="1" a="1"/>
  <c r="L2268" i="2" s="1"/>
  <c r="W2267" i="2"/>
  <c r="L2267" i="2" s="1" a="1"/>
  <c r="L2267" i="2" s="1"/>
  <c r="W2266" i="2"/>
  <c r="W2265" i="2"/>
  <c r="L2265" i="2" s="1" a="1"/>
  <c r="L2265" i="2" s="1"/>
  <c r="W2264" i="2"/>
  <c r="L2264" i="2" s="1" a="1"/>
  <c r="L2264" i="2" s="1"/>
  <c r="W2263" i="2"/>
  <c r="L2263" i="2" s="1" a="1"/>
  <c r="L2263" i="2" s="1"/>
  <c r="W2262" i="2"/>
  <c r="W2261" i="2"/>
  <c r="L2261" i="2" s="1" a="1"/>
  <c r="L2261" i="2" s="1"/>
  <c r="W2260" i="2"/>
  <c r="L2260" i="2" s="1" a="1"/>
  <c r="L2260" i="2" s="1"/>
  <c r="W2259" i="2"/>
  <c r="L2259" i="2" s="1" a="1"/>
  <c r="L2259" i="2" s="1"/>
  <c r="W2258" i="2"/>
  <c r="W2257" i="2"/>
  <c r="L2257" i="2" s="1" a="1"/>
  <c r="L2257" i="2" s="1"/>
  <c r="W2256" i="2"/>
  <c r="L2256" i="2" s="1" a="1"/>
  <c r="L2256" i="2" s="1"/>
  <c r="W2255" i="2"/>
  <c r="L2255" i="2" s="1" a="1"/>
  <c r="L2255" i="2" s="1"/>
  <c r="W2254" i="2"/>
  <c r="W2253" i="2"/>
  <c r="L2253" i="2" s="1" a="1"/>
  <c r="L2253" i="2" s="1"/>
  <c r="W2252" i="2"/>
  <c r="L2252" i="2" s="1" a="1"/>
  <c r="L2252" i="2" s="1"/>
  <c r="W2251" i="2"/>
  <c r="L2251" i="2" s="1" a="1"/>
  <c r="L2251" i="2" s="1"/>
  <c r="W2250" i="2"/>
  <c r="W2249" i="2"/>
  <c r="L2249" i="2" s="1" a="1"/>
  <c r="L2249" i="2" s="1"/>
  <c r="W2248" i="2"/>
  <c r="L2248" i="2" s="1" a="1"/>
  <c r="L2248" i="2" s="1"/>
  <c r="W2247" i="2"/>
  <c r="L2247" i="2" s="1" a="1"/>
  <c r="L2247" i="2" s="1"/>
  <c r="W2246" i="2"/>
  <c r="W2245" i="2"/>
  <c r="L2245" i="2" s="1" a="1"/>
  <c r="L2245" i="2" s="1"/>
  <c r="W2244" i="2"/>
  <c r="L2244" i="2" s="1" a="1"/>
  <c r="L2244" i="2" s="1"/>
  <c r="W2243" i="2"/>
  <c r="L2243" i="2" s="1" a="1"/>
  <c r="L2243" i="2" s="1"/>
  <c r="W2242" i="2"/>
  <c r="W2241" i="2"/>
  <c r="L2241" i="2" s="1" a="1"/>
  <c r="L2241" i="2" s="1"/>
  <c r="W2240" i="2"/>
  <c r="L2240" i="2" s="1" a="1"/>
  <c r="L2240" i="2" s="1"/>
  <c r="W2239" i="2"/>
  <c r="L2239" i="2" s="1" a="1"/>
  <c r="L2239" i="2" s="1"/>
  <c r="W2238" i="2"/>
  <c r="W2237" i="2"/>
  <c r="L2237" i="2" s="1" a="1"/>
  <c r="L2237" i="2" s="1"/>
  <c r="W2236" i="2"/>
  <c r="L2236" i="2" s="1" a="1"/>
  <c r="L2236" i="2" s="1"/>
  <c r="W2235" i="2"/>
  <c r="L2235" i="2" s="1" a="1"/>
  <c r="L2235" i="2" s="1"/>
  <c r="W2234" i="2"/>
  <c r="W2233" i="2"/>
  <c r="L2233" i="2" s="1" a="1"/>
  <c r="L2233" i="2" s="1"/>
  <c r="W2232" i="2"/>
  <c r="L2232" i="2" s="1" a="1"/>
  <c r="L2232" i="2" s="1"/>
  <c r="W2231" i="2"/>
  <c r="L2231" i="2" s="1" a="1"/>
  <c r="L2231" i="2" s="1"/>
  <c r="W2230" i="2"/>
  <c r="W2229" i="2"/>
  <c r="L2229" i="2" s="1" a="1"/>
  <c r="L2229" i="2" s="1"/>
  <c r="W2228" i="2"/>
  <c r="L2228" i="2" s="1" a="1"/>
  <c r="L2228" i="2" s="1"/>
  <c r="W2227" i="2"/>
  <c r="L2227" i="2" s="1" a="1"/>
  <c r="L2227" i="2" s="1"/>
  <c r="W2226" i="2"/>
  <c r="W2225" i="2"/>
  <c r="L2225" i="2" s="1" a="1"/>
  <c r="L2225" i="2" s="1"/>
  <c r="W2224" i="2"/>
  <c r="L2224" i="2" s="1" a="1"/>
  <c r="L2224" i="2" s="1"/>
  <c r="W2223" i="2"/>
  <c r="L2223" i="2" s="1" a="1"/>
  <c r="L2223" i="2" s="1"/>
  <c r="W2222" i="2"/>
  <c r="W2221" i="2"/>
  <c r="L2221" i="2" s="1" a="1"/>
  <c r="L2221" i="2" s="1"/>
  <c r="W2220" i="2"/>
  <c r="L2220" i="2" s="1" a="1"/>
  <c r="L2220" i="2" s="1"/>
  <c r="W2219" i="2"/>
  <c r="L2219" i="2" s="1" a="1"/>
  <c r="L2219" i="2" s="1"/>
  <c r="W2218" i="2"/>
  <c r="W2217" i="2"/>
  <c r="L2217" i="2" s="1" a="1"/>
  <c r="L2217" i="2" s="1"/>
  <c r="W2216" i="2"/>
  <c r="L2216" i="2" s="1" a="1"/>
  <c r="L2216" i="2" s="1"/>
  <c r="W2215" i="2"/>
  <c r="L2215" i="2" s="1" a="1"/>
  <c r="L2215" i="2" s="1"/>
  <c r="W2214" i="2"/>
  <c r="W2213" i="2"/>
  <c r="L2213" i="2" s="1" a="1"/>
  <c r="L2213" i="2" s="1"/>
  <c r="W2212" i="2"/>
  <c r="L2212" i="2" s="1" a="1"/>
  <c r="L2212" i="2" s="1"/>
  <c r="W2211" i="2"/>
  <c r="L2211" i="2" s="1" a="1"/>
  <c r="L2211" i="2" s="1"/>
  <c r="W2210" i="2"/>
  <c r="W2209" i="2"/>
  <c r="L2209" i="2" s="1" a="1"/>
  <c r="L2209" i="2" s="1"/>
  <c r="W2208" i="2"/>
  <c r="L2208" i="2" s="1" a="1"/>
  <c r="L2208" i="2" s="1"/>
  <c r="W2207" i="2"/>
  <c r="L2207" i="2" s="1" a="1"/>
  <c r="L2207" i="2" s="1"/>
  <c r="W2206" i="2"/>
  <c r="W2205" i="2"/>
  <c r="L2205" i="2" s="1" a="1"/>
  <c r="L2205" i="2" s="1"/>
  <c r="W2204" i="2"/>
  <c r="L2204" i="2" s="1" a="1"/>
  <c r="L2204" i="2" s="1"/>
  <c r="W2203" i="2"/>
  <c r="L2203" i="2" s="1" a="1"/>
  <c r="L2203" i="2" s="1"/>
  <c r="W2202" i="2"/>
  <c r="W2201" i="2"/>
  <c r="L2201" i="2" s="1" a="1"/>
  <c r="L2201" i="2" s="1"/>
  <c r="W2200" i="2"/>
  <c r="L2200" i="2" s="1" a="1"/>
  <c r="L2200" i="2" s="1"/>
  <c r="W2199" i="2"/>
  <c r="L2199" i="2" s="1" a="1"/>
  <c r="L2199" i="2" s="1"/>
  <c r="W2198" i="2"/>
  <c r="W2197" i="2"/>
  <c r="L2197" i="2" s="1" a="1"/>
  <c r="L2197" i="2" s="1"/>
  <c r="W2196" i="2"/>
  <c r="L2196" i="2" s="1" a="1"/>
  <c r="L2196" i="2" s="1"/>
  <c r="W2195" i="2"/>
  <c r="L2195" i="2" s="1" a="1"/>
  <c r="L2195" i="2" s="1"/>
  <c r="W2194" i="2"/>
  <c r="W2193" i="2"/>
  <c r="L2193" i="2" s="1" a="1"/>
  <c r="L2193" i="2" s="1"/>
  <c r="W2192" i="2"/>
  <c r="L2192" i="2" s="1" a="1"/>
  <c r="L2192" i="2" s="1"/>
  <c r="W2191" i="2"/>
  <c r="L2191" i="2" s="1" a="1"/>
  <c r="L2191" i="2" s="1"/>
  <c r="W2190" i="2"/>
  <c r="W2189" i="2"/>
  <c r="L2189" i="2" s="1" a="1"/>
  <c r="L2189" i="2" s="1"/>
  <c r="W2188" i="2"/>
  <c r="L2188" i="2" s="1" a="1"/>
  <c r="L2188" i="2" s="1"/>
  <c r="W2187" i="2"/>
  <c r="L2187" i="2" s="1" a="1"/>
  <c r="L2187" i="2" s="1"/>
  <c r="W2186" i="2"/>
  <c r="W2185" i="2"/>
  <c r="L2185" i="2" s="1" a="1"/>
  <c r="L2185" i="2" s="1"/>
  <c r="W2184" i="2"/>
  <c r="L2184" i="2" s="1" a="1"/>
  <c r="L2184" i="2" s="1"/>
  <c r="W2183" i="2"/>
  <c r="L2183" i="2" s="1" a="1"/>
  <c r="L2183" i="2" s="1"/>
  <c r="W2182" i="2"/>
  <c r="W2181" i="2"/>
  <c r="L2181" i="2" s="1" a="1"/>
  <c r="L2181" i="2" s="1"/>
  <c r="W2180" i="2"/>
  <c r="L2180" i="2" s="1" a="1"/>
  <c r="L2180" i="2" s="1"/>
  <c r="W2179" i="2"/>
  <c r="L2179" i="2" s="1" a="1"/>
  <c r="L2179" i="2" s="1"/>
  <c r="W2178" i="2"/>
  <c r="W2177" i="2"/>
  <c r="L2177" i="2" s="1" a="1"/>
  <c r="L2177" i="2" s="1"/>
  <c r="W2176" i="2"/>
  <c r="L2176" i="2" s="1" a="1"/>
  <c r="L2176" i="2" s="1"/>
  <c r="W2175" i="2"/>
  <c r="L2175" i="2" s="1" a="1"/>
  <c r="L2175" i="2" s="1"/>
  <c r="W2174" i="2"/>
  <c r="W2173" i="2"/>
  <c r="L2173" i="2" s="1" a="1"/>
  <c r="L2173" i="2" s="1"/>
  <c r="W2172" i="2"/>
  <c r="L2172" i="2" s="1" a="1"/>
  <c r="L2172" i="2" s="1"/>
  <c r="W2171" i="2"/>
  <c r="L2171" i="2" s="1" a="1"/>
  <c r="L2171" i="2" s="1"/>
  <c r="W2170" i="2"/>
  <c r="W2169" i="2"/>
  <c r="L2169" i="2" s="1" a="1"/>
  <c r="L2169" i="2" s="1"/>
  <c r="W2168" i="2"/>
  <c r="L2168" i="2" s="1" a="1"/>
  <c r="L2168" i="2" s="1"/>
  <c r="W2167" i="2"/>
  <c r="L2167" i="2" s="1" a="1"/>
  <c r="L2167" i="2" s="1"/>
  <c r="W2166" i="2"/>
  <c r="W2165" i="2"/>
  <c r="L2165" i="2" s="1" a="1"/>
  <c r="L2165" i="2" s="1"/>
  <c r="W2164" i="2"/>
  <c r="L2164" i="2" s="1" a="1"/>
  <c r="L2164" i="2" s="1"/>
  <c r="W2163" i="2"/>
  <c r="L2163" i="2" s="1" a="1"/>
  <c r="L2163" i="2" s="1"/>
  <c r="W2162" i="2"/>
  <c r="W2161" i="2"/>
  <c r="L2161" i="2" s="1" a="1"/>
  <c r="L2161" i="2" s="1"/>
  <c r="W2160" i="2"/>
  <c r="L2160" i="2" s="1" a="1"/>
  <c r="L2160" i="2" s="1"/>
  <c r="W2159" i="2"/>
  <c r="L2159" i="2" s="1" a="1"/>
  <c r="L2159" i="2" s="1"/>
  <c r="W2158" i="2"/>
  <c r="W2157" i="2"/>
  <c r="L2157" i="2" s="1" a="1"/>
  <c r="L2157" i="2" s="1"/>
  <c r="W2156" i="2"/>
  <c r="L2156" i="2" s="1" a="1"/>
  <c r="L2156" i="2" s="1"/>
  <c r="W2155" i="2"/>
  <c r="L2155" i="2" s="1" a="1"/>
  <c r="L2155" i="2" s="1"/>
  <c r="W2154" i="2"/>
  <c r="W2153" i="2"/>
  <c r="L2153" i="2" s="1" a="1"/>
  <c r="L2153" i="2" s="1"/>
  <c r="W2152" i="2"/>
  <c r="L2152" i="2" s="1" a="1"/>
  <c r="L2152" i="2" s="1"/>
  <c r="W2151" i="2"/>
  <c r="L2151" i="2" s="1" a="1"/>
  <c r="L2151" i="2" s="1"/>
  <c r="W2150" i="2"/>
  <c r="W2149" i="2"/>
  <c r="L2149" i="2" s="1" a="1"/>
  <c r="L2149" i="2" s="1"/>
  <c r="W2148" i="2"/>
  <c r="L2148" i="2" s="1" a="1"/>
  <c r="L2148" i="2" s="1"/>
  <c r="W2147" i="2"/>
  <c r="L2147" i="2" s="1" a="1"/>
  <c r="L2147" i="2" s="1"/>
  <c r="W2146" i="2"/>
  <c r="W2145" i="2"/>
  <c r="L2145" i="2" s="1" a="1"/>
  <c r="L2145" i="2" s="1"/>
  <c r="W2144" i="2"/>
  <c r="L2144" i="2" s="1" a="1"/>
  <c r="L2144" i="2" s="1"/>
  <c r="W2143" i="2"/>
  <c r="L2143" i="2" s="1" a="1"/>
  <c r="L2143" i="2" s="1"/>
  <c r="W2142" i="2"/>
  <c r="W2141" i="2"/>
  <c r="L2141" i="2" s="1" a="1"/>
  <c r="L2141" i="2" s="1"/>
  <c r="W2140" i="2"/>
  <c r="L2140" i="2" s="1" a="1"/>
  <c r="L2140" i="2" s="1"/>
  <c r="W2139" i="2"/>
  <c r="L2139" i="2" s="1" a="1"/>
  <c r="L2139" i="2" s="1"/>
  <c r="W2138" i="2"/>
  <c r="W2137" i="2"/>
  <c r="L2137" i="2" s="1" a="1"/>
  <c r="L2137" i="2" s="1"/>
  <c r="W2136" i="2"/>
  <c r="L2136" i="2" s="1" a="1"/>
  <c r="L2136" i="2" s="1"/>
  <c r="W2135" i="2"/>
  <c r="L2135" i="2" s="1" a="1"/>
  <c r="L2135" i="2" s="1"/>
  <c r="W2134" i="2"/>
  <c r="W2133" i="2"/>
  <c r="L2133" i="2" s="1" a="1"/>
  <c r="L2133" i="2" s="1"/>
  <c r="W2132" i="2"/>
  <c r="L2132" i="2" s="1" a="1"/>
  <c r="L2132" i="2" s="1"/>
  <c r="W2131" i="2"/>
  <c r="L2131" i="2" s="1" a="1"/>
  <c r="L2131" i="2" s="1"/>
  <c r="W2130" i="2"/>
  <c r="W2129" i="2"/>
  <c r="L2129" i="2" s="1" a="1"/>
  <c r="L2129" i="2" s="1"/>
  <c r="W2128" i="2"/>
  <c r="L2128" i="2" s="1" a="1"/>
  <c r="L2128" i="2" s="1"/>
  <c r="W2127" i="2"/>
  <c r="L2127" i="2" s="1" a="1"/>
  <c r="L2127" i="2" s="1"/>
  <c r="W2126" i="2"/>
  <c r="W2125" i="2"/>
  <c r="L2125" i="2" s="1" a="1"/>
  <c r="L2125" i="2" s="1"/>
  <c r="W2124" i="2"/>
  <c r="L2124" i="2" s="1" a="1"/>
  <c r="L2124" i="2" s="1"/>
  <c r="W2123" i="2"/>
  <c r="L2123" i="2" s="1" a="1"/>
  <c r="L2123" i="2" s="1"/>
  <c r="W2122" i="2"/>
  <c r="W2121" i="2"/>
  <c r="L2121" i="2" s="1" a="1"/>
  <c r="L2121" i="2" s="1"/>
  <c r="W2120" i="2"/>
  <c r="L2120" i="2" s="1" a="1"/>
  <c r="L2120" i="2" s="1"/>
  <c r="W2119" i="2"/>
  <c r="L2119" i="2" s="1" a="1"/>
  <c r="L2119" i="2" s="1"/>
  <c r="W2118" i="2"/>
  <c r="W2117" i="2"/>
  <c r="L2117" i="2" s="1" a="1"/>
  <c r="L2117" i="2" s="1"/>
  <c r="W2116" i="2"/>
  <c r="L2116" i="2" s="1" a="1"/>
  <c r="L2116" i="2" s="1"/>
  <c r="W2115" i="2"/>
  <c r="L2115" i="2" s="1" a="1"/>
  <c r="L2115" i="2" s="1"/>
  <c r="W2114" i="2"/>
  <c r="W2113" i="2"/>
  <c r="L2113" i="2" s="1" a="1"/>
  <c r="L2113" i="2" s="1"/>
  <c r="W2112" i="2"/>
  <c r="L2112" i="2" s="1" a="1"/>
  <c r="L2112" i="2" s="1"/>
  <c r="W2111" i="2"/>
  <c r="L2111" i="2" s="1" a="1"/>
  <c r="L2111" i="2" s="1"/>
  <c r="W2110" i="2"/>
  <c r="W2109" i="2"/>
  <c r="L2109" i="2" s="1" a="1"/>
  <c r="L2109" i="2" s="1"/>
  <c r="W2108" i="2"/>
  <c r="L2108" i="2" s="1" a="1"/>
  <c r="L2108" i="2" s="1"/>
  <c r="W2107" i="2"/>
  <c r="L2107" i="2" s="1" a="1"/>
  <c r="L2107" i="2" s="1"/>
  <c r="W2106" i="2"/>
  <c r="W2105" i="2"/>
  <c r="L2105" i="2" s="1" a="1"/>
  <c r="L2105" i="2" s="1"/>
  <c r="W2104" i="2"/>
  <c r="L2104" i="2" s="1" a="1"/>
  <c r="L2104" i="2" s="1"/>
  <c r="W2103" i="2"/>
  <c r="L2103" i="2" s="1" a="1"/>
  <c r="L2103" i="2" s="1"/>
  <c r="W2102" i="2"/>
  <c r="W2101" i="2"/>
  <c r="L2101" i="2" s="1" a="1"/>
  <c r="L2101" i="2" s="1"/>
  <c r="W2100" i="2"/>
  <c r="L2100" i="2" s="1" a="1"/>
  <c r="L2100" i="2" s="1"/>
  <c r="W2099" i="2"/>
  <c r="L2099" i="2" s="1" a="1"/>
  <c r="L2099" i="2" s="1"/>
  <c r="W2098" i="2"/>
  <c r="W2097" i="2"/>
  <c r="L2097" i="2" s="1" a="1"/>
  <c r="L2097" i="2" s="1"/>
  <c r="W2096" i="2"/>
  <c r="L2096" i="2" s="1" a="1"/>
  <c r="L2096" i="2" s="1"/>
  <c r="W2095" i="2"/>
  <c r="L2095" i="2" s="1" a="1"/>
  <c r="L2095" i="2" s="1"/>
  <c r="W2094" i="2"/>
  <c r="W2093" i="2"/>
  <c r="L2093" i="2" s="1" a="1"/>
  <c r="L2093" i="2" s="1"/>
  <c r="W2092" i="2"/>
  <c r="L2092" i="2" s="1" a="1"/>
  <c r="L2092" i="2" s="1"/>
  <c r="W2091" i="2"/>
  <c r="L2091" i="2" s="1" a="1"/>
  <c r="L2091" i="2" s="1"/>
  <c r="W2090" i="2"/>
  <c r="W2089" i="2"/>
  <c r="L2089" i="2" s="1" a="1"/>
  <c r="L2089" i="2" s="1"/>
  <c r="W2088" i="2"/>
  <c r="L2088" i="2" s="1" a="1"/>
  <c r="L2088" i="2" s="1"/>
  <c r="W2087" i="2"/>
  <c r="L2087" i="2" s="1" a="1"/>
  <c r="L2087" i="2" s="1"/>
  <c r="W2086" i="2"/>
  <c r="W2085" i="2"/>
  <c r="L2085" i="2" s="1" a="1"/>
  <c r="L2085" i="2" s="1"/>
  <c r="W2084" i="2"/>
  <c r="L2084" i="2" s="1" a="1"/>
  <c r="L2084" i="2" s="1"/>
  <c r="W2083" i="2"/>
  <c r="L2083" i="2" s="1" a="1"/>
  <c r="L2083" i="2" s="1"/>
  <c r="W2082" i="2"/>
  <c r="W2081" i="2"/>
  <c r="L2081" i="2" s="1" a="1"/>
  <c r="L2081" i="2" s="1"/>
  <c r="W2080" i="2"/>
  <c r="L2080" i="2" s="1" a="1"/>
  <c r="L2080" i="2" s="1"/>
  <c r="W2079" i="2"/>
  <c r="L2079" i="2" s="1" a="1"/>
  <c r="L2079" i="2" s="1"/>
  <c r="W2078" i="2"/>
  <c r="W2077" i="2"/>
  <c r="L2077" i="2" s="1" a="1"/>
  <c r="L2077" i="2" s="1"/>
  <c r="W2076" i="2"/>
  <c r="L2076" i="2" s="1" a="1"/>
  <c r="L2076" i="2" s="1"/>
  <c r="W2075" i="2"/>
  <c r="L2075" i="2" s="1" a="1"/>
  <c r="L2075" i="2" s="1"/>
  <c r="W2074" i="2"/>
  <c r="W2073" i="2"/>
  <c r="L2073" i="2" s="1" a="1"/>
  <c r="L2073" i="2" s="1"/>
  <c r="W2072" i="2"/>
  <c r="L2072" i="2" s="1" a="1"/>
  <c r="L2072" i="2" s="1"/>
  <c r="W2071" i="2"/>
  <c r="L2071" i="2" s="1" a="1"/>
  <c r="L2071" i="2" s="1"/>
  <c r="W2070" i="2"/>
  <c r="W2069" i="2"/>
  <c r="L2069" i="2" s="1" a="1"/>
  <c r="L2069" i="2" s="1"/>
  <c r="W2068" i="2"/>
  <c r="L2068" i="2" s="1" a="1"/>
  <c r="L2068" i="2" s="1"/>
  <c r="W2067" i="2"/>
  <c r="L2067" i="2" s="1" a="1"/>
  <c r="L2067" i="2" s="1"/>
  <c r="W2066" i="2"/>
  <c r="W2065" i="2"/>
  <c r="L2065" i="2" s="1" a="1"/>
  <c r="L2065" i="2" s="1"/>
  <c r="W2064" i="2"/>
  <c r="L2064" i="2" s="1" a="1"/>
  <c r="L2064" i="2" s="1"/>
  <c r="W2063" i="2"/>
  <c r="L2063" i="2" s="1" a="1"/>
  <c r="L2063" i="2" s="1"/>
  <c r="W2062" i="2"/>
  <c r="W2061" i="2"/>
  <c r="L2061" i="2" s="1" a="1"/>
  <c r="L2061" i="2" s="1"/>
  <c r="W2060" i="2"/>
  <c r="L2060" i="2" s="1" a="1"/>
  <c r="L2060" i="2" s="1"/>
  <c r="W2059" i="2"/>
  <c r="L2059" i="2" s="1" a="1"/>
  <c r="L2059" i="2" s="1"/>
  <c r="W2058" i="2"/>
  <c r="W2057" i="2"/>
  <c r="L2057" i="2" s="1" a="1"/>
  <c r="L2057" i="2" s="1"/>
  <c r="W2056" i="2"/>
  <c r="L2056" i="2" s="1" a="1"/>
  <c r="L2056" i="2" s="1"/>
  <c r="W2055" i="2"/>
  <c r="L2055" i="2" s="1" a="1"/>
  <c r="L2055" i="2" s="1"/>
  <c r="W2054" i="2"/>
  <c r="W2053" i="2"/>
  <c r="L2053" i="2" s="1" a="1"/>
  <c r="L2053" i="2" s="1"/>
  <c r="W2052" i="2"/>
  <c r="L2052" i="2" s="1" a="1"/>
  <c r="L2052" i="2" s="1"/>
  <c r="W2051" i="2"/>
  <c r="L2051" i="2" s="1" a="1"/>
  <c r="L2051" i="2" s="1"/>
  <c r="W2050" i="2"/>
  <c r="W2049" i="2"/>
  <c r="L2049" i="2" s="1" a="1"/>
  <c r="L2049" i="2" s="1"/>
  <c r="W2048" i="2"/>
  <c r="L2048" i="2" s="1" a="1"/>
  <c r="L2048" i="2" s="1"/>
  <c r="W2047" i="2"/>
  <c r="L2047" i="2" s="1" a="1"/>
  <c r="L2047" i="2" s="1"/>
  <c r="W2046" i="2"/>
  <c r="W2045" i="2"/>
  <c r="L2045" i="2" s="1" a="1"/>
  <c r="L2045" i="2" s="1"/>
  <c r="W2044" i="2"/>
  <c r="L2044" i="2" s="1" a="1"/>
  <c r="L2044" i="2" s="1"/>
  <c r="W2043" i="2"/>
  <c r="L2043" i="2" s="1" a="1"/>
  <c r="L2043" i="2" s="1"/>
  <c r="W2042" i="2"/>
  <c r="W2041" i="2"/>
  <c r="L2041" i="2" s="1" a="1"/>
  <c r="L2041" i="2" s="1"/>
  <c r="W2040" i="2"/>
  <c r="L2040" i="2" s="1" a="1"/>
  <c r="L2040" i="2" s="1"/>
  <c r="W2039" i="2"/>
  <c r="L2039" i="2" s="1" a="1"/>
  <c r="L2039" i="2" s="1"/>
  <c r="W2038" i="2"/>
  <c r="L2038" i="2" s="1" a="1"/>
  <c r="L2038" i="2" s="1"/>
  <c r="W2037" i="2"/>
  <c r="L2037" i="2" s="1" a="1"/>
  <c r="L2037" i="2" s="1"/>
  <c r="W2036" i="2"/>
  <c r="L2036" i="2" s="1" a="1"/>
  <c r="L2036" i="2" s="1"/>
  <c r="W2035" i="2"/>
  <c r="L2035" i="2" s="1" a="1"/>
  <c r="L2035" i="2" s="1"/>
  <c r="W2034" i="2"/>
  <c r="L2034" i="2" s="1" a="1"/>
  <c r="L2034" i="2" s="1"/>
  <c r="W2033" i="2"/>
  <c r="L2033" i="2" s="1" a="1"/>
  <c r="L2033" i="2" s="1"/>
  <c r="W2032" i="2"/>
  <c r="L2032" i="2" s="1" a="1"/>
  <c r="L2032" i="2" s="1"/>
  <c r="W2031" i="2"/>
  <c r="L2031" i="2" s="1" a="1"/>
  <c r="L2031" i="2" s="1"/>
  <c r="W2030" i="2"/>
  <c r="L2030" i="2" s="1" a="1"/>
  <c r="L2030" i="2" s="1"/>
  <c r="W2029" i="2"/>
  <c r="L2029" i="2" s="1" a="1"/>
  <c r="L2029" i="2" s="1"/>
  <c r="W2028" i="2"/>
  <c r="L2028" i="2" s="1" a="1"/>
  <c r="L2028" i="2" s="1"/>
  <c r="W2027" i="2"/>
  <c r="L2027" i="2" s="1" a="1"/>
  <c r="L2027" i="2" s="1"/>
  <c r="W2026" i="2"/>
  <c r="L2026" i="2" s="1" a="1"/>
  <c r="L2026" i="2" s="1"/>
  <c r="W2025" i="2"/>
  <c r="L2025" i="2" s="1" a="1"/>
  <c r="L2025" i="2" s="1"/>
  <c r="W2024" i="2"/>
  <c r="L2024" i="2" s="1" a="1"/>
  <c r="L2024" i="2" s="1"/>
  <c r="W2023" i="2"/>
  <c r="L2023" i="2" s="1" a="1"/>
  <c r="L2023" i="2" s="1"/>
  <c r="W2022" i="2"/>
  <c r="L2022" i="2" s="1" a="1"/>
  <c r="L2022" i="2" s="1"/>
  <c r="W2021" i="2"/>
  <c r="L2021" i="2" s="1" a="1"/>
  <c r="L2021" i="2" s="1"/>
  <c r="W2020" i="2"/>
  <c r="L2020" i="2" s="1" a="1"/>
  <c r="L2020" i="2" s="1"/>
  <c r="W2019" i="2"/>
  <c r="L2019" i="2" s="1" a="1"/>
  <c r="L2019" i="2" s="1"/>
  <c r="W2018" i="2"/>
  <c r="L2018" i="2" s="1" a="1"/>
  <c r="L2018" i="2" s="1"/>
  <c r="W2017" i="2"/>
  <c r="L2017" i="2" s="1" a="1"/>
  <c r="L2017" i="2" s="1"/>
  <c r="W2016" i="2"/>
  <c r="L2016" i="2" s="1" a="1"/>
  <c r="L2016" i="2" s="1"/>
  <c r="W2015" i="2"/>
  <c r="L2015" i="2" s="1" a="1"/>
  <c r="L2015" i="2" s="1"/>
  <c r="W2014" i="2"/>
  <c r="L2014" i="2" s="1" a="1"/>
  <c r="L2014" i="2" s="1"/>
  <c r="W2013" i="2"/>
  <c r="L2013" i="2" s="1" a="1"/>
  <c r="L2013" i="2" s="1"/>
  <c r="W2012" i="2"/>
  <c r="L2012" i="2" s="1" a="1"/>
  <c r="L2012" i="2" s="1"/>
  <c r="W2011" i="2"/>
  <c r="L2011" i="2" s="1" a="1"/>
  <c r="L2011" i="2" s="1"/>
  <c r="W2010" i="2"/>
  <c r="L2010" i="2" s="1" a="1"/>
  <c r="L2010" i="2" s="1"/>
  <c r="W2009" i="2"/>
  <c r="L2009" i="2" s="1" a="1"/>
  <c r="L2009" i="2" s="1"/>
  <c r="W2008" i="2"/>
  <c r="L2008" i="2" s="1" a="1"/>
  <c r="L2008" i="2" s="1"/>
  <c r="W2007" i="2"/>
  <c r="L2007" i="2" s="1" a="1"/>
  <c r="L2007" i="2" s="1"/>
  <c r="W2006" i="2"/>
  <c r="L2006" i="2" s="1" a="1"/>
  <c r="L2006" i="2" s="1"/>
  <c r="W2005" i="2"/>
  <c r="L2005" i="2" s="1" a="1"/>
  <c r="L2005" i="2" s="1"/>
  <c r="W2004" i="2"/>
  <c r="L2004" i="2" s="1" a="1"/>
  <c r="L2004" i="2" s="1"/>
  <c r="W2003" i="2"/>
  <c r="L2003" i="2" s="1" a="1"/>
  <c r="L2003" i="2" s="1"/>
  <c r="W2002" i="2"/>
  <c r="L2002" i="2" s="1" a="1"/>
  <c r="L2002" i="2" s="1"/>
  <c r="W2001" i="2"/>
  <c r="L2001" i="2" s="1" a="1"/>
  <c r="L2001" i="2" s="1"/>
  <c r="W2000" i="2"/>
  <c r="L2000" i="2" s="1" a="1"/>
  <c r="L2000" i="2" s="1"/>
  <c r="W1999" i="2"/>
  <c r="L1999" i="2" s="1" a="1"/>
  <c r="L1999" i="2" s="1"/>
  <c r="W1998" i="2"/>
  <c r="L1998" i="2" s="1" a="1"/>
  <c r="L1998" i="2" s="1"/>
  <c r="W1997" i="2"/>
  <c r="L1997" i="2" s="1" a="1"/>
  <c r="L1997" i="2" s="1"/>
  <c r="W1996" i="2"/>
  <c r="L1996" i="2" s="1" a="1"/>
  <c r="L1996" i="2" s="1"/>
  <c r="W1995" i="2"/>
  <c r="L1995" i="2" s="1" a="1"/>
  <c r="L1995" i="2" s="1"/>
  <c r="W1994" i="2"/>
  <c r="L1994" i="2" s="1" a="1"/>
  <c r="L1994" i="2" s="1"/>
  <c r="W1993" i="2"/>
  <c r="L1993" i="2" s="1" a="1"/>
  <c r="L1993" i="2" s="1"/>
  <c r="W1992" i="2"/>
  <c r="L1992" i="2" s="1" a="1"/>
  <c r="L1992" i="2" s="1"/>
  <c r="W1991" i="2"/>
  <c r="L1991" i="2" s="1" a="1"/>
  <c r="L1991" i="2" s="1"/>
  <c r="W1990" i="2"/>
  <c r="L1990" i="2" s="1" a="1"/>
  <c r="L1990" i="2" s="1"/>
  <c r="W1989" i="2"/>
  <c r="L1989" i="2" s="1" a="1"/>
  <c r="L1989" i="2" s="1"/>
  <c r="W1988" i="2"/>
  <c r="L1988" i="2" s="1" a="1"/>
  <c r="L1988" i="2" s="1"/>
  <c r="W1987" i="2"/>
  <c r="L1987" i="2" s="1" a="1"/>
  <c r="L1987" i="2" s="1"/>
  <c r="W1986" i="2"/>
  <c r="L1986" i="2" s="1" a="1"/>
  <c r="L1986" i="2" s="1"/>
  <c r="W1985" i="2"/>
  <c r="L1985" i="2" s="1" a="1"/>
  <c r="L1985" i="2" s="1"/>
  <c r="W1984" i="2"/>
  <c r="L1984" i="2" s="1" a="1"/>
  <c r="L1984" i="2" s="1"/>
  <c r="W1983" i="2"/>
  <c r="L1983" i="2" s="1" a="1"/>
  <c r="L1983" i="2" s="1"/>
  <c r="W1982" i="2"/>
  <c r="L1982" i="2" s="1" a="1"/>
  <c r="L1982" i="2" s="1"/>
  <c r="W1981" i="2"/>
  <c r="L1981" i="2" s="1" a="1"/>
  <c r="L1981" i="2" s="1"/>
  <c r="W1980" i="2"/>
  <c r="L1980" i="2" s="1" a="1"/>
  <c r="L1980" i="2" s="1"/>
  <c r="W1979" i="2"/>
  <c r="L1979" i="2" s="1" a="1"/>
  <c r="L1979" i="2" s="1"/>
  <c r="W1978" i="2"/>
  <c r="L1978" i="2" s="1" a="1"/>
  <c r="L1978" i="2" s="1"/>
  <c r="W1977" i="2"/>
  <c r="L1977" i="2" s="1" a="1"/>
  <c r="L1977" i="2" s="1"/>
  <c r="W1976" i="2"/>
  <c r="L1976" i="2" s="1" a="1"/>
  <c r="L1976" i="2" s="1"/>
  <c r="W1975" i="2"/>
  <c r="L1975" i="2" s="1" a="1"/>
  <c r="L1975" i="2" s="1"/>
  <c r="W1974" i="2"/>
  <c r="L1974" i="2" s="1" a="1"/>
  <c r="L1974" i="2" s="1"/>
  <c r="W1973" i="2"/>
  <c r="L1973" i="2" s="1" a="1"/>
  <c r="L1973" i="2" s="1"/>
  <c r="W1972" i="2"/>
  <c r="L1972" i="2" s="1" a="1"/>
  <c r="L1972" i="2" s="1"/>
  <c r="W1971" i="2"/>
  <c r="L1971" i="2" s="1" a="1"/>
  <c r="L1971" i="2" s="1"/>
  <c r="W1970" i="2"/>
  <c r="L1970" i="2" s="1" a="1"/>
  <c r="L1970" i="2" s="1"/>
  <c r="W1969" i="2"/>
  <c r="L1969" i="2" s="1" a="1"/>
  <c r="L1969" i="2" s="1"/>
  <c r="W1968" i="2"/>
  <c r="L1968" i="2" s="1" a="1"/>
  <c r="L1968" i="2" s="1"/>
  <c r="W1967" i="2"/>
  <c r="L1967" i="2" s="1" a="1"/>
  <c r="L1967" i="2" s="1"/>
  <c r="W1966" i="2"/>
  <c r="L1966" i="2" s="1" a="1"/>
  <c r="L1966" i="2" s="1"/>
  <c r="W1965" i="2"/>
  <c r="L1965" i="2" s="1" a="1"/>
  <c r="L1965" i="2" s="1"/>
  <c r="W1964" i="2"/>
  <c r="L1964" i="2" s="1" a="1"/>
  <c r="L1964" i="2" s="1"/>
  <c r="W1963" i="2"/>
  <c r="L1963" i="2" s="1" a="1"/>
  <c r="L1963" i="2" s="1"/>
  <c r="W1962" i="2"/>
  <c r="L1962" i="2" s="1" a="1"/>
  <c r="L1962" i="2" s="1"/>
  <c r="W1961" i="2"/>
  <c r="L1961" i="2" s="1" a="1"/>
  <c r="L1961" i="2" s="1"/>
  <c r="W1960" i="2"/>
  <c r="L1960" i="2" s="1" a="1"/>
  <c r="L1960" i="2" s="1"/>
  <c r="W1959" i="2"/>
  <c r="L1959" i="2" s="1" a="1"/>
  <c r="L1959" i="2" s="1"/>
  <c r="W1958" i="2"/>
  <c r="L1958" i="2" s="1" a="1"/>
  <c r="L1958" i="2" s="1"/>
  <c r="W1957" i="2"/>
  <c r="L1957" i="2" s="1" a="1"/>
  <c r="L1957" i="2" s="1"/>
  <c r="W1956" i="2"/>
  <c r="L1956" i="2" s="1" a="1"/>
  <c r="L1956" i="2" s="1"/>
  <c r="W1955" i="2"/>
  <c r="L1955" i="2" s="1" a="1"/>
  <c r="L1955" i="2" s="1"/>
  <c r="W1954" i="2"/>
  <c r="L1954" i="2" s="1" a="1"/>
  <c r="L1954" i="2" s="1"/>
  <c r="W1953" i="2"/>
  <c r="L1953" i="2" s="1" a="1"/>
  <c r="L1953" i="2" s="1"/>
  <c r="W1952" i="2"/>
  <c r="L1952" i="2" s="1" a="1"/>
  <c r="L1952" i="2" s="1"/>
  <c r="W1951" i="2"/>
  <c r="L1951" i="2" s="1" a="1"/>
  <c r="L1951" i="2" s="1"/>
  <c r="W1950" i="2"/>
  <c r="L1950" i="2" s="1" a="1"/>
  <c r="L1950" i="2" s="1"/>
  <c r="W1949" i="2"/>
  <c r="L1949" i="2" s="1" a="1"/>
  <c r="L1949" i="2" s="1"/>
  <c r="W1948" i="2"/>
  <c r="L1948" i="2" s="1" a="1"/>
  <c r="L1948" i="2" s="1"/>
  <c r="W1947" i="2"/>
  <c r="L1947" i="2" s="1" a="1"/>
  <c r="L1947" i="2" s="1"/>
  <c r="W1946" i="2"/>
  <c r="L1946" i="2" s="1" a="1"/>
  <c r="L1946" i="2" s="1"/>
  <c r="W1945" i="2"/>
  <c r="L1945" i="2" s="1" a="1"/>
  <c r="L1945" i="2" s="1"/>
  <c r="W1944" i="2"/>
  <c r="L1944" i="2" s="1" a="1"/>
  <c r="L1944" i="2" s="1"/>
  <c r="W1943" i="2"/>
  <c r="L1943" i="2" s="1" a="1"/>
  <c r="L1943" i="2" s="1"/>
  <c r="W1942" i="2"/>
  <c r="L1942" i="2" s="1" a="1"/>
  <c r="L1942" i="2" s="1"/>
  <c r="W1941" i="2"/>
  <c r="L1941" i="2" s="1" a="1"/>
  <c r="L1941" i="2" s="1"/>
  <c r="W1940" i="2"/>
  <c r="L1940" i="2" s="1" a="1"/>
  <c r="L1940" i="2" s="1"/>
  <c r="W1939" i="2"/>
  <c r="L1939" i="2" s="1" a="1"/>
  <c r="L1939" i="2" s="1"/>
  <c r="W1938" i="2"/>
  <c r="L1938" i="2" s="1" a="1"/>
  <c r="L1938" i="2" s="1"/>
  <c r="W1937" i="2"/>
  <c r="L1937" i="2" s="1" a="1"/>
  <c r="L1937" i="2" s="1"/>
  <c r="W1936" i="2"/>
  <c r="L1936" i="2" s="1" a="1"/>
  <c r="L1936" i="2" s="1"/>
  <c r="W1935" i="2"/>
  <c r="L1935" i="2" s="1" a="1"/>
  <c r="L1935" i="2" s="1"/>
  <c r="W1934" i="2"/>
  <c r="L1934" i="2" s="1" a="1"/>
  <c r="L1934" i="2" s="1"/>
  <c r="W1933" i="2"/>
  <c r="L1933" i="2" s="1" a="1"/>
  <c r="L1933" i="2" s="1"/>
  <c r="W1932" i="2"/>
  <c r="L1932" i="2" s="1" a="1"/>
  <c r="L1932" i="2" s="1"/>
  <c r="W1931" i="2"/>
  <c r="L1931" i="2" s="1" a="1"/>
  <c r="L1931" i="2" s="1"/>
  <c r="W1930" i="2"/>
  <c r="L1930" i="2" s="1" a="1"/>
  <c r="L1930" i="2" s="1"/>
  <c r="W1929" i="2"/>
  <c r="L1929" i="2" s="1" a="1"/>
  <c r="L1929" i="2" s="1"/>
  <c r="W1928" i="2"/>
  <c r="L1928" i="2" s="1" a="1"/>
  <c r="L1928" i="2" s="1"/>
  <c r="W1927" i="2"/>
  <c r="L1927" i="2" s="1" a="1"/>
  <c r="L1927" i="2" s="1"/>
  <c r="W1926" i="2"/>
  <c r="L1926" i="2" s="1" a="1"/>
  <c r="L1926" i="2" s="1"/>
  <c r="W1925" i="2"/>
  <c r="L1925" i="2" s="1" a="1"/>
  <c r="L1925" i="2" s="1"/>
  <c r="W1924" i="2"/>
  <c r="L1924" i="2" s="1" a="1"/>
  <c r="L1924" i="2" s="1"/>
  <c r="W1923" i="2"/>
  <c r="L1923" i="2" s="1" a="1"/>
  <c r="L1923" i="2" s="1"/>
  <c r="W1922" i="2"/>
  <c r="L1922" i="2" s="1" a="1"/>
  <c r="L1922" i="2" s="1"/>
  <c r="W1921" i="2"/>
  <c r="L1921" i="2" s="1" a="1"/>
  <c r="L1921" i="2" s="1"/>
  <c r="W1920" i="2"/>
  <c r="L1920" i="2" s="1" a="1"/>
  <c r="L1920" i="2" s="1"/>
  <c r="W1919" i="2"/>
  <c r="L1919" i="2" s="1" a="1"/>
  <c r="L1919" i="2" s="1"/>
  <c r="W1918" i="2"/>
  <c r="L1918" i="2" s="1" a="1"/>
  <c r="L1918" i="2" s="1"/>
  <c r="W1917" i="2"/>
  <c r="L1917" i="2" s="1" a="1"/>
  <c r="L1917" i="2" s="1"/>
  <c r="W1916" i="2"/>
  <c r="L1916" i="2" s="1" a="1"/>
  <c r="L1916" i="2" s="1"/>
  <c r="W1915" i="2"/>
  <c r="L1915" i="2" s="1" a="1"/>
  <c r="L1915" i="2" s="1"/>
  <c r="W1914" i="2"/>
  <c r="L1914" i="2" s="1" a="1"/>
  <c r="L1914" i="2" s="1"/>
  <c r="W1913" i="2"/>
  <c r="L1913" i="2" s="1" a="1"/>
  <c r="L1913" i="2" s="1"/>
  <c r="W1912" i="2"/>
  <c r="L1912" i="2" s="1" a="1"/>
  <c r="L1912" i="2" s="1"/>
  <c r="W1911" i="2"/>
  <c r="L1911" i="2" s="1" a="1"/>
  <c r="L1911" i="2" s="1"/>
  <c r="W1910" i="2"/>
  <c r="L1910" i="2" s="1" a="1"/>
  <c r="L1910" i="2" s="1"/>
  <c r="W1909" i="2"/>
  <c r="L1909" i="2" s="1" a="1"/>
  <c r="L1909" i="2" s="1"/>
  <c r="W1908" i="2"/>
  <c r="L1908" i="2" s="1" a="1"/>
  <c r="L1908" i="2" s="1"/>
  <c r="W1907" i="2"/>
  <c r="L1907" i="2" s="1" a="1"/>
  <c r="L1907" i="2" s="1"/>
  <c r="W1906" i="2"/>
  <c r="L1906" i="2" s="1" a="1"/>
  <c r="L1906" i="2" s="1"/>
  <c r="W1905" i="2"/>
  <c r="L1905" i="2" s="1" a="1"/>
  <c r="L1905" i="2" s="1"/>
  <c r="W1904" i="2"/>
  <c r="L1904" i="2" s="1" a="1"/>
  <c r="L1904" i="2" s="1"/>
  <c r="W1903" i="2"/>
  <c r="L1903" i="2" s="1" a="1"/>
  <c r="L1903" i="2" s="1"/>
  <c r="W1902" i="2"/>
  <c r="L1902" i="2" s="1" a="1"/>
  <c r="L1902" i="2" s="1"/>
  <c r="W1901" i="2"/>
  <c r="L1901" i="2" s="1" a="1"/>
  <c r="L1901" i="2" s="1"/>
  <c r="W1900" i="2"/>
  <c r="L1900" i="2" s="1" a="1"/>
  <c r="L1900" i="2" s="1"/>
  <c r="W1899" i="2"/>
  <c r="L1899" i="2" s="1" a="1"/>
  <c r="L1899" i="2" s="1"/>
  <c r="W1898" i="2"/>
  <c r="L1898" i="2" s="1" a="1"/>
  <c r="L1898" i="2" s="1"/>
  <c r="W1897" i="2"/>
  <c r="L1897" i="2" s="1" a="1"/>
  <c r="L1897" i="2" s="1"/>
  <c r="W1896" i="2"/>
  <c r="L1896" i="2" s="1" a="1"/>
  <c r="L1896" i="2" s="1"/>
  <c r="W1895" i="2"/>
  <c r="L1895" i="2" s="1" a="1"/>
  <c r="L1895" i="2" s="1"/>
  <c r="W1894" i="2"/>
  <c r="L1894" i="2" s="1" a="1"/>
  <c r="L1894" i="2" s="1"/>
  <c r="W1893" i="2"/>
  <c r="L1893" i="2" s="1" a="1"/>
  <c r="L1893" i="2" s="1"/>
  <c r="W1892" i="2"/>
  <c r="L1892" i="2" s="1" a="1"/>
  <c r="L1892" i="2" s="1"/>
  <c r="W1891" i="2"/>
  <c r="L1891" i="2" s="1" a="1"/>
  <c r="L1891" i="2" s="1"/>
  <c r="W1890" i="2"/>
  <c r="L1890" i="2" s="1" a="1"/>
  <c r="L1890" i="2" s="1"/>
  <c r="W1889" i="2"/>
  <c r="L1889" i="2" s="1" a="1"/>
  <c r="L1889" i="2" s="1"/>
  <c r="W1888" i="2"/>
  <c r="L1888" i="2" s="1" a="1"/>
  <c r="L1888" i="2" s="1"/>
  <c r="W1887" i="2"/>
  <c r="L1887" i="2" s="1" a="1"/>
  <c r="L1887" i="2" s="1"/>
  <c r="W1886" i="2"/>
  <c r="L1886" i="2" s="1" a="1"/>
  <c r="L1886" i="2" s="1"/>
  <c r="W1885" i="2"/>
  <c r="L1885" i="2" s="1" a="1"/>
  <c r="L1885" i="2" s="1"/>
  <c r="W1884" i="2"/>
  <c r="L1884" i="2" s="1" a="1"/>
  <c r="L1884" i="2" s="1"/>
  <c r="W1883" i="2"/>
  <c r="L1883" i="2" s="1" a="1"/>
  <c r="L1883" i="2" s="1"/>
  <c r="W1882" i="2"/>
  <c r="L1882" i="2" s="1" a="1"/>
  <c r="L1882" i="2" s="1"/>
  <c r="W1881" i="2"/>
  <c r="L1881" i="2" s="1" a="1"/>
  <c r="L1881" i="2" s="1"/>
  <c r="W1880" i="2"/>
  <c r="L1880" i="2" s="1" a="1"/>
  <c r="L1880" i="2" s="1"/>
  <c r="W1879" i="2"/>
  <c r="L1879" i="2" s="1" a="1"/>
  <c r="L1879" i="2" s="1"/>
  <c r="W1878" i="2"/>
  <c r="L1878" i="2" s="1" a="1"/>
  <c r="L1878" i="2" s="1"/>
  <c r="W1877" i="2"/>
  <c r="L1877" i="2" s="1" a="1"/>
  <c r="L1877" i="2" s="1"/>
  <c r="W1876" i="2"/>
  <c r="L1876" i="2" s="1" a="1"/>
  <c r="L1876" i="2" s="1"/>
  <c r="W1875" i="2"/>
  <c r="L1875" i="2" s="1" a="1"/>
  <c r="L1875" i="2" s="1"/>
  <c r="W1874" i="2"/>
  <c r="L1874" i="2" s="1" a="1"/>
  <c r="L1874" i="2" s="1"/>
  <c r="W1873" i="2"/>
  <c r="L1873" i="2" s="1" a="1"/>
  <c r="L1873" i="2" s="1"/>
  <c r="W1872" i="2"/>
  <c r="L1872" i="2" s="1" a="1"/>
  <c r="L1872" i="2" s="1"/>
  <c r="W1871" i="2"/>
  <c r="L1871" i="2" s="1" a="1"/>
  <c r="L1871" i="2" s="1"/>
  <c r="W1870" i="2"/>
  <c r="L1870" i="2" s="1" a="1"/>
  <c r="L1870" i="2" s="1"/>
  <c r="W1869" i="2"/>
  <c r="L1869" i="2" s="1" a="1"/>
  <c r="L1869" i="2" s="1"/>
  <c r="W1868" i="2"/>
  <c r="L1868" i="2" s="1" a="1"/>
  <c r="L1868" i="2" s="1"/>
  <c r="W1867" i="2"/>
  <c r="L1867" i="2" s="1" a="1"/>
  <c r="L1867" i="2" s="1"/>
  <c r="W1866" i="2"/>
  <c r="L1866" i="2" s="1" a="1"/>
  <c r="L1866" i="2" s="1"/>
  <c r="W1865" i="2"/>
  <c r="L1865" i="2" s="1" a="1"/>
  <c r="L1865" i="2" s="1"/>
  <c r="W1864" i="2"/>
  <c r="L1864" i="2" s="1" a="1"/>
  <c r="L1864" i="2" s="1"/>
  <c r="W1863" i="2"/>
  <c r="L1863" i="2" s="1" a="1"/>
  <c r="L1863" i="2" s="1"/>
  <c r="W1862" i="2"/>
  <c r="L1862" i="2" s="1" a="1"/>
  <c r="L1862" i="2" s="1"/>
  <c r="W1861" i="2"/>
  <c r="L1861" i="2" s="1" a="1"/>
  <c r="L1861" i="2" s="1"/>
  <c r="W1860" i="2"/>
  <c r="L1860" i="2" s="1" a="1"/>
  <c r="L1860" i="2" s="1"/>
  <c r="W1859" i="2"/>
  <c r="L1859" i="2" s="1" a="1"/>
  <c r="L1859" i="2" s="1"/>
  <c r="W1858" i="2"/>
  <c r="L1858" i="2" s="1" a="1"/>
  <c r="L1858" i="2" s="1"/>
  <c r="W1857" i="2"/>
  <c r="L1857" i="2" s="1" a="1"/>
  <c r="L1857" i="2" s="1"/>
  <c r="W1856" i="2"/>
  <c r="L1856" i="2" s="1" a="1"/>
  <c r="L1856" i="2" s="1"/>
  <c r="W1855" i="2"/>
  <c r="L1855" i="2" s="1" a="1"/>
  <c r="L1855" i="2" s="1"/>
  <c r="W1854" i="2"/>
  <c r="L1854" i="2" s="1" a="1"/>
  <c r="L1854" i="2" s="1"/>
  <c r="W1853" i="2"/>
  <c r="L1853" i="2" s="1" a="1"/>
  <c r="L1853" i="2" s="1"/>
  <c r="W1852" i="2"/>
  <c r="L1852" i="2" s="1" a="1"/>
  <c r="L1852" i="2" s="1"/>
  <c r="W1851" i="2"/>
  <c r="L1851" i="2" s="1" a="1"/>
  <c r="L1851" i="2" s="1"/>
  <c r="W1850" i="2"/>
  <c r="L1850" i="2" s="1" a="1"/>
  <c r="L1850" i="2" s="1"/>
  <c r="W1849" i="2"/>
  <c r="L1849" i="2" s="1" a="1"/>
  <c r="L1849" i="2" s="1"/>
  <c r="W1848" i="2"/>
  <c r="L1848" i="2" s="1" a="1"/>
  <c r="L1848" i="2" s="1"/>
  <c r="W1847" i="2"/>
  <c r="L1847" i="2" s="1" a="1"/>
  <c r="L1847" i="2" s="1"/>
  <c r="W1846" i="2"/>
  <c r="L1846" i="2" s="1" a="1"/>
  <c r="L1846" i="2" s="1"/>
  <c r="W1845" i="2"/>
  <c r="L1845" i="2" s="1" a="1"/>
  <c r="L1845" i="2" s="1"/>
  <c r="W1844" i="2"/>
  <c r="L1844" i="2" s="1" a="1"/>
  <c r="L1844" i="2" s="1"/>
  <c r="W1843" i="2"/>
  <c r="L1843" i="2" s="1" a="1"/>
  <c r="L1843" i="2" s="1"/>
  <c r="W1842" i="2"/>
  <c r="L1842" i="2" s="1" a="1"/>
  <c r="L1842" i="2" s="1"/>
  <c r="W1841" i="2"/>
  <c r="L1841" i="2" s="1" a="1"/>
  <c r="L1841" i="2" s="1"/>
  <c r="W1840" i="2"/>
  <c r="L1840" i="2" s="1" a="1"/>
  <c r="L1840" i="2" s="1"/>
  <c r="W1839" i="2"/>
  <c r="L1839" i="2" s="1" a="1"/>
  <c r="L1839" i="2" s="1"/>
  <c r="W1838" i="2"/>
  <c r="L1838" i="2" s="1" a="1"/>
  <c r="L1838" i="2" s="1"/>
  <c r="W1837" i="2"/>
  <c r="L1837" i="2" s="1" a="1"/>
  <c r="L1837" i="2" s="1"/>
  <c r="W1836" i="2"/>
  <c r="L1836" i="2" s="1" a="1"/>
  <c r="L1836" i="2" s="1"/>
  <c r="W1835" i="2"/>
  <c r="L1835" i="2" s="1" a="1"/>
  <c r="L1835" i="2" s="1"/>
  <c r="W1834" i="2"/>
  <c r="L1834" i="2" s="1" a="1"/>
  <c r="L1834" i="2" s="1"/>
  <c r="W1833" i="2"/>
  <c r="L1833" i="2" s="1" a="1"/>
  <c r="L1833" i="2" s="1"/>
  <c r="W1832" i="2"/>
  <c r="L1832" i="2" s="1" a="1"/>
  <c r="L1832" i="2" s="1"/>
  <c r="W1831" i="2"/>
  <c r="L1831" i="2" s="1" a="1"/>
  <c r="L1831" i="2" s="1"/>
  <c r="W1830" i="2"/>
  <c r="L1830" i="2" s="1" a="1"/>
  <c r="L1830" i="2" s="1"/>
  <c r="W1829" i="2"/>
  <c r="L1829" i="2" s="1" a="1"/>
  <c r="L1829" i="2" s="1"/>
  <c r="W1828" i="2"/>
  <c r="L1828" i="2" s="1" a="1"/>
  <c r="L1828" i="2" s="1"/>
  <c r="W1827" i="2"/>
  <c r="L1827" i="2" s="1" a="1"/>
  <c r="L1827" i="2" s="1"/>
  <c r="W1826" i="2"/>
  <c r="L1826" i="2" s="1" a="1"/>
  <c r="L1826" i="2" s="1"/>
  <c r="W1825" i="2"/>
  <c r="L1825" i="2" s="1" a="1"/>
  <c r="L1825" i="2" s="1"/>
  <c r="W1824" i="2"/>
  <c r="L1824" i="2" s="1" a="1"/>
  <c r="L1824" i="2" s="1"/>
  <c r="W1823" i="2"/>
  <c r="L1823" i="2" s="1" a="1"/>
  <c r="L1823" i="2" s="1"/>
  <c r="W1822" i="2"/>
  <c r="L1822" i="2" s="1" a="1"/>
  <c r="L1822" i="2" s="1"/>
  <c r="W1821" i="2"/>
  <c r="L1821" i="2" s="1" a="1"/>
  <c r="L1821" i="2" s="1"/>
  <c r="W1820" i="2"/>
  <c r="L1820" i="2" s="1" a="1"/>
  <c r="L1820" i="2" s="1"/>
  <c r="W1819" i="2"/>
  <c r="L1819" i="2" s="1" a="1"/>
  <c r="L1819" i="2" s="1"/>
  <c r="W1818" i="2"/>
  <c r="L1818" i="2" s="1" a="1"/>
  <c r="L1818" i="2" s="1"/>
  <c r="W1817" i="2"/>
  <c r="L1817" i="2" s="1" a="1"/>
  <c r="L1817" i="2" s="1"/>
  <c r="W1816" i="2"/>
  <c r="L1816" i="2" s="1" a="1"/>
  <c r="L1816" i="2" s="1"/>
  <c r="W1815" i="2"/>
  <c r="L1815" i="2" s="1" a="1"/>
  <c r="L1815" i="2" s="1"/>
  <c r="W1814" i="2"/>
  <c r="L1814" i="2" s="1" a="1"/>
  <c r="L1814" i="2" s="1"/>
  <c r="W1813" i="2"/>
  <c r="L1813" i="2" s="1" a="1"/>
  <c r="L1813" i="2" s="1"/>
  <c r="W1812" i="2"/>
  <c r="L1812" i="2" s="1" a="1"/>
  <c r="L1812" i="2" s="1"/>
  <c r="W1811" i="2"/>
  <c r="L1811" i="2" s="1" a="1"/>
  <c r="L1811" i="2" s="1"/>
  <c r="W1810" i="2"/>
  <c r="L1810" i="2" s="1" a="1"/>
  <c r="L1810" i="2" s="1"/>
  <c r="W1809" i="2"/>
  <c r="L1809" i="2" s="1" a="1"/>
  <c r="L1809" i="2" s="1"/>
  <c r="W1808" i="2"/>
  <c r="L1808" i="2" s="1" a="1"/>
  <c r="L1808" i="2" s="1"/>
  <c r="W1807" i="2"/>
  <c r="L1807" i="2" s="1" a="1"/>
  <c r="L1807" i="2" s="1"/>
  <c r="W1806" i="2"/>
  <c r="L1806" i="2" s="1" a="1"/>
  <c r="L1806" i="2" s="1"/>
  <c r="W1805" i="2"/>
  <c r="L1805" i="2" s="1" a="1"/>
  <c r="L1805" i="2" s="1"/>
  <c r="W1804" i="2"/>
  <c r="L1804" i="2" s="1" a="1"/>
  <c r="L1804" i="2" s="1"/>
  <c r="W1803" i="2"/>
  <c r="L1803" i="2" s="1" a="1"/>
  <c r="L1803" i="2" s="1"/>
  <c r="W1802" i="2"/>
  <c r="L1802" i="2" s="1" a="1"/>
  <c r="L1802" i="2" s="1"/>
  <c r="W1801" i="2"/>
  <c r="L1801" i="2" s="1" a="1"/>
  <c r="L1801" i="2" s="1"/>
  <c r="W1800" i="2"/>
  <c r="L1800" i="2" s="1" a="1"/>
  <c r="L1800" i="2" s="1"/>
  <c r="W1799" i="2"/>
  <c r="L1799" i="2" s="1" a="1"/>
  <c r="L1799" i="2" s="1"/>
  <c r="W1798" i="2"/>
  <c r="L1798" i="2" s="1" a="1"/>
  <c r="L1798" i="2" s="1"/>
  <c r="W1797" i="2"/>
  <c r="L1797" i="2" s="1" a="1"/>
  <c r="L1797" i="2" s="1"/>
  <c r="W1796" i="2"/>
  <c r="L1796" i="2" s="1" a="1"/>
  <c r="L1796" i="2" s="1"/>
  <c r="W1795" i="2"/>
  <c r="L1795" i="2" s="1" a="1"/>
  <c r="L1795" i="2" s="1"/>
  <c r="W1794" i="2"/>
  <c r="L1794" i="2" s="1" a="1"/>
  <c r="L1794" i="2" s="1"/>
  <c r="W1793" i="2"/>
  <c r="L1793" i="2" s="1" a="1"/>
  <c r="L1793" i="2" s="1"/>
  <c r="W1792" i="2"/>
  <c r="L1792" i="2" s="1" a="1"/>
  <c r="L1792" i="2" s="1"/>
  <c r="W1791" i="2"/>
  <c r="L1791" i="2" s="1" a="1"/>
  <c r="L1791" i="2" s="1"/>
  <c r="W1790" i="2"/>
  <c r="L1790" i="2" s="1" a="1"/>
  <c r="L1790" i="2" s="1"/>
  <c r="W1789" i="2"/>
  <c r="L1789" i="2" s="1" a="1"/>
  <c r="L1789" i="2" s="1"/>
  <c r="W1788" i="2"/>
  <c r="L1788" i="2" s="1" a="1"/>
  <c r="L1788" i="2" s="1"/>
  <c r="W1787" i="2"/>
  <c r="L1787" i="2" s="1" a="1"/>
  <c r="L1787" i="2" s="1"/>
  <c r="W1786" i="2"/>
  <c r="L1786" i="2" s="1" a="1"/>
  <c r="L1786" i="2" s="1"/>
  <c r="W1785" i="2"/>
  <c r="L1785" i="2" s="1" a="1"/>
  <c r="L1785" i="2" s="1"/>
  <c r="W1784" i="2"/>
  <c r="L1784" i="2" s="1" a="1"/>
  <c r="L1784" i="2" s="1"/>
  <c r="W1783" i="2"/>
  <c r="L1783" i="2" s="1" a="1"/>
  <c r="L1783" i="2" s="1"/>
  <c r="W1782" i="2"/>
  <c r="L1782" i="2" s="1" a="1"/>
  <c r="L1782" i="2" s="1"/>
  <c r="W1781" i="2"/>
  <c r="L1781" i="2" s="1" a="1"/>
  <c r="L1781" i="2" s="1"/>
  <c r="W1780" i="2"/>
  <c r="L1780" i="2" s="1" a="1"/>
  <c r="L1780" i="2" s="1"/>
  <c r="W1779" i="2"/>
  <c r="L1779" i="2" s="1" a="1"/>
  <c r="L1779" i="2" s="1"/>
  <c r="W1778" i="2"/>
  <c r="L1778" i="2" s="1" a="1"/>
  <c r="L1778" i="2" s="1"/>
  <c r="W1777" i="2"/>
  <c r="L1777" i="2" s="1" a="1"/>
  <c r="L1777" i="2" s="1"/>
  <c r="W1776" i="2"/>
  <c r="L1776" i="2" s="1" a="1"/>
  <c r="L1776" i="2" s="1"/>
  <c r="W1775" i="2"/>
  <c r="L1775" i="2" s="1" a="1"/>
  <c r="L1775" i="2" s="1"/>
  <c r="W1774" i="2"/>
  <c r="L1774" i="2" s="1" a="1"/>
  <c r="L1774" i="2" s="1"/>
  <c r="W1773" i="2"/>
  <c r="L1773" i="2" s="1" a="1"/>
  <c r="L1773" i="2" s="1"/>
  <c r="W1772" i="2"/>
  <c r="L1772" i="2" s="1" a="1"/>
  <c r="L1772" i="2" s="1"/>
  <c r="W1771" i="2"/>
  <c r="L1771" i="2" s="1" a="1"/>
  <c r="L1771" i="2" s="1"/>
  <c r="W1770" i="2"/>
  <c r="L1770" i="2" s="1" a="1"/>
  <c r="L1770" i="2" s="1"/>
  <c r="W1769" i="2"/>
  <c r="L1769" i="2" s="1" a="1"/>
  <c r="L1769" i="2" s="1"/>
  <c r="W1768" i="2"/>
  <c r="L1768" i="2" s="1" a="1"/>
  <c r="L1768" i="2" s="1"/>
  <c r="W1767" i="2"/>
  <c r="L1767" i="2" s="1" a="1"/>
  <c r="L1767" i="2" s="1"/>
  <c r="W1766" i="2"/>
  <c r="L1766" i="2" s="1" a="1"/>
  <c r="L1766" i="2" s="1"/>
  <c r="W1765" i="2"/>
  <c r="L1765" i="2" s="1" a="1"/>
  <c r="L1765" i="2" s="1"/>
  <c r="W1764" i="2"/>
  <c r="L1764" i="2" s="1" a="1"/>
  <c r="L1764" i="2" s="1"/>
  <c r="W1763" i="2"/>
  <c r="L1763" i="2" s="1" a="1"/>
  <c r="L1763" i="2" s="1"/>
  <c r="W1762" i="2"/>
  <c r="L1762" i="2" s="1" a="1"/>
  <c r="L1762" i="2" s="1"/>
  <c r="W1761" i="2"/>
  <c r="L1761" i="2" s="1" a="1"/>
  <c r="L1761" i="2" s="1"/>
  <c r="W1760" i="2"/>
  <c r="L1760" i="2" s="1" a="1"/>
  <c r="L1760" i="2" s="1"/>
  <c r="W1759" i="2"/>
  <c r="L1759" i="2" s="1" a="1"/>
  <c r="L1759" i="2" s="1"/>
  <c r="W1758" i="2"/>
  <c r="L1758" i="2" s="1" a="1"/>
  <c r="L1758" i="2" s="1"/>
  <c r="W1757" i="2"/>
  <c r="L1757" i="2" s="1" a="1"/>
  <c r="L1757" i="2" s="1"/>
  <c r="W1756" i="2"/>
  <c r="L1756" i="2" s="1" a="1"/>
  <c r="L1756" i="2" s="1"/>
  <c r="W1755" i="2"/>
  <c r="L1755" i="2" s="1" a="1"/>
  <c r="L1755" i="2" s="1"/>
  <c r="W1754" i="2"/>
  <c r="L1754" i="2" s="1" a="1"/>
  <c r="L1754" i="2" s="1"/>
  <c r="W1753" i="2"/>
  <c r="L1753" i="2" s="1" a="1"/>
  <c r="L1753" i="2" s="1"/>
  <c r="W1752" i="2"/>
  <c r="L1752" i="2" s="1" a="1"/>
  <c r="L1752" i="2" s="1"/>
  <c r="W1751" i="2"/>
  <c r="L1751" i="2" s="1" a="1"/>
  <c r="L1751" i="2" s="1"/>
  <c r="W1750" i="2"/>
  <c r="L1750" i="2" s="1" a="1"/>
  <c r="L1750" i="2" s="1"/>
  <c r="W1749" i="2"/>
  <c r="L1749" i="2" s="1" a="1"/>
  <c r="L1749" i="2" s="1"/>
  <c r="W1748" i="2"/>
  <c r="L1748" i="2" s="1" a="1"/>
  <c r="L1748" i="2" s="1"/>
  <c r="W1747" i="2"/>
  <c r="L1747" i="2" s="1" a="1"/>
  <c r="L1747" i="2" s="1"/>
  <c r="W1746" i="2"/>
  <c r="L1746" i="2" s="1" a="1"/>
  <c r="L1746" i="2" s="1"/>
  <c r="W1745" i="2"/>
  <c r="L1745" i="2" s="1" a="1"/>
  <c r="L1745" i="2" s="1"/>
  <c r="W1744" i="2"/>
  <c r="L1744" i="2" s="1" a="1"/>
  <c r="L1744" i="2" s="1"/>
  <c r="W1743" i="2"/>
  <c r="L1743" i="2" s="1" a="1"/>
  <c r="L1743" i="2" s="1"/>
  <c r="W1742" i="2"/>
  <c r="L1742" i="2" s="1" a="1"/>
  <c r="L1742" i="2" s="1"/>
  <c r="W1741" i="2"/>
  <c r="L1741" i="2" s="1" a="1"/>
  <c r="L1741" i="2" s="1"/>
  <c r="W1740" i="2"/>
  <c r="L1740" i="2" s="1" a="1"/>
  <c r="L1740" i="2" s="1"/>
  <c r="W1739" i="2"/>
  <c r="L1739" i="2" s="1" a="1"/>
  <c r="L1739" i="2" s="1"/>
  <c r="W1738" i="2"/>
  <c r="L1738" i="2" s="1" a="1"/>
  <c r="L1738" i="2" s="1"/>
  <c r="W1737" i="2"/>
  <c r="L1737" i="2" s="1" a="1"/>
  <c r="L1737" i="2" s="1"/>
  <c r="W1736" i="2"/>
  <c r="L1736" i="2" s="1" a="1"/>
  <c r="L1736" i="2" s="1"/>
  <c r="W1735" i="2"/>
  <c r="L1735" i="2" s="1" a="1"/>
  <c r="L1735" i="2" s="1"/>
  <c r="W1734" i="2"/>
  <c r="L1734" i="2" s="1" a="1"/>
  <c r="L1734" i="2" s="1"/>
  <c r="W1733" i="2"/>
  <c r="L1733" i="2" s="1" a="1"/>
  <c r="L1733" i="2" s="1"/>
  <c r="W1732" i="2"/>
  <c r="L1732" i="2" s="1" a="1"/>
  <c r="L1732" i="2" s="1"/>
  <c r="W1731" i="2"/>
  <c r="L1731" i="2" s="1" a="1"/>
  <c r="L1731" i="2" s="1"/>
  <c r="W1730" i="2"/>
  <c r="L1730" i="2" s="1" a="1"/>
  <c r="L1730" i="2" s="1"/>
  <c r="W1729" i="2"/>
  <c r="L1729" i="2" s="1" a="1"/>
  <c r="L1729" i="2" s="1"/>
  <c r="W1728" i="2"/>
  <c r="L1728" i="2" s="1" a="1"/>
  <c r="L1728" i="2" s="1"/>
  <c r="W1727" i="2"/>
  <c r="L1727" i="2" s="1" a="1"/>
  <c r="L1727" i="2" s="1"/>
  <c r="W1726" i="2"/>
  <c r="L1726" i="2" s="1" a="1"/>
  <c r="L1726" i="2" s="1"/>
  <c r="W1725" i="2"/>
  <c r="L1725" i="2" s="1" a="1"/>
  <c r="L1725" i="2" s="1"/>
  <c r="W1724" i="2"/>
  <c r="L1724" i="2" s="1" a="1"/>
  <c r="L1724" i="2" s="1"/>
  <c r="W1723" i="2"/>
  <c r="L1723" i="2" s="1" a="1"/>
  <c r="L1723" i="2" s="1"/>
  <c r="W1722" i="2"/>
  <c r="L1722" i="2" s="1" a="1"/>
  <c r="L1722" i="2" s="1"/>
  <c r="W1721" i="2"/>
  <c r="L1721" i="2" s="1" a="1"/>
  <c r="L1721" i="2" s="1"/>
  <c r="W1720" i="2"/>
  <c r="L1720" i="2" s="1" a="1"/>
  <c r="L1720" i="2" s="1"/>
  <c r="W1719" i="2"/>
  <c r="L1719" i="2" s="1" a="1"/>
  <c r="L1719" i="2" s="1"/>
  <c r="W1718" i="2"/>
  <c r="L1718" i="2" s="1" a="1"/>
  <c r="L1718" i="2" s="1"/>
  <c r="W1717" i="2"/>
  <c r="L1717" i="2" s="1" a="1"/>
  <c r="L1717" i="2" s="1"/>
  <c r="W1716" i="2"/>
  <c r="L1716" i="2" s="1" a="1"/>
  <c r="L1716" i="2" s="1"/>
  <c r="W1715" i="2"/>
  <c r="L1715" i="2" s="1" a="1"/>
  <c r="L1715" i="2" s="1"/>
  <c r="W1714" i="2"/>
  <c r="L1714" i="2" s="1" a="1"/>
  <c r="L1714" i="2" s="1"/>
  <c r="W1713" i="2"/>
  <c r="L1713" i="2" s="1" a="1"/>
  <c r="L1713" i="2" s="1"/>
  <c r="W1712" i="2"/>
  <c r="L1712" i="2" s="1" a="1"/>
  <c r="L1712" i="2" s="1"/>
  <c r="W1711" i="2"/>
  <c r="L1711" i="2" s="1" a="1"/>
  <c r="L1711" i="2" s="1"/>
  <c r="W1710" i="2"/>
  <c r="L1710" i="2" s="1" a="1"/>
  <c r="L1710" i="2" s="1"/>
  <c r="W1709" i="2"/>
  <c r="L1709" i="2" s="1" a="1"/>
  <c r="L1709" i="2" s="1"/>
  <c r="W1708" i="2"/>
  <c r="L1708" i="2" s="1" a="1"/>
  <c r="L1708" i="2" s="1"/>
  <c r="W1707" i="2"/>
  <c r="L1707" i="2" s="1" a="1"/>
  <c r="L1707" i="2" s="1"/>
  <c r="W1706" i="2"/>
  <c r="L1706" i="2" s="1" a="1"/>
  <c r="L1706" i="2" s="1"/>
  <c r="W1705" i="2"/>
  <c r="L1705" i="2" s="1" a="1"/>
  <c r="L1705" i="2" s="1"/>
  <c r="W1704" i="2"/>
  <c r="L1704" i="2" s="1" a="1"/>
  <c r="L1704" i="2" s="1"/>
  <c r="W1703" i="2"/>
  <c r="L1703" i="2" s="1" a="1"/>
  <c r="L1703" i="2" s="1"/>
  <c r="W1702" i="2"/>
  <c r="L1702" i="2" s="1" a="1"/>
  <c r="L1702" i="2" s="1"/>
  <c r="W1701" i="2"/>
  <c r="L1701" i="2" s="1" a="1"/>
  <c r="L1701" i="2" s="1"/>
  <c r="W1700" i="2"/>
  <c r="L1700" i="2" s="1" a="1"/>
  <c r="L1700" i="2" s="1"/>
  <c r="W1699" i="2"/>
  <c r="L1699" i="2" s="1" a="1"/>
  <c r="L1699" i="2" s="1"/>
  <c r="W1698" i="2"/>
  <c r="L1698" i="2" s="1" a="1"/>
  <c r="L1698" i="2" s="1"/>
  <c r="W1697" i="2"/>
  <c r="L1697" i="2" s="1" a="1"/>
  <c r="L1697" i="2" s="1"/>
  <c r="W1696" i="2"/>
  <c r="L1696" i="2" s="1" a="1"/>
  <c r="L1696" i="2" s="1"/>
  <c r="W1695" i="2"/>
  <c r="L1695" i="2" s="1" a="1"/>
  <c r="L1695" i="2" s="1"/>
  <c r="W1694" i="2"/>
  <c r="L1694" i="2" s="1" a="1"/>
  <c r="L1694" i="2" s="1"/>
  <c r="W1693" i="2"/>
  <c r="L1693" i="2" s="1" a="1"/>
  <c r="L1693" i="2" s="1"/>
  <c r="W1692" i="2"/>
  <c r="L1692" i="2" s="1" a="1"/>
  <c r="L1692" i="2" s="1"/>
  <c r="W1691" i="2"/>
  <c r="L1691" i="2" s="1" a="1"/>
  <c r="L1691" i="2" s="1"/>
  <c r="W1690" i="2"/>
  <c r="L1690" i="2" s="1" a="1"/>
  <c r="L1690" i="2" s="1"/>
  <c r="W1689" i="2"/>
  <c r="L1689" i="2" s="1" a="1"/>
  <c r="L1689" i="2" s="1"/>
  <c r="W1688" i="2"/>
  <c r="L1688" i="2" s="1" a="1"/>
  <c r="L1688" i="2" s="1"/>
  <c r="W1687" i="2"/>
  <c r="L1687" i="2" s="1" a="1"/>
  <c r="L1687" i="2" s="1"/>
  <c r="W1686" i="2"/>
  <c r="L1686" i="2" s="1" a="1"/>
  <c r="L1686" i="2" s="1"/>
  <c r="W1685" i="2"/>
  <c r="L1685" i="2" s="1" a="1"/>
  <c r="L1685" i="2" s="1"/>
  <c r="W1684" i="2"/>
  <c r="L1684" i="2" s="1" a="1"/>
  <c r="L1684" i="2" s="1"/>
  <c r="W1683" i="2"/>
  <c r="L1683" i="2" s="1" a="1"/>
  <c r="L1683" i="2" s="1"/>
  <c r="W1682" i="2"/>
  <c r="L1682" i="2" s="1" a="1"/>
  <c r="L1682" i="2" s="1"/>
  <c r="W1681" i="2"/>
  <c r="L1681" i="2" s="1" a="1"/>
  <c r="L1681" i="2" s="1"/>
  <c r="W1680" i="2"/>
  <c r="L1680" i="2" s="1" a="1"/>
  <c r="L1680" i="2" s="1"/>
  <c r="W1679" i="2"/>
  <c r="L1679" i="2" s="1" a="1"/>
  <c r="L1679" i="2" s="1"/>
  <c r="W1678" i="2"/>
  <c r="L1678" i="2" s="1" a="1"/>
  <c r="L1678" i="2" s="1"/>
  <c r="W1677" i="2"/>
  <c r="L1677" i="2" s="1" a="1"/>
  <c r="L1677" i="2" s="1"/>
  <c r="W1676" i="2"/>
  <c r="L1676" i="2" s="1" a="1"/>
  <c r="L1676" i="2" s="1"/>
  <c r="W1675" i="2"/>
  <c r="L1675" i="2" s="1" a="1"/>
  <c r="L1675" i="2" s="1"/>
  <c r="W1674" i="2"/>
  <c r="L1674" i="2" s="1" a="1"/>
  <c r="L1674" i="2" s="1"/>
  <c r="W1673" i="2"/>
  <c r="L1673" i="2" s="1" a="1"/>
  <c r="L1673" i="2" s="1"/>
  <c r="W1672" i="2"/>
  <c r="L1672" i="2" s="1" a="1"/>
  <c r="L1672" i="2" s="1"/>
  <c r="W1671" i="2"/>
  <c r="L1671" i="2" s="1" a="1"/>
  <c r="L1671" i="2" s="1"/>
  <c r="W1670" i="2"/>
  <c r="L1670" i="2" s="1" a="1"/>
  <c r="L1670" i="2" s="1"/>
  <c r="W1669" i="2"/>
  <c r="L1669" i="2" s="1" a="1"/>
  <c r="L1669" i="2" s="1"/>
  <c r="W1668" i="2"/>
  <c r="L1668" i="2" s="1" a="1"/>
  <c r="L1668" i="2" s="1"/>
  <c r="W1667" i="2"/>
  <c r="L1667" i="2" s="1" a="1"/>
  <c r="L1667" i="2" s="1"/>
  <c r="W1666" i="2"/>
  <c r="L1666" i="2" s="1" a="1"/>
  <c r="L1666" i="2" s="1"/>
  <c r="W1665" i="2"/>
  <c r="L1665" i="2" s="1" a="1"/>
  <c r="L1665" i="2" s="1"/>
  <c r="W1664" i="2"/>
  <c r="L1664" i="2" s="1" a="1"/>
  <c r="L1664" i="2" s="1"/>
  <c r="W1663" i="2"/>
  <c r="L1663" i="2" s="1" a="1"/>
  <c r="L1663" i="2" s="1"/>
  <c r="W1662" i="2"/>
  <c r="L1662" i="2" s="1" a="1"/>
  <c r="L1662" i="2" s="1"/>
  <c r="W1661" i="2"/>
  <c r="L1661" i="2" s="1" a="1"/>
  <c r="L1661" i="2" s="1"/>
  <c r="W1660" i="2"/>
  <c r="L1660" i="2" s="1" a="1"/>
  <c r="L1660" i="2" s="1"/>
  <c r="W1659" i="2"/>
  <c r="L1659" i="2" s="1" a="1"/>
  <c r="L1659" i="2" s="1"/>
  <c r="W1658" i="2"/>
  <c r="L1658" i="2" s="1" a="1"/>
  <c r="L1658" i="2" s="1"/>
  <c r="W1657" i="2"/>
  <c r="L1657" i="2" s="1" a="1"/>
  <c r="L1657" i="2" s="1"/>
  <c r="W1656" i="2"/>
  <c r="L1656" i="2" s="1" a="1"/>
  <c r="L1656" i="2" s="1"/>
  <c r="W1655" i="2"/>
  <c r="L1655" i="2" s="1" a="1"/>
  <c r="L1655" i="2" s="1"/>
  <c r="W1654" i="2"/>
  <c r="L1654" i="2" s="1" a="1"/>
  <c r="L1654" i="2" s="1"/>
  <c r="W1653" i="2"/>
  <c r="L1653" i="2" s="1" a="1"/>
  <c r="L1653" i="2" s="1"/>
  <c r="W1652" i="2"/>
  <c r="L1652" i="2" s="1" a="1"/>
  <c r="L1652" i="2" s="1"/>
  <c r="W1651" i="2"/>
  <c r="L1651" i="2" s="1" a="1"/>
  <c r="L1651" i="2" s="1"/>
  <c r="W1650" i="2"/>
  <c r="L1650" i="2" s="1" a="1"/>
  <c r="L1650" i="2" s="1"/>
  <c r="W1649" i="2"/>
  <c r="L1649" i="2" s="1" a="1"/>
  <c r="L1649" i="2" s="1"/>
  <c r="W1648" i="2"/>
  <c r="L1648" i="2" s="1" a="1"/>
  <c r="L1648" i="2" s="1"/>
  <c r="W1647" i="2"/>
  <c r="L1647" i="2" s="1" a="1"/>
  <c r="L1647" i="2" s="1"/>
  <c r="W1646" i="2"/>
  <c r="L1646" i="2" s="1" a="1"/>
  <c r="L1646" i="2" s="1"/>
  <c r="W1645" i="2"/>
  <c r="L1645" i="2" s="1" a="1"/>
  <c r="L1645" i="2" s="1"/>
  <c r="W1644" i="2"/>
  <c r="L1644" i="2" s="1" a="1"/>
  <c r="L1644" i="2" s="1"/>
  <c r="W1643" i="2"/>
  <c r="L1643" i="2" s="1" a="1"/>
  <c r="L1643" i="2" s="1"/>
  <c r="W1642" i="2"/>
  <c r="L1642" i="2" s="1" a="1"/>
  <c r="L1642" i="2" s="1"/>
  <c r="W1641" i="2"/>
  <c r="L1641" i="2" s="1" a="1"/>
  <c r="L1641" i="2" s="1"/>
  <c r="W1640" i="2"/>
  <c r="L1640" i="2" s="1" a="1"/>
  <c r="L1640" i="2" s="1"/>
  <c r="W1639" i="2"/>
  <c r="L1639" i="2" s="1" a="1"/>
  <c r="L1639" i="2" s="1"/>
  <c r="W1638" i="2"/>
  <c r="L1638" i="2" s="1" a="1"/>
  <c r="L1638" i="2" s="1"/>
  <c r="W1637" i="2"/>
  <c r="L1637" i="2" s="1" a="1"/>
  <c r="L1637" i="2" s="1"/>
  <c r="W1636" i="2"/>
  <c r="L1636" i="2" s="1" a="1"/>
  <c r="L1636" i="2" s="1"/>
  <c r="W1635" i="2"/>
  <c r="L1635" i="2" s="1" a="1"/>
  <c r="L1635" i="2" s="1"/>
  <c r="W1634" i="2"/>
  <c r="L1634" i="2" s="1" a="1"/>
  <c r="L1634" i="2" s="1"/>
  <c r="W1633" i="2"/>
  <c r="L1633" i="2" s="1" a="1"/>
  <c r="L1633" i="2" s="1"/>
  <c r="W1632" i="2"/>
  <c r="L1632" i="2" s="1" a="1"/>
  <c r="L1632" i="2" s="1"/>
  <c r="W1631" i="2"/>
  <c r="L1631" i="2" s="1" a="1"/>
  <c r="L1631" i="2" s="1"/>
  <c r="W1630" i="2"/>
  <c r="L1630" i="2" s="1" a="1"/>
  <c r="L1630" i="2" s="1"/>
  <c r="W1629" i="2"/>
  <c r="L1629" i="2" s="1" a="1"/>
  <c r="L1629" i="2" s="1"/>
  <c r="W1628" i="2"/>
  <c r="L1628" i="2" s="1" a="1"/>
  <c r="L1628" i="2" s="1"/>
  <c r="W1627" i="2"/>
  <c r="L1627" i="2" s="1" a="1"/>
  <c r="L1627" i="2" s="1"/>
  <c r="W1626" i="2"/>
  <c r="L1626" i="2" s="1" a="1"/>
  <c r="L1626" i="2" s="1"/>
  <c r="W1625" i="2"/>
  <c r="L1625" i="2" s="1" a="1"/>
  <c r="L1625" i="2" s="1"/>
  <c r="W1624" i="2"/>
  <c r="L1624" i="2" s="1" a="1"/>
  <c r="L1624" i="2" s="1"/>
  <c r="W1623" i="2"/>
  <c r="L1623" i="2" s="1" a="1"/>
  <c r="L1623" i="2" s="1"/>
  <c r="W1622" i="2"/>
  <c r="L1622" i="2" s="1" a="1"/>
  <c r="L1622" i="2" s="1"/>
  <c r="W1621" i="2"/>
  <c r="L1621" i="2" s="1" a="1"/>
  <c r="L1621" i="2" s="1"/>
  <c r="W1620" i="2"/>
  <c r="L1620" i="2" s="1" a="1"/>
  <c r="L1620" i="2" s="1"/>
  <c r="W1619" i="2"/>
  <c r="L1619" i="2" s="1" a="1"/>
  <c r="L1619" i="2" s="1"/>
  <c r="W1618" i="2"/>
  <c r="L1618" i="2" s="1" a="1"/>
  <c r="L1618" i="2" s="1"/>
  <c r="W1617" i="2"/>
  <c r="L1617" i="2" s="1" a="1"/>
  <c r="L1617" i="2" s="1"/>
  <c r="W1616" i="2"/>
  <c r="L1616" i="2" s="1" a="1"/>
  <c r="L1616" i="2" s="1"/>
  <c r="W1615" i="2"/>
  <c r="L1615" i="2" s="1" a="1"/>
  <c r="L1615" i="2" s="1"/>
  <c r="W1614" i="2"/>
  <c r="L1614" i="2" s="1" a="1"/>
  <c r="L1614" i="2" s="1"/>
  <c r="W1613" i="2"/>
  <c r="L1613" i="2" s="1" a="1"/>
  <c r="L1613" i="2" s="1"/>
  <c r="W1612" i="2"/>
  <c r="L1612" i="2" s="1" a="1"/>
  <c r="L1612" i="2" s="1"/>
  <c r="W1611" i="2"/>
  <c r="L1611" i="2" s="1" a="1"/>
  <c r="L1611" i="2" s="1"/>
  <c r="W1610" i="2"/>
  <c r="L1610" i="2" s="1" a="1"/>
  <c r="L1610" i="2" s="1"/>
  <c r="W1609" i="2"/>
  <c r="L1609" i="2" s="1" a="1"/>
  <c r="L1609" i="2" s="1"/>
  <c r="W1608" i="2"/>
  <c r="L1608" i="2" s="1" a="1"/>
  <c r="L1608" i="2" s="1"/>
  <c r="W1607" i="2"/>
  <c r="L1607" i="2" s="1" a="1"/>
  <c r="L1607" i="2" s="1"/>
  <c r="W1606" i="2"/>
  <c r="L1606" i="2" s="1" a="1"/>
  <c r="L1606" i="2" s="1"/>
  <c r="W1605" i="2"/>
  <c r="L1605" i="2" s="1" a="1"/>
  <c r="L1605" i="2" s="1"/>
  <c r="W1604" i="2"/>
  <c r="L1604" i="2" s="1" a="1"/>
  <c r="L1604" i="2" s="1"/>
  <c r="W1603" i="2"/>
  <c r="L1603" i="2" s="1" a="1"/>
  <c r="L1603" i="2" s="1"/>
  <c r="W1602" i="2"/>
  <c r="L1602" i="2" s="1" a="1"/>
  <c r="L1602" i="2" s="1"/>
  <c r="W1601" i="2"/>
  <c r="L1601" i="2" s="1" a="1"/>
  <c r="L1601" i="2" s="1"/>
  <c r="W1600" i="2"/>
  <c r="L1600" i="2" s="1" a="1"/>
  <c r="L1600" i="2" s="1"/>
  <c r="W1599" i="2"/>
  <c r="L1599" i="2" s="1" a="1"/>
  <c r="L1599" i="2" s="1"/>
  <c r="W1598" i="2"/>
  <c r="L1598" i="2" s="1" a="1"/>
  <c r="L1598" i="2" s="1"/>
  <c r="W1597" i="2"/>
  <c r="L1597" i="2" s="1" a="1"/>
  <c r="L1597" i="2" s="1"/>
  <c r="W1596" i="2"/>
  <c r="L1596" i="2" s="1" a="1"/>
  <c r="L1596" i="2" s="1"/>
  <c r="W1595" i="2"/>
  <c r="L1595" i="2" s="1" a="1"/>
  <c r="L1595" i="2" s="1"/>
  <c r="W1594" i="2"/>
  <c r="L1594" i="2" s="1" a="1"/>
  <c r="L1594" i="2" s="1"/>
  <c r="W1593" i="2"/>
  <c r="L1593" i="2" s="1" a="1"/>
  <c r="L1593" i="2" s="1"/>
  <c r="W1592" i="2"/>
  <c r="L1592" i="2" s="1" a="1"/>
  <c r="L1592" i="2" s="1"/>
  <c r="W1591" i="2"/>
  <c r="L1591" i="2" s="1" a="1"/>
  <c r="L1591" i="2" s="1"/>
  <c r="W1590" i="2"/>
  <c r="L1590" i="2" s="1" a="1"/>
  <c r="L1590" i="2" s="1"/>
  <c r="W1589" i="2"/>
  <c r="L1589" i="2" s="1" a="1"/>
  <c r="L1589" i="2" s="1"/>
  <c r="W1588" i="2"/>
  <c r="L1588" i="2" s="1" a="1"/>
  <c r="L1588" i="2" s="1"/>
  <c r="W1587" i="2"/>
  <c r="L1587" i="2" s="1" a="1"/>
  <c r="L1587" i="2" s="1"/>
  <c r="W1586" i="2"/>
  <c r="L1586" i="2" s="1" a="1"/>
  <c r="L1586" i="2" s="1"/>
  <c r="W1585" i="2"/>
  <c r="L1585" i="2" s="1" a="1"/>
  <c r="L1585" i="2" s="1"/>
  <c r="W1584" i="2"/>
  <c r="L1584" i="2" s="1" a="1"/>
  <c r="L1584" i="2" s="1"/>
  <c r="W1583" i="2"/>
  <c r="L1583" i="2" s="1" a="1"/>
  <c r="L1583" i="2" s="1"/>
  <c r="W1582" i="2"/>
  <c r="L1582" i="2" s="1" a="1"/>
  <c r="L1582" i="2" s="1"/>
  <c r="W1581" i="2"/>
  <c r="L1581" i="2" s="1" a="1"/>
  <c r="L1581" i="2" s="1"/>
  <c r="W1580" i="2"/>
  <c r="L1580" i="2" s="1" a="1"/>
  <c r="L1580" i="2" s="1"/>
  <c r="W1579" i="2"/>
  <c r="L1579" i="2" s="1" a="1"/>
  <c r="L1579" i="2" s="1"/>
  <c r="W1578" i="2"/>
  <c r="L1578" i="2" s="1" a="1"/>
  <c r="L1578" i="2" s="1"/>
  <c r="W1577" i="2"/>
  <c r="L1577" i="2" s="1" a="1"/>
  <c r="L1577" i="2" s="1"/>
  <c r="W1576" i="2"/>
  <c r="L1576" i="2" s="1" a="1"/>
  <c r="L1576" i="2" s="1"/>
  <c r="W1575" i="2"/>
  <c r="L1575" i="2" s="1" a="1"/>
  <c r="L1575" i="2" s="1"/>
  <c r="W1574" i="2"/>
  <c r="L1574" i="2" s="1" a="1"/>
  <c r="L1574" i="2" s="1"/>
  <c r="W1573" i="2"/>
  <c r="L1573" i="2" s="1" a="1"/>
  <c r="L1573" i="2" s="1"/>
  <c r="W1572" i="2"/>
  <c r="L1572" i="2" s="1" a="1"/>
  <c r="L1572" i="2" s="1"/>
  <c r="W1571" i="2"/>
  <c r="L1571" i="2" s="1" a="1"/>
  <c r="L1571" i="2" s="1"/>
  <c r="W1570" i="2"/>
  <c r="L1570" i="2" s="1" a="1"/>
  <c r="L1570" i="2" s="1"/>
  <c r="W1569" i="2"/>
  <c r="L1569" i="2" s="1" a="1"/>
  <c r="L1569" i="2" s="1"/>
  <c r="W1568" i="2"/>
  <c r="L1568" i="2" s="1" a="1"/>
  <c r="L1568" i="2" s="1"/>
  <c r="W1567" i="2"/>
  <c r="L1567" i="2" s="1" a="1"/>
  <c r="L1567" i="2" s="1"/>
  <c r="W1566" i="2"/>
  <c r="L1566" i="2" s="1" a="1"/>
  <c r="L1566" i="2" s="1"/>
  <c r="W1565" i="2"/>
  <c r="L1565" i="2" s="1" a="1"/>
  <c r="L1565" i="2" s="1"/>
  <c r="W1564" i="2"/>
  <c r="L1564" i="2" s="1" a="1"/>
  <c r="L1564" i="2" s="1"/>
  <c r="W1563" i="2"/>
  <c r="L1563" i="2" s="1" a="1"/>
  <c r="L1563" i="2" s="1"/>
  <c r="W1562" i="2"/>
  <c r="L1562" i="2" s="1" a="1"/>
  <c r="L1562" i="2" s="1"/>
  <c r="W1561" i="2"/>
  <c r="L1561" i="2" s="1" a="1"/>
  <c r="L1561" i="2" s="1"/>
  <c r="W1560" i="2"/>
  <c r="L1560" i="2" s="1" a="1"/>
  <c r="L1560" i="2" s="1"/>
  <c r="W1559" i="2"/>
  <c r="L1559" i="2" s="1" a="1"/>
  <c r="L1559" i="2" s="1"/>
  <c r="W1558" i="2"/>
  <c r="L1558" i="2" s="1" a="1"/>
  <c r="L1558" i="2" s="1"/>
  <c r="W1557" i="2"/>
  <c r="L1557" i="2" s="1" a="1"/>
  <c r="L1557" i="2" s="1"/>
  <c r="W1556" i="2"/>
  <c r="L1556" i="2" s="1" a="1"/>
  <c r="L1556" i="2" s="1"/>
  <c r="W1555" i="2"/>
  <c r="L1555" i="2" s="1" a="1"/>
  <c r="L1555" i="2" s="1"/>
  <c r="W1554" i="2"/>
  <c r="L1554" i="2" s="1" a="1"/>
  <c r="L1554" i="2" s="1"/>
  <c r="W1553" i="2"/>
  <c r="L1553" i="2" s="1" a="1"/>
  <c r="L1553" i="2" s="1"/>
  <c r="W1552" i="2"/>
  <c r="L1552" i="2" s="1" a="1"/>
  <c r="L1552" i="2" s="1"/>
  <c r="W1551" i="2"/>
  <c r="L1551" i="2" s="1" a="1"/>
  <c r="L1551" i="2" s="1"/>
  <c r="W1550" i="2"/>
  <c r="L1550" i="2" s="1" a="1"/>
  <c r="L1550" i="2" s="1"/>
  <c r="W1549" i="2"/>
  <c r="L1549" i="2" s="1" a="1"/>
  <c r="L1549" i="2" s="1"/>
  <c r="W1548" i="2"/>
  <c r="L1548" i="2" s="1" a="1"/>
  <c r="L1548" i="2" s="1"/>
  <c r="W1547" i="2"/>
  <c r="L1547" i="2" s="1" a="1"/>
  <c r="L1547" i="2" s="1"/>
  <c r="W1546" i="2"/>
  <c r="L1546" i="2" s="1" a="1"/>
  <c r="L1546" i="2" s="1"/>
  <c r="W1545" i="2"/>
  <c r="L1545" i="2" s="1" a="1"/>
  <c r="L1545" i="2" s="1"/>
  <c r="W1544" i="2"/>
  <c r="L1544" i="2" s="1" a="1"/>
  <c r="L1544" i="2" s="1"/>
  <c r="W1543" i="2"/>
  <c r="L1543" i="2" s="1" a="1"/>
  <c r="L1543" i="2" s="1"/>
  <c r="W1542" i="2"/>
  <c r="L1542" i="2" s="1" a="1"/>
  <c r="L1542" i="2" s="1"/>
  <c r="W1541" i="2"/>
  <c r="L1541" i="2" s="1" a="1"/>
  <c r="L1541" i="2" s="1"/>
  <c r="W1540" i="2"/>
  <c r="L1540" i="2" s="1" a="1"/>
  <c r="L1540" i="2" s="1"/>
  <c r="W1539" i="2"/>
  <c r="L1539" i="2" s="1" a="1"/>
  <c r="L1539" i="2" s="1"/>
  <c r="W1538" i="2"/>
  <c r="L1538" i="2" s="1" a="1"/>
  <c r="L1538" i="2" s="1"/>
  <c r="W1537" i="2"/>
  <c r="L1537" i="2" s="1" a="1"/>
  <c r="L1537" i="2" s="1"/>
  <c r="W1536" i="2"/>
  <c r="L1536" i="2" s="1" a="1"/>
  <c r="L1536" i="2" s="1"/>
  <c r="W1535" i="2"/>
  <c r="L1535" i="2" s="1" a="1"/>
  <c r="L1535" i="2" s="1"/>
  <c r="W1534" i="2"/>
  <c r="L1534" i="2" s="1" a="1"/>
  <c r="L1534" i="2" s="1"/>
  <c r="W1533" i="2"/>
  <c r="L1533" i="2" s="1" a="1"/>
  <c r="L1533" i="2" s="1"/>
  <c r="W1532" i="2"/>
  <c r="L1532" i="2" s="1" a="1"/>
  <c r="L1532" i="2" s="1"/>
  <c r="W1531" i="2"/>
  <c r="L1531" i="2" s="1" a="1"/>
  <c r="L1531" i="2" s="1"/>
  <c r="W1530" i="2"/>
  <c r="L1530" i="2" s="1" a="1"/>
  <c r="L1530" i="2" s="1"/>
  <c r="W1529" i="2"/>
  <c r="L1529" i="2" s="1" a="1"/>
  <c r="L1529" i="2" s="1"/>
  <c r="W1528" i="2"/>
  <c r="L1528" i="2" s="1" a="1"/>
  <c r="L1528" i="2" s="1"/>
  <c r="W1527" i="2"/>
  <c r="L1527" i="2" s="1" a="1"/>
  <c r="L1527" i="2" s="1"/>
  <c r="W1526" i="2"/>
  <c r="L1526" i="2" s="1" a="1"/>
  <c r="L1526" i="2" s="1"/>
  <c r="W1525" i="2"/>
  <c r="L1525" i="2" s="1" a="1"/>
  <c r="L1525" i="2" s="1"/>
  <c r="W1524" i="2"/>
  <c r="L1524" i="2" s="1" a="1"/>
  <c r="L1524" i="2" s="1"/>
  <c r="W1523" i="2"/>
  <c r="L1523" i="2" s="1" a="1"/>
  <c r="L1523" i="2" s="1"/>
  <c r="W1522" i="2"/>
  <c r="L1522" i="2" s="1" a="1"/>
  <c r="L1522" i="2" s="1"/>
  <c r="W1521" i="2"/>
  <c r="L1521" i="2" s="1" a="1"/>
  <c r="L1521" i="2" s="1"/>
  <c r="W1520" i="2"/>
  <c r="L1520" i="2" s="1" a="1"/>
  <c r="L1520" i="2" s="1"/>
  <c r="W1519" i="2"/>
  <c r="L1519" i="2" s="1" a="1"/>
  <c r="L1519" i="2" s="1"/>
  <c r="W1518" i="2"/>
  <c r="L1518" i="2" s="1" a="1"/>
  <c r="L1518" i="2" s="1"/>
  <c r="W1517" i="2"/>
  <c r="L1517" i="2" s="1" a="1"/>
  <c r="L1517" i="2" s="1"/>
  <c r="W1516" i="2"/>
  <c r="L1516" i="2" s="1" a="1"/>
  <c r="L1516" i="2" s="1"/>
  <c r="W1515" i="2"/>
  <c r="L1515" i="2" s="1" a="1"/>
  <c r="L1515" i="2" s="1"/>
  <c r="W1514" i="2"/>
  <c r="L1514" i="2" s="1" a="1"/>
  <c r="L1514" i="2" s="1"/>
  <c r="W1513" i="2"/>
  <c r="L1513" i="2" s="1" a="1"/>
  <c r="L1513" i="2" s="1"/>
  <c r="W1512" i="2"/>
  <c r="L1512" i="2" s="1" a="1"/>
  <c r="L1512" i="2" s="1"/>
  <c r="W1511" i="2"/>
  <c r="L1511" i="2" s="1" a="1"/>
  <c r="L1511" i="2" s="1"/>
  <c r="W1510" i="2"/>
  <c r="L1510" i="2" s="1" a="1"/>
  <c r="L1510" i="2" s="1"/>
  <c r="W1509" i="2"/>
  <c r="L1509" i="2" s="1" a="1"/>
  <c r="L1509" i="2" s="1"/>
  <c r="W1508" i="2"/>
  <c r="L1508" i="2" s="1" a="1"/>
  <c r="L1508" i="2" s="1"/>
  <c r="W1507" i="2"/>
  <c r="L1507" i="2" s="1" a="1"/>
  <c r="L1507" i="2" s="1"/>
  <c r="W1506" i="2"/>
  <c r="L1506" i="2" s="1" a="1"/>
  <c r="L1506" i="2" s="1"/>
  <c r="W1505" i="2"/>
  <c r="L1505" i="2" s="1" a="1"/>
  <c r="L1505" i="2" s="1"/>
  <c r="W1504" i="2"/>
  <c r="L1504" i="2" s="1" a="1"/>
  <c r="L1504" i="2" s="1"/>
  <c r="W1503" i="2"/>
  <c r="L1503" i="2" s="1" a="1"/>
  <c r="L1503" i="2" s="1"/>
  <c r="W1502" i="2"/>
  <c r="L1502" i="2" s="1" a="1"/>
  <c r="L1502" i="2" s="1"/>
  <c r="W1501" i="2"/>
  <c r="L1501" i="2" s="1" a="1"/>
  <c r="L1501" i="2" s="1"/>
  <c r="W1500" i="2"/>
  <c r="L1500" i="2" s="1" a="1"/>
  <c r="L1500" i="2" s="1"/>
  <c r="W1499" i="2"/>
  <c r="L1499" i="2" s="1" a="1"/>
  <c r="L1499" i="2" s="1"/>
  <c r="W1498" i="2"/>
  <c r="L1498" i="2" s="1" a="1"/>
  <c r="L1498" i="2" s="1"/>
  <c r="W1497" i="2"/>
  <c r="L1497" i="2" s="1" a="1"/>
  <c r="L1497" i="2" s="1"/>
  <c r="W1496" i="2"/>
  <c r="L1496" i="2" s="1" a="1"/>
  <c r="L1496" i="2" s="1"/>
  <c r="W1495" i="2"/>
  <c r="L1495" i="2" s="1" a="1"/>
  <c r="L1495" i="2" s="1"/>
  <c r="W1494" i="2"/>
  <c r="L1494" i="2" s="1" a="1"/>
  <c r="L1494" i="2" s="1"/>
  <c r="W1493" i="2"/>
  <c r="L1493" i="2" s="1" a="1"/>
  <c r="L1493" i="2" s="1"/>
  <c r="W1492" i="2"/>
  <c r="L1492" i="2" s="1" a="1"/>
  <c r="L1492" i="2" s="1"/>
  <c r="W1491" i="2"/>
  <c r="L1491" i="2" s="1" a="1"/>
  <c r="L1491" i="2" s="1"/>
  <c r="W1490" i="2"/>
  <c r="L1490" i="2" s="1" a="1"/>
  <c r="L1490" i="2" s="1"/>
  <c r="W1489" i="2"/>
  <c r="L1489" i="2" s="1" a="1"/>
  <c r="L1489" i="2" s="1"/>
  <c r="W1488" i="2"/>
  <c r="L1488" i="2" s="1" a="1"/>
  <c r="L1488" i="2" s="1"/>
  <c r="W1487" i="2"/>
  <c r="L1487" i="2" s="1" a="1"/>
  <c r="L1487" i="2" s="1"/>
  <c r="W1486" i="2"/>
  <c r="L1486" i="2" s="1" a="1"/>
  <c r="L1486" i="2" s="1"/>
  <c r="W1485" i="2"/>
  <c r="L1485" i="2" s="1" a="1"/>
  <c r="L1485" i="2" s="1"/>
  <c r="W1484" i="2"/>
  <c r="L1484" i="2" s="1" a="1"/>
  <c r="L1484" i="2" s="1"/>
  <c r="W1483" i="2"/>
  <c r="L1483" i="2" s="1" a="1"/>
  <c r="L1483" i="2" s="1"/>
  <c r="W1482" i="2"/>
  <c r="L1482" i="2" s="1" a="1"/>
  <c r="L1482" i="2" s="1"/>
  <c r="W1481" i="2"/>
  <c r="L1481" i="2" s="1" a="1"/>
  <c r="L1481" i="2" s="1"/>
  <c r="W1480" i="2"/>
  <c r="L1480" i="2" s="1" a="1"/>
  <c r="L1480" i="2" s="1"/>
  <c r="W1479" i="2"/>
  <c r="L1479" i="2" s="1" a="1"/>
  <c r="L1479" i="2" s="1"/>
  <c r="W1478" i="2"/>
  <c r="L1478" i="2" s="1" a="1"/>
  <c r="L1478" i="2" s="1"/>
  <c r="W1477" i="2"/>
  <c r="L1477" i="2" s="1" a="1"/>
  <c r="L1477" i="2" s="1"/>
  <c r="W1476" i="2"/>
  <c r="L1476" i="2" s="1" a="1"/>
  <c r="L1476" i="2" s="1"/>
  <c r="W1475" i="2"/>
  <c r="L1475" i="2" s="1" a="1"/>
  <c r="L1475" i="2" s="1"/>
  <c r="W1474" i="2"/>
  <c r="L1474" i="2" s="1" a="1"/>
  <c r="L1474" i="2" s="1"/>
  <c r="W1473" i="2"/>
  <c r="L1473" i="2" s="1" a="1"/>
  <c r="L1473" i="2" s="1"/>
  <c r="W1472" i="2"/>
  <c r="L1472" i="2" s="1" a="1"/>
  <c r="L1472" i="2" s="1"/>
  <c r="W1471" i="2"/>
  <c r="L1471" i="2" s="1" a="1"/>
  <c r="L1471" i="2" s="1"/>
  <c r="W1470" i="2"/>
  <c r="L1470" i="2" s="1" a="1"/>
  <c r="L1470" i="2" s="1"/>
  <c r="W1469" i="2"/>
  <c r="L1469" i="2" s="1" a="1"/>
  <c r="L1469" i="2" s="1"/>
  <c r="W1468" i="2"/>
  <c r="L1468" i="2" s="1" a="1"/>
  <c r="L1468" i="2" s="1"/>
  <c r="W1467" i="2"/>
  <c r="L1467" i="2" s="1" a="1"/>
  <c r="L1467" i="2" s="1"/>
  <c r="W1466" i="2"/>
  <c r="L1466" i="2" s="1" a="1"/>
  <c r="L1466" i="2" s="1"/>
  <c r="W1465" i="2"/>
  <c r="L1465" i="2" s="1" a="1"/>
  <c r="L1465" i="2" s="1"/>
  <c r="W1464" i="2"/>
  <c r="L1464" i="2" s="1" a="1"/>
  <c r="L1464" i="2" s="1"/>
  <c r="W1463" i="2"/>
  <c r="L1463" i="2" s="1" a="1"/>
  <c r="L1463" i="2" s="1"/>
  <c r="W1462" i="2"/>
  <c r="L1462" i="2" s="1" a="1"/>
  <c r="L1462" i="2" s="1"/>
  <c r="W1461" i="2"/>
  <c r="L1461" i="2" s="1" a="1"/>
  <c r="L1461" i="2" s="1"/>
  <c r="W1460" i="2"/>
  <c r="L1460" i="2" s="1" a="1"/>
  <c r="L1460" i="2" s="1"/>
  <c r="W1459" i="2"/>
  <c r="L1459" i="2" s="1" a="1"/>
  <c r="L1459" i="2" s="1"/>
  <c r="W1458" i="2"/>
  <c r="L1458" i="2" s="1" a="1"/>
  <c r="L1458" i="2" s="1"/>
  <c r="W1457" i="2"/>
  <c r="L1457" i="2" s="1" a="1"/>
  <c r="L1457" i="2" s="1"/>
  <c r="W1456" i="2"/>
  <c r="L1456" i="2" s="1" a="1"/>
  <c r="L1456" i="2" s="1"/>
  <c r="W1455" i="2"/>
  <c r="L1455" i="2" s="1" a="1"/>
  <c r="L1455" i="2" s="1"/>
  <c r="W1454" i="2"/>
  <c r="L1454" i="2" s="1" a="1"/>
  <c r="L1454" i="2" s="1"/>
  <c r="W1453" i="2"/>
  <c r="L1453" i="2" s="1" a="1"/>
  <c r="L1453" i="2" s="1"/>
  <c r="W1452" i="2"/>
  <c r="L1452" i="2" s="1" a="1"/>
  <c r="L1452" i="2" s="1"/>
  <c r="W1451" i="2"/>
  <c r="L1451" i="2" s="1" a="1"/>
  <c r="L1451" i="2" s="1"/>
  <c r="W1450" i="2"/>
  <c r="L1450" i="2" s="1" a="1"/>
  <c r="L1450" i="2" s="1"/>
  <c r="W1449" i="2"/>
  <c r="L1449" i="2" s="1" a="1"/>
  <c r="L1449" i="2" s="1"/>
  <c r="W1448" i="2"/>
  <c r="L1448" i="2" s="1" a="1"/>
  <c r="L1448" i="2" s="1"/>
  <c r="W1447" i="2"/>
  <c r="L1447" i="2" s="1" a="1"/>
  <c r="L1447" i="2" s="1"/>
  <c r="W1446" i="2"/>
  <c r="L1446" i="2" s="1" a="1"/>
  <c r="L1446" i="2" s="1"/>
  <c r="W1445" i="2"/>
  <c r="L1445" i="2" s="1" a="1"/>
  <c r="L1445" i="2" s="1"/>
  <c r="W1444" i="2"/>
  <c r="L1444" i="2" s="1" a="1"/>
  <c r="L1444" i="2" s="1"/>
  <c r="W1443" i="2"/>
  <c r="L1443" i="2" s="1" a="1"/>
  <c r="L1443" i="2" s="1"/>
  <c r="W1442" i="2"/>
  <c r="L1442" i="2" s="1" a="1"/>
  <c r="L1442" i="2" s="1"/>
  <c r="W1441" i="2"/>
  <c r="L1441" i="2" s="1" a="1"/>
  <c r="L1441" i="2" s="1"/>
  <c r="W1440" i="2"/>
  <c r="L1440" i="2" s="1" a="1"/>
  <c r="L1440" i="2" s="1"/>
  <c r="W1439" i="2"/>
  <c r="L1439" i="2" s="1" a="1"/>
  <c r="L1439" i="2" s="1"/>
  <c r="W1438" i="2"/>
  <c r="L1438" i="2" s="1" a="1"/>
  <c r="L1438" i="2" s="1"/>
  <c r="W1437" i="2"/>
  <c r="L1437" i="2" s="1" a="1"/>
  <c r="L1437" i="2" s="1"/>
  <c r="W1436" i="2"/>
  <c r="L1436" i="2" s="1" a="1"/>
  <c r="L1436" i="2" s="1"/>
  <c r="W1435" i="2"/>
  <c r="L1435" i="2" s="1" a="1"/>
  <c r="L1435" i="2" s="1"/>
  <c r="W1434" i="2"/>
  <c r="L1434" i="2" s="1" a="1"/>
  <c r="L1434" i="2" s="1"/>
  <c r="W1433" i="2"/>
  <c r="L1433" i="2" s="1" a="1"/>
  <c r="L1433" i="2" s="1"/>
  <c r="W1432" i="2"/>
  <c r="L1432" i="2" s="1" a="1"/>
  <c r="L1432" i="2" s="1"/>
  <c r="W1431" i="2"/>
  <c r="L1431" i="2" s="1" a="1"/>
  <c r="L1431" i="2" s="1"/>
  <c r="W1430" i="2"/>
  <c r="L1430" i="2" s="1" a="1"/>
  <c r="L1430" i="2" s="1"/>
  <c r="W1429" i="2"/>
  <c r="L1429" i="2" s="1" a="1"/>
  <c r="L1429" i="2" s="1"/>
  <c r="W1428" i="2"/>
  <c r="L1428" i="2" s="1" a="1"/>
  <c r="L1428" i="2" s="1"/>
  <c r="W1427" i="2"/>
  <c r="L1427" i="2" s="1" a="1"/>
  <c r="L1427" i="2" s="1"/>
  <c r="W1426" i="2"/>
  <c r="L1426" i="2" s="1" a="1"/>
  <c r="L1426" i="2" s="1"/>
  <c r="W1425" i="2"/>
  <c r="L1425" i="2" s="1" a="1"/>
  <c r="L1425" i="2" s="1"/>
  <c r="W1424" i="2"/>
  <c r="L1424" i="2" s="1" a="1"/>
  <c r="L1424" i="2" s="1"/>
  <c r="W1423" i="2"/>
  <c r="L1423" i="2" s="1" a="1"/>
  <c r="L1423" i="2" s="1"/>
  <c r="W1422" i="2"/>
  <c r="L1422" i="2" s="1" a="1"/>
  <c r="L1422" i="2" s="1"/>
  <c r="W1421" i="2"/>
  <c r="L1421" i="2" s="1" a="1"/>
  <c r="L1421" i="2" s="1"/>
  <c r="W1420" i="2"/>
  <c r="L1420" i="2" s="1" a="1"/>
  <c r="L1420" i="2" s="1"/>
  <c r="W1419" i="2"/>
  <c r="L1419" i="2" s="1" a="1"/>
  <c r="L1419" i="2" s="1"/>
  <c r="W1418" i="2"/>
  <c r="L1418" i="2" s="1" a="1"/>
  <c r="L1418" i="2" s="1"/>
  <c r="W1417" i="2"/>
  <c r="L1417" i="2" s="1" a="1"/>
  <c r="L1417" i="2" s="1"/>
  <c r="W1416" i="2"/>
  <c r="L1416" i="2" s="1" a="1"/>
  <c r="L1416" i="2" s="1"/>
  <c r="W1415" i="2"/>
  <c r="L1415" i="2" s="1" a="1"/>
  <c r="L1415" i="2" s="1"/>
  <c r="W1414" i="2"/>
  <c r="L1414" i="2" s="1" a="1"/>
  <c r="L1414" i="2" s="1"/>
  <c r="W1413" i="2"/>
  <c r="L1413" i="2" s="1" a="1"/>
  <c r="L1413" i="2" s="1"/>
  <c r="W1412" i="2"/>
  <c r="L1412" i="2" s="1" a="1"/>
  <c r="L1412" i="2" s="1"/>
  <c r="W1411" i="2"/>
  <c r="L1411" i="2" s="1" a="1"/>
  <c r="L1411" i="2" s="1"/>
  <c r="W1410" i="2"/>
  <c r="L1410" i="2" s="1" a="1"/>
  <c r="L1410" i="2" s="1"/>
  <c r="W1409" i="2"/>
  <c r="L1409" i="2" s="1" a="1"/>
  <c r="L1409" i="2" s="1"/>
  <c r="W1408" i="2"/>
  <c r="L1408" i="2" s="1" a="1"/>
  <c r="L1408" i="2" s="1"/>
  <c r="W1407" i="2"/>
  <c r="L1407" i="2" s="1" a="1"/>
  <c r="L1407" i="2" s="1"/>
  <c r="W1406" i="2"/>
  <c r="L1406" i="2" s="1" a="1"/>
  <c r="L1406" i="2" s="1"/>
  <c r="W1405" i="2"/>
  <c r="L1405" i="2" s="1" a="1"/>
  <c r="L1405" i="2" s="1"/>
  <c r="W1404" i="2"/>
  <c r="L1404" i="2" s="1" a="1"/>
  <c r="L1404" i="2" s="1"/>
  <c r="W1403" i="2"/>
  <c r="L1403" i="2" s="1" a="1"/>
  <c r="L1403" i="2" s="1"/>
  <c r="W1402" i="2"/>
  <c r="L1402" i="2" s="1" a="1"/>
  <c r="L1402" i="2" s="1"/>
  <c r="W1401" i="2"/>
  <c r="L1401" i="2" s="1" a="1"/>
  <c r="L1401" i="2" s="1"/>
  <c r="W1400" i="2"/>
  <c r="L1400" i="2" s="1" a="1"/>
  <c r="L1400" i="2" s="1"/>
  <c r="W1399" i="2"/>
  <c r="L1399" i="2" s="1" a="1"/>
  <c r="L1399" i="2" s="1"/>
  <c r="W1398" i="2"/>
  <c r="L1398" i="2" s="1" a="1"/>
  <c r="L1398" i="2" s="1"/>
  <c r="W1397" i="2"/>
  <c r="L1397" i="2" s="1" a="1"/>
  <c r="L1397" i="2" s="1"/>
  <c r="W1396" i="2"/>
  <c r="L1396" i="2" s="1" a="1"/>
  <c r="L1396" i="2" s="1"/>
  <c r="W1395" i="2"/>
  <c r="L1395" i="2" s="1" a="1"/>
  <c r="L1395" i="2" s="1"/>
  <c r="W1394" i="2"/>
  <c r="L1394" i="2" s="1" a="1"/>
  <c r="L1394" i="2" s="1"/>
  <c r="W1393" i="2"/>
  <c r="L1393" i="2" s="1" a="1"/>
  <c r="L1393" i="2" s="1"/>
  <c r="W1392" i="2"/>
  <c r="L1392" i="2" s="1" a="1"/>
  <c r="L1392" i="2" s="1"/>
  <c r="W1391" i="2"/>
  <c r="L1391" i="2" s="1" a="1"/>
  <c r="L1391" i="2" s="1"/>
  <c r="W1390" i="2"/>
  <c r="L1390" i="2" s="1" a="1"/>
  <c r="L1390" i="2" s="1"/>
  <c r="W1389" i="2"/>
  <c r="L1389" i="2" s="1" a="1"/>
  <c r="L1389" i="2" s="1"/>
  <c r="W1388" i="2"/>
  <c r="L1388" i="2" s="1" a="1"/>
  <c r="L1388" i="2" s="1"/>
  <c r="W1387" i="2"/>
  <c r="L1387" i="2" s="1" a="1"/>
  <c r="L1387" i="2" s="1"/>
  <c r="W1386" i="2"/>
  <c r="L1386" i="2" s="1" a="1"/>
  <c r="L1386" i="2" s="1"/>
  <c r="W1385" i="2"/>
  <c r="L1385" i="2" s="1" a="1"/>
  <c r="L1385" i="2" s="1"/>
  <c r="W1384" i="2"/>
  <c r="L1384" i="2" s="1" a="1"/>
  <c r="L1384" i="2" s="1"/>
  <c r="W1383" i="2"/>
  <c r="L1383" i="2" s="1" a="1"/>
  <c r="L1383" i="2" s="1"/>
  <c r="W1382" i="2"/>
  <c r="L1382" i="2" s="1" a="1"/>
  <c r="L1382" i="2" s="1"/>
  <c r="W1381" i="2"/>
  <c r="L1381" i="2" s="1" a="1"/>
  <c r="L1381" i="2" s="1"/>
  <c r="W1380" i="2"/>
  <c r="L1380" i="2" s="1" a="1"/>
  <c r="L1380" i="2" s="1"/>
  <c r="W1379" i="2"/>
  <c r="L1379" i="2" s="1" a="1"/>
  <c r="L1379" i="2" s="1"/>
  <c r="W1378" i="2"/>
  <c r="L1378" i="2" s="1" a="1"/>
  <c r="L1378" i="2" s="1"/>
  <c r="W1377" i="2"/>
  <c r="L1377" i="2" s="1" a="1"/>
  <c r="L1377" i="2" s="1"/>
  <c r="W1376" i="2"/>
  <c r="L1376" i="2" s="1" a="1"/>
  <c r="L1376" i="2" s="1"/>
  <c r="W1375" i="2"/>
  <c r="L1375" i="2" s="1" a="1"/>
  <c r="L1375" i="2" s="1"/>
  <c r="W1374" i="2"/>
  <c r="L1374" i="2" s="1" a="1"/>
  <c r="L1374" i="2" s="1"/>
  <c r="W1373" i="2"/>
  <c r="L1373" i="2" s="1" a="1"/>
  <c r="L1373" i="2" s="1"/>
  <c r="W1372" i="2"/>
  <c r="L1372" i="2" s="1" a="1"/>
  <c r="L1372" i="2" s="1"/>
  <c r="W1371" i="2"/>
  <c r="L1371" i="2" s="1" a="1"/>
  <c r="L1371" i="2" s="1"/>
  <c r="W1370" i="2"/>
  <c r="L1370" i="2" s="1" a="1"/>
  <c r="L1370" i="2" s="1"/>
  <c r="W1369" i="2"/>
  <c r="L1369" i="2" s="1" a="1"/>
  <c r="L1369" i="2" s="1"/>
  <c r="W1368" i="2"/>
  <c r="L1368" i="2" s="1" a="1"/>
  <c r="L1368" i="2" s="1"/>
  <c r="W1367" i="2"/>
  <c r="L1367" i="2" s="1" a="1"/>
  <c r="L1367" i="2" s="1"/>
  <c r="W1366" i="2"/>
  <c r="L1366" i="2" s="1" a="1"/>
  <c r="L1366" i="2" s="1"/>
  <c r="W1365" i="2"/>
  <c r="L1365" i="2" s="1" a="1"/>
  <c r="L1365" i="2" s="1"/>
  <c r="W1364" i="2"/>
  <c r="L1364" i="2" s="1" a="1"/>
  <c r="L1364" i="2" s="1"/>
  <c r="W1363" i="2"/>
  <c r="L1363" i="2" s="1" a="1"/>
  <c r="L1363" i="2" s="1"/>
  <c r="W1362" i="2"/>
  <c r="L1362" i="2" s="1" a="1"/>
  <c r="L1362" i="2" s="1"/>
  <c r="W1361" i="2"/>
  <c r="L1361" i="2" s="1" a="1"/>
  <c r="L1361" i="2" s="1"/>
  <c r="W1360" i="2"/>
  <c r="L1360" i="2" s="1" a="1"/>
  <c r="L1360" i="2" s="1"/>
  <c r="W1359" i="2"/>
  <c r="L1359" i="2" s="1" a="1"/>
  <c r="L1359" i="2" s="1"/>
  <c r="W1358" i="2"/>
  <c r="L1358" i="2" s="1" a="1"/>
  <c r="L1358" i="2" s="1"/>
  <c r="W1357" i="2"/>
  <c r="L1357" i="2" s="1" a="1"/>
  <c r="L1357" i="2" s="1"/>
  <c r="W1356" i="2"/>
  <c r="L1356" i="2" s="1" a="1"/>
  <c r="L1356" i="2" s="1"/>
  <c r="W1355" i="2"/>
  <c r="L1355" i="2" s="1" a="1"/>
  <c r="L1355" i="2" s="1"/>
  <c r="W1354" i="2"/>
  <c r="L1354" i="2" s="1" a="1"/>
  <c r="L1354" i="2" s="1"/>
  <c r="W1353" i="2"/>
  <c r="L1353" i="2" s="1" a="1"/>
  <c r="L1353" i="2" s="1"/>
  <c r="W1352" i="2"/>
  <c r="L1352" i="2" s="1" a="1"/>
  <c r="L1352" i="2" s="1"/>
  <c r="W1351" i="2"/>
  <c r="L1351" i="2" s="1" a="1"/>
  <c r="L1351" i="2" s="1"/>
  <c r="W1350" i="2"/>
  <c r="L1350" i="2" s="1" a="1"/>
  <c r="L1350" i="2" s="1"/>
  <c r="W1349" i="2"/>
  <c r="L1349" i="2" s="1" a="1"/>
  <c r="L1349" i="2" s="1"/>
  <c r="W1348" i="2"/>
  <c r="L1348" i="2" s="1" a="1"/>
  <c r="L1348" i="2" s="1"/>
  <c r="W1347" i="2"/>
  <c r="L1347" i="2" s="1" a="1"/>
  <c r="L1347" i="2" s="1"/>
  <c r="W1346" i="2"/>
  <c r="L1346" i="2" s="1" a="1"/>
  <c r="L1346" i="2" s="1"/>
  <c r="W1345" i="2"/>
  <c r="L1345" i="2" s="1" a="1"/>
  <c r="L1345" i="2" s="1"/>
  <c r="W1344" i="2"/>
  <c r="L1344" i="2" s="1" a="1"/>
  <c r="L1344" i="2" s="1"/>
  <c r="W1343" i="2"/>
  <c r="L1343" i="2" s="1" a="1"/>
  <c r="L1343" i="2" s="1"/>
  <c r="W1342" i="2"/>
  <c r="L1342" i="2" s="1" a="1"/>
  <c r="L1342" i="2" s="1"/>
  <c r="W1341" i="2"/>
  <c r="L1341" i="2" s="1" a="1"/>
  <c r="L1341" i="2" s="1"/>
  <c r="W1340" i="2"/>
  <c r="L1340" i="2" s="1" a="1"/>
  <c r="L1340" i="2" s="1"/>
  <c r="W1339" i="2"/>
  <c r="L1339" i="2" s="1" a="1"/>
  <c r="L1339" i="2" s="1"/>
  <c r="W1338" i="2"/>
  <c r="L1338" i="2" s="1" a="1"/>
  <c r="L1338" i="2" s="1"/>
  <c r="W1337" i="2"/>
  <c r="L1337" i="2" s="1" a="1"/>
  <c r="L1337" i="2" s="1"/>
  <c r="W1336" i="2"/>
  <c r="L1336" i="2" s="1" a="1"/>
  <c r="L1336" i="2" s="1"/>
  <c r="W1335" i="2"/>
  <c r="L1335" i="2" s="1" a="1"/>
  <c r="L1335" i="2" s="1"/>
  <c r="W1334" i="2"/>
  <c r="L1334" i="2" s="1" a="1"/>
  <c r="L1334" i="2" s="1"/>
  <c r="W1333" i="2"/>
  <c r="L1333" i="2" s="1" a="1"/>
  <c r="L1333" i="2" s="1"/>
  <c r="W1332" i="2"/>
  <c r="L1332" i="2" s="1" a="1"/>
  <c r="L1332" i="2" s="1"/>
  <c r="W1331" i="2"/>
  <c r="L1331" i="2" s="1" a="1"/>
  <c r="L1331" i="2" s="1"/>
  <c r="W1330" i="2"/>
  <c r="L1330" i="2" s="1" a="1"/>
  <c r="L1330" i="2" s="1"/>
  <c r="W1329" i="2"/>
  <c r="L1329" i="2" s="1" a="1"/>
  <c r="L1329" i="2" s="1"/>
  <c r="W1328" i="2"/>
  <c r="L1328" i="2" s="1" a="1"/>
  <c r="L1328" i="2" s="1"/>
  <c r="W1327" i="2"/>
  <c r="L1327" i="2" s="1" a="1"/>
  <c r="L1327" i="2" s="1"/>
  <c r="W1326" i="2"/>
  <c r="L1326" i="2" s="1" a="1"/>
  <c r="L1326" i="2" s="1"/>
  <c r="W1325" i="2"/>
  <c r="L1325" i="2" s="1" a="1"/>
  <c r="L1325" i="2" s="1"/>
  <c r="W1324" i="2"/>
  <c r="L1324" i="2" s="1" a="1"/>
  <c r="L1324" i="2" s="1"/>
  <c r="W1323" i="2"/>
  <c r="L1323" i="2" s="1" a="1"/>
  <c r="L1323" i="2" s="1"/>
  <c r="W1322" i="2"/>
  <c r="L1322" i="2" s="1" a="1"/>
  <c r="L1322" i="2" s="1"/>
  <c r="W1321" i="2"/>
  <c r="L1321" i="2" s="1" a="1"/>
  <c r="L1321" i="2" s="1"/>
  <c r="W1320" i="2"/>
  <c r="L1320" i="2" s="1" a="1"/>
  <c r="L1320" i="2" s="1"/>
  <c r="W1319" i="2"/>
  <c r="L1319" i="2" s="1" a="1"/>
  <c r="L1319" i="2" s="1"/>
  <c r="W1318" i="2"/>
  <c r="L1318" i="2" s="1" a="1"/>
  <c r="L1318" i="2" s="1"/>
  <c r="W1317" i="2"/>
  <c r="L1317" i="2" s="1" a="1"/>
  <c r="L1317" i="2" s="1"/>
  <c r="W1316" i="2"/>
  <c r="L1316" i="2" s="1" a="1"/>
  <c r="L1316" i="2" s="1"/>
  <c r="W1315" i="2"/>
  <c r="L1315" i="2" s="1" a="1"/>
  <c r="L1315" i="2" s="1"/>
  <c r="W1314" i="2"/>
  <c r="L1314" i="2" s="1" a="1"/>
  <c r="L1314" i="2" s="1"/>
  <c r="W1313" i="2"/>
  <c r="L1313" i="2" s="1" a="1"/>
  <c r="L1313" i="2" s="1"/>
  <c r="W1312" i="2"/>
  <c r="L1312" i="2" s="1" a="1"/>
  <c r="L1312" i="2" s="1"/>
  <c r="W1311" i="2"/>
  <c r="L1311" i="2" s="1" a="1"/>
  <c r="L1311" i="2" s="1"/>
  <c r="W1310" i="2"/>
  <c r="L1310" i="2" s="1" a="1"/>
  <c r="L1310" i="2" s="1"/>
  <c r="W1309" i="2"/>
  <c r="L1309" i="2" s="1" a="1"/>
  <c r="L1309" i="2" s="1"/>
  <c r="W1308" i="2"/>
  <c r="L1308" i="2" s="1" a="1"/>
  <c r="L1308" i="2" s="1"/>
  <c r="W1307" i="2"/>
  <c r="L1307" i="2" s="1" a="1"/>
  <c r="L1307" i="2" s="1"/>
  <c r="W1306" i="2"/>
  <c r="L1306" i="2" s="1" a="1"/>
  <c r="L1306" i="2" s="1"/>
  <c r="W1305" i="2"/>
  <c r="L1305" i="2" s="1" a="1"/>
  <c r="L1305" i="2" s="1"/>
  <c r="W1304" i="2"/>
  <c r="L1304" i="2" s="1" a="1"/>
  <c r="L1304" i="2" s="1"/>
  <c r="W1303" i="2"/>
  <c r="L1303" i="2" s="1" a="1"/>
  <c r="L1303" i="2" s="1"/>
  <c r="W1302" i="2"/>
  <c r="L1302" i="2" s="1" a="1"/>
  <c r="L1302" i="2" s="1"/>
  <c r="W1301" i="2"/>
  <c r="L1301" i="2" s="1" a="1"/>
  <c r="L1301" i="2" s="1"/>
  <c r="W1300" i="2"/>
  <c r="L1300" i="2" s="1" a="1"/>
  <c r="L1300" i="2" s="1"/>
  <c r="W1299" i="2"/>
  <c r="L1299" i="2" s="1" a="1"/>
  <c r="L1299" i="2" s="1"/>
  <c r="W1298" i="2"/>
  <c r="L1298" i="2" s="1" a="1"/>
  <c r="L1298" i="2" s="1"/>
  <c r="W1297" i="2"/>
  <c r="L1297" i="2" s="1" a="1"/>
  <c r="L1297" i="2" s="1"/>
  <c r="W1296" i="2"/>
  <c r="L1296" i="2" s="1" a="1"/>
  <c r="L1296" i="2" s="1"/>
  <c r="W1295" i="2"/>
  <c r="L1295" i="2" s="1" a="1"/>
  <c r="L1295" i="2" s="1"/>
  <c r="W1294" i="2"/>
  <c r="L1294" i="2" s="1" a="1"/>
  <c r="L1294" i="2" s="1"/>
  <c r="W1293" i="2"/>
  <c r="L1293" i="2" s="1" a="1"/>
  <c r="L1293" i="2" s="1"/>
  <c r="W1292" i="2"/>
  <c r="L1292" i="2" s="1" a="1"/>
  <c r="L1292" i="2" s="1"/>
  <c r="W1291" i="2"/>
  <c r="L1291" i="2" s="1" a="1"/>
  <c r="L1291" i="2" s="1"/>
  <c r="W1290" i="2"/>
  <c r="L1290" i="2" s="1" a="1"/>
  <c r="L1290" i="2" s="1"/>
  <c r="W1289" i="2"/>
  <c r="L1289" i="2" s="1" a="1"/>
  <c r="L1289" i="2" s="1"/>
  <c r="W1288" i="2"/>
  <c r="L1288" i="2" s="1" a="1"/>
  <c r="L1288" i="2" s="1"/>
  <c r="W1287" i="2"/>
  <c r="L1287" i="2" s="1" a="1"/>
  <c r="L1287" i="2" s="1"/>
  <c r="W1286" i="2"/>
  <c r="L1286" i="2" s="1" a="1"/>
  <c r="L1286" i="2" s="1"/>
  <c r="W1285" i="2"/>
  <c r="L1285" i="2" s="1" a="1"/>
  <c r="L1285" i="2" s="1"/>
  <c r="W1284" i="2"/>
  <c r="L1284" i="2" s="1" a="1"/>
  <c r="L1284" i="2" s="1"/>
  <c r="W1283" i="2"/>
  <c r="L1283" i="2" s="1" a="1"/>
  <c r="L1283" i="2" s="1"/>
  <c r="W1282" i="2"/>
  <c r="L1282" i="2" s="1" a="1"/>
  <c r="L1282" i="2" s="1"/>
  <c r="W1281" i="2"/>
  <c r="L1281" i="2" s="1" a="1"/>
  <c r="L1281" i="2" s="1"/>
  <c r="W1280" i="2"/>
  <c r="L1280" i="2" s="1" a="1"/>
  <c r="L1280" i="2" s="1"/>
  <c r="W1279" i="2"/>
  <c r="L1279" i="2" s="1" a="1"/>
  <c r="L1279" i="2" s="1"/>
  <c r="W1278" i="2"/>
  <c r="L1278" i="2" s="1" a="1"/>
  <c r="L1278" i="2" s="1"/>
  <c r="W1277" i="2"/>
  <c r="L1277" i="2" s="1" a="1"/>
  <c r="L1277" i="2" s="1"/>
  <c r="W1276" i="2"/>
  <c r="L1276" i="2" s="1" a="1"/>
  <c r="L1276" i="2" s="1"/>
  <c r="W1275" i="2"/>
  <c r="L1275" i="2" s="1" a="1"/>
  <c r="L1275" i="2" s="1"/>
  <c r="W1274" i="2"/>
  <c r="L1274" i="2" s="1" a="1"/>
  <c r="L1274" i="2" s="1"/>
  <c r="W1273" i="2"/>
  <c r="L1273" i="2" s="1" a="1"/>
  <c r="L1273" i="2" s="1"/>
  <c r="W1272" i="2"/>
  <c r="L1272" i="2" s="1" a="1"/>
  <c r="L1272" i="2" s="1"/>
  <c r="W1271" i="2"/>
  <c r="L1271" i="2" s="1" a="1"/>
  <c r="L1271" i="2" s="1"/>
  <c r="W1270" i="2"/>
  <c r="L1270" i="2" s="1" a="1"/>
  <c r="L1270" i="2" s="1"/>
  <c r="W1269" i="2"/>
  <c r="L1269" i="2" s="1" a="1"/>
  <c r="L1269" i="2" s="1"/>
  <c r="W1268" i="2"/>
  <c r="L1268" i="2" s="1" a="1"/>
  <c r="L1268" i="2" s="1"/>
  <c r="W1267" i="2"/>
  <c r="L1267" i="2" s="1" a="1"/>
  <c r="L1267" i="2" s="1"/>
  <c r="W1266" i="2"/>
  <c r="L1266" i="2" s="1" a="1"/>
  <c r="L1266" i="2" s="1"/>
  <c r="W1265" i="2"/>
  <c r="L1265" i="2" s="1" a="1"/>
  <c r="L1265" i="2" s="1"/>
  <c r="W1264" i="2"/>
  <c r="L1264" i="2" s="1" a="1"/>
  <c r="L1264" i="2" s="1"/>
  <c r="W1263" i="2"/>
  <c r="L1263" i="2" s="1" a="1"/>
  <c r="L1263" i="2" s="1"/>
  <c r="W1262" i="2"/>
  <c r="L1262" i="2" s="1" a="1"/>
  <c r="L1262" i="2" s="1"/>
  <c r="W1261" i="2"/>
  <c r="L1261" i="2" s="1" a="1"/>
  <c r="L1261" i="2" s="1"/>
  <c r="W1260" i="2"/>
  <c r="L1260" i="2" s="1" a="1"/>
  <c r="L1260" i="2" s="1"/>
  <c r="W1259" i="2"/>
  <c r="L1259" i="2" s="1" a="1"/>
  <c r="L1259" i="2" s="1"/>
  <c r="W1258" i="2"/>
  <c r="L1258" i="2" s="1" a="1"/>
  <c r="L1258" i="2" s="1"/>
  <c r="W1257" i="2"/>
  <c r="L1257" i="2" s="1" a="1"/>
  <c r="L1257" i="2" s="1"/>
  <c r="W1256" i="2"/>
  <c r="L1256" i="2" s="1" a="1"/>
  <c r="L1256" i="2" s="1"/>
  <c r="W1255" i="2"/>
  <c r="L1255" i="2" s="1" a="1"/>
  <c r="L1255" i="2" s="1"/>
  <c r="W1254" i="2"/>
  <c r="L1254" i="2" s="1" a="1"/>
  <c r="L1254" i="2" s="1"/>
  <c r="W1253" i="2"/>
  <c r="L1253" i="2" s="1" a="1"/>
  <c r="L1253" i="2" s="1"/>
  <c r="W1252" i="2"/>
  <c r="L1252" i="2" s="1" a="1"/>
  <c r="L1252" i="2" s="1"/>
  <c r="W1251" i="2"/>
  <c r="L1251" i="2" s="1" a="1"/>
  <c r="L1251" i="2" s="1"/>
  <c r="W1250" i="2"/>
  <c r="L1250" i="2" s="1" a="1"/>
  <c r="L1250" i="2" s="1"/>
  <c r="W1249" i="2"/>
  <c r="L1249" i="2" s="1" a="1"/>
  <c r="L1249" i="2" s="1"/>
  <c r="W1248" i="2"/>
  <c r="L1248" i="2" s="1" a="1"/>
  <c r="L1248" i="2" s="1"/>
  <c r="W1247" i="2"/>
  <c r="L1247" i="2" s="1" a="1"/>
  <c r="L1247" i="2" s="1"/>
  <c r="W1246" i="2"/>
  <c r="L1246" i="2" s="1" a="1"/>
  <c r="L1246" i="2" s="1"/>
  <c r="W1245" i="2"/>
  <c r="L1245" i="2" s="1" a="1"/>
  <c r="L1245" i="2" s="1"/>
  <c r="W1244" i="2"/>
  <c r="L1244" i="2" s="1" a="1"/>
  <c r="L1244" i="2" s="1"/>
  <c r="W1243" i="2"/>
  <c r="L1243" i="2" s="1" a="1"/>
  <c r="L1243" i="2" s="1"/>
  <c r="W1242" i="2"/>
  <c r="L1242" i="2" s="1" a="1"/>
  <c r="L1242" i="2" s="1"/>
  <c r="W1241" i="2"/>
  <c r="L1241" i="2" s="1" a="1"/>
  <c r="L1241" i="2" s="1"/>
  <c r="W1240" i="2"/>
  <c r="L1240" i="2" s="1" a="1"/>
  <c r="L1240" i="2" s="1"/>
  <c r="W1239" i="2"/>
  <c r="L1239" i="2" s="1" a="1"/>
  <c r="L1239" i="2" s="1"/>
  <c r="W1238" i="2"/>
  <c r="L1238" i="2" s="1" a="1"/>
  <c r="L1238" i="2" s="1"/>
  <c r="W1237" i="2"/>
  <c r="L1237" i="2" s="1" a="1"/>
  <c r="L1237" i="2" s="1"/>
  <c r="W1236" i="2"/>
  <c r="L1236" i="2" s="1" a="1"/>
  <c r="L1236" i="2" s="1"/>
  <c r="W1235" i="2"/>
  <c r="L1235" i="2" s="1" a="1"/>
  <c r="L1235" i="2" s="1"/>
  <c r="W1234" i="2"/>
  <c r="L1234" i="2" s="1" a="1"/>
  <c r="L1234" i="2" s="1"/>
  <c r="W1233" i="2"/>
  <c r="L1233" i="2" s="1" a="1"/>
  <c r="L1233" i="2" s="1"/>
  <c r="W1232" i="2"/>
  <c r="L1232" i="2" s="1" a="1"/>
  <c r="L1232" i="2" s="1"/>
  <c r="W1231" i="2"/>
  <c r="L1231" i="2" s="1" a="1"/>
  <c r="L1231" i="2" s="1"/>
  <c r="W1230" i="2"/>
  <c r="L1230" i="2" s="1" a="1"/>
  <c r="L1230" i="2" s="1"/>
  <c r="W1229" i="2"/>
  <c r="L1229" i="2" s="1" a="1"/>
  <c r="L1229" i="2" s="1"/>
  <c r="W1228" i="2"/>
  <c r="L1228" i="2" s="1" a="1"/>
  <c r="L1228" i="2" s="1"/>
  <c r="W1227" i="2"/>
  <c r="L1227" i="2" s="1" a="1"/>
  <c r="L1227" i="2" s="1"/>
  <c r="W1226" i="2"/>
  <c r="L1226" i="2" s="1" a="1"/>
  <c r="L1226" i="2" s="1"/>
  <c r="W1225" i="2"/>
  <c r="L1225" i="2" s="1" a="1"/>
  <c r="L1225" i="2" s="1"/>
  <c r="W1224" i="2"/>
  <c r="L1224" i="2" s="1" a="1"/>
  <c r="L1224" i="2" s="1"/>
  <c r="W1223" i="2"/>
  <c r="L1223" i="2" s="1" a="1"/>
  <c r="L1223" i="2" s="1"/>
  <c r="W1222" i="2"/>
  <c r="L1222" i="2" s="1" a="1"/>
  <c r="L1222" i="2" s="1"/>
  <c r="W1221" i="2"/>
  <c r="L1221" i="2" s="1" a="1"/>
  <c r="L1221" i="2" s="1"/>
  <c r="W1220" i="2"/>
  <c r="L1220" i="2" s="1" a="1"/>
  <c r="L1220" i="2" s="1"/>
  <c r="W1219" i="2"/>
  <c r="L1219" i="2" s="1" a="1"/>
  <c r="L1219" i="2" s="1"/>
  <c r="W1218" i="2"/>
  <c r="L1218" i="2" s="1" a="1"/>
  <c r="L1218" i="2" s="1"/>
  <c r="W1217" i="2"/>
  <c r="L1217" i="2" s="1" a="1"/>
  <c r="L1217" i="2" s="1"/>
  <c r="W1216" i="2"/>
  <c r="L1216" i="2" s="1" a="1"/>
  <c r="L1216" i="2" s="1"/>
  <c r="W1215" i="2"/>
  <c r="L1215" i="2" s="1" a="1"/>
  <c r="L1215" i="2" s="1"/>
  <c r="W1214" i="2"/>
  <c r="L1214" i="2" s="1" a="1"/>
  <c r="L1214" i="2" s="1"/>
  <c r="W1213" i="2"/>
  <c r="L1213" i="2" s="1" a="1"/>
  <c r="L1213" i="2" s="1"/>
  <c r="W1212" i="2"/>
  <c r="L1212" i="2" s="1" a="1"/>
  <c r="L1212" i="2" s="1"/>
  <c r="W1211" i="2"/>
  <c r="L1211" i="2" s="1" a="1"/>
  <c r="L1211" i="2" s="1"/>
  <c r="W1210" i="2"/>
  <c r="L1210" i="2" s="1" a="1"/>
  <c r="L1210" i="2" s="1"/>
  <c r="W1209" i="2"/>
  <c r="L1209" i="2" s="1" a="1"/>
  <c r="L1209" i="2" s="1"/>
  <c r="W1208" i="2"/>
  <c r="L1208" i="2" s="1" a="1"/>
  <c r="L1208" i="2" s="1"/>
  <c r="W1207" i="2"/>
  <c r="L1207" i="2" s="1" a="1"/>
  <c r="L1207" i="2" s="1"/>
  <c r="W1206" i="2"/>
  <c r="L1206" i="2" s="1" a="1"/>
  <c r="L1206" i="2" s="1"/>
  <c r="W1205" i="2"/>
  <c r="L1205" i="2" s="1" a="1"/>
  <c r="L1205" i="2" s="1"/>
  <c r="W1204" i="2"/>
  <c r="L1204" i="2" s="1" a="1"/>
  <c r="L1204" i="2" s="1"/>
  <c r="W1203" i="2"/>
  <c r="L1203" i="2" s="1" a="1"/>
  <c r="L1203" i="2" s="1"/>
  <c r="W1202" i="2"/>
  <c r="L1202" i="2" s="1" a="1"/>
  <c r="L1202" i="2" s="1"/>
  <c r="W1201" i="2"/>
  <c r="L1201" i="2" s="1" a="1"/>
  <c r="L1201" i="2" s="1"/>
  <c r="W1200" i="2"/>
  <c r="L1200" i="2" s="1" a="1"/>
  <c r="L1200" i="2" s="1"/>
  <c r="W1199" i="2"/>
  <c r="L1199" i="2" s="1" a="1"/>
  <c r="L1199" i="2" s="1"/>
  <c r="W1198" i="2"/>
  <c r="L1198" i="2" s="1" a="1"/>
  <c r="L1198" i="2" s="1"/>
  <c r="W1197" i="2"/>
  <c r="L1197" i="2" s="1" a="1"/>
  <c r="L1197" i="2" s="1"/>
  <c r="W1196" i="2"/>
  <c r="L1196" i="2" s="1" a="1"/>
  <c r="L1196" i="2" s="1"/>
  <c r="W1195" i="2"/>
  <c r="L1195" i="2" s="1" a="1"/>
  <c r="L1195" i="2" s="1"/>
  <c r="W1194" i="2"/>
  <c r="L1194" i="2" s="1" a="1"/>
  <c r="L1194" i="2" s="1"/>
  <c r="W1193" i="2"/>
  <c r="L1193" i="2" s="1" a="1"/>
  <c r="L1193" i="2" s="1"/>
  <c r="W1192" i="2"/>
  <c r="L1192" i="2" s="1" a="1"/>
  <c r="L1192" i="2" s="1"/>
  <c r="W1191" i="2"/>
  <c r="L1191" i="2" s="1" a="1"/>
  <c r="L1191" i="2" s="1"/>
  <c r="W1190" i="2"/>
  <c r="L1190" i="2" s="1" a="1"/>
  <c r="L1190" i="2" s="1"/>
  <c r="W1189" i="2"/>
  <c r="L1189" i="2" s="1" a="1"/>
  <c r="L1189" i="2" s="1"/>
  <c r="W1188" i="2"/>
  <c r="L1188" i="2" s="1" a="1"/>
  <c r="L1188" i="2" s="1"/>
  <c r="W1187" i="2"/>
  <c r="L1187" i="2" s="1" a="1"/>
  <c r="L1187" i="2" s="1"/>
  <c r="W1186" i="2"/>
  <c r="L1186" i="2" s="1" a="1"/>
  <c r="L1186" i="2" s="1"/>
  <c r="W1185" i="2"/>
  <c r="L1185" i="2" s="1" a="1"/>
  <c r="L1185" i="2" s="1"/>
  <c r="W1184" i="2"/>
  <c r="L1184" i="2" s="1" a="1"/>
  <c r="L1184" i="2" s="1"/>
  <c r="W1183" i="2"/>
  <c r="L1183" i="2" s="1" a="1"/>
  <c r="L1183" i="2" s="1"/>
  <c r="W1182" i="2"/>
  <c r="L1182" i="2" s="1" a="1"/>
  <c r="L1182" i="2" s="1"/>
  <c r="W1181" i="2"/>
  <c r="L1181" i="2" s="1" a="1"/>
  <c r="L1181" i="2" s="1"/>
  <c r="W1180" i="2"/>
  <c r="L1180" i="2" s="1" a="1"/>
  <c r="L1180" i="2" s="1"/>
  <c r="W1179" i="2"/>
  <c r="L1179" i="2" s="1" a="1"/>
  <c r="L1179" i="2" s="1"/>
  <c r="W1178" i="2"/>
  <c r="L1178" i="2" s="1" a="1"/>
  <c r="L1178" i="2" s="1"/>
  <c r="W1177" i="2"/>
  <c r="L1177" i="2" s="1" a="1"/>
  <c r="L1177" i="2" s="1"/>
  <c r="W1176" i="2"/>
  <c r="L1176" i="2" s="1" a="1"/>
  <c r="L1176" i="2" s="1"/>
  <c r="W1175" i="2"/>
  <c r="L1175" i="2" s="1" a="1"/>
  <c r="L1175" i="2" s="1"/>
  <c r="W1174" i="2"/>
  <c r="L1174" i="2" s="1" a="1"/>
  <c r="L1174" i="2" s="1"/>
  <c r="W1173" i="2"/>
  <c r="L1173" i="2" s="1" a="1"/>
  <c r="L1173" i="2" s="1"/>
  <c r="W1172" i="2"/>
  <c r="L1172" i="2" s="1" a="1"/>
  <c r="L1172" i="2" s="1"/>
  <c r="W1171" i="2"/>
  <c r="L1171" i="2" s="1" a="1"/>
  <c r="L1171" i="2" s="1"/>
  <c r="W1170" i="2"/>
  <c r="L1170" i="2" s="1" a="1"/>
  <c r="L1170" i="2" s="1"/>
  <c r="W1169" i="2"/>
  <c r="L1169" i="2" s="1" a="1"/>
  <c r="L1169" i="2" s="1"/>
  <c r="W1168" i="2"/>
  <c r="L1168" i="2" s="1" a="1"/>
  <c r="L1168" i="2" s="1"/>
  <c r="W1167" i="2"/>
  <c r="L1167" i="2" s="1" a="1"/>
  <c r="L1167" i="2" s="1"/>
  <c r="W1166" i="2"/>
  <c r="L1166" i="2" s="1" a="1"/>
  <c r="L1166" i="2" s="1"/>
  <c r="W1165" i="2"/>
  <c r="L1165" i="2" s="1" a="1"/>
  <c r="L1165" i="2" s="1"/>
  <c r="W1164" i="2"/>
  <c r="L1164" i="2" s="1" a="1"/>
  <c r="L1164" i="2" s="1"/>
  <c r="W1163" i="2"/>
  <c r="L1163" i="2" s="1" a="1"/>
  <c r="L1163" i="2" s="1"/>
  <c r="W1162" i="2"/>
  <c r="L1162" i="2" s="1" a="1"/>
  <c r="L1162" i="2" s="1"/>
  <c r="W1161" i="2"/>
  <c r="L1161" i="2" s="1" a="1"/>
  <c r="L1161" i="2" s="1"/>
  <c r="W1160" i="2"/>
  <c r="L1160" i="2" s="1" a="1"/>
  <c r="L1160" i="2" s="1"/>
  <c r="W1159" i="2"/>
  <c r="L1159" i="2" s="1" a="1"/>
  <c r="L1159" i="2" s="1"/>
  <c r="W1158" i="2"/>
  <c r="L1158" i="2" s="1" a="1"/>
  <c r="L1158" i="2" s="1"/>
  <c r="W1157" i="2"/>
  <c r="L1157" i="2" s="1" a="1"/>
  <c r="L1157" i="2" s="1"/>
  <c r="W1156" i="2"/>
  <c r="L1156" i="2" s="1" a="1"/>
  <c r="L1156" i="2" s="1"/>
  <c r="W1155" i="2"/>
  <c r="L1155" i="2" s="1" a="1"/>
  <c r="L1155" i="2" s="1"/>
  <c r="W1154" i="2"/>
  <c r="L1154" i="2" s="1" a="1"/>
  <c r="L1154" i="2" s="1"/>
  <c r="W1153" i="2"/>
  <c r="L1153" i="2" s="1" a="1"/>
  <c r="L1153" i="2" s="1"/>
  <c r="W1152" i="2"/>
  <c r="L1152" i="2" s="1" a="1"/>
  <c r="L1152" i="2" s="1"/>
  <c r="W1151" i="2"/>
  <c r="L1151" i="2" s="1" a="1"/>
  <c r="L1151" i="2" s="1"/>
  <c r="W1150" i="2"/>
  <c r="L1150" i="2" s="1" a="1"/>
  <c r="L1150" i="2" s="1"/>
  <c r="W1149" i="2"/>
  <c r="L1149" i="2" s="1" a="1"/>
  <c r="L1149" i="2" s="1"/>
  <c r="W1148" i="2"/>
  <c r="L1148" i="2" s="1" a="1"/>
  <c r="L1148" i="2" s="1"/>
  <c r="W1147" i="2"/>
  <c r="L1147" i="2" s="1" a="1"/>
  <c r="L1147" i="2" s="1"/>
  <c r="W1146" i="2"/>
  <c r="L1146" i="2" s="1" a="1"/>
  <c r="L1146" i="2" s="1"/>
  <c r="W1145" i="2"/>
  <c r="L1145" i="2" s="1" a="1"/>
  <c r="L1145" i="2" s="1"/>
  <c r="W1144" i="2"/>
  <c r="L1144" i="2" s="1" a="1"/>
  <c r="L1144" i="2" s="1"/>
  <c r="W1143" i="2"/>
  <c r="L1143" i="2" s="1" a="1"/>
  <c r="L1143" i="2" s="1"/>
  <c r="W1142" i="2"/>
  <c r="L1142" i="2" s="1" a="1"/>
  <c r="L1142" i="2" s="1"/>
  <c r="W1141" i="2"/>
  <c r="L1141" i="2" s="1" a="1"/>
  <c r="L1141" i="2" s="1"/>
  <c r="W1140" i="2"/>
  <c r="L1140" i="2" s="1" a="1"/>
  <c r="L1140" i="2" s="1"/>
  <c r="W1139" i="2"/>
  <c r="L1139" i="2" s="1" a="1"/>
  <c r="L1139" i="2" s="1"/>
  <c r="W1138" i="2"/>
  <c r="L1138" i="2" s="1" a="1"/>
  <c r="L1138" i="2" s="1"/>
  <c r="W1137" i="2"/>
  <c r="L1137" i="2" s="1" a="1"/>
  <c r="L1137" i="2" s="1"/>
  <c r="W1136" i="2"/>
  <c r="L1136" i="2" s="1" a="1"/>
  <c r="L1136" i="2" s="1"/>
  <c r="W1135" i="2"/>
  <c r="L1135" i="2" s="1" a="1"/>
  <c r="L1135" i="2" s="1"/>
  <c r="W1134" i="2"/>
  <c r="L1134" i="2" s="1" a="1"/>
  <c r="L1134" i="2" s="1"/>
  <c r="W1133" i="2"/>
  <c r="L1133" i="2" s="1" a="1"/>
  <c r="L1133" i="2" s="1"/>
  <c r="W1132" i="2"/>
  <c r="L1132" i="2" s="1" a="1"/>
  <c r="L1132" i="2" s="1"/>
  <c r="W1131" i="2"/>
  <c r="L1131" i="2" s="1" a="1"/>
  <c r="L1131" i="2" s="1"/>
  <c r="W1130" i="2"/>
  <c r="L1130" i="2" s="1" a="1"/>
  <c r="L1130" i="2" s="1"/>
  <c r="W1129" i="2"/>
  <c r="L1129" i="2" s="1" a="1"/>
  <c r="L1129" i="2" s="1"/>
  <c r="W1128" i="2"/>
  <c r="L1128" i="2" s="1" a="1"/>
  <c r="L1128" i="2" s="1"/>
  <c r="W1127" i="2"/>
  <c r="L1127" i="2" s="1" a="1"/>
  <c r="L1127" i="2" s="1"/>
  <c r="W1126" i="2"/>
  <c r="L1126" i="2" s="1" a="1"/>
  <c r="L1126" i="2" s="1"/>
  <c r="W1125" i="2"/>
  <c r="L1125" i="2" s="1" a="1"/>
  <c r="L1125" i="2" s="1"/>
  <c r="W1124" i="2"/>
  <c r="L1124" i="2" s="1" a="1"/>
  <c r="L1124" i="2" s="1"/>
  <c r="W1123" i="2"/>
  <c r="L1123" i="2" s="1" a="1"/>
  <c r="L1123" i="2" s="1"/>
  <c r="W1122" i="2"/>
  <c r="L1122" i="2" s="1" a="1"/>
  <c r="L1122" i="2" s="1"/>
  <c r="W1121" i="2"/>
  <c r="L1121" i="2" s="1" a="1"/>
  <c r="L1121" i="2" s="1"/>
  <c r="W1120" i="2"/>
  <c r="L1120" i="2" s="1" a="1"/>
  <c r="L1120" i="2" s="1"/>
  <c r="W1119" i="2"/>
  <c r="L1119" i="2" s="1" a="1"/>
  <c r="L1119" i="2" s="1"/>
  <c r="W1118" i="2"/>
  <c r="L1118" i="2" s="1" a="1"/>
  <c r="L1118" i="2" s="1"/>
  <c r="W1117" i="2"/>
  <c r="L1117" i="2" s="1" a="1"/>
  <c r="L1117" i="2" s="1"/>
  <c r="W1116" i="2"/>
  <c r="L1116" i="2" s="1" a="1"/>
  <c r="L1116" i="2" s="1"/>
  <c r="W1115" i="2"/>
  <c r="L1115" i="2" s="1" a="1"/>
  <c r="L1115" i="2" s="1"/>
  <c r="W1114" i="2"/>
  <c r="L1114" i="2" s="1" a="1"/>
  <c r="L1114" i="2" s="1"/>
  <c r="W1113" i="2"/>
  <c r="L1113" i="2" s="1" a="1"/>
  <c r="L1113" i="2" s="1"/>
  <c r="W1112" i="2"/>
  <c r="L1112" i="2" s="1" a="1"/>
  <c r="L1112" i="2" s="1"/>
  <c r="W1111" i="2"/>
  <c r="L1111" i="2" s="1" a="1"/>
  <c r="L1111" i="2" s="1"/>
  <c r="W1110" i="2"/>
  <c r="L1110" i="2" s="1" a="1"/>
  <c r="L1110" i="2" s="1"/>
  <c r="W1109" i="2"/>
  <c r="L1109" i="2" s="1" a="1"/>
  <c r="L1109" i="2" s="1"/>
  <c r="W1108" i="2"/>
  <c r="L1108" i="2" s="1" a="1"/>
  <c r="L1108" i="2" s="1"/>
  <c r="W1107" i="2"/>
  <c r="L1107" i="2" s="1" a="1"/>
  <c r="L1107" i="2" s="1"/>
  <c r="W1106" i="2"/>
  <c r="L1106" i="2" s="1" a="1"/>
  <c r="L1106" i="2" s="1"/>
  <c r="W1105" i="2"/>
  <c r="L1105" i="2" s="1" a="1"/>
  <c r="L1105" i="2" s="1"/>
  <c r="W1104" i="2"/>
  <c r="L1104" i="2" s="1" a="1"/>
  <c r="L1104" i="2" s="1"/>
  <c r="W1103" i="2"/>
  <c r="L1103" i="2" s="1" a="1"/>
  <c r="L1103" i="2" s="1"/>
  <c r="W1102" i="2"/>
  <c r="L1102" i="2" s="1" a="1"/>
  <c r="L1102" i="2" s="1"/>
  <c r="W1101" i="2"/>
  <c r="L1101" i="2" s="1" a="1"/>
  <c r="L1101" i="2" s="1"/>
  <c r="W1100" i="2"/>
  <c r="L1100" i="2" s="1" a="1"/>
  <c r="L1100" i="2" s="1"/>
  <c r="W1099" i="2"/>
  <c r="L1099" i="2" s="1" a="1"/>
  <c r="L1099" i="2" s="1"/>
  <c r="W1098" i="2"/>
  <c r="L1098" i="2" s="1" a="1"/>
  <c r="L1098" i="2" s="1"/>
  <c r="W1097" i="2"/>
  <c r="L1097" i="2" s="1" a="1"/>
  <c r="L1097" i="2" s="1"/>
  <c r="W1096" i="2"/>
  <c r="L1096" i="2" s="1" a="1"/>
  <c r="L1096" i="2" s="1"/>
  <c r="W1095" i="2"/>
  <c r="L1095" i="2" s="1" a="1"/>
  <c r="L1095" i="2" s="1"/>
  <c r="W1094" i="2"/>
  <c r="L1094" i="2" s="1" a="1"/>
  <c r="L1094" i="2" s="1"/>
  <c r="W1093" i="2"/>
  <c r="L1093" i="2" s="1" a="1"/>
  <c r="L1093" i="2" s="1"/>
  <c r="W1092" i="2"/>
  <c r="L1092" i="2" s="1" a="1"/>
  <c r="L1092" i="2" s="1"/>
  <c r="W1091" i="2"/>
  <c r="L1091" i="2" s="1" a="1"/>
  <c r="L1091" i="2" s="1"/>
  <c r="W1090" i="2"/>
  <c r="L1090" i="2" s="1" a="1"/>
  <c r="L1090" i="2" s="1"/>
  <c r="W1089" i="2"/>
  <c r="L1089" i="2" s="1" a="1"/>
  <c r="L1089" i="2" s="1"/>
  <c r="W1088" i="2"/>
  <c r="L1088" i="2" s="1" a="1"/>
  <c r="L1088" i="2" s="1"/>
  <c r="W1087" i="2"/>
  <c r="L1087" i="2" s="1" a="1"/>
  <c r="L1087" i="2" s="1"/>
  <c r="W1086" i="2"/>
  <c r="L1086" i="2" s="1" a="1"/>
  <c r="L1086" i="2" s="1"/>
  <c r="W1085" i="2"/>
  <c r="L1085" i="2" s="1" a="1"/>
  <c r="L1085" i="2" s="1"/>
  <c r="W1084" i="2"/>
  <c r="L1084" i="2" s="1" a="1"/>
  <c r="L1084" i="2" s="1"/>
  <c r="W1083" i="2"/>
  <c r="L1083" i="2" s="1" a="1"/>
  <c r="L1083" i="2" s="1"/>
  <c r="W1082" i="2"/>
  <c r="L1082" i="2" s="1" a="1"/>
  <c r="L1082" i="2" s="1"/>
  <c r="W1081" i="2"/>
  <c r="L1081" i="2" s="1" a="1"/>
  <c r="L1081" i="2" s="1"/>
  <c r="W1080" i="2"/>
  <c r="L1080" i="2" s="1" a="1"/>
  <c r="L1080" i="2" s="1"/>
  <c r="W1079" i="2"/>
  <c r="L1079" i="2" s="1" a="1"/>
  <c r="L1079" i="2" s="1"/>
  <c r="W1078" i="2"/>
  <c r="L1078" i="2" s="1" a="1"/>
  <c r="L1078" i="2" s="1"/>
  <c r="W1077" i="2"/>
  <c r="L1077" i="2" s="1" a="1"/>
  <c r="L1077" i="2" s="1"/>
  <c r="W1076" i="2"/>
  <c r="L1076" i="2" s="1" a="1"/>
  <c r="L1076" i="2" s="1"/>
  <c r="W1075" i="2"/>
  <c r="L1075" i="2" s="1" a="1"/>
  <c r="L1075" i="2" s="1"/>
  <c r="W1074" i="2"/>
  <c r="L1074" i="2" s="1" a="1"/>
  <c r="L1074" i="2" s="1"/>
  <c r="W1073" i="2"/>
  <c r="L1073" i="2" s="1" a="1"/>
  <c r="L1073" i="2" s="1"/>
  <c r="W1072" i="2"/>
  <c r="L1072" i="2" s="1" a="1"/>
  <c r="L1072" i="2" s="1"/>
  <c r="W1071" i="2"/>
  <c r="L1071" i="2" s="1" a="1"/>
  <c r="L1071" i="2" s="1"/>
  <c r="W1070" i="2"/>
  <c r="L1070" i="2" s="1" a="1"/>
  <c r="L1070" i="2" s="1"/>
  <c r="W1069" i="2"/>
  <c r="L1069" i="2" s="1" a="1"/>
  <c r="L1069" i="2" s="1"/>
  <c r="W1068" i="2"/>
  <c r="L1068" i="2" s="1" a="1"/>
  <c r="L1068" i="2" s="1"/>
  <c r="W1067" i="2"/>
  <c r="L1067" i="2" s="1" a="1"/>
  <c r="L1067" i="2" s="1"/>
  <c r="W1066" i="2"/>
  <c r="L1066" i="2" s="1" a="1"/>
  <c r="L1066" i="2" s="1"/>
  <c r="W1065" i="2"/>
  <c r="L1065" i="2" s="1" a="1"/>
  <c r="L1065" i="2" s="1"/>
  <c r="W1064" i="2"/>
  <c r="L1064" i="2" s="1" a="1"/>
  <c r="L1064" i="2" s="1"/>
  <c r="W1063" i="2"/>
  <c r="L1063" i="2" s="1" a="1"/>
  <c r="L1063" i="2" s="1"/>
  <c r="W1062" i="2"/>
  <c r="L1062" i="2" s="1" a="1"/>
  <c r="L1062" i="2" s="1"/>
  <c r="W1061" i="2"/>
  <c r="L1061" i="2" s="1" a="1"/>
  <c r="L1061" i="2" s="1"/>
  <c r="W1060" i="2"/>
  <c r="L1060" i="2" s="1" a="1"/>
  <c r="L1060" i="2" s="1"/>
  <c r="W1059" i="2"/>
  <c r="L1059" i="2" s="1" a="1"/>
  <c r="L1059" i="2" s="1"/>
  <c r="W1058" i="2"/>
  <c r="L1058" i="2" s="1" a="1"/>
  <c r="L1058" i="2" s="1"/>
  <c r="W1057" i="2"/>
  <c r="L1057" i="2" s="1" a="1"/>
  <c r="L1057" i="2" s="1"/>
  <c r="W1056" i="2"/>
  <c r="L1056" i="2" s="1" a="1"/>
  <c r="L1056" i="2" s="1"/>
  <c r="W1055" i="2"/>
  <c r="L1055" i="2" s="1" a="1"/>
  <c r="L1055" i="2" s="1"/>
  <c r="W1054" i="2"/>
  <c r="L1054" i="2" s="1" a="1"/>
  <c r="L1054" i="2" s="1"/>
  <c r="W1053" i="2"/>
  <c r="L1053" i="2" s="1" a="1"/>
  <c r="L1053" i="2" s="1"/>
  <c r="W1052" i="2"/>
  <c r="L1052" i="2" s="1" a="1"/>
  <c r="L1052" i="2" s="1"/>
  <c r="W1051" i="2"/>
  <c r="L1051" i="2" s="1" a="1"/>
  <c r="L1051" i="2" s="1"/>
  <c r="W1050" i="2"/>
  <c r="L1050" i="2" s="1" a="1"/>
  <c r="L1050" i="2" s="1"/>
  <c r="W1049" i="2"/>
  <c r="L1049" i="2" s="1" a="1"/>
  <c r="L1049" i="2" s="1"/>
  <c r="W1048" i="2"/>
  <c r="L1048" i="2" s="1" a="1"/>
  <c r="L1048" i="2" s="1"/>
  <c r="W1047" i="2"/>
  <c r="L1047" i="2" s="1" a="1"/>
  <c r="L1047" i="2" s="1"/>
  <c r="W1046" i="2"/>
  <c r="L1046" i="2" s="1" a="1"/>
  <c r="L1046" i="2" s="1"/>
  <c r="W1045" i="2"/>
  <c r="L1045" i="2" s="1" a="1"/>
  <c r="L1045" i="2" s="1"/>
  <c r="W1044" i="2"/>
  <c r="L1044" i="2" s="1" a="1"/>
  <c r="L1044" i="2" s="1"/>
  <c r="W1043" i="2"/>
  <c r="L1043" i="2" s="1" a="1"/>
  <c r="L1043" i="2" s="1"/>
  <c r="W1042" i="2"/>
  <c r="L1042" i="2" s="1" a="1"/>
  <c r="L1042" i="2" s="1"/>
  <c r="W1041" i="2"/>
  <c r="L1041" i="2" s="1" a="1"/>
  <c r="L1041" i="2" s="1"/>
  <c r="W1040" i="2"/>
  <c r="L1040" i="2" s="1" a="1"/>
  <c r="L1040" i="2" s="1"/>
  <c r="W1039" i="2"/>
  <c r="L1039" i="2" s="1" a="1"/>
  <c r="L1039" i="2" s="1"/>
  <c r="W1038" i="2"/>
  <c r="L1038" i="2" s="1" a="1"/>
  <c r="L1038" i="2" s="1"/>
  <c r="W1037" i="2"/>
  <c r="L1037" i="2" s="1" a="1"/>
  <c r="L1037" i="2" s="1"/>
  <c r="W1036" i="2"/>
  <c r="L1036" i="2" s="1" a="1"/>
  <c r="L1036" i="2" s="1"/>
  <c r="W1035" i="2"/>
  <c r="L1035" i="2" s="1" a="1"/>
  <c r="L1035" i="2" s="1"/>
  <c r="W1034" i="2"/>
  <c r="L1034" i="2" s="1" a="1"/>
  <c r="L1034" i="2" s="1"/>
  <c r="W1033" i="2"/>
  <c r="L1033" i="2" s="1" a="1"/>
  <c r="L1033" i="2" s="1"/>
  <c r="W1032" i="2"/>
  <c r="L1032" i="2" s="1" a="1"/>
  <c r="L1032" i="2" s="1"/>
  <c r="W1031" i="2"/>
  <c r="L1031" i="2" s="1" a="1"/>
  <c r="L1031" i="2" s="1"/>
  <c r="W1030" i="2"/>
  <c r="L1030" i="2" s="1" a="1"/>
  <c r="L1030" i="2" s="1"/>
  <c r="W1029" i="2"/>
  <c r="L1029" i="2" s="1" a="1"/>
  <c r="L1029" i="2" s="1"/>
  <c r="W1028" i="2"/>
  <c r="L1028" i="2" s="1" a="1"/>
  <c r="L1028" i="2" s="1"/>
  <c r="W1027" i="2"/>
  <c r="L1027" i="2" s="1" a="1"/>
  <c r="L1027" i="2" s="1"/>
  <c r="W1026" i="2"/>
  <c r="L1026" i="2" s="1" a="1"/>
  <c r="L1026" i="2" s="1"/>
  <c r="W1025" i="2"/>
  <c r="L1025" i="2" s="1" a="1"/>
  <c r="L1025" i="2" s="1"/>
  <c r="W1024" i="2"/>
  <c r="L1024" i="2" s="1" a="1"/>
  <c r="L1024" i="2" s="1"/>
  <c r="W1023" i="2"/>
  <c r="L1023" i="2" s="1" a="1"/>
  <c r="L1023" i="2" s="1"/>
  <c r="W1022" i="2"/>
  <c r="L1022" i="2" s="1" a="1"/>
  <c r="L1022" i="2" s="1"/>
  <c r="W1021" i="2"/>
  <c r="L1021" i="2" s="1" a="1"/>
  <c r="L1021" i="2" s="1"/>
  <c r="W1020" i="2"/>
  <c r="L1020" i="2" s="1" a="1"/>
  <c r="L1020" i="2" s="1"/>
  <c r="W1019" i="2"/>
  <c r="L1019" i="2" s="1" a="1"/>
  <c r="L1019" i="2" s="1"/>
  <c r="W1018" i="2"/>
  <c r="L1018" i="2" s="1" a="1"/>
  <c r="L1018" i="2" s="1"/>
  <c r="W1017" i="2"/>
  <c r="L1017" i="2" s="1" a="1"/>
  <c r="L1017" i="2" s="1"/>
  <c r="W1016" i="2"/>
  <c r="L1016" i="2" s="1" a="1"/>
  <c r="L1016" i="2" s="1"/>
  <c r="W1015" i="2"/>
  <c r="L1015" i="2" s="1" a="1"/>
  <c r="L1015" i="2" s="1"/>
  <c r="W1014" i="2"/>
  <c r="L1014" i="2" s="1" a="1"/>
  <c r="L1014" i="2" s="1"/>
  <c r="W1013" i="2"/>
  <c r="L1013" i="2" s="1" a="1"/>
  <c r="L1013" i="2" s="1"/>
  <c r="W1012" i="2"/>
  <c r="L1012" i="2" s="1" a="1"/>
  <c r="L1012" i="2" s="1"/>
  <c r="W1011" i="2"/>
  <c r="L1011" i="2" s="1" a="1"/>
  <c r="L1011" i="2" s="1"/>
  <c r="W1010" i="2"/>
  <c r="L1010" i="2" s="1" a="1"/>
  <c r="L1010" i="2" s="1"/>
  <c r="W1009" i="2"/>
  <c r="L1009" i="2" s="1" a="1"/>
  <c r="L1009" i="2" s="1"/>
  <c r="W1008" i="2"/>
  <c r="L1008" i="2" s="1" a="1"/>
  <c r="L1008" i="2" s="1"/>
  <c r="W1007" i="2"/>
  <c r="L1007" i="2" s="1" a="1"/>
  <c r="L1007" i="2" s="1"/>
  <c r="W1006" i="2"/>
  <c r="L1006" i="2" s="1" a="1"/>
  <c r="L1006" i="2" s="1"/>
  <c r="W1005" i="2"/>
  <c r="L1005" i="2" s="1" a="1"/>
  <c r="L1005" i="2" s="1"/>
  <c r="W1004" i="2"/>
  <c r="L1004" i="2" s="1" a="1"/>
  <c r="L1004" i="2" s="1"/>
  <c r="W1003" i="2"/>
  <c r="L1003" i="2" s="1" a="1"/>
  <c r="L1003" i="2" s="1"/>
  <c r="W1002" i="2"/>
  <c r="L1002" i="2" s="1" a="1"/>
  <c r="L1002" i="2" s="1"/>
  <c r="W1001" i="2"/>
  <c r="L1001" i="2" s="1" a="1"/>
  <c r="L1001" i="2" s="1"/>
  <c r="W1000" i="2"/>
  <c r="L1000" i="2" s="1" a="1"/>
  <c r="L1000" i="2" s="1"/>
  <c r="W999" i="2"/>
  <c r="L999" i="2" s="1" a="1"/>
  <c r="L999" i="2" s="1"/>
  <c r="W998" i="2"/>
  <c r="L998" i="2" s="1" a="1"/>
  <c r="L998" i="2" s="1"/>
  <c r="W997" i="2"/>
  <c r="L997" i="2" s="1" a="1"/>
  <c r="L997" i="2" s="1"/>
  <c r="W996" i="2"/>
  <c r="L996" i="2" s="1" a="1"/>
  <c r="L996" i="2" s="1"/>
  <c r="W995" i="2"/>
  <c r="L995" i="2" s="1" a="1"/>
  <c r="L995" i="2" s="1"/>
  <c r="W994" i="2"/>
  <c r="L994" i="2" s="1" a="1"/>
  <c r="L994" i="2" s="1"/>
  <c r="W993" i="2"/>
  <c r="L993" i="2" s="1" a="1"/>
  <c r="L993" i="2" s="1"/>
  <c r="W992" i="2"/>
  <c r="L992" i="2" s="1" a="1"/>
  <c r="L992" i="2" s="1"/>
  <c r="W991" i="2"/>
  <c r="L991" i="2" s="1" a="1"/>
  <c r="L991" i="2" s="1"/>
  <c r="W990" i="2"/>
  <c r="L990" i="2" s="1" a="1"/>
  <c r="L990" i="2" s="1"/>
  <c r="W989" i="2"/>
  <c r="L989" i="2" s="1" a="1"/>
  <c r="L989" i="2" s="1"/>
  <c r="W988" i="2"/>
  <c r="L988" i="2" s="1" a="1"/>
  <c r="L988" i="2" s="1"/>
  <c r="W987" i="2"/>
  <c r="L987" i="2" s="1" a="1"/>
  <c r="L987" i="2" s="1"/>
  <c r="W986" i="2"/>
  <c r="L986" i="2" s="1" a="1"/>
  <c r="L986" i="2" s="1"/>
  <c r="W985" i="2"/>
  <c r="L985" i="2" s="1" a="1"/>
  <c r="L985" i="2" s="1"/>
  <c r="W984" i="2"/>
  <c r="L984" i="2" s="1" a="1"/>
  <c r="L984" i="2" s="1"/>
  <c r="W983" i="2"/>
  <c r="L983" i="2" s="1" a="1"/>
  <c r="L983" i="2" s="1"/>
  <c r="W982" i="2"/>
  <c r="L982" i="2" s="1" a="1"/>
  <c r="L982" i="2" s="1"/>
  <c r="W981" i="2"/>
  <c r="L981" i="2" s="1" a="1"/>
  <c r="L981" i="2" s="1"/>
  <c r="W980" i="2"/>
  <c r="L980" i="2" s="1" a="1"/>
  <c r="L980" i="2" s="1"/>
  <c r="W979" i="2"/>
  <c r="L979" i="2" s="1" a="1"/>
  <c r="L979" i="2" s="1"/>
  <c r="W978" i="2"/>
  <c r="L978" i="2" s="1" a="1"/>
  <c r="L978" i="2" s="1"/>
  <c r="W977" i="2"/>
  <c r="L977" i="2" s="1" a="1"/>
  <c r="L977" i="2" s="1"/>
  <c r="W976" i="2"/>
  <c r="L976" i="2" s="1" a="1"/>
  <c r="L976" i="2" s="1"/>
  <c r="W975" i="2"/>
  <c r="L975" i="2" s="1" a="1"/>
  <c r="L975" i="2" s="1"/>
  <c r="W974" i="2"/>
  <c r="L974" i="2" s="1" a="1"/>
  <c r="L974" i="2" s="1"/>
  <c r="W973" i="2"/>
  <c r="L973" i="2" s="1" a="1"/>
  <c r="L973" i="2" s="1"/>
  <c r="W972" i="2"/>
  <c r="L972" i="2" s="1" a="1"/>
  <c r="L972" i="2" s="1"/>
  <c r="W971" i="2"/>
  <c r="L971" i="2" s="1" a="1"/>
  <c r="L971" i="2" s="1"/>
  <c r="W970" i="2"/>
  <c r="L970" i="2" s="1" a="1"/>
  <c r="L970" i="2" s="1"/>
  <c r="W969" i="2"/>
  <c r="L969" i="2" s="1" a="1"/>
  <c r="L969" i="2" s="1"/>
  <c r="W968" i="2"/>
  <c r="L968" i="2" s="1" a="1"/>
  <c r="L968" i="2" s="1"/>
  <c r="W967" i="2"/>
  <c r="L967" i="2" s="1" a="1"/>
  <c r="L967" i="2" s="1"/>
  <c r="W966" i="2"/>
  <c r="L966" i="2" s="1" a="1"/>
  <c r="L966" i="2" s="1"/>
  <c r="W965" i="2"/>
  <c r="L965" i="2" s="1" a="1"/>
  <c r="L965" i="2" s="1"/>
  <c r="W964" i="2"/>
  <c r="L964" i="2" s="1" a="1"/>
  <c r="L964" i="2" s="1"/>
  <c r="W963" i="2"/>
  <c r="L963" i="2" s="1" a="1"/>
  <c r="L963" i="2" s="1"/>
  <c r="W962" i="2"/>
  <c r="L962" i="2" s="1" a="1"/>
  <c r="L962" i="2" s="1"/>
  <c r="W961" i="2"/>
  <c r="L961" i="2" s="1" a="1"/>
  <c r="L961" i="2" s="1"/>
  <c r="W960" i="2"/>
  <c r="L960" i="2" s="1" a="1"/>
  <c r="L960" i="2" s="1"/>
  <c r="W959" i="2"/>
  <c r="L959" i="2" s="1" a="1"/>
  <c r="L959" i="2" s="1"/>
  <c r="W958" i="2"/>
  <c r="L958" i="2" s="1" a="1"/>
  <c r="L958" i="2" s="1"/>
  <c r="W957" i="2"/>
  <c r="L957" i="2" s="1" a="1"/>
  <c r="L957" i="2" s="1"/>
  <c r="W956" i="2"/>
  <c r="L956" i="2" s="1" a="1"/>
  <c r="L956" i="2" s="1"/>
  <c r="W955" i="2"/>
  <c r="L955" i="2" s="1" a="1"/>
  <c r="L955" i="2" s="1"/>
  <c r="W954" i="2"/>
  <c r="L954" i="2" s="1" a="1"/>
  <c r="L954" i="2" s="1"/>
  <c r="W953" i="2"/>
  <c r="L953" i="2" s="1" a="1"/>
  <c r="L953" i="2" s="1"/>
  <c r="W952" i="2"/>
  <c r="L952" i="2" s="1" a="1"/>
  <c r="L952" i="2" s="1"/>
  <c r="W951" i="2"/>
  <c r="L951" i="2" s="1" a="1"/>
  <c r="L951" i="2" s="1"/>
  <c r="W950" i="2"/>
  <c r="L950" i="2" s="1" a="1"/>
  <c r="L950" i="2" s="1"/>
  <c r="W949" i="2"/>
  <c r="L949" i="2" s="1" a="1"/>
  <c r="L949" i="2" s="1"/>
  <c r="W948" i="2"/>
  <c r="L948" i="2" s="1" a="1"/>
  <c r="L948" i="2" s="1"/>
  <c r="W947" i="2"/>
  <c r="L947" i="2" s="1" a="1"/>
  <c r="L947" i="2" s="1"/>
  <c r="W946" i="2"/>
  <c r="L946" i="2" s="1" a="1"/>
  <c r="L946" i="2" s="1"/>
  <c r="W945" i="2"/>
  <c r="L945" i="2" s="1" a="1"/>
  <c r="L945" i="2" s="1"/>
  <c r="W944" i="2"/>
  <c r="L944" i="2" s="1" a="1"/>
  <c r="L944" i="2" s="1"/>
  <c r="W943" i="2"/>
  <c r="L943" i="2" s="1" a="1"/>
  <c r="L943" i="2" s="1"/>
  <c r="W942" i="2"/>
  <c r="L942" i="2" s="1" a="1"/>
  <c r="L942" i="2" s="1"/>
  <c r="W941" i="2"/>
  <c r="L941" i="2" s="1" a="1"/>
  <c r="L941" i="2" s="1"/>
  <c r="W940" i="2"/>
  <c r="L940" i="2" s="1" a="1"/>
  <c r="L940" i="2" s="1"/>
  <c r="W939" i="2"/>
  <c r="L939" i="2" s="1" a="1"/>
  <c r="L939" i="2" s="1"/>
  <c r="W938" i="2"/>
  <c r="L938" i="2" s="1" a="1"/>
  <c r="L938" i="2" s="1"/>
  <c r="W937" i="2"/>
  <c r="L937" i="2" s="1" a="1"/>
  <c r="L937" i="2" s="1"/>
  <c r="W936" i="2"/>
  <c r="L936" i="2" s="1" a="1"/>
  <c r="L936" i="2" s="1"/>
  <c r="W935" i="2"/>
  <c r="L935" i="2" s="1" a="1"/>
  <c r="L935" i="2" s="1"/>
  <c r="W934" i="2"/>
  <c r="L934" i="2" s="1" a="1"/>
  <c r="L934" i="2" s="1"/>
  <c r="W933" i="2"/>
  <c r="L933" i="2" s="1" a="1"/>
  <c r="L933" i="2" s="1"/>
  <c r="W932" i="2"/>
  <c r="L932" i="2" s="1" a="1"/>
  <c r="L932" i="2" s="1"/>
  <c r="W931" i="2"/>
  <c r="L931" i="2" s="1" a="1"/>
  <c r="L931" i="2" s="1"/>
  <c r="W930" i="2"/>
  <c r="L930" i="2" s="1" a="1"/>
  <c r="L930" i="2" s="1"/>
  <c r="W929" i="2"/>
  <c r="L929" i="2" s="1" a="1"/>
  <c r="L929" i="2" s="1"/>
  <c r="W928" i="2"/>
  <c r="L928" i="2" s="1" a="1"/>
  <c r="L928" i="2" s="1"/>
  <c r="W927" i="2"/>
  <c r="L927" i="2" s="1" a="1"/>
  <c r="L927" i="2" s="1"/>
  <c r="W926" i="2"/>
  <c r="L926" i="2" s="1" a="1"/>
  <c r="L926" i="2" s="1"/>
  <c r="W925" i="2"/>
  <c r="L925" i="2" s="1" a="1"/>
  <c r="L925" i="2" s="1"/>
  <c r="W924" i="2"/>
  <c r="L924" i="2" s="1" a="1"/>
  <c r="L924" i="2" s="1"/>
  <c r="W923" i="2"/>
  <c r="L923" i="2" s="1" a="1"/>
  <c r="L923" i="2" s="1"/>
  <c r="W922" i="2"/>
  <c r="L922" i="2" s="1" a="1"/>
  <c r="L922" i="2" s="1"/>
  <c r="W921" i="2"/>
  <c r="L921" i="2" s="1" a="1"/>
  <c r="L921" i="2" s="1"/>
  <c r="W920" i="2"/>
  <c r="L920" i="2" s="1" a="1"/>
  <c r="L920" i="2" s="1"/>
  <c r="W919" i="2"/>
  <c r="L919" i="2" s="1" a="1"/>
  <c r="L919" i="2" s="1"/>
  <c r="W918" i="2"/>
  <c r="L918" i="2" s="1" a="1"/>
  <c r="L918" i="2" s="1"/>
  <c r="W917" i="2"/>
  <c r="L917" i="2" s="1" a="1"/>
  <c r="L917" i="2" s="1"/>
  <c r="W916" i="2"/>
  <c r="L916" i="2" s="1" a="1"/>
  <c r="L916" i="2" s="1"/>
  <c r="W915" i="2"/>
  <c r="L915" i="2" s="1" a="1"/>
  <c r="L915" i="2" s="1"/>
  <c r="W914" i="2"/>
  <c r="L914" i="2" s="1" a="1"/>
  <c r="L914" i="2" s="1"/>
  <c r="W913" i="2"/>
  <c r="L913" i="2" s="1" a="1"/>
  <c r="L913" i="2" s="1"/>
  <c r="W912" i="2"/>
  <c r="L912" i="2" s="1" a="1"/>
  <c r="L912" i="2" s="1"/>
  <c r="W911" i="2"/>
  <c r="L911" i="2" s="1" a="1"/>
  <c r="L911" i="2" s="1"/>
  <c r="W910" i="2"/>
  <c r="L910" i="2" s="1" a="1"/>
  <c r="L910" i="2" s="1"/>
  <c r="W909" i="2"/>
  <c r="L909" i="2" s="1" a="1"/>
  <c r="L909" i="2" s="1"/>
  <c r="W908" i="2"/>
  <c r="L908" i="2" s="1" a="1"/>
  <c r="L908" i="2" s="1"/>
  <c r="W907" i="2"/>
  <c r="L907" i="2" s="1" a="1"/>
  <c r="L907" i="2" s="1"/>
  <c r="W906" i="2"/>
  <c r="L906" i="2" s="1" a="1"/>
  <c r="L906" i="2" s="1"/>
  <c r="W905" i="2"/>
  <c r="L905" i="2" s="1" a="1"/>
  <c r="L905" i="2" s="1"/>
  <c r="W904" i="2"/>
  <c r="L904" i="2" s="1" a="1"/>
  <c r="L904" i="2" s="1"/>
  <c r="W903" i="2"/>
  <c r="L903" i="2" s="1" a="1"/>
  <c r="L903" i="2" s="1"/>
  <c r="W902" i="2"/>
  <c r="L902" i="2" s="1" a="1"/>
  <c r="L902" i="2" s="1"/>
  <c r="W901" i="2"/>
  <c r="L901" i="2" s="1" a="1"/>
  <c r="L901" i="2" s="1"/>
  <c r="W900" i="2"/>
  <c r="L900" i="2" s="1" a="1"/>
  <c r="L900" i="2" s="1"/>
  <c r="W899" i="2"/>
  <c r="L899" i="2" s="1" a="1"/>
  <c r="L899" i="2" s="1"/>
  <c r="W898" i="2"/>
  <c r="L898" i="2" s="1" a="1"/>
  <c r="L898" i="2" s="1"/>
  <c r="W897" i="2"/>
  <c r="L897" i="2" s="1" a="1"/>
  <c r="L897" i="2" s="1"/>
  <c r="W896" i="2"/>
  <c r="L896" i="2" s="1" a="1"/>
  <c r="L896" i="2" s="1"/>
  <c r="W895" i="2"/>
  <c r="L895" i="2" s="1" a="1"/>
  <c r="L895" i="2" s="1"/>
  <c r="W894" i="2"/>
  <c r="L894" i="2" s="1" a="1"/>
  <c r="L894" i="2" s="1"/>
  <c r="W893" i="2"/>
  <c r="L893" i="2" s="1" a="1"/>
  <c r="L893" i="2" s="1"/>
  <c r="W892" i="2"/>
  <c r="L892" i="2" s="1" a="1"/>
  <c r="L892" i="2" s="1"/>
  <c r="W891" i="2"/>
  <c r="L891" i="2" s="1" a="1"/>
  <c r="L891" i="2" s="1"/>
  <c r="W890" i="2"/>
  <c r="L890" i="2" s="1" a="1"/>
  <c r="L890" i="2" s="1"/>
  <c r="W889" i="2"/>
  <c r="L889" i="2" s="1" a="1"/>
  <c r="L889" i="2" s="1"/>
  <c r="W888" i="2"/>
  <c r="L888" i="2" s="1" a="1"/>
  <c r="L888" i="2" s="1"/>
  <c r="W887" i="2"/>
  <c r="L887" i="2" s="1" a="1"/>
  <c r="L887" i="2" s="1"/>
  <c r="W886" i="2"/>
  <c r="L886" i="2" s="1" a="1"/>
  <c r="L886" i="2" s="1"/>
  <c r="W885" i="2"/>
  <c r="L885" i="2" s="1" a="1"/>
  <c r="L885" i="2" s="1"/>
  <c r="W884" i="2"/>
  <c r="L884" i="2" s="1" a="1"/>
  <c r="L884" i="2" s="1"/>
  <c r="W883" i="2"/>
  <c r="L883" i="2" s="1" a="1"/>
  <c r="L883" i="2" s="1"/>
  <c r="W882" i="2"/>
  <c r="L882" i="2" s="1" a="1"/>
  <c r="L882" i="2" s="1"/>
  <c r="W881" i="2"/>
  <c r="L881" i="2" s="1" a="1"/>
  <c r="L881" i="2" s="1"/>
  <c r="W880" i="2"/>
  <c r="L880" i="2" s="1" a="1"/>
  <c r="L880" i="2" s="1"/>
  <c r="W879" i="2"/>
  <c r="L879" i="2" s="1" a="1"/>
  <c r="L879" i="2" s="1"/>
  <c r="W878" i="2"/>
  <c r="L878" i="2" s="1" a="1"/>
  <c r="L878" i="2" s="1"/>
  <c r="W877" i="2"/>
  <c r="L877" i="2" s="1" a="1"/>
  <c r="L877" i="2" s="1"/>
  <c r="W876" i="2"/>
  <c r="L876" i="2" s="1" a="1"/>
  <c r="L876" i="2" s="1"/>
  <c r="W875" i="2"/>
  <c r="L875" i="2" s="1" a="1"/>
  <c r="L875" i="2" s="1"/>
  <c r="W874" i="2"/>
  <c r="L874" i="2" s="1" a="1"/>
  <c r="L874" i="2" s="1"/>
  <c r="W873" i="2"/>
  <c r="L873" i="2" s="1" a="1"/>
  <c r="L873" i="2" s="1"/>
  <c r="W872" i="2"/>
  <c r="L872" i="2" s="1" a="1"/>
  <c r="L872" i="2" s="1"/>
  <c r="W871" i="2"/>
  <c r="L871" i="2" s="1" a="1"/>
  <c r="L871" i="2" s="1"/>
  <c r="W870" i="2"/>
  <c r="L870" i="2" s="1" a="1"/>
  <c r="L870" i="2" s="1"/>
  <c r="W869" i="2"/>
  <c r="L869" i="2" s="1" a="1"/>
  <c r="L869" i="2" s="1"/>
  <c r="W868" i="2"/>
  <c r="L868" i="2" s="1" a="1"/>
  <c r="L868" i="2" s="1"/>
  <c r="W867" i="2"/>
  <c r="L867" i="2" s="1" a="1"/>
  <c r="L867" i="2" s="1"/>
  <c r="W866" i="2"/>
  <c r="L866" i="2" s="1" a="1"/>
  <c r="L866" i="2" s="1"/>
  <c r="W865" i="2"/>
  <c r="L865" i="2" s="1" a="1"/>
  <c r="L865" i="2" s="1"/>
  <c r="W864" i="2"/>
  <c r="L864" i="2" s="1" a="1"/>
  <c r="L864" i="2" s="1"/>
  <c r="W863" i="2"/>
  <c r="L863" i="2" s="1" a="1"/>
  <c r="L863" i="2" s="1"/>
  <c r="W862" i="2"/>
  <c r="L862" i="2" s="1" a="1"/>
  <c r="L862" i="2" s="1"/>
  <c r="W861" i="2"/>
  <c r="L861" i="2" s="1" a="1"/>
  <c r="L861" i="2" s="1"/>
  <c r="W860" i="2"/>
  <c r="L860" i="2" s="1" a="1"/>
  <c r="L860" i="2" s="1"/>
  <c r="W859" i="2"/>
  <c r="L859" i="2" s="1" a="1"/>
  <c r="L859" i="2" s="1"/>
  <c r="W858" i="2"/>
  <c r="L858" i="2" s="1" a="1"/>
  <c r="L858" i="2" s="1"/>
  <c r="W857" i="2"/>
  <c r="L857" i="2" s="1" a="1"/>
  <c r="L857" i="2" s="1"/>
  <c r="W856" i="2"/>
  <c r="L856" i="2" s="1" a="1"/>
  <c r="L856" i="2" s="1"/>
  <c r="W855" i="2"/>
  <c r="L855" i="2" s="1" a="1"/>
  <c r="L855" i="2" s="1"/>
  <c r="W854" i="2"/>
  <c r="L854" i="2" s="1" a="1"/>
  <c r="L854" i="2" s="1"/>
  <c r="W853" i="2"/>
  <c r="L853" i="2" s="1" a="1"/>
  <c r="L853" i="2" s="1"/>
  <c r="W852" i="2"/>
  <c r="L852" i="2" s="1" a="1"/>
  <c r="L852" i="2" s="1"/>
  <c r="W851" i="2"/>
  <c r="L851" i="2" s="1" a="1"/>
  <c r="L851" i="2" s="1"/>
  <c r="W850" i="2"/>
  <c r="L850" i="2" s="1" a="1"/>
  <c r="L850" i="2" s="1"/>
  <c r="W849" i="2"/>
  <c r="L849" i="2" s="1" a="1"/>
  <c r="L849" i="2" s="1"/>
  <c r="W848" i="2"/>
  <c r="L848" i="2" s="1" a="1"/>
  <c r="L848" i="2" s="1"/>
  <c r="W847" i="2"/>
  <c r="L847" i="2" s="1" a="1"/>
  <c r="L847" i="2" s="1"/>
  <c r="W846" i="2"/>
  <c r="L846" i="2" s="1" a="1"/>
  <c r="L846" i="2" s="1"/>
  <c r="W845" i="2"/>
  <c r="L845" i="2" s="1" a="1"/>
  <c r="L845" i="2" s="1"/>
  <c r="W844" i="2"/>
  <c r="L844" i="2" s="1" a="1"/>
  <c r="L844" i="2" s="1"/>
  <c r="W843" i="2"/>
  <c r="L843" i="2" s="1" a="1"/>
  <c r="L843" i="2" s="1"/>
  <c r="W842" i="2"/>
  <c r="L842" i="2" s="1" a="1"/>
  <c r="L842" i="2" s="1"/>
  <c r="W841" i="2"/>
  <c r="L841" i="2" s="1" a="1"/>
  <c r="L841" i="2" s="1"/>
  <c r="W840" i="2"/>
  <c r="L840" i="2" s="1" a="1"/>
  <c r="L840" i="2" s="1"/>
  <c r="W839" i="2"/>
  <c r="L839" i="2" s="1" a="1"/>
  <c r="L839" i="2" s="1"/>
  <c r="W838" i="2"/>
  <c r="L838" i="2" s="1" a="1"/>
  <c r="L838" i="2" s="1"/>
  <c r="W837" i="2"/>
  <c r="L837" i="2" s="1" a="1"/>
  <c r="L837" i="2" s="1"/>
  <c r="W836" i="2"/>
  <c r="L836" i="2" s="1" a="1"/>
  <c r="L836" i="2" s="1"/>
  <c r="W835" i="2"/>
  <c r="L835" i="2" s="1" a="1"/>
  <c r="L835" i="2" s="1"/>
  <c r="W834" i="2"/>
  <c r="L834" i="2" s="1" a="1"/>
  <c r="L834" i="2" s="1"/>
  <c r="W833" i="2"/>
  <c r="L833" i="2" s="1" a="1"/>
  <c r="L833" i="2" s="1"/>
  <c r="W832" i="2"/>
  <c r="L832" i="2" s="1" a="1"/>
  <c r="L832" i="2" s="1"/>
  <c r="W831" i="2"/>
  <c r="L831" i="2" s="1" a="1"/>
  <c r="L831" i="2" s="1"/>
  <c r="W830" i="2"/>
  <c r="L830" i="2" s="1" a="1"/>
  <c r="L830" i="2" s="1"/>
  <c r="W829" i="2"/>
  <c r="L829" i="2" s="1" a="1"/>
  <c r="L829" i="2" s="1"/>
  <c r="W828" i="2"/>
  <c r="L828" i="2" s="1" a="1"/>
  <c r="L828" i="2" s="1"/>
  <c r="W827" i="2"/>
  <c r="L827" i="2" s="1" a="1"/>
  <c r="L827" i="2" s="1"/>
  <c r="W826" i="2"/>
  <c r="L826" i="2" s="1" a="1"/>
  <c r="L826" i="2" s="1"/>
  <c r="W825" i="2"/>
  <c r="L825" i="2" s="1" a="1"/>
  <c r="L825" i="2" s="1"/>
  <c r="W824" i="2"/>
  <c r="L824" i="2" s="1" a="1"/>
  <c r="L824" i="2" s="1"/>
  <c r="W823" i="2"/>
  <c r="L823" i="2" s="1" a="1"/>
  <c r="L823" i="2" s="1"/>
  <c r="W822" i="2"/>
  <c r="L822" i="2" s="1" a="1"/>
  <c r="L822" i="2" s="1"/>
  <c r="W821" i="2"/>
  <c r="L821" i="2" s="1" a="1"/>
  <c r="L821" i="2" s="1"/>
  <c r="W820" i="2"/>
  <c r="L820" i="2" s="1" a="1"/>
  <c r="L820" i="2" s="1"/>
  <c r="W819" i="2"/>
  <c r="L819" i="2" s="1" a="1"/>
  <c r="L819" i="2" s="1"/>
  <c r="W818" i="2"/>
  <c r="L818" i="2" s="1" a="1"/>
  <c r="L818" i="2" s="1"/>
  <c r="W817" i="2"/>
  <c r="L817" i="2" s="1" a="1"/>
  <c r="L817" i="2" s="1"/>
  <c r="W816" i="2"/>
  <c r="L816" i="2" s="1" a="1"/>
  <c r="L816" i="2" s="1"/>
  <c r="W815" i="2"/>
  <c r="L815" i="2" s="1" a="1"/>
  <c r="L815" i="2" s="1"/>
  <c r="W814" i="2"/>
  <c r="L814" i="2" s="1" a="1"/>
  <c r="L814" i="2" s="1"/>
  <c r="W813" i="2"/>
  <c r="L813" i="2" s="1" a="1"/>
  <c r="L813" i="2" s="1"/>
  <c r="W812" i="2"/>
  <c r="L812" i="2" s="1" a="1"/>
  <c r="L812" i="2" s="1"/>
  <c r="W811" i="2"/>
  <c r="L811" i="2" s="1" a="1"/>
  <c r="L811" i="2" s="1"/>
  <c r="W810" i="2"/>
  <c r="L810" i="2" s="1" a="1"/>
  <c r="L810" i="2" s="1"/>
  <c r="W809" i="2"/>
  <c r="L809" i="2" s="1" a="1"/>
  <c r="L809" i="2" s="1"/>
  <c r="W808" i="2"/>
  <c r="L808" i="2" s="1" a="1"/>
  <c r="L808" i="2" s="1"/>
  <c r="W807" i="2"/>
  <c r="L807" i="2" s="1" a="1"/>
  <c r="L807" i="2" s="1"/>
  <c r="W806" i="2"/>
  <c r="L806" i="2" s="1" a="1"/>
  <c r="L806" i="2" s="1"/>
  <c r="W805" i="2"/>
  <c r="L805" i="2" s="1" a="1"/>
  <c r="L805" i="2" s="1"/>
  <c r="W804" i="2"/>
  <c r="L804" i="2" s="1" a="1"/>
  <c r="L804" i="2" s="1"/>
  <c r="W803" i="2"/>
  <c r="L803" i="2" s="1" a="1"/>
  <c r="L803" i="2" s="1"/>
  <c r="W802" i="2"/>
  <c r="L802" i="2" s="1" a="1"/>
  <c r="L802" i="2" s="1"/>
  <c r="W801" i="2"/>
  <c r="L801" i="2" s="1" a="1"/>
  <c r="L801" i="2" s="1"/>
  <c r="W800" i="2"/>
  <c r="L800" i="2" s="1" a="1"/>
  <c r="L800" i="2" s="1"/>
  <c r="W799" i="2"/>
  <c r="L799" i="2" s="1" a="1"/>
  <c r="L799" i="2" s="1"/>
  <c r="W798" i="2"/>
  <c r="L798" i="2" s="1" a="1"/>
  <c r="L798" i="2" s="1"/>
  <c r="W797" i="2"/>
  <c r="L797" i="2" s="1" a="1"/>
  <c r="L797" i="2" s="1"/>
  <c r="W796" i="2"/>
  <c r="L796" i="2" s="1" a="1"/>
  <c r="L796" i="2" s="1"/>
  <c r="W795" i="2"/>
  <c r="L795" i="2" s="1" a="1"/>
  <c r="L795" i="2" s="1"/>
  <c r="W794" i="2"/>
  <c r="L794" i="2" s="1" a="1"/>
  <c r="L794" i="2" s="1"/>
  <c r="W793" i="2"/>
  <c r="L793" i="2" s="1" a="1"/>
  <c r="L793" i="2" s="1"/>
  <c r="W792" i="2"/>
  <c r="L792" i="2" s="1" a="1"/>
  <c r="L792" i="2" s="1"/>
  <c r="W791" i="2"/>
  <c r="L791" i="2" s="1" a="1"/>
  <c r="L791" i="2" s="1"/>
  <c r="W790" i="2"/>
  <c r="L790" i="2" s="1" a="1"/>
  <c r="L790" i="2" s="1"/>
  <c r="W789" i="2"/>
  <c r="L789" i="2" s="1" a="1"/>
  <c r="L789" i="2" s="1"/>
  <c r="W788" i="2"/>
  <c r="L788" i="2" s="1" a="1"/>
  <c r="L788" i="2" s="1"/>
  <c r="W787" i="2"/>
  <c r="L787" i="2" s="1" a="1"/>
  <c r="L787" i="2" s="1"/>
  <c r="W786" i="2"/>
  <c r="L786" i="2" s="1" a="1"/>
  <c r="L786" i="2" s="1"/>
  <c r="W785" i="2"/>
  <c r="L785" i="2" s="1" a="1"/>
  <c r="L785" i="2" s="1"/>
  <c r="W784" i="2"/>
  <c r="L784" i="2" s="1" a="1"/>
  <c r="L784" i="2" s="1"/>
  <c r="W783" i="2"/>
  <c r="L783" i="2" s="1" a="1"/>
  <c r="L783" i="2" s="1"/>
  <c r="W782" i="2"/>
  <c r="L782" i="2" s="1" a="1"/>
  <c r="L782" i="2" s="1"/>
  <c r="W781" i="2"/>
  <c r="L781" i="2" s="1" a="1"/>
  <c r="L781" i="2" s="1"/>
  <c r="W780" i="2"/>
  <c r="L780" i="2" s="1" a="1"/>
  <c r="L780" i="2" s="1"/>
  <c r="W779" i="2"/>
  <c r="L779" i="2" s="1" a="1"/>
  <c r="L779" i="2" s="1"/>
  <c r="W778" i="2"/>
  <c r="L778" i="2" s="1" a="1"/>
  <c r="L778" i="2" s="1"/>
  <c r="W777" i="2"/>
  <c r="L777" i="2" s="1" a="1"/>
  <c r="L777" i="2" s="1"/>
  <c r="W776" i="2"/>
  <c r="L776" i="2" s="1" a="1"/>
  <c r="L776" i="2" s="1"/>
  <c r="W775" i="2"/>
  <c r="L775" i="2" s="1" a="1"/>
  <c r="L775" i="2" s="1"/>
  <c r="W774" i="2"/>
  <c r="L774" i="2" s="1" a="1"/>
  <c r="L774" i="2" s="1"/>
  <c r="W773" i="2"/>
  <c r="L773" i="2" s="1" a="1"/>
  <c r="L773" i="2" s="1"/>
  <c r="W772" i="2"/>
  <c r="L772" i="2" s="1" a="1"/>
  <c r="L772" i="2" s="1"/>
  <c r="W771" i="2"/>
  <c r="L771" i="2" s="1" a="1"/>
  <c r="L771" i="2" s="1"/>
  <c r="W770" i="2"/>
  <c r="L770" i="2" s="1" a="1"/>
  <c r="L770" i="2" s="1"/>
  <c r="W769" i="2"/>
  <c r="L769" i="2" s="1" a="1"/>
  <c r="L769" i="2" s="1"/>
  <c r="W768" i="2"/>
  <c r="L768" i="2" s="1" a="1"/>
  <c r="L768" i="2" s="1"/>
  <c r="W767" i="2"/>
  <c r="L767" i="2" s="1" a="1"/>
  <c r="L767" i="2" s="1"/>
  <c r="W766" i="2"/>
  <c r="L766" i="2" s="1" a="1"/>
  <c r="L766" i="2" s="1"/>
  <c r="W765" i="2"/>
  <c r="L765" i="2" s="1" a="1"/>
  <c r="L765" i="2" s="1"/>
  <c r="W764" i="2"/>
  <c r="L764" i="2" s="1" a="1"/>
  <c r="L764" i="2" s="1"/>
  <c r="W763" i="2"/>
  <c r="L763" i="2" s="1" a="1"/>
  <c r="L763" i="2" s="1"/>
  <c r="W762" i="2"/>
  <c r="L762" i="2" s="1" a="1"/>
  <c r="L762" i="2" s="1"/>
  <c r="W761" i="2"/>
  <c r="L761" i="2" s="1" a="1"/>
  <c r="L761" i="2" s="1"/>
  <c r="W760" i="2"/>
  <c r="L760" i="2" s="1" a="1"/>
  <c r="L760" i="2" s="1"/>
  <c r="W759" i="2"/>
  <c r="L759" i="2" s="1" a="1"/>
  <c r="L759" i="2" s="1"/>
  <c r="W758" i="2"/>
  <c r="L758" i="2" s="1" a="1"/>
  <c r="L758" i="2" s="1"/>
  <c r="W757" i="2"/>
  <c r="L757" i="2" s="1" a="1"/>
  <c r="L757" i="2" s="1"/>
  <c r="W756" i="2"/>
  <c r="L756" i="2" s="1" a="1"/>
  <c r="L756" i="2" s="1"/>
  <c r="W755" i="2"/>
  <c r="L755" i="2" s="1" a="1"/>
  <c r="L755" i="2" s="1"/>
  <c r="W754" i="2"/>
  <c r="L754" i="2" s="1" a="1"/>
  <c r="L754" i="2" s="1"/>
  <c r="W753" i="2"/>
  <c r="L753" i="2" s="1" a="1"/>
  <c r="L753" i="2" s="1"/>
  <c r="W752" i="2"/>
  <c r="L752" i="2" s="1" a="1"/>
  <c r="L752" i="2" s="1"/>
  <c r="W751" i="2"/>
  <c r="L751" i="2" s="1" a="1"/>
  <c r="L751" i="2" s="1"/>
  <c r="W750" i="2"/>
  <c r="L750" i="2" s="1" a="1"/>
  <c r="L750" i="2" s="1"/>
  <c r="W749" i="2"/>
  <c r="L749" i="2" s="1" a="1"/>
  <c r="L749" i="2" s="1"/>
  <c r="W748" i="2"/>
  <c r="L748" i="2" s="1" a="1"/>
  <c r="L748" i="2" s="1"/>
  <c r="W747" i="2"/>
  <c r="L747" i="2" s="1" a="1"/>
  <c r="L747" i="2" s="1"/>
  <c r="W746" i="2"/>
  <c r="L746" i="2" s="1" a="1"/>
  <c r="L746" i="2" s="1"/>
  <c r="W745" i="2"/>
  <c r="L745" i="2" s="1" a="1"/>
  <c r="L745" i="2" s="1"/>
  <c r="W744" i="2"/>
  <c r="L744" i="2" s="1" a="1"/>
  <c r="L744" i="2" s="1"/>
  <c r="W743" i="2"/>
  <c r="L743" i="2" s="1" a="1"/>
  <c r="L743" i="2" s="1"/>
  <c r="W742" i="2"/>
  <c r="L742" i="2" s="1" a="1"/>
  <c r="L742" i="2" s="1"/>
  <c r="W741" i="2"/>
  <c r="L741" i="2" s="1" a="1"/>
  <c r="L741" i="2" s="1"/>
  <c r="W740" i="2"/>
  <c r="L740" i="2" s="1" a="1"/>
  <c r="L740" i="2" s="1"/>
  <c r="W739" i="2"/>
  <c r="L739" i="2" s="1" a="1"/>
  <c r="L739" i="2" s="1"/>
  <c r="W738" i="2"/>
  <c r="L738" i="2" s="1" a="1"/>
  <c r="L738" i="2" s="1"/>
  <c r="W737" i="2"/>
  <c r="L737" i="2" s="1" a="1"/>
  <c r="L737" i="2" s="1"/>
  <c r="W736" i="2"/>
  <c r="L736" i="2" s="1" a="1"/>
  <c r="L736" i="2" s="1"/>
  <c r="W735" i="2"/>
  <c r="L735" i="2" s="1" a="1"/>
  <c r="L735" i="2" s="1"/>
  <c r="W734" i="2"/>
  <c r="L734" i="2" s="1" a="1"/>
  <c r="L734" i="2" s="1"/>
  <c r="W733" i="2"/>
  <c r="L733" i="2" s="1" a="1"/>
  <c r="L733" i="2" s="1"/>
  <c r="W732" i="2"/>
  <c r="L732" i="2" s="1" a="1"/>
  <c r="L732" i="2" s="1"/>
  <c r="W731" i="2"/>
  <c r="L731" i="2" s="1" a="1"/>
  <c r="L731" i="2" s="1"/>
  <c r="W730" i="2"/>
  <c r="L730" i="2" s="1" a="1"/>
  <c r="L730" i="2" s="1"/>
  <c r="W729" i="2"/>
  <c r="L729" i="2" s="1" a="1"/>
  <c r="L729" i="2" s="1"/>
  <c r="W728" i="2"/>
  <c r="L728" i="2" s="1" a="1"/>
  <c r="L728" i="2" s="1"/>
  <c r="W727" i="2"/>
  <c r="L727" i="2" s="1" a="1"/>
  <c r="L727" i="2" s="1"/>
  <c r="W726" i="2"/>
  <c r="L726" i="2" s="1" a="1"/>
  <c r="L726" i="2" s="1"/>
  <c r="W725" i="2"/>
  <c r="L725" i="2" s="1" a="1"/>
  <c r="L725" i="2" s="1"/>
  <c r="W724" i="2"/>
  <c r="L724" i="2" s="1" a="1"/>
  <c r="L724" i="2" s="1"/>
  <c r="W723" i="2"/>
  <c r="L723" i="2" s="1" a="1"/>
  <c r="L723" i="2" s="1"/>
  <c r="W722" i="2"/>
  <c r="L722" i="2" s="1" a="1"/>
  <c r="L722" i="2" s="1"/>
  <c r="W721" i="2"/>
  <c r="L721" i="2" s="1" a="1"/>
  <c r="L721" i="2" s="1"/>
  <c r="W720" i="2"/>
  <c r="L720" i="2" s="1" a="1"/>
  <c r="L720" i="2" s="1"/>
  <c r="W719" i="2"/>
  <c r="L719" i="2" s="1" a="1"/>
  <c r="L719" i="2" s="1"/>
  <c r="W718" i="2"/>
  <c r="L718" i="2" s="1" a="1"/>
  <c r="L718" i="2" s="1"/>
  <c r="W717" i="2"/>
  <c r="L717" i="2" s="1" a="1"/>
  <c r="L717" i="2" s="1"/>
  <c r="W716" i="2"/>
  <c r="L716" i="2" s="1" a="1"/>
  <c r="L716" i="2" s="1"/>
  <c r="W715" i="2"/>
  <c r="L715" i="2" s="1" a="1"/>
  <c r="L715" i="2" s="1"/>
  <c r="W714" i="2"/>
  <c r="L714" i="2" s="1" a="1"/>
  <c r="L714" i="2" s="1"/>
  <c r="W713" i="2"/>
  <c r="L713" i="2" s="1" a="1"/>
  <c r="L713" i="2" s="1"/>
  <c r="W712" i="2"/>
  <c r="L712" i="2" s="1" a="1"/>
  <c r="L712" i="2" s="1"/>
  <c r="W711" i="2"/>
  <c r="L711" i="2" s="1" a="1"/>
  <c r="L711" i="2" s="1"/>
  <c r="W710" i="2"/>
  <c r="L710" i="2" s="1" a="1"/>
  <c r="L710" i="2" s="1"/>
  <c r="W709" i="2"/>
  <c r="L709" i="2" s="1" a="1"/>
  <c r="L709" i="2" s="1"/>
  <c r="W708" i="2"/>
  <c r="L708" i="2" s="1" a="1"/>
  <c r="L708" i="2" s="1"/>
  <c r="W707" i="2"/>
  <c r="L707" i="2" s="1" a="1"/>
  <c r="L707" i="2" s="1"/>
  <c r="W706" i="2"/>
  <c r="L706" i="2" s="1" a="1"/>
  <c r="L706" i="2" s="1"/>
  <c r="W705" i="2"/>
  <c r="L705" i="2" s="1" a="1"/>
  <c r="L705" i="2" s="1"/>
  <c r="W704" i="2"/>
  <c r="L704" i="2" s="1" a="1"/>
  <c r="L704" i="2" s="1"/>
  <c r="W703" i="2"/>
  <c r="L703" i="2" s="1" a="1"/>
  <c r="L703" i="2" s="1"/>
  <c r="W702" i="2"/>
  <c r="L702" i="2" s="1" a="1"/>
  <c r="L702" i="2" s="1"/>
  <c r="W701" i="2"/>
  <c r="L701" i="2" s="1" a="1"/>
  <c r="L701" i="2" s="1"/>
  <c r="W700" i="2"/>
  <c r="L700" i="2" s="1" a="1"/>
  <c r="L700" i="2" s="1"/>
  <c r="W699" i="2"/>
  <c r="L699" i="2" s="1" a="1"/>
  <c r="L699" i="2" s="1"/>
  <c r="W698" i="2"/>
  <c r="L698" i="2" s="1" a="1"/>
  <c r="L698" i="2" s="1"/>
  <c r="W697" i="2"/>
  <c r="L697" i="2" s="1" a="1"/>
  <c r="L697" i="2" s="1"/>
  <c r="W696" i="2"/>
  <c r="L696" i="2" s="1" a="1"/>
  <c r="L696" i="2" s="1"/>
  <c r="W695" i="2"/>
  <c r="L695" i="2" s="1" a="1"/>
  <c r="L695" i="2" s="1"/>
  <c r="W694" i="2"/>
  <c r="L694" i="2" s="1" a="1"/>
  <c r="L694" i="2" s="1"/>
  <c r="W693" i="2"/>
  <c r="L693" i="2" s="1" a="1"/>
  <c r="L693" i="2" s="1"/>
  <c r="W692" i="2"/>
  <c r="L692" i="2" s="1" a="1"/>
  <c r="L692" i="2" s="1"/>
  <c r="W691" i="2"/>
  <c r="L691" i="2" s="1" a="1"/>
  <c r="L691" i="2" s="1"/>
  <c r="W690" i="2"/>
  <c r="L690" i="2" s="1" a="1"/>
  <c r="L690" i="2" s="1"/>
  <c r="W689" i="2"/>
  <c r="L689" i="2" s="1" a="1"/>
  <c r="L689" i="2" s="1"/>
  <c r="W688" i="2"/>
  <c r="L688" i="2" s="1" a="1"/>
  <c r="L688" i="2" s="1"/>
  <c r="W687" i="2"/>
  <c r="L687" i="2" s="1" a="1"/>
  <c r="L687" i="2" s="1"/>
  <c r="W686" i="2"/>
  <c r="L686" i="2" s="1" a="1"/>
  <c r="L686" i="2" s="1"/>
  <c r="W685" i="2"/>
  <c r="L685" i="2" s="1" a="1"/>
  <c r="L685" i="2" s="1"/>
  <c r="W684" i="2"/>
  <c r="L684" i="2" s="1" a="1"/>
  <c r="L684" i="2" s="1"/>
  <c r="W683" i="2"/>
  <c r="L683" i="2" s="1" a="1"/>
  <c r="L683" i="2" s="1"/>
  <c r="W682" i="2"/>
  <c r="L682" i="2" s="1" a="1"/>
  <c r="L682" i="2" s="1"/>
  <c r="W681" i="2"/>
  <c r="L681" i="2" s="1" a="1"/>
  <c r="L681" i="2" s="1"/>
  <c r="W680" i="2"/>
  <c r="L680" i="2" s="1" a="1"/>
  <c r="L680" i="2" s="1"/>
  <c r="W679" i="2"/>
  <c r="L679" i="2" s="1" a="1"/>
  <c r="L679" i="2" s="1"/>
  <c r="W678" i="2"/>
  <c r="L678" i="2" s="1" a="1"/>
  <c r="L678" i="2" s="1"/>
  <c r="W677" i="2"/>
  <c r="L677" i="2" s="1" a="1"/>
  <c r="L677" i="2" s="1"/>
  <c r="W676" i="2"/>
  <c r="L676" i="2" s="1" a="1"/>
  <c r="L676" i="2" s="1"/>
  <c r="W675" i="2"/>
  <c r="L675" i="2" s="1" a="1"/>
  <c r="L675" i="2" s="1"/>
  <c r="W674" i="2"/>
  <c r="L674" i="2" s="1" a="1"/>
  <c r="L674" i="2" s="1"/>
  <c r="W673" i="2"/>
  <c r="L673" i="2" s="1" a="1"/>
  <c r="L673" i="2" s="1"/>
  <c r="W672" i="2"/>
  <c r="L672" i="2" s="1" a="1"/>
  <c r="L672" i="2" s="1"/>
  <c r="W671" i="2"/>
  <c r="L671" i="2" s="1" a="1"/>
  <c r="L671" i="2" s="1"/>
  <c r="W670" i="2"/>
  <c r="L670" i="2" s="1" a="1"/>
  <c r="L670" i="2" s="1"/>
  <c r="W669" i="2"/>
  <c r="L669" i="2" s="1" a="1"/>
  <c r="L669" i="2" s="1"/>
  <c r="W668" i="2"/>
  <c r="L668" i="2" s="1" a="1"/>
  <c r="L668" i="2" s="1"/>
  <c r="W667" i="2"/>
  <c r="L667" i="2" s="1" a="1"/>
  <c r="L667" i="2" s="1"/>
  <c r="W666" i="2"/>
  <c r="L666" i="2" s="1" a="1"/>
  <c r="L666" i="2" s="1"/>
  <c r="W665" i="2"/>
  <c r="L665" i="2" s="1" a="1"/>
  <c r="L665" i="2" s="1"/>
  <c r="W664" i="2"/>
  <c r="L664" i="2" s="1" a="1"/>
  <c r="L664" i="2" s="1"/>
  <c r="W663" i="2"/>
  <c r="L663" i="2" s="1" a="1"/>
  <c r="L663" i="2" s="1"/>
  <c r="W662" i="2"/>
  <c r="L662" i="2" s="1" a="1"/>
  <c r="L662" i="2" s="1"/>
  <c r="W661" i="2"/>
  <c r="L661" i="2" s="1" a="1"/>
  <c r="L661" i="2" s="1"/>
  <c r="W660" i="2"/>
  <c r="L660" i="2" s="1" a="1"/>
  <c r="L660" i="2" s="1"/>
  <c r="W659" i="2"/>
  <c r="L659" i="2" s="1" a="1"/>
  <c r="L659" i="2" s="1"/>
  <c r="W658" i="2"/>
  <c r="L658" i="2" s="1" a="1"/>
  <c r="L658" i="2" s="1"/>
  <c r="W657" i="2"/>
  <c r="L657" i="2" s="1" a="1"/>
  <c r="L657" i="2" s="1"/>
  <c r="W656" i="2"/>
  <c r="L656" i="2" s="1" a="1"/>
  <c r="L656" i="2" s="1"/>
  <c r="W655" i="2"/>
  <c r="L655" i="2" s="1" a="1"/>
  <c r="L655" i="2" s="1"/>
  <c r="W654" i="2"/>
  <c r="L654" i="2" s="1" a="1"/>
  <c r="L654" i="2" s="1"/>
  <c r="W653" i="2"/>
  <c r="L653" i="2" s="1" a="1"/>
  <c r="L653" i="2" s="1"/>
  <c r="W652" i="2"/>
  <c r="L652" i="2" s="1" a="1"/>
  <c r="L652" i="2" s="1"/>
  <c r="W651" i="2"/>
  <c r="L651" i="2" s="1" a="1"/>
  <c r="L651" i="2" s="1"/>
  <c r="W650" i="2"/>
  <c r="L650" i="2" s="1" a="1"/>
  <c r="L650" i="2" s="1"/>
  <c r="W649" i="2"/>
  <c r="L649" i="2" s="1" a="1"/>
  <c r="L649" i="2" s="1"/>
  <c r="W648" i="2"/>
  <c r="L648" i="2" s="1" a="1"/>
  <c r="L648" i="2" s="1"/>
  <c r="W647" i="2"/>
  <c r="L647" i="2" s="1" a="1"/>
  <c r="L647" i="2" s="1"/>
  <c r="W646" i="2"/>
  <c r="L646" i="2" s="1" a="1"/>
  <c r="L646" i="2" s="1"/>
  <c r="W645" i="2"/>
  <c r="L645" i="2" s="1" a="1"/>
  <c r="L645" i="2" s="1"/>
  <c r="W644" i="2"/>
  <c r="L644" i="2" s="1" a="1"/>
  <c r="L644" i="2" s="1"/>
  <c r="W643" i="2"/>
  <c r="L643" i="2" s="1" a="1"/>
  <c r="L643" i="2" s="1"/>
  <c r="W642" i="2"/>
  <c r="L642" i="2" s="1" a="1"/>
  <c r="L642" i="2" s="1"/>
  <c r="W641" i="2"/>
  <c r="L641" i="2" s="1" a="1"/>
  <c r="L641" i="2" s="1"/>
  <c r="W640" i="2"/>
  <c r="L640" i="2" s="1" a="1"/>
  <c r="L640" i="2" s="1"/>
  <c r="W639" i="2"/>
  <c r="L639" i="2" s="1" a="1"/>
  <c r="L639" i="2" s="1"/>
  <c r="W638" i="2"/>
  <c r="L638" i="2" s="1" a="1"/>
  <c r="L638" i="2" s="1"/>
  <c r="W637" i="2"/>
  <c r="L637" i="2" s="1" a="1"/>
  <c r="L637" i="2" s="1"/>
  <c r="W636" i="2"/>
  <c r="L636" i="2" s="1" a="1"/>
  <c r="L636" i="2" s="1"/>
  <c r="W635" i="2"/>
  <c r="L635" i="2" s="1" a="1"/>
  <c r="L635" i="2" s="1"/>
  <c r="W634" i="2"/>
  <c r="L634" i="2" s="1" a="1"/>
  <c r="L634" i="2" s="1"/>
  <c r="W633" i="2"/>
  <c r="L633" i="2" s="1" a="1"/>
  <c r="L633" i="2" s="1"/>
  <c r="W632" i="2"/>
  <c r="L632" i="2" s="1" a="1"/>
  <c r="L632" i="2" s="1"/>
  <c r="W631" i="2"/>
  <c r="L631" i="2" s="1" a="1"/>
  <c r="L631" i="2" s="1"/>
  <c r="W630" i="2"/>
  <c r="L630" i="2" s="1" a="1"/>
  <c r="L630" i="2" s="1"/>
  <c r="W629" i="2"/>
  <c r="L629" i="2" s="1" a="1"/>
  <c r="L629" i="2" s="1"/>
  <c r="W628" i="2"/>
  <c r="L628" i="2" s="1" a="1"/>
  <c r="L628" i="2" s="1"/>
  <c r="W627" i="2"/>
  <c r="L627" i="2" s="1" a="1"/>
  <c r="L627" i="2" s="1"/>
  <c r="W626" i="2"/>
  <c r="L626" i="2" s="1" a="1"/>
  <c r="L626" i="2" s="1"/>
  <c r="W625" i="2"/>
  <c r="L625" i="2" s="1" a="1"/>
  <c r="L625" i="2" s="1"/>
  <c r="W624" i="2"/>
  <c r="L624" i="2" s="1" a="1"/>
  <c r="L624" i="2" s="1"/>
  <c r="W623" i="2"/>
  <c r="L623" i="2" s="1" a="1"/>
  <c r="L623" i="2" s="1"/>
  <c r="W622" i="2"/>
  <c r="L622" i="2" s="1" a="1"/>
  <c r="L622" i="2" s="1"/>
  <c r="W621" i="2"/>
  <c r="L621" i="2" s="1" a="1"/>
  <c r="L621" i="2" s="1"/>
  <c r="W620" i="2"/>
  <c r="L620" i="2" s="1" a="1"/>
  <c r="L620" i="2" s="1"/>
  <c r="W619" i="2"/>
  <c r="L619" i="2" s="1" a="1"/>
  <c r="L619" i="2" s="1"/>
  <c r="W618" i="2"/>
  <c r="L618" i="2" s="1" a="1"/>
  <c r="L618" i="2" s="1"/>
  <c r="W617" i="2"/>
  <c r="L617" i="2" s="1" a="1"/>
  <c r="L617" i="2" s="1"/>
  <c r="W616" i="2"/>
  <c r="L616" i="2" s="1" a="1"/>
  <c r="L616" i="2" s="1"/>
  <c r="W615" i="2"/>
  <c r="L615" i="2" s="1" a="1"/>
  <c r="L615" i="2" s="1"/>
  <c r="W614" i="2"/>
  <c r="L614" i="2" s="1" a="1"/>
  <c r="L614" i="2" s="1"/>
  <c r="W613" i="2"/>
  <c r="L613" i="2" s="1" a="1"/>
  <c r="L613" i="2" s="1"/>
  <c r="W612" i="2"/>
  <c r="L612" i="2" s="1" a="1"/>
  <c r="L612" i="2" s="1"/>
  <c r="W611" i="2"/>
  <c r="L611" i="2" s="1" a="1"/>
  <c r="L611" i="2" s="1"/>
  <c r="W610" i="2"/>
  <c r="L610" i="2" s="1" a="1"/>
  <c r="L610" i="2" s="1"/>
  <c r="W609" i="2"/>
  <c r="L609" i="2" s="1" a="1"/>
  <c r="L609" i="2" s="1"/>
  <c r="W608" i="2"/>
  <c r="L608" i="2" s="1" a="1"/>
  <c r="L608" i="2" s="1"/>
  <c r="W607" i="2"/>
  <c r="L607" i="2" s="1" a="1"/>
  <c r="L607" i="2" s="1"/>
  <c r="W606" i="2"/>
  <c r="L606" i="2" s="1" a="1"/>
  <c r="L606" i="2" s="1"/>
  <c r="W605" i="2"/>
  <c r="L605" i="2" s="1" a="1"/>
  <c r="L605" i="2" s="1"/>
  <c r="W604" i="2"/>
  <c r="L604" i="2" s="1" a="1"/>
  <c r="L604" i="2" s="1"/>
  <c r="W603" i="2"/>
  <c r="L603" i="2" s="1" a="1"/>
  <c r="L603" i="2" s="1"/>
  <c r="W602" i="2"/>
  <c r="L602" i="2" s="1" a="1"/>
  <c r="L602" i="2" s="1"/>
  <c r="W601" i="2"/>
  <c r="L601" i="2" s="1" a="1"/>
  <c r="L601" i="2" s="1"/>
  <c r="W600" i="2"/>
  <c r="L600" i="2" s="1" a="1"/>
  <c r="L600" i="2" s="1"/>
  <c r="W599" i="2"/>
  <c r="L599" i="2" s="1" a="1"/>
  <c r="L599" i="2" s="1"/>
  <c r="W598" i="2"/>
  <c r="L598" i="2" s="1" a="1"/>
  <c r="L598" i="2" s="1"/>
  <c r="W597" i="2"/>
  <c r="L597" i="2" s="1" a="1"/>
  <c r="L597" i="2" s="1"/>
  <c r="W596" i="2"/>
  <c r="L596" i="2" s="1" a="1"/>
  <c r="L596" i="2" s="1"/>
  <c r="W595" i="2"/>
  <c r="L595" i="2" s="1" a="1"/>
  <c r="L595" i="2" s="1"/>
  <c r="W594" i="2"/>
  <c r="L594" i="2" s="1" a="1"/>
  <c r="L594" i="2" s="1"/>
  <c r="W593" i="2"/>
  <c r="L593" i="2" s="1" a="1"/>
  <c r="L593" i="2" s="1"/>
  <c r="W592" i="2"/>
  <c r="L592" i="2" s="1" a="1"/>
  <c r="L592" i="2" s="1"/>
  <c r="W591" i="2"/>
  <c r="L591" i="2" s="1" a="1"/>
  <c r="L591" i="2" s="1"/>
  <c r="W590" i="2"/>
  <c r="L590" i="2" s="1" a="1"/>
  <c r="L590" i="2" s="1"/>
  <c r="W589" i="2"/>
  <c r="L589" i="2" s="1" a="1"/>
  <c r="L589" i="2" s="1"/>
  <c r="W588" i="2"/>
  <c r="L588" i="2" s="1" a="1"/>
  <c r="L588" i="2" s="1"/>
  <c r="W587" i="2"/>
  <c r="L587" i="2" s="1" a="1"/>
  <c r="L587" i="2" s="1"/>
  <c r="W586" i="2"/>
  <c r="L586" i="2" s="1" a="1"/>
  <c r="L586" i="2" s="1"/>
  <c r="W585" i="2"/>
  <c r="L585" i="2" s="1" a="1"/>
  <c r="L585" i="2" s="1"/>
  <c r="W584" i="2"/>
  <c r="L584" i="2" s="1" a="1"/>
  <c r="L584" i="2" s="1"/>
  <c r="W583" i="2"/>
  <c r="L583" i="2" s="1" a="1"/>
  <c r="L583" i="2" s="1"/>
  <c r="W582" i="2"/>
  <c r="L582" i="2" s="1" a="1"/>
  <c r="L582" i="2" s="1"/>
  <c r="W581" i="2"/>
  <c r="L581" i="2" s="1" a="1"/>
  <c r="L581" i="2" s="1"/>
  <c r="W580" i="2"/>
  <c r="L580" i="2" s="1" a="1"/>
  <c r="L580" i="2" s="1"/>
  <c r="W579" i="2"/>
  <c r="L579" i="2" s="1" a="1"/>
  <c r="L579" i="2" s="1"/>
  <c r="W578" i="2"/>
  <c r="L578" i="2" s="1" a="1"/>
  <c r="L578" i="2" s="1"/>
  <c r="W577" i="2"/>
  <c r="L577" i="2" s="1" a="1"/>
  <c r="L577" i="2" s="1"/>
  <c r="W576" i="2"/>
  <c r="L576" i="2" s="1" a="1"/>
  <c r="L576" i="2" s="1"/>
  <c r="W575" i="2"/>
  <c r="L575" i="2" s="1" a="1"/>
  <c r="L575" i="2" s="1"/>
  <c r="W574" i="2"/>
  <c r="L574" i="2" s="1" a="1"/>
  <c r="L574" i="2" s="1"/>
  <c r="W573" i="2"/>
  <c r="L573" i="2" s="1" a="1"/>
  <c r="L573" i="2" s="1"/>
  <c r="W572" i="2"/>
  <c r="L572" i="2" s="1" a="1"/>
  <c r="L572" i="2" s="1"/>
  <c r="W571" i="2"/>
  <c r="L571" i="2" s="1" a="1"/>
  <c r="L571" i="2" s="1"/>
  <c r="W570" i="2"/>
  <c r="L570" i="2" s="1" a="1"/>
  <c r="L570" i="2" s="1"/>
  <c r="W569" i="2"/>
  <c r="L569" i="2" s="1" a="1"/>
  <c r="L569" i="2" s="1"/>
  <c r="W568" i="2"/>
  <c r="L568" i="2" s="1" a="1"/>
  <c r="L568" i="2" s="1"/>
  <c r="W567" i="2"/>
  <c r="L567" i="2" s="1" a="1"/>
  <c r="L567" i="2" s="1"/>
  <c r="W566" i="2"/>
  <c r="L566" i="2" s="1" a="1"/>
  <c r="L566" i="2" s="1"/>
  <c r="W565" i="2"/>
  <c r="L565" i="2" s="1" a="1"/>
  <c r="L565" i="2" s="1"/>
  <c r="W564" i="2"/>
  <c r="L564" i="2" s="1" a="1"/>
  <c r="L564" i="2" s="1"/>
  <c r="W563" i="2"/>
  <c r="L563" i="2" s="1" a="1"/>
  <c r="L563" i="2" s="1"/>
  <c r="W562" i="2"/>
  <c r="L562" i="2" s="1" a="1"/>
  <c r="L562" i="2" s="1"/>
  <c r="W561" i="2"/>
  <c r="L561" i="2" s="1" a="1"/>
  <c r="L561" i="2" s="1"/>
  <c r="W560" i="2"/>
  <c r="L560" i="2" s="1" a="1"/>
  <c r="L560" i="2" s="1"/>
  <c r="W559" i="2"/>
  <c r="L559" i="2" s="1" a="1"/>
  <c r="L559" i="2" s="1"/>
  <c r="W558" i="2"/>
  <c r="L558" i="2" s="1" a="1"/>
  <c r="L558" i="2" s="1"/>
  <c r="W557" i="2"/>
  <c r="L557" i="2" s="1" a="1"/>
  <c r="L557" i="2" s="1"/>
  <c r="W556" i="2"/>
  <c r="L556" i="2" s="1" a="1"/>
  <c r="L556" i="2" s="1"/>
  <c r="W555" i="2"/>
  <c r="L555" i="2" s="1" a="1"/>
  <c r="L555" i="2" s="1"/>
  <c r="W554" i="2"/>
  <c r="L554" i="2" s="1" a="1"/>
  <c r="L554" i="2" s="1"/>
  <c r="W553" i="2"/>
  <c r="L553" i="2" s="1" a="1"/>
  <c r="L553" i="2" s="1"/>
  <c r="W552" i="2"/>
  <c r="L552" i="2" s="1" a="1"/>
  <c r="L552" i="2" s="1"/>
  <c r="W551" i="2"/>
  <c r="L551" i="2" s="1" a="1"/>
  <c r="L551" i="2" s="1"/>
  <c r="W550" i="2"/>
  <c r="L550" i="2" s="1" a="1"/>
  <c r="L550" i="2" s="1"/>
  <c r="W549" i="2"/>
  <c r="L549" i="2" s="1" a="1"/>
  <c r="L549" i="2" s="1"/>
  <c r="W548" i="2"/>
  <c r="L548" i="2" s="1" a="1"/>
  <c r="L548" i="2" s="1"/>
  <c r="W547" i="2"/>
  <c r="L547" i="2" s="1" a="1"/>
  <c r="L547" i="2" s="1"/>
  <c r="W546" i="2"/>
  <c r="L546" i="2" s="1" a="1"/>
  <c r="L546" i="2" s="1"/>
  <c r="W545" i="2"/>
  <c r="L545" i="2" s="1" a="1"/>
  <c r="L545" i="2" s="1"/>
  <c r="W544" i="2"/>
  <c r="L544" i="2" s="1" a="1"/>
  <c r="L544" i="2" s="1"/>
  <c r="W543" i="2"/>
  <c r="L543" i="2" s="1" a="1"/>
  <c r="L543" i="2" s="1"/>
  <c r="W542" i="2"/>
  <c r="L542" i="2" s="1" a="1"/>
  <c r="L542" i="2" s="1"/>
  <c r="W541" i="2"/>
  <c r="L541" i="2" s="1" a="1"/>
  <c r="L541" i="2" s="1"/>
  <c r="W540" i="2"/>
  <c r="L540" i="2" s="1" a="1"/>
  <c r="L540" i="2" s="1"/>
  <c r="W539" i="2"/>
  <c r="L539" i="2" s="1" a="1"/>
  <c r="L539" i="2" s="1"/>
  <c r="W538" i="2"/>
  <c r="L538" i="2" s="1" a="1"/>
  <c r="L538" i="2" s="1"/>
  <c r="W537" i="2"/>
  <c r="L537" i="2" s="1" a="1"/>
  <c r="L537" i="2" s="1"/>
  <c r="W536" i="2"/>
  <c r="L536" i="2" s="1" a="1"/>
  <c r="L536" i="2" s="1"/>
  <c r="W535" i="2"/>
  <c r="L535" i="2" s="1" a="1"/>
  <c r="L535" i="2" s="1"/>
  <c r="W534" i="2"/>
  <c r="L534" i="2" s="1" a="1"/>
  <c r="L534" i="2" s="1"/>
  <c r="W533" i="2"/>
  <c r="L533" i="2" s="1" a="1"/>
  <c r="L533" i="2" s="1"/>
  <c r="W532" i="2"/>
  <c r="L532" i="2" s="1" a="1"/>
  <c r="L532" i="2" s="1"/>
  <c r="W531" i="2"/>
  <c r="L531" i="2" s="1" a="1"/>
  <c r="L531" i="2" s="1"/>
  <c r="W530" i="2"/>
  <c r="L530" i="2" s="1" a="1"/>
  <c r="L530" i="2" s="1"/>
  <c r="W529" i="2"/>
  <c r="L529" i="2" s="1" a="1"/>
  <c r="L529" i="2" s="1"/>
  <c r="W528" i="2"/>
  <c r="L528" i="2" s="1" a="1"/>
  <c r="L528" i="2" s="1"/>
  <c r="W527" i="2"/>
  <c r="L527" i="2" s="1" a="1"/>
  <c r="L527" i="2" s="1"/>
  <c r="W526" i="2"/>
  <c r="L526" i="2" s="1" a="1"/>
  <c r="L526" i="2" s="1"/>
  <c r="W525" i="2"/>
  <c r="L525" i="2" s="1" a="1"/>
  <c r="L525" i="2" s="1"/>
  <c r="W524" i="2"/>
  <c r="L524" i="2" s="1" a="1"/>
  <c r="L524" i="2" s="1"/>
  <c r="W523" i="2"/>
  <c r="L523" i="2" s="1" a="1"/>
  <c r="L523" i="2" s="1"/>
  <c r="W522" i="2"/>
  <c r="L522" i="2" s="1" a="1"/>
  <c r="L522" i="2" s="1"/>
  <c r="W521" i="2"/>
  <c r="L521" i="2" s="1" a="1"/>
  <c r="L521" i="2" s="1"/>
  <c r="W520" i="2"/>
  <c r="L520" i="2" s="1" a="1"/>
  <c r="L520" i="2" s="1"/>
  <c r="W519" i="2"/>
  <c r="L519" i="2" s="1" a="1"/>
  <c r="L519" i="2" s="1"/>
  <c r="W518" i="2"/>
  <c r="L518" i="2" s="1" a="1"/>
  <c r="L518" i="2" s="1"/>
  <c r="W517" i="2"/>
  <c r="L517" i="2" s="1" a="1"/>
  <c r="L517" i="2" s="1"/>
  <c r="W516" i="2"/>
  <c r="L516" i="2" s="1" a="1"/>
  <c r="L516" i="2" s="1"/>
  <c r="W515" i="2"/>
  <c r="L515" i="2" s="1" a="1"/>
  <c r="L515" i="2" s="1"/>
  <c r="W514" i="2"/>
  <c r="L514" i="2" s="1" a="1"/>
  <c r="L514" i="2" s="1"/>
  <c r="W513" i="2"/>
  <c r="L513" i="2" s="1" a="1"/>
  <c r="L513" i="2" s="1"/>
  <c r="W512" i="2"/>
  <c r="L512" i="2" s="1" a="1"/>
  <c r="L512" i="2" s="1"/>
  <c r="W511" i="2"/>
  <c r="L511" i="2" s="1" a="1"/>
  <c r="L511" i="2" s="1"/>
  <c r="W510" i="2"/>
  <c r="L510" i="2" s="1" a="1"/>
  <c r="L510" i="2" s="1"/>
  <c r="W509" i="2"/>
  <c r="L509" i="2" s="1" a="1"/>
  <c r="L509" i="2" s="1"/>
  <c r="W508" i="2"/>
  <c r="L508" i="2" s="1" a="1"/>
  <c r="L508" i="2" s="1"/>
  <c r="W507" i="2"/>
  <c r="L507" i="2" s="1" a="1"/>
  <c r="L507" i="2" s="1"/>
  <c r="W506" i="2"/>
  <c r="L506" i="2" s="1" a="1"/>
  <c r="L506" i="2" s="1"/>
  <c r="W505" i="2"/>
  <c r="L505" i="2" s="1" a="1"/>
  <c r="L505" i="2" s="1"/>
  <c r="W504" i="2"/>
  <c r="L504" i="2" s="1" a="1"/>
  <c r="L504" i="2" s="1"/>
  <c r="W503" i="2"/>
  <c r="L503" i="2" s="1" a="1"/>
  <c r="L503" i="2" s="1"/>
  <c r="W502" i="2"/>
  <c r="L502" i="2" s="1" a="1"/>
  <c r="L502" i="2" s="1"/>
  <c r="W501" i="2"/>
  <c r="L501" i="2" s="1" a="1"/>
  <c r="L501" i="2" s="1"/>
  <c r="W500" i="2"/>
  <c r="L500" i="2" s="1" a="1"/>
  <c r="L500" i="2" s="1"/>
  <c r="W499" i="2"/>
  <c r="L499" i="2" s="1" a="1"/>
  <c r="L499" i="2" s="1"/>
  <c r="W498" i="2"/>
  <c r="L498" i="2" s="1" a="1"/>
  <c r="L498" i="2" s="1"/>
  <c r="W497" i="2"/>
  <c r="L497" i="2" s="1" a="1"/>
  <c r="L497" i="2" s="1"/>
  <c r="W496" i="2"/>
  <c r="L496" i="2" s="1" a="1"/>
  <c r="L496" i="2" s="1"/>
  <c r="W495" i="2"/>
  <c r="L495" i="2" s="1" a="1"/>
  <c r="L495" i="2" s="1"/>
  <c r="W494" i="2"/>
  <c r="L494" i="2" s="1" a="1"/>
  <c r="L494" i="2" s="1"/>
  <c r="W493" i="2"/>
  <c r="L493" i="2" s="1" a="1"/>
  <c r="L493" i="2" s="1"/>
  <c r="W492" i="2"/>
  <c r="L492" i="2" s="1" a="1"/>
  <c r="L492" i="2" s="1"/>
  <c r="W491" i="2"/>
  <c r="L491" i="2" s="1" a="1"/>
  <c r="L491" i="2" s="1"/>
  <c r="W490" i="2"/>
  <c r="L490" i="2" s="1" a="1"/>
  <c r="L490" i="2" s="1"/>
  <c r="W489" i="2"/>
  <c r="L489" i="2" s="1" a="1"/>
  <c r="L489" i="2" s="1"/>
  <c r="W488" i="2"/>
  <c r="L488" i="2" s="1" a="1"/>
  <c r="L488" i="2" s="1"/>
  <c r="W487" i="2"/>
  <c r="L487" i="2" s="1" a="1"/>
  <c r="L487" i="2" s="1"/>
  <c r="W486" i="2"/>
  <c r="L486" i="2" s="1" a="1"/>
  <c r="L486" i="2" s="1"/>
  <c r="W485" i="2"/>
  <c r="L485" i="2" s="1" a="1"/>
  <c r="L485" i="2" s="1"/>
  <c r="W484" i="2"/>
  <c r="L484" i="2" s="1" a="1"/>
  <c r="L484" i="2" s="1"/>
  <c r="W483" i="2"/>
  <c r="L483" i="2" s="1" a="1"/>
  <c r="L483" i="2" s="1"/>
  <c r="W482" i="2"/>
  <c r="L482" i="2" s="1" a="1"/>
  <c r="L482" i="2" s="1"/>
  <c r="W481" i="2"/>
  <c r="L481" i="2" s="1" a="1"/>
  <c r="L481" i="2" s="1"/>
  <c r="W480" i="2"/>
  <c r="L480" i="2" s="1" a="1"/>
  <c r="L480" i="2" s="1"/>
  <c r="W479" i="2"/>
  <c r="L479" i="2" s="1" a="1"/>
  <c r="L479" i="2" s="1"/>
  <c r="W478" i="2"/>
  <c r="L478" i="2" s="1" a="1"/>
  <c r="L478" i="2" s="1"/>
  <c r="W477" i="2"/>
  <c r="L477" i="2" s="1" a="1"/>
  <c r="L477" i="2" s="1"/>
  <c r="W476" i="2"/>
  <c r="L476" i="2" s="1" a="1"/>
  <c r="L476" i="2" s="1"/>
  <c r="W475" i="2"/>
  <c r="L475" i="2" s="1" a="1"/>
  <c r="L475" i="2" s="1"/>
  <c r="W474" i="2"/>
  <c r="L474" i="2" s="1" a="1"/>
  <c r="L474" i="2" s="1"/>
  <c r="W473" i="2"/>
  <c r="L473" i="2" s="1" a="1"/>
  <c r="L473" i="2" s="1"/>
  <c r="W472" i="2"/>
  <c r="L472" i="2" s="1" a="1"/>
  <c r="L472" i="2" s="1"/>
  <c r="W471" i="2"/>
  <c r="L471" i="2" s="1" a="1"/>
  <c r="L471" i="2" s="1"/>
  <c r="W470" i="2"/>
  <c r="L470" i="2" s="1" a="1"/>
  <c r="L470" i="2" s="1"/>
  <c r="W469" i="2"/>
  <c r="L469" i="2" s="1" a="1"/>
  <c r="L469" i="2" s="1"/>
  <c r="W468" i="2"/>
  <c r="L468" i="2" s="1" a="1"/>
  <c r="L468" i="2" s="1"/>
  <c r="W467" i="2"/>
  <c r="L467" i="2" s="1" a="1"/>
  <c r="L467" i="2" s="1"/>
  <c r="W466" i="2"/>
  <c r="L466" i="2" s="1" a="1"/>
  <c r="L466" i="2" s="1"/>
  <c r="W465" i="2"/>
  <c r="L465" i="2" s="1" a="1"/>
  <c r="L465" i="2" s="1"/>
  <c r="W464" i="2"/>
  <c r="L464" i="2" s="1" a="1"/>
  <c r="L464" i="2" s="1"/>
  <c r="W463" i="2"/>
  <c r="L463" i="2" s="1" a="1"/>
  <c r="L463" i="2" s="1"/>
  <c r="W462" i="2"/>
  <c r="L462" i="2" s="1" a="1"/>
  <c r="L462" i="2" s="1"/>
  <c r="W461" i="2"/>
  <c r="L461" i="2" s="1" a="1"/>
  <c r="L461" i="2" s="1"/>
  <c r="W460" i="2"/>
  <c r="L460" i="2" s="1" a="1"/>
  <c r="L460" i="2" s="1"/>
  <c r="W459" i="2"/>
  <c r="L459" i="2" s="1" a="1"/>
  <c r="L459" i="2" s="1"/>
  <c r="W458" i="2"/>
  <c r="L458" i="2" s="1" a="1"/>
  <c r="L458" i="2" s="1"/>
  <c r="W457" i="2"/>
  <c r="L457" i="2" s="1" a="1"/>
  <c r="L457" i="2" s="1"/>
  <c r="W456" i="2"/>
  <c r="L456" i="2" s="1" a="1"/>
  <c r="L456" i="2" s="1"/>
  <c r="W455" i="2"/>
  <c r="L455" i="2" s="1" a="1"/>
  <c r="L455" i="2" s="1"/>
  <c r="W454" i="2"/>
  <c r="L454" i="2" s="1" a="1"/>
  <c r="L454" i="2" s="1"/>
  <c r="W453" i="2"/>
  <c r="L453" i="2" s="1" a="1"/>
  <c r="L453" i="2" s="1"/>
  <c r="W452" i="2"/>
  <c r="L452" i="2" s="1" a="1"/>
  <c r="L452" i="2" s="1"/>
  <c r="W451" i="2"/>
  <c r="L451" i="2" s="1" a="1"/>
  <c r="L451" i="2" s="1"/>
  <c r="W450" i="2"/>
  <c r="L450" i="2" s="1" a="1"/>
  <c r="L450" i="2" s="1"/>
  <c r="W449" i="2"/>
  <c r="L449" i="2" s="1" a="1"/>
  <c r="L449" i="2" s="1"/>
  <c r="W448" i="2"/>
  <c r="L448" i="2" s="1" a="1"/>
  <c r="L448" i="2" s="1"/>
  <c r="W447" i="2"/>
  <c r="L447" i="2" s="1" a="1"/>
  <c r="L447" i="2" s="1"/>
  <c r="W446" i="2"/>
  <c r="L446" i="2" s="1" a="1"/>
  <c r="L446" i="2" s="1"/>
  <c r="W445" i="2"/>
  <c r="L445" i="2" s="1" a="1"/>
  <c r="L445" i="2" s="1"/>
  <c r="W444" i="2"/>
  <c r="L444" i="2" s="1" a="1"/>
  <c r="L444" i="2" s="1"/>
  <c r="W443" i="2"/>
  <c r="L443" i="2" s="1" a="1"/>
  <c r="L443" i="2" s="1"/>
  <c r="W442" i="2"/>
  <c r="L442" i="2" s="1" a="1"/>
  <c r="L442" i="2" s="1"/>
  <c r="W441" i="2"/>
  <c r="L441" i="2" s="1" a="1"/>
  <c r="L441" i="2" s="1"/>
  <c r="W440" i="2"/>
  <c r="L440" i="2" s="1" a="1"/>
  <c r="L440" i="2" s="1"/>
  <c r="W439" i="2"/>
  <c r="L439" i="2" s="1" a="1"/>
  <c r="L439" i="2" s="1"/>
  <c r="W438" i="2"/>
  <c r="L438" i="2" s="1" a="1"/>
  <c r="L438" i="2" s="1"/>
  <c r="W437" i="2"/>
  <c r="L437" i="2" s="1" a="1"/>
  <c r="L437" i="2" s="1"/>
  <c r="W436" i="2"/>
  <c r="L436" i="2" s="1" a="1"/>
  <c r="L436" i="2" s="1"/>
  <c r="W435" i="2"/>
  <c r="L435" i="2" s="1" a="1"/>
  <c r="L435" i="2" s="1"/>
  <c r="W434" i="2"/>
  <c r="L434" i="2" s="1" a="1"/>
  <c r="L434" i="2" s="1"/>
  <c r="W433" i="2"/>
  <c r="L433" i="2" s="1" a="1"/>
  <c r="L433" i="2" s="1"/>
  <c r="W432" i="2"/>
  <c r="L432" i="2" s="1" a="1"/>
  <c r="L432" i="2" s="1"/>
  <c r="W431" i="2"/>
  <c r="L431" i="2" s="1" a="1"/>
  <c r="L431" i="2" s="1"/>
  <c r="W430" i="2"/>
  <c r="L430" i="2" s="1" a="1"/>
  <c r="L430" i="2" s="1"/>
  <c r="W429" i="2"/>
  <c r="L429" i="2" s="1" a="1"/>
  <c r="L429" i="2" s="1"/>
  <c r="W428" i="2"/>
  <c r="L428" i="2" s="1" a="1"/>
  <c r="L428" i="2" s="1"/>
  <c r="W427" i="2"/>
  <c r="L427" i="2" s="1" a="1"/>
  <c r="L427" i="2" s="1"/>
  <c r="W426" i="2"/>
  <c r="L426" i="2" s="1" a="1"/>
  <c r="L426" i="2" s="1"/>
  <c r="W425" i="2"/>
  <c r="L425" i="2" s="1" a="1"/>
  <c r="L425" i="2" s="1"/>
  <c r="W424" i="2"/>
  <c r="L424" i="2" s="1" a="1"/>
  <c r="L424" i="2" s="1"/>
  <c r="W423" i="2"/>
  <c r="L423" i="2" s="1" a="1"/>
  <c r="L423" i="2" s="1"/>
  <c r="W422" i="2"/>
  <c r="L422" i="2" s="1" a="1"/>
  <c r="L422" i="2" s="1"/>
  <c r="W421" i="2"/>
  <c r="L421" i="2" s="1" a="1"/>
  <c r="L421" i="2" s="1"/>
  <c r="W420" i="2"/>
  <c r="L420" i="2" s="1" a="1"/>
  <c r="L420" i="2" s="1"/>
  <c r="W419" i="2"/>
  <c r="L419" i="2" s="1" a="1"/>
  <c r="L419" i="2" s="1"/>
  <c r="W418" i="2"/>
  <c r="L418" i="2" s="1" a="1"/>
  <c r="L418" i="2" s="1"/>
  <c r="W417" i="2"/>
  <c r="L417" i="2" s="1" a="1"/>
  <c r="L417" i="2" s="1"/>
  <c r="W416" i="2"/>
  <c r="L416" i="2" s="1" a="1"/>
  <c r="L416" i="2" s="1"/>
  <c r="W415" i="2"/>
  <c r="L415" i="2" s="1" a="1"/>
  <c r="L415" i="2" s="1"/>
  <c r="W414" i="2"/>
  <c r="L414" i="2" s="1" a="1"/>
  <c r="L414" i="2" s="1"/>
  <c r="W413" i="2"/>
  <c r="L413" i="2" s="1" a="1"/>
  <c r="L413" i="2" s="1"/>
  <c r="W412" i="2"/>
  <c r="L412" i="2" s="1" a="1"/>
  <c r="L412" i="2" s="1"/>
  <c r="W411" i="2"/>
  <c r="L411" i="2" s="1" a="1"/>
  <c r="L411" i="2" s="1"/>
  <c r="W410" i="2"/>
  <c r="L410" i="2" s="1" a="1"/>
  <c r="L410" i="2" s="1"/>
  <c r="W409" i="2"/>
  <c r="L409" i="2" s="1" a="1"/>
  <c r="L409" i="2" s="1"/>
  <c r="W408" i="2"/>
  <c r="L408" i="2" s="1" a="1"/>
  <c r="L408" i="2" s="1"/>
  <c r="W407" i="2"/>
  <c r="L407" i="2" s="1" a="1"/>
  <c r="L407" i="2" s="1"/>
  <c r="W406" i="2"/>
  <c r="L406" i="2" s="1" a="1"/>
  <c r="L406" i="2" s="1"/>
  <c r="W405" i="2"/>
  <c r="L405" i="2" s="1" a="1"/>
  <c r="L405" i="2" s="1"/>
  <c r="W404" i="2"/>
  <c r="L404" i="2" s="1" a="1"/>
  <c r="L404" i="2" s="1"/>
  <c r="W403" i="2"/>
  <c r="L403" i="2" s="1" a="1"/>
  <c r="L403" i="2" s="1"/>
  <c r="W402" i="2"/>
  <c r="L402" i="2" s="1" a="1"/>
  <c r="L402" i="2" s="1"/>
  <c r="W401" i="2"/>
  <c r="L401" i="2" s="1" a="1"/>
  <c r="L401" i="2" s="1"/>
  <c r="W400" i="2"/>
  <c r="L400" i="2" s="1" a="1"/>
  <c r="L400" i="2" s="1"/>
  <c r="W399" i="2"/>
  <c r="L399" i="2" s="1" a="1"/>
  <c r="L399" i="2" s="1"/>
  <c r="W398" i="2"/>
  <c r="L398" i="2" s="1" a="1"/>
  <c r="L398" i="2" s="1"/>
  <c r="W397" i="2"/>
  <c r="L397" i="2" s="1" a="1"/>
  <c r="L397" i="2" s="1"/>
  <c r="W396" i="2"/>
  <c r="L396" i="2" s="1" a="1"/>
  <c r="L396" i="2" s="1"/>
  <c r="W395" i="2"/>
  <c r="L395" i="2" s="1" a="1"/>
  <c r="L395" i="2" s="1"/>
  <c r="W394" i="2"/>
  <c r="L394" i="2" s="1" a="1"/>
  <c r="L394" i="2" s="1"/>
  <c r="W393" i="2"/>
  <c r="L393" i="2" s="1" a="1"/>
  <c r="L393" i="2" s="1"/>
  <c r="W392" i="2"/>
  <c r="L392" i="2" s="1" a="1"/>
  <c r="L392" i="2" s="1"/>
  <c r="W391" i="2"/>
  <c r="L391" i="2" s="1" a="1"/>
  <c r="L391" i="2" s="1"/>
  <c r="W390" i="2"/>
  <c r="L390" i="2" s="1" a="1"/>
  <c r="L390" i="2" s="1"/>
  <c r="W389" i="2"/>
  <c r="L389" i="2" s="1" a="1"/>
  <c r="L389" i="2" s="1"/>
  <c r="W388" i="2"/>
  <c r="L388" i="2" s="1" a="1"/>
  <c r="L388" i="2" s="1"/>
  <c r="W387" i="2"/>
  <c r="L387" i="2" s="1" a="1"/>
  <c r="L387" i="2" s="1"/>
  <c r="W386" i="2"/>
  <c r="L386" i="2" s="1" a="1"/>
  <c r="L386" i="2" s="1"/>
  <c r="W385" i="2"/>
  <c r="L385" i="2" s="1" a="1"/>
  <c r="L385" i="2" s="1"/>
  <c r="W384" i="2"/>
  <c r="L384" i="2" s="1" a="1"/>
  <c r="L384" i="2" s="1"/>
  <c r="W383" i="2"/>
  <c r="L383" i="2" s="1" a="1"/>
  <c r="L383" i="2" s="1"/>
  <c r="W382" i="2"/>
  <c r="L382" i="2" s="1" a="1"/>
  <c r="L382" i="2" s="1"/>
  <c r="W381" i="2"/>
  <c r="L381" i="2" s="1" a="1"/>
  <c r="L381" i="2" s="1"/>
  <c r="W380" i="2"/>
  <c r="L380" i="2" s="1" a="1"/>
  <c r="L380" i="2" s="1"/>
  <c r="W379" i="2"/>
  <c r="L379" i="2" s="1" a="1"/>
  <c r="L379" i="2" s="1"/>
  <c r="W378" i="2"/>
  <c r="L378" i="2" s="1" a="1"/>
  <c r="L378" i="2" s="1"/>
  <c r="W377" i="2"/>
  <c r="L377" i="2" s="1" a="1"/>
  <c r="L377" i="2" s="1"/>
  <c r="W376" i="2"/>
  <c r="L376" i="2" s="1" a="1"/>
  <c r="L376" i="2" s="1"/>
  <c r="W375" i="2"/>
  <c r="L375" i="2" s="1" a="1"/>
  <c r="L375" i="2" s="1"/>
  <c r="W374" i="2"/>
  <c r="L374" i="2" s="1" a="1"/>
  <c r="L374" i="2" s="1"/>
  <c r="W373" i="2"/>
  <c r="L373" i="2" s="1" a="1"/>
  <c r="L373" i="2" s="1"/>
  <c r="W372" i="2"/>
  <c r="L372" i="2" s="1" a="1"/>
  <c r="L372" i="2" s="1"/>
  <c r="W371" i="2"/>
  <c r="L371" i="2" s="1" a="1"/>
  <c r="L371" i="2" s="1"/>
  <c r="W370" i="2"/>
  <c r="L370" i="2" s="1" a="1"/>
  <c r="L370" i="2" s="1"/>
  <c r="W369" i="2"/>
  <c r="L369" i="2" s="1" a="1"/>
  <c r="L369" i="2" s="1"/>
  <c r="W368" i="2"/>
  <c r="L368" i="2" s="1" a="1"/>
  <c r="L368" i="2" s="1"/>
  <c r="W367" i="2"/>
  <c r="L367" i="2" s="1" a="1"/>
  <c r="L367" i="2" s="1"/>
  <c r="W366" i="2"/>
  <c r="L366" i="2" s="1" a="1"/>
  <c r="L366" i="2" s="1"/>
  <c r="W365" i="2"/>
  <c r="L365" i="2" s="1" a="1"/>
  <c r="L365" i="2" s="1"/>
  <c r="W364" i="2"/>
  <c r="L364" i="2" s="1" a="1"/>
  <c r="L364" i="2" s="1"/>
  <c r="W363" i="2"/>
  <c r="L363" i="2" s="1" a="1"/>
  <c r="L363" i="2" s="1"/>
  <c r="W362" i="2"/>
  <c r="L362" i="2" s="1" a="1"/>
  <c r="L362" i="2" s="1"/>
  <c r="W361" i="2"/>
  <c r="L361" i="2" s="1" a="1"/>
  <c r="L361" i="2" s="1"/>
  <c r="W360" i="2"/>
  <c r="L360" i="2" s="1" a="1"/>
  <c r="L360" i="2" s="1"/>
  <c r="W359" i="2"/>
  <c r="L359" i="2" s="1" a="1"/>
  <c r="L359" i="2" s="1"/>
  <c r="W358" i="2"/>
  <c r="L358" i="2" s="1" a="1"/>
  <c r="L358" i="2" s="1"/>
  <c r="W357" i="2"/>
  <c r="L357" i="2" s="1" a="1"/>
  <c r="L357" i="2" s="1"/>
  <c r="W356" i="2"/>
  <c r="L356" i="2" s="1" a="1"/>
  <c r="L356" i="2" s="1"/>
  <c r="W355" i="2"/>
  <c r="L355" i="2" s="1" a="1"/>
  <c r="L355" i="2" s="1"/>
  <c r="W354" i="2"/>
  <c r="L354" i="2" s="1" a="1"/>
  <c r="L354" i="2" s="1"/>
  <c r="W353" i="2"/>
  <c r="L353" i="2" s="1" a="1"/>
  <c r="L353" i="2" s="1"/>
  <c r="W352" i="2"/>
  <c r="L352" i="2" s="1" a="1"/>
  <c r="L352" i="2" s="1"/>
  <c r="W351" i="2"/>
  <c r="L351" i="2" s="1" a="1"/>
  <c r="L351" i="2" s="1"/>
  <c r="W350" i="2"/>
  <c r="L350" i="2" s="1" a="1"/>
  <c r="L350" i="2" s="1"/>
  <c r="W349" i="2"/>
  <c r="L349" i="2" s="1" a="1"/>
  <c r="L349" i="2" s="1"/>
  <c r="W348" i="2"/>
  <c r="L348" i="2" s="1" a="1"/>
  <c r="L348" i="2" s="1"/>
  <c r="W347" i="2"/>
  <c r="L347" i="2" s="1" a="1"/>
  <c r="L347" i="2" s="1"/>
  <c r="W346" i="2"/>
  <c r="L346" i="2" s="1" a="1"/>
  <c r="L346" i="2" s="1"/>
  <c r="W345" i="2"/>
  <c r="L345" i="2" s="1" a="1"/>
  <c r="L345" i="2" s="1"/>
  <c r="W344" i="2"/>
  <c r="L344" i="2" s="1" a="1"/>
  <c r="L344" i="2" s="1"/>
  <c r="W343" i="2"/>
  <c r="L343" i="2" s="1" a="1"/>
  <c r="L343" i="2" s="1"/>
  <c r="W342" i="2"/>
  <c r="L342" i="2" s="1" a="1"/>
  <c r="L342" i="2" s="1"/>
  <c r="W341" i="2"/>
  <c r="L341" i="2" s="1" a="1"/>
  <c r="L341" i="2" s="1"/>
  <c r="W340" i="2"/>
  <c r="L340" i="2" s="1" a="1"/>
  <c r="L340" i="2" s="1"/>
  <c r="W339" i="2"/>
  <c r="L339" i="2" s="1" a="1"/>
  <c r="L339" i="2" s="1"/>
  <c r="W338" i="2"/>
  <c r="L338" i="2" s="1" a="1"/>
  <c r="L338" i="2" s="1"/>
  <c r="W337" i="2"/>
  <c r="L337" i="2" s="1" a="1"/>
  <c r="L337" i="2" s="1"/>
  <c r="W336" i="2"/>
  <c r="L336" i="2" s="1" a="1"/>
  <c r="L336" i="2" s="1"/>
  <c r="W335" i="2"/>
  <c r="L335" i="2" s="1" a="1"/>
  <c r="L335" i="2" s="1"/>
  <c r="W334" i="2"/>
  <c r="L334" i="2" s="1" a="1"/>
  <c r="L334" i="2" s="1"/>
  <c r="W333" i="2"/>
  <c r="L333" i="2" s="1" a="1"/>
  <c r="L333" i="2" s="1"/>
  <c r="W332" i="2"/>
  <c r="L332" i="2" s="1" a="1"/>
  <c r="L332" i="2" s="1"/>
  <c r="W331" i="2"/>
  <c r="L331" i="2" s="1" a="1"/>
  <c r="L331" i="2" s="1"/>
  <c r="W330" i="2"/>
  <c r="L330" i="2" s="1" a="1"/>
  <c r="L330" i="2" s="1"/>
  <c r="W329" i="2"/>
  <c r="L329" i="2" s="1" a="1"/>
  <c r="L329" i="2" s="1"/>
  <c r="W328" i="2"/>
  <c r="L328" i="2" s="1" a="1"/>
  <c r="L328" i="2" s="1"/>
  <c r="W327" i="2"/>
  <c r="L327" i="2" s="1" a="1"/>
  <c r="L327" i="2" s="1"/>
  <c r="W326" i="2"/>
  <c r="L326" i="2" s="1" a="1"/>
  <c r="L326" i="2" s="1"/>
  <c r="W325" i="2"/>
  <c r="L325" i="2" s="1" a="1"/>
  <c r="L325" i="2" s="1"/>
  <c r="W324" i="2"/>
  <c r="L324" i="2" s="1" a="1"/>
  <c r="L324" i="2" s="1"/>
  <c r="W323" i="2"/>
  <c r="L323" i="2" s="1" a="1"/>
  <c r="L323" i="2" s="1"/>
  <c r="W322" i="2"/>
  <c r="L322" i="2" s="1" a="1"/>
  <c r="L322" i="2" s="1"/>
  <c r="W321" i="2"/>
  <c r="L321" i="2" s="1" a="1"/>
  <c r="L321" i="2" s="1"/>
  <c r="W320" i="2"/>
  <c r="L320" i="2" s="1" a="1"/>
  <c r="L320" i="2" s="1"/>
  <c r="W319" i="2"/>
  <c r="L319" i="2" s="1" a="1"/>
  <c r="L319" i="2" s="1"/>
  <c r="W318" i="2"/>
  <c r="L318" i="2" s="1" a="1"/>
  <c r="L318" i="2" s="1"/>
  <c r="W317" i="2"/>
  <c r="L317" i="2" s="1" a="1"/>
  <c r="L317" i="2" s="1"/>
  <c r="W316" i="2"/>
  <c r="L316" i="2" s="1" a="1"/>
  <c r="L316" i="2" s="1"/>
  <c r="W315" i="2"/>
  <c r="L315" i="2" s="1" a="1"/>
  <c r="L315" i="2" s="1"/>
  <c r="W314" i="2"/>
  <c r="L314" i="2" s="1" a="1"/>
  <c r="L314" i="2" s="1"/>
  <c r="W313" i="2"/>
  <c r="L313" i="2" s="1" a="1"/>
  <c r="L313" i="2" s="1"/>
  <c r="W312" i="2"/>
  <c r="L312" i="2" s="1" a="1"/>
  <c r="L312" i="2" s="1"/>
  <c r="W311" i="2"/>
  <c r="L311" i="2" s="1" a="1"/>
  <c r="L311" i="2" s="1"/>
  <c r="W310" i="2"/>
  <c r="L310" i="2" s="1" a="1"/>
  <c r="L310" i="2" s="1"/>
  <c r="W309" i="2"/>
  <c r="L309" i="2" s="1" a="1"/>
  <c r="L309" i="2" s="1"/>
  <c r="W308" i="2"/>
  <c r="L308" i="2" s="1" a="1"/>
  <c r="L308" i="2" s="1"/>
  <c r="W307" i="2"/>
  <c r="L307" i="2" s="1" a="1"/>
  <c r="L307" i="2" s="1"/>
  <c r="W306" i="2"/>
  <c r="L306" i="2" s="1" a="1"/>
  <c r="L306" i="2" s="1"/>
  <c r="W305" i="2"/>
  <c r="L305" i="2" s="1" a="1"/>
  <c r="L305" i="2" s="1"/>
  <c r="W304" i="2"/>
  <c r="L304" i="2" s="1" a="1"/>
  <c r="L304" i="2" s="1"/>
  <c r="W303" i="2"/>
  <c r="L303" i="2" s="1" a="1"/>
  <c r="L303" i="2" s="1"/>
  <c r="W302" i="2"/>
  <c r="L302" i="2" s="1" a="1"/>
  <c r="L302" i="2" s="1"/>
  <c r="W301" i="2"/>
  <c r="L301" i="2" s="1" a="1"/>
  <c r="L301" i="2" s="1"/>
  <c r="W300" i="2"/>
  <c r="L300" i="2" s="1" a="1"/>
  <c r="L300" i="2" s="1"/>
  <c r="W299" i="2"/>
  <c r="L299" i="2" s="1" a="1"/>
  <c r="L299" i="2" s="1"/>
  <c r="W298" i="2"/>
  <c r="L298" i="2" s="1" a="1"/>
  <c r="L298" i="2" s="1"/>
  <c r="W297" i="2"/>
  <c r="L297" i="2" s="1" a="1"/>
  <c r="L297" i="2" s="1"/>
  <c r="W296" i="2"/>
  <c r="L296" i="2" s="1" a="1"/>
  <c r="L296" i="2" s="1"/>
  <c r="W295" i="2"/>
  <c r="L295" i="2" s="1" a="1"/>
  <c r="L295" i="2" s="1"/>
  <c r="W294" i="2"/>
  <c r="L294" i="2" s="1" a="1"/>
  <c r="L294" i="2" s="1"/>
  <c r="W293" i="2"/>
  <c r="L293" i="2" s="1" a="1"/>
  <c r="L293" i="2" s="1"/>
  <c r="W292" i="2"/>
  <c r="L292" i="2" s="1" a="1"/>
  <c r="L292" i="2" s="1"/>
  <c r="W291" i="2"/>
  <c r="L291" i="2" s="1" a="1"/>
  <c r="L291" i="2" s="1"/>
  <c r="W290" i="2"/>
  <c r="L290" i="2" s="1" a="1"/>
  <c r="L290" i="2" s="1"/>
  <c r="W289" i="2"/>
  <c r="L289" i="2" s="1" a="1"/>
  <c r="L289" i="2" s="1"/>
  <c r="W288" i="2"/>
  <c r="L288" i="2" s="1" a="1"/>
  <c r="L288" i="2" s="1"/>
  <c r="W287" i="2"/>
  <c r="L287" i="2" s="1" a="1"/>
  <c r="L287" i="2" s="1"/>
  <c r="W286" i="2"/>
  <c r="L286" i="2" s="1" a="1"/>
  <c r="L286" i="2" s="1"/>
  <c r="W285" i="2"/>
  <c r="L285" i="2" s="1" a="1"/>
  <c r="L285" i="2" s="1"/>
  <c r="W284" i="2"/>
  <c r="L284" i="2" s="1" a="1"/>
  <c r="L284" i="2" s="1"/>
  <c r="W283" i="2"/>
  <c r="L283" i="2" s="1" a="1"/>
  <c r="L283" i="2" s="1"/>
  <c r="W282" i="2"/>
  <c r="L282" i="2" s="1" a="1"/>
  <c r="L282" i="2" s="1"/>
  <c r="W281" i="2"/>
  <c r="L281" i="2" s="1" a="1"/>
  <c r="L281" i="2" s="1"/>
  <c r="W280" i="2"/>
  <c r="L280" i="2" s="1" a="1"/>
  <c r="L280" i="2" s="1"/>
  <c r="W279" i="2"/>
  <c r="L279" i="2" s="1" a="1"/>
  <c r="L279" i="2" s="1"/>
  <c r="W278" i="2"/>
  <c r="L278" i="2" s="1" a="1"/>
  <c r="L278" i="2" s="1"/>
  <c r="W277" i="2"/>
  <c r="L277" i="2" s="1" a="1"/>
  <c r="L277" i="2" s="1"/>
  <c r="W276" i="2"/>
  <c r="L276" i="2" s="1" a="1"/>
  <c r="L276" i="2" s="1"/>
  <c r="W275" i="2"/>
  <c r="L275" i="2" s="1" a="1"/>
  <c r="L275" i="2" s="1"/>
  <c r="W274" i="2"/>
  <c r="L274" i="2" s="1" a="1"/>
  <c r="L274" i="2" s="1"/>
  <c r="W273" i="2"/>
  <c r="L273" i="2" s="1" a="1"/>
  <c r="L273" i="2" s="1"/>
  <c r="W272" i="2"/>
  <c r="L272" i="2" s="1" a="1"/>
  <c r="L272" i="2" s="1"/>
  <c r="W271" i="2"/>
  <c r="L271" i="2" s="1" a="1"/>
  <c r="L271" i="2" s="1"/>
  <c r="W270" i="2"/>
  <c r="L270" i="2" s="1" a="1"/>
  <c r="L270" i="2" s="1"/>
  <c r="W269" i="2"/>
  <c r="L269" i="2" s="1" a="1"/>
  <c r="L269" i="2" s="1"/>
  <c r="W268" i="2"/>
  <c r="L268" i="2" s="1" a="1"/>
  <c r="L268" i="2" s="1"/>
  <c r="W267" i="2"/>
  <c r="L267" i="2" s="1" a="1"/>
  <c r="L267" i="2" s="1"/>
  <c r="W266" i="2"/>
  <c r="L266" i="2" s="1" a="1"/>
  <c r="L266" i="2" s="1"/>
  <c r="W265" i="2"/>
  <c r="L265" i="2" s="1" a="1"/>
  <c r="L265" i="2" s="1"/>
  <c r="W264" i="2"/>
  <c r="L264" i="2" s="1" a="1"/>
  <c r="L264" i="2" s="1"/>
  <c r="W263" i="2"/>
  <c r="L263" i="2" s="1" a="1"/>
  <c r="L263" i="2" s="1"/>
  <c r="W262" i="2"/>
  <c r="L262" i="2" s="1" a="1"/>
  <c r="L262" i="2" s="1"/>
  <c r="W261" i="2"/>
  <c r="L261" i="2" s="1" a="1"/>
  <c r="L261" i="2" s="1"/>
  <c r="W260" i="2"/>
  <c r="L260" i="2" s="1" a="1"/>
  <c r="L260" i="2" s="1"/>
  <c r="W259" i="2"/>
  <c r="L259" i="2" s="1" a="1"/>
  <c r="L259" i="2" s="1"/>
  <c r="W258" i="2"/>
  <c r="L258" i="2" s="1" a="1"/>
  <c r="L258" i="2" s="1"/>
  <c r="W257" i="2"/>
  <c r="L257" i="2" s="1" a="1"/>
  <c r="L257" i="2" s="1"/>
  <c r="W256" i="2"/>
  <c r="L256" i="2" s="1" a="1"/>
  <c r="L256" i="2" s="1"/>
  <c r="W255" i="2"/>
  <c r="L255" i="2" s="1" a="1"/>
  <c r="L255" i="2" s="1"/>
  <c r="W254" i="2"/>
  <c r="L254" i="2" s="1" a="1"/>
  <c r="L254" i="2" s="1"/>
  <c r="W253" i="2"/>
  <c r="L253" i="2" s="1" a="1"/>
  <c r="L253" i="2" s="1"/>
  <c r="W252" i="2"/>
  <c r="L252" i="2" s="1" a="1"/>
  <c r="L252" i="2" s="1"/>
  <c r="W251" i="2"/>
  <c r="L251" i="2" s="1" a="1"/>
  <c r="L251" i="2" s="1"/>
  <c r="W250" i="2"/>
  <c r="L250" i="2" s="1" a="1"/>
  <c r="L250" i="2" s="1"/>
  <c r="W249" i="2"/>
  <c r="L249" i="2" s="1" a="1"/>
  <c r="L249" i="2" s="1"/>
  <c r="W248" i="2"/>
  <c r="L248" i="2" s="1" a="1"/>
  <c r="L248" i="2" s="1"/>
  <c r="W247" i="2"/>
  <c r="L247" i="2" s="1" a="1"/>
  <c r="L247" i="2" s="1"/>
  <c r="W246" i="2"/>
  <c r="L246" i="2" s="1" a="1"/>
  <c r="L246" i="2" s="1"/>
  <c r="W245" i="2"/>
  <c r="L245" i="2" s="1" a="1"/>
  <c r="L245" i="2" s="1"/>
  <c r="W244" i="2"/>
  <c r="L244" i="2" s="1" a="1"/>
  <c r="L244" i="2" s="1"/>
  <c r="W243" i="2"/>
  <c r="L243" i="2" s="1" a="1"/>
  <c r="L243" i="2" s="1"/>
  <c r="W242" i="2"/>
  <c r="L242" i="2" s="1" a="1"/>
  <c r="L242" i="2" s="1"/>
  <c r="W241" i="2"/>
  <c r="L241" i="2" s="1" a="1"/>
  <c r="L241" i="2" s="1"/>
  <c r="W240" i="2"/>
  <c r="L240" i="2" s="1" a="1"/>
  <c r="L240" i="2" s="1"/>
  <c r="W239" i="2"/>
  <c r="L239" i="2" s="1" a="1"/>
  <c r="L239" i="2" s="1"/>
  <c r="W238" i="2"/>
  <c r="L238" i="2" s="1" a="1"/>
  <c r="L238" i="2" s="1"/>
  <c r="W237" i="2"/>
  <c r="L237" i="2" s="1" a="1"/>
  <c r="L237" i="2" s="1"/>
  <c r="W236" i="2"/>
  <c r="L236" i="2" s="1" a="1"/>
  <c r="L236" i="2" s="1"/>
  <c r="W235" i="2"/>
  <c r="L235" i="2" s="1" a="1"/>
  <c r="L235" i="2" s="1"/>
  <c r="W234" i="2"/>
  <c r="L234" i="2" s="1" a="1"/>
  <c r="L234" i="2" s="1"/>
  <c r="W233" i="2"/>
  <c r="L233" i="2" s="1" a="1"/>
  <c r="L233" i="2" s="1"/>
  <c r="W232" i="2"/>
  <c r="L232" i="2" s="1" a="1"/>
  <c r="L232" i="2" s="1"/>
  <c r="W231" i="2"/>
  <c r="L231" i="2" s="1" a="1"/>
  <c r="L231" i="2" s="1"/>
  <c r="W230" i="2"/>
  <c r="L230" i="2" s="1" a="1"/>
  <c r="L230" i="2" s="1"/>
  <c r="W229" i="2"/>
  <c r="L229" i="2" s="1" a="1"/>
  <c r="L229" i="2" s="1"/>
  <c r="W228" i="2"/>
  <c r="L228" i="2" s="1" a="1"/>
  <c r="L228" i="2" s="1"/>
  <c r="W227" i="2"/>
  <c r="L227" i="2" s="1" a="1"/>
  <c r="L227" i="2" s="1"/>
  <c r="W226" i="2"/>
  <c r="L226" i="2" s="1" a="1"/>
  <c r="L226" i="2" s="1"/>
  <c r="W225" i="2"/>
  <c r="L225" i="2" s="1" a="1"/>
  <c r="L225" i="2" s="1"/>
  <c r="W224" i="2"/>
  <c r="L224" i="2" s="1" a="1"/>
  <c r="L224" i="2" s="1"/>
  <c r="W223" i="2"/>
  <c r="L223" i="2" s="1" a="1"/>
  <c r="L223" i="2" s="1"/>
  <c r="W222" i="2"/>
  <c r="L222" i="2" s="1" a="1"/>
  <c r="L222" i="2" s="1"/>
  <c r="W221" i="2"/>
  <c r="L221" i="2" s="1" a="1"/>
  <c r="L221" i="2" s="1"/>
  <c r="W220" i="2"/>
  <c r="L220" i="2" s="1" a="1"/>
  <c r="L220" i="2" s="1"/>
  <c r="W219" i="2"/>
  <c r="L219" i="2" s="1" a="1"/>
  <c r="L219" i="2" s="1"/>
  <c r="W218" i="2"/>
  <c r="L218" i="2" s="1" a="1"/>
  <c r="L218" i="2" s="1"/>
  <c r="W217" i="2"/>
  <c r="L217" i="2" s="1" a="1"/>
  <c r="L217" i="2" s="1"/>
  <c r="W216" i="2"/>
  <c r="L216" i="2" s="1" a="1"/>
  <c r="L216" i="2" s="1"/>
  <c r="W215" i="2"/>
  <c r="L215" i="2" s="1" a="1"/>
  <c r="L215" i="2" s="1"/>
  <c r="AJ215" i="2" s="1"/>
  <c r="W214" i="2"/>
  <c r="L214" i="2" s="1" a="1"/>
  <c r="L214" i="2" s="1"/>
  <c r="AJ214" i="2" s="1"/>
  <c r="W213" i="2"/>
  <c r="L213" i="2" s="1" a="1"/>
  <c r="L213" i="2" s="1"/>
  <c r="AJ213" i="2" s="1"/>
  <c r="W212" i="2"/>
  <c r="L212" i="2" s="1" a="1"/>
  <c r="L212" i="2" s="1"/>
  <c r="AJ212" i="2" s="1"/>
  <c r="W211" i="2"/>
  <c r="L211" i="2" s="1" a="1"/>
  <c r="L211" i="2" s="1"/>
  <c r="AJ211" i="2" s="1"/>
  <c r="W210" i="2"/>
  <c r="L210" i="2" s="1" a="1"/>
  <c r="L210" i="2" s="1"/>
  <c r="AJ210" i="2" s="1"/>
  <c r="W209" i="2"/>
  <c r="L209" i="2" s="1" a="1"/>
  <c r="L209" i="2" s="1"/>
  <c r="AJ209" i="2" s="1"/>
  <c r="W208" i="2"/>
  <c r="L208" i="2" s="1" a="1"/>
  <c r="L208" i="2" s="1"/>
  <c r="AJ208" i="2" s="1"/>
  <c r="W207" i="2"/>
  <c r="L207" i="2" s="1" a="1"/>
  <c r="L207" i="2" s="1"/>
  <c r="AJ207" i="2" s="1"/>
  <c r="W206" i="2"/>
  <c r="L206" i="2" s="1" a="1"/>
  <c r="L206" i="2" s="1"/>
  <c r="AJ206" i="2" s="1"/>
  <c r="W205" i="2"/>
  <c r="L205" i="2" s="1" a="1"/>
  <c r="L205" i="2" s="1"/>
  <c r="AJ205" i="2" s="1"/>
  <c r="W204" i="2"/>
  <c r="L204" i="2" s="1" a="1"/>
  <c r="L204" i="2" s="1"/>
  <c r="AJ204" i="2" s="1"/>
  <c r="W203" i="2"/>
  <c r="L203" i="2" s="1" a="1"/>
  <c r="L203" i="2" s="1"/>
  <c r="AJ203" i="2" s="1"/>
  <c r="W202" i="2"/>
  <c r="L202" i="2" s="1" a="1"/>
  <c r="L202" i="2" s="1"/>
  <c r="AJ202" i="2" s="1"/>
  <c r="W201" i="2"/>
  <c r="L201" i="2" s="1" a="1"/>
  <c r="L201" i="2" s="1"/>
  <c r="AJ201" i="2" s="1"/>
  <c r="W200" i="2"/>
  <c r="L200" i="2" s="1" a="1"/>
  <c r="L200" i="2" s="1"/>
  <c r="AJ200" i="2" s="1"/>
  <c r="W199" i="2"/>
  <c r="L199" i="2" s="1" a="1"/>
  <c r="L199" i="2" s="1"/>
  <c r="AJ199" i="2" s="1"/>
  <c r="W198" i="2"/>
  <c r="L198" i="2" s="1" a="1"/>
  <c r="L198" i="2" s="1"/>
  <c r="AJ198" i="2" s="1"/>
  <c r="W197" i="2"/>
  <c r="L197" i="2" s="1" a="1"/>
  <c r="L197" i="2" s="1"/>
  <c r="AJ197" i="2" s="1"/>
  <c r="W196" i="2"/>
  <c r="L196" i="2" s="1" a="1"/>
  <c r="L196" i="2" s="1"/>
  <c r="AJ196" i="2" s="1"/>
  <c r="W195" i="2"/>
  <c r="L195" i="2" s="1" a="1"/>
  <c r="L195" i="2" s="1"/>
  <c r="AJ195" i="2" s="1"/>
  <c r="W194" i="2"/>
  <c r="L194" i="2" s="1" a="1"/>
  <c r="L194" i="2" s="1"/>
  <c r="AJ194" i="2" s="1"/>
  <c r="W193" i="2"/>
  <c r="L193" i="2" s="1" a="1"/>
  <c r="L193" i="2" s="1"/>
  <c r="AJ193" i="2" s="1"/>
  <c r="W192" i="2"/>
  <c r="L192" i="2" s="1" a="1"/>
  <c r="L192" i="2" s="1"/>
  <c r="AJ192" i="2" s="1"/>
  <c r="W191" i="2"/>
  <c r="L191" i="2" s="1" a="1"/>
  <c r="L191" i="2" s="1"/>
  <c r="AJ191" i="2" s="1"/>
  <c r="W190" i="2"/>
  <c r="L190" i="2" s="1" a="1"/>
  <c r="L190" i="2" s="1"/>
  <c r="AJ190" i="2" s="1"/>
  <c r="W189" i="2"/>
  <c r="L189" i="2" s="1" a="1"/>
  <c r="L189" i="2" s="1"/>
  <c r="AJ189" i="2" s="1"/>
  <c r="W188" i="2"/>
  <c r="L188" i="2" s="1" a="1"/>
  <c r="L188" i="2" s="1"/>
  <c r="AJ188" i="2" s="1"/>
  <c r="W187" i="2"/>
  <c r="L187" i="2" s="1" a="1"/>
  <c r="L187" i="2" s="1"/>
  <c r="AJ187" i="2" s="1"/>
  <c r="W186" i="2"/>
  <c r="L186" i="2" s="1" a="1"/>
  <c r="L186" i="2" s="1"/>
  <c r="AJ186" i="2" s="1"/>
  <c r="W185" i="2"/>
  <c r="L185" i="2" s="1" a="1"/>
  <c r="L185" i="2" s="1"/>
  <c r="AJ185" i="2" s="1"/>
  <c r="W184" i="2"/>
  <c r="L184" i="2" s="1" a="1"/>
  <c r="L184" i="2" s="1"/>
  <c r="AJ184" i="2" s="1"/>
  <c r="W183" i="2"/>
  <c r="L183" i="2" s="1" a="1"/>
  <c r="L183" i="2" s="1"/>
  <c r="AJ183" i="2" s="1"/>
  <c r="W182" i="2"/>
  <c r="L182" i="2" s="1" a="1"/>
  <c r="L182" i="2" s="1"/>
  <c r="AJ182" i="2" s="1"/>
  <c r="W181" i="2"/>
  <c r="L181" i="2" s="1" a="1"/>
  <c r="L181" i="2" s="1"/>
  <c r="AJ181" i="2" s="1"/>
  <c r="AK181" i="2" s="1"/>
  <c r="W180" i="2"/>
  <c r="L180" i="2" s="1" a="1"/>
  <c r="L180" i="2" s="1"/>
  <c r="AJ180" i="2" s="1"/>
  <c r="W179" i="2"/>
  <c r="L179" i="2" s="1" a="1"/>
  <c r="L179" i="2" s="1"/>
  <c r="AJ179" i="2" s="1"/>
  <c r="AK179" i="2" s="1"/>
  <c r="W178" i="2"/>
  <c r="L178" i="2" s="1" a="1"/>
  <c r="L178" i="2" s="1"/>
  <c r="AJ178" i="2" s="1"/>
  <c r="AK178" i="2" s="1"/>
  <c r="W177" i="2"/>
  <c r="L177" i="2" s="1" a="1"/>
  <c r="L177" i="2" s="1"/>
  <c r="AJ177" i="2" s="1"/>
  <c r="AK177" i="2" s="1"/>
  <c r="W176" i="2"/>
  <c r="L176" i="2" s="1" a="1"/>
  <c r="L176" i="2" s="1"/>
  <c r="AJ176" i="2" s="1"/>
  <c r="W175" i="2"/>
  <c r="L175" i="2" s="1" a="1"/>
  <c r="L175" i="2" s="1"/>
  <c r="AJ175" i="2" s="1"/>
  <c r="W174" i="2"/>
  <c r="L174" i="2" s="1" a="1"/>
  <c r="L174" i="2" s="1"/>
  <c r="AJ174" i="2" s="1"/>
  <c r="W173" i="2"/>
  <c r="L173" i="2" s="1" a="1"/>
  <c r="L173" i="2" s="1"/>
  <c r="AJ173" i="2" s="1"/>
  <c r="W172" i="2"/>
  <c r="L172" i="2" s="1" a="1"/>
  <c r="L172" i="2" s="1"/>
  <c r="AJ172" i="2" s="1"/>
  <c r="W171" i="2"/>
  <c r="L171" i="2" s="1" a="1"/>
  <c r="L171" i="2" s="1"/>
  <c r="AJ171" i="2" s="1"/>
  <c r="W170" i="2"/>
  <c r="L170" i="2" s="1" a="1"/>
  <c r="L170" i="2" s="1"/>
  <c r="AJ170" i="2" s="1"/>
  <c r="AK170" i="2" s="1"/>
  <c r="W169" i="2"/>
  <c r="L169" i="2" s="1" a="1"/>
  <c r="L169" i="2" s="1"/>
  <c r="AJ169" i="2" s="1"/>
  <c r="W168" i="2"/>
  <c r="L168" i="2" s="1" a="1"/>
  <c r="L168" i="2" s="1"/>
  <c r="AJ168" i="2" s="1"/>
  <c r="W167" i="2"/>
  <c r="L167" i="2" s="1" a="1"/>
  <c r="L167" i="2" s="1"/>
  <c r="AJ167" i="2" s="1"/>
  <c r="W166" i="2"/>
  <c r="L166" i="2" s="1" a="1"/>
  <c r="L166" i="2" s="1"/>
  <c r="AJ166" i="2" s="1"/>
  <c r="AK166" i="2" s="1"/>
  <c r="W165" i="2"/>
  <c r="L165" i="2" s="1" a="1"/>
  <c r="L165" i="2" s="1"/>
  <c r="AJ165" i="2" s="1"/>
  <c r="W164" i="2"/>
  <c r="L164" i="2" s="1" a="1"/>
  <c r="L164" i="2" s="1"/>
  <c r="AJ164" i="2" s="1"/>
  <c r="W163" i="2"/>
  <c r="L163" i="2" s="1" a="1"/>
  <c r="L163" i="2" s="1"/>
  <c r="AJ163" i="2" s="1"/>
  <c r="W162" i="2"/>
  <c r="L162" i="2" s="1" a="1"/>
  <c r="L162" i="2" s="1"/>
  <c r="AJ162" i="2" s="1"/>
  <c r="W161" i="2"/>
  <c r="L161" i="2" s="1" a="1"/>
  <c r="L161" i="2" s="1"/>
  <c r="AJ161" i="2" s="1"/>
  <c r="W160" i="2"/>
  <c r="L160" i="2" s="1" a="1"/>
  <c r="L160" i="2" s="1"/>
  <c r="AJ160" i="2" s="1"/>
  <c r="W159" i="2"/>
  <c r="L159" i="2" s="1" a="1"/>
  <c r="L159" i="2" s="1"/>
  <c r="AJ159" i="2" s="1"/>
  <c r="W158" i="2"/>
  <c r="L158" i="2" s="1" a="1"/>
  <c r="L158" i="2" s="1"/>
  <c r="AJ158" i="2" s="1"/>
  <c r="W157" i="2"/>
  <c r="L157" i="2" s="1" a="1"/>
  <c r="L157" i="2" s="1"/>
  <c r="AJ157" i="2" s="1"/>
  <c r="W156" i="2"/>
  <c r="L156" i="2" s="1" a="1"/>
  <c r="L156" i="2" s="1"/>
  <c r="AJ156" i="2" s="1"/>
  <c r="W155" i="2"/>
  <c r="L155" i="2" s="1" a="1"/>
  <c r="L155" i="2" s="1"/>
  <c r="AJ155" i="2" s="1"/>
  <c r="AK155" i="2" s="1"/>
  <c r="W154" i="2"/>
  <c r="L154" i="2" s="1" a="1"/>
  <c r="L154" i="2" s="1"/>
  <c r="AJ154" i="2" s="1"/>
  <c r="W153" i="2"/>
  <c r="L153" i="2" s="1" a="1"/>
  <c r="L153" i="2" s="1"/>
  <c r="AJ153" i="2" s="1"/>
  <c r="W152" i="2"/>
  <c r="L152" i="2" s="1" a="1"/>
  <c r="L152" i="2" s="1"/>
  <c r="AJ152" i="2" s="1"/>
  <c r="W151" i="2"/>
  <c r="L151" i="2" s="1" a="1"/>
  <c r="L151" i="2" s="1"/>
  <c r="AJ151" i="2" s="1"/>
  <c r="W150" i="2"/>
  <c r="L150" i="2" s="1" a="1"/>
  <c r="L150" i="2" s="1"/>
  <c r="AJ150" i="2" s="1"/>
  <c r="W149" i="2"/>
  <c r="L149" i="2" s="1" a="1"/>
  <c r="L149" i="2" s="1"/>
  <c r="AJ149" i="2" s="1"/>
  <c r="W148" i="2"/>
  <c r="L148" i="2" s="1" a="1"/>
  <c r="L148" i="2" s="1"/>
  <c r="AJ148" i="2" s="1"/>
  <c r="W147" i="2"/>
  <c r="L147" i="2" s="1" a="1"/>
  <c r="L147" i="2" s="1"/>
  <c r="AJ147" i="2" s="1"/>
  <c r="W146" i="2"/>
  <c r="L146" i="2" s="1" a="1"/>
  <c r="L146" i="2" s="1"/>
  <c r="AJ146" i="2" s="1"/>
  <c r="AK146" i="2" s="1"/>
  <c r="W145" i="2"/>
  <c r="L145" i="2" s="1" a="1"/>
  <c r="L145" i="2" s="1"/>
  <c r="AJ145" i="2" s="1"/>
  <c r="W144" i="2"/>
  <c r="L144" i="2" s="1" a="1"/>
  <c r="L144" i="2" s="1"/>
  <c r="AJ144" i="2" s="1"/>
  <c r="W143" i="2"/>
  <c r="L143" i="2" s="1" a="1"/>
  <c r="L143" i="2" s="1"/>
  <c r="AJ143" i="2" s="1"/>
  <c r="W142" i="2"/>
  <c r="L142" i="2" s="1" a="1"/>
  <c r="L142" i="2" s="1"/>
  <c r="AJ142" i="2" s="1"/>
  <c r="W141" i="2"/>
  <c r="L141" i="2" s="1" a="1"/>
  <c r="L141" i="2" s="1"/>
  <c r="AJ141" i="2" s="1"/>
  <c r="W140" i="2"/>
  <c r="L140" i="2" s="1" a="1"/>
  <c r="L140" i="2" s="1"/>
  <c r="AJ140" i="2" s="1"/>
  <c r="W139" i="2"/>
  <c r="L139" i="2" s="1" a="1"/>
  <c r="L139" i="2" s="1"/>
  <c r="AJ139" i="2" s="1"/>
  <c r="AK139" i="2" s="1"/>
  <c r="W138" i="2"/>
  <c r="L138" i="2" s="1" a="1"/>
  <c r="L138" i="2" s="1"/>
  <c r="AJ138" i="2" s="1"/>
  <c r="W137" i="2"/>
  <c r="L137" i="2" s="1" a="1"/>
  <c r="L137" i="2" s="1"/>
  <c r="AJ137" i="2" s="1"/>
  <c r="AK137" i="2" s="1"/>
  <c r="W136" i="2"/>
  <c r="L136" i="2" s="1" a="1"/>
  <c r="L136" i="2" s="1"/>
  <c r="AJ136" i="2" s="1"/>
  <c r="W135" i="2"/>
  <c r="L135" i="2" s="1" a="1"/>
  <c r="L135" i="2" s="1"/>
  <c r="AJ135" i="2" s="1"/>
  <c r="AK135" i="2" s="1"/>
  <c r="W134" i="2"/>
  <c r="L134" i="2" s="1" a="1"/>
  <c r="L134" i="2" s="1"/>
  <c r="AJ134" i="2" s="1"/>
  <c r="AK134" i="2" s="1"/>
  <c r="W133" i="2"/>
  <c r="L133" i="2" s="1" a="1"/>
  <c r="L133" i="2" s="1"/>
  <c r="AJ133" i="2" s="1"/>
  <c r="W132" i="2"/>
  <c r="L132" i="2" s="1" a="1"/>
  <c r="L132" i="2" s="1"/>
  <c r="AJ132" i="2" s="1"/>
  <c r="AK132" i="2" s="1"/>
  <c r="W131" i="2"/>
  <c r="L131" i="2" s="1" a="1"/>
  <c r="L131" i="2" s="1"/>
  <c r="AJ131" i="2" s="1"/>
  <c r="W130" i="2"/>
  <c r="L130" i="2" s="1" a="1"/>
  <c r="L130" i="2" s="1"/>
  <c r="AJ130" i="2" s="1"/>
  <c r="W129" i="2"/>
  <c r="L129" i="2" s="1" a="1"/>
  <c r="L129" i="2" s="1"/>
  <c r="AJ129" i="2" s="1"/>
  <c r="AK129" i="2" s="1"/>
  <c r="W128" i="2"/>
  <c r="L128" i="2" s="1" a="1"/>
  <c r="L128" i="2" s="1"/>
  <c r="AJ128" i="2" s="1"/>
  <c r="W127" i="2"/>
  <c r="L127" i="2" s="1" a="1"/>
  <c r="L127" i="2" s="1"/>
  <c r="AJ127" i="2" s="1"/>
  <c r="W126" i="2"/>
  <c r="L126" i="2" s="1" a="1"/>
  <c r="L126" i="2" s="1"/>
  <c r="AJ126" i="2" s="1"/>
  <c r="W125" i="2"/>
  <c r="L125" i="2" s="1" a="1"/>
  <c r="L125" i="2" s="1"/>
  <c r="AJ125" i="2" s="1"/>
  <c r="AK125" i="2" s="1"/>
  <c r="W124" i="2"/>
  <c r="L124" i="2" s="1" a="1"/>
  <c r="L124" i="2" s="1"/>
  <c r="AJ124" i="2" s="1"/>
  <c r="AK124" i="2" s="1"/>
  <c r="W123" i="2"/>
  <c r="L123" i="2" s="1" a="1"/>
  <c r="L123" i="2" s="1"/>
  <c r="AJ123" i="2" s="1"/>
  <c r="W122" i="2"/>
  <c r="L122" i="2" s="1" a="1"/>
  <c r="L122" i="2" s="1"/>
  <c r="AJ122" i="2" s="1"/>
  <c r="AK122" i="2" s="1"/>
  <c r="W121" i="2"/>
  <c r="L121" i="2" s="1" a="1"/>
  <c r="L121" i="2" s="1"/>
  <c r="AJ121" i="2" s="1"/>
  <c r="AK121" i="2" s="1"/>
  <c r="W120" i="2"/>
  <c r="L120" i="2" s="1" a="1"/>
  <c r="L120" i="2" s="1"/>
  <c r="AJ120" i="2" s="1"/>
  <c r="AK120" i="2" s="1"/>
  <c r="W119" i="2"/>
  <c r="L119" i="2" s="1" a="1"/>
  <c r="L119" i="2" s="1"/>
  <c r="AJ119" i="2" s="1"/>
  <c r="W118" i="2"/>
  <c r="L118" i="2" s="1" a="1"/>
  <c r="L118" i="2" s="1"/>
  <c r="AJ118" i="2" s="1"/>
  <c r="W117" i="2"/>
  <c r="L117" i="2" s="1" a="1"/>
  <c r="L117" i="2" s="1"/>
  <c r="AJ117" i="2" s="1"/>
  <c r="W116" i="2"/>
  <c r="L116" i="2" s="1" a="1"/>
  <c r="L116" i="2" s="1"/>
  <c r="AJ116" i="2" s="1"/>
  <c r="W115" i="2"/>
  <c r="L115" i="2" s="1" a="1"/>
  <c r="L115" i="2" s="1"/>
  <c r="AJ115" i="2" s="1"/>
  <c r="AK115" i="2" s="1"/>
  <c r="W114" i="2"/>
  <c r="L114" i="2" s="1" a="1"/>
  <c r="L114" i="2" s="1"/>
  <c r="AJ114" i="2" s="1"/>
  <c r="W113" i="2"/>
  <c r="L113" i="2" s="1" a="1"/>
  <c r="L113" i="2" s="1"/>
  <c r="AJ113" i="2" s="1"/>
  <c r="W112" i="2"/>
  <c r="L112" i="2" s="1" a="1"/>
  <c r="L112" i="2" s="1"/>
  <c r="AJ112" i="2" s="1"/>
  <c r="AK112" i="2" s="1"/>
  <c r="W111" i="2"/>
  <c r="L111" i="2" s="1" a="1"/>
  <c r="L111" i="2" s="1"/>
  <c r="AJ111" i="2" s="1"/>
  <c r="AK111" i="2" s="1"/>
  <c r="W110" i="2"/>
  <c r="L110" i="2" s="1" a="1"/>
  <c r="L110" i="2" s="1"/>
  <c r="AJ110" i="2" s="1"/>
  <c r="W109" i="2"/>
  <c r="L109" i="2" s="1" a="1"/>
  <c r="L109" i="2" s="1"/>
  <c r="AJ109" i="2" s="1"/>
  <c r="AK109" i="2" s="1"/>
  <c r="W108" i="2"/>
  <c r="L108" i="2" s="1" a="1"/>
  <c r="L108" i="2" s="1"/>
  <c r="AJ108" i="2" s="1"/>
  <c r="AK108" i="2" s="1"/>
  <c r="W107" i="2"/>
  <c r="L107" i="2" s="1" a="1"/>
  <c r="L107" i="2" s="1"/>
  <c r="AJ107" i="2" s="1"/>
  <c r="W106" i="2"/>
  <c r="L106" i="2" s="1" a="1"/>
  <c r="L106" i="2" s="1"/>
  <c r="AJ106" i="2" s="1"/>
  <c r="AK106" i="2" s="1"/>
  <c r="W105" i="2"/>
  <c r="L105" i="2" s="1" a="1"/>
  <c r="L105" i="2" s="1"/>
  <c r="AJ105" i="2" s="1"/>
  <c r="AK105" i="2" s="1"/>
  <c r="W104" i="2"/>
  <c r="L104" i="2" s="1" a="1"/>
  <c r="L104" i="2" s="1"/>
  <c r="AJ104" i="2" s="1"/>
  <c r="AK104" i="2" s="1"/>
  <c r="W103" i="2"/>
  <c r="L103" i="2" s="1" a="1"/>
  <c r="L103" i="2" s="1"/>
  <c r="AJ103" i="2" s="1"/>
  <c r="W102" i="2"/>
  <c r="L102" i="2" s="1" a="1"/>
  <c r="L102" i="2" s="1"/>
  <c r="AJ102" i="2" s="1"/>
  <c r="AK102" i="2" s="1"/>
  <c r="W101" i="2"/>
  <c r="L101" i="2" s="1" a="1"/>
  <c r="L101" i="2" s="1"/>
  <c r="AJ101" i="2" s="1"/>
  <c r="AK101" i="2" s="1"/>
  <c r="W100" i="2"/>
  <c r="L100" i="2" s="1" a="1"/>
  <c r="L100" i="2" s="1"/>
  <c r="AJ100" i="2" s="1"/>
  <c r="W99" i="2"/>
  <c r="L99" i="2" s="1" a="1"/>
  <c r="L99" i="2" s="1"/>
  <c r="AJ99" i="2" s="1"/>
  <c r="W98" i="2"/>
  <c r="L98" i="2" s="1" a="1"/>
  <c r="L98" i="2" s="1"/>
  <c r="AJ98" i="2" s="1"/>
  <c r="W97" i="2"/>
  <c r="L97" i="2" s="1" a="1"/>
  <c r="L97" i="2" s="1"/>
  <c r="AJ97" i="2" s="1"/>
  <c r="W96" i="2"/>
  <c r="L96" i="2" s="1" a="1"/>
  <c r="L96" i="2" s="1"/>
  <c r="AJ96" i="2" s="1"/>
  <c r="W95" i="2"/>
  <c r="L95" i="2" s="1" a="1"/>
  <c r="L95" i="2" s="1"/>
  <c r="AJ95" i="2" s="1"/>
  <c r="AK95" i="2" s="1"/>
  <c r="W94" i="2"/>
  <c r="L94" i="2" s="1" a="1"/>
  <c r="L94" i="2" s="1"/>
  <c r="AJ94" i="2" s="1"/>
  <c r="AK94" i="2" s="1"/>
  <c r="W93" i="2"/>
  <c r="L93" i="2" s="1" a="1"/>
  <c r="L93" i="2" s="1"/>
  <c r="AJ93" i="2" s="1"/>
  <c r="AK93" i="2" s="1"/>
  <c r="W92" i="2"/>
  <c r="L92" i="2" s="1" a="1"/>
  <c r="L92" i="2" s="1"/>
  <c r="AJ92" i="2" s="1"/>
  <c r="AK92" i="2" s="1"/>
  <c r="W91" i="2"/>
  <c r="L91" i="2" s="1" a="1"/>
  <c r="L91" i="2" s="1"/>
  <c r="AJ91" i="2" s="1"/>
  <c r="AK91" i="2" s="1"/>
  <c r="W90" i="2"/>
  <c r="L90" i="2" s="1" a="1"/>
  <c r="L90" i="2" s="1"/>
  <c r="AJ90" i="2" s="1"/>
  <c r="AK90" i="2" s="1"/>
  <c r="W89" i="2"/>
  <c r="L89" i="2" s="1" a="1"/>
  <c r="L89" i="2" s="1"/>
  <c r="AJ89" i="2" s="1"/>
  <c r="AK89" i="2" s="1"/>
  <c r="W88" i="2"/>
  <c r="L88" i="2" s="1" a="1"/>
  <c r="L88" i="2" s="1"/>
  <c r="AJ88" i="2" s="1"/>
  <c r="AK88" i="2" s="1"/>
  <c r="W87" i="2"/>
  <c r="L87" i="2" s="1" a="1"/>
  <c r="L87" i="2" s="1"/>
  <c r="AJ87" i="2" s="1"/>
  <c r="AK87" i="2" s="1"/>
  <c r="W86" i="2"/>
  <c r="L86" i="2" s="1" a="1"/>
  <c r="L86" i="2" s="1"/>
  <c r="AJ86" i="2" s="1"/>
  <c r="W85" i="2"/>
  <c r="L85" i="2" s="1" a="1"/>
  <c r="L85" i="2" s="1"/>
  <c r="AJ85" i="2" s="1"/>
  <c r="AK85" i="2" s="1"/>
  <c r="W84" i="2"/>
  <c r="L84" i="2" s="1" a="1"/>
  <c r="L84" i="2" s="1"/>
  <c r="AJ84" i="2" s="1"/>
  <c r="AK84" i="2" s="1"/>
  <c r="W83" i="2"/>
  <c r="L83" i="2" s="1" a="1"/>
  <c r="L83" i="2" s="1"/>
  <c r="AJ83" i="2" s="1"/>
  <c r="AK83" i="2" s="1"/>
  <c r="W82" i="2"/>
  <c r="L82" i="2" s="1" a="1"/>
  <c r="L82" i="2" s="1"/>
  <c r="AJ82" i="2" s="1"/>
  <c r="AK82" i="2" s="1"/>
  <c r="W81" i="2"/>
  <c r="L81" i="2" s="1" a="1"/>
  <c r="L81" i="2" s="1"/>
  <c r="AJ81" i="2" s="1"/>
  <c r="AK81" i="2" s="1"/>
  <c r="W80" i="2"/>
  <c r="L80" i="2" s="1" a="1"/>
  <c r="L80" i="2" s="1"/>
  <c r="AJ80" i="2" s="1"/>
  <c r="AK80" i="2" s="1"/>
  <c r="W79" i="2"/>
  <c r="L79" i="2" s="1" a="1"/>
  <c r="L79" i="2" s="1"/>
  <c r="AJ79" i="2" s="1"/>
  <c r="AK79" i="2" s="1"/>
  <c r="W78" i="2"/>
  <c r="L78" i="2" s="1" a="1"/>
  <c r="L78" i="2" s="1"/>
  <c r="AJ78" i="2" s="1"/>
  <c r="W77" i="2"/>
  <c r="L77" i="2" s="1" a="1"/>
  <c r="L77" i="2" s="1"/>
  <c r="AJ77" i="2" s="1"/>
  <c r="AK77" i="2" s="1"/>
  <c r="W76" i="2"/>
  <c r="L76" i="2" s="1" a="1"/>
  <c r="L76" i="2" s="1"/>
  <c r="AJ76" i="2" s="1"/>
  <c r="AK76" i="2" s="1"/>
  <c r="W75" i="2"/>
  <c r="L75" i="2" s="1" a="1"/>
  <c r="L75" i="2" s="1"/>
  <c r="AJ75" i="2" s="1"/>
  <c r="W74" i="2"/>
  <c r="L74" i="2" s="1" a="1"/>
  <c r="L74" i="2" s="1"/>
  <c r="AJ74" i="2" s="1"/>
  <c r="W73" i="2"/>
  <c r="L73" i="2" s="1" a="1"/>
  <c r="L73" i="2" s="1"/>
  <c r="AJ73" i="2" s="1"/>
  <c r="W72" i="2"/>
  <c r="L72" i="2" s="1" a="1"/>
  <c r="L72" i="2" s="1"/>
  <c r="AJ72" i="2" s="1"/>
  <c r="W71" i="2"/>
  <c r="L71" i="2" s="1" a="1"/>
  <c r="L71" i="2" s="1"/>
  <c r="AJ71" i="2" s="1"/>
  <c r="W70" i="2"/>
  <c r="L70" i="2" s="1" a="1"/>
  <c r="L70" i="2" s="1"/>
  <c r="AJ70" i="2" s="1"/>
  <c r="W69" i="2"/>
  <c r="L69" i="2" s="1" a="1"/>
  <c r="L69" i="2" s="1"/>
  <c r="AJ69" i="2" s="1"/>
  <c r="W68" i="2"/>
  <c r="L68" i="2" s="1" a="1"/>
  <c r="L68" i="2" s="1"/>
  <c r="AJ68" i="2" s="1"/>
  <c r="W67" i="2"/>
  <c r="L67" i="2" s="1" a="1"/>
  <c r="L67" i="2" s="1"/>
  <c r="AJ67" i="2" s="1"/>
  <c r="AK67" i="2" s="1"/>
  <c r="W66" i="2"/>
  <c r="L66" i="2" s="1" a="1"/>
  <c r="L66" i="2" s="1"/>
  <c r="AJ66" i="2" s="1"/>
  <c r="W65" i="2"/>
  <c r="L65" i="2" s="1" a="1"/>
  <c r="L65" i="2" s="1"/>
  <c r="AJ65" i="2" s="1"/>
  <c r="AK65" i="2" s="1"/>
  <c r="W64" i="2"/>
  <c r="L64" i="2" s="1" a="1"/>
  <c r="L64" i="2" s="1"/>
  <c r="AJ64" i="2" s="1"/>
  <c r="AK64" i="2" s="1"/>
  <c r="W63" i="2"/>
  <c r="L63" i="2" s="1" a="1"/>
  <c r="L63" i="2" s="1"/>
  <c r="AJ63" i="2" s="1"/>
  <c r="W62" i="2"/>
  <c r="L62" i="2" s="1" a="1"/>
  <c r="L62" i="2" s="1"/>
  <c r="AJ62" i="2" s="1"/>
  <c r="W61" i="2"/>
  <c r="L61" i="2" s="1" a="1"/>
  <c r="L61" i="2" s="1"/>
  <c r="AJ61" i="2" s="1"/>
  <c r="AK61" i="2" s="1"/>
  <c r="W60" i="2"/>
  <c r="L60" i="2" s="1" a="1"/>
  <c r="L60" i="2" s="1"/>
  <c r="AJ60" i="2" s="1"/>
  <c r="W59" i="2"/>
  <c r="L59" i="2" s="1" a="1"/>
  <c r="L59" i="2" s="1"/>
  <c r="AJ59" i="2" s="1"/>
  <c r="W58" i="2"/>
  <c r="L58" i="2" s="1" a="1"/>
  <c r="L58" i="2" s="1"/>
  <c r="AJ58" i="2" s="1"/>
  <c r="W57" i="2"/>
  <c r="L57" i="2" s="1" a="1"/>
  <c r="L57" i="2" s="1"/>
  <c r="AJ57" i="2" s="1"/>
  <c r="W56" i="2"/>
  <c r="L56" i="2" s="1" a="1"/>
  <c r="L56" i="2" s="1"/>
  <c r="AJ56" i="2" s="1"/>
  <c r="W55" i="2"/>
  <c r="L55" i="2" s="1" a="1"/>
  <c r="L55" i="2" s="1"/>
  <c r="AJ55" i="2" s="1"/>
  <c r="W54" i="2"/>
  <c r="L54" i="2" s="1" a="1"/>
  <c r="L54" i="2" s="1"/>
  <c r="AJ54" i="2" s="1"/>
  <c r="AK54" i="2" s="1"/>
  <c r="W53" i="2"/>
  <c r="L53" i="2" s="1" a="1"/>
  <c r="L53" i="2" s="1"/>
  <c r="AJ53" i="2" s="1"/>
  <c r="W52" i="2"/>
  <c r="L52" i="2" s="1" a="1"/>
  <c r="L52" i="2" s="1"/>
  <c r="AJ52" i="2" s="1"/>
  <c r="W51" i="2"/>
  <c r="L51" i="2" s="1" a="1"/>
  <c r="L51" i="2" s="1"/>
  <c r="AJ51" i="2" s="1"/>
  <c r="W50" i="2"/>
  <c r="L50" i="2" s="1" a="1"/>
  <c r="L50" i="2" s="1"/>
  <c r="AJ50" i="2" s="1"/>
  <c r="AK50" i="2" s="1"/>
  <c r="W49" i="2"/>
  <c r="L49" i="2" s="1" a="1"/>
  <c r="L49" i="2" s="1"/>
  <c r="AJ49" i="2" s="1"/>
  <c r="W48" i="2"/>
  <c r="L48" i="2" s="1" a="1"/>
  <c r="L48" i="2" s="1"/>
  <c r="AJ48" i="2" s="1"/>
  <c r="W47" i="2"/>
  <c r="L47" i="2" s="1" a="1"/>
  <c r="L47" i="2" s="1"/>
  <c r="AJ47" i="2" s="1"/>
  <c r="AK47" i="2" s="1"/>
  <c r="W46" i="2"/>
  <c r="L46" i="2" s="1" a="1"/>
  <c r="L46" i="2" s="1"/>
  <c r="AJ46" i="2" s="1"/>
  <c r="W45" i="2"/>
  <c r="L45" i="2" s="1" a="1"/>
  <c r="L45" i="2" s="1"/>
  <c r="AJ45" i="2" s="1"/>
  <c r="AK45" i="2" s="1"/>
  <c r="W44" i="2"/>
  <c r="L44" i="2" s="1" a="1"/>
  <c r="L44" i="2" s="1"/>
  <c r="AJ44" i="2" s="1"/>
  <c r="W43" i="2"/>
  <c r="L43" i="2" s="1" a="1"/>
  <c r="L43" i="2" s="1"/>
  <c r="AJ43" i="2" s="1"/>
  <c r="W42" i="2"/>
  <c r="L42" i="2" s="1" a="1"/>
  <c r="L42" i="2" s="1"/>
  <c r="AJ42" i="2" s="1"/>
  <c r="W41" i="2"/>
  <c r="L41" i="2" s="1" a="1"/>
  <c r="L41" i="2" s="1"/>
  <c r="AJ41" i="2" s="1"/>
  <c r="AK41" i="2" s="1"/>
  <c r="W40" i="2"/>
  <c r="L40" i="2" s="1" a="1"/>
  <c r="L40" i="2" s="1"/>
  <c r="AJ40" i="2" s="1"/>
  <c r="W39" i="2"/>
  <c r="L39" i="2" s="1" a="1"/>
  <c r="L39" i="2" s="1"/>
  <c r="AJ39" i="2" s="1"/>
  <c r="W38" i="2"/>
  <c r="L38" i="2" s="1" a="1"/>
  <c r="L38" i="2" s="1"/>
  <c r="AJ38" i="2" s="1"/>
  <c r="W37" i="2"/>
  <c r="L37" i="2" s="1" a="1"/>
  <c r="L37" i="2" s="1"/>
  <c r="AJ37" i="2" s="1"/>
  <c r="AK37" i="2" s="1"/>
  <c r="W36" i="2"/>
  <c r="L36" i="2" s="1" a="1"/>
  <c r="L36" i="2" s="1"/>
  <c r="AJ36" i="2" s="1"/>
  <c r="W35" i="2"/>
  <c r="L35" i="2" s="1" a="1"/>
  <c r="L35" i="2" s="1"/>
  <c r="AJ35" i="2" s="1"/>
  <c r="W34" i="2"/>
  <c r="L34" i="2" s="1" a="1"/>
  <c r="L34" i="2" s="1"/>
  <c r="AJ34" i="2" s="1"/>
  <c r="W33" i="2"/>
  <c r="L33" i="2" s="1" a="1"/>
  <c r="L33" i="2" s="1"/>
  <c r="AJ33" i="2" s="1"/>
  <c r="W32" i="2"/>
  <c r="L32" i="2" s="1" a="1"/>
  <c r="L32" i="2" s="1"/>
  <c r="AJ32" i="2" s="1"/>
  <c r="W31" i="2"/>
  <c r="L31" i="2" s="1" a="1"/>
  <c r="L31" i="2" s="1"/>
  <c r="AJ31" i="2" s="1"/>
  <c r="W30" i="2"/>
  <c r="L30" i="2" s="1" a="1"/>
  <c r="L30" i="2" s="1"/>
  <c r="AJ30" i="2" s="1"/>
  <c r="W29" i="2"/>
  <c r="L29" i="2" s="1" a="1"/>
  <c r="L29" i="2" s="1"/>
  <c r="AJ29" i="2" s="1"/>
  <c r="W28" i="2"/>
  <c r="L28" i="2" s="1" a="1"/>
  <c r="L28" i="2" s="1"/>
  <c r="AJ28" i="2" s="1"/>
  <c r="W27" i="2"/>
  <c r="L27" i="2" s="1" a="1"/>
  <c r="L27" i="2" s="1"/>
  <c r="AJ27" i="2" s="1"/>
  <c r="W26" i="2"/>
  <c r="L26" i="2" s="1" a="1"/>
  <c r="L26" i="2" s="1"/>
  <c r="AJ26" i="2" s="1"/>
  <c r="W25" i="2"/>
  <c r="L25" i="2" s="1" a="1"/>
  <c r="L25" i="2" s="1"/>
  <c r="AJ25" i="2" s="1"/>
  <c r="W24" i="2"/>
  <c r="L24" i="2" s="1" a="1"/>
  <c r="L24" i="2" s="1"/>
  <c r="AJ24" i="2" s="1"/>
  <c r="W23" i="2"/>
  <c r="L23" i="2" s="1" a="1"/>
  <c r="L23" i="2" s="1"/>
  <c r="AJ23" i="2" s="1"/>
  <c r="W22" i="2"/>
  <c r="L22" i="2" s="1" a="1"/>
  <c r="L22" i="2" s="1"/>
  <c r="AJ22" i="2" s="1"/>
  <c r="W21" i="2"/>
  <c r="L21" i="2" s="1" a="1"/>
  <c r="L21" i="2" s="1"/>
  <c r="AJ21" i="2" s="1"/>
  <c r="W20" i="2"/>
  <c r="L20" i="2" s="1" a="1"/>
  <c r="L20" i="2" s="1"/>
  <c r="AJ20" i="2" s="1"/>
  <c r="W19" i="2"/>
  <c r="L19" i="2" s="1" a="1"/>
  <c r="L19" i="2" s="1"/>
  <c r="AJ19" i="2" s="1"/>
  <c r="W18" i="2"/>
  <c r="L18" i="2" s="1" a="1"/>
  <c r="L18" i="2" s="1"/>
  <c r="AJ18" i="2" s="1"/>
  <c r="W17" i="2"/>
  <c r="L17" i="2" s="1" a="1"/>
  <c r="L17" i="2" s="1"/>
  <c r="AJ17" i="2" s="1"/>
  <c r="W16" i="2"/>
  <c r="L16" i="2" s="1" a="1"/>
  <c r="L16" i="2" s="1"/>
  <c r="AJ16" i="2" s="1"/>
  <c r="W15" i="2"/>
  <c r="L15" i="2" s="1" a="1"/>
  <c r="L15" i="2" s="1"/>
  <c r="AJ15" i="2" s="1"/>
  <c r="W14" i="2"/>
  <c r="L14" i="2" s="1" a="1"/>
  <c r="L14" i="2" s="1"/>
  <c r="AJ14" i="2" s="1"/>
  <c r="W13" i="2"/>
  <c r="L13" i="2" s="1" a="1"/>
  <c r="L13" i="2" s="1"/>
  <c r="AJ13" i="2" s="1"/>
  <c r="W12" i="2"/>
  <c r="L12" i="2" s="1" a="1"/>
  <c r="L12" i="2" s="1"/>
  <c r="W11" i="2"/>
  <c r="L11" i="2" s="1" a="1"/>
  <c r="L11" i="2" s="1"/>
  <c r="X2510" i="2"/>
  <c r="X2509" i="2"/>
  <c r="X2508" i="2"/>
  <c r="X2507" i="2"/>
  <c r="X2506" i="2"/>
  <c r="X2505" i="2"/>
  <c r="X2504" i="2"/>
  <c r="X2503" i="2"/>
  <c r="X2502" i="2"/>
  <c r="X2501" i="2"/>
  <c r="X2500" i="2"/>
  <c r="X2499" i="2"/>
  <c r="X2498" i="2"/>
  <c r="X2497" i="2"/>
  <c r="X2496" i="2"/>
  <c r="X2495" i="2"/>
  <c r="X2494" i="2"/>
  <c r="X2493" i="2"/>
  <c r="X2492" i="2"/>
  <c r="X2491" i="2"/>
  <c r="X2490" i="2"/>
  <c r="X2489" i="2"/>
  <c r="X2488" i="2"/>
  <c r="X2487" i="2"/>
  <c r="X2486" i="2"/>
  <c r="X2485" i="2"/>
  <c r="X2484" i="2"/>
  <c r="X2483" i="2"/>
  <c r="X2482" i="2"/>
  <c r="X2481" i="2"/>
  <c r="X2480" i="2"/>
  <c r="X2479" i="2"/>
  <c r="X2478" i="2"/>
  <c r="X2477" i="2"/>
  <c r="X2476" i="2"/>
  <c r="X2475" i="2"/>
  <c r="X2474" i="2"/>
  <c r="X2473" i="2"/>
  <c r="X2472" i="2"/>
  <c r="X2471" i="2"/>
  <c r="X2470" i="2"/>
  <c r="X2469" i="2"/>
  <c r="X2468" i="2"/>
  <c r="X2467" i="2"/>
  <c r="X2466" i="2"/>
  <c r="X2465" i="2"/>
  <c r="X2464" i="2"/>
  <c r="X2463" i="2"/>
  <c r="X2462" i="2"/>
  <c r="X2461" i="2"/>
  <c r="X2460" i="2"/>
  <c r="X2459" i="2"/>
  <c r="X2458" i="2"/>
  <c r="X2457" i="2"/>
  <c r="X2456" i="2"/>
  <c r="X2455" i="2"/>
  <c r="X2454" i="2"/>
  <c r="X2453" i="2"/>
  <c r="X2452" i="2"/>
  <c r="X2451" i="2"/>
  <c r="X2450" i="2"/>
  <c r="X2449" i="2"/>
  <c r="X2448" i="2"/>
  <c r="X2447" i="2"/>
  <c r="X2446" i="2"/>
  <c r="X2445" i="2"/>
  <c r="X2444" i="2"/>
  <c r="X2443" i="2"/>
  <c r="X2442" i="2"/>
  <c r="X2441" i="2"/>
  <c r="X2440" i="2"/>
  <c r="X2439" i="2"/>
  <c r="X2438" i="2"/>
  <c r="X2437" i="2"/>
  <c r="X2436" i="2"/>
  <c r="X2435" i="2"/>
  <c r="X2434" i="2"/>
  <c r="X2433" i="2"/>
  <c r="X2432" i="2"/>
  <c r="X2431" i="2"/>
  <c r="X2430" i="2"/>
  <c r="X2429" i="2"/>
  <c r="X2428" i="2"/>
  <c r="X2427" i="2"/>
  <c r="X2426" i="2"/>
  <c r="X2425" i="2"/>
  <c r="X2424" i="2"/>
  <c r="X2423" i="2"/>
  <c r="X2422" i="2"/>
  <c r="X2421" i="2"/>
  <c r="X2420" i="2"/>
  <c r="X2419" i="2"/>
  <c r="X2418" i="2"/>
  <c r="X2417" i="2"/>
  <c r="X2416" i="2"/>
  <c r="X2415" i="2"/>
  <c r="X2414" i="2"/>
  <c r="X2413" i="2"/>
  <c r="X2412" i="2"/>
  <c r="X2411" i="2"/>
  <c r="X2410" i="2"/>
  <c r="X2409" i="2"/>
  <c r="X2408" i="2"/>
  <c r="X2407" i="2"/>
  <c r="X2406" i="2"/>
  <c r="X2405" i="2"/>
  <c r="X2404" i="2"/>
  <c r="X2403" i="2"/>
  <c r="X2402" i="2"/>
  <c r="X2401" i="2"/>
  <c r="X2400" i="2"/>
  <c r="X2399" i="2"/>
  <c r="X2398" i="2"/>
  <c r="X2397" i="2"/>
  <c r="X2396" i="2"/>
  <c r="X2395" i="2"/>
  <c r="X2394" i="2"/>
  <c r="X2393" i="2"/>
  <c r="X2392" i="2"/>
  <c r="X2391" i="2"/>
  <c r="X2390" i="2"/>
  <c r="X2389" i="2"/>
  <c r="X2388" i="2"/>
  <c r="X2387" i="2"/>
  <c r="X2386" i="2"/>
  <c r="X2385" i="2"/>
  <c r="X2384" i="2"/>
  <c r="X2383" i="2"/>
  <c r="X2381" i="2"/>
  <c r="X2380" i="2"/>
  <c r="X2379" i="2"/>
  <c r="X2377" i="2"/>
  <c r="X2376" i="2"/>
  <c r="X2375" i="2"/>
  <c r="X2373" i="2"/>
  <c r="X2372" i="2"/>
  <c r="X2371" i="2"/>
  <c r="X2369" i="2"/>
  <c r="X2368" i="2"/>
  <c r="X2367" i="2"/>
  <c r="X2365" i="2"/>
  <c r="X2364" i="2"/>
  <c r="X2363" i="2"/>
  <c r="X2361" i="2"/>
  <c r="X2360" i="2"/>
  <c r="X2359" i="2"/>
  <c r="X2357" i="2"/>
  <c r="X2356" i="2"/>
  <c r="X2355" i="2"/>
  <c r="X2353" i="2"/>
  <c r="X2352" i="2"/>
  <c r="X2351" i="2"/>
  <c r="X2349" i="2"/>
  <c r="X2348" i="2"/>
  <c r="X2347" i="2"/>
  <c r="X2345" i="2"/>
  <c r="X2344" i="2"/>
  <c r="X2343" i="2"/>
  <c r="X2341" i="2"/>
  <c r="X2340" i="2"/>
  <c r="X2339" i="2"/>
  <c r="X2337" i="2"/>
  <c r="X2336" i="2"/>
  <c r="X2335" i="2"/>
  <c r="X2333" i="2"/>
  <c r="X2332" i="2"/>
  <c r="X2331" i="2"/>
  <c r="X2329" i="2"/>
  <c r="X2328" i="2"/>
  <c r="X2327" i="2"/>
  <c r="X2325" i="2"/>
  <c r="X2324" i="2"/>
  <c r="X2323" i="2"/>
  <c r="X2321" i="2"/>
  <c r="X2320" i="2"/>
  <c r="X2319" i="2"/>
  <c r="X2317" i="2"/>
  <c r="X2316" i="2"/>
  <c r="X2315" i="2"/>
  <c r="X2313" i="2"/>
  <c r="X2312" i="2"/>
  <c r="X2311" i="2"/>
  <c r="X2309" i="2"/>
  <c r="X2308" i="2"/>
  <c r="X2307" i="2"/>
  <c r="X2305" i="2"/>
  <c r="X2304" i="2"/>
  <c r="X2303" i="2"/>
  <c r="X2301" i="2"/>
  <c r="X2300" i="2"/>
  <c r="X2299" i="2"/>
  <c r="X2297" i="2"/>
  <c r="X2296" i="2"/>
  <c r="X2295" i="2"/>
  <c r="X2293" i="2"/>
  <c r="X2292" i="2"/>
  <c r="X2291" i="2"/>
  <c r="X2289" i="2"/>
  <c r="X2288" i="2"/>
  <c r="X2287" i="2"/>
  <c r="X2285" i="2"/>
  <c r="X2284" i="2"/>
  <c r="X2283" i="2"/>
  <c r="X2281" i="2"/>
  <c r="X2280" i="2"/>
  <c r="X2279" i="2"/>
  <c r="X2277" i="2"/>
  <c r="X2276" i="2"/>
  <c r="X2275" i="2"/>
  <c r="X2273" i="2"/>
  <c r="X2272" i="2"/>
  <c r="X2271" i="2"/>
  <c r="X2269" i="2"/>
  <c r="X2268" i="2"/>
  <c r="X2267" i="2"/>
  <c r="X2265" i="2"/>
  <c r="X2264" i="2"/>
  <c r="X2263" i="2"/>
  <c r="X2261" i="2"/>
  <c r="X2260" i="2"/>
  <c r="X2259" i="2"/>
  <c r="X2257" i="2"/>
  <c r="X2256" i="2"/>
  <c r="X2255" i="2"/>
  <c r="X2253" i="2"/>
  <c r="X2252" i="2"/>
  <c r="X2251" i="2"/>
  <c r="X2249" i="2"/>
  <c r="X2248" i="2"/>
  <c r="X2247" i="2"/>
  <c r="X2245" i="2"/>
  <c r="X2244" i="2"/>
  <c r="X2243" i="2"/>
  <c r="X2241" i="2"/>
  <c r="X2240" i="2"/>
  <c r="X2239" i="2"/>
  <c r="X2237" i="2"/>
  <c r="X2236" i="2"/>
  <c r="X2235" i="2"/>
  <c r="X2233" i="2"/>
  <c r="X2232" i="2"/>
  <c r="X2231" i="2"/>
  <c r="X2229" i="2"/>
  <c r="X2228" i="2"/>
  <c r="X2227" i="2"/>
  <c r="X2225" i="2"/>
  <c r="X2224" i="2"/>
  <c r="X2223" i="2"/>
  <c r="X2221" i="2"/>
  <c r="X2220" i="2"/>
  <c r="X2219" i="2"/>
  <c r="X2217" i="2"/>
  <c r="X2216" i="2"/>
  <c r="X2215" i="2"/>
  <c r="X2213" i="2"/>
  <c r="X2212" i="2"/>
  <c r="X2211" i="2"/>
  <c r="X2209" i="2"/>
  <c r="X2208" i="2"/>
  <c r="X2207" i="2"/>
  <c r="X2205" i="2"/>
  <c r="X2204" i="2"/>
  <c r="X2203" i="2"/>
  <c r="X2201" i="2"/>
  <c r="X2200" i="2"/>
  <c r="X2199" i="2"/>
  <c r="X2197" i="2"/>
  <c r="X2196" i="2"/>
  <c r="X2195" i="2"/>
  <c r="X2193" i="2"/>
  <c r="X2192" i="2"/>
  <c r="X2191" i="2"/>
  <c r="X2189" i="2"/>
  <c r="X2188" i="2"/>
  <c r="X2187" i="2"/>
  <c r="X2185" i="2"/>
  <c r="X2184" i="2"/>
  <c r="X2183" i="2"/>
  <c r="X2181" i="2"/>
  <c r="X2180" i="2"/>
  <c r="X2179" i="2"/>
  <c r="X2177" i="2"/>
  <c r="X2176" i="2"/>
  <c r="X2175" i="2"/>
  <c r="X2173" i="2"/>
  <c r="X2172" i="2"/>
  <c r="X2171" i="2"/>
  <c r="X2169" i="2"/>
  <c r="X2168" i="2"/>
  <c r="X2167" i="2"/>
  <c r="X2165" i="2"/>
  <c r="X2164" i="2"/>
  <c r="X2163" i="2"/>
  <c r="X2161" i="2"/>
  <c r="X2160" i="2"/>
  <c r="X2159" i="2"/>
  <c r="X2157" i="2"/>
  <c r="X2156" i="2"/>
  <c r="X2155" i="2"/>
  <c r="X2153" i="2"/>
  <c r="X2152" i="2"/>
  <c r="X2151" i="2"/>
  <c r="X2149" i="2"/>
  <c r="X2148" i="2"/>
  <c r="X2147" i="2"/>
  <c r="X2145" i="2"/>
  <c r="X2144" i="2"/>
  <c r="X2143" i="2"/>
  <c r="X2141" i="2"/>
  <c r="X2140" i="2"/>
  <c r="X2139" i="2"/>
  <c r="X2137" i="2"/>
  <c r="X2136" i="2"/>
  <c r="X2135" i="2"/>
  <c r="X2133" i="2"/>
  <c r="X2132" i="2"/>
  <c r="X2131" i="2"/>
  <c r="X2129" i="2"/>
  <c r="X2128" i="2"/>
  <c r="X2127" i="2"/>
  <c r="X2125" i="2"/>
  <c r="X2124" i="2"/>
  <c r="X2123" i="2"/>
  <c r="X2121" i="2"/>
  <c r="X2120" i="2"/>
  <c r="X2119" i="2"/>
  <c r="X2117" i="2"/>
  <c r="X2116" i="2"/>
  <c r="X2115" i="2"/>
  <c r="X2113" i="2"/>
  <c r="X2112" i="2"/>
  <c r="X2111" i="2"/>
  <c r="X2109" i="2"/>
  <c r="X2108" i="2"/>
  <c r="X2107" i="2"/>
  <c r="X2105" i="2"/>
  <c r="X2104" i="2"/>
  <c r="X2103" i="2"/>
  <c r="X2101" i="2"/>
  <c r="X2100" i="2"/>
  <c r="X2099" i="2"/>
  <c r="X2097" i="2"/>
  <c r="X2096" i="2"/>
  <c r="X2095" i="2"/>
  <c r="X2093" i="2"/>
  <c r="X2092" i="2"/>
  <c r="X2091" i="2"/>
  <c r="X2089" i="2"/>
  <c r="X2088" i="2"/>
  <c r="X2087" i="2"/>
  <c r="X2085" i="2"/>
  <c r="X2084" i="2"/>
  <c r="X2083" i="2"/>
  <c r="X2081" i="2"/>
  <c r="X2080" i="2"/>
  <c r="X2079" i="2"/>
  <c r="X2077" i="2"/>
  <c r="X2076" i="2"/>
  <c r="X2075" i="2"/>
  <c r="X2073" i="2"/>
  <c r="X2072" i="2"/>
  <c r="X2071" i="2"/>
  <c r="X2069" i="2"/>
  <c r="X2068" i="2"/>
  <c r="X2067" i="2"/>
  <c r="X2065" i="2"/>
  <c r="X2064" i="2"/>
  <c r="X2063" i="2"/>
  <c r="X2061" i="2"/>
  <c r="X2060" i="2"/>
  <c r="X2059" i="2"/>
  <c r="X2057" i="2"/>
  <c r="X2056" i="2"/>
  <c r="X2055" i="2"/>
  <c r="X2053" i="2"/>
  <c r="X2052" i="2"/>
  <c r="X2051" i="2"/>
  <c r="X2049" i="2"/>
  <c r="X2048" i="2"/>
  <c r="X2047" i="2"/>
  <c r="X2045" i="2"/>
  <c r="X2044" i="2"/>
  <c r="X2043" i="2"/>
  <c r="X2041" i="2"/>
  <c r="X2040" i="2"/>
  <c r="X2039" i="2"/>
  <c r="X2038" i="2"/>
  <c r="X2037" i="2"/>
  <c r="X2036" i="2"/>
  <c r="X2035" i="2"/>
  <c r="X2034" i="2"/>
  <c r="X2033" i="2"/>
  <c r="X2032" i="2"/>
  <c r="X2031" i="2"/>
  <c r="X2030" i="2"/>
  <c r="X2029" i="2"/>
  <c r="X2028" i="2"/>
  <c r="X2027" i="2"/>
  <c r="X2026" i="2"/>
  <c r="X2025" i="2"/>
  <c r="X2024" i="2"/>
  <c r="X2023" i="2"/>
  <c r="X2022" i="2"/>
  <c r="X2021" i="2"/>
  <c r="X2020" i="2"/>
  <c r="X2019" i="2"/>
  <c r="X2018" i="2"/>
  <c r="X2017" i="2"/>
  <c r="X2016" i="2"/>
  <c r="X2015" i="2"/>
  <c r="X2014" i="2"/>
  <c r="X2013" i="2"/>
  <c r="X2012" i="2"/>
  <c r="X2011" i="2"/>
  <c r="X2010" i="2"/>
  <c r="X2009" i="2"/>
  <c r="X2008" i="2"/>
  <c r="X2007" i="2"/>
  <c r="X2006" i="2"/>
  <c r="X2005" i="2"/>
  <c r="X2004" i="2"/>
  <c r="X2003" i="2"/>
  <c r="X2002" i="2"/>
  <c r="X2001" i="2"/>
  <c r="X2000" i="2"/>
  <c r="X1999" i="2"/>
  <c r="X1998" i="2"/>
  <c r="X1997" i="2"/>
  <c r="X1996" i="2"/>
  <c r="X1995" i="2"/>
  <c r="X1994" i="2"/>
  <c r="X1993" i="2"/>
  <c r="X1992" i="2"/>
  <c r="X1991" i="2"/>
  <c r="X1990" i="2"/>
  <c r="X1989" i="2"/>
  <c r="X1988" i="2"/>
  <c r="X1987" i="2"/>
  <c r="X1986" i="2"/>
  <c r="X1985" i="2"/>
  <c r="X1984" i="2"/>
  <c r="X1983" i="2"/>
  <c r="X1982" i="2"/>
  <c r="X1981" i="2"/>
  <c r="X1980" i="2"/>
  <c r="X1979" i="2"/>
  <c r="X1978" i="2"/>
  <c r="X1977" i="2"/>
  <c r="X1976" i="2"/>
  <c r="X1975" i="2"/>
  <c r="X1974" i="2"/>
  <c r="X1973" i="2"/>
  <c r="X1972" i="2"/>
  <c r="X1971" i="2"/>
  <c r="X1970" i="2"/>
  <c r="X1969" i="2"/>
  <c r="X1968" i="2"/>
  <c r="X1967" i="2"/>
  <c r="X1966" i="2"/>
  <c r="X1965" i="2"/>
  <c r="X1964" i="2"/>
  <c r="X1963" i="2"/>
  <c r="X1962" i="2"/>
  <c r="X1961" i="2"/>
  <c r="X1960" i="2"/>
  <c r="X1959" i="2"/>
  <c r="X1958" i="2"/>
  <c r="X1957" i="2"/>
  <c r="X1956" i="2"/>
  <c r="X1955" i="2"/>
  <c r="X1954" i="2"/>
  <c r="X1953" i="2"/>
  <c r="X1952" i="2"/>
  <c r="X1951" i="2"/>
  <c r="X1950" i="2"/>
  <c r="X1949" i="2"/>
  <c r="X1948" i="2"/>
  <c r="X1947" i="2"/>
  <c r="X1946" i="2"/>
  <c r="X1945" i="2"/>
  <c r="X1944" i="2"/>
  <c r="X1943" i="2"/>
  <c r="X1942" i="2"/>
  <c r="X1941" i="2"/>
  <c r="X1940" i="2"/>
  <c r="X1939" i="2"/>
  <c r="X1938" i="2"/>
  <c r="X1937" i="2"/>
  <c r="X1936" i="2"/>
  <c r="X1935" i="2"/>
  <c r="X1934" i="2"/>
  <c r="X1933" i="2"/>
  <c r="X1932" i="2"/>
  <c r="X1931" i="2"/>
  <c r="X1930" i="2"/>
  <c r="X1929" i="2"/>
  <c r="X1928" i="2"/>
  <c r="X1927" i="2"/>
  <c r="X1926" i="2"/>
  <c r="X1925" i="2"/>
  <c r="X1924" i="2"/>
  <c r="X1923" i="2"/>
  <c r="X1922" i="2"/>
  <c r="X1921" i="2"/>
  <c r="X1920" i="2"/>
  <c r="X1919" i="2"/>
  <c r="X1918" i="2"/>
  <c r="X1917" i="2"/>
  <c r="X1916" i="2"/>
  <c r="X1915" i="2"/>
  <c r="X1914" i="2"/>
  <c r="X1913" i="2"/>
  <c r="X1912" i="2"/>
  <c r="X1911" i="2"/>
  <c r="X1910" i="2"/>
  <c r="X1909" i="2"/>
  <c r="X1908" i="2"/>
  <c r="X1907" i="2"/>
  <c r="X1906" i="2"/>
  <c r="X1905" i="2"/>
  <c r="X1904" i="2"/>
  <c r="X1903" i="2"/>
  <c r="X1902" i="2"/>
  <c r="X1901" i="2"/>
  <c r="X1900" i="2"/>
  <c r="X1899" i="2"/>
  <c r="X1898" i="2"/>
  <c r="X1897" i="2"/>
  <c r="X1896" i="2"/>
  <c r="X1895" i="2"/>
  <c r="X1894" i="2"/>
  <c r="X1893" i="2"/>
  <c r="X1892" i="2"/>
  <c r="X1891" i="2"/>
  <c r="X1890" i="2"/>
  <c r="X1889" i="2"/>
  <c r="X1888" i="2"/>
  <c r="X1887" i="2"/>
  <c r="X1886" i="2"/>
  <c r="X1885" i="2"/>
  <c r="X1884" i="2"/>
  <c r="X1883" i="2"/>
  <c r="X1882" i="2"/>
  <c r="X1881" i="2"/>
  <c r="X1880" i="2"/>
  <c r="X1879" i="2"/>
  <c r="X1878" i="2"/>
  <c r="X1877" i="2"/>
  <c r="X1876" i="2"/>
  <c r="X1875" i="2"/>
  <c r="X1874" i="2"/>
  <c r="X1873" i="2"/>
  <c r="X1872" i="2"/>
  <c r="X1871" i="2"/>
  <c r="X1870" i="2"/>
  <c r="X1869" i="2"/>
  <c r="X1868" i="2"/>
  <c r="X1867" i="2"/>
  <c r="X1866" i="2"/>
  <c r="X1865" i="2"/>
  <c r="X1864" i="2"/>
  <c r="X1863" i="2"/>
  <c r="X1862" i="2"/>
  <c r="X1861" i="2"/>
  <c r="X1860" i="2"/>
  <c r="X1859" i="2"/>
  <c r="X1858" i="2"/>
  <c r="X1857" i="2"/>
  <c r="X1856" i="2"/>
  <c r="X1855" i="2"/>
  <c r="X1854" i="2"/>
  <c r="X1853" i="2"/>
  <c r="X1852" i="2"/>
  <c r="X1851" i="2"/>
  <c r="X1850" i="2"/>
  <c r="X1849" i="2"/>
  <c r="X1848" i="2"/>
  <c r="X1847" i="2"/>
  <c r="X1846" i="2"/>
  <c r="X1845" i="2"/>
  <c r="X1844" i="2"/>
  <c r="X1843" i="2"/>
  <c r="X1842" i="2"/>
  <c r="X1841" i="2"/>
  <c r="X1840" i="2"/>
  <c r="X1839" i="2"/>
  <c r="X1838" i="2"/>
  <c r="X1837" i="2"/>
  <c r="X1836" i="2"/>
  <c r="X1835" i="2"/>
  <c r="X1834" i="2"/>
  <c r="X1833" i="2"/>
  <c r="X1832" i="2"/>
  <c r="X1831" i="2"/>
  <c r="X1830" i="2"/>
  <c r="X1829" i="2"/>
  <c r="X1828" i="2"/>
  <c r="X1827" i="2"/>
  <c r="X1826" i="2"/>
  <c r="X1825" i="2"/>
  <c r="X1824" i="2"/>
  <c r="X1823" i="2"/>
  <c r="X1822" i="2"/>
  <c r="X1821" i="2"/>
  <c r="X1820" i="2"/>
  <c r="X1819" i="2"/>
  <c r="X1818" i="2"/>
  <c r="X1817" i="2"/>
  <c r="X1816" i="2"/>
  <c r="X1815" i="2"/>
  <c r="X1814" i="2"/>
  <c r="X1813" i="2"/>
  <c r="X1812" i="2"/>
  <c r="X1811" i="2"/>
  <c r="X1810" i="2"/>
  <c r="X1809" i="2"/>
  <c r="X1808" i="2"/>
  <c r="X1807" i="2"/>
  <c r="X1806" i="2"/>
  <c r="X1805" i="2"/>
  <c r="X1804" i="2"/>
  <c r="X1803" i="2"/>
  <c r="X1802" i="2"/>
  <c r="X1801" i="2"/>
  <c r="X1800" i="2"/>
  <c r="X1799" i="2"/>
  <c r="X1798" i="2"/>
  <c r="X1797" i="2"/>
  <c r="X1796" i="2"/>
  <c r="X1795" i="2"/>
  <c r="X1794" i="2"/>
  <c r="X1793" i="2"/>
  <c r="X1792" i="2"/>
  <c r="X1791" i="2"/>
  <c r="X1790" i="2"/>
  <c r="X1789" i="2"/>
  <c r="X1788" i="2"/>
  <c r="X1787" i="2"/>
  <c r="X1786" i="2"/>
  <c r="X1785" i="2"/>
  <c r="X1784" i="2"/>
  <c r="X1783" i="2"/>
  <c r="X1782" i="2"/>
  <c r="X1781" i="2"/>
  <c r="X1780" i="2"/>
  <c r="X1779" i="2"/>
  <c r="X1778" i="2"/>
  <c r="X1777" i="2"/>
  <c r="X1776" i="2"/>
  <c r="X1775" i="2"/>
  <c r="X1774" i="2"/>
  <c r="X1773" i="2"/>
  <c r="X1772" i="2"/>
  <c r="X1771" i="2"/>
  <c r="X1770" i="2"/>
  <c r="X1769" i="2"/>
  <c r="X1768" i="2"/>
  <c r="X1767" i="2"/>
  <c r="X1766" i="2"/>
  <c r="X1765" i="2"/>
  <c r="X1764" i="2"/>
  <c r="X1763" i="2"/>
  <c r="X1762" i="2"/>
  <c r="X1761" i="2"/>
  <c r="X1760" i="2"/>
  <c r="X1759" i="2"/>
  <c r="X1758" i="2"/>
  <c r="X1757" i="2"/>
  <c r="X1756" i="2"/>
  <c r="X1755" i="2"/>
  <c r="X1754" i="2"/>
  <c r="X1753" i="2"/>
  <c r="X1752" i="2"/>
  <c r="X1751" i="2"/>
  <c r="X1750" i="2"/>
  <c r="X1749" i="2"/>
  <c r="X1748" i="2"/>
  <c r="X1747" i="2"/>
  <c r="X1746" i="2"/>
  <c r="X1745" i="2"/>
  <c r="X1744" i="2"/>
  <c r="X1743" i="2"/>
  <c r="X1742" i="2"/>
  <c r="X1741" i="2"/>
  <c r="X1740" i="2"/>
  <c r="X1739" i="2"/>
  <c r="X1738" i="2"/>
  <c r="X1737" i="2"/>
  <c r="X1736" i="2"/>
  <c r="X1735" i="2"/>
  <c r="X1734" i="2"/>
  <c r="X1733" i="2"/>
  <c r="X1732" i="2"/>
  <c r="X1731" i="2"/>
  <c r="X1730" i="2"/>
  <c r="X1729" i="2"/>
  <c r="X1728" i="2"/>
  <c r="X1727" i="2"/>
  <c r="X1726" i="2"/>
  <c r="X1725" i="2"/>
  <c r="X1724" i="2"/>
  <c r="X1723" i="2"/>
  <c r="X1722" i="2"/>
  <c r="X1721" i="2"/>
  <c r="X1720" i="2"/>
  <c r="X1719" i="2"/>
  <c r="X1718" i="2"/>
  <c r="X1717" i="2"/>
  <c r="X1716" i="2"/>
  <c r="X1715" i="2"/>
  <c r="X1714" i="2"/>
  <c r="X1713" i="2"/>
  <c r="X1712" i="2"/>
  <c r="X1711" i="2"/>
  <c r="X1710" i="2"/>
  <c r="X1709" i="2"/>
  <c r="X1708" i="2"/>
  <c r="X1707" i="2"/>
  <c r="X1706" i="2"/>
  <c r="X1705" i="2"/>
  <c r="X1704" i="2"/>
  <c r="X1703" i="2"/>
  <c r="X1702" i="2"/>
  <c r="X1701" i="2"/>
  <c r="X1700" i="2"/>
  <c r="X1699" i="2"/>
  <c r="X1698" i="2"/>
  <c r="X1697" i="2"/>
  <c r="X1696" i="2"/>
  <c r="X1695" i="2"/>
  <c r="X1694" i="2"/>
  <c r="X1693" i="2"/>
  <c r="X1692" i="2"/>
  <c r="X1691" i="2"/>
  <c r="X1690" i="2"/>
  <c r="X1689" i="2"/>
  <c r="X1688" i="2"/>
  <c r="X1687" i="2"/>
  <c r="X1686" i="2"/>
  <c r="X1685" i="2"/>
  <c r="X1684" i="2"/>
  <c r="X1683" i="2"/>
  <c r="X1682" i="2"/>
  <c r="X1681" i="2"/>
  <c r="X1680" i="2"/>
  <c r="X1679" i="2"/>
  <c r="X1678" i="2"/>
  <c r="X1677" i="2"/>
  <c r="X1676" i="2"/>
  <c r="X1675" i="2"/>
  <c r="X1674" i="2"/>
  <c r="X1673" i="2"/>
  <c r="X1672" i="2"/>
  <c r="X1671" i="2"/>
  <c r="X1670" i="2"/>
  <c r="X1669" i="2"/>
  <c r="X1668" i="2"/>
  <c r="X1667" i="2"/>
  <c r="X1666" i="2"/>
  <c r="X1665" i="2"/>
  <c r="X1664" i="2"/>
  <c r="X1663" i="2"/>
  <c r="X1662" i="2"/>
  <c r="X1661" i="2"/>
  <c r="X1660" i="2"/>
  <c r="X1659" i="2"/>
  <c r="X1658" i="2"/>
  <c r="X1657" i="2"/>
  <c r="X1656" i="2"/>
  <c r="X1655" i="2"/>
  <c r="X1654" i="2"/>
  <c r="X1653" i="2"/>
  <c r="X1652" i="2"/>
  <c r="X1651" i="2"/>
  <c r="X1650" i="2"/>
  <c r="X1649" i="2"/>
  <c r="X1648" i="2"/>
  <c r="X1647" i="2"/>
  <c r="X1646" i="2"/>
  <c r="X1645" i="2"/>
  <c r="X1644" i="2"/>
  <c r="X1643" i="2"/>
  <c r="X1642" i="2"/>
  <c r="X1641" i="2"/>
  <c r="X1640" i="2"/>
  <c r="X1639" i="2"/>
  <c r="X1638" i="2"/>
  <c r="X1637" i="2"/>
  <c r="X1636" i="2"/>
  <c r="X1635" i="2"/>
  <c r="X1634" i="2"/>
  <c r="X1633" i="2"/>
  <c r="X1632" i="2"/>
  <c r="X1631" i="2"/>
  <c r="X1630" i="2"/>
  <c r="X1629" i="2"/>
  <c r="X1628" i="2"/>
  <c r="X1627" i="2"/>
  <c r="X1626" i="2"/>
  <c r="X1625" i="2"/>
  <c r="X1624" i="2"/>
  <c r="X1623" i="2"/>
  <c r="X1622" i="2"/>
  <c r="X1621" i="2"/>
  <c r="X1620" i="2"/>
  <c r="X1619" i="2"/>
  <c r="X1618" i="2"/>
  <c r="X1617" i="2"/>
  <c r="X1616" i="2"/>
  <c r="X1615" i="2"/>
  <c r="X1614" i="2"/>
  <c r="X1613" i="2"/>
  <c r="X1612" i="2"/>
  <c r="X1611" i="2"/>
  <c r="X1610" i="2"/>
  <c r="X1609" i="2"/>
  <c r="X1608" i="2"/>
  <c r="X1607" i="2"/>
  <c r="X1606" i="2"/>
  <c r="X1605" i="2"/>
  <c r="X1604" i="2"/>
  <c r="X1603" i="2"/>
  <c r="X1602" i="2"/>
  <c r="X1601" i="2"/>
  <c r="X1600" i="2"/>
  <c r="X1599" i="2"/>
  <c r="X1598" i="2"/>
  <c r="X1597" i="2"/>
  <c r="X1596" i="2"/>
  <c r="X1595" i="2"/>
  <c r="X1594" i="2"/>
  <c r="X1593" i="2"/>
  <c r="X1592" i="2"/>
  <c r="X1591" i="2"/>
  <c r="X1590" i="2"/>
  <c r="X1589" i="2"/>
  <c r="X1588" i="2"/>
  <c r="X1587" i="2"/>
  <c r="X1586" i="2"/>
  <c r="X1585" i="2"/>
  <c r="X1584" i="2"/>
  <c r="X1583" i="2"/>
  <c r="X1582" i="2"/>
  <c r="X1581" i="2"/>
  <c r="X1580" i="2"/>
  <c r="X1579" i="2"/>
  <c r="X1578" i="2"/>
  <c r="X1577" i="2"/>
  <c r="X1576" i="2"/>
  <c r="X1575" i="2"/>
  <c r="X1574" i="2"/>
  <c r="X1573" i="2"/>
  <c r="X1572" i="2"/>
  <c r="X1571" i="2"/>
  <c r="X1570" i="2"/>
  <c r="X1569" i="2"/>
  <c r="X1568" i="2"/>
  <c r="X1567" i="2"/>
  <c r="X1566" i="2"/>
  <c r="X1565" i="2"/>
  <c r="X1564" i="2"/>
  <c r="X1563" i="2"/>
  <c r="X1562" i="2"/>
  <c r="X1561" i="2"/>
  <c r="X1560" i="2"/>
  <c r="X1559" i="2"/>
  <c r="X1558" i="2"/>
  <c r="X1557" i="2"/>
  <c r="X1556" i="2"/>
  <c r="X1555" i="2"/>
  <c r="X1554" i="2"/>
  <c r="X1553" i="2"/>
  <c r="X1552" i="2"/>
  <c r="X1551" i="2"/>
  <c r="X1550" i="2"/>
  <c r="X1549" i="2"/>
  <c r="X1548" i="2"/>
  <c r="X1547" i="2"/>
  <c r="X1546" i="2"/>
  <c r="X1545" i="2"/>
  <c r="X1544" i="2"/>
  <c r="X1543" i="2"/>
  <c r="X1542" i="2"/>
  <c r="X1541" i="2"/>
  <c r="X1540" i="2"/>
  <c r="X1539" i="2"/>
  <c r="X1538" i="2"/>
  <c r="X1537" i="2"/>
  <c r="X1536" i="2"/>
  <c r="X1535" i="2"/>
  <c r="X1534" i="2"/>
  <c r="X1533" i="2"/>
  <c r="X1532" i="2"/>
  <c r="X1531" i="2"/>
  <c r="X1530" i="2"/>
  <c r="X1529" i="2"/>
  <c r="X1528" i="2"/>
  <c r="X1527" i="2"/>
  <c r="X1526" i="2"/>
  <c r="X1525" i="2"/>
  <c r="X1524" i="2"/>
  <c r="X1523" i="2"/>
  <c r="X1522" i="2"/>
  <c r="X1521" i="2"/>
  <c r="X1520" i="2"/>
  <c r="X1519" i="2"/>
  <c r="X1518" i="2"/>
  <c r="X1517" i="2"/>
  <c r="X1516" i="2"/>
  <c r="X1515" i="2"/>
  <c r="X1514" i="2"/>
  <c r="X1513" i="2"/>
  <c r="X1512" i="2"/>
  <c r="X1511" i="2"/>
  <c r="X1510" i="2"/>
  <c r="X1509" i="2"/>
  <c r="X1508" i="2"/>
  <c r="X1507" i="2"/>
  <c r="X1506" i="2"/>
  <c r="X1505" i="2"/>
  <c r="X1504" i="2"/>
  <c r="X1503" i="2"/>
  <c r="X1502" i="2"/>
  <c r="X1501" i="2"/>
  <c r="X1500" i="2"/>
  <c r="X1499" i="2"/>
  <c r="X1498" i="2"/>
  <c r="X1497" i="2"/>
  <c r="X1496" i="2"/>
  <c r="X1495" i="2"/>
  <c r="X1494" i="2"/>
  <c r="X1493" i="2"/>
  <c r="X1492" i="2"/>
  <c r="X1491" i="2"/>
  <c r="X1490" i="2"/>
  <c r="X1489" i="2"/>
  <c r="X1488" i="2"/>
  <c r="X1487" i="2"/>
  <c r="X1486" i="2"/>
  <c r="X1485" i="2"/>
  <c r="X1484" i="2"/>
  <c r="X1483" i="2"/>
  <c r="X1482" i="2"/>
  <c r="X1481" i="2"/>
  <c r="X1480" i="2"/>
  <c r="X1479" i="2"/>
  <c r="X1478" i="2"/>
  <c r="X1477" i="2"/>
  <c r="X1476" i="2"/>
  <c r="X1475" i="2"/>
  <c r="X1474" i="2"/>
  <c r="X1473" i="2"/>
  <c r="X1472" i="2"/>
  <c r="X1471" i="2"/>
  <c r="X1470" i="2"/>
  <c r="X1469" i="2"/>
  <c r="X1468" i="2"/>
  <c r="X1467" i="2"/>
  <c r="X1466" i="2"/>
  <c r="X1465" i="2"/>
  <c r="X1464" i="2"/>
  <c r="X1463" i="2"/>
  <c r="X1462" i="2"/>
  <c r="X1461" i="2"/>
  <c r="X1460" i="2"/>
  <c r="X1459" i="2"/>
  <c r="X1458" i="2"/>
  <c r="X1457" i="2"/>
  <c r="X1456" i="2"/>
  <c r="X1455" i="2"/>
  <c r="X1454" i="2"/>
  <c r="X1453" i="2"/>
  <c r="X1452" i="2"/>
  <c r="X1451" i="2"/>
  <c r="X1450" i="2"/>
  <c r="X1449" i="2"/>
  <c r="X1448" i="2"/>
  <c r="X1447" i="2"/>
  <c r="X1446" i="2"/>
  <c r="X1445" i="2"/>
  <c r="X1444" i="2"/>
  <c r="X1443" i="2"/>
  <c r="X1442" i="2"/>
  <c r="X1441" i="2"/>
  <c r="X1440" i="2"/>
  <c r="X1439" i="2"/>
  <c r="X1438" i="2"/>
  <c r="X1437" i="2"/>
  <c r="X1436" i="2"/>
  <c r="X1435" i="2"/>
  <c r="X1434" i="2"/>
  <c r="X1433" i="2"/>
  <c r="X1432" i="2"/>
  <c r="X1431" i="2"/>
  <c r="X1430" i="2"/>
  <c r="X1429" i="2"/>
  <c r="X1428" i="2"/>
  <c r="X1427" i="2"/>
  <c r="X1426" i="2"/>
  <c r="X1425" i="2"/>
  <c r="X1424" i="2"/>
  <c r="X1423" i="2"/>
  <c r="X1422" i="2"/>
  <c r="X1421" i="2"/>
  <c r="X1420" i="2"/>
  <c r="X1419" i="2"/>
  <c r="X1418" i="2"/>
  <c r="X1417" i="2"/>
  <c r="X1416" i="2"/>
  <c r="X1415" i="2"/>
  <c r="X1414" i="2"/>
  <c r="X1413" i="2"/>
  <c r="X1412" i="2"/>
  <c r="X1411" i="2"/>
  <c r="X1410" i="2"/>
  <c r="X1409" i="2"/>
  <c r="X1408" i="2"/>
  <c r="X1407" i="2"/>
  <c r="X1406" i="2"/>
  <c r="X1405" i="2"/>
  <c r="X1404" i="2"/>
  <c r="X1403" i="2"/>
  <c r="X1402" i="2"/>
  <c r="X1401" i="2"/>
  <c r="X1400" i="2"/>
  <c r="X1399" i="2"/>
  <c r="X1398" i="2"/>
  <c r="X1397" i="2"/>
  <c r="X1396" i="2"/>
  <c r="X1395" i="2"/>
  <c r="X1394" i="2"/>
  <c r="X1393" i="2"/>
  <c r="X1392" i="2"/>
  <c r="X1391" i="2"/>
  <c r="X1390" i="2"/>
  <c r="X1389" i="2"/>
  <c r="X1388" i="2"/>
  <c r="X1387" i="2"/>
  <c r="X1386" i="2"/>
  <c r="X1385" i="2"/>
  <c r="X1384" i="2"/>
  <c r="X1383" i="2"/>
  <c r="X1382" i="2"/>
  <c r="X1381" i="2"/>
  <c r="X1380" i="2"/>
  <c r="X1379" i="2"/>
  <c r="X1378" i="2"/>
  <c r="X1377" i="2"/>
  <c r="X1376" i="2"/>
  <c r="X1375" i="2"/>
  <c r="X1374" i="2"/>
  <c r="X1373" i="2"/>
  <c r="X1372" i="2"/>
  <c r="X1371" i="2"/>
  <c r="X1370" i="2"/>
  <c r="X1369" i="2"/>
  <c r="X1368" i="2"/>
  <c r="X1367" i="2"/>
  <c r="X1366" i="2"/>
  <c r="X1365" i="2"/>
  <c r="X1364" i="2"/>
  <c r="X1363" i="2"/>
  <c r="X1362" i="2"/>
  <c r="X1361" i="2"/>
  <c r="X1360" i="2"/>
  <c r="X1359" i="2"/>
  <c r="X1358" i="2"/>
  <c r="X1357" i="2"/>
  <c r="X1356" i="2"/>
  <c r="X1355" i="2"/>
  <c r="X1354" i="2"/>
  <c r="X1353" i="2"/>
  <c r="X1352" i="2"/>
  <c r="X1351" i="2"/>
  <c r="X1350" i="2"/>
  <c r="X1349" i="2"/>
  <c r="X1348" i="2"/>
  <c r="X1347" i="2"/>
  <c r="X1346" i="2"/>
  <c r="X1345" i="2"/>
  <c r="X1344" i="2"/>
  <c r="X1343" i="2"/>
  <c r="X1342" i="2"/>
  <c r="X1341" i="2"/>
  <c r="X1340" i="2"/>
  <c r="X1339" i="2"/>
  <c r="X1338" i="2"/>
  <c r="X1337" i="2"/>
  <c r="X1336" i="2"/>
  <c r="X1335" i="2"/>
  <c r="X1334" i="2"/>
  <c r="X1333" i="2"/>
  <c r="X1332" i="2"/>
  <c r="X1331" i="2"/>
  <c r="X1330" i="2"/>
  <c r="X1329" i="2"/>
  <c r="X1328" i="2"/>
  <c r="X1327" i="2"/>
  <c r="X1326" i="2"/>
  <c r="X1325" i="2"/>
  <c r="X1324" i="2"/>
  <c r="X1323" i="2"/>
  <c r="X1322" i="2"/>
  <c r="X1321" i="2"/>
  <c r="X1320" i="2"/>
  <c r="X1319" i="2"/>
  <c r="X1318" i="2"/>
  <c r="X1317" i="2"/>
  <c r="X1316" i="2"/>
  <c r="X1315" i="2"/>
  <c r="X1314" i="2"/>
  <c r="X1313" i="2"/>
  <c r="X1312" i="2"/>
  <c r="X1311" i="2"/>
  <c r="X1310" i="2"/>
  <c r="X1309" i="2"/>
  <c r="X1308" i="2"/>
  <c r="X1307" i="2"/>
  <c r="X1306" i="2"/>
  <c r="X1305" i="2"/>
  <c r="X1304" i="2"/>
  <c r="X1303" i="2"/>
  <c r="X1302" i="2"/>
  <c r="X1301" i="2"/>
  <c r="X1300" i="2"/>
  <c r="X1299" i="2"/>
  <c r="X1298" i="2"/>
  <c r="X1297" i="2"/>
  <c r="X1296" i="2"/>
  <c r="X1295" i="2"/>
  <c r="X1294" i="2"/>
  <c r="X1293" i="2"/>
  <c r="X1292" i="2"/>
  <c r="X1291" i="2"/>
  <c r="X1290" i="2"/>
  <c r="X1289" i="2"/>
  <c r="X1288" i="2"/>
  <c r="X1287" i="2"/>
  <c r="X1286" i="2"/>
  <c r="X1285" i="2"/>
  <c r="X1284" i="2"/>
  <c r="X1283" i="2"/>
  <c r="X1282" i="2"/>
  <c r="X1281" i="2"/>
  <c r="X1280" i="2"/>
  <c r="X1279" i="2"/>
  <c r="X1278" i="2"/>
  <c r="X1277" i="2"/>
  <c r="X1276" i="2"/>
  <c r="X1275" i="2"/>
  <c r="X1274" i="2"/>
  <c r="X1273" i="2"/>
  <c r="X1272" i="2"/>
  <c r="X1271" i="2"/>
  <c r="X1270" i="2"/>
  <c r="X1269" i="2"/>
  <c r="X1268" i="2"/>
  <c r="X1267" i="2"/>
  <c r="X1266" i="2"/>
  <c r="X1265" i="2"/>
  <c r="X1264" i="2"/>
  <c r="X1263" i="2"/>
  <c r="X1262" i="2"/>
  <c r="X1261" i="2"/>
  <c r="X1260" i="2"/>
  <c r="X1259" i="2"/>
  <c r="X1258" i="2"/>
  <c r="X1257" i="2"/>
  <c r="X1256" i="2"/>
  <c r="X1255" i="2"/>
  <c r="X1254" i="2"/>
  <c r="X1253" i="2"/>
  <c r="X1252" i="2"/>
  <c r="X1251" i="2"/>
  <c r="X1250" i="2"/>
  <c r="X1249" i="2"/>
  <c r="X1248" i="2"/>
  <c r="X1247" i="2"/>
  <c r="X1246" i="2"/>
  <c r="X1245" i="2"/>
  <c r="X1244" i="2"/>
  <c r="X1243" i="2"/>
  <c r="X1242" i="2"/>
  <c r="X1241" i="2"/>
  <c r="X1240" i="2"/>
  <c r="X1239" i="2"/>
  <c r="X1238" i="2"/>
  <c r="X1237" i="2"/>
  <c r="X1236" i="2"/>
  <c r="X1235" i="2"/>
  <c r="X1234" i="2"/>
  <c r="X1233" i="2"/>
  <c r="X1232" i="2"/>
  <c r="X1231" i="2"/>
  <c r="X1230" i="2"/>
  <c r="X1229" i="2"/>
  <c r="X1228" i="2"/>
  <c r="X1227" i="2"/>
  <c r="X1226" i="2"/>
  <c r="X1225" i="2"/>
  <c r="X1224" i="2"/>
  <c r="X1223" i="2"/>
  <c r="X1222" i="2"/>
  <c r="X1221" i="2"/>
  <c r="X1220" i="2"/>
  <c r="X1219" i="2"/>
  <c r="X1218" i="2"/>
  <c r="X1217" i="2"/>
  <c r="X1216" i="2"/>
  <c r="X1215" i="2"/>
  <c r="X1214" i="2"/>
  <c r="X1213" i="2"/>
  <c r="X1212" i="2"/>
  <c r="X1211" i="2"/>
  <c r="X1210" i="2"/>
  <c r="X1209" i="2"/>
  <c r="X1208" i="2"/>
  <c r="X1207" i="2"/>
  <c r="X1206" i="2"/>
  <c r="X1205" i="2"/>
  <c r="X1204" i="2"/>
  <c r="X1203" i="2"/>
  <c r="X1202" i="2"/>
  <c r="X1201" i="2"/>
  <c r="X1200" i="2"/>
  <c r="X1199" i="2"/>
  <c r="X1198" i="2"/>
  <c r="X1197" i="2"/>
  <c r="X1196" i="2"/>
  <c r="X1195" i="2"/>
  <c r="X1194" i="2"/>
  <c r="X1193" i="2"/>
  <c r="X1192" i="2"/>
  <c r="X1191" i="2"/>
  <c r="X1190" i="2"/>
  <c r="X1189" i="2"/>
  <c r="X1188" i="2"/>
  <c r="X1187" i="2"/>
  <c r="X1186" i="2"/>
  <c r="X1185" i="2"/>
  <c r="X1184" i="2"/>
  <c r="X1183" i="2"/>
  <c r="X1182" i="2"/>
  <c r="X1181" i="2"/>
  <c r="X1180" i="2"/>
  <c r="X1179" i="2"/>
  <c r="X1178" i="2"/>
  <c r="X1177" i="2"/>
  <c r="X1176" i="2"/>
  <c r="X1175" i="2"/>
  <c r="X1174" i="2"/>
  <c r="X1173" i="2"/>
  <c r="X1172" i="2"/>
  <c r="X1171" i="2"/>
  <c r="X1170" i="2"/>
  <c r="X1169" i="2"/>
  <c r="X1168" i="2"/>
  <c r="X1167" i="2"/>
  <c r="X1166" i="2"/>
  <c r="X1165" i="2"/>
  <c r="X1164" i="2"/>
  <c r="X1163" i="2"/>
  <c r="X1162" i="2"/>
  <c r="X1161" i="2"/>
  <c r="X1160" i="2"/>
  <c r="X1159" i="2"/>
  <c r="X1158" i="2"/>
  <c r="X1157" i="2"/>
  <c r="X1156" i="2"/>
  <c r="X1155" i="2"/>
  <c r="X1154" i="2"/>
  <c r="X1153" i="2"/>
  <c r="X1152" i="2"/>
  <c r="X1151" i="2"/>
  <c r="X1150" i="2"/>
  <c r="X1149" i="2"/>
  <c r="X1148" i="2"/>
  <c r="X1147" i="2"/>
  <c r="X1146" i="2"/>
  <c r="X1145" i="2"/>
  <c r="X1144" i="2"/>
  <c r="X1143" i="2"/>
  <c r="X1142" i="2"/>
  <c r="X1141" i="2"/>
  <c r="X1140" i="2"/>
  <c r="X1139" i="2"/>
  <c r="X1138" i="2"/>
  <c r="X1137" i="2"/>
  <c r="X1136" i="2"/>
  <c r="X1135" i="2"/>
  <c r="X1134" i="2"/>
  <c r="X1133" i="2"/>
  <c r="X1132" i="2"/>
  <c r="X1131" i="2"/>
  <c r="X1130" i="2"/>
  <c r="X1129" i="2"/>
  <c r="X1128" i="2"/>
  <c r="X1127" i="2"/>
  <c r="X1126" i="2"/>
  <c r="X1125" i="2"/>
  <c r="X1124" i="2"/>
  <c r="X1123" i="2"/>
  <c r="X1122" i="2"/>
  <c r="X1121" i="2"/>
  <c r="X1120" i="2"/>
  <c r="X1119" i="2"/>
  <c r="X1118" i="2"/>
  <c r="X1117" i="2"/>
  <c r="X1116" i="2"/>
  <c r="X1115" i="2"/>
  <c r="X1114" i="2"/>
  <c r="X1113" i="2"/>
  <c r="X1112" i="2"/>
  <c r="X1111" i="2"/>
  <c r="X1110" i="2"/>
  <c r="X1109" i="2"/>
  <c r="X1108" i="2"/>
  <c r="X1107" i="2"/>
  <c r="X1106" i="2"/>
  <c r="X1105" i="2"/>
  <c r="X1104" i="2"/>
  <c r="X1103" i="2"/>
  <c r="X1102" i="2"/>
  <c r="X1101" i="2"/>
  <c r="X1100" i="2"/>
  <c r="X1099" i="2"/>
  <c r="X1098" i="2"/>
  <c r="X1097" i="2"/>
  <c r="X1096" i="2"/>
  <c r="X1095" i="2"/>
  <c r="X1094" i="2"/>
  <c r="X1093" i="2"/>
  <c r="X1092" i="2"/>
  <c r="X1091" i="2"/>
  <c r="X1090" i="2"/>
  <c r="X1089" i="2"/>
  <c r="X1088" i="2"/>
  <c r="X1087" i="2"/>
  <c r="X1086" i="2"/>
  <c r="X1085" i="2"/>
  <c r="X1084" i="2"/>
  <c r="X1083" i="2"/>
  <c r="X1082" i="2"/>
  <c r="X1081" i="2"/>
  <c r="X1080" i="2"/>
  <c r="X1079" i="2"/>
  <c r="X1078" i="2"/>
  <c r="X1077" i="2"/>
  <c r="X1076" i="2"/>
  <c r="X1075" i="2"/>
  <c r="X1074" i="2"/>
  <c r="X1073" i="2"/>
  <c r="X1072" i="2"/>
  <c r="X1071" i="2"/>
  <c r="X1070" i="2"/>
  <c r="X1069" i="2"/>
  <c r="X1068" i="2"/>
  <c r="X1067" i="2"/>
  <c r="X1066" i="2"/>
  <c r="X1065" i="2"/>
  <c r="X1064" i="2"/>
  <c r="X1063" i="2"/>
  <c r="X1062" i="2"/>
  <c r="X1061" i="2"/>
  <c r="X1060" i="2"/>
  <c r="X1059" i="2"/>
  <c r="X1058" i="2"/>
  <c r="X1057" i="2"/>
  <c r="X1056" i="2"/>
  <c r="X1055" i="2"/>
  <c r="X1054" i="2"/>
  <c r="X1053" i="2"/>
  <c r="X1052" i="2"/>
  <c r="X1051" i="2"/>
  <c r="X1050" i="2"/>
  <c r="X1049" i="2"/>
  <c r="X1048" i="2"/>
  <c r="X1047" i="2"/>
  <c r="X1046" i="2"/>
  <c r="X1045" i="2"/>
  <c r="X1044" i="2"/>
  <c r="X1043" i="2"/>
  <c r="X1042" i="2"/>
  <c r="X1041" i="2"/>
  <c r="X1040" i="2"/>
  <c r="X1039" i="2"/>
  <c r="X1038" i="2"/>
  <c r="X1037" i="2"/>
  <c r="X1036" i="2"/>
  <c r="X1035" i="2"/>
  <c r="X1034" i="2"/>
  <c r="X1033" i="2"/>
  <c r="X1032" i="2"/>
  <c r="X1031" i="2"/>
  <c r="X1030" i="2"/>
  <c r="X1029" i="2"/>
  <c r="X1028" i="2"/>
  <c r="X1027" i="2"/>
  <c r="X1026" i="2"/>
  <c r="X1025" i="2"/>
  <c r="X1024" i="2"/>
  <c r="X1023" i="2"/>
  <c r="X1022" i="2"/>
  <c r="X1021" i="2"/>
  <c r="X1020" i="2"/>
  <c r="X1019" i="2"/>
  <c r="X1018" i="2"/>
  <c r="X1017" i="2"/>
  <c r="X1016" i="2"/>
  <c r="X1015" i="2"/>
  <c r="X1014" i="2"/>
  <c r="X1013" i="2"/>
  <c r="X1012" i="2"/>
  <c r="X1011" i="2"/>
  <c r="X1010" i="2"/>
  <c r="X1009" i="2"/>
  <c r="X1008" i="2"/>
  <c r="X1007" i="2"/>
  <c r="X1006" i="2"/>
  <c r="X1005" i="2"/>
  <c r="X1004" i="2"/>
  <c r="X1003" i="2"/>
  <c r="X1002" i="2"/>
  <c r="X1001" i="2"/>
  <c r="X1000" i="2"/>
  <c r="X999" i="2"/>
  <c r="X998" i="2"/>
  <c r="X997" i="2"/>
  <c r="X996" i="2"/>
  <c r="X995" i="2"/>
  <c r="X994" i="2"/>
  <c r="X993" i="2"/>
  <c r="X992" i="2"/>
  <c r="X991" i="2"/>
  <c r="X990" i="2"/>
  <c r="X989" i="2"/>
  <c r="X988" i="2"/>
  <c r="X987" i="2"/>
  <c r="X986" i="2"/>
  <c r="X985" i="2"/>
  <c r="X984" i="2"/>
  <c r="X983" i="2"/>
  <c r="X982" i="2"/>
  <c r="X981" i="2"/>
  <c r="X980" i="2"/>
  <c r="X979" i="2"/>
  <c r="X978" i="2"/>
  <c r="X977" i="2"/>
  <c r="X976" i="2"/>
  <c r="X975" i="2"/>
  <c r="X974" i="2"/>
  <c r="X973" i="2"/>
  <c r="X972" i="2"/>
  <c r="X971" i="2"/>
  <c r="X970" i="2"/>
  <c r="X969" i="2"/>
  <c r="X968" i="2"/>
  <c r="X967" i="2"/>
  <c r="X966" i="2"/>
  <c r="X965" i="2"/>
  <c r="X964" i="2"/>
  <c r="X963" i="2"/>
  <c r="X962" i="2"/>
  <c r="X961" i="2"/>
  <c r="X960" i="2"/>
  <c r="X959" i="2"/>
  <c r="X958" i="2"/>
  <c r="X957" i="2"/>
  <c r="X956" i="2"/>
  <c r="X955" i="2"/>
  <c r="X954" i="2"/>
  <c r="X953" i="2"/>
  <c r="X952" i="2"/>
  <c r="X951" i="2"/>
  <c r="X950" i="2"/>
  <c r="X949" i="2"/>
  <c r="X948" i="2"/>
  <c r="X947" i="2"/>
  <c r="X946" i="2"/>
  <c r="X945" i="2"/>
  <c r="X944" i="2"/>
  <c r="X943" i="2"/>
  <c r="X942" i="2"/>
  <c r="X941" i="2"/>
  <c r="X940" i="2"/>
  <c r="X939" i="2"/>
  <c r="X938" i="2"/>
  <c r="X937" i="2"/>
  <c r="X936" i="2"/>
  <c r="X935" i="2"/>
  <c r="X934" i="2"/>
  <c r="X933" i="2"/>
  <c r="X932" i="2"/>
  <c r="X931" i="2"/>
  <c r="X930" i="2"/>
  <c r="X929" i="2"/>
  <c r="X928" i="2"/>
  <c r="X927" i="2"/>
  <c r="X926" i="2"/>
  <c r="X925" i="2"/>
  <c r="X924" i="2"/>
  <c r="X923" i="2"/>
  <c r="X922" i="2"/>
  <c r="X921" i="2"/>
  <c r="X920" i="2"/>
  <c r="X919" i="2"/>
  <c r="X918" i="2"/>
  <c r="X917" i="2"/>
  <c r="X916" i="2"/>
  <c r="X915" i="2"/>
  <c r="X914" i="2"/>
  <c r="X913" i="2"/>
  <c r="X912" i="2"/>
  <c r="X911" i="2"/>
  <c r="X910" i="2"/>
  <c r="X909" i="2"/>
  <c r="X908" i="2"/>
  <c r="X907" i="2"/>
  <c r="X906" i="2"/>
  <c r="X905" i="2"/>
  <c r="X904" i="2"/>
  <c r="X903" i="2"/>
  <c r="X902" i="2"/>
  <c r="X901" i="2"/>
  <c r="X900" i="2"/>
  <c r="X899" i="2"/>
  <c r="X898" i="2"/>
  <c r="X897" i="2"/>
  <c r="X896" i="2"/>
  <c r="X895" i="2"/>
  <c r="X894" i="2"/>
  <c r="X893" i="2"/>
  <c r="X892" i="2"/>
  <c r="X891" i="2"/>
  <c r="X890" i="2"/>
  <c r="X889" i="2"/>
  <c r="X888" i="2"/>
  <c r="X887" i="2"/>
  <c r="X886" i="2"/>
  <c r="X885" i="2"/>
  <c r="X884" i="2"/>
  <c r="X883" i="2"/>
  <c r="X882" i="2"/>
  <c r="X881" i="2"/>
  <c r="X880" i="2"/>
  <c r="X879" i="2"/>
  <c r="X878" i="2"/>
  <c r="X877" i="2"/>
  <c r="X876" i="2"/>
  <c r="X875" i="2"/>
  <c r="X874" i="2"/>
  <c r="X873" i="2"/>
  <c r="X872" i="2"/>
  <c r="X871" i="2"/>
  <c r="X870" i="2"/>
  <c r="X869" i="2"/>
  <c r="X868" i="2"/>
  <c r="X867" i="2"/>
  <c r="X866" i="2"/>
  <c r="X865" i="2"/>
  <c r="X864" i="2"/>
  <c r="X863" i="2"/>
  <c r="X862" i="2"/>
  <c r="X861" i="2"/>
  <c r="X860" i="2"/>
  <c r="X859" i="2"/>
  <c r="X858" i="2"/>
  <c r="X857" i="2"/>
  <c r="X856" i="2"/>
  <c r="X855" i="2"/>
  <c r="X854" i="2"/>
  <c r="X853" i="2"/>
  <c r="X852" i="2"/>
  <c r="X851" i="2"/>
  <c r="X850" i="2"/>
  <c r="X849" i="2"/>
  <c r="X848" i="2"/>
  <c r="X847" i="2"/>
  <c r="X846" i="2"/>
  <c r="X845" i="2"/>
  <c r="X844" i="2"/>
  <c r="X843" i="2"/>
  <c r="X842" i="2"/>
  <c r="X841" i="2"/>
  <c r="X840" i="2"/>
  <c r="X839" i="2"/>
  <c r="X838" i="2"/>
  <c r="X837" i="2"/>
  <c r="X836" i="2"/>
  <c r="X835" i="2"/>
  <c r="X834" i="2"/>
  <c r="X833" i="2"/>
  <c r="X832" i="2"/>
  <c r="X831" i="2"/>
  <c r="X830" i="2"/>
  <c r="X829" i="2"/>
  <c r="X828" i="2"/>
  <c r="X827" i="2"/>
  <c r="X826" i="2"/>
  <c r="X825" i="2"/>
  <c r="X824" i="2"/>
  <c r="X823" i="2"/>
  <c r="X822" i="2"/>
  <c r="X821" i="2"/>
  <c r="X820" i="2"/>
  <c r="X819" i="2"/>
  <c r="X818" i="2"/>
  <c r="X817" i="2"/>
  <c r="X816" i="2"/>
  <c r="X815" i="2"/>
  <c r="X814" i="2"/>
  <c r="X813" i="2"/>
  <c r="X812" i="2"/>
  <c r="X811" i="2"/>
  <c r="X810" i="2"/>
  <c r="X809" i="2"/>
  <c r="X808" i="2"/>
  <c r="X807" i="2"/>
  <c r="X806" i="2"/>
  <c r="X805" i="2"/>
  <c r="X804" i="2"/>
  <c r="X803" i="2"/>
  <c r="X802" i="2"/>
  <c r="X801" i="2"/>
  <c r="X800" i="2"/>
  <c r="X799" i="2"/>
  <c r="X798" i="2"/>
  <c r="X797" i="2"/>
  <c r="X796" i="2"/>
  <c r="X795" i="2"/>
  <c r="X794" i="2"/>
  <c r="X793" i="2"/>
  <c r="X792" i="2"/>
  <c r="X791" i="2"/>
  <c r="X790" i="2"/>
  <c r="X789" i="2"/>
  <c r="X788" i="2"/>
  <c r="X787" i="2"/>
  <c r="X786" i="2"/>
  <c r="X785" i="2"/>
  <c r="X784" i="2"/>
  <c r="X783" i="2"/>
  <c r="X782" i="2"/>
  <c r="X781" i="2"/>
  <c r="X780" i="2"/>
  <c r="X779" i="2"/>
  <c r="X778" i="2"/>
  <c r="X777" i="2"/>
  <c r="X776" i="2"/>
  <c r="X775" i="2"/>
  <c r="X774" i="2"/>
  <c r="X773" i="2"/>
  <c r="X772" i="2"/>
  <c r="X771" i="2"/>
  <c r="X770" i="2"/>
  <c r="X769" i="2"/>
  <c r="X768" i="2"/>
  <c r="X767" i="2"/>
  <c r="X766" i="2"/>
  <c r="X765" i="2"/>
  <c r="X764" i="2"/>
  <c r="X763" i="2"/>
  <c r="X762" i="2"/>
  <c r="X761" i="2"/>
  <c r="X760" i="2"/>
  <c r="X759" i="2"/>
  <c r="X758" i="2"/>
  <c r="X757" i="2"/>
  <c r="X756" i="2"/>
  <c r="X755" i="2"/>
  <c r="X754" i="2"/>
  <c r="X753" i="2"/>
  <c r="X752" i="2"/>
  <c r="X751" i="2"/>
  <c r="X750" i="2"/>
  <c r="X749" i="2"/>
  <c r="X748" i="2"/>
  <c r="X747" i="2"/>
  <c r="X746" i="2"/>
  <c r="X745" i="2"/>
  <c r="X744" i="2"/>
  <c r="X743" i="2"/>
  <c r="X742" i="2"/>
  <c r="X741" i="2"/>
  <c r="X740" i="2"/>
  <c r="X739" i="2"/>
  <c r="X738" i="2"/>
  <c r="X737" i="2"/>
  <c r="X736" i="2"/>
  <c r="X735" i="2"/>
  <c r="X734" i="2"/>
  <c r="X733" i="2"/>
  <c r="X732" i="2"/>
  <c r="X731" i="2"/>
  <c r="X730" i="2"/>
  <c r="X729" i="2"/>
  <c r="X728" i="2"/>
  <c r="X727" i="2"/>
  <c r="X726" i="2"/>
  <c r="X725" i="2"/>
  <c r="X724" i="2"/>
  <c r="X723" i="2"/>
  <c r="X722" i="2"/>
  <c r="X721" i="2"/>
  <c r="X720" i="2"/>
  <c r="X719" i="2"/>
  <c r="X718" i="2"/>
  <c r="X717" i="2"/>
  <c r="X716" i="2"/>
  <c r="X715" i="2"/>
  <c r="X714" i="2"/>
  <c r="X713" i="2"/>
  <c r="X712" i="2"/>
  <c r="X711" i="2"/>
  <c r="X710" i="2"/>
  <c r="X709" i="2"/>
  <c r="X708" i="2"/>
  <c r="X707" i="2"/>
  <c r="X706" i="2"/>
  <c r="X705" i="2"/>
  <c r="X704" i="2"/>
  <c r="X703" i="2"/>
  <c r="X702" i="2"/>
  <c r="X701" i="2"/>
  <c r="X700" i="2"/>
  <c r="X699" i="2"/>
  <c r="X698" i="2"/>
  <c r="X697" i="2"/>
  <c r="X696" i="2"/>
  <c r="X695" i="2"/>
  <c r="X694" i="2"/>
  <c r="X693" i="2"/>
  <c r="X692" i="2"/>
  <c r="X691" i="2"/>
  <c r="X690" i="2"/>
  <c r="X689" i="2"/>
  <c r="X688" i="2"/>
  <c r="X687" i="2"/>
  <c r="X686" i="2"/>
  <c r="X685" i="2"/>
  <c r="X684" i="2"/>
  <c r="X683" i="2"/>
  <c r="X682" i="2"/>
  <c r="X681" i="2"/>
  <c r="X680" i="2"/>
  <c r="X679" i="2"/>
  <c r="X678" i="2"/>
  <c r="X677" i="2"/>
  <c r="X676" i="2"/>
  <c r="X675" i="2"/>
  <c r="X674" i="2"/>
  <c r="X673" i="2"/>
  <c r="X672" i="2"/>
  <c r="X671" i="2"/>
  <c r="X670" i="2"/>
  <c r="X669" i="2"/>
  <c r="X668" i="2"/>
  <c r="X667" i="2"/>
  <c r="X666" i="2"/>
  <c r="X665" i="2"/>
  <c r="X664" i="2"/>
  <c r="X663" i="2"/>
  <c r="X662" i="2"/>
  <c r="X661" i="2"/>
  <c r="X660" i="2"/>
  <c r="X659" i="2"/>
  <c r="X658" i="2"/>
  <c r="X657" i="2"/>
  <c r="X656" i="2"/>
  <c r="X655" i="2"/>
  <c r="X654" i="2"/>
  <c r="X653" i="2"/>
  <c r="X652" i="2"/>
  <c r="X651" i="2"/>
  <c r="X650" i="2"/>
  <c r="X649" i="2"/>
  <c r="X648" i="2"/>
  <c r="X647" i="2"/>
  <c r="X646" i="2"/>
  <c r="X645" i="2"/>
  <c r="X644" i="2"/>
  <c r="X643" i="2"/>
  <c r="X642" i="2"/>
  <c r="X641" i="2"/>
  <c r="X640" i="2"/>
  <c r="X639" i="2"/>
  <c r="X638" i="2"/>
  <c r="X637" i="2"/>
  <c r="X636" i="2"/>
  <c r="X635" i="2"/>
  <c r="X634" i="2"/>
  <c r="X633" i="2"/>
  <c r="X632" i="2"/>
  <c r="X631" i="2"/>
  <c r="X630" i="2"/>
  <c r="X629" i="2"/>
  <c r="X628" i="2"/>
  <c r="X627" i="2"/>
  <c r="X626" i="2"/>
  <c r="X625" i="2"/>
  <c r="X624" i="2"/>
  <c r="X623" i="2"/>
  <c r="X622" i="2"/>
  <c r="X621" i="2"/>
  <c r="X620" i="2"/>
  <c r="X619" i="2"/>
  <c r="X618" i="2"/>
  <c r="X617" i="2"/>
  <c r="X616" i="2"/>
  <c r="X615" i="2"/>
  <c r="X614" i="2"/>
  <c r="X613" i="2"/>
  <c r="X612" i="2"/>
  <c r="X611" i="2"/>
  <c r="X610" i="2"/>
  <c r="X609" i="2"/>
  <c r="X608" i="2"/>
  <c r="X607" i="2"/>
  <c r="X606" i="2"/>
  <c r="X605" i="2"/>
  <c r="X604" i="2"/>
  <c r="X603" i="2"/>
  <c r="X602" i="2"/>
  <c r="X601" i="2"/>
  <c r="X600" i="2"/>
  <c r="X599" i="2"/>
  <c r="X598" i="2"/>
  <c r="X597" i="2"/>
  <c r="X596" i="2"/>
  <c r="X595" i="2"/>
  <c r="X594" i="2"/>
  <c r="X593" i="2"/>
  <c r="X592" i="2"/>
  <c r="X591" i="2"/>
  <c r="X590" i="2"/>
  <c r="X589" i="2"/>
  <c r="X588" i="2"/>
  <c r="X587" i="2"/>
  <c r="X586" i="2"/>
  <c r="X585" i="2"/>
  <c r="X584" i="2"/>
  <c r="X583" i="2"/>
  <c r="X582" i="2"/>
  <c r="X581" i="2"/>
  <c r="X580" i="2"/>
  <c r="X579" i="2"/>
  <c r="X578" i="2"/>
  <c r="X577" i="2"/>
  <c r="X576" i="2"/>
  <c r="X575" i="2"/>
  <c r="X574" i="2"/>
  <c r="X573" i="2"/>
  <c r="X572" i="2"/>
  <c r="X571" i="2"/>
  <c r="X570" i="2"/>
  <c r="X569" i="2"/>
  <c r="X568" i="2"/>
  <c r="X567" i="2"/>
  <c r="X566" i="2"/>
  <c r="X565" i="2"/>
  <c r="X564" i="2"/>
  <c r="X563" i="2"/>
  <c r="X562" i="2"/>
  <c r="X561" i="2"/>
  <c r="X560" i="2"/>
  <c r="X559" i="2"/>
  <c r="X558" i="2"/>
  <c r="X557" i="2"/>
  <c r="X556" i="2"/>
  <c r="X555" i="2"/>
  <c r="X554" i="2"/>
  <c r="X553" i="2"/>
  <c r="X552" i="2"/>
  <c r="X551" i="2"/>
  <c r="X550" i="2"/>
  <c r="X549" i="2"/>
  <c r="X548" i="2"/>
  <c r="X547" i="2"/>
  <c r="X546" i="2"/>
  <c r="X545" i="2"/>
  <c r="X544" i="2"/>
  <c r="X543" i="2"/>
  <c r="X542" i="2"/>
  <c r="X541" i="2"/>
  <c r="X540" i="2"/>
  <c r="X539" i="2"/>
  <c r="X538" i="2"/>
  <c r="X537" i="2"/>
  <c r="X536" i="2"/>
  <c r="X535" i="2"/>
  <c r="X534" i="2"/>
  <c r="X533" i="2"/>
  <c r="X532" i="2"/>
  <c r="X531" i="2"/>
  <c r="X530" i="2"/>
  <c r="X529" i="2"/>
  <c r="X528" i="2"/>
  <c r="X527" i="2"/>
  <c r="X526" i="2"/>
  <c r="X525" i="2"/>
  <c r="X524" i="2"/>
  <c r="X523" i="2"/>
  <c r="X522" i="2"/>
  <c r="X521" i="2"/>
  <c r="X520" i="2"/>
  <c r="X519" i="2"/>
  <c r="X518" i="2"/>
  <c r="X517" i="2"/>
  <c r="X516" i="2"/>
  <c r="X515" i="2"/>
  <c r="X514" i="2"/>
  <c r="X513" i="2"/>
  <c r="X512" i="2"/>
  <c r="X511" i="2"/>
  <c r="X510" i="2"/>
  <c r="X509" i="2"/>
  <c r="X508" i="2"/>
  <c r="X507" i="2"/>
  <c r="X506" i="2"/>
  <c r="X505" i="2"/>
  <c r="X504" i="2"/>
  <c r="X503" i="2"/>
  <c r="X502" i="2"/>
  <c r="X501" i="2"/>
  <c r="X500" i="2"/>
  <c r="X499" i="2"/>
  <c r="X498" i="2"/>
  <c r="X497" i="2"/>
  <c r="X496" i="2"/>
  <c r="X495" i="2"/>
  <c r="X494" i="2"/>
  <c r="X493" i="2"/>
  <c r="X492" i="2"/>
  <c r="X491" i="2"/>
  <c r="X490" i="2"/>
  <c r="X489" i="2"/>
  <c r="X488" i="2"/>
  <c r="X487" i="2"/>
  <c r="X486" i="2"/>
  <c r="X485" i="2"/>
  <c r="X484" i="2"/>
  <c r="X483" i="2"/>
  <c r="X482" i="2"/>
  <c r="X481" i="2"/>
  <c r="X480" i="2"/>
  <c r="X479" i="2"/>
  <c r="X478" i="2"/>
  <c r="X477" i="2"/>
  <c r="X476" i="2"/>
  <c r="X475" i="2"/>
  <c r="X474" i="2"/>
  <c r="X473" i="2"/>
  <c r="X472" i="2"/>
  <c r="X471" i="2"/>
  <c r="X470" i="2"/>
  <c r="X469" i="2"/>
  <c r="X468" i="2"/>
  <c r="X467" i="2"/>
  <c r="X466" i="2"/>
  <c r="X465" i="2"/>
  <c r="X464" i="2"/>
  <c r="X463" i="2"/>
  <c r="X462" i="2"/>
  <c r="X461" i="2"/>
  <c r="X460" i="2"/>
  <c r="X459" i="2"/>
  <c r="X458" i="2"/>
  <c r="X457" i="2"/>
  <c r="X456" i="2"/>
  <c r="X455" i="2"/>
  <c r="X454" i="2"/>
  <c r="X453" i="2"/>
  <c r="X452" i="2"/>
  <c r="X451" i="2"/>
  <c r="X450" i="2"/>
  <c r="X449" i="2"/>
  <c r="X448" i="2"/>
  <c r="X447" i="2"/>
  <c r="X446" i="2"/>
  <c r="X445" i="2"/>
  <c r="X444" i="2"/>
  <c r="X443" i="2"/>
  <c r="X442" i="2"/>
  <c r="X441" i="2"/>
  <c r="X440" i="2"/>
  <c r="X439" i="2"/>
  <c r="X438" i="2"/>
  <c r="X437" i="2"/>
  <c r="X436" i="2"/>
  <c r="X435" i="2"/>
  <c r="X434" i="2"/>
  <c r="X433" i="2"/>
  <c r="X432" i="2"/>
  <c r="X431" i="2"/>
  <c r="X430" i="2"/>
  <c r="X429" i="2"/>
  <c r="X428" i="2"/>
  <c r="X427" i="2"/>
  <c r="X426" i="2"/>
  <c r="X425" i="2"/>
  <c r="X424" i="2"/>
  <c r="X423" i="2"/>
  <c r="X422" i="2"/>
  <c r="X421" i="2"/>
  <c r="X420" i="2"/>
  <c r="X419" i="2"/>
  <c r="X418" i="2"/>
  <c r="X417" i="2"/>
  <c r="X416" i="2"/>
  <c r="X415" i="2"/>
  <c r="X414" i="2"/>
  <c r="X413" i="2"/>
  <c r="X412" i="2"/>
  <c r="X411" i="2"/>
  <c r="X410" i="2"/>
  <c r="X409" i="2"/>
  <c r="X408" i="2"/>
  <c r="X407" i="2"/>
  <c r="X406" i="2"/>
  <c r="X405" i="2"/>
  <c r="X404" i="2"/>
  <c r="X403" i="2"/>
  <c r="X402" i="2"/>
  <c r="X401" i="2"/>
  <c r="X400" i="2"/>
  <c r="X399" i="2"/>
  <c r="X398" i="2"/>
  <c r="X397" i="2"/>
  <c r="X396" i="2"/>
  <c r="X395" i="2"/>
  <c r="X394" i="2"/>
  <c r="X393" i="2"/>
  <c r="X392" i="2"/>
  <c r="X391" i="2"/>
  <c r="X390" i="2"/>
  <c r="X389" i="2"/>
  <c r="X388" i="2"/>
  <c r="X387" i="2"/>
  <c r="X386" i="2"/>
  <c r="X385" i="2"/>
  <c r="X384" i="2"/>
  <c r="X383" i="2"/>
  <c r="X382" i="2"/>
  <c r="X381" i="2"/>
  <c r="X380" i="2"/>
  <c r="X379" i="2"/>
  <c r="X378" i="2"/>
  <c r="X377" i="2"/>
  <c r="X376" i="2"/>
  <c r="X375" i="2"/>
  <c r="X374" i="2"/>
  <c r="X373" i="2"/>
  <c r="X372" i="2"/>
  <c r="X371" i="2"/>
  <c r="X370" i="2"/>
  <c r="X369" i="2"/>
  <c r="X368" i="2"/>
  <c r="X367" i="2"/>
  <c r="X366" i="2"/>
  <c r="X365" i="2"/>
  <c r="X364" i="2"/>
  <c r="X363" i="2"/>
  <c r="X362" i="2"/>
  <c r="X361" i="2"/>
  <c r="X360" i="2"/>
  <c r="X359" i="2"/>
  <c r="X358" i="2"/>
  <c r="X357" i="2"/>
  <c r="X356" i="2"/>
  <c r="X355" i="2"/>
  <c r="X354" i="2"/>
  <c r="X353" i="2"/>
  <c r="X352" i="2"/>
  <c r="X351" i="2"/>
  <c r="X350" i="2"/>
  <c r="X349" i="2"/>
  <c r="X348" i="2"/>
  <c r="X347" i="2"/>
  <c r="X346" i="2"/>
  <c r="X345" i="2"/>
  <c r="X344" i="2"/>
  <c r="X343" i="2"/>
  <c r="X342" i="2"/>
  <c r="X341" i="2"/>
  <c r="X340" i="2"/>
  <c r="X339" i="2"/>
  <c r="X338" i="2"/>
  <c r="X337" i="2"/>
  <c r="X336" i="2"/>
  <c r="X335" i="2"/>
  <c r="X334" i="2"/>
  <c r="X333" i="2"/>
  <c r="X332" i="2"/>
  <c r="X331" i="2"/>
  <c r="X330" i="2"/>
  <c r="X329" i="2"/>
  <c r="X328" i="2"/>
  <c r="X327" i="2"/>
  <c r="X326" i="2"/>
  <c r="X325" i="2"/>
  <c r="X324" i="2"/>
  <c r="X323" i="2"/>
  <c r="X322" i="2"/>
  <c r="X321" i="2"/>
  <c r="X320" i="2"/>
  <c r="X319" i="2"/>
  <c r="X318" i="2"/>
  <c r="X317" i="2"/>
  <c r="X316" i="2"/>
  <c r="X315" i="2"/>
  <c r="X314" i="2"/>
  <c r="X313" i="2"/>
  <c r="X312" i="2"/>
  <c r="X311" i="2"/>
  <c r="X310" i="2"/>
  <c r="X309" i="2"/>
  <c r="X308" i="2"/>
  <c r="X307" i="2"/>
  <c r="X306" i="2"/>
  <c r="X305" i="2"/>
  <c r="X304" i="2"/>
  <c r="X303" i="2"/>
  <c r="X302" i="2"/>
  <c r="X301" i="2"/>
  <c r="X300" i="2"/>
  <c r="X299" i="2"/>
  <c r="X298" i="2"/>
  <c r="X297" i="2"/>
  <c r="X296" i="2"/>
  <c r="X295" i="2"/>
  <c r="X294" i="2"/>
  <c r="X293" i="2"/>
  <c r="X292" i="2"/>
  <c r="X291" i="2"/>
  <c r="X290" i="2"/>
  <c r="X289" i="2"/>
  <c r="X288" i="2"/>
  <c r="X287" i="2"/>
  <c r="X286" i="2"/>
  <c r="X285" i="2"/>
  <c r="X284" i="2"/>
  <c r="X283" i="2"/>
  <c r="X282" i="2"/>
  <c r="X281" i="2"/>
  <c r="X280" i="2"/>
  <c r="X279" i="2"/>
  <c r="X278" i="2"/>
  <c r="X277" i="2"/>
  <c r="X276" i="2"/>
  <c r="X275" i="2"/>
  <c r="X274" i="2"/>
  <c r="X273" i="2"/>
  <c r="X272" i="2"/>
  <c r="X271" i="2"/>
  <c r="X270" i="2"/>
  <c r="X269" i="2"/>
  <c r="X268" i="2"/>
  <c r="X267" i="2"/>
  <c r="X266" i="2"/>
  <c r="X265" i="2"/>
  <c r="X264" i="2"/>
  <c r="X263" i="2"/>
  <c r="X262" i="2"/>
  <c r="X261" i="2"/>
  <c r="X260" i="2"/>
  <c r="X259" i="2"/>
  <c r="X258" i="2"/>
  <c r="X257" i="2"/>
  <c r="X256" i="2"/>
  <c r="X255" i="2"/>
  <c r="X254" i="2"/>
  <c r="X253" i="2"/>
  <c r="X252" i="2"/>
  <c r="X251" i="2"/>
  <c r="X250" i="2"/>
  <c r="X249" i="2"/>
  <c r="X248" i="2"/>
  <c r="X247" i="2"/>
  <c r="X246" i="2"/>
  <c r="X245" i="2"/>
  <c r="X244" i="2"/>
  <c r="X243" i="2"/>
  <c r="X242" i="2"/>
  <c r="X241" i="2"/>
  <c r="X240" i="2"/>
  <c r="X239" i="2"/>
  <c r="X238" i="2"/>
  <c r="X237" i="2"/>
  <c r="X236" i="2"/>
  <c r="X235" i="2"/>
  <c r="X234" i="2"/>
  <c r="X233" i="2"/>
  <c r="X232" i="2"/>
  <c r="X231" i="2"/>
  <c r="X230" i="2"/>
  <c r="X229" i="2"/>
  <c r="X228" i="2"/>
  <c r="X227" i="2"/>
  <c r="X226" i="2"/>
  <c r="X225" i="2"/>
  <c r="X224" i="2"/>
  <c r="X223" i="2"/>
  <c r="X222" i="2"/>
  <c r="X221" i="2"/>
  <c r="X220" i="2"/>
  <c r="X219" i="2"/>
  <c r="X218" i="2"/>
  <c r="X217" i="2"/>
  <c r="X216" i="2"/>
  <c r="L2042" i="2" l="1" a="1"/>
  <c r="L2042" i="2" s="1"/>
  <c r="X2042" i="2"/>
  <c r="L2046" i="2" a="1"/>
  <c r="L2046" i="2" s="1"/>
  <c r="X2046" i="2"/>
  <c r="L2050" i="2" a="1"/>
  <c r="L2050" i="2" s="1"/>
  <c r="X2050" i="2"/>
  <c r="L2054" i="2" a="1"/>
  <c r="L2054" i="2" s="1"/>
  <c r="X2054" i="2"/>
  <c r="L2058" i="2" a="1"/>
  <c r="L2058" i="2" s="1"/>
  <c r="X2058" i="2"/>
  <c r="L2062" i="2" a="1"/>
  <c r="L2062" i="2" s="1"/>
  <c r="X2062" i="2"/>
  <c r="L2066" i="2" a="1"/>
  <c r="L2066" i="2" s="1"/>
  <c r="X2066" i="2"/>
  <c r="L2070" i="2" a="1"/>
  <c r="L2070" i="2" s="1"/>
  <c r="X2070" i="2"/>
  <c r="L2074" i="2" a="1"/>
  <c r="L2074" i="2" s="1"/>
  <c r="X2074" i="2"/>
  <c r="L2078" i="2" a="1"/>
  <c r="L2078" i="2" s="1"/>
  <c r="X2078" i="2"/>
  <c r="L2082" i="2" a="1"/>
  <c r="L2082" i="2" s="1"/>
  <c r="X2082" i="2"/>
  <c r="L2086" i="2" a="1"/>
  <c r="L2086" i="2" s="1"/>
  <c r="X2086" i="2"/>
  <c r="L2090" i="2" a="1"/>
  <c r="L2090" i="2" s="1"/>
  <c r="X2090" i="2"/>
  <c r="L2094" i="2" a="1"/>
  <c r="L2094" i="2" s="1"/>
  <c r="X2094" i="2"/>
  <c r="L2098" i="2" a="1"/>
  <c r="L2098" i="2" s="1"/>
  <c r="X2098" i="2"/>
  <c r="L2102" i="2" a="1"/>
  <c r="L2102" i="2" s="1"/>
  <c r="X2102" i="2"/>
  <c r="L2106" i="2" a="1"/>
  <c r="L2106" i="2" s="1"/>
  <c r="X2106" i="2"/>
  <c r="L2110" i="2" a="1"/>
  <c r="L2110" i="2" s="1"/>
  <c r="X2110" i="2"/>
  <c r="L2114" i="2" a="1"/>
  <c r="L2114" i="2" s="1"/>
  <c r="X2114" i="2"/>
  <c r="L2118" i="2" a="1"/>
  <c r="L2118" i="2" s="1"/>
  <c r="X2118" i="2"/>
  <c r="L2122" i="2" a="1"/>
  <c r="L2122" i="2" s="1"/>
  <c r="X2122" i="2"/>
  <c r="L2126" i="2" a="1"/>
  <c r="L2126" i="2" s="1"/>
  <c r="X2126" i="2"/>
  <c r="L2130" i="2" a="1"/>
  <c r="L2130" i="2" s="1"/>
  <c r="X2130" i="2"/>
  <c r="L2134" i="2" a="1"/>
  <c r="L2134" i="2" s="1"/>
  <c r="X2134" i="2"/>
  <c r="L2138" i="2" a="1"/>
  <c r="L2138" i="2" s="1"/>
  <c r="X2138" i="2"/>
  <c r="L2142" i="2" a="1"/>
  <c r="L2142" i="2" s="1"/>
  <c r="X2142" i="2"/>
  <c r="L2146" i="2" a="1"/>
  <c r="L2146" i="2" s="1"/>
  <c r="X2146" i="2"/>
  <c r="L2150" i="2" a="1"/>
  <c r="L2150" i="2" s="1"/>
  <c r="X2150" i="2"/>
  <c r="L2154" i="2" a="1"/>
  <c r="L2154" i="2" s="1"/>
  <c r="X2154" i="2"/>
  <c r="L2158" i="2" a="1"/>
  <c r="L2158" i="2" s="1"/>
  <c r="X2158" i="2"/>
  <c r="L2162" i="2" a="1"/>
  <c r="L2162" i="2" s="1"/>
  <c r="X2162" i="2"/>
  <c r="L2166" i="2" a="1"/>
  <c r="L2166" i="2" s="1"/>
  <c r="X2166" i="2"/>
  <c r="L2170" i="2" a="1"/>
  <c r="L2170" i="2" s="1"/>
  <c r="X2170" i="2"/>
  <c r="L2174" i="2" a="1"/>
  <c r="L2174" i="2" s="1"/>
  <c r="X2174" i="2"/>
  <c r="L2178" i="2" a="1"/>
  <c r="L2178" i="2" s="1"/>
  <c r="X2178" i="2"/>
  <c r="L2182" i="2" a="1"/>
  <c r="L2182" i="2" s="1"/>
  <c r="X2182" i="2"/>
  <c r="L2186" i="2" a="1"/>
  <c r="L2186" i="2" s="1"/>
  <c r="X2186" i="2"/>
  <c r="L2190" i="2" a="1"/>
  <c r="L2190" i="2" s="1"/>
  <c r="X2190" i="2"/>
  <c r="L2194" i="2" a="1"/>
  <c r="L2194" i="2" s="1"/>
  <c r="X2194" i="2"/>
  <c r="L2198" i="2" a="1"/>
  <c r="L2198" i="2" s="1"/>
  <c r="X2198" i="2"/>
  <c r="L2202" i="2" a="1"/>
  <c r="L2202" i="2" s="1"/>
  <c r="X2202" i="2"/>
  <c r="L2206" i="2" a="1"/>
  <c r="L2206" i="2" s="1"/>
  <c r="X2206" i="2"/>
  <c r="L2210" i="2" a="1"/>
  <c r="L2210" i="2" s="1"/>
  <c r="X2210" i="2"/>
  <c r="L2214" i="2" a="1"/>
  <c r="L2214" i="2" s="1"/>
  <c r="X2214" i="2"/>
  <c r="L2218" i="2" a="1"/>
  <c r="L2218" i="2" s="1"/>
  <c r="X2218" i="2"/>
  <c r="L2222" i="2" a="1"/>
  <c r="L2222" i="2" s="1"/>
  <c r="X2222" i="2"/>
  <c r="L2226" i="2" a="1"/>
  <c r="L2226" i="2" s="1"/>
  <c r="X2226" i="2"/>
  <c r="L2230" i="2" a="1"/>
  <c r="L2230" i="2" s="1"/>
  <c r="X2230" i="2"/>
  <c r="L2234" i="2" a="1"/>
  <c r="L2234" i="2" s="1"/>
  <c r="X2234" i="2"/>
  <c r="L2238" i="2" a="1"/>
  <c r="L2238" i="2" s="1"/>
  <c r="X2238" i="2"/>
  <c r="L2242" i="2" a="1"/>
  <c r="L2242" i="2" s="1"/>
  <c r="X2242" i="2"/>
  <c r="L2246" i="2" a="1"/>
  <c r="L2246" i="2" s="1"/>
  <c r="X2246" i="2"/>
  <c r="L2250" i="2" a="1"/>
  <c r="L2250" i="2" s="1"/>
  <c r="X2250" i="2"/>
  <c r="L2254" i="2" a="1"/>
  <c r="L2254" i="2" s="1"/>
  <c r="X2254" i="2"/>
  <c r="L2258" i="2" a="1"/>
  <c r="L2258" i="2" s="1"/>
  <c r="X2258" i="2"/>
  <c r="L2262" i="2" a="1"/>
  <c r="L2262" i="2" s="1"/>
  <c r="X2262" i="2"/>
  <c r="L2266" i="2" a="1"/>
  <c r="L2266" i="2" s="1"/>
  <c r="X2266" i="2"/>
  <c r="L2270" i="2" a="1"/>
  <c r="L2270" i="2" s="1"/>
  <c r="X2270" i="2"/>
  <c r="L2274" i="2" a="1"/>
  <c r="L2274" i="2" s="1"/>
  <c r="X2274" i="2"/>
  <c r="L2278" i="2" a="1"/>
  <c r="L2278" i="2" s="1"/>
  <c r="X2278" i="2"/>
  <c r="L2282" i="2" a="1"/>
  <c r="L2282" i="2" s="1"/>
  <c r="X2282" i="2"/>
  <c r="L2286" i="2" a="1"/>
  <c r="L2286" i="2" s="1"/>
  <c r="X2286" i="2"/>
  <c r="L2290" i="2" a="1"/>
  <c r="L2290" i="2" s="1"/>
  <c r="X2290" i="2"/>
  <c r="L2294" i="2" a="1"/>
  <c r="L2294" i="2" s="1"/>
  <c r="X2294" i="2"/>
  <c r="L2298" i="2" a="1"/>
  <c r="L2298" i="2" s="1"/>
  <c r="X2298" i="2"/>
  <c r="L2302" i="2" a="1"/>
  <c r="L2302" i="2" s="1"/>
  <c r="X2302" i="2"/>
  <c r="L2306" i="2" a="1"/>
  <c r="L2306" i="2" s="1"/>
  <c r="X2306" i="2"/>
  <c r="L2310" i="2" a="1"/>
  <c r="L2310" i="2" s="1"/>
  <c r="X2310" i="2"/>
  <c r="L2314" i="2" a="1"/>
  <c r="L2314" i="2" s="1"/>
  <c r="X2314" i="2"/>
  <c r="L2318" i="2" a="1"/>
  <c r="L2318" i="2" s="1"/>
  <c r="X2318" i="2"/>
  <c r="L2322" i="2" a="1"/>
  <c r="L2322" i="2" s="1"/>
  <c r="X2322" i="2"/>
  <c r="L2326" i="2" a="1"/>
  <c r="L2326" i="2" s="1"/>
  <c r="X2326" i="2"/>
  <c r="L2330" i="2" a="1"/>
  <c r="L2330" i="2" s="1"/>
  <c r="X2330" i="2"/>
  <c r="L2334" i="2" a="1"/>
  <c r="L2334" i="2" s="1"/>
  <c r="X2334" i="2"/>
  <c r="L2338" i="2" a="1"/>
  <c r="L2338" i="2" s="1"/>
  <c r="X2338" i="2"/>
  <c r="L2342" i="2" a="1"/>
  <c r="L2342" i="2" s="1"/>
  <c r="X2342" i="2"/>
  <c r="L2346" i="2" a="1"/>
  <c r="L2346" i="2" s="1"/>
  <c r="X2346" i="2"/>
  <c r="L2350" i="2" a="1"/>
  <c r="L2350" i="2" s="1"/>
  <c r="X2350" i="2"/>
  <c r="L2354" i="2" a="1"/>
  <c r="L2354" i="2" s="1"/>
  <c r="X2354" i="2"/>
  <c r="L2358" i="2" a="1"/>
  <c r="L2358" i="2" s="1"/>
  <c r="X2358" i="2"/>
  <c r="L2362" i="2" a="1"/>
  <c r="L2362" i="2" s="1"/>
  <c r="X2362" i="2"/>
  <c r="L2366" i="2" a="1"/>
  <c r="L2366" i="2" s="1"/>
  <c r="X2366" i="2"/>
  <c r="L2370" i="2" a="1"/>
  <c r="L2370" i="2" s="1"/>
  <c r="X2370" i="2"/>
  <c r="L2374" i="2" a="1"/>
  <c r="L2374" i="2" s="1"/>
  <c r="X2374" i="2"/>
  <c r="L2378" i="2" a="1"/>
  <c r="L2378" i="2" s="1"/>
  <c r="X2378" i="2"/>
  <c r="AJ12" i="2"/>
  <c r="BB7" i="4"/>
  <c r="BI9" i="4"/>
  <c r="AK168" i="2"/>
  <c r="X11" i="2"/>
  <c r="AJ11" i="2"/>
  <c r="AK162" i="2" s="1"/>
  <c r="Z11" i="2"/>
  <c r="M11" i="2" s="1"/>
  <c r="AH11" i="2" s="1"/>
  <c r="Z15" i="2"/>
  <c r="M15" i="2" s="1"/>
  <c r="AH15" i="2" s="1"/>
  <c r="X15" i="2"/>
  <c r="Z19" i="2"/>
  <c r="M19" i="2" s="1"/>
  <c r="AH19" i="2" s="1"/>
  <c r="X19" i="2"/>
  <c r="X23" i="2"/>
  <c r="Z23" i="2"/>
  <c r="M23" i="2" s="1"/>
  <c r="AH23" i="2" s="1"/>
  <c r="Z27" i="2"/>
  <c r="M27" i="2" s="1"/>
  <c r="AH27" i="2" s="1"/>
  <c r="X27" i="2"/>
  <c r="X31" i="2"/>
  <c r="Z31" i="2"/>
  <c r="M31" i="2" s="1"/>
  <c r="AH31" i="2" s="1"/>
  <c r="Z35" i="2"/>
  <c r="M35" i="2" s="1"/>
  <c r="AH35" i="2" s="1"/>
  <c r="X35" i="2"/>
  <c r="Z39" i="2"/>
  <c r="M39" i="2" s="1"/>
  <c r="AH39" i="2" s="1"/>
  <c r="X39" i="2"/>
  <c r="X43" i="2"/>
  <c r="Z43" i="2"/>
  <c r="M43" i="2" s="1"/>
  <c r="AH43" i="2" s="1"/>
  <c r="Z47" i="2"/>
  <c r="M47" i="2" s="1"/>
  <c r="AH47" i="2" s="1"/>
  <c r="X47" i="2"/>
  <c r="X51" i="2"/>
  <c r="Z51" i="2"/>
  <c r="M51" i="2" s="1"/>
  <c r="AH51" i="2" s="1"/>
  <c r="Z55" i="2"/>
  <c r="M55" i="2" s="1"/>
  <c r="AH55" i="2" s="1"/>
  <c r="X55" i="2"/>
  <c r="Z59" i="2"/>
  <c r="M59" i="2" s="1"/>
  <c r="AH59" i="2" s="1"/>
  <c r="X59" i="2"/>
  <c r="Z63" i="2"/>
  <c r="M63" i="2" s="1"/>
  <c r="AH63" i="2" s="1"/>
  <c r="X63" i="2"/>
  <c r="Z67" i="2"/>
  <c r="M67" i="2" s="1"/>
  <c r="AH67" i="2" s="1"/>
  <c r="X67" i="2"/>
  <c r="Z71" i="2"/>
  <c r="M71" i="2" s="1"/>
  <c r="AH71" i="2" s="1"/>
  <c r="X71" i="2"/>
  <c r="Z75" i="2"/>
  <c r="M75" i="2" s="1"/>
  <c r="AH75" i="2" s="1"/>
  <c r="X75" i="2"/>
  <c r="Z79" i="2"/>
  <c r="M79" i="2" s="1"/>
  <c r="AH79" i="2" s="1"/>
  <c r="X79" i="2"/>
  <c r="Z83" i="2"/>
  <c r="M83" i="2" s="1"/>
  <c r="AH83" i="2" s="1"/>
  <c r="X83" i="2"/>
  <c r="X87" i="2"/>
  <c r="Z87" i="2"/>
  <c r="M87" i="2" s="1"/>
  <c r="AH87" i="2" s="1"/>
  <c r="Z91" i="2"/>
  <c r="M91" i="2" s="1"/>
  <c r="AH91" i="2" s="1"/>
  <c r="X91" i="2"/>
  <c r="X95" i="2"/>
  <c r="Z95" i="2"/>
  <c r="M95" i="2" s="1"/>
  <c r="AH95" i="2" s="1"/>
  <c r="Z99" i="2"/>
  <c r="M99" i="2" s="1"/>
  <c r="AH99" i="2" s="1"/>
  <c r="X99" i="2"/>
  <c r="Z103" i="2"/>
  <c r="M103" i="2" s="1"/>
  <c r="AH103" i="2" s="1"/>
  <c r="X103" i="2"/>
  <c r="Z107" i="2"/>
  <c r="M107" i="2" s="1"/>
  <c r="AH107" i="2" s="1"/>
  <c r="X107" i="2"/>
  <c r="Z111" i="2"/>
  <c r="M111" i="2" s="1"/>
  <c r="AH111" i="2" s="1"/>
  <c r="X111" i="2"/>
  <c r="X115" i="2"/>
  <c r="Z115" i="2"/>
  <c r="M115" i="2" s="1"/>
  <c r="AH115" i="2" s="1"/>
  <c r="X119" i="2"/>
  <c r="Z119" i="2"/>
  <c r="Z123" i="2"/>
  <c r="X123" i="2"/>
  <c r="Z127" i="2"/>
  <c r="X127" i="2"/>
  <c r="Z131" i="2"/>
  <c r="X131" i="2"/>
  <c r="Z135" i="2"/>
  <c r="X135" i="2"/>
  <c r="X139" i="2"/>
  <c r="Z139" i="2"/>
  <c r="Z143" i="2"/>
  <c r="X143" i="2"/>
  <c r="Z147" i="2"/>
  <c r="X147" i="2"/>
  <c r="Z151" i="2"/>
  <c r="X151" i="2"/>
  <c r="Z155" i="2"/>
  <c r="X155" i="2"/>
  <c r="X159" i="2"/>
  <c r="Z159" i="2"/>
  <c r="Z163" i="2"/>
  <c r="X163" i="2"/>
  <c r="Z167" i="2"/>
  <c r="X167" i="2"/>
  <c r="Z171" i="2"/>
  <c r="X171" i="2"/>
  <c r="Z175" i="2"/>
  <c r="X175" i="2"/>
  <c r="X179" i="2"/>
  <c r="Z179" i="2"/>
  <c r="Z183" i="2"/>
  <c r="X183" i="2"/>
  <c r="Z187" i="2"/>
  <c r="X187" i="2"/>
  <c r="Z191" i="2"/>
  <c r="X191" i="2"/>
  <c r="Z195" i="2"/>
  <c r="X195" i="2"/>
  <c r="Z199" i="2"/>
  <c r="X199" i="2"/>
  <c r="Z203" i="2"/>
  <c r="X203" i="2"/>
  <c r="Z207" i="2"/>
  <c r="X207" i="2"/>
  <c r="Z211" i="2"/>
  <c r="X211" i="2"/>
  <c r="X215" i="2"/>
  <c r="Z215" i="2"/>
  <c r="O219" i="2"/>
  <c r="Z219" i="2"/>
  <c r="M219" i="2" s="1"/>
  <c r="O223" i="2"/>
  <c r="Z223" i="2"/>
  <c r="M223" i="2" s="1"/>
  <c r="O227" i="2"/>
  <c r="Z227" i="2"/>
  <c r="M227" i="2" s="1"/>
  <c r="AH227" i="2" s="1"/>
  <c r="O231" i="2"/>
  <c r="Z231" i="2"/>
  <c r="M231" i="2" s="1"/>
  <c r="O235" i="2"/>
  <c r="Z235" i="2"/>
  <c r="M235" i="2" s="1"/>
  <c r="AH235" i="2" s="1"/>
  <c r="O239" i="2"/>
  <c r="Z239" i="2"/>
  <c r="M239" i="2" s="1"/>
  <c r="AH239" i="2" s="1"/>
  <c r="O243" i="2"/>
  <c r="Z243" i="2"/>
  <c r="M243" i="2" s="1"/>
  <c r="O247" i="2"/>
  <c r="Z247" i="2"/>
  <c r="M247" i="2" s="1"/>
  <c r="O251" i="2"/>
  <c r="Z251" i="2"/>
  <c r="M251" i="2" s="1"/>
  <c r="O255" i="2"/>
  <c r="Z255" i="2"/>
  <c r="M255" i="2" s="1"/>
  <c r="O259" i="2"/>
  <c r="Z259" i="2"/>
  <c r="M259" i="2" s="1"/>
  <c r="AH259" i="2" s="1"/>
  <c r="O263" i="2"/>
  <c r="Z263" i="2"/>
  <c r="M263" i="2" s="1"/>
  <c r="AH263" i="2" s="1"/>
  <c r="O267" i="2"/>
  <c r="Z267" i="2"/>
  <c r="M267" i="2" s="1"/>
  <c r="AH267" i="2" s="1"/>
  <c r="O271" i="2"/>
  <c r="Z271" i="2"/>
  <c r="M271" i="2" s="1"/>
  <c r="AH271" i="2" s="1"/>
  <c r="O275" i="2"/>
  <c r="Z275" i="2"/>
  <c r="M275" i="2" s="1"/>
  <c r="O279" i="2"/>
  <c r="Z279" i="2"/>
  <c r="M279" i="2" s="1"/>
  <c r="O283" i="2"/>
  <c r="Z283" i="2"/>
  <c r="M283" i="2" s="1"/>
  <c r="O287" i="2"/>
  <c r="Z287" i="2"/>
  <c r="M287" i="2" s="1"/>
  <c r="O291" i="2"/>
  <c r="Z291" i="2"/>
  <c r="M291" i="2" s="1"/>
  <c r="AH291" i="2" s="1"/>
  <c r="O295" i="2"/>
  <c r="Z295" i="2"/>
  <c r="M295" i="2" s="1"/>
  <c r="O299" i="2"/>
  <c r="Z299" i="2"/>
  <c r="M299" i="2" s="1"/>
  <c r="AH299" i="2" s="1"/>
  <c r="O303" i="2"/>
  <c r="Z303" i="2"/>
  <c r="M303" i="2" s="1"/>
  <c r="AH303" i="2" s="1"/>
  <c r="O307" i="2"/>
  <c r="Z307" i="2"/>
  <c r="M307" i="2" s="1"/>
  <c r="O311" i="2"/>
  <c r="Z311" i="2"/>
  <c r="M311" i="2" s="1"/>
  <c r="O315" i="2"/>
  <c r="Z315" i="2"/>
  <c r="M315" i="2" s="1"/>
  <c r="O319" i="2"/>
  <c r="Z319" i="2"/>
  <c r="M319" i="2" s="1"/>
  <c r="O323" i="2"/>
  <c r="Z323" i="2"/>
  <c r="M323" i="2" s="1"/>
  <c r="AH323" i="2" s="1"/>
  <c r="O327" i="2"/>
  <c r="Z327" i="2"/>
  <c r="M327" i="2" s="1"/>
  <c r="AH327" i="2" s="1"/>
  <c r="O331" i="2"/>
  <c r="Z331" i="2"/>
  <c r="M331" i="2" s="1"/>
  <c r="AH331" i="2" s="1"/>
  <c r="O335" i="2"/>
  <c r="Z335" i="2"/>
  <c r="M335" i="2" s="1"/>
  <c r="AH335" i="2" s="1"/>
  <c r="O339" i="2"/>
  <c r="Z339" i="2"/>
  <c r="M339" i="2" s="1"/>
  <c r="O343" i="2"/>
  <c r="Z343" i="2"/>
  <c r="M343" i="2" s="1"/>
  <c r="O347" i="2"/>
  <c r="Z347" i="2"/>
  <c r="M347" i="2" s="1"/>
  <c r="O351" i="2"/>
  <c r="Z351" i="2"/>
  <c r="M351" i="2" s="1"/>
  <c r="O355" i="2"/>
  <c r="Z355" i="2"/>
  <c r="M355" i="2" s="1"/>
  <c r="AH355" i="2" s="1"/>
  <c r="O359" i="2"/>
  <c r="Z359" i="2"/>
  <c r="M359" i="2" s="1"/>
  <c r="O363" i="2"/>
  <c r="Z363" i="2"/>
  <c r="M363" i="2" s="1"/>
  <c r="AH363" i="2" s="1"/>
  <c r="O367" i="2"/>
  <c r="Z367" i="2"/>
  <c r="M367" i="2" s="1"/>
  <c r="AH367" i="2" s="1"/>
  <c r="O371" i="2"/>
  <c r="Z371" i="2"/>
  <c r="M371" i="2" s="1"/>
  <c r="O375" i="2"/>
  <c r="Z375" i="2"/>
  <c r="M375" i="2" s="1"/>
  <c r="O379" i="2"/>
  <c r="Z379" i="2"/>
  <c r="M379" i="2" s="1"/>
  <c r="O383" i="2"/>
  <c r="Z383" i="2"/>
  <c r="M383" i="2" s="1"/>
  <c r="O387" i="2"/>
  <c r="Z387" i="2"/>
  <c r="M387" i="2" s="1"/>
  <c r="AH387" i="2" s="1"/>
  <c r="O391" i="2"/>
  <c r="Z391" i="2"/>
  <c r="M391" i="2" s="1"/>
  <c r="AH391" i="2" s="1"/>
  <c r="O395" i="2"/>
  <c r="Z395" i="2"/>
  <c r="M395" i="2" s="1"/>
  <c r="AH395" i="2" s="1"/>
  <c r="O399" i="2"/>
  <c r="Z399" i="2"/>
  <c r="M399" i="2" s="1"/>
  <c r="AH399" i="2" s="1"/>
  <c r="O403" i="2"/>
  <c r="Z403" i="2"/>
  <c r="M403" i="2" s="1"/>
  <c r="O407" i="2"/>
  <c r="Z407" i="2"/>
  <c r="M407" i="2" s="1"/>
  <c r="O411" i="2"/>
  <c r="Z411" i="2"/>
  <c r="M411" i="2" s="1"/>
  <c r="O415" i="2"/>
  <c r="Z415" i="2"/>
  <c r="M415" i="2" s="1"/>
  <c r="O419" i="2"/>
  <c r="Z419" i="2"/>
  <c r="M419" i="2" s="1"/>
  <c r="AH419" i="2" s="1"/>
  <c r="O423" i="2"/>
  <c r="Z423" i="2"/>
  <c r="M423" i="2" s="1"/>
  <c r="O427" i="2"/>
  <c r="Z427" i="2"/>
  <c r="M427" i="2" s="1"/>
  <c r="AH427" i="2" s="1"/>
  <c r="O431" i="2"/>
  <c r="Z431" i="2"/>
  <c r="M431" i="2" s="1"/>
  <c r="AH431" i="2" s="1"/>
  <c r="O435" i="2"/>
  <c r="Z435" i="2"/>
  <c r="M435" i="2" s="1"/>
  <c r="O439" i="2"/>
  <c r="Z439" i="2"/>
  <c r="M439" i="2" s="1"/>
  <c r="AH439" i="2" s="1"/>
  <c r="O443" i="2"/>
  <c r="Z443" i="2"/>
  <c r="M443" i="2" s="1"/>
  <c r="AH443" i="2" s="1"/>
  <c r="O447" i="2"/>
  <c r="Z447" i="2"/>
  <c r="M447" i="2" s="1"/>
  <c r="O451" i="2"/>
  <c r="Z451" i="2"/>
  <c r="M451" i="2" s="1"/>
  <c r="AH451" i="2" s="1"/>
  <c r="O455" i="2"/>
  <c r="Z455" i="2"/>
  <c r="M455" i="2" s="1"/>
  <c r="O459" i="2"/>
  <c r="Z459" i="2"/>
  <c r="M459" i="2" s="1"/>
  <c r="AH459" i="2" s="1"/>
  <c r="O463" i="2"/>
  <c r="Z463" i="2"/>
  <c r="M463" i="2" s="1"/>
  <c r="O467" i="2"/>
  <c r="Z467" i="2"/>
  <c r="M467" i="2" s="1"/>
  <c r="O471" i="2"/>
  <c r="Z471" i="2"/>
  <c r="M471" i="2" s="1"/>
  <c r="O475" i="2"/>
  <c r="Z475" i="2"/>
  <c r="M475" i="2" s="1"/>
  <c r="AH475" i="2" s="1"/>
  <c r="O479" i="2"/>
  <c r="Z479" i="2"/>
  <c r="M479" i="2" s="1"/>
  <c r="O483" i="2"/>
  <c r="Z483" i="2"/>
  <c r="M483" i="2" s="1"/>
  <c r="AH483" i="2" s="1"/>
  <c r="O487" i="2"/>
  <c r="Z487" i="2"/>
  <c r="M487" i="2" s="1"/>
  <c r="O491" i="2"/>
  <c r="Z491" i="2"/>
  <c r="M491" i="2" s="1"/>
  <c r="AH491" i="2" s="1"/>
  <c r="O495" i="2"/>
  <c r="Z495" i="2"/>
  <c r="M495" i="2" s="1"/>
  <c r="AH495" i="2" s="1"/>
  <c r="O499" i="2"/>
  <c r="Z499" i="2"/>
  <c r="M499" i="2" s="1"/>
  <c r="AH499" i="2" s="1"/>
  <c r="O503" i="2"/>
  <c r="Z503" i="2"/>
  <c r="M503" i="2" s="1"/>
  <c r="AH503" i="2" s="1"/>
  <c r="O507" i="2"/>
  <c r="Z507" i="2"/>
  <c r="M507" i="2" s="1"/>
  <c r="AH507" i="2" s="1"/>
  <c r="O511" i="2"/>
  <c r="Z511" i="2"/>
  <c r="M511" i="2" s="1"/>
  <c r="O515" i="2"/>
  <c r="Z515" i="2"/>
  <c r="M515" i="2" s="1"/>
  <c r="AH515" i="2" s="1"/>
  <c r="O519" i="2"/>
  <c r="Z519" i="2"/>
  <c r="M519" i="2" s="1"/>
  <c r="O523" i="2"/>
  <c r="Z523" i="2"/>
  <c r="M523" i="2" s="1"/>
  <c r="AH523" i="2" s="1"/>
  <c r="O527" i="2"/>
  <c r="Z527" i="2"/>
  <c r="M527" i="2" s="1"/>
  <c r="AH527" i="2" s="1"/>
  <c r="O531" i="2"/>
  <c r="Z531" i="2"/>
  <c r="M531" i="2" s="1"/>
  <c r="AH531" i="2" s="1"/>
  <c r="O535" i="2"/>
  <c r="Z535" i="2"/>
  <c r="M535" i="2" s="1"/>
  <c r="O539" i="2"/>
  <c r="Z539" i="2"/>
  <c r="M539" i="2" s="1"/>
  <c r="AH539" i="2" s="1"/>
  <c r="O543" i="2"/>
  <c r="Z543" i="2"/>
  <c r="M543" i="2" s="1"/>
  <c r="O547" i="2"/>
  <c r="Z547" i="2"/>
  <c r="M547" i="2" s="1"/>
  <c r="AH547" i="2" s="1"/>
  <c r="O551" i="2"/>
  <c r="Z551" i="2"/>
  <c r="M551" i="2" s="1"/>
  <c r="O555" i="2"/>
  <c r="Z555" i="2"/>
  <c r="M555" i="2" s="1"/>
  <c r="AH555" i="2" s="1"/>
  <c r="O559" i="2"/>
  <c r="Z559" i="2"/>
  <c r="M559" i="2" s="1"/>
  <c r="AH559" i="2" s="1"/>
  <c r="O563" i="2"/>
  <c r="Z563" i="2"/>
  <c r="M563" i="2" s="1"/>
  <c r="AH563" i="2" s="1"/>
  <c r="O567" i="2"/>
  <c r="Z567" i="2"/>
  <c r="M567" i="2" s="1"/>
  <c r="AH567" i="2" s="1"/>
  <c r="O571" i="2"/>
  <c r="Z571" i="2"/>
  <c r="M571" i="2" s="1"/>
  <c r="AH571" i="2" s="1"/>
  <c r="O575" i="2"/>
  <c r="Z575" i="2"/>
  <c r="M575" i="2" s="1"/>
  <c r="O579" i="2"/>
  <c r="Z579" i="2"/>
  <c r="M579" i="2" s="1"/>
  <c r="AH579" i="2" s="1"/>
  <c r="O583" i="2"/>
  <c r="Z583" i="2"/>
  <c r="M583" i="2" s="1"/>
  <c r="O587" i="2"/>
  <c r="Z587" i="2"/>
  <c r="M587" i="2" s="1"/>
  <c r="AH587" i="2" s="1"/>
  <c r="O591" i="2"/>
  <c r="Z591" i="2"/>
  <c r="M591" i="2" s="1"/>
  <c r="AH591" i="2" s="1"/>
  <c r="O595" i="2"/>
  <c r="Z595" i="2"/>
  <c r="M595" i="2" s="1"/>
  <c r="AH595" i="2" s="1"/>
  <c r="O599" i="2"/>
  <c r="Z599" i="2"/>
  <c r="M599" i="2" s="1"/>
  <c r="O603" i="2"/>
  <c r="Z603" i="2"/>
  <c r="M603" i="2" s="1"/>
  <c r="AH603" i="2" s="1"/>
  <c r="O607" i="2"/>
  <c r="Z607" i="2"/>
  <c r="M607" i="2" s="1"/>
  <c r="O611" i="2"/>
  <c r="Z611" i="2"/>
  <c r="M611" i="2" s="1"/>
  <c r="AH611" i="2" s="1"/>
  <c r="O615" i="2"/>
  <c r="Z615" i="2"/>
  <c r="M615" i="2" s="1"/>
  <c r="O619" i="2"/>
  <c r="Z619" i="2"/>
  <c r="M619" i="2" s="1"/>
  <c r="AH619" i="2" s="1"/>
  <c r="O623" i="2"/>
  <c r="Z623" i="2"/>
  <c r="M623" i="2" s="1"/>
  <c r="AH623" i="2" s="1"/>
  <c r="O627" i="2"/>
  <c r="Z627" i="2"/>
  <c r="M627" i="2" s="1"/>
  <c r="AH627" i="2" s="1"/>
  <c r="O631" i="2"/>
  <c r="Z631" i="2"/>
  <c r="M631" i="2" s="1"/>
  <c r="AH631" i="2" s="1"/>
  <c r="O635" i="2"/>
  <c r="Z635" i="2"/>
  <c r="M635" i="2" s="1"/>
  <c r="AH635" i="2" s="1"/>
  <c r="O639" i="2"/>
  <c r="Z639" i="2"/>
  <c r="M639" i="2" s="1"/>
  <c r="O643" i="2"/>
  <c r="Z643" i="2"/>
  <c r="M643" i="2" s="1"/>
  <c r="AH643" i="2" s="1"/>
  <c r="O647" i="2"/>
  <c r="Z647" i="2"/>
  <c r="M647" i="2" s="1"/>
  <c r="O651" i="2"/>
  <c r="Z651" i="2"/>
  <c r="M651" i="2" s="1"/>
  <c r="AH651" i="2" s="1"/>
  <c r="O655" i="2"/>
  <c r="Z655" i="2"/>
  <c r="M655" i="2" s="1"/>
  <c r="AH655" i="2" s="1"/>
  <c r="O659" i="2"/>
  <c r="Z659" i="2"/>
  <c r="M659" i="2" s="1"/>
  <c r="AH659" i="2" s="1"/>
  <c r="O663" i="2"/>
  <c r="Z663" i="2"/>
  <c r="M663" i="2" s="1"/>
  <c r="O667" i="2"/>
  <c r="Z667" i="2"/>
  <c r="M667" i="2" s="1"/>
  <c r="AH667" i="2" s="1"/>
  <c r="O671" i="2"/>
  <c r="Z671" i="2"/>
  <c r="M671" i="2" s="1"/>
  <c r="O675" i="2"/>
  <c r="Z675" i="2"/>
  <c r="M675" i="2" s="1"/>
  <c r="AH675" i="2" s="1"/>
  <c r="O679" i="2"/>
  <c r="Z679" i="2"/>
  <c r="M679" i="2" s="1"/>
  <c r="O683" i="2"/>
  <c r="Z683" i="2"/>
  <c r="M683" i="2" s="1"/>
  <c r="AH683" i="2" s="1"/>
  <c r="O687" i="2"/>
  <c r="Z687" i="2"/>
  <c r="M687" i="2" s="1"/>
  <c r="AH687" i="2" s="1"/>
  <c r="O691" i="2"/>
  <c r="Z691" i="2"/>
  <c r="M691" i="2" s="1"/>
  <c r="AH691" i="2" s="1"/>
  <c r="O695" i="2"/>
  <c r="Z695" i="2"/>
  <c r="M695" i="2" s="1"/>
  <c r="O699" i="2"/>
  <c r="Z699" i="2"/>
  <c r="M699" i="2" s="1"/>
  <c r="AH699" i="2" s="1"/>
  <c r="O703" i="2"/>
  <c r="Z703" i="2"/>
  <c r="M703" i="2" s="1"/>
  <c r="O707" i="2"/>
  <c r="Z707" i="2"/>
  <c r="M707" i="2" s="1"/>
  <c r="AH707" i="2" s="1"/>
  <c r="O711" i="2"/>
  <c r="Z711" i="2"/>
  <c r="M711" i="2" s="1"/>
  <c r="AH711" i="2" s="1"/>
  <c r="O715" i="2"/>
  <c r="Z715" i="2"/>
  <c r="M715" i="2" s="1"/>
  <c r="AH715" i="2" s="1"/>
  <c r="O719" i="2"/>
  <c r="Z719" i="2"/>
  <c r="M719" i="2" s="1"/>
  <c r="AH719" i="2" s="1"/>
  <c r="O723" i="2"/>
  <c r="Z723" i="2"/>
  <c r="M723" i="2" s="1"/>
  <c r="AH723" i="2" s="1"/>
  <c r="O727" i="2"/>
  <c r="Z727" i="2"/>
  <c r="M727" i="2" s="1"/>
  <c r="O731" i="2"/>
  <c r="Z731" i="2"/>
  <c r="M731" i="2" s="1"/>
  <c r="AH731" i="2" s="1"/>
  <c r="O735" i="2"/>
  <c r="Z735" i="2"/>
  <c r="M735" i="2" s="1"/>
  <c r="O739" i="2"/>
  <c r="Z739" i="2"/>
  <c r="M739" i="2" s="1"/>
  <c r="AH739" i="2" s="1"/>
  <c r="O743" i="2"/>
  <c r="Z743" i="2"/>
  <c r="M743" i="2" s="1"/>
  <c r="O747" i="2"/>
  <c r="Z747" i="2"/>
  <c r="M747" i="2" s="1"/>
  <c r="AH747" i="2" s="1"/>
  <c r="O751" i="2"/>
  <c r="Z751" i="2"/>
  <c r="M751" i="2" s="1"/>
  <c r="AH751" i="2" s="1"/>
  <c r="O755" i="2"/>
  <c r="Z755" i="2"/>
  <c r="M755" i="2" s="1"/>
  <c r="AH755" i="2" s="1"/>
  <c r="O759" i="2"/>
  <c r="Z759" i="2"/>
  <c r="M759" i="2" s="1"/>
  <c r="O763" i="2"/>
  <c r="Z763" i="2"/>
  <c r="M763" i="2" s="1"/>
  <c r="AH763" i="2" s="1"/>
  <c r="O767" i="2"/>
  <c r="Z767" i="2"/>
  <c r="M767" i="2" s="1"/>
  <c r="O771" i="2"/>
  <c r="Z771" i="2"/>
  <c r="M771" i="2" s="1"/>
  <c r="AH771" i="2" s="1"/>
  <c r="O775" i="2"/>
  <c r="Z775" i="2"/>
  <c r="M775" i="2" s="1"/>
  <c r="AH775" i="2" s="1"/>
  <c r="O779" i="2"/>
  <c r="Z779" i="2"/>
  <c r="M779" i="2" s="1"/>
  <c r="AH779" i="2" s="1"/>
  <c r="O783" i="2"/>
  <c r="Z783" i="2"/>
  <c r="M783" i="2" s="1"/>
  <c r="AH783" i="2" s="1"/>
  <c r="O787" i="2"/>
  <c r="Z787" i="2"/>
  <c r="M787" i="2" s="1"/>
  <c r="AH787" i="2" s="1"/>
  <c r="O791" i="2"/>
  <c r="Z791" i="2"/>
  <c r="M791" i="2" s="1"/>
  <c r="O795" i="2"/>
  <c r="Z795" i="2"/>
  <c r="M795" i="2" s="1"/>
  <c r="AH795" i="2" s="1"/>
  <c r="O799" i="2"/>
  <c r="Z799" i="2"/>
  <c r="M799" i="2" s="1"/>
  <c r="O803" i="2"/>
  <c r="Z803" i="2"/>
  <c r="M803" i="2" s="1"/>
  <c r="AH803" i="2" s="1"/>
  <c r="O807" i="2"/>
  <c r="Z807" i="2"/>
  <c r="M807" i="2" s="1"/>
  <c r="O811" i="2"/>
  <c r="Z811" i="2"/>
  <c r="M811" i="2" s="1"/>
  <c r="AH811" i="2" s="1"/>
  <c r="O815" i="2"/>
  <c r="Z815" i="2"/>
  <c r="M815" i="2" s="1"/>
  <c r="AH815" i="2" s="1"/>
  <c r="O819" i="2"/>
  <c r="Z819" i="2"/>
  <c r="M819" i="2" s="1"/>
  <c r="AH819" i="2" s="1"/>
  <c r="O823" i="2"/>
  <c r="Z823" i="2"/>
  <c r="M823" i="2" s="1"/>
  <c r="O827" i="2"/>
  <c r="Z827" i="2"/>
  <c r="M827" i="2" s="1"/>
  <c r="AH827" i="2" s="1"/>
  <c r="O831" i="2"/>
  <c r="Z831" i="2"/>
  <c r="M831" i="2" s="1"/>
  <c r="O835" i="2"/>
  <c r="Z835" i="2"/>
  <c r="M835" i="2" s="1"/>
  <c r="AH835" i="2" s="1"/>
  <c r="O839" i="2"/>
  <c r="Z839" i="2"/>
  <c r="M839" i="2" s="1"/>
  <c r="AH839" i="2" s="1"/>
  <c r="O843" i="2"/>
  <c r="Z843" i="2"/>
  <c r="M843" i="2" s="1"/>
  <c r="AH843" i="2" s="1"/>
  <c r="O847" i="2"/>
  <c r="Z847" i="2"/>
  <c r="M847" i="2" s="1"/>
  <c r="AH847" i="2" s="1"/>
  <c r="O851" i="2"/>
  <c r="Z851" i="2"/>
  <c r="M851" i="2" s="1"/>
  <c r="AH851" i="2" s="1"/>
  <c r="O855" i="2"/>
  <c r="Z855" i="2"/>
  <c r="M855" i="2" s="1"/>
  <c r="O859" i="2"/>
  <c r="Z859" i="2"/>
  <c r="M859" i="2" s="1"/>
  <c r="AH859" i="2" s="1"/>
  <c r="O863" i="2"/>
  <c r="Z863" i="2"/>
  <c r="M863" i="2" s="1"/>
  <c r="O867" i="2"/>
  <c r="Z867" i="2"/>
  <c r="M867" i="2" s="1"/>
  <c r="AH867" i="2" s="1"/>
  <c r="O871" i="2"/>
  <c r="Z871" i="2"/>
  <c r="M871" i="2" s="1"/>
  <c r="O875" i="2"/>
  <c r="Z875" i="2"/>
  <c r="M875" i="2" s="1"/>
  <c r="AH875" i="2" s="1"/>
  <c r="O879" i="2"/>
  <c r="Z879" i="2"/>
  <c r="M879" i="2" s="1"/>
  <c r="AH879" i="2" s="1"/>
  <c r="O883" i="2"/>
  <c r="Z883" i="2"/>
  <c r="M883" i="2" s="1"/>
  <c r="AH883" i="2" s="1"/>
  <c r="O887" i="2"/>
  <c r="Z887" i="2"/>
  <c r="M887" i="2" s="1"/>
  <c r="O891" i="2"/>
  <c r="Z891" i="2"/>
  <c r="M891" i="2" s="1"/>
  <c r="AH891" i="2" s="1"/>
  <c r="O895" i="2"/>
  <c r="Z895" i="2"/>
  <c r="M895" i="2" s="1"/>
  <c r="O899" i="2"/>
  <c r="Z899" i="2"/>
  <c r="M899" i="2" s="1"/>
  <c r="AH899" i="2" s="1"/>
  <c r="O903" i="2"/>
  <c r="Z903" i="2"/>
  <c r="M903" i="2" s="1"/>
  <c r="AH903" i="2" s="1"/>
  <c r="O907" i="2"/>
  <c r="Z907" i="2"/>
  <c r="M907" i="2" s="1"/>
  <c r="AH907" i="2" s="1"/>
  <c r="O911" i="2"/>
  <c r="Z911" i="2"/>
  <c r="M911" i="2" s="1"/>
  <c r="AH911" i="2" s="1"/>
  <c r="O915" i="2"/>
  <c r="Z915" i="2"/>
  <c r="M915" i="2" s="1"/>
  <c r="AH915" i="2" s="1"/>
  <c r="O919" i="2"/>
  <c r="Z919" i="2"/>
  <c r="M919" i="2" s="1"/>
  <c r="O923" i="2"/>
  <c r="Z923" i="2"/>
  <c r="M923" i="2" s="1"/>
  <c r="AH923" i="2" s="1"/>
  <c r="O927" i="2"/>
  <c r="Z927" i="2"/>
  <c r="M927" i="2" s="1"/>
  <c r="O931" i="2"/>
  <c r="Z931" i="2"/>
  <c r="M931" i="2" s="1"/>
  <c r="AH931" i="2" s="1"/>
  <c r="O935" i="2"/>
  <c r="Z935" i="2"/>
  <c r="M935" i="2" s="1"/>
  <c r="O939" i="2"/>
  <c r="Z939" i="2"/>
  <c r="M939" i="2" s="1"/>
  <c r="AH939" i="2" s="1"/>
  <c r="O943" i="2"/>
  <c r="Z943" i="2"/>
  <c r="M943" i="2" s="1"/>
  <c r="AH943" i="2" s="1"/>
  <c r="O947" i="2"/>
  <c r="Z947" i="2"/>
  <c r="M947" i="2" s="1"/>
  <c r="AH947" i="2" s="1"/>
  <c r="O951" i="2"/>
  <c r="Z951" i="2"/>
  <c r="M951" i="2" s="1"/>
  <c r="AH951" i="2" s="1"/>
  <c r="O955" i="2"/>
  <c r="Z955" i="2"/>
  <c r="M955" i="2" s="1"/>
  <c r="AH955" i="2" s="1"/>
  <c r="O959" i="2"/>
  <c r="Z959" i="2"/>
  <c r="M959" i="2" s="1"/>
  <c r="O963" i="2"/>
  <c r="Z963" i="2"/>
  <c r="M963" i="2" s="1"/>
  <c r="AH963" i="2" s="1"/>
  <c r="O967" i="2"/>
  <c r="Z967" i="2"/>
  <c r="M967" i="2" s="1"/>
  <c r="O971" i="2"/>
  <c r="Z971" i="2"/>
  <c r="M971" i="2" s="1"/>
  <c r="AH971" i="2" s="1"/>
  <c r="O975" i="2"/>
  <c r="Z975" i="2"/>
  <c r="M975" i="2" s="1"/>
  <c r="AH975" i="2" s="1"/>
  <c r="O979" i="2"/>
  <c r="Z979" i="2"/>
  <c r="M979" i="2" s="1"/>
  <c r="AH979" i="2" s="1"/>
  <c r="O983" i="2"/>
  <c r="Z983" i="2"/>
  <c r="M983" i="2" s="1"/>
  <c r="O987" i="2"/>
  <c r="Z987" i="2"/>
  <c r="M987" i="2" s="1"/>
  <c r="AH987" i="2" s="1"/>
  <c r="O991" i="2"/>
  <c r="Z991" i="2"/>
  <c r="M991" i="2" s="1"/>
  <c r="O995" i="2"/>
  <c r="Z995" i="2"/>
  <c r="M995" i="2" s="1"/>
  <c r="AH995" i="2" s="1"/>
  <c r="O999" i="2"/>
  <c r="Z999" i="2"/>
  <c r="M999" i="2" s="1"/>
  <c r="O1003" i="2"/>
  <c r="Z1003" i="2"/>
  <c r="M1003" i="2" s="1"/>
  <c r="AH1003" i="2" s="1"/>
  <c r="O1007" i="2"/>
  <c r="Z1007" i="2"/>
  <c r="M1007" i="2" s="1"/>
  <c r="AH1007" i="2" s="1"/>
  <c r="O1011" i="2"/>
  <c r="Z1011" i="2"/>
  <c r="M1011" i="2" s="1"/>
  <c r="AH1011" i="2" s="1"/>
  <c r="O1015" i="2"/>
  <c r="Z1015" i="2"/>
  <c r="M1015" i="2" s="1"/>
  <c r="AH1015" i="2" s="1"/>
  <c r="O1019" i="2"/>
  <c r="Z1019" i="2"/>
  <c r="M1019" i="2" s="1"/>
  <c r="AH1019" i="2" s="1"/>
  <c r="O1023" i="2"/>
  <c r="Z1023" i="2"/>
  <c r="M1023" i="2" s="1"/>
  <c r="O1027" i="2"/>
  <c r="Z1027" i="2"/>
  <c r="M1027" i="2" s="1"/>
  <c r="AH1027" i="2" s="1"/>
  <c r="O1031" i="2"/>
  <c r="Z1031" i="2"/>
  <c r="M1031" i="2" s="1"/>
  <c r="O1035" i="2"/>
  <c r="Z1035" i="2"/>
  <c r="M1035" i="2" s="1"/>
  <c r="AH1035" i="2" s="1"/>
  <c r="O1039" i="2"/>
  <c r="Z1039" i="2"/>
  <c r="M1039" i="2" s="1"/>
  <c r="AH1039" i="2" s="1"/>
  <c r="O1043" i="2"/>
  <c r="Z1043" i="2"/>
  <c r="M1043" i="2" s="1"/>
  <c r="AH1043" i="2" s="1"/>
  <c r="O1047" i="2"/>
  <c r="Z1047" i="2"/>
  <c r="M1047" i="2" s="1"/>
  <c r="O1051" i="2"/>
  <c r="Z1051" i="2"/>
  <c r="M1051" i="2" s="1"/>
  <c r="AH1051" i="2" s="1"/>
  <c r="O1055" i="2"/>
  <c r="Z1055" i="2"/>
  <c r="M1055" i="2" s="1"/>
  <c r="O1059" i="2"/>
  <c r="Z1059" i="2"/>
  <c r="M1059" i="2" s="1"/>
  <c r="AH1059" i="2" s="1"/>
  <c r="O1063" i="2"/>
  <c r="Z1063" i="2"/>
  <c r="M1063" i="2" s="1"/>
  <c r="O1067" i="2"/>
  <c r="Z1067" i="2"/>
  <c r="M1067" i="2" s="1"/>
  <c r="AH1067" i="2" s="1"/>
  <c r="O1071" i="2"/>
  <c r="Z1071" i="2"/>
  <c r="M1071" i="2" s="1"/>
  <c r="AH1071" i="2" s="1"/>
  <c r="O1075" i="2"/>
  <c r="Z1075" i="2"/>
  <c r="M1075" i="2" s="1"/>
  <c r="AH1075" i="2" s="1"/>
  <c r="O1079" i="2"/>
  <c r="Z1079" i="2"/>
  <c r="M1079" i="2" s="1"/>
  <c r="AH1079" i="2" s="1"/>
  <c r="O1083" i="2"/>
  <c r="Z1083" i="2"/>
  <c r="M1083" i="2" s="1"/>
  <c r="AH1083" i="2" s="1"/>
  <c r="O1087" i="2"/>
  <c r="Z1087" i="2"/>
  <c r="M1087" i="2" s="1"/>
  <c r="O1091" i="2"/>
  <c r="Z1091" i="2"/>
  <c r="M1091" i="2" s="1"/>
  <c r="AH1091" i="2" s="1"/>
  <c r="O1095" i="2"/>
  <c r="Z1095" i="2"/>
  <c r="M1095" i="2" s="1"/>
  <c r="O1099" i="2"/>
  <c r="Z1099" i="2"/>
  <c r="M1099" i="2" s="1"/>
  <c r="AH1099" i="2" s="1"/>
  <c r="O1103" i="2"/>
  <c r="Z1103" i="2"/>
  <c r="M1103" i="2" s="1"/>
  <c r="AH1103" i="2" s="1"/>
  <c r="O1107" i="2"/>
  <c r="Z1107" i="2"/>
  <c r="M1107" i="2" s="1"/>
  <c r="AH1107" i="2" s="1"/>
  <c r="O1111" i="2"/>
  <c r="Z1111" i="2"/>
  <c r="M1111" i="2" s="1"/>
  <c r="O1115" i="2"/>
  <c r="Z1115" i="2"/>
  <c r="M1115" i="2" s="1"/>
  <c r="AH1115" i="2" s="1"/>
  <c r="O1119" i="2"/>
  <c r="Z1119" i="2"/>
  <c r="M1119" i="2" s="1"/>
  <c r="O1123" i="2"/>
  <c r="Z1123" i="2"/>
  <c r="M1123" i="2" s="1"/>
  <c r="AH1123" i="2" s="1"/>
  <c r="O1127" i="2"/>
  <c r="Z1127" i="2"/>
  <c r="M1127" i="2" s="1"/>
  <c r="O1131" i="2"/>
  <c r="Z1131" i="2"/>
  <c r="M1131" i="2" s="1"/>
  <c r="AH1131" i="2" s="1"/>
  <c r="O1135" i="2"/>
  <c r="Z1135" i="2"/>
  <c r="M1135" i="2" s="1"/>
  <c r="AH1135" i="2" s="1"/>
  <c r="O1139" i="2"/>
  <c r="Z1139" i="2"/>
  <c r="M1139" i="2" s="1"/>
  <c r="AH1139" i="2" s="1"/>
  <c r="O1143" i="2"/>
  <c r="Z1143" i="2"/>
  <c r="M1143" i="2" s="1"/>
  <c r="AH1143" i="2" s="1"/>
  <c r="O1147" i="2"/>
  <c r="Z1147" i="2"/>
  <c r="M1147" i="2" s="1"/>
  <c r="AH1147" i="2" s="1"/>
  <c r="O1151" i="2"/>
  <c r="Z1151" i="2"/>
  <c r="M1151" i="2" s="1"/>
  <c r="O1155" i="2"/>
  <c r="Z1155" i="2"/>
  <c r="M1155" i="2" s="1"/>
  <c r="AH1155" i="2" s="1"/>
  <c r="O1159" i="2"/>
  <c r="Z1159" i="2"/>
  <c r="M1159" i="2" s="1"/>
  <c r="O1163" i="2"/>
  <c r="Z1163" i="2"/>
  <c r="M1163" i="2" s="1"/>
  <c r="AH1163" i="2" s="1"/>
  <c r="O1167" i="2"/>
  <c r="Z1167" i="2"/>
  <c r="M1167" i="2" s="1"/>
  <c r="AH1167" i="2" s="1"/>
  <c r="O1171" i="2"/>
  <c r="Z1171" i="2"/>
  <c r="M1171" i="2" s="1"/>
  <c r="AH1171" i="2" s="1"/>
  <c r="O1175" i="2"/>
  <c r="Z1175" i="2"/>
  <c r="M1175" i="2" s="1"/>
  <c r="O1179" i="2"/>
  <c r="Z1179" i="2"/>
  <c r="M1179" i="2" s="1"/>
  <c r="AH1179" i="2" s="1"/>
  <c r="O1183" i="2"/>
  <c r="Z1183" i="2"/>
  <c r="M1183" i="2" s="1"/>
  <c r="O1187" i="2"/>
  <c r="Z1187" i="2"/>
  <c r="M1187" i="2" s="1"/>
  <c r="AH1187" i="2" s="1"/>
  <c r="O1191" i="2"/>
  <c r="Z1191" i="2"/>
  <c r="M1191" i="2" s="1"/>
  <c r="O1195" i="2"/>
  <c r="Z1195" i="2"/>
  <c r="M1195" i="2" s="1"/>
  <c r="AH1195" i="2" s="1"/>
  <c r="O1199" i="2"/>
  <c r="Z1199" i="2"/>
  <c r="M1199" i="2" s="1"/>
  <c r="AH1199" i="2" s="1"/>
  <c r="O1203" i="2"/>
  <c r="Z1203" i="2"/>
  <c r="M1203" i="2" s="1"/>
  <c r="AH1203" i="2" s="1"/>
  <c r="O1207" i="2"/>
  <c r="Z1207" i="2"/>
  <c r="M1207" i="2" s="1"/>
  <c r="O1211" i="2"/>
  <c r="Z1211" i="2"/>
  <c r="M1211" i="2" s="1"/>
  <c r="AH1211" i="2" s="1"/>
  <c r="O1215" i="2"/>
  <c r="Z1215" i="2"/>
  <c r="M1215" i="2" s="1"/>
  <c r="O1219" i="2"/>
  <c r="Z1219" i="2"/>
  <c r="M1219" i="2" s="1"/>
  <c r="AH1219" i="2" s="1"/>
  <c r="O1223" i="2"/>
  <c r="Z1223" i="2"/>
  <c r="M1223" i="2" s="1"/>
  <c r="O1227" i="2"/>
  <c r="Z1227" i="2"/>
  <c r="M1227" i="2" s="1"/>
  <c r="AH1227" i="2" s="1"/>
  <c r="O1231" i="2"/>
  <c r="Z1231" i="2"/>
  <c r="M1231" i="2" s="1"/>
  <c r="AH1231" i="2" s="1"/>
  <c r="O1235" i="2"/>
  <c r="Z1235" i="2"/>
  <c r="M1235" i="2" s="1"/>
  <c r="AH1235" i="2" s="1"/>
  <c r="O1239" i="2"/>
  <c r="Z1239" i="2"/>
  <c r="M1239" i="2" s="1"/>
  <c r="O1243" i="2"/>
  <c r="Z1243" i="2"/>
  <c r="M1243" i="2" s="1"/>
  <c r="AH1243" i="2" s="1"/>
  <c r="O1247" i="2"/>
  <c r="Z1247" i="2"/>
  <c r="M1247" i="2" s="1"/>
  <c r="O1251" i="2"/>
  <c r="Z1251" i="2"/>
  <c r="M1251" i="2" s="1"/>
  <c r="AH1251" i="2" s="1"/>
  <c r="O1255" i="2"/>
  <c r="Z1255" i="2"/>
  <c r="M1255" i="2" s="1"/>
  <c r="O1259" i="2"/>
  <c r="Z1259" i="2"/>
  <c r="M1259" i="2" s="1"/>
  <c r="AH1259" i="2" s="1"/>
  <c r="O1263" i="2"/>
  <c r="Z1263" i="2"/>
  <c r="M1263" i="2" s="1"/>
  <c r="AH1263" i="2" s="1"/>
  <c r="O1267" i="2"/>
  <c r="Z1267" i="2"/>
  <c r="M1267" i="2" s="1"/>
  <c r="AH1267" i="2" s="1"/>
  <c r="O1271" i="2"/>
  <c r="Z1271" i="2"/>
  <c r="M1271" i="2" s="1"/>
  <c r="O1275" i="2"/>
  <c r="Z1275" i="2"/>
  <c r="M1275" i="2" s="1"/>
  <c r="AH1275" i="2" s="1"/>
  <c r="O1279" i="2"/>
  <c r="Z1279" i="2"/>
  <c r="M1279" i="2" s="1"/>
  <c r="O1283" i="2"/>
  <c r="Z1283" i="2"/>
  <c r="M1283" i="2" s="1"/>
  <c r="AH1283" i="2" s="1"/>
  <c r="O1287" i="2"/>
  <c r="Z1287" i="2"/>
  <c r="M1287" i="2" s="1"/>
  <c r="AH1287" i="2" s="1"/>
  <c r="O1291" i="2"/>
  <c r="Z1291" i="2"/>
  <c r="M1291" i="2" s="1"/>
  <c r="AH1291" i="2" s="1"/>
  <c r="O1295" i="2"/>
  <c r="Z1295" i="2"/>
  <c r="M1295" i="2" s="1"/>
  <c r="AH1295" i="2" s="1"/>
  <c r="O1299" i="2"/>
  <c r="Z1299" i="2"/>
  <c r="M1299" i="2" s="1"/>
  <c r="AH1299" i="2" s="1"/>
  <c r="O1303" i="2"/>
  <c r="Z1303" i="2"/>
  <c r="M1303" i="2" s="1"/>
  <c r="O1307" i="2"/>
  <c r="Z1307" i="2"/>
  <c r="M1307" i="2" s="1"/>
  <c r="AH1307" i="2" s="1"/>
  <c r="O1311" i="2"/>
  <c r="Z1311" i="2"/>
  <c r="M1311" i="2" s="1"/>
  <c r="O1315" i="2"/>
  <c r="Z1315" i="2"/>
  <c r="M1315" i="2" s="1"/>
  <c r="AH1315" i="2" s="1"/>
  <c r="O1319" i="2"/>
  <c r="Z1319" i="2"/>
  <c r="M1319" i="2" s="1"/>
  <c r="O1323" i="2"/>
  <c r="Z1323" i="2"/>
  <c r="M1323" i="2" s="1"/>
  <c r="AH1323" i="2" s="1"/>
  <c r="O1327" i="2"/>
  <c r="Z1327" i="2"/>
  <c r="M1327" i="2" s="1"/>
  <c r="AH1327" i="2" s="1"/>
  <c r="O1331" i="2"/>
  <c r="Z1331" i="2"/>
  <c r="M1331" i="2" s="1"/>
  <c r="AH1331" i="2" s="1"/>
  <c r="O1335" i="2"/>
  <c r="Z1335" i="2"/>
  <c r="M1335" i="2" s="1"/>
  <c r="O1339" i="2"/>
  <c r="Z1339" i="2"/>
  <c r="M1339" i="2" s="1"/>
  <c r="AH1339" i="2" s="1"/>
  <c r="O1343" i="2"/>
  <c r="Z1343" i="2"/>
  <c r="M1343" i="2" s="1"/>
  <c r="O1347" i="2"/>
  <c r="Z1347" i="2"/>
  <c r="M1347" i="2" s="1"/>
  <c r="AH1347" i="2" s="1"/>
  <c r="O1351" i="2"/>
  <c r="Z1351" i="2"/>
  <c r="M1351" i="2" s="1"/>
  <c r="AH1351" i="2" s="1"/>
  <c r="O1355" i="2"/>
  <c r="Z1355" i="2"/>
  <c r="M1355" i="2" s="1"/>
  <c r="AH1355" i="2" s="1"/>
  <c r="O1359" i="2"/>
  <c r="Z1359" i="2"/>
  <c r="M1359" i="2" s="1"/>
  <c r="AH1359" i="2" s="1"/>
  <c r="O1363" i="2"/>
  <c r="Z1363" i="2"/>
  <c r="M1363" i="2" s="1"/>
  <c r="AH1363" i="2" s="1"/>
  <c r="O1367" i="2"/>
  <c r="Z1367" i="2"/>
  <c r="M1367" i="2" s="1"/>
  <c r="O1371" i="2"/>
  <c r="Z1371" i="2"/>
  <c r="M1371" i="2" s="1"/>
  <c r="AH1371" i="2" s="1"/>
  <c r="O1375" i="2"/>
  <c r="Z1375" i="2"/>
  <c r="M1375" i="2" s="1"/>
  <c r="O1379" i="2"/>
  <c r="Z1379" i="2"/>
  <c r="M1379" i="2" s="1"/>
  <c r="AH1379" i="2" s="1"/>
  <c r="O1383" i="2"/>
  <c r="Z1383" i="2"/>
  <c r="M1383" i="2" s="1"/>
  <c r="O1387" i="2"/>
  <c r="Z1387" i="2"/>
  <c r="M1387" i="2" s="1"/>
  <c r="AH1387" i="2" s="1"/>
  <c r="O1391" i="2"/>
  <c r="Z1391" i="2"/>
  <c r="M1391" i="2" s="1"/>
  <c r="AH1391" i="2" s="1"/>
  <c r="O1395" i="2"/>
  <c r="Z1395" i="2"/>
  <c r="M1395" i="2" s="1"/>
  <c r="AH1395" i="2" s="1"/>
  <c r="O1399" i="2"/>
  <c r="Z1399" i="2"/>
  <c r="M1399" i="2" s="1"/>
  <c r="O1403" i="2"/>
  <c r="Z1403" i="2"/>
  <c r="M1403" i="2" s="1"/>
  <c r="AH1403" i="2" s="1"/>
  <c r="O1407" i="2"/>
  <c r="Z1407" i="2"/>
  <c r="M1407" i="2" s="1"/>
  <c r="O1411" i="2"/>
  <c r="Z1411" i="2"/>
  <c r="M1411" i="2" s="1"/>
  <c r="AH1411" i="2" s="1"/>
  <c r="O1415" i="2"/>
  <c r="Z1415" i="2"/>
  <c r="M1415" i="2" s="1"/>
  <c r="AH1415" i="2" s="1"/>
  <c r="O1419" i="2"/>
  <c r="Z1419" i="2"/>
  <c r="M1419" i="2" s="1"/>
  <c r="AH1419" i="2" s="1"/>
  <c r="O1423" i="2"/>
  <c r="Z1423" i="2"/>
  <c r="M1423" i="2" s="1"/>
  <c r="AH1423" i="2" s="1"/>
  <c r="O1427" i="2"/>
  <c r="Z1427" i="2"/>
  <c r="M1427" i="2" s="1"/>
  <c r="AH1427" i="2" s="1"/>
  <c r="O1431" i="2"/>
  <c r="Z1431" i="2"/>
  <c r="M1431" i="2" s="1"/>
  <c r="O1435" i="2"/>
  <c r="Z1435" i="2"/>
  <c r="M1435" i="2" s="1"/>
  <c r="AH1435" i="2" s="1"/>
  <c r="O1439" i="2"/>
  <c r="Z1439" i="2"/>
  <c r="M1439" i="2" s="1"/>
  <c r="O1443" i="2"/>
  <c r="Z1443" i="2"/>
  <c r="M1443" i="2" s="1"/>
  <c r="AH1443" i="2" s="1"/>
  <c r="O1447" i="2"/>
  <c r="Z1447" i="2"/>
  <c r="M1447" i="2" s="1"/>
  <c r="O1451" i="2"/>
  <c r="Z1451" i="2"/>
  <c r="M1451" i="2" s="1"/>
  <c r="AH1451" i="2" s="1"/>
  <c r="O1455" i="2"/>
  <c r="Z1455" i="2"/>
  <c r="M1455" i="2" s="1"/>
  <c r="AH1455" i="2" s="1"/>
  <c r="O1459" i="2"/>
  <c r="Z1459" i="2"/>
  <c r="M1459" i="2" s="1"/>
  <c r="AH1459" i="2" s="1"/>
  <c r="O1463" i="2"/>
  <c r="Z1463" i="2"/>
  <c r="M1463" i="2" s="1"/>
  <c r="O1467" i="2"/>
  <c r="Z1467" i="2"/>
  <c r="M1467" i="2" s="1"/>
  <c r="AH1467" i="2" s="1"/>
  <c r="O1471" i="2"/>
  <c r="Z1471" i="2"/>
  <c r="M1471" i="2" s="1"/>
  <c r="O1475" i="2"/>
  <c r="Z1475" i="2"/>
  <c r="M1475" i="2" s="1"/>
  <c r="AH1475" i="2" s="1"/>
  <c r="O1479" i="2"/>
  <c r="Z1479" i="2"/>
  <c r="M1479" i="2" s="1"/>
  <c r="O1483" i="2"/>
  <c r="Z1483" i="2"/>
  <c r="M1483" i="2" s="1"/>
  <c r="AH1483" i="2" s="1"/>
  <c r="O1487" i="2"/>
  <c r="Z1487" i="2"/>
  <c r="M1487" i="2" s="1"/>
  <c r="AH1487" i="2" s="1"/>
  <c r="O1491" i="2"/>
  <c r="Z1491" i="2"/>
  <c r="M1491" i="2" s="1"/>
  <c r="AH1491" i="2" s="1"/>
  <c r="O1495" i="2"/>
  <c r="Z1495" i="2"/>
  <c r="M1495" i="2" s="1"/>
  <c r="O1499" i="2"/>
  <c r="Z1499" i="2"/>
  <c r="M1499" i="2" s="1"/>
  <c r="AH1499" i="2" s="1"/>
  <c r="O1503" i="2"/>
  <c r="Z1503" i="2"/>
  <c r="M1503" i="2" s="1"/>
  <c r="O1507" i="2"/>
  <c r="Z1507" i="2"/>
  <c r="M1507" i="2" s="1"/>
  <c r="AH1507" i="2" s="1"/>
  <c r="O1511" i="2"/>
  <c r="Z1511" i="2"/>
  <c r="M1511" i="2" s="1"/>
  <c r="O1515" i="2"/>
  <c r="Z1515" i="2"/>
  <c r="M1515" i="2" s="1"/>
  <c r="AH1515" i="2" s="1"/>
  <c r="O1519" i="2"/>
  <c r="Z1519" i="2"/>
  <c r="M1519" i="2" s="1"/>
  <c r="AH1519" i="2" s="1"/>
  <c r="O1523" i="2"/>
  <c r="Z1523" i="2"/>
  <c r="M1523" i="2" s="1"/>
  <c r="AH1523" i="2" s="1"/>
  <c r="O1527" i="2"/>
  <c r="Z1527" i="2"/>
  <c r="M1527" i="2" s="1"/>
  <c r="AH1527" i="2" s="1"/>
  <c r="O1531" i="2"/>
  <c r="Z1531" i="2"/>
  <c r="M1531" i="2" s="1"/>
  <c r="AH1531" i="2" s="1"/>
  <c r="O1535" i="2"/>
  <c r="Z1535" i="2"/>
  <c r="M1535" i="2" s="1"/>
  <c r="O1539" i="2"/>
  <c r="Z1539" i="2"/>
  <c r="M1539" i="2" s="1"/>
  <c r="AH1539" i="2" s="1"/>
  <c r="O1543" i="2"/>
  <c r="Z1543" i="2"/>
  <c r="M1543" i="2" s="1"/>
  <c r="O1547" i="2"/>
  <c r="Z1547" i="2"/>
  <c r="M1547" i="2" s="1"/>
  <c r="AH1547" i="2" s="1"/>
  <c r="O1551" i="2"/>
  <c r="Z1551" i="2"/>
  <c r="M1551" i="2" s="1"/>
  <c r="AH1551" i="2" s="1"/>
  <c r="O1555" i="2"/>
  <c r="Z1555" i="2"/>
  <c r="M1555" i="2" s="1"/>
  <c r="AH1555" i="2" s="1"/>
  <c r="O1559" i="2"/>
  <c r="Z1559" i="2"/>
  <c r="M1559" i="2" s="1"/>
  <c r="O1563" i="2"/>
  <c r="Z1563" i="2"/>
  <c r="M1563" i="2" s="1"/>
  <c r="AH1563" i="2" s="1"/>
  <c r="O1567" i="2"/>
  <c r="Z1567" i="2"/>
  <c r="M1567" i="2" s="1"/>
  <c r="O1571" i="2"/>
  <c r="Z1571" i="2"/>
  <c r="M1571" i="2" s="1"/>
  <c r="AH1571" i="2" s="1"/>
  <c r="O1575" i="2"/>
  <c r="Z1575" i="2"/>
  <c r="M1575" i="2" s="1"/>
  <c r="O1579" i="2"/>
  <c r="Z1579" i="2"/>
  <c r="M1579" i="2" s="1"/>
  <c r="AH1579" i="2" s="1"/>
  <c r="O1583" i="2"/>
  <c r="Z1583" i="2"/>
  <c r="M1583" i="2" s="1"/>
  <c r="AH1583" i="2" s="1"/>
  <c r="O1587" i="2"/>
  <c r="Z1587" i="2"/>
  <c r="M1587" i="2" s="1"/>
  <c r="AH1587" i="2" s="1"/>
  <c r="O1591" i="2"/>
  <c r="Z1591" i="2"/>
  <c r="M1591" i="2" s="1"/>
  <c r="AH1591" i="2" s="1"/>
  <c r="O1595" i="2"/>
  <c r="Z1595" i="2"/>
  <c r="M1595" i="2" s="1"/>
  <c r="AH1595" i="2" s="1"/>
  <c r="O1599" i="2"/>
  <c r="Z1599" i="2"/>
  <c r="M1599" i="2" s="1"/>
  <c r="O1603" i="2"/>
  <c r="Z1603" i="2"/>
  <c r="M1603" i="2" s="1"/>
  <c r="AH1603" i="2" s="1"/>
  <c r="O1607" i="2"/>
  <c r="Z1607" i="2"/>
  <c r="M1607" i="2" s="1"/>
  <c r="O1611" i="2"/>
  <c r="Z1611" i="2"/>
  <c r="M1611" i="2" s="1"/>
  <c r="AH1611" i="2" s="1"/>
  <c r="O1615" i="2"/>
  <c r="Z1615" i="2"/>
  <c r="M1615" i="2" s="1"/>
  <c r="AH1615" i="2" s="1"/>
  <c r="O1619" i="2"/>
  <c r="Z1619" i="2"/>
  <c r="M1619" i="2" s="1"/>
  <c r="AH1619" i="2" s="1"/>
  <c r="O1623" i="2"/>
  <c r="Z1623" i="2"/>
  <c r="M1623" i="2" s="1"/>
  <c r="O1627" i="2"/>
  <c r="Z1627" i="2"/>
  <c r="M1627" i="2" s="1"/>
  <c r="AH1627" i="2" s="1"/>
  <c r="O1631" i="2"/>
  <c r="Z1631" i="2"/>
  <c r="M1631" i="2" s="1"/>
  <c r="O1635" i="2"/>
  <c r="Z1635" i="2"/>
  <c r="M1635" i="2" s="1"/>
  <c r="AH1635" i="2" s="1"/>
  <c r="O1639" i="2"/>
  <c r="Z1639" i="2"/>
  <c r="M1639" i="2" s="1"/>
  <c r="O1643" i="2"/>
  <c r="Z1643" i="2"/>
  <c r="M1643" i="2" s="1"/>
  <c r="AH1643" i="2" s="1"/>
  <c r="O1647" i="2"/>
  <c r="Z1647" i="2"/>
  <c r="M1647" i="2" s="1"/>
  <c r="AH1647" i="2" s="1"/>
  <c r="O1651" i="2"/>
  <c r="Z1651" i="2"/>
  <c r="M1651" i="2" s="1"/>
  <c r="AH1651" i="2" s="1"/>
  <c r="O1655" i="2"/>
  <c r="Z1655" i="2"/>
  <c r="M1655" i="2" s="1"/>
  <c r="AH1655" i="2" s="1"/>
  <c r="O1659" i="2"/>
  <c r="Z1659" i="2"/>
  <c r="M1659" i="2" s="1"/>
  <c r="AH1659" i="2" s="1"/>
  <c r="O1663" i="2"/>
  <c r="Z1663" i="2"/>
  <c r="M1663" i="2" s="1"/>
  <c r="O1667" i="2"/>
  <c r="Z1667" i="2"/>
  <c r="M1667" i="2" s="1"/>
  <c r="AH1667" i="2" s="1"/>
  <c r="O1671" i="2"/>
  <c r="Z1671" i="2"/>
  <c r="M1671" i="2" s="1"/>
  <c r="O1675" i="2"/>
  <c r="Z1675" i="2"/>
  <c r="M1675" i="2" s="1"/>
  <c r="AH1675" i="2" s="1"/>
  <c r="O1679" i="2"/>
  <c r="Z1679" i="2"/>
  <c r="M1679" i="2" s="1"/>
  <c r="AH1679" i="2" s="1"/>
  <c r="O1683" i="2"/>
  <c r="Z1683" i="2"/>
  <c r="M1683" i="2" s="1"/>
  <c r="AH1683" i="2" s="1"/>
  <c r="O1687" i="2"/>
  <c r="Z1687" i="2"/>
  <c r="M1687" i="2" s="1"/>
  <c r="O1691" i="2"/>
  <c r="Z1691" i="2"/>
  <c r="M1691" i="2" s="1"/>
  <c r="AH1691" i="2" s="1"/>
  <c r="O1695" i="2"/>
  <c r="Z1695" i="2"/>
  <c r="M1695" i="2" s="1"/>
  <c r="O1699" i="2"/>
  <c r="Z1699" i="2"/>
  <c r="M1699" i="2" s="1"/>
  <c r="AH1699" i="2" s="1"/>
  <c r="O1703" i="2"/>
  <c r="Z1703" i="2"/>
  <c r="M1703" i="2" s="1"/>
  <c r="O1707" i="2"/>
  <c r="Z1707" i="2"/>
  <c r="M1707" i="2" s="1"/>
  <c r="AH1707" i="2" s="1"/>
  <c r="O1711" i="2"/>
  <c r="Z1711" i="2"/>
  <c r="M1711" i="2" s="1"/>
  <c r="AH1711" i="2" s="1"/>
  <c r="O1715" i="2"/>
  <c r="Z1715" i="2"/>
  <c r="M1715" i="2" s="1"/>
  <c r="AH1715" i="2" s="1"/>
  <c r="O1719" i="2"/>
  <c r="Z1719" i="2"/>
  <c r="M1719" i="2" s="1"/>
  <c r="O1723" i="2"/>
  <c r="Z1723" i="2"/>
  <c r="M1723" i="2" s="1"/>
  <c r="AH1723" i="2" s="1"/>
  <c r="O1727" i="2"/>
  <c r="Z1727" i="2"/>
  <c r="M1727" i="2" s="1"/>
  <c r="O1731" i="2"/>
  <c r="Z1731" i="2"/>
  <c r="M1731" i="2" s="1"/>
  <c r="AH1731" i="2" s="1"/>
  <c r="O1735" i="2"/>
  <c r="Z1735" i="2"/>
  <c r="M1735" i="2" s="1"/>
  <c r="AH1735" i="2" s="1"/>
  <c r="O1739" i="2"/>
  <c r="Z1739" i="2"/>
  <c r="M1739" i="2" s="1"/>
  <c r="AH1739" i="2" s="1"/>
  <c r="O1743" i="2"/>
  <c r="Z1743" i="2"/>
  <c r="M1743" i="2" s="1"/>
  <c r="AH1743" i="2" s="1"/>
  <c r="O1747" i="2"/>
  <c r="Z1747" i="2"/>
  <c r="M1747" i="2" s="1"/>
  <c r="AH1747" i="2" s="1"/>
  <c r="O1751" i="2"/>
  <c r="Z1751" i="2"/>
  <c r="M1751" i="2" s="1"/>
  <c r="O1755" i="2"/>
  <c r="Z1755" i="2"/>
  <c r="M1755" i="2" s="1"/>
  <c r="AH1755" i="2" s="1"/>
  <c r="O1759" i="2"/>
  <c r="Z1759" i="2"/>
  <c r="M1759" i="2" s="1"/>
  <c r="O1763" i="2"/>
  <c r="Z1763" i="2"/>
  <c r="M1763" i="2" s="1"/>
  <c r="AH1763" i="2" s="1"/>
  <c r="O1767" i="2"/>
  <c r="Z1767" i="2"/>
  <c r="M1767" i="2" s="1"/>
  <c r="O1771" i="2"/>
  <c r="Z1771" i="2"/>
  <c r="M1771" i="2" s="1"/>
  <c r="AH1771" i="2" s="1"/>
  <c r="O1775" i="2"/>
  <c r="Z1775" i="2"/>
  <c r="M1775" i="2" s="1"/>
  <c r="AH1775" i="2" s="1"/>
  <c r="O1779" i="2"/>
  <c r="Z1779" i="2"/>
  <c r="M1779" i="2" s="1"/>
  <c r="AH1779" i="2" s="1"/>
  <c r="O1783" i="2"/>
  <c r="Z1783" i="2"/>
  <c r="M1783" i="2" s="1"/>
  <c r="O1787" i="2"/>
  <c r="Z1787" i="2"/>
  <c r="M1787" i="2" s="1"/>
  <c r="AH1787" i="2" s="1"/>
  <c r="O1791" i="2"/>
  <c r="Z1791" i="2"/>
  <c r="M1791" i="2" s="1"/>
  <c r="O1795" i="2"/>
  <c r="Z1795" i="2"/>
  <c r="M1795" i="2" s="1"/>
  <c r="AH1795" i="2" s="1"/>
  <c r="O1799" i="2"/>
  <c r="Z1799" i="2"/>
  <c r="M1799" i="2" s="1"/>
  <c r="AH1799" i="2" s="1"/>
  <c r="O1803" i="2"/>
  <c r="Z1803" i="2"/>
  <c r="M1803" i="2" s="1"/>
  <c r="AH1803" i="2" s="1"/>
  <c r="O1807" i="2"/>
  <c r="Z1807" i="2"/>
  <c r="M1807" i="2" s="1"/>
  <c r="AH1807" i="2" s="1"/>
  <c r="O1811" i="2"/>
  <c r="Z1811" i="2"/>
  <c r="M1811" i="2" s="1"/>
  <c r="AH1811" i="2" s="1"/>
  <c r="O1815" i="2"/>
  <c r="Z1815" i="2"/>
  <c r="M1815" i="2" s="1"/>
  <c r="O1819" i="2"/>
  <c r="Z1819" i="2"/>
  <c r="M1819" i="2" s="1"/>
  <c r="AH1819" i="2" s="1"/>
  <c r="O1823" i="2"/>
  <c r="Z1823" i="2"/>
  <c r="M1823" i="2" s="1"/>
  <c r="O1827" i="2"/>
  <c r="Z1827" i="2"/>
  <c r="M1827" i="2" s="1"/>
  <c r="AH1827" i="2" s="1"/>
  <c r="O1831" i="2"/>
  <c r="Z1831" i="2"/>
  <c r="M1831" i="2" s="1"/>
  <c r="O1835" i="2"/>
  <c r="Z1835" i="2"/>
  <c r="M1835" i="2" s="1"/>
  <c r="AH1835" i="2" s="1"/>
  <c r="O1839" i="2"/>
  <c r="Z1839" i="2"/>
  <c r="M1839" i="2" s="1"/>
  <c r="AH1839" i="2" s="1"/>
  <c r="O1843" i="2"/>
  <c r="Z1843" i="2"/>
  <c r="M1843" i="2" s="1"/>
  <c r="AH1843" i="2" s="1"/>
  <c r="O1847" i="2"/>
  <c r="Z1847" i="2"/>
  <c r="M1847" i="2" s="1"/>
  <c r="O1851" i="2"/>
  <c r="Z1851" i="2"/>
  <c r="M1851" i="2" s="1"/>
  <c r="AH1851" i="2" s="1"/>
  <c r="O1855" i="2"/>
  <c r="Z1855" i="2"/>
  <c r="M1855" i="2" s="1"/>
  <c r="O1859" i="2"/>
  <c r="Z1859" i="2"/>
  <c r="M1859" i="2" s="1"/>
  <c r="AH1859" i="2" s="1"/>
  <c r="O1863" i="2"/>
  <c r="Z1863" i="2"/>
  <c r="M1863" i="2" s="1"/>
  <c r="AH1863" i="2" s="1"/>
  <c r="O1867" i="2"/>
  <c r="Z1867" i="2"/>
  <c r="M1867" i="2" s="1"/>
  <c r="AH1867" i="2" s="1"/>
  <c r="O1871" i="2"/>
  <c r="Z1871" i="2"/>
  <c r="M1871" i="2" s="1"/>
  <c r="AH1871" i="2" s="1"/>
  <c r="O1875" i="2"/>
  <c r="Z1875" i="2"/>
  <c r="M1875" i="2" s="1"/>
  <c r="AH1875" i="2" s="1"/>
  <c r="O1879" i="2"/>
  <c r="Z1879" i="2"/>
  <c r="M1879" i="2" s="1"/>
  <c r="O1883" i="2"/>
  <c r="Z1883" i="2"/>
  <c r="M1883" i="2" s="1"/>
  <c r="AH1883" i="2" s="1"/>
  <c r="O1887" i="2"/>
  <c r="Z1887" i="2"/>
  <c r="M1887" i="2" s="1"/>
  <c r="O1891" i="2"/>
  <c r="Z1891" i="2"/>
  <c r="M1891" i="2" s="1"/>
  <c r="AH1891" i="2" s="1"/>
  <c r="O1895" i="2"/>
  <c r="Z1895" i="2"/>
  <c r="M1895" i="2" s="1"/>
  <c r="O1899" i="2"/>
  <c r="Z1899" i="2"/>
  <c r="M1899" i="2" s="1"/>
  <c r="AH1899" i="2" s="1"/>
  <c r="O1903" i="2"/>
  <c r="Z1903" i="2"/>
  <c r="M1903" i="2" s="1"/>
  <c r="AH1903" i="2" s="1"/>
  <c r="O1907" i="2"/>
  <c r="Z1907" i="2"/>
  <c r="M1907" i="2" s="1"/>
  <c r="AH1907" i="2" s="1"/>
  <c r="O1911" i="2"/>
  <c r="Z1911" i="2"/>
  <c r="M1911" i="2" s="1"/>
  <c r="O1915" i="2"/>
  <c r="Z1915" i="2"/>
  <c r="M1915" i="2" s="1"/>
  <c r="AH1915" i="2" s="1"/>
  <c r="O1919" i="2"/>
  <c r="Z1919" i="2"/>
  <c r="M1919" i="2" s="1"/>
  <c r="O1923" i="2"/>
  <c r="Z1923" i="2"/>
  <c r="M1923" i="2" s="1"/>
  <c r="AH1923" i="2" s="1"/>
  <c r="O1927" i="2"/>
  <c r="Z1927" i="2"/>
  <c r="M1927" i="2" s="1"/>
  <c r="AH1927" i="2" s="1"/>
  <c r="O1931" i="2"/>
  <c r="Z1931" i="2"/>
  <c r="M1931" i="2" s="1"/>
  <c r="AH1931" i="2" s="1"/>
  <c r="O1935" i="2"/>
  <c r="Z1935" i="2"/>
  <c r="M1935" i="2" s="1"/>
  <c r="AH1935" i="2" s="1"/>
  <c r="O1939" i="2"/>
  <c r="Z1939" i="2"/>
  <c r="M1939" i="2" s="1"/>
  <c r="AH1939" i="2" s="1"/>
  <c r="O1943" i="2"/>
  <c r="Z1943" i="2"/>
  <c r="M1943" i="2" s="1"/>
  <c r="O1947" i="2"/>
  <c r="Z1947" i="2"/>
  <c r="M1947" i="2" s="1"/>
  <c r="AH1947" i="2" s="1"/>
  <c r="O1951" i="2"/>
  <c r="Z1951" i="2"/>
  <c r="M1951" i="2" s="1"/>
  <c r="O1955" i="2"/>
  <c r="Z1955" i="2"/>
  <c r="M1955" i="2" s="1"/>
  <c r="AH1955" i="2" s="1"/>
  <c r="O1959" i="2"/>
  <c r="Z1959" i="2"/>
  <c r="M1959" i="2" s="1"/>
  <c r="O1963" i="2"/>
  <c r="Z1963" i="2"/>
  <c r="M1963" i="2" s="1"/>
  <c r="AH1963" i="2" s="1"/>
  <c r="O1967" i="2"/>
  <c r="Z1967" i="2"/>
  <c r="M1967" i="2" s="1"/>
  <c r="AH1967" i="2" s="1"/>
  <c r="O1971" i="2"/>
  <c r="Z1971" i="2"/>
  <c r="M1971" i="2" s="1"/>
  <c r="AH1971" i="2" s="1"/>
  <c r="O1975" i="2"/>
  <c r="Z1975" i="2"/>
  <c r="M1975" i="2" s="1"/>
  <c r="AH1975" i="2" s="1"/>
  <c r="O1979" i="2"/>
  <c r="Z1979" i="2"/>
  <c r="M1979" i="2" s="1"/>
  <c r="AH1979" i="2" s="1"/>
  <c r="O1983" i="2"/>
  <c r="Z1983" i="2"/>
  <c r="M1983" i="2" s="1"/>
  <c r="O1987" i="2"/>
  <c r="Z1987" i="2"/>
  <c r="M1987" i="2" s="1"/>
  <c r="AH1987" i="2" s="1"/>
  <c r="O1991" i="2"/>
  <c r="Z1991" i="2"/>
  <c r="M1991" i="2" s="1"/>
  <c r="O1995" i="2"/>
  <c r="Z1995" i="2"/>
  <c r="M1995" i="2" s="1"/>
  <c r="AH1995" i="2" s="1"/>
  <c r="O1999" i="2"/>
  <c r="Z1999" i="2"/>
  <c r="M1999" i="2" s="1"/>
  <c r="AH1999" i="2" s="1"/>
  <c r="O2003" i="2"/>
  <c r="Z2003" i="2"/>
  <c r="M2003" i="2" s="1"/>
  <c r="AH2003" i="2" s="1"/>
  <c r="O2007" i="2"/>
  <c r="Z2007" i="2"/>
  <c r="M2007" i="2" s="1"/>
  <c r="AH2007" i="2" s="1"/>
  <c r="O2011" i="2"/>
  <c r="Z2011" i="2"/>
  <c r="M2011" i="2" s="1"/>
  <c r="AH2011" i="2" s="1"/>
  <c r="O2015" i="2"/>
  <c r="Z2015" i="2"/>
  <c r="M2015" i="2" s="1"/>
  <c r="O2019" i="2"/>
  <c r="Z2019" i="2"/>
  <c r="M2019" i="2" s="1"/>
  <c r="AH2019" i="2" s="1"/>
  <c r="O2023" i="2"/>
  <c r="Z2023" i="2"/>
  <c r="M2023" i="2" s="1"/>
  <c r="O2027" i="2"/>
  <c r="Z2027" i="2"/>
  <c r="M2027" i="2" s="1"/>
  <c r="AH2027" i="2" s="1"/>
  <c r="O2031" i="2"/>
  <c r="Z2031" i="2"/>
  <c r="M2031" i="2" s="1"/>
  <c r="AH2031" i="2" s="1"/>
  <c r="O2035" i="2"/>
  <c r="Z2035" i="2"/>
  <c r="M2035" i="2" s="1"/>
  <c r="AH2035" i="2" s="1"/>
  <c r="O2039" i="2"/>
  <c r="Z2039" i="2"/>
  <c r="M2039" i="2" s="1"/>
  <c r="AH2039" i="2" s="1"/>
  <c r="O2043" i="2"/>
  <c r="Z2043" i="2"/>
  <c r="M2043" i="2" s="1"/>
  <c r="AH2043" i="2" s="1"/>
  <c r="O2047" i="2"/>
  <c r="Z2047" i="2"/>
  <c r="M2047" i="2" s="1"/>
  <c r="O2051" i="2"/>
  <c r="Z2051" i="2"/>
  <c r="M2051" i="2" s="1"/>
  <c r="AH2051" i="2" s="1"/>
  <c r="O2055" i="2"/>
  <c r="Z2055" i="2"/>
  <c r="M2055" i="2" s="1"/>
  <c r="O2059" i="2"/>
  <c r="Z2059" i="2"/>
  <c r="M2059" i="2" s="1"/>
  <c r="AH2059" i="2" s="1"/>
  <c r="O2063" i="2"/>
  <c r="Z2063" i="2"/>
  <c r="M2063" i="2" s="1"/>
  <c r="AH2063" i="2" s="1"/>
  <c r="O2067" i="2"/>
  <c r="Z2067" i="2"/>
  <c r="M2067" i="2" s="1"/>
  <c r="AH2067" i="2" s="1"/>
  <c r="O2071" i="2"/>
  <c r="Z2071" i="2"/>
  <c r="M2071" i="2" s="1"/>
  <c r="AH2071" i="2" s="1"/>
  <c r="O2075" i="2"/>
  <c r="Z2075" i="2"/>
  <c r="M2075" i="2" s="1"/>
  <c r="AH2075" i="2" s="1"/>
  <c r="O2079" i="2"/>
  <c r="Z2079" i="2"/>
  <c r="M2079" i="2" s="1"/>
  <c r="O2083" i="2"/>
  <c r="Z2083" i="2"/>
  <c r="M2083" i="2" s="1"/>
  <c r="AH2083" i="2" s="1"/>
  <c r="O2087" i="2"/>
  <c r="Z2087" i="2"/>
  <c r="M2087" i="2" s="1"/>
  <c r="AH2087" i="2" s="1"/>
  <c r="O2091" i="2"/>
  <c r="Z2091" i="2"/>
  <c r="M2091" i="2" s="1"/>
  <c r="AH2091" i="2" s="1"/>
  <c r="O2095" i="2"/>
  <c r="Z2095" i="2"/>
  <c r="M2095" i="2" s="1"/>
  <c r="AH2095" i="2" s="1"/>
  <c r="O2099" i="2"/>
  <c r="Z2099" i="2"/>
  <c r="M2099" i="2" s="1"/>
  <c r="AH2099" i="2" s="1"/>
  <c r="O2103" i="2"/>
  <c r="Z2103" i="2"/>
  <c r="M2103" i="2" s="1"/>
  <c r="AH2103" i="2" s="1"/>
  <c r="O2107" i="2"/>
  <c r="Z2107" i="2"/>
  <c r="M2107" i="2" s="1"/>
  <c r="AH2107" i="2" s="1"/>
  <c r="O2111" i="2"/>
  <c r="Z2111" i="2"/>
  <c r="M2111" i="2" s="1"/>
  <c r="O2115" i="2"/>
  <c r="Z2115" i="2"/>
  <c r="M2115" i="2" s="1"/>
  <c r="AH2115" i="2" s="1"/>
  <c r="O2119" i="2"/>
  <c r="Z2119" i="2"/>
  <c r="M2119" i="2" s="1"/>
  <c r="O2123" i="2"/>
  <c r="Z2123" i="2"/>
  <c r="M2123" i="2" s="1"/>
  <c r="AH2123" i="2" s="1"/>
  <c r="O2127" i="2"/>
  <c r="Z2127" i="2"/>
  <c r="M2127" i="2" s="1"/>
  <c r="AH2127" i="2" s="1"/>
  <c r="O2131" i="2"/>
  <c r="Z2131" i="2"/>
  <c r="M2131" i="2" s="1"/>
  <c r="AH2131" i="2" s="1"/>
  <c r="O2135" i="2"/>
  <c r="Z2135" i="2"/>
  <c r="M2135" i="2" s="1"/>
  <c r="AH2135" i="2" s="1"/>
  <c r="O2139" i="2"/>
  <c r="Z2139" i="2"/>
  <c r="M2139" i="2" s="1"/>
  <c r="AH2139" i="2" s="1"/>
  <c r="O2143" i="2"/>
  <c r="Z2143" i="2"/>
  <c r="M2143" i="2" s="1"/>
  <c r="O2147" i="2"/>
  <c r="Z2147" i="2"/>
  <c r="M2147" i="2" s="1"/>
  <c r="AH2147" i="2" s="1"/>
  <c r="O2151" i="2"/>
  <c r="Z2151" i="2"/>
  <c r="M2151" i="2" s="1"/>
  <c r="O2155" i="2"/>
  <c r="Z2155" i="2"/>
  <c r="M2155" i="2" s="1"/>
  <c r="AH2155" i="2" s="1"/>
  <c r="O2159" i="2"/>
  <c r="Z2159" i="2"/>
  <c r="M2159" i="2" s="1"/>
  <c r="O2163" i="2"/>
  <c r="Z2163" i="2"/>
  <c r="M2163" i="2" s="1"/>
  <c r="O2167" i="2"/>
  <c r="Z2167" i="2"/>
  <c r="M2167" i="2" s="1"/>
  <c r="O2171" i="2"/>
  <c r="Z2171" i="2"/>
  <c r="M2171" i="2" s="1"/>
  <c r="O2175" i="2"/>
  <c r="Z2175" i="2"/>
  <c r="M2175" i="2" s="1"/>
  <c r="O2179" i="2"/>
  <c r="Z2179" i="2"/>
  <c r="M2179" i="2" s="1"/>
  <c r="O2183" i="2"/>
  <c r="Z2183" i="2"/>
  <c r="M2183" i="2" s="1"/>
  <c r="O2187" i="2"/>
  <c r="Z2187" i="2"/>
  <c r="M2187" i="2" s="1"/>
  <c r="O2191" i="2"/>
  <c r="Z2191" i="2"/>
  <c r="M2191" i="2" s="1"/>
  <c r="O2195" i="2"/>
  <c r="Z2195" i="2"/>
  <c r="M2195" i="2" s="1"/>
  <c r="O2199" i="2"/>
  <c r="Z2199" i="2"/>
  <c r="M2199" i="2" s="1"/>
  <c r="O2203" i="2"/>
  <c r="Z2203" i="2"/>
  <c r="M2203" i="2" s="1"/>
  <c r="O2207" i="2"/>
  <c r="Z2207" i="2"/>
  <c r="M2207" i="2" s="1"/>
  <c r="O2211" i="2"/>
  <c r="Z2211" i="2"/>
  <c r="M2211" i="2" s="1"/>
  <c r="O2215" i="2"/>
  <c r="Z2215" i="2"/>
  <c r="M2215" i="2" s="1"/>
  <c r="AH2215" i="2" s="1"/>
  <c r="O2219" i="2"/>
  <c r="Z2219" i="2"/>
  <c r="M2219" i="2" s="1"/>
  <c r="O2223" i="2"/>
  <c r="Z2223" i="2"/>
  <c r="M2223" i="2" s="1"/>
  <c r="O2227" i="2"/>
  <c r="Z2227" i="2"/>
  <c r="M2227" i="2" s="1"/>
  <c r="O2231" i="2"/>
  <c r="Z2231" i="2"/>
  <c r="M2231" i="2" s="1"/>
  <c r="O2235" i="2"/>
  <c r="Z2235" i="2"/>
  <c r="M2235" i="2" s="1"/>
  <c r="O2239" i="2"/>
  <c r="Z2239" i="2"/>
  <c r="M2239" i="2" s="1"/>
  <c r="O2243" i="2"/>
  <c r="Z2243" i="2"/>
  <c r="M2243" i="2" s="1"/>
  <c r="O2247" i="2"/>
  <c r="Z2247" i="2"/>
  <c r="M2247" i="2" s="1"/>
  <c r="P2247" i="2" s="1"/>
  <c r="O2251" i="2"/>
  <c r="Z2251" i="2"/>
  <c r="M2251" i="2" s="1"/>
  <c r="O2255" i="2"/>
  <c r="Z2255" i="2"/>
  <c r="M2255" i="2" s="1"/>
  <c r="O2259" i="2"/>
  <c r="Z2259" i="2"/>
  <c r="M2259" i="2" s="1"/>
  <c r="O2263" i="2"/>
  <c r="Z2263" i="2"/>
  <c r="M2263" i="2" s="1"/>
  <c r="O2267" i="2"/>
  <c r="Z2267" i="2"/>
  <c r="M2267" i="2" s="1"/>
  <c r="O2271" i="2"/>
  <c r="Z2271" i="2"/>
  <c r="M2271" i="2" s="1"/>
  <c r="O2275" i="2"/>
  <c r="Z2275" i="2"/>
  <c r="M2275" i="2" s="1"/>
  <c r="O2279" i="2"/>
  <c r="Z2279" i="2"/>
  <c r="M2279" i="2" s="1"/>
  <c r="AH2279" i="2" s="1"/>
  <c r="O2283" i="2"/>
  <c r="Z2283" i="2"/>
  <c r="M2283" i="2" s="1"/>
  <c r="O2287" i="2"/>
  <c r="Z2287" i="2"/>
  <c r="M2287" i="2" s="1"/>
  <c r="P2287" i="2" s="1"/>
  <c r="O2291" i="2"/>
  <c r="Z2291" i="2"/>
  <c r="M2291" i="2" s="1"/>
  <c r="O2295" i="2"/>
  <c r="Z2295" i="2"/>
  <c r="M2295" i="2" s="1"/>
  <c r="O2299" i="2"/>
  <c r="Z2299" i="2"/>
  <c r="M2299" i="2" s="1"/>
  <c r="O2303" i="2"/>
  <c r="Z2303" i="2"/>
  <c r="M2303" i="2" s="1"/>
  <c r="O2307" i="2"/>
  <c r="Z2307" i="2"/>
  <c r="M2307" i="2" s="1"/>
  <c r="O2311" i="2"/>
  <c r="Z2311" i="2"/>
  <c r="M2311" i="2" s="1"/>
  <c r="O2315" i="2"/>
  <c r="Z2315" i="2"/>
  <c r="M2315" i="2" s="1"/>
  <c r="O2319" i="2"/>
  <c r="Z2319" i="2"/>
  <c r="M2319" i="2" s="1"/>
  <c r="O2323" i="2"/>
  <c r="Z2323" i="2"/>
  <c r="M2323" i="2" s="1"/>
  <c r="O2327" i="2"/>
  <c r="Z2327" i="2"/>
  <c r="M2327" i="2" s="1"/>
  <c r="O2331" i="2"/>
  <c r="Z2331" i="2"/>
  <c r="M2331" i="2" s="1"/>
  <c r="O2335" i="2"/>
  <c r="Z2335" i="2"/>
  <c r="M2335" i="2" s="1"/>
  <c r="O2339" i="2"/>
  <c r="Z2339" i="2"/>
  <c r="M2339" i="2" s="1"/>
  <c r="O2343" i="2"/>
  <c r="Z2343" i="2"/>
  <c r="M2343" i="2" s="1"/>
  <c r="AH2343" i="2" s="1"/>
  <c r="O2347" i="2"/>
  <c r="Z2347" i="2"/>
  <c r="M2347" i="2" s="1"/>
  <c r="O2351" i="2"/>
  <c r="Z2351" i="2"/>
  <c r="M2351" i="2" s="1"/>
  <c r="O2355" i="2"/>
  <c r="Z2355" i="2"/>
  <c r="M2355" i="2" s="1"/>
  <c r="O2359" i="2"/>
  <c r="Z2359" i="2"/>
  <c r="M2359" i="2" s="1"/>
  <c r="O2363" i="2"/>
  <c r="Z2363" i="2"/>
  <c r="M2363" i="2" s="1"/>
  <c r="O2367" i="2"/>
  <c r="Z2367" i="2"/>
  <c r="M2367" i="2" s="1"/>
  <c r="O2371" i="2"/>
  <c r="Z2371" i="2"/>
  <c r="M2371" i="2" s="1"/>
  <c r="O2375" i="2"/>
  <c r="Z2375" i="2"/>
  <c r="M2375" i="2" s="1"/>
  <c r="O2379" i="2"/>
  <c r="Z2379" i="2"/>
  <c r="M2379" i="2" s="1"/>
  <c r="O2383" i="2"/>
  <c r="Z2383" i="2"/>
  <c r="M2383" i="2" s="1"/>
  <c r="P2383" i="2" s="1"/>
  <c r="O2387" i="2"/>
  <c r="Z2387" i="2"/>
  <c r="M2387" i="2" s="1"/>
  <c r="O2391" i="2"/>
  <c r="Z2391" i="2"/>
  <c r="M2391" i="2" s="1"/>
  <c r="O2395" i="2"/>
  <c r="Z2395" i="2"/>
  <c r="M2395" i="2" s="1"/>
  <c r="O2399" i="2"/>
  <c r="Z2399" i="2"/>
  <c r="M2399" i="2" s="1"/>
  <c r="O2403" i="2"/>
  <c r="Z2403" i="2"/>
  <c r="M2403" i="2" s="1"/>
  <c r="O2407" i="2"/>
  <c r="Z2407" i="2"/>
  <c r="M2407" i="2" s="1"/>
  <c r="AH2407" i="2" s="1"/>
  <c r="O2411" i="2"/>
  <c r="Z2411" i="2"/>
  <c r="M2411" i="2" s="1"/>
  <c r="O2415" i="2"/>
  <c r="Z2415" i="2"/>
  <c r="M2415" i="2" s="1"/>
  <c r="O2419" i="2"/>
  <c r="Z2419" i="2"/>
  <c r="M2419" i="2" s="1"/>
  <c r="O2423" i="2"/>
  <c r="Z2423" i="2"/>
  <c r="M2423" i="2" s="1"/>
  <c r="O2427" i="2"/>
  <c r="Z2427" i="2"/>
  <c r="M2427" i="2" s="1"/>
  <c r="O2431" i="2"/>
  <c r="Z2431" i="2"/>
  <c r="M2431" i="2" s="1"/>
  <c r="O2435" i="2"/>
  <c r="Z2435" i="2"/>
  <c r="M2435" i="2" s="1"/>
  <c r="O2439" i="2"/>
  <c r="Z2439" i="2"/>
  <c r="M2439" i="2" s="1"/>
  <c r="O2443" i="2"/>
  <c r="Z2443" i="2"/>
  <c r="M2443" i="2" s="1"/>
  <c r="O2447" i="2"/>
  <c r="Z2447" i="2"/>
  <c r="M2447" i="2" s="1"/>
  <c r="P2447" i="2" s="1"/>
  <c r="O2451" i="2"/>
  <c r="Z2451" i="2"/>
  <c r="M2451" i="2" s="1"/>
  <c r="O2455" i="2"/>
  <c r="Z2455" i="2"/>
  <c r="M2455" i="2" s="1"/>
  <c r="O2459" i="2"/>
  <c r="Z2459" i="2"/>
  <c r="M2459" i="2" s="1"/>
  <c r="O2463" i="2"/>
  <c r="Z2463" i="2"/>
  <c r="M2463" i="2" s="1"/>
  <c r="O2467" i="2"/>
  <c r="Z2467" i="2"/>
  <c r="M2467" i="2" s="1"/>
  <c r="O2471" i="2"/>
  <c r="Z2471" i="2"/>
  <c r="M2471" i="2" s="1"/>
  <c r="AH2471" i="2" s="1"/>
  <c r="O2475" i="2"/>
  <c r="Z2475" i="2"/>
  <c r="M2475" i="2" s="1"/>
  <c r="O2479" i="2"/>
  <c r="Z2479" i="2"/>
  <c r="M2479" i="2" s="1"/>
  <c r="O2483" i="2"/>
  <c r="Z2483" i="2"/>
  <c r="M2483" i="2" s="1"/>
  <c r="O2487" i="2"/>
  <c r="Z2487" i="2"/>
  <c r="M2487" i="2" s="1"/>
  <c r="O2491" i="2"/>
  <c r="Z2491" i="2"/>
  <c r="M2491" i="2" s="1"/>
  <c r="O2495" i="2"/>
  <c r="Z2495" i="2"/>
  <c r="M2495" i="2" s="1"/>
  <c r="O2499" i="2"/>
  <c r="Z2499" i="2"/>
  <c r="M2499" i="2" s="1"/>
  <c r="O2503" i="2"/>
  <c r="Z2503" i="2"/>
  <c r="M2503" i="2" s="1"/>
  <c r="O2507" i="2"/>
  <c r="Z2507" i="2"/>
  <c r="M2507" i="2" s="1"/>
  <c r="X12" i="2"/>
  <c r="Z12" i="2"/>
  <c r="M12" i="2" s="1"/>
  <c r="AH12" i="2" s="1"/>
  <c r="X16" i="2"/>
  <c r="Z16" i="2"/>
  <c r="M16" i="2" s="1"/>
  <c r="AH16" i="2" s="1"/>
  <c r="X20" i="2"/>
  <c r="Z20" i="2"/>
  <c r="M20" i="2" s="1"/>
  <c r="AH20" i="2" s="1"/>
  <c r="X24" i="2"/>
  <c r="Z24" i="2"/>
  <c r="M24" i="2" s="1"/>
  <c r="AH24" i="2" s="1"/>
  <c r="X28" i="2"/>
  <c r="Z28" i="2"/>
  <c r="M28" i="2" s="1"/>
  <c r="AH28" i="2" s="1"/>
  <c r="X32" i="2"/>
  <c r="Z32" i="2"/>
  <c r="M32" i="2" s="1"/>
  <c r="AH32" i="2" s="1"/>
  <c r="X36" i="2"/>
  <c r="Z36" i="2"/>
  <c r="M36" i="2" s="1"/>
  <c r="AH36" i="2" s="1"/>
  <c r="X40" i="2"/>
  <c r="Z40" i="2"/>
  <c r="M40" i="2" s="1"/>
  <c r="AH40" i="2" s="1"/>
  <c r="X44" i="2"/>
  <c r="Z44" i="2"/>
  <c r="M44" i="2" s="1"/>
  <c r="AH44" i="2" s="1"/>
  <c r="X48" i="2"/>
  <c r="Z48" i="2"/>
  <c r="M48" i="2" s="1"/>
  <c r="AH48" i="2" s="1"/>
  <c r="X52" i="2"/>
  <c r="Z52" i="2"/>
  <c r="M52" i="2" s="1"/>
  <c r="AH52" i="2" s="1"/>
  <c r="X56" i="2"/>
  <c r="Z56" i="2"/>
  <c r="M56" i="2" s="1"/>
  <c r="AH56" i="2" s="1"/>
  <c r="X60" i="2"/>
  <c r="Z60" i="2"/>
  <c r="M60" i="2" s="1"/>
  <c r="AH60" i="2" s="1"/>
  <c r="X64" i="2"/>
  <c r="Z64" i="2"/>
  <c r="M64" i="2" s="1"/>
  <c r="AH64" i="2" s="1"/>
  <c r="X68" i="2"/>
  <c r="Z68" i="2"/>
  <c r="M68" i="2" s="1"/>
  <c r="AH68" i="2" s="1"/>
  <c r="X72" i="2"/>
  <c r="Z72" i="2"/>
  <c r="M72" i="2" s="1"/>
  <c r="AH72" i="2" s="1"/>
  <c r="X76" i="2"/>
  <c r="Z76" i="2"/>
  <c r="M76" i="2" s="1"/>
  <c r="AH76" i="2" s="1"/>
  <c r="X80" i="2"/>
  <c r="Z80" i="2"/>
  <c r="M80" i="2" s="1"/>
  <c r="AH80" i="2" s="1"/>
  <c r="X84" i="2"/>
  <c r="Z84" i="2"/>
  <c r="M84" i="2" s="1"/>
  <c r="AH84" i="2" s="1"/>
  <c r="X88" i="2"/>
  <c r="Z88" i="2"/>
  <c r="M88" i="2" s="1"/>
  <c r="AH88" i="2" s="1"/>
  <c r="X92" i="2"/>
  <c r="Z92" i="2"/>
  <c r="M92" i="2" s="1"/>
  <c r="AH92" i="2" s="1"/>
  <c r="X96" i="2"/>
  <c r="Z96" i="2"/>
  <c r="M96" i="2" s="1"/>
  <c r="AH96" i="2" s="1"/>
  <c r="X100" i="2"/>
  <c r="Z100" i="2"/>
  <c r="M100" i="2" s="1"/>
  <c r="AH100" i="2" s="1"/>
  <c r="X104" i="2"/>
  <c r="Z104" i="2"/>
  <c r="M104" i="2" s="1"/>
  <c r="AH104" i="2" s="1"/>
  <c r="X108" i="2"/>
  <c r="Z108" i="2"/>
  <c r="M108" i="2" s="1"/>
  <c r="AH108" i="2" s="1"/>
  <c r="X112" i="2"/>
  <c r="Z112" i="2"/>
  <c r="M112" i="2" s="1"/>
  <c r="AH112" i="2" s="1"/>
  <c r="X116" i="2"/>
  <c r="Z116" i="2"/>
  <c r="X120" i="2"/>
  <c r="Z120" i="2"/>
  <c r="X124" i="2"/>
  <c r="Z124" i="2"/>
  <c r="X128" i="2"/>
  <c r="Z128" i="2"/>
  <c r="X132" i="2"/>
  <c r="Z132" i="2"/>
  <c r="X136" i="2"/>
  <c r="Z136" i="2"/>
  <c r="X140" i="2"/>
  <c r="Z140" i="2"/>
  <c r="X144" i="2"/>
  <c r="Z144" i="2"/>
  <c r="X148" i="2"/>
  <c r="Z148" i="2"/>
  <c r="X152" i="2"/>
  <c r="Z152" i="2"/>
  <c r="X156" i="2"/>
  <c r="Z156" i="2"/>
  <c r="X160" i="2"/>
  <c r="Z160" i="2"/>
  <c r="X164" i="2"/>
  <c r="Z164" i="2"/>
  <c r="X168" i="2"/>
  <c r="Z168" i="2"/>
  <c r="X172" i="2"/>
  <c r="Z172" i="2"/>
  <c r="X176" i="2"/>
  <c r="Z176" i="2"/>
  <c r="X180" i="2"/>
  <c r="Z180" i="2"/>
  <c r="X184" i="2"/>
  <c r="Z184" i="2"/>
  <c r="X188" i="2"/>
  <c r="Z188" i="2"/>
  <c r="X192" i="2"/>
  <c r="Z192" i="2"/>
  <c r="X196" i="2"/>
  <c r="Z196" i="2"/>
  <c r="X200" i="2"/>
  <c r="Z200" i="2"/>
  <c r="X204" i="2"/>
  <c r="Z204" i="2"/>
  <c r="X208" i="2"/>
  <c r="Z208" i="2"/>
  <c r="X212" i="2"/>
  <c r="Z212" i="2"/>
  <c r="O216" i="2"/>
  <c r="Z216" i="2"/>
  <c r="M216" i="2" s="1"/>
  <c r="AH216" i="2" s="1"/>
  <c r="O220" i="2"/>
  <c r="Z220" i="2"/>
  <c r="M220" i="2" s="1"/>
  <c r="AH220" i="2" s="1"/>
  <c r="O224" i="2"/>
  <c r="Z224" i="2"/>
  <c r="M224" i="2" s="1"/>
  <c r="O228" i="2"/>
  <c r="Z228" i="2"/>
  <c r="M228" i="2" s="1"/>
  <c r="AH228" i="2" s="1"/>
  <c r="O232" i="2"/>
  <c r="Z232" i="2"/>
  <c r="M232" i="2" s="1"/>
  <c r="AH232" i="2" s="1"/>
  <c r="O236" i="2"/>
  <c r="Z236" i="2"/>
  <c r="M236" i="2" s="1"/>
  <c r="AH236" i="2" s="1"/>
  <c r="O240" i="2"/>
  <c r="Z240" i="2"/>
  <c r="M240" i="2" s="1"/>
  <c r="AH240" i="2" s="1"/>
  <c r="O244" i="2"/>
  <c r="Z244" i="2"/>
  <c r="M244" i="2" s="1"/>
  <c r="O248" i="2"/>
  <c r="Z248" i="2"/>
  <c r="M248" i="2" s="1"/>
  <c r="AH248" i="2" s="1"/>
  <c r="O252" i="2"/>
  <c r="Z252" i="2"/>
  <c r="M252" i="2" s="1"/>
  <c r="AH252" i="2" s="1"/>
  <c r="O256" i="2"/>
  <c r="Z256" i="2"/>
  <c r="M256" i="2" s="1"/>
  <c r="AH256" i="2" s="1"/>
  <c r="O260" i="2"/>
  <c r="Z260" i="2"/>
  <c r="M260" i="2" s="1"/>
  <c r="O264" i="2"/>
  <c r="Z264" i="2"/>
  <c r="M264" i="2" s="1"/>
  <c r="O268" i="2"/>
  <c r="Z268" i="2"/>
  <c r="M268" i="2" s="1"/>
  <c r="AH268" i="2" s="1"/>
  <c r="O272" i="2"/>
  <c r="Z272" i="2"/>
  <c r="M272" i="2" s="1"/>
  <c r="O276" i="2"/>
  <c r="Z276" i="2"/>
  <c r="M276" i="2" s="1"/>
  <c r="AH276" i="2" s="1"/>
  <c r="O280" i="2"/>
  <c r="Z280" i="2"/>
  <c r="M280" i="2" s="1"/>
  <c r="AH280" i="2" s="1"/>
  <c r="O284" i="2"/>
  <c r="Z284" i="2"/>
  <c r="M284" i="2" s="1"/>
  <c r="O288" i="2"/>
  <c r="Z288" i="2"/>
  <c r="M288" i="2" s="1"/>
  <c r="AH288" i="2" s="1"/>
  <c r="O292" i="2"/>
  <c r="Z292" i="2"/>
  <c r="M292" i="2" s="1"/>
  <c r="AH292" i="2" s="1"/>
  <c r="O296" i="2"/>
  <c r="Z296" i="2"/>
  <c r="M296" i="2" s="1"/>
  <c r="AH296" i="2" s="1"/>
  <c r="O300" i="2"/>
  <c r="Z300" i="2"/>
  <c r="M300" i="2" s="1"/>
  <c r="AH300" i="2" s="1"/>
  <c r="O304" i="2"/>
  <c r="Z304" i="2"/>
  <c r="M304" i="2" s="1"/>
  <c r="AH304" i="2" s="1"/>
  <c r="O308" i="2"/>
  <c r="Z308" i="2"/>
  <c r="M308" i="2" s="1"/>
  <c r="O312" i="2"/>
  <c r="Z312" i="2"/>
  <c r="M312" i="2" s="1"/>
  <c r="O316" i="2"/>
  <c r="Z316" i="2"/>
  <c r="M316" i="2" s="1"/>
  <c r="AH316" i="2" s="1"/>
  <c r="O320" i="2"/>
  <c r="Z320" i="2"/>
  <c r="M320" i="2" s="1"/>
  <c r="AH320" i="2" s="1"/>
  <c r="O324" i="2"/>
  <c r="Z324" i="2"/>
  <c r="M324" i="2" s="1"/>
  <c r="O328" i="2"/>
  <c r="Z328" i="2"/>
  <c r="M328" i="2" s="1"/>
  <c r="AH328" i="2" s="1"/>
  <c r="O332" i="2"/>
  <c r="Z332" i="2"/>
  <c r="M332" i="2" s="1"/>
  <c r="AH332" i="2" s="1"/>
  <c r="O336" i="2"/>
  <c r="Z336" i="2"/>
  <c r="M336" i="2" s="1"/>
  <c r="AH336" i="2" s="1"/>
  <c r="O340" i="2"/>
  <c r="Z340" i="2"/>
  <c r="M340" i="2" s="1"/>
  <c r="AH340" i="2" s="1"/>
  <c r="O344" i="2"/>
  <c r="Z344" i="2"/>
  <c r="M344" i="2" s="1"/>
  <c r="AH344" i="2" s="1"/>
  <c r="O348" i="2"/>
  <c r="Z348" i="2"/>
  <c r="M348" i="2" s="1"/>
  <c r="O352" i="2"/>
  <c r="Z352" i="2"/>
  <c r="M352" i="2" s="1"/>
  <c r="O356" i="2"/>
  <c r="Z356" i="2"/>
  <c r="M356" i="2" s="1"/>
  <c r="AH356" i="2" s="1"/>
  <c r="O360" i="2"/>
  <c r="Z360" i="2"/>
  <c r="M360" i="2" s="1"/>
  <c r="AH360" i="2" s="1"/>
  <c r="O364" i="2"/>
  <c r="Z364" i="2"/>
  <c r="M364" i="2" s="1"/>
  <c r="AH364" i="2" s="1"/>
  <c r="O368" i="2"/>
  <c r="Z368" i="2"/>
  <c r="M368" i="2" s="1"/>
  <c r="AH368" i="2" s="1"/>
  <c r="O372" i="2"/>
  <c r="Z372" i="2"/>
  <c r="M372" i="2" s="1"/>
  <c r="AH372" i="2" s="1"/>
  <c r="O376" i="2"/>
  <c r="Z376" i="2"/>
  <c r="M376" i="2" s="1"/>
  <c r="AH376" i="2" s="1"/>
  <c r="O380" i="2"/>
  <c r="Z380" i="2"/>
  <c r="M380" i="2" s="1"/>
  <c r="AH380" i="2" s="1"/>
  <c r="O384" i="2"/>
  <c r="Z384" i="2"/>
  <c r="M384" i="2" s="1"/>
  <c r="AH384" i="2" s="1"/>
  <c r="O388" i="2"/>
  <c r="Z388" i="2"/>
  <c r="M388" i="2" s="1"/>
  <c r="O392" i="2"/>
  <c r="Z392" i="2"/>
  <c r="M392" i="2" s="1"/>
  <c r="O396" i="2"/>
  <c r="Z396" i="2"/>
  <c r="M396" i="2" s="1"/>
  <c r="AH396" i="2" s="1"/>
  <c r="O400" i="2"/>
  <c r="Z400" i="2"/>
  <c r="M400" i="2" s="1"/>
  <c r="O404" i="2"/>
  <c r="Z404" i="2"/>
  <c r="M404" i="2" s="1"/>
  <c r="AH404" i="2" s="1"/>
  <c r="O408" i="2"/>
  <c r="Z408" i="2"/>
  <c r="M408" i="2" s="1"/>
  <c r="AH408" i="2" s="1"/>
  <c r="O412" i="2"/>
  <c r="Z412" i="2"/>
  <c r="M412" i="2" s="1"/>
  <c r="O416" i="2"/>
  <c r="Z416" i="2"/>
  <c r="M416" i="2" s="1"/>
  <c r="AH416" i="2" s="1"/>
  <c r="O420" i="2"/>
  <c r="Z420" i="2"/>
  <c r="M420" i="2" s="1"/>
  <c r="AH420" i="2" s="1"/>
  <c r="O424" i="2"/>
  <c r="Z424" i="2"/>
  <c r="M424" i="2" s="1"/>
  <c r="AH424" i="2" s="1"/>
  <c r="O428" i="2"/>
  <c r="Z428" i="2"/>
  <c r="M428" i="2" s="1"/>
  <c r="AH428" i="2" s="1"/>
  <c r="O432" i="2"/>
  <c r="Z432" i="2"/>
  <c r="M432" i="2" s="1"/>
  <c r="AH432" i="2" s="1"/>
  <c r="O436" i="2"/>
  <c r="Z436" i="2"/>
  <c r="M436" i="2" s="1"/>
  <c r="O440" i="2"/>
  <c r="Z440" i="2"/>
  <c r="M440" i="2" s="1"/>
  <c r="O444" i="2"/>
  <c r="Z444" i="2"/>
  <c r="M444" i="2" s="1"/>
  <c r="O448" i="2"/>
  <c r="Z448" i="2"/>
  <c r="M448" i="2" s="1"/>
  <c r="AH448" i="2" s="1"/>
  <c r="O452" i="2"/>
  <c r="Z452" i="2"/>
  <c r="M452" i="2" s="1"/>
  <c r="P452" i="2" s="1"/>
  <c r="O456" i="2"/>
  <c r="Z456" i="2"/>
  <c r="M456" i="2" s="1"/>
  <c r="O460" i="2"/>
  <c r="Z460" i="2"/>
  <c r="M460" i="2" s="1"/>
  <c r="O464" i="2"/>
  <c r="Z464" i="2"/>
  <c r="M464" i="2" s="1"/>
  <c r="AH464" i="2" s="1"/>
  <c r="O468" i="2"/>
  <c r="Z468" i="2"/>
  <c r="M468" i="2" s="1"/>
  <c r="O472" i="2"/>
  <c r="Z472" i="2"/>
  <c r="M472" i="2" s="1"/>
  <c r="O476" i="2"/>
  <c r="Z476" i="2"/>
  <c r="M476" i="2" s="1"/>
  <c r="O480" i="2"/>
  <c r="Z480" i="2"/>
  <c r="M480" i="2" s="1"/>
  <c r="O484" i="2"/>
  <c r="Z484" i="2"/>
  <c r="M484" i="2" s="1"/>
  <c r="O488" i="2"/>
  <c r="Z488" i="2"/>
  <c r="M488" i="2" s="1"/>
  <c r="O492" i="2"/>
  <c r="Z492" i="2"/>
  <c r="M492" i="2" s="1"/>
  <c r="O496" i="2"/>
  <c r="Z496" i="2"/>
  <c r="M496" i="2" s="1"/>
  <c r="O500" i="2"/>
  <c r="Z500" i="2"/>
  <c r="M500" i="2" s="1"/>
  <c r="AH500" i="2" s="1"/>
  <c r="O504" i="2"/>
  <c r="Z504" i="2"/>
  <c r="M504" i="2" s="1"/>
  <c r="O508" i="2"/>
  <c r="Z508" i="2"/>
  <c r="M508" i="2" s="1"/>
  <c r="O512" i="2"/>
  <c r="Z512" i="2"/>
  <c r="M512" i="2" s="1"/>
  <c r="O516" i="2"/>
  <c r="Z516" i="2"/>
  <c r="M516" i="2" s="1"/>
  <c r="O520" i="2"/>
  <c r="Z520" i="2"/>
  <c r="M520" i="2" s="1"/>
  <c r="O524" i="2"/>
  <c r="Z524" i="2"/>
  <c r="M524" i="2" s="1"/>
  <c r="O528" i="2"/>
  <c r="Z528" i="2"/>
  <c r="M528" i="2" s="1"/>
  <c r="O532" i="2"/>
  <c r="Z532" i="2"/>
  <c r="M532" i="2" s="1"/>
  <c r="O536" i="2"/>
  <c r="Z536" i="2"/>
  <c r="M536" i="2" s="1"/>
  <c r="O540" i="2"/>
  <c r="Z540" i="2"/>
  <c r="M540" i="2" s="1"/>
  <c r="P540" i="2" s="1"/>
  <c r="O544" i="2"/>
  <c r="Z544" i="2"/>
  <c r="M544" i="2" s="1"/>
  <c r="O548" i="2"/>
  <c r="Z548" i="2"/>
  <c r="M548" i="2" s="1"/>
  <c r="O552" i="2"/>
  <c r="Z552" i="2"/>
  <c r="M552" i="2" s="1"/>
  <c r="O556" i="2"/>
  <c r="Z556" i="2"/>
  <c r="M556" i="2" s="1"/>
  <c r="O560" i="2"/>
  <c r="Z560" i="2"/>
  <c r="M560" i="2" s="1"/>
  <c r="O564" i="2"/>
  <c r="Z564" i="2"/>
  <c r="M564" i="2" s="1"/>
  <c r="O568" i="2"/>
  <c r="Z568" i="2"/>
  <c r="M568" i="2" s="1"/>
  <c r="O572" i="2"/>
  <c r="Z572" i="2"/>
  <c r="M572" i="2" s="1"/>
  <c r="O576" i="2"/>
  <c r="Z576" i="2"/>
  <c r="M576" i="2" s="1"/>
  <c r="O580" i="2"/>
  <c r="Z580" i="2"/>
  <c r="M580" i="2" s="1"/>
  <c r="AH580" i="2" s="1"/>
  <c r="O584" i="2"/>
  <c r="Z584" i="2"/>
  <c r="M584" i="2" s="1"/>
  <c r="O588" i="2"/>
  <c r="Z588" i="2"/>
  <c r="M588" i="2" s="1"/>
  <c r="O592" i="2"/>
  <c r="Z592" i="2"/>
  <c r="M592" i="2" s="1"/>
  <c r="O596" i="2"/>
  <c r="Z596" i="2"/>
  <c r="M596" i="2" s="1"/>
  <c r="O600" i="2"/>
  <c r="Z600" i="2"/>
  <c r="M600" i="2" s="1"/>
  <c r="O604" i="2"/>
  <c r="Z604" i="2"/>
  <c r="M604" i="2" s="1"/>
  <c r="O608" i="2"/>
  <c r="Z608" i="2"/>
  <c r="M608" i="2" s="1"/>
  <c r="O612" i="2"/>
  <c r="Z612" i="2"/>
  <c r="M612" i="2" s="1"/>
  <c r="O616" i="2"/>
  <c r="Z616" i="2"/>
  <c r="M616" i="2" s="1"/>
  <c r="O620" i="2"/>
  <c r="Z620" i="2"/>
  <c r="M620" i="2" s="1"/>
  <c r="O624" i="2"/>
  <c r="Z624" i="2"/>
  <c r="M624" i="2" s="1"/>
  <c r="O628" i="2"/>
  <c r="Z628" i="2"/>
  <c r="M628" i="2" s="1"/>
  <c r="O632" i="2"/>
  <c r="Z632" i="2"/>
  <c r="M632" i="2" s="1"/>
  <c r="O636" i="2"/>
  <c r="Z636" i="2"/>
  <c r="M636" i="2" s="1"/>
  <c r="O640" i="2"/>
  <c r="Z640" i="2"/>
  <c r="M640" i="2" s="1"/>
  <c r="O644" i="2"/>
  <c r="Z644" i="2"/>
  <c r="M644" i="2" s="1"/>
  <c r="O648" i="2"/>
  <c r="Z648" i="2"/>
  <c r="M648" i="2" s="1"/>
  <c r="O652" i="2"/>
  <c r="Z652" i="2"/>
  <c r="M652" i="2" s="1"/>
  <c r="O656" i="2"/>
  <c r="Z656" i="2"/>
  <c r="M656" i="2" s="1"/>
  <c r="O660" i="2"/>
  <c r="Z660" i="2"/>
  <c r="M660" i="2" s="1"/>
  <c r="O664" i="2"/>
  <c r="Z664" i="2"/>
  <c r="M664" i="2" s="1"/>
  <c r="O668" i="2"/>
  <c r="Z668" i="2"/>
  <c r="M668" i="2" s="1"/>
  <c r="AH668" i="2" s="1"/>
  <c r="O672" i="2"/>
  <c r="Z672" i="2"/>
  <c r="M672" i="2" s="1"/>
  <c r="O676" i="2"/>
  <c r="Z676" i="2"/>
  <c r="M676" i="2" s="1"/>
  <c r="O680" i="2"/>
  <c r="Z680" i="2"/>
  <c r="M680" i="2" s="1"/>
  <c r="O684" i="2"/>
  <c r="Z684" i="2"/>
  <c r="M684" i="2" s="1"/>
  <c r="O688" i="2"/>
  <c r="Z688" i="2"/>
  <c r="M688" i="2" s="1"/>
  <c r="O692" i="2"/>
  <c r="Z692" i="2"/>
  <c r="M692" i="2" s="1"/>
  <c r="O696" i="2"/>
  <c r="Z696" i="2"/>
  <c r="M696" i="2" s="1"/>
  <c r="O700" i="2"/>
  <c r="Z700" i="2"/>
  <c r="M700" i="2" s="1"/>
  <c r="O704" i="2"/>
  <c r="Z704" i="2"/>
  <c r="M704" i="2" s="1"/>
  <c r="O708" i="2"/>
  <c r="Z708" i="2"/>
  <c r="M708" i="2" s="1"/>
  <c r="O712" i="2"/>
  <c r="Z712" i="2"/>
  <c r="M712" i="2" s="1"/>
  <c r="O716" i="2"/>
  <c r="Z716" i="2"/>
  <c r="M716" i="2" s="1"/>
  <c r="O720" i="2"/>
  <c r="Z720" i="2"/>
  <c r="M720" i="2" s="1"/>
  <c r="O724" i="2"/>
  <c r="Z724" i="2"/>
  <c r="M724" i="2" s="1"/>
  <c r="O728" i="2"/>
  <c r="Z728" i="2"/>
  <c r="M728" i="2" s="1"/>
  <c r="O732" i="2"/>
  <c r="Z732" i="2"/>
  <c r="M732" i="2" s="1"/>
  <c r="P732" i="2" s="1"/>
  <c r="O736" i="2"/>
  <c r="Z736" i="2"/>
  <c r="M736" i="2" s="1"/>
  <c r="O740" i="2"/>
  <c r="Z740" i="2"/>
  <c r="M740" i="2" s="1"/>
  <c r="O744" i="2"/>
  <c r="Z744" i="2"/>
  <c r="M744" i="2" s="1"/>
  <c r="O748" i="2"/>
  <c r="Z748" i="2"/>
  <c r="M748" i="2" s="1"/>
  <c r="O752" i="2"/>
  <c r="Z752" i="2"/>
  <c r="M752" i="2" s="1"/>
  <c r="O756" i="2"/>
  <c r="Z756" i="2"/>
  <c r="M756" i="2" s="1"/>
  <c r="AH756" i="2" s="1"/>
  <c r="O760" i="2"/>
  <c r="Z760" i="2"/>
  <c r="M760" i="2" s="1"/>
  <c r="O764" i="2"/>
  <c r="Z764" i="2"/>
  <c r="M764" i="2" s="1"/>
  <c r="O768" i="2"/>
  <c r="Z768" i="2"/>
  <c r="M768" i="2" s="1"/>
  <c r="O772" i="2"/>
  <c r="Z772" i="2"/>
  <c r="M772" i="2" s="1"/>
  <c r="O776" i="2"/>
  <c r="Z776" i="2"/>
  <c r="M776" i="2" s="1"/>
  <c r="O780" i="2"/>
  <c r="Z780" i="2"/>
  <c r="M780" i="2" s="1"/>
  <c r="O784" i="2"/>
  <c r="Z784" i="2"/>
  <c r="M784" i="2" s="1"/>
  <c r="O788" i="2"/>
  <c r="Z788" i="2"/>
  <c r="M788" i="2" s="1"/>
  <c r="O792" i="2"/>
  <c r="Z792" i="2"/>
  <c r="M792" i="2" s="1"/>
  <c r="O796" i="2"/>
  <c r="Z796" i="2"/>
  <c r="M796" i="2" s="1"/>
  <c r="O800" i="2"/>
  <c r="Z800" i="2"/>
  <c r="M800" i="2" s="1"/>
  <c r="O804" i="2"/>
  <c r="Z804" i="2"/>
  <c r="M804" i="2" s="1"/>
  <c r="O808" i="2"/>
  <c r="Z808" i="2"/>
  <c r="M808" i="2" s="1"/>
  <c r="O812" i="2"/>
  <c r="Z812" i="2"/>
  <c r="M812" i="2" s="1"/>
  <c r="O816" i="2"/>
  <c r="Z816" i="2"/>
  <c r="M816" i="2" s="1"/>
  <c r="O820" i="2"/>
  <c r="Z820" i="2"/>
  <c r="M820" i="2" s="1"/>
  <c r="O824" i="2"/>
  <c r="Z824" i="2"/>
  <c r="M824" i="2" s="1"/>
  <c r="O828" i="2"/>
  <c r="Z828" i="2"/>
  <c r="M828" i="2" s="1"/>
  <c r="O832" i="2"/>
  <c r="Z832" i="2"/>
  <c r="M832" i="2" s="1"/>
  <c r="O836" i="2"/>
  <c r="Z836" i="2"/>
  <c r="M836" i="2" s="1"/>
  <c r="AH836" i="2" s="1"/>
  <c r="O840" i="2"/>
  <c r="Z840" i="2"/>
  <c r="M840" i="2" s="1"/>
  <c r="O844" i="2"/>
  <c r="Z844" i="2"/>
  <c r="M844" i="2" s="1"/>
  <c r="O848" i="2"/>
  <c r="Z848" i="2"/>
  <c r="M848" i="2" s="1"/>
  <c r="O852" i="2"/>
  <c r="Z852" i="2"/>
  <c r="M852" i="2" s="1"/>
  <c r="O856" i="2"/>
  <c r="Z856" i="2"/>
  <c r="M856" i="2" s="1"/>
  <c r="O860" i="2"/>
  <c r="Z860" i="2"/>
  <c r="M860" i="2" s="1"/>
  <c r="O864" i="2"/>
  <c r="Z864" i="2"/>
  <c r="M864" i="2" s="1"/>
  <c r="O868" i="2"/>
  <c r="Z868" i="2"/>
  <c r="M868" i="2" s="1"/>
  <c r="O872" i="2"/>
  <c r="Z872" i="2"/>
  <c r="M872" i="2" s="1"/>
  <c r="O876" i="2"/>
  <c r="Z876" i="2"/>
  <c r="M876" i="2" s="1"/>
  <c r="O880" i="2"/>
  <c r="Z880" i="2"/>
  <c r="M880" i="2" s="1"/>
  <c r="O884" i="2"/>
  <c r="Z884" i="2"/>
  <c r="M884" i="2" s="1"/>
  <c r="O888" i="2"/>
  <c r="Z888" i="2"/>
  <c r="M888" i="2" s="1"/>
  <c r="O892" i="2"/>
  <c r="Z892" i="2"/>
  <c r="M892" i="2" s="1"/>
  <c r="O896" i="2"/>
  <c r="Z896" i="2"/>
  <c r="M896" i="2" s="1"/>
  <c r="O900" i="2"/>
  <c r="Z900" i="2"/>
  <c r="M900" i="2" s="1"/>
  <c r="P900" i="2" s="1"/>
  <c r="O904" i="2"/>
  <c r="Z904" i="2"/>
  <c r="M904" i="2" s="1"/>
  <c r="O908" i="2"/>
  <c r="Z908" i="2"/>
  <c r="M908" i="2" s="1"/>
  <c r="O912" i="2"/>
  <c r="Z912" i="2"/>
  <c r="M912" i="2" s="1"/>
  <c r="O916" i="2"/>
  <c r="Z916" i="2"/>
  <c r="M916" i="2" s="1"/>
  <c r="O920" i="2"/>
  <c r="Z920" i="2"/>
  <c r="M920" i="2" s="1"/>
  <c r="O924" i="2"/>
  <c r="Z924" i="2"/>
  <c r="M924" i="2" s="1"/>
  <c r="AH924" i="2" s="1"/>
  <c r="O928" i="2"/>
  <c r="Z928" i="2"/>
  <c r="M928" i="2" s="1"/>
  <c r="O932" i="2"/>
  <c r="Z932" i="2"/>
  <c r="M932" i="2" s="1"/>
  <c r="O936" i="2"/>
  <c r="Z936" i="2"/>
  <c r="M936" i="2" s="1"/>
  <c r="O940" i="2"/>
  <c r="Z940" i="2"/>
  <c r="M940" i="2" s="1"/>
  <c r="O944" i="2"/>
  <c r="Z944" i="2"/>
  <c r="M944" i="2" s="1"/>
  <c r="O948" i="2"/>
  <c r="Z948" i="2"/>
  <c r="M948" i="2" s="1"/>
  <c r="O952" i="2"/>
  <c r="Z952" i="2"/>
  <c r="M952" i="2" s="1"/>
  <c r="O956" i="2"/>
  <c r="Z956" i="2"/>
  <c r="M956" i="2" s="1"/>
  <c r="O960" i="2"/>
  <c r="Z960" i="2"/>
  <c r="M960" i="2" s="1"/>
  <c r="O964" i="2"/>
  <c r="Z964" i="2"/>
  <c r="M964" i="2" s="1"/>
  <c r="O968" i="2"/>
  <c r="Z968" i="2"/>
  <c r="M968" i="2" s="1"/>
  <c r="O972" i="2"/>
  <c r="Z972" i="2"/>
  <c r="M972" i="2" s="1"/>
  <c r="O976" i="2"/>
  <c r="Z976" i="2"/>
  <c r="M976" i="2" s="1"/>
  <c r="O980" i="2"/>
  <c r="Z980" i="2"/>
  <c r="M980" i="2" s="1"/>
  <c r="O984" i="2"/>
  <c r="Z984" i="2"/>
  <c r="M984" i="2" s="1"/>
  <c r="O988" i="2"/>
  <c r="Z988" i="2"/>
  <c r="M988" i="2" s="1"/>
  <c r="O992" i="2"/>
  <c r="Z992" i="2"/>
  <c r="M992" i="2" s="1"/>
  <c r="O996" i="2"/>
  <c r="Z996" i="2"/>
  <c r="M996" i="2" s="1"/>
  <c r="O1000" i="2"/>
  <c r="Z1000" i="2"/>
  <c r="M1000" i="2" s="1"/>
  <c r="O1004" i="2"/>
  <c r="Z1004" i="2"/>
  <c r="M1004" i="2" s="1"/>
  <c r="O1008" i="2"/>
  <c r="Z1008" i="2"/>
  <c r="M1008" i="2" s="1"/>
  <c r="O1012" i="2"/>
  <c r="Z1012" i="2"/>
  <c r="M1012" i="2" s="1"/>
  <c r="AH1012" i="2" s="1"/>
  <c r="O1016" i="2"/>
  <c r="Z1016" i="2"/>
  <c r="M1016" i="2" s="1"/>
  <c r="O1020" i="2"/>
  <c r="Z1020" i="2"/>
  <c r="M1020" i="2" s="1"/>
  <c r="O1024" i="2"/>
  <c r="Z1024" i="2"/>
  <c r="M1024" i="2" s="1"/>
  <c r="O1028" i="2"/>
  <c r="Z1028" i="2"/>
  <c r="M1028" i="2" s="1"/>
  <c r="O1032" i="2"/>
  <c r="Z1032" i="2"/>
  <c r="M1032" i="2" s="1"/>
  <c r="O1036" i="2"/>
  <c r="Z1036" i="2"/>
  <c r="M1036" i="2" s="1"/>
  <c r="O1040" i="2"/>
  <c r="Z1040" i="2"/>
  <c r="M1040" i="2" s="1"/>
  <c r="O1044" i="2"/>
  <c r="Z1044" i="2"/>
  <c r="M1044" i="2" s="1"/>
  <c r="O1048" i="2"/>
  <c r="Z1048" i="2"/>
  <c r="M1048" i="2" s="1"/>
  <c r="O1052" i="2"/>
  <c r="Z1052" i="2"/>
  <c r="M1052" i="2" s="1"/>
  <c r="P1052" i="2" s="1"/>
  <c r="O1056" i="2"/>
  <c r="Z1056" i="2"/>
  <c r="M1056" i="2" s="1"/>
  <c r="O1060" i="2"/>
  <c r="Z1060" i="2"/>
  <c r="M1060" i="2" s="1"/>
  <c r="O1064" i="2"/>
  <c r="Z1064" i="2"/>
  <c r="M1064" i="2" s="1"/>
  <c r="O1068" i="2"/>
  <c r="Z1068" i="2"/>
  <c r="M1068" i="2" s="1"/>
  <c r="O1072" i="2"/>
  <c r="Z1072" i="2"/>
  <c r="M1072" i="2" s="1"/>
  <c r="O1076" i="2"/>
  <c r="Z1076" i="2"/>
  <c r="M1076" i="2" s="1"/>
  <c r="O1080" i="2"/>
  <c r="Z1080" i="2"/>
  <c r="M1080" i="2" s="1"/>
  <c r="O1084" i="2"/>
  <c r="Z1084" i="2"/>
  <c r="M1084" i="2" s="1"/>
  <c r="O1088" i="2"/>
  <c r="Z1088" i="2"/>
  <c r="M1088" i="2" s="1"/>
  <c r="O1092" i="2"/>
  <c r="Z1092" i="2"/>
  <c r="M1092" i="2" s="1"/>
  <c r="AH1092" i="2" s="1"/>
  <c r="O1096" i="2"/>
  <c r="Z1096" i="2"/>
  <c r="M1096" i="2" s="1"/>
  <c r="O1100" i="2"/>
  <c r="Z1100" i="2"/>
  <c r="M1100" i="2" s="1"/>
  <c r="O1104" i="2"/>
  <c r="Z1104" i="2"/>
  <c r="M1104" i="2" s="1"/>
  <c r="O1108" i="2"/>
  <c r="Z1108" i="2"/>
  <c r="M1108" i="2" s="1"/>
  <c r="O1112" i="2"/>
  <c r="Z1112" i="2"/>
  <c r="M1112" i="2" s="1"/>
  <c r="O1116" i="2"/>
  <c r="Z1116" i="2"/>
  <c r="M1116" i="2" s="1"/>
  <c r="O1120" i="2"/>
  <c r="Z1120" i="2"/>
  <c r="M1120" i="2" s="1"/>
  <c r="O1124" i="2"/>
  <c r="Z1124" i="2"/>
  <c r="M1124" i="2" s="1"/>
  <c r="O1128" i="2"/>
  <c r="Z1128" i="2"/>
  <c r="M1128" i="2" s="1"/>
  <c r="O1132" i="2"/>
  <c r="Z1132" i="2"/>
  <c r="M1132" i="2" s="1"/>
  <c r="O1136" i="2"/>
  <c r="Z1136" i="2"/>
  <c r="M1136" i="2" s="1"/>
  <c r="O1140" i="2"/>
  <c r="Z1140" i="2"/>
  <c r="M1140" i="2" s="1"/>
  <c r="P1140" i="2" s="1"/>
  <c r="O1144" i="2"/>
  <c r="Z1144" i="2"/>
  <c r="M1144" i="2" s="1"/>
  <c r="O1148" i="2"/>
  <c r="Z1148" i="2"/>
  <c r="M1148" i="2" s="1"/>
  <c r="O1152" i="2"/>
  <c r="Z1152" i="2"/>
  <c r="M1152" i="2" s="1"/>
  <c r="O1156" i="2"/>
  <c r="Z1156" i="2"/>
  <c r="M1156" i="2" s="1"/>
  <c r="O1160" i="2"/>
  <c r="Z1160" i="2"/>
  <c r="M1160" i="2" s="1"/>
  <c r="O1164" i="2"/>
  <c r="Z1164" i="2"/>
  <c r="M1164" i="2" s="1"/>
  <c r="O1168" i="2"/>
  <c r="Z1168" i="2"/>
  <c r="M1168" i="2" s="1"/>
  <c r="O1172" i="2"/>
  <c r="Z1172" i="2"/>
  <c r="M1172" i="2" s="1"/>
  <c r="O1176" i="2"/>
  <c r="Z1176" i="2"/>
  <c r="M1176" i="2" s="1"/>
  <c r="O1180" i="2"/>
  <c r="Z1180" i="2"/>
  <c r="M1180" i="2" s="1"/>
  <c r="AH1180" i="2" s="1"/>
  <c r="O1184" i="2"/>
  <c r="Z1184" i="2"/>
  <c r="M1184" i="2" s="1"/>
  <c r="O1188" i="2"/>
  <c r="Z1188" i="2"/>
  <c r="M1188" i="2" s="1"/>
  <c r="O1192" i="2"/>
  <c r="Z1192" i="2"/>
  <c r="M1192" i="2" s="1"/>
  <c r="O1196" i="2"/>
  <c r="Z1196" i="2"/>
  <c r="M1196" i="2" s="1"/>
  <c r="O1200" i="2"/>
  <c r="Z1200" i="2"/>
  <c r="M1200" i="2" s="1"/>
  <c r="O1204" i="2"/>
  <c r="Z1204" i="2"/>
  <c r="M1204" i="2" s="1"/>
  <c r="O1208" i="2"/>
  <c r="Z1208" i="2"/>
  <c r="M1208" i="2" s="1"/>
  <c r="O1212" i="2"/>
  <c r="Z1212" i="2"/>
  <c r="M1212" i="2" s="1"/>
  <c r="O1216" i="2"/>
  <c r="Z1216" i="2"/>
  <c r="M1216" i="2" s="1"/>
  <c r="O1220" i="2"/>
  <c r="Z1220" i="2"/>
  <c r="M1220" i="2" s="1"/>
  <c r="O1224" i="2"/>
  <c r="Z1224" i="2"/>
  <c r="M1224" i="2" s="1"/>
  <c r="O1228" i="2"/>
  <c r="Z1228" i="2"/>
  <c r="M1228" i="2" s="1"/>
  <c r="O1232" i="2"/>
  <c r="Z1232" i="2"/>
  <c r="M1232" i="2" s="1"/>
  <c r="O1236" i="2"/>
  <c r="Z1236" i="2"/>
  <c r="M1236" i="2" s="1"/>
  <c r="O1240" i="2"/>
  <c r="Z1240" i="2"/>
  <c r="M1240" i="2" s="1"/>
  <c r="O1244" i="2"/>
  <c r="Z1244" i="2"/>
  <c r="M1244" i="2" s="1"/>
  <c r="O1248" i="2"/>
  <c r="Z1248" i="2"/>
  <c r="M1248" i="2" s="1"/>
  <c r="O1252" i="2"/>
  <c r="Z1252" i="2"/>
  <c r="M1252" i="2" s="1"/>
  <c r="O1256" i="2"/>
  <c r="Z1256" i="2"/>
  <c r="M1256" i="2" s="1"/>
  <c r="O1260" i="2"/>
  <c r="Z1260" i="2"/>
  <c r="M1260" i="2" s="1"/>
  <c r="O1264" i="2"/>
  <c r="Z1264" i="2"/>
  <c r="M1264" i="2" s="1"/>
  <c r="O1268" i="2"/>
  <c r="Z1268" i="2"/>
  <c r="M1268" i="2" s="1"/>
  <c r="AH1268" i="2" s="1"/>
  <c r="O1272" i="2"/>
  <c r="Z1272" i="2"/>
  <c r="M1272" i="2" s="1"/>
  <c r="O1276" i="2"/>
  <c r="Z1276" i="2"/>
  <c r="M1276" i="2" s="1"/>
  <c r="O1280" i="2"/>
  <c r="Z1280" i="2"/>
  <c r="M1280" i="2" s="1"/>
  <c r="O1284" i="2"/>
  <c r="Z1284" i="2"/>
  <c r="M1284" i="2" s="1"/>
  <c r="O1288" i="2"/>
  <c r="Z1288" i="2"/>
  <c r="M1288" i="2" s="1"/>
  <c r="O1292" i="2"/>
  <c r="Z1292" i="2"/>
  <c r="M1292" i="2" s="1"/>
  <c r="O1296" i="2"/>
  <c r="Z1296" i="2"/>
  <c r="M1296" i="2" s="1"/>
  <c r="O1300" i="2"/>
  <c r="Z1300" i="2"/>
  <c r="M1300" i="2" s="1"/>
  <c r="O1304" i="2"/>
  <c r="Z1304" i="2"/>
  <c r="M1304" i="2" s="1"/>
  <c r="O1308" i="2"/>
  <c r="Z1308" i="2"/>
  <c r="M1308" i="2" s="1"/>
  <c r="O1312" i="2"/>
  <c r="Z1312" i="2"/>
  <c r="M1312" i="2" s="1"/>
  <c r="O1316" i="2"/>
  <c r="Z1316" i="2"/>
  <c r="M1316" i="2" s="1"/>
  <c r="O1320" i="2"/>
  <c r="Z1320" i="2"/>
  <c r="M1320" i="2" s="1"/>
  <c r="O1324" i="2"/>
  <c r="Z1324" i="2"/>
  <c r="M1324" i="2" s="1"/>
  <c r="O1328" i="2"/>
  <c r="Z1328" i="2"/>
  <c r="M1328" i="2" s="1"/>
  <c r="O1332" i="2"/>
  <c r="Z1332" i="2"/>
  <c r="M1332" i="2" s="1"/>
  <c r="P1332" i="2" s="1"/>
  <c r="O1336" i="2"/>
  <c r="Z1336" i="2"/>
  <c r="M1336" i="2" s="1"/>
  <c r="O1340" i="2"/>
  <c r="Z1340" i="2"/>
  <c r="M1340" i="2" s="1"/>
  <c r="O1344" i="2"/>
  <c r="Z1344" i="2"/>
  <c r="M1344" i="2" s="1"/>
  <c r="O1348" i="2"/>
  <c r="Z1348" i="2"/>
  <c r="M1348" i="2" s="1"/>
  <c r="AH1348" i="2" s="1"/>
  <c r="O1352" i="2"/>
  <c r="Z1352" i="2"/>
  <c r="M1352" i="2" s="1"/>
  <c r="O1356" i="2"/>
  <c r="Z1356" i="2"/>
  <c r="M1356" i="2" s="1"/>
  <c r="O1360" i="2"/>
  <c r="Z1360" i="2"/>
  <c r="M1360" i="2" s="1"/>
  <c r="O1364" i="2"/>
  <c r="Z1364" i="2"/>
  <c r="M1364" i="2" s="1"/>
  <c r="O1368" i="2"/>
  <c r="Z1368" i="2"/>
  <c r="M1368" i="2" s="1"/>
  <c r="O1372" i="2"/>
  <c r="Z1372" i="2"/>
  <c r="M1372" i="2" s="1"/>
  <c r="O1376" i="2"/>
  <c r="Z1376" i="2"/>
  <c r="M1376" i="2" s="1"/>
  <c r="O1380" i="2"/>
  <c r="Z1380" i="2"/>
  <c r="M1380" i="2" s="1"/>
  <c r="O1384" i="2"/>
  <c r="Z1384" i="2"/>
  <c r="M1384" i="2" s="1"/>
  <c r="O1388" i="2"/>
  <c r="Z1388" i="2"/>
  <c r="M1388" i="2" s="1"/>
  <c r="O1392" i="2"/>
  <c r="Z1392" i="2"/>
  <c r="M1392" i="2" s="1"/>
  <c r="O1396" i="2"/>
  <c r="Z1396" i="2"/>
  <c r="M1396" i="2" s="1"/>
  <c r="O1400" i="2"/>
  <c r="Z1400" i="2"/>
  <c r="M1400" i="2" s="1"/>
  <c r="O1404" i="2"/>
  <c r="Z1404" i="2"/>
  <c r="M1404" i="2" s="1"/>
  <c r="O1408" i="2"/>
  <c r="Z1408" i="2"/>
  <c r="M1408" i="2" s="1"/>
  <c r="O1412" i="2"/>
  <c r="Z1412" i="2"/>
  <c r="M1412" i="2" s="1"/>
  <c r="P1412" i="2" s="1"/>
  <c r="O1416" i="2"/>
  <c r="Z1416" i="2"/>
  <c r="M1416" i="2" s="1"/>
  <c r="O1420" i="2"/>
  <c r="Z1420" i="2"/>
  <c r="M1420" i="2" s="1"/>
  <c r="O1424" i="2"/>
  <c r="Z1424" i="2"/>
  <c r="M1424" i="2" s="1"/>
  <c r="O1428" i="2"/>
  <c r="Z1428" i="2"/>
  <c r="M1428" i="2" s="1"/>
  <c r="O1432" i="2"/>
  <c r="Z1432" i="2"/>
  <c r="M1432" i="2" s="1"/>
  <c r="O1436" i="2"/>
  <c r="Z1436" i="2"/>
  <c r="M1436" i="2" s="1"/>
  <c r="AH1436" i="2" s="1"/>
  <c r="O1440" i="2"/>
  <c r="Z1440" i="2"/>
  <c r="M1440" i="2" s="1"/>
  <c r="O1444" i="2"/>
  <c r="Z1444" i="2"/>
  <c r="M1444" i="2" s="1"/>
  <c r="O1448" i="2"/>
  <c r="Z1448" i="2"/>
  <c r="M1448" i="2" s="1"/>
  <c r="O1452" i="2"/>
  <c r="Z1452" i="2"/>
  <c r="M1452" i="2" s="1"/>
  <c r="O1456" i="2"/>
  <c r="Z1456" i="2"/>
  <c r="M1456" i="2" s="1"/>
  <c r="O1460" i="2"/>
  <c r="Z1460" i="2"/>
  <c r="M1460" i="2" s="1"/>
  <c r="O1464" i="2"/>
  <c r="Z1464" i="2"/>
  <c r="M1464" i="2" s="1"/>
  <c r="O1468" i="2"/>
  <c r="Z1468" i="2"/>
  <c r="M1468" i="2" s="1"/>
  <c r="O1472" i="2"/>
  <c r="Z1472" i="2"/>
  <c r="M1472" i="2" s="1"/>
  <c r="O1476" i="2"/>
  <c r="Z1476" i="2"/>
  <c r="M1476" i="2" s="1"/>
  <c r="O1480" i="2"/>
  <c r="Z1480" i="2"/>
  <c r="M1480" i="2" s="1"/>
  <c r="O1484" i="2"/>
  <c r="Z1484" i="2"/>
  <c r="M1484" i="2" s="1"/>
  <c r="O1488" i="2"/>
  <c r="Z1488" i="2"/>
  <c r="M1488" i="2" s="1"/>
  <c r="O1492" i="2"/>
  <c r="Z1492" i="2"/>
  <c r="M1492" i="2" s="1"/>
  <c r="O1496" i="2"/>
  <c r="Z1496" i="2"/>
  <c r="M1496" i="2" s="1"/>
  <c r="O1500" i="2"/>
  <c r="Z1500" i="2"/>
  <c r="M1500" i="2" s="1"/>
  <c r="P1500" i="2" s="1"/>
  <c r="O1504" i="2"/>
  <c r="Z1504" i="2"/>
  <c r="M1504" i="2" s="1"/>
  <c r="O1508" i="2"/>
  <c r="Z1508" i="2"/>
  <c r="M1508" i="2" s="1"/>
  <c r="O1512" i="2"/>
  <c r="Z1512" i="2"/>
  <c r="M1512" i="2" s="1"/>
  <c r="O1516" i="2"/>
  <c r="Z1516" i="2"/>
  <c r="M1516" i="2" s="1"/>
  <c r="O1520" i="2"/>
  <c r="Z1520" i="2"/>
  <c r="M1520" i="2" s="1"/>
  <c r="O1524" i="2"/>
  <c r="Z1524" i="2"/>
  <c r="M1524" i="2" s="1"/>
  <c r="AH1524" i="2" s="1"/>
  <c r="O1528" i="2"/>
  <c r="Z1528" i="2"/>
  <c r="M1528" i="2" s="1"/>
  <c r="O1532" i="2"/>
  <c r="Z1532" i="2"/>
  <c r="M1532" i="2" s="1"/>
  <c r="O1536" i="2"/>
  <c r="Z1536" i="2"/>
  <c r="M1536" i="2" s="1"/>
  <c r="O1540" i="2"/>
  <c r="Z1540" i="2"/>
  <c r="M1540" i="2" s="1"/>
  <c r="O1544" i="2"/>
  <c r="Z1544" i="2"/>
  <c r="M1544" i="2" s="1"/>
  <c r="O1548" i="2"/>
  <c r="Z1548" i="2"/>
  <c r="M1548" i="2" s="1"/>
  <c r="O1552" i="2"/>
  <c r="Z1552" i="2"/>
  <c r="M1552" i="2" s="1"/>
  <c r="O1556" i="2"/>
  <c r="Z1556" i="2"/>
  <c r="M1556" i="2" s="1"/>
  <c r="O1560" i="2"/>
  <c r="Z1560" i="2"/>
  <c r="M1560" i="2" s="1"/>
  <c r="O1564" i="2"/>
  <c r="Z1564" i="2"/>
  <c r="M1564" i="2" s="1"/>
  <c r="O1568" i="2"/>
  <c r="Z1568" i="2"/>
  <c r="M1568" i="2" s="1"/>
  <c r="O1572" i="2"/>
  <c r="Z1572" i="2"/>
  <c r="M1572" i="2" s="1"/>
  <c r="O1576" i="2"/>
  <c r="Z1576" i="2"/>
  <c r="M1576" i="2" s="1"/>
  <c r="O1580" i="2"/>
  <c r="Z1580" i="2"/>
  <c r="M1580" i="2" s="1"/>
  <c r="O1584" i="2"/>
  <c r="Z1584" i="2"/>
  <c r="M1584" i="2" s="1"/>
  <c r="O1588" i="2"/>
  <c r="Z1588" i="2"/>
  <c r="M1588" i="2" s="1"/>
  <c r="O1592" i="2"/>
  <c r="Z1592" i="2"/>
  <c r="M1592" i="2" s="1"/>
  <c r="O1596" i="2"/>
  <c r="Z1596" i="2"/>
  <c r="M1596" i="2" s="1"/>
  <c r="O1600" i="2"/>
  <c r="Z1600" i="2"/>
  <c r="M1600" i="2" s="1"/>
  <c r="O1604" i="2"/>
  <c r="Z1604" i="2"/>
  <c r="M1604" i="2" s="1"/>
  <c r="AH1604" i="2" s="1"/>
  <c r="O1608" i="2"/>
  <c r="Z1608" i="2"/>
  <c r="M1608" i="2" s="1"/>
  <c r="O1612" i="2"/>
  <c r="Z1612" i="2"/>
  <c r="M1612" i="2" s="1"/>
  <c r="O1616" i="2"/>
  <c r="Z1616" i="2"/>
  <c r="M1616" i="2" s="1"/>
  <c r="O1620" i="2"/>
  <c r="Z1620" i="2"/>
  <c r="M1620" i="2" s="1"/>
  <c r="O1624" i="2"/>
  <c r="Z1624" i="2"/>
  <c r="M1624" i="2" s="1"/>
  <c r="O1628" i="2"/>
  <c r="Z1628" i="2"/>
  <c r="M1628" i="2" s="1"/>
  <c r="O1632" i="2"/>
  <c r="Z1632" i="2"/>
  <c r="M1632" i="2" s="1"/>
  <c r="O1636" i="2"/>
  <c r="Z1636" i="2"/>
  <c r="M1636" i="2" s="1"/>
  <c r="O1640" i="2"/>
  <c r="Z1640" i="2"/>
  <c r="M1640" i="2" s="1"/>
  <c r="O1644" i="2"/>
  <c r="Z1644" i="2"/>
  <c r="M1644" i="2" s="1"/>
  <c r="O1648" i="2"/>
  <c r="Z1648" i="2"/>
  <c r="M1648" i="2" s="1"/>
  <c r="O1652" i="2"/>
  <c r="Z1652" i="2"/>
  <c r="M1652" i="2" s="1"/>
  <c r="O1656" i="2"/>
  <c r="Z1656" i="2"/>
  <c r="M1656" i="2" s="1"/>
  <c r="O1660" i="2"/>
  <c r="Z1660" i="2"/>
  <c r="M1660" i="2" s="1"/>
  <c r="O1664" i="2"/>
  <c r="Z1664" i="2"/>
  <c r="M1664" i="2" s="1"/>
  <c r="O1668" i="2"/>
  <c r="Z1668" i="2"/>
  <c r="M1668" i="2" s="1"/>
  <c r="O1672" i="2"/>
  <c r="Z1672" i="2"/>
  <c r="M1672" i="2" s="1"/>
  <c r="O1676" i="2"/>
  <c r="Z1676" i="2"/>
  <c r="M1676" i="2" s="1"/>
  <c r="O1680" i="2"/>
  <c r="Z1680" i="2"/>
  <c r="M1680" i="2" s="1"/>
  <c r="O1684" i="2"/>
  <c r="Z1684" i="2"/>
  <c r="M1684" i="2" s="1"/>
  <c r="O1688" i="2"/>
  <c r="Z1688" i="2"/>
  <c r="M1688" i="2" s="1"/>
  <c r="O1692" i="2"/>
  <c r="Z1692" i="2"/>
  <c r="M1692" i="2" s="1"/>
  <c r="AH1692" i="2" s="1"/>
  <c r="O1696" i="2"/>
  <c r="Z1696" i="2"/>
  <c r="M1696" i="2" s="1"/>
  <c r="O1700" i="2"/>
  <c r="Z1700" i="2"/>
  <c r="M1700" i="2" s="1"/>
  <c r="O1704" i="2"/>
  <c r="Z1704" i="2"/>
  <c r="M1704" i="2" s="1"/>
  <c r="O1708" i="2"/>
  <c r="Z1708" i="2"/>
  <c r="M1708" i="2" s="1"/>
  <c r="O1712" i="2"/>
  <c r="Z1712" i="2"/>
  <c r="M1712" i="2" s="1"/>
  <c r="O1716" i="2"/>
  <c r="Z1716" i="2"/>
  <c r="M1716" i="2" s="1"/>
  <c r="O1720" i="2"/>
  <c r="Z1720" i="2"/>
  <c r="M1720" i="2" s="1"/>
  <c r="O1724" i="2"/>
  <c r="Z1724" i="2"/>
  <c r="M1724" i="2" s="1"/>
  <c r="O1728" i="2"/>
  <c r="Z1728" i="2"/>
  <c r="M1728" i="2" s="1"/>
  <c r="O1732" i="2"/>
  <c r="Z1732" i="2"/>
  <c r="M1732" i="2" s="1"/>
  <c r="P1732" i="2" s="1"/>
  <c r="O1736" i="2"/>
  <c r="Z1736" i="2"/>
  <c r="M1736" i="2" s="1"/>
  <c r="O1740" i="2"/>
  <c r="Z1740" i="2"/>
  <c r="M1740" i="2" s="1"/>
  <c r="O1744" i="2"/>
  <c r="Z1744" i="2"/>
  <c r="M1744" i="2" s="1"/>
  <c r="O1748" i="2"/>
  <c r="Z1748" i="2"/>
  <c r="M1748" i="2" s="1"/>
  <c r="O1752" i="2"/>
  <c r="Z1752" i="2"/>
  <c r="M1752" i="2" s="1"/>
  <c r="O1756" i="2"/>
  <c r="Z1756" i="2"/>
  <c r="M1756" i="2" s="1"/>
  <c r="O1760" i="2"/>
  <c r="Z1760" i="2"/>
  <c r="M1760" i="2" s="1"/>
  <c r="O1764" i="2"/>
  <c r="Z1764" i="2"/>
  <c r="M1764" i="2" s="1"/>
  <c r="O1768" i="2"/>
  <c r="Z1768" i="2"/>
  <c r="M1768" i="2" s="1"/>
  <c r="O1772" i="2"/>
  <c r="Z1772" i="2"/>
  <c r="M1772" i="2" s="1"/>
  <c r="O1776" i="2"/>
  <c r="Z1776" i="2"/>
  <c r="M1776" i="2" s="1"/>
  <c r="O1780" i="2"/>
  <c r="Z1780" i="2"/>
  <c r="M1780" i="2" s="1"/>
  <c r="AH1780" i="2" s="1"/>
  <c r="O1784" i="2"/>
  <c r="Z1784" i="2"/>
  <c r="M1784" i="2" s="1"/>
  <c r="O1788" i="2"/>
  <c r="Z1788" i="2"/>
  <c r="M1788" i="2" s="1"/>
  <c r="O1792" i="2"/>
  <c r="Z1792" i="2"/>
  <c r="M1792" i="2" s="1"/>
  <c r="O1796" i="2"/>
  <c r="Z1796" i="2"/>
  <c r="M1796" i="2" s="1"/>
  <c r="O1800" i="2"/>
  <c r="Z1800" i="2"/>
  <c r="M1800" i="2" s="1"/>
  <c r="O1804" i="2"/>
  <c r="Z1804" i="2"/>
  <c r="M1804" i="2" s="1"/>
  <c r="O1808" i="2"/>
  <c r="Z1808" i="2"/>
  <c r="M1808" i="2" s="1"/>
  <c r="O1812" i="2"/>
  <c r="Z1812" i="2"/>
  <c r="M1812" i="2" s="1"/>
  <c r="O1816" i="2"/>
  <c r="Z1816" i="2"/>
  <c r="M1816" i="2" s="1"/>
  <c r="O1820" i="2"/>
  <c r="Z1820" i="2"/>
  <c r="M1820" i="2" s="1"/>
  <c r="P1820" i="2" s="1"/>
  <c r="O1824" i="2"/>
  <c r="Z1824" i="2"/>
  <c r="M1824" i="2" s="1"/>
  <c r="O1828" i="2"/>
  <c r="Z1828" i="2"/>
  <c r="M1828" i="2" s="1"/>
  <c r="O1832" i="2"/>
  <c r="Z1832" i="2"/>
  <c r="M1832" i="2" s="1"/>
  <c r="O1836" i="2"/>
  <c r="Z1836" i="2"/>
  <c r="M1836" i="2" s="1"/>
  <c r="O1840" i="2"/>
  <c r="Z1840" i="2"/>
  <c r="M1840" i="2" s="1"/>
  <c r="O1844" i="2"/>
  <c r="Z1844" i="2"/>
  <c r="M1844" i="2" s="1"/>
  <c r="O1848" i="2"/>
  <c r="Z1848" i="2"/>
  <c r="M1848" i="2" s="1"/>
  <c r="O1852" i="2"/>
  <c r="Z1852" i="2"/>
  <c r="M1852" i="2" s="1"/>
  <c r="O1856" i="2"/>
  <c r="Z1856" i="2"/>
  <c r="M1856" i="2" s="1"/>
  <c r="O1860" i="2"/>
  <c r="Z1860" i="2"/>
  <c r="M1860" i="2" s="1"/>
  <c r="AH1860" i="2" s="1"/>
  <c r="O1864" i="2"/>
  <c r="Z1864" i="2"/>
  <c r="M1864" i="2" s="1"/>
  <c r="O1868" i="2"/>
  <c r="Z1868" i="2"/>
  <c r="M1868" i="2" s="1"/>
  <c r="O1872" i="2"/>
  <c r="Z1872" i="2"/>
  <c r="M1872" i="2" s="1"/>
  <c r="O1876" i="2"/>
  <c r="Z1876" i="2"/>
  <c r="M1876" i="2" s="1"/>
  <c r="O1880" i="2"/>
  <c r="Z1880" i="2"/>
  <c r="M1880" i="2" s="1"/>
  <c r="O1884" i="2"/>
  <c r="Z1884" i="2"/>
  <c r="M1884" i="2" s="1"/>
  <c r="O1888" i="2"/>
  <c r="Z1888" i="2"/>
  <c r="M1888" i="2" s="1"/>
  <c r="O1892" i="2"/>
  <c r="Z1892" i="2"/>
  <c r="M1892" i="2" s="1"/>
  <c r="O1896" i="2"/>
  <c r="Z1896" i="2"/>
  <c r="M1896" i="2" s="1"/>
  <c r="O1900" i="2"/>
  <c r="Z1900" i="2"/>
  <c r="M1900" i="2" s="1"/>
  <c r="O1904" i="2"/>
  <c r="Z1904" i="2"/>
  <c r="M1904" i="2" s="1"/>
  <c r="O1908" i="2"/>
  <c r="Z1908" i="2"/>
  <c r="M1908" i="2" s="1"/>
  <c r="O1912" i="2"/>
  <c r="Z1912" i="2"/>
  <c r="M1912" i="2" s="1"/>
  <c r="O1916" i="2"/>
  <c r="Z1916" i="2"/>
  <c r="M1916" i="2" s="1"/>
  <c r="O1920" i="2"/>
  <c r="Z1920" i="2"/>
  <c r="M1920" i="2" s="1"/>
  <c r="O1924" i="2"/>
  <c r="Z1924" i="2"/>
  <c r="M1924" i="2" s="1"/>
  <c r="O1928" i="2"/>
  <c r="Z1928" i="2"/>
  <c r="M1928" i="2" s="1"/>
  <c r="O1932" i="2"/>
  <c r="Z1932" i="2"/>
  <c r="M1932" i="2" s="1"/>
  <c r="O1936" i="2"/>
  <c r="Z1936" i="2"/>
  <c r="M1936" i="2" s="1"/>
  <c r="O1940" i="2"/>
  <c r="Z1940" i="2"/>
  <c r="M1940" i="2" s="1"/>
  <c r="O1944" i="2"/>
  <c r="Z1944" i="2"/>
  <c r="M1944" i="2" s="1"/>
  <c r="O1948" i="2"/>
  <c r="Z1948" i="2"/>
  <c r="M1948" i="2" s="1"/>
  <c r="AH1948" i="2" s="1"/>
  <c r="O1952" i="2"/>
  <c r="Z1952" i="2"/>
  <c r="M1952" i="2" s="1"/>
  <c r="O1956" i="2"/>
  <c r="Z1956" i="2"/>
  <c r="M1956" i="2" s="1"/>
  <c r="O1960" i="2"/>
  <c r="Z1960" i="2"/>
  <c r="M1960" i="2" s="1"/>
  <c r="O1964" i="2"/>
  <c r="Z1964" i="2"/>
  <c r="M1964" i="2" s="1"/>
  <c r="O1968" i="2"/>
  <c r="Z1968" i="2"/>
  <c r="M1968" i="2" s="1"/>
  <c r="O1972" i="2"/>
  <c r="Z1972" i="2"/>
  <c r="M1972" i="2" s="1"/>
  <c r="P1972" i="2" s="1"/>
  <c r="O1976" i="2"/>
  <c r="Z1976" i="2"/>
  <c r="M1976" i="2" s="1"/>
  <c r="O1980" i="2"/>
  <c r="Z1980" i="2"/>
  <c r="M1980" i="2" s="1"/>
  <c r="O1984" i="2"/>
  <c r="Z1984" i="2"/>
  <c r="M1984" i="2" s="1"/>
  <c r="O1988" i="2"/>
  <c r="Z1988" i="2"/>
  <c r="M1988" i="2" s="1"/>
  <c r="O1992" i="2"/>
  <c r="Z1992" i="2"/>
  <c r="M1992" i="2" s="1"/>
  <c r="O1996" i="2"/>
  <c r="Z1996" i="2"/>
  <c r="M1996" i="2" s="1"/>
  <c r="O2000" i="2"/>
  <c r="Z2000" i="2"/>
  <c r="M2000" i="2" s="1"/>
  <c r="O2004" i="2"/>
  <c r="Z2004" i="2"/>
  <c r="M2004" i="2" s="1"/>
  <c r="O2008" i="2"/>
  <c r="Z2008" i="2"/>
  <c r="M2008" i="2" s="1"/>
  <c r="O2012" i="2"/>
  <c r="Z2012" i="2"/>
  <c r="M2012" i="2" s="1"/>
  <c r="O2016" i="2"/>
  <c r="Z2016" i="2"/>
  <c r="M2016" i="2" s="1"/>
  <c r="O2020" i="2"/>
  <c r="Z2020" i="2"/>
  <c r="M2020" i="2" s="1"/>
  <c r="O2024" i="2"/>
  <c r="Z2024" i="2"/>
  <c r="M2024" i="2" s="1"/>
  <c r="O2028" i="2"/>
  <c r="Z2028" i="2"/>
  <c r="M2028" i="2" s="1"/>
  <c r="O2032" i="2"/>
  <c r="Z2032" i="2"/>
  <c r="M2032" i="2" s="1"/>
  <c r="O2036" i="2"/>
  <c r="Z2036" i="2"/>
  <c r="M2036" i="2" s="1"/>
  <c r="AH2036" i="2" s="1"/>
  <c r="O2040" i="2"/>
  <c r="Z2040" i="2"/>
  <c r="M2040" i="2" s="1"/>
  <c r="O2044" i="2"/>
  <c r="Z2044" i="2"/>
  <c r="M2044" i="2" s="1"/>
  <c r="O2048" i="2"/>
  <c r="Z2048" i="2"/>
  <c r="M2048" i="2" s="1"/>
  <c r="O2052" i="2"/>
  <c r="Z2052" i="2"/>
  <c r="M2052" i="2" s="1"/>
  <c r="O2056" i="2"/>
  <c r="Z2056" i="2"/>
  <c r="M2056" i="2" s="1"/>
  <c r="O2060" i="2"/>
  <c r="Z2060" i="2"/>
  <c r="M2060" i="2" s="1"/>
  <c r="O2064" i="2"/>
  <c r="Z2064" i="2"/>
  <c r="M2064" i="2" s="1"/>
  <c r="O2068" i="2"/>
  <c r="Z2068" i="2"/>
  <c r="M2068" i="2" s="1"/>
  <c r="O2072" i="2"/>
  <c r="Z2072" i="2"/>
  <c r="M2072" i="2" s="1"/>
  <c r="O2076" i="2"/>
  <c r="Z2076" i="2"/>
  <c r="M2076" i="2" s="1"/>
  <c r="O2080" i="2"/>
  <c r="Z2080" i="2"/>
  <c r="M2080" i="2" s="1"/>
  <c r="O2084" i="2"/>
  <c r="Z2084" i="2"/>
  <c r="M2084" i="2" s="1"/>
  <c r="O2088" i="2"/>
  <c r="Z2088" i="2"/>
  <c r="M2088" i="2" s="1"/>
  <c r="O2092" i="2"/>
  <c r="Z2092" i="2"/>
  <c r="M2092" i="2" s="1"/>
  <c r="O2096" i="2"/>
  <c r="Z2096" i="2"/>
  <c r="M2096" i="2" s="1"/>
  <c r="AH2096" i="2" s="1"/>
  <c r="O2100" i="2"/>
  <c r="Z2100" i="2"/>
  <c r="M2100" i="2" s="1"/>
  <c r="O2104" i="2"/>
  <c r="Z2104" i="2"/>
  <c r="M2104" i="2" s="1"/>
  <c r="O2108" i="2"/>
  <c r="Z2108" i="2"/>
  <c r="M2108" i="2" s="1"/>
  <c r="O2112" i="2"/>
  <c r="Z2112" i="2"/>
  <c r="M2112" i="2" s="1"/>
  <c r="O2116" i="2"/>
  <c r="Z2116" i="2"/>
  <c r="M2116" i="2" s="1"/>
  <c r="O2120" i="2"/>
  <c r="Z2120" i="2"/>
  <c r="M2120" i="2" s="1"/>
  <c r="O2124" i="2"/>
  <c r="Z2124" i="2"/>
  <c r="M2124" i="2" s="1"/>
  <c r="O2128" i="2"/>
  <c r="Z2128" i="2"/>
  <c r="M2128" i="2" s="1"/>
  <c r="O2132" i="2"/>
  <c r="Z2132" i="2"/>
  <c r="M2132" i="2" s="1"/>
  <c r="O2136" i="2"/>
  <c r="Z2136" i="2"/>
  <c r="M2136" i="2" s="1"/>
  <c r="O2140" i="2"/>
  <c r="Z2140" i="2"/>
  <c r="M2140" i="2" s="1"/>
  <c r="O2144" i="2"/>
  <c r="Z2144" i="2"/>
  <c r="M2144" i="2" s="1"/>
  <c r="O2148" i="2"/>
  <c r="Z2148" i="2"/>
  <c r="M2148" i="2" s="1"/>
  <c r="O2152" i="2"/>
  <c r="Z2152" i="2"/>
  <c r="M2152" i="2" s="1"/>
  <c r="O2156" i="2"/>
  <c r="Z2156" i="2"/>
  <c r="M2156" i="2" s="1"/>
  <c r="O2160" i="2"/>
  <c r="Z2160" i="2"/>
  <c r="M2160" i="2" s="1"/>
  <c r="O2164" i="2"/>
  <c r="Z2164" i="2"/>
  <c r="M2164" i="2" s="1"/>
  <c r="O2168" i="2"/>
  <c r="Z2168" i="2"/>
  <c r="M2168" i="2" s="1"/>
  <c r="O2172" i="2"/>
  <c r="Z2172" i="2"/>
  <c r="M2172" i="2" s="1"/>
  <c r="O2176" i="2"/>
  <c r="Z2176" i="2"/>
  <c r="M2176" i="2" s="1"/>
  <c r="O2180" i="2"/>
  <c r="Z2180" i="2"/>
  <c r="M2180" i="2" s="1"/>
  <c r="P2180" i="2" s="1"/>
  <c r="O2184" i="2"/>
  <c r="Z2184" i="2"/>
  <c r="M2184" i="2" s="1"/>
  <c r="O2188" i="2"/>
  <c r="Z2188" i="2"/>
  <c r="M2188" i="2" s="1"/>
  <c r="O2192" i="2"/>
  <c r="Z2192" i="2"/>
  <c r="M2192" i="2" s="1"/>
  <c r="O2196" i="2"/>
  <c r="Z2196" i="2"/>
  <c r="M2196" i="2" s="1"/>
  <c r="O2200" i="2"/>
  <c r="Z2200" i="2"/>
  <c r="M2200" i="2" s="1"/>
  <c r="O2204" i="2"/>
  <c r="Z2204" i="2"/>
  <c r="M2204" i="2" s="1"/>
  <c r="O2208" i="2"/>
  <c r="Z2208" i="2"/>
  <c r="M2208" i="2" s="1"/>
  <c r="O2212" i="2"/>
  <c r="Z2212" i="2"/>
  <c r="M2212" i="2" s="1"/>
  <c r="O2216" i="2"/>
  <c r="Z2216" i="2"/>
  <c r="M2216" i="2" s="1"/>
  <c r="O2220" i="2"/>
  <c r="Z2220" i="2"/>
  <c r="M2220" i="2" s="1"/>
  <c r="O2224" i="2"/>
  <c r="Z2224" i="2"/>
  <c r="M2224" i="2" s="1"/>
  <c r="O2228" i="2"/>
  <c r="Z2228" i="2"/>
  <c r="M2228" i="2" s="1"/>
  <c r="O2232" i="2"/>
  <c r="Z2232" i="2"/>
  <c r="M2232" i="2" s="1"/>
  <c r="O2236" i="2"/>
  <c r="Z2236" i="2"/>
  <c r="M2236" i="2" s="1"/>
  <c r="O2240" i="2"/>
  <c r="Z2240" i="2"/>
  <c r="M2240" i="2" s="1"/>
  <c r="O2244" i="2"/>
  <c r="Z2244" i="2"/>
  <c r="M2244" i="2" s="1"/>
  <c r="O2248" i="2"/>
  <c r="Z2248" i="2"/>
  <c r="M2248" i="2" s="1"/>
  <c r="O2252" i="2"/>
  <c r="Z2252" i="2"/>
  <c r="M2252" i="2" s="1"/>
  <c r="O2256" i="2"/>
  <c r="Z2256" i="2"/>
  <c r="M2256" i="2" s="1"/>
  <c r="O2260" i="2"/>
  <c r="Z2260" i="2"/>
  <c r="M2260" i="2" s="1"/>
  <c r="O2264" i="2"/>
  <c r="Z2264" i="2"/>
  <c r="M2264" i="2" s="1"/>
  <c r="O2268" i="2"/>
  <c r="Z2268" i="2"/>
  <c r="M2268" i="2" s="1"/>
  <c r="AH2268" i="2" s="1"/>
  <c r="O2272" i="2"/>
  <c r="Z2272" i="2"/>
  <c r="M2272" i="2" s="1"/>
  <c r="O2276" i="2"/>
  <c r="Z2276" i="2"/>
  <c r="M2276" i="2" s="1"/>
  <c r="O2280" i="2"/>
  <c r="Z2280" i="2"/>
  <c r="M2280" i="2" s="1"/>
  <c r="O2284" i="2"/>
  <c r="Z2284" i="2"/>
  <c r="M2284" i="2" s="1"/>
  <c r="O2288" i="2"/>
  <c r="Z2288" i="2"/>
  <c r="M2288" i="2" s="1"/>
  <c r="O2292" i="2"/>
  <c r="Z2292" i="2"/>
  <c r="M2292" i="2" s="1"/>
  <c r="O2296" i="2"/>
  <c r="Z2296" i="2"/>
  <c r="M2296" i="2" s="1"/>
  <c r="O2300" i="2"/>
  <c r="Z2300" i="2"/>
  <c r="M2300" i="2" s="1"/>
  <c r="O2304" i="2"/>
  <c r="Z2304" i="2"/>
  <c r="M2304" i="2" s="1"/>
  <c r="O2308" i="2"/>
  <c r="Z2308" i="2"/>
  <c r="M2308" i="2" s="1"/>
  <c r="O2312" i="2"/>
  <c r="Z2312" i="2"/>
  <c r="M2312" i="2" s="1"/>
  <c r="O2316" i="2"/>
  <c r="Z2316" i="2"/>
  <c r="M2316" i="2" s="1"/>
  <c r="O2320" i="2"/>
  <c r="Z2320" i="2"/>
  <c r="M2320" i="2" s="1"/>
  <c r="O2324" i="2"/>
  <c r="Z2324" i="2"/>
  <c r="M2324" i="2" s="1"/>
  <c r="O2328" i="2"/>
  <c r="Z2328" i="2"/>
  <c r="M2328" i="2" s="1"/>
  <c r="O2332" i="2"/>
  <c r="Z2332" i="2"/>
  <c r="M2332" i="2" s="1"/>
  <c r="O2336" i="2"/>
  <c r="Z2336" i="2"/>
  <c r="M2336" i="2" s="1"/>
  <c r="O2340" i="2"/>
  <c r="Z2340" i="2"/>
  <c r="M2340" i="2" s="1"/>
  <c r="O2344" i="2"/>
  <c r="Z2344" i="2"/>
  <c r="M2344" i="2" s="1"/>
  <c r="O2348" i="2"/>
  <c r="Z2348" i="2"/>
  <c r="M2348" i="2" s="1"/>
  <c r="O2352" i="2"/>
  <c r="Z2352" i="2"/>
  <c r="M2352" i="2" s="1"/>
  <c r="O2356" i="2"/>
  <c r="Z2356" i="2"/>
  <c r="M2356" i="2" s="1"/>
  <c r="P2356" i="2" s="1"/>
  <c r="O2360" i="2"/>
  <c r="Z2360" i="2"/>
  <c r="M2360" i="2" s="1"/>
  <c r="O2364" i="2"/>
  <c r="Z2364" i="2"/>
  <c r="M2364" i="2" s="1"/>
  <c r="O2368" i="2"/>
  <c r="Z2368" i="2"/>
  <c r="M2368" i="2" s="1"/>
  <c r="O2372" i="2"/>
  <c r="Z2372" i="2"/>
  <c r="M2372" i="2" s="1"/>
  <c r="O2376" i="2"/>
  <c r="Z2376" i="2"/>
  <c r="M2376" i="2" s="1"/>
  <c r="O2380" i="2"/>
  <c r="Z2380" i="2"/>
  <c r="M2380" i="2" s="1"/>
  <c r="O2384" i="2"/>
  <c r="Z2384" i="2"/>
  <c r="M2384" i="2" s="1"/>
  <c r="O2388" i="2"/>
  <c r="Z2388" i="2"/>
  <c r="M2388" i="2" s="1"/>
  <c r="O2392" i="2"/>
  <c r="Z2392" i="2"/>
  <c r="M2392" i="2" s="1"/>
  <c r="O2396" i="2"/>
  <c r="Z2396" i="2"/>
  <c r="M2396" i="2" s="1"/>
  <c r="O2400" i="2"/>
  <c r="Z2400" i="2"/>
  <c r="M2400" i="2" s="1"/>
  <c r="O2404" i="2"/>
  <c r="Z2404" i="2"/>
  <c r="M2404" i="2" s="1"/>
  <c r="O2408" i="2"/>
  <c r="Z2408" i="2"/>
  <c r="M2408" i="2" s="1"/>
  <c r="O2412" i="2"/>
  <c r="Z2412" i="2"/>
  <c r="M2412" i="2" s="1"/>
  <c r="O2416" i="2"/>
  <c r="Z2416" i="2"/>
  <c r="M2416" i="2" s="1"/>
  <c r="O2420" i="2"/>
  <c r="Z2420" i="2"/>
  <c r="M2420" i="2" s="1"/>
  <c r="O2424" i="2"/>
  <c r="Z2424" i="2"/>
  <c r="M2424" i="2" s="1"/>
  <c r="O2428" i="2"/>
  <c r="Z2428" i="2"/>
  <c r="M2428" i="2" s="1"/>
  <c r="O2432" i="2"/>
  <c r="Z2432" i="2"/>
  <c r="M2432" i="2" s="1"/>
  <c r="O2436" i="2"/>
  <c r="Z2436" i="2"/>
  <c r="M2436" i="2" s="1"/>
  <c r="AH2436" i="2" s="1"/>
  <c r="O2440" i="2"/>
  <c r="Z2440" i="2"/>
  <c r="M2440" i="2" s="1"/>
  <c r="O2444" i="2"/>
  <c r="Z2444" i="2"/>
  <c r="M2444" i="2" s="1"/>
  <c r="O2448" i="2"/>
  <c r="Z2448" i="2"/>
  <c r="M2448" i="2" s="1"/>
  <c r="O2452" i="2"/>
  <c r="Z2452" i="2"/>
  <c r="M2452" i="2" s="1"/>
  <c r="O2456" i="2"/>
  <c r="Z2456" i="2"/>
  <c r="M2456" i="2" s="1"/>
  <c r="O2460" i="2"/>
  <c r="Z2460" i="2"/>
  <c r="M2460" i="2" s="1"/>
  <c r="O2464" i="2"/>
  <c r="Z2464" i="2"/>
  <c r="M2464" i="2" s="1"/>
  <c r="O2468" i="2"/>
  <c r="Z2468" i="2"/>
  <c r="M2468" i="2" s="1"/>
  <c r="O2472" i="2"/>
  <c r="Z2472" i="2"/>
  <c r="M2472" i="2" s="1"/>
  <c r="O2476" i="2"/>
  <c r="Z2476" i="2"/>
  <c r="M2476" i="2" s="1"/>
  <c r="O2480" i="2"/>
  <c r="Z2480" i="2"/>
  <c r="M2480" i="2" s="1"/>
  <c r="O2484" i="2"/>
  <c r="Z2484" i="2"/>
  <c r="M2484" i="2" s="1"/>
  <c r="P2484" i="2" s="1"/>
  <c r="O2488" i="2"/>
  <c r="Z2488" i="2"/>
  <c r="M2488" i="2" s="1"/>
  <c r="O2492" i="2"/>
  <c r="Z2492" i="2"/>
  <c r="M2492" i="2" s="1"/>
  <c r="O2496" i="2"/>
  <c r="Z2496" i="2"/>
  <c r="M2496" i="2" s="1"/>
  <c r="O2500" i="2"/>
  <c r="Z2500" i="2"/>
  <c r="M2500" i="2" s="1"/>
  <c r="O2504" i="2"/>
  <c r="Z2504" i="2"/>
  <c r="M2504" i="2" s="1"/>
  <c r="O2508" i="2"/>
  <c r="Z2508" i="2"/>
  <c r="M2508" i="2" s="1"/>
  <c r="X13" i="2"/>
  <c r="Z13" i="2"/>
  <c r="M13" i="2" s="1"/>
  <c r="AH13" i="2" s="1"/>
  <c r="Z17" i="2"/>
  <c r="M17" i="2" s="1"/>
  <c r="AH17" i="2" s="1"/>
  <c r="X17" i="2"/>
  <c r="X21" i="2"/>
  <c r="Z21" i="2"/>
  <c r="M21" i="2" s="1"/>
  <c r="AH21" i="2" s="1"/>
  <c r="Z25" i="2"/>
  <c r="M25" i="2" s="1"/>
  <c r="AH25" i="2" s="1"/>
  <c r="X25" i="2"/>
  <c r="X29" i="2"/>
  <c r="Z29" i="2"/>
  <c r="M29" i="2" s="1"/>
  <c r="AH29" i="2" s="1"/>
  <c r="Z33" i="2"/>
  <c r="M33" i="2" s="1"/>
  <c r="AH33" i="2" s="1"/>
  <c r="X33" i="2"/>
  <c r="X37" i="2"/>
  <c r="Z37" i="2"/>
  <c r="M37" i="2" s="1"/>
  <c r="AH37" i="2" s="1"/>
  <c r="Z41" i="2"/>
  <c r="M41" i="2" s="1"/>
  <c r="AH41" i="2" s="1"/>
  <c r="X41" i="2"/>
  <c r="X45" i="2"/>
  <c r="Z45" i="2"/>
  <c r="M45" i="2" s="1"/>
  <c r="AH45" i="2" s="1"/>
  <c r="Z49" i="2"/>
  <c r="M49" i="2" s="1"/>
  <c r="AH49" i="2" s="1"/>
  <c r="X49" i="2"/>
  <c r="X53" i="2"/>
  <c r="Z53" i="2"/>
  <c r="M53" i="2" s="1"/>
  <c r="AH53" i="2" s="1"/>
  <c r="Z57" i="2"/>
  <c r="M57" i="2" s="1"/>
  <c r="AH57" i="2" s="1"/>
  <c r="X57" i="2"/>
  <c r="X61" i="2"/>
  <c r="Z61" i="2"/>
  <c r="M61" i="2" s="1"/>
  <c r="AH61" i="2" s="1"/>
  <c r="Z65" i="2"/>
  <c r="M65" i="2" s="1"/>
  <c r="AH65" i="2" s="1"/>
  <c r="X65" i="2"/>
  <c r="X69" i="2"/>
  <c r="Z69" i="2"/>
  <c r="M69" i="2" s="1"/>
  <c r="AH69" i="2" s="1"/>
  <c r="Z73" i="2"/>
  <c r="M73" i="2" s="1"/>
  <c r="AH73" i="2" s="1"/>
  <c r="X73" i="2"/>
  <c r="X77" i="2"/>
  <c r="Z77" i="2"/>
  <c r="M77" i="2" s="1"/>
  <c r="AH77" i="2" s="1"/>
  <c r="Z81" i="2"/>
  <c r="M81" i="2" s="1"/>
  <c r="AH81" i="2" s="1"/>
  <c r="X81" i="2"/>
  <c r="X85" i="2"/>
  <c r="Z85" i="2"/>
  <c r="M85" i="2" s="1"/>
  <c r="AH85" i="2" s="1"/>
  <c r="Z89" i="2"/>
  <c r="M89" i="2" s="1"/>
  <c r="AH89" i="2" s="1"/>
  <c r="X89" i="2"/>
  <c r="X93" i="2"/>
  <c r="Z93" i="2"/>
  <c r="M93" i="2" s="1"/>
  <c r="AH93" i="2" s="1"/>
  <c r="Z97" i="2"/>
  <c r="M97" i="2" s="1"/>
  <c r="AH97" i="2" s="1"/>
  <c r="X97" i="2"/>
  <c r="X101" i="2"/>
  <c r="Z101" i="2"/>
  <c r="M101" i="2" s="1"/>
  <c r="AH101" i="2" s="1"/>
  <c r="Z105" i="2"/>
  <c r="M105" i="2" s="1"/>
  <c r="AH105" i="2" s="1"/>
  <c r="X105" i="2"/>
  <c r="X109" i="2"/>
  <c r="Z109" i="2"/>
  <c r="M109" i="2" s="1"/>
  <c r="AH109" i="2" s="1"/>
  <c r="Z113" i="2"/>
  <c r="M113" i="2" s="1"/>
  <c r="AH113" i="2" s="1"/>
  <c r="X113" i="2"/>
  <c r="X117" i="2"/>
  <c r="Z117" i="2"/>
  <c r="Z121" i="2"/>
  <c r="X121" i="2"/>
  <c r="X125" i="2"/>
  <c r="Z125" i="2"/>
  <c r="Z129" i="2"/>
  <c r="X129" i="2"/>
  <c r="X133" i="2"/>
  <c r="Z133" i="2"/>
  <c r="Z137" i="2"/>
  <c r="X137" i="2"/>
  <c r="X141" i="2"/>
  <c r="Z141" i="2"/>
  <c r="Z145" i="2"/>
  <c r="X145" i="2"/>
  <c r="X149" i="2"/>
  <c r="Z149" i="2"/>
  <c r="Z153" i="2"/>
  <c r="X153" i="2"/>
  <c r="X157" i="2"/>
  <c r="Z157" i="2"/>
  <c r="Z161" i="2"/>
  <c r="X161" i="2"/>
  <c r="X165" i="2"/>
  <c r="Z165" i="2"/>
  <c r="Z169" i="2"/>
  <c r="X169" i="2"/>
  <c r="X173" i="2"/>
  <c r="Z173" i="2"/>
  <c r="Z177" i="2"/>
  <c r="X177" i="2"/>
  <c r="X181" i="2"/>
  <c r="Z181" i="2"/>
  <c r="Z185" i="2"/>
  <c r="X185" i="2"/>
  <c r="X189" i="2"/>
  <c r="Z189" i="2"/>
  <c r="Z193" i="2"/>
  <c r="X193" i="2"/>
  <c r="X197" i="2"/>
  <c r="Z197" i="2"/>
  <c r="Z201" i="2"/>
  <c r="X201" i="2"/>
  <c r="X205" i="2"/>
  <c r="Z205" i="2"/>
  <c r="Z209" i="2"/>
  <c r="X209" i="2"/>
  <c r="X213" i="2"/>
  <c r="Z213" i="2"/>
  <c r="O217" i="2"/>
  <c r="Z217" i="2"/>
  <c r="M217" i="2" s="1"/>
  <c r="AH217" i="2" s="1"/>
  <c r="O221" i="2"/>
  <c r="Z221" i="2"/>
  <c r="M221" i="2" s="1"/>
  <c r="AH221" i="2" s="1"/>
  <c r="O225" i="2"/>
  <c r="Z225" i="2"/>
  <c r="M225" i="2" s="1"/>
  <c r="AH225" i="2" s="1"/>
  <c r="O229" i="2"/>
  <c r="Z229" i="2"/>
  <c r="M229" i="2" s="1"/>
  <c r="O233" i="2"/>
  <c r="Z233" i="2"/>
  <c r="M233" i="2" s="1"/>
  <c r="AH233" i="2" s="1"/>
  <c r="O237" i="2"/>
  <c r="Z237" i="2"/>
  <c r="M237" i="2" s="1"/>
  <c r="O241" i="2"/>
  <c r="Z241" i="2"/>
  <c r="M241" i="2" s="1"/>
  <c r="O245" i="2"/>
  <c r="Z245" i="2"/>
  <c r="M245" i="2" s="1"/>
  <c r="O249" i="2"/>
  <c r="Z249" i="2"/>
  <c r="M249" i="2" s="1"/>
  <c r="AH249" i="2" s="1"/>
  <c r="O253" i="2"/>
  <c r="Z253" i="2"/>
  <c r="M253" i="2" s="1"/>
  <c r="O257" i="2"/>
  <c r="Z257" i="2"/>
  <c r="M257" i="2" s="1"/>
  <c r="AH257" i="2" s="1"/>
  <c r="O261" i="2"/>
  <c r="Z261" i="2"/>
  <c r="M261" i="2" s="1"/>
  <c r="P261" i="2" s="1"/>
  <c r="O265" i="2"/>
  <c r="Z265" i="2"/>
  <c r="M265" i="2" s="1"/>
  <c r="O269" i="2"/>
  <c r="Z269" i="2"/>
  <c r="M269" i="2" s="1"/>
  <c r="O273" i="2"/>
  <c r="Z273" i="2"/>
  <c r="M273" i="2" s="1"/>
  <c r="AH273" i="2" s="1"/>
  <c r="O277" i="2"/>
  <c r="Z277" i="2"/>
  <c r="M277" i="2" s="1"/>
  <c r="O281" i="2"/>
  <c r="Z281" i="2"/>
  <c r="M281" i="2" s="1"/>
  <c r="AH281" i="2" s="1"/>
  <c r="O285" i="2"/>
  <c r="Z285" i="2"/>
  <c r="M285" i="2" s="1"/>
  <c r="AH285" i="2" s="1"/>
  <c r="O289" i="2"/>
  <c r="Z289" i="2"/>
  <c r="M289" i="2" s="1"/>
  <c r="AH289" i="2" s="1"/>
  <c r="O293" i="2"/>
  <c r="Z293" i="2"/>
  <c r="M293" i="2" s="1"/>
  <c r="O297" i="2"/>
  <c r="Z297" i="2"/>
  <c r="M297" i="2" s="1"/>
  <c r="AH297" i="2" s="1"/>
  <c r="O301" i="2"/>
  <c r="Z301" i="2"/>
  <c r="M301" i="2" s="1"/>
  <c r="P301" i="2" s="1"/>
  <c r="O305" i="2"/>
  <c r="Z305" i="2"/>
  <c r="M305" i="2" s="1"/>
  <c r="O309" i="2"/>
  <c r="Z309" i="2"/>
  <c r="M309" i="2" s="1"/>
  <c r="O313" i="2"/>
  <c r="Z313" i="2"/>
  <c r="M313" i="2" s="1"/>
  <c r="AH313" i="2" s="1"/>
  <c r="O317" i="2"/>
  <c r="Z317" i="2"/>
  <c r="M317" i="2" s="1"/>
  <c r="O321" i="2"/>
  <c r="Z321" i="2"/>
  <c r="M321" i="2" s="1"/>
  <c r="AH321" i="2" s="1"/>
  <c r="O325" i="2"/>
  <c r="Z325" i="2"/>
  <c r="M325" i="2" s="1"/>
  <c r="O329" i="2"/>
  <c r="Z329" i="2"/>
  <c r="M329" i="2" s="1"/>
  <c r="O333" i="2"/>
  <c r="Z333" i="2"/>
  <c r="M333" i="2" s="1"/>
  <c r="O337" i="2"/>
  <c r="Z337" i="2"/>
  <c r="M337" i="2" s="1"/>
  <c r="AH337" i="2" s="1"/>
  <c r="O341" i="2"/>
  <c r="Z341" i="2"/>
  <c r="M341" i="2" s="1"/>
  <c r="O345" i="2"/>
  <c r="Z345" i="2"/>
  <c r="M345" i="2" s="1"/>
  <c r="AH345" i="2" s="1"/>
  <c r="O349" i="2"/>
  <c r="Z349" i="2"/>
  <c r="M349" i="2" s="1"/>
  <c r="AH349" i="2" s="1"/>
  <c r="O353" i="2"/>
  <c r="Z353" i="2"/>
  <c r="M353" i="2" s="1"/>
  <c r="AH353" i="2" s="1"/>
  <c r="O357" i="2"/>
  <c r="Z357" i="2"/>
  <c r="M357" i="2" s="1"/>
  <c r="O361" i="2"/>
  <c r="Z361" i="2"/>
  <c r="M361" i="2" s="1"/>
  <c r="AH361" i="2" s="1"/>
  <c r="O365" i="2"/>
  <c r="Z365" i="2"/>
  <c r="M365" i="2" s="1"/>
  <c r="O369" i="2"/>
  <c r="Z369" i="2"/>
  <c r="M369" i="2" s="1"/>
  <c r="O373" i="2"/>
  <c r="Z373" i="2"/>
  <c r="M373" i="2" s="1"/>
  <c r="AH373" i="2" s="1"/>
  <c r="O377" i="2"/>
  <c r="Z377" i="2"/>
  <c r="M377" i="2" s="1"/>
  <c r="AH377" i="2" s="1"/>
  <c r="O381" i="2"/>
  <c r="Z381" i="2"/>
  <c r="M381" i="2" s="1"/>
  <c r="O385" i="2"/>
  <c r="Z385" i="2"/>
  <c r="M385" i="2" s="1"/>
  <c r="AH385" i="2" s="1"/>
  <c r="O389" i="2"/>
  <c r="Z389" i="2"/>
  <c r="M389" i="2" s="1"/>
  <c r="O393" i="2"/>
  <c r="Z393" i="2"/>
  <c r="M393" i="2" s="1"/>
  <c r="O397" i="2"/>
  <c r="Z397" i="2"/>
  <c r="M397" i="2" s="1"/>
  <c r="O401" i="2"/>
  <c r="Z401" i="2"/>
  <c r="M401" i="2" s="1"/>
  <c r="AH401" i="2" s="1"/>
  <c r="O405" i="2"/>
  <c r="Z405" i="2"/>
  <c r="M405" i="2" s="1"/>
  <c r="O409" i="2"/>
  <c r="Z409" i="2"/>
  <c r="M409" i="2" s="1"/>
  <c r="AH409" i="2" s="1"/>
  <c r="O413" i="2"/>
  <c r="Z413" i="2"/>
  <c r="M413" i="2" s="1"/>
  <c r="AH413" i="2" s="1"/>
  <c r="O417" i="2"/>
  <c r="Z417" i="2"/>
  <c r="M417" i="2" s="1"/>
  <c r="AH417" i="2" s="1"/>
  <c r="O421" i="2"/>
  <c r="Z421" i="2"/>
  <c r="M421" i="2" s="1"/>
  <c r="AH421" i="2" s="1"/>
  <c r="O425" i="2"/>
  <c r="Z425" i="2"/>
  <c r="M425" i="2" s="1"/>
  <c r="AH425" i="2" s="1"/>
  <c r="O429" i="2"/>
  <c r="Z429" i="2"/>
  <c r="M429" i="2" s="1"/>
  <c r="O433" i="2"/>
  <c r="Z433" i="2"/>
  <c r="M433" i="2" s="1"/>
  <c r="O437" i="2"/>
  <c r="Z437" i="2"/>
  <c r="M437" i="2" s="1"/>
  <c r="O441" i="2"/>
  <c r="Z441" i="2"/>
  <c r="M441" i="2" s="1"/>
  <c r="AH441" i="2" s="1"/>
  <c r="O445" i="2"/>
  <c r="Z445" i="2"/>
  <c r="M445" i="2" s="1"/>
  <c r="O449" i="2"/>
  <c r="Z449" i="2"/>
  <c r="M449" i="2" s="1"/>
  <c r="AH449" i="2" s="1"/>
  <c r="O453" i="2"/>
  <c r="Z453" i="2"/>
  <c r="M453" i="2" s="1"/>
  <c r="O457" i="2"/>
  <c r="Z457" i="2"/>
  <c r="M457" i="2" s="1"/>
  <c r="O461" i="2"/>
  <c r="Z461" i="2"/>
  <c r="M461" i="2" s="1"/>
  <c r="P461" i="2" s="1"/>
  <c r="O465" i="2"/>
  <c r="Z465" i="2"/>
  <c r="M465" i="2" s="1"/>
  <c r="AH465" i="2" s="1"/>
  <c r="O469" i="2"/>
  <c r="Z469" i="2"/>
  <c r="M469" i="2" s="1"/>
  <c r="O473" i="2"/>
  <c r="Z473" i="2"/>
  <c r="M473" i="2" s="1"/>
  <c r="AH473" i="2" s="1"/>
  <c r="O477" i="2"/>
  <c r="Z477" i="2"/>
  <c r="M477" i="2" s="1"/>
  <c r="AH477" i="2" s="1"/>
  <c r="O481" i="2"/>
  <c r="Z481" i="2"/>
  <c r="M481" i="2" s="1"/>
  <c r="AH481" i="2" s="1"/>
  <c r="O485" i="2"/>
  <c r="Z485" i="2"/>
  <c r="M485" i="2" s="1"/>
  <c r="O489" i="2"/>
  <c r="Z489" i="2"/>
  <c r="M489" i="2" s="1"/>
  <c r="AH489" i="2" s="1"/>
  <c r="O493" i="2"/>
  <c r="Z493" i="2"/>
  <c r="M493" i="2" s="1"/>
  <c r="O497" i="2"/>
  <c r="Z497" i="2"/>
  <c r="M497" i="2" s="1"/>
  <c r="O501" i="2"/>
  <c r="Z501" i="2"/>
  <c r="M501" i="2" s="1"/>
  <c r="O505" i="2"/>
  <c r="Z505" i="2"/>
  <c r="M505" i="2" s="1"/>
  <c r="AH505" i="2" s="1"/>
  <c r="O509" i="2"/>
  <c r="Z509" i="2"/>
  <c r="M509" i="2" s="1"/>
  <c r="O513" i="2"/>
  <c r="Z513" i="2"/>
  <c r="M513" i="2" s="1"/>
  <c r="AH513" i="2" s="1"/>
  <c r="O517" i="2"/>
  <c r="Z517" i="2"/>
  <c r="M517" i="2" s="1"/>
  <c r="O521" i="2"/>
  <c r="Z521" i="2"/>
  <c r="M521" i="2" s="1"/>
  <c r="O525" i="2"/>
  <c r="Z525" i="2"/>
  <c r="M525" i="2" s="1"/>
  <c r="O529" i="2"/>
  <c r="Z529" i="2"/>
  <c r="M529" i="2" s="1"/>
  <c r="AH529" i="2" s="1"/>
  <c r="O533" i="2"/>
  <c r="Z533" i="2"/>
  <c r="M533" i="2" s="1"/>
  <c r="AH533" i="2" s="1"/>
  <c r="O537" i="2"/>
  <c r="Z537" i="2"/>
  <c r="M537" i="2" s="1"/>
  <c r="AH537" i="2" s="1"/>
  <c r="O541" i="2"/>
  <c r="Z541" i="2"/>
  <c r="M541" i="2" s="1"/>
  <c r="AH541" i="2" s="1"/>
  <c r="O545" i="2"/>
  <c r="Z545" i="2"/>
  <c r="M545" i="2" s="1"/>
  <c r="AH545" i="2" s="1"/>
  <c r="O549" i="2"/>
  <c r="Z549" i="2"/>
  <c r="M549" i="2" s="1"/>
  <c r="O553" i="2"/>
  <c r="Z553" i="2"/>
  <c r="M553" i="2" s="1"/>
  <c r="AH553" i="2" s="1"/>
  <c r="O557" i="2"/>
  <c r="Z557" i="2"/>
  <c r="M557" i="2" s="1"/>
  <c r="AH557" i="2" s="1"/>
  <c r="O561" i="2"/>
  <c r="Z561" i="2"/>
  <c r="M561" i="2" s="1"/>
  <c r="O565" i="2"/>
  <c r="Z565" i="2"/>
  <c r="M565" i="2" s="1"/>
  <c r="O569" i="2"/>
  <c r="Z569" i="2"/>
  <c r="M569" i="2" s="1"/>
  <c r="AH569" i="2" s="1"/>
  <c r="O573" i="2"/>
  <c r="Z573" i="2"/>
  <c r="M573" i="2" s="1"/>
  <c r="O577" i="2"/>
  <c r="Z577" i="2"/>
  <c r="M577" i="2" s="1"/>
  <c r="AH577" i="2" s="1"/>
  <c r="O581" i="2"/>
  <c r="Z581" i="2"/>
  <c r="M581" i="2" s="1"/>
  <c r="O585" i="2"/>
  <c r="Z585" i="2"/>
  <c r="M585" i="2" s="1"/>
  <c r="O589" i="2"/>
  <c r="Z589" i="2"/>
  <c r="M589" i="2" s="1"/>
  <c r="O593" i="2"/>
  <c r="Z593" i="2"/>
  <c r="M593" i="2" s="1"/>
  <c r="AH593" i="2" s="1"/>
  <c r="O597" i="2"/>
  <c r="Z597" i="2"/>
  <c r="M597" i="2" s="1"/>
  <c r="AH597" i="2" s="1"/>
  <c r="O601" i="2"/>
  <c r="Z601" i="2"/>
  <c r="M601" i="2" s="1"/>
  <c r="AH601" i="2" s="1"/>
  <c r="O605" i="2"/>
  <c r="Z605" i="2"/>
  <c r="M605" i="2" s="1"/>
  <c r="AH605" i="2" s="1"/>
  <c r="O609" i="2"/>
  <c r="Z609" i="2"/>
  <c r="M609" i="2" s="1"/>
  <c r="AH609" i="2" s="1"/>
  <c r="O613" i="2"/>
  <c r="Z613" i="2"/>
  <c r="M613" i="2" s="1"/>
  <c r="AH613" i="2" s="1"/>
  <c r="O617" i="2"/>
  <c r="Z617" i="2"/>
  <c r="M617" i="2" s="1"/>
  <c r="O621" i="2"/>
  <c r="Z621" i="2"/>
  <c r="M621" i="2" s="1"/>
  <c r="O625" i="2"/>
  <c r="Z625" i="2"/>
  <c r="M625" i="2" s="1"/>
  <c r="AH625" i="2" s="1"/>
  <c r="O629" i="2"/>
  <c r="Z629" i="2"/>
  <c r="M629" i="2" s="1"/>
  <c r="AH629" i="2" s="1"/>
  <c r="O633" i="2"/>
  <c r="Z633" i="2"/>
  <c r="M633" i="2" s="1"/>
  <c r="O637" i="2"/>
  <c r="Z637" i="2"/>
  <c r="M637" i="2" s="1"/>
  <c r="AH637" i="2" s="1"/>
  <c r="O641" i="2"/>
  <c r="Z641" i="2"/>
  <c r="M641" i="2" s="1"/>
  <c r="O645" i="2"/>
  <c r="Z645" i="2"/>
  <c r="M645" i="2" s="1"/>
  <c r="AH645" i="2" s="1"/>
  <c r="O649" i="2"/>
  <c r="Z649" i="2"/>
  <c r="M649" i="2" s="1"/>
  <c r="AH649" i="2" s="1"/>
  <c r="O653" i="2"/>
  <c r="Z653" i="2"/>
  <c r="M653" i="2" s="1"/>
  <c r="O657" i="2"/>
  <c r="Z657" i="2"/>
  <c r="M657" i="2" s="1"/>
  <c r="O661" i="2"/>
  <c r="Z661" i="2"/>
  <c r="M661" i="2" s="1"/>
  <c r="AH661" i="2" s="1"/>
  <c r="O665" i="2"/>
  <c r="Z665" i="2"/>
  <c r="M665" i="2" s="1"/>
  <c r="AH665" i="2" s="1"/>
  <c r="O669" i="2"/>
  <c r="Z669" i="2"/>
  <c r="M669" i="2" s="1"/>
  <c r="AH669" i="2" s="1"/>
  <c r="O673" i="2"/>
  <c r="Z673" i="2"/>
  <c r="M673" i="2" s="1"/>
  <c r="AH673" i="2" s="1"/>
  <c r="O677" i="2"/>
  <c r="Z677" i="2"/>
  <c r="M677" i="2" s="1"/>
  <c r="AH677" i="2" s="1"/>
  <c r="O681" i="2"/>
  <c r="Z681" i="2"/>
  <c r="M681" i="2" s="1"/>
  <c r="O685" i="2"/>
  <c r="Z685" i="2"/>
  <c r="M685" i="2" s="1"/>
  <c r="AH685" i="2" s="1"/>
  <c r="O689" i="2"/>
  <c r="Z689" i="2"/>
  <c r="M689" i="2" s="1"/>
  <c r="O693" i="2"/>
  <c r="Z693" i="2"/>
  <c r="M693" i="2" s="1"/>
  <c r="AH693" i="2" s="1"/>
  <c r="O697" i="2"/>
  <c r="Z697" i="2"/>
  <c r="M697" i="2" s="1"/>
  <c r="AH697" i="2" s="1"/>
  <c r="O701" i="2"/>
  <c r="Z701" i="2"/>
  <c r="M701" i="2" s="1"/>
  <c r="AH701" i="2" s="1"/>
  <c r="O705" i="2"/>
  <c r="Z705" i="2"/>
  <c r="M705" i="2" s="1"/>
  <c r="O709" i="2"/>
  <c r="Z709" i="2"/>
  <c r="M709" i="2" s="1"/>
  <c r="AH709" i="2" s="1"/>
  <c r="O713" i="2"/>
  <c r="Z713" i="2"/>
  <c r="M713" i="2" s="1"/>
  <c r="AH713" i="2" s="1"/>
  <c r="O717" i="2"/>
  <c r="Z717" i="2"/>
  <c r="M717" i="2" s="1"/>
  <c r="O721" i="2"/>
  <c r="Z721" i="2"/>
  <c r="M721" i="2" s="1"/>
  <c r="AH721" i="2" s="1"/>
  <c r="O725" i="2"/>
  <c r="Z725" i="2"/>
  <c r="M725" i="2" s="1"/>
  <c r="AH725" i="2" s="1"/>
  <c r="O729" i="2"/>
  <c r="Z729" i="2"/>
  <c r="M729" i="2" s="1"/>
  <c r="O733" i="2"/>
  <c r="Z733" i="2"/>
  <c r="M733" i="2" s="1"/>
  <c r="AH733" i="2" s="1"/>
  <c r="O737" i="2"/>
  <c r="Z737" i="2"/>
  <c r="M737" i="2" s="1"/>
  <c r="AH737" i="2" s="1"/>
  <c r="O741" i="2"/>
  <c r="Z741" i="2"/>
  <c r="M741" i="2" s="1"/>
  <c r="AH741" i="2" s="1"/>
  <c r="O745" i="2"/>
  <c r="Z745" i="2"/>
  <c r="M745" i="2" s="1"/>
  <c r="O749" i="2"/>
  <c r="Z749" i="2"/>
  <c r="M749" i="2" s="1"/>
  <c r="AH749" i="2" s="1"/>
  <c r="O753" i="2"/>
  <c r="Z753" i="2"/>
  <c r="M753" i="2" s="1"/>
  <c r="O757" i="2"/>
  <c r="Z757" i="2"/>
  <c r="M757" i="2" s="1"/>
  <c r="AH757" i="2" s="1"/>
  <c r="O761" i="2"/>
  <c r="Z761" i="2"/>
  <c r="M761" i="2" s="1"/>
  <c r="O765" i="2"/>
  <c r="Z765" i="2"/>
  <c r="M765" i="2" s="1"/>
  <c r="AH765" i="2" s="1"/>
  <c r="O769" i="2"/>
  <c r="Z769" i="2"/>
  <c r="M769" i="2" s="1"/>
  <c r="O773" i="2"/>
  <c r="Z773" i="2"/>
  <c r="M773" i="2" s="1"/>
  <c r="AH773" i="2" s="1"/>
  <c r="O777" i="2"/>
  <c r="Z777" i="2"/>
  <c r="M777" i="2" s="1"/>
  <c r="AH777" i="2" s="1"/>
  <c r="O781" i="2"/>
  <c r="Z781" i="2"/>
  <c r="M781" i="2" s="1"/>
  <c r="O785" i="2"/>
  <c r="Z785" i="2"/>
  <c r="M785" i="2" s="1"/>
  <c r="O789" i="2"/>
  <c r="Z789" i="2"/>
  <c r="M789" i="2" s="1"/>
  <c r="AH789" i="2" s="1"/>
  <c r="O793" i="2"/>
  <c r="Z793" i="2"/>
  <c r="M793" i="2" s="1"/>
  <c r="O797" i="2"/>
  <c r="Z797" i="2"/>
  <c r="M797" i="2" s="1"/>
  <c r="AH797" i="2" s="1"/>
  <c r="O801" i="2"/>
  <c r="Z801" i="2"/>
  <c r="M801" i="2" s="1"/>
  <c r="AH801" i="2" s="1"/>
  <c r="O805" i="2"/>
  <c r="Z805" i="2"/>
  <c r="M805" i="2" s="1"/>
  <c r="AH805" i="2" s="1"/>
  <c r="O809" i="2"/>
  <c r="Z809" i="2"/>
  <c r="M809" i="2" s="1"/>
  <c r="AH809" i="2" s="1"/>
  <c r="O813" i="2"/>
  <c r="Z813" i="2"/>
  <c r="M813" i="2" s="1"/>
  <c r="AH813" i="2" s="1"/>
  <c r="O817" i="2"/>
  <c r="Z817" i="2"/>
  <c r="M817" i="2" s="1"/>
  <c r="O821" i="2"/>
  <c r="Z821" i="2"/>
  <c r="M821" i="2" s="1"/>
  <c r="AH821" i="2" s="1"/>
  <c r="O825" i="2"/>
  <c r="Z825" i="2"/>
  <c r="M825" i="2" s="1"/>
  <c r="AH825" i="2" s="1"/>
  <c r="O829" i="2"/>
  <c r="Z829" i="2"/>
  <c r="M829" i="2" s="1"/>
  <c r="AH829" i="2" s="1"/>
  <c r="O833" i="2"/>
  <c r="Z833" i="2"/>
  <c r="M833" i="2" s="1"/>
  <c r="O837" i="2"/>
  <c r="Z837" i="2"/>
  <c r="M837" i="2" s="1"/>
  <c r="AH837" i="2" s="1"/>
  <c r="O841" i="2"/>
  <c r="Z841" i="2"/>
  <c r="M841" i="2" s="1"/>
  <c r="AH841" i="2" s="1"/>
  <c r="O845" i="2"/>
  <c r="Z845" i="2"/>
  <c r="M845" i="2" s="1"/>
  <c r="AH845" i="2" s="1"/>
  <c r="O849" i="2"/>
  <c r="Z849" i="2"/>
  <c r="M849" i="2" s="1"/>
  <c r="AH849" i="2" s="1"/>
  <c r="O853" i="2"/>
  <c r="Z853" i="2"/>
  <c r="M853" i="2" s="1"/>
  <c r="AH853" i="2" s="1"/>
  <c r="O857" i="2"/>
  <c r="Z857" i="2"/>
  <c r="M857" i="2" s="1"/>
  <c r="O861" i="2"/>
  <c r="Z861" i="2"/>
  <c r="M861" i="2" s="1"/>
  <c r="AH861" i="2" s="1"/>
  <c r="O865" i="2"/>
  <c r="Z865" i="2"/>
  <c r="M865" i="2" s="1"/>
  <c r="O869" i="2"/>
  <c r="Z869" i="2"/>
  <c r="M869" i="2" s="1"/>
  <c r="AH869" i="2" s="1"/>
  <c r="O873" i="2"/>
  <c r="Z873" i="2"/>
  <c r="M873" i="2" s="1"/>
  <c r="O877" i="2"/>
  <c r="Z877" i="2"/>
  <c r="M877" i="2" s="1"/>
  <c r="AH877" i="2" s="1"/>
  <c r="O881" i="2"/>
  <c r="Z881" i="2"/>
  <c r="M881" i="2" s="1"/>
  <c r="O885" i="2"/>
  <c r="Z885" i="2"/>
  <c r="M885" i="2" s="1"/>
  <c r="AH885" i="2" s="1"/>
  <c r="O889" i="2"/>
  <c r="Z889" i="2"/>
  <c r="M889" i="2" s="1"/>
  <c r="O893" i="2"/>
  <c r="Z893" i="2"/>
  <c r="M893" i="2" s="1"/>
  <c r="AH893" i="2" s="1"/>
  <c r="O897" i="2"/>
  <c r="Z897" i="2"/>
  <c r="M897" i="2" s="1"/>
  <c r="AH897" i="2" s="1"/>
  <c r="O901" i="2"/>
  <c r="Z901" i="2"/>
  <c r="M901" i="2" s="1"/>
  <c r="AH901" i="2" s="1"/>
  <c r="O905" i="2"/>
  <c r="Z905" i="2"/>
  <c r="M905" i="2" s="1"/>
  <c r="AH905" i="2" s="1"/>
  <c r="O909" i="2"/>
  <c r="Z909" i="2"/>
  <c r="M909" i="2" s="1"/>
  <c r="O913" i="2"/>
  <c r="Z913" i="2"/>
  <c r="M913" i="2" s="1"/>
  <c r="O917" i="2"/>
  <c r="Z917" i="2"/>
  <c r="M917" i="2" s="1"/>
  <c r="AH917" i="2" s="1"/>
  <c r="O921" i="2"/>
  <c r="Z921" i="2"/>
  <c r="M921" i="2" s="1"/>
  <c r="O925" i="2"/>
  <c r="Z925" i="2"/>
  <c r="M925" i="2" s="1"/>
  <c r="AH925" i="2" s="1"/>
  <c r="O929" i="2"/>
  <c r="Z929" i="2"/>
  <c r="M929" i="2" s="1"/>
  <c r="AH929" i="2" s="1"/>
  <c r="O933" i="2"/>
  <c r="Z933" i="2"/>
  <c r="M933" i="2" s="1"/>
  <c r="AH933" i="2" s="1"/>
  <c r="O937" i="2"/>
  <c r="Z937" i="2"/>
  <c r="M937" i="2" s="1"/>
  <c r="AH937" i="2" s="1"/>
  <c r="O941" i="2"/>
  <c r="Z941" i="2"/>
  <c r="M941" i="2" s="1"/>
  <c r="AH941" i="2" s="1"/>
  <c r="O945" i="2"/>
  <c r="Z945" i="2"/>
  <c r="M945" i="2" s="1"/>
  <c r="O949" i="2"/>
  <c r="Z949" i="2"/>
  <c r="M949" i="2" s="1"/>
  <c r="AH949" i="2" s="1"/>
  <c r="O953" i="2"/>
  <c r="Z953" i="2"/>
  <c r="M953" i="2" s="1"/>
  <c r="AH953" i="2" s="1"/>
  <c r="O957" i="2"/>
  <c r="Z957" i="2"/>
  <c r="M957" i="2" s="1"/>
  <c r="AH957" i="2" s="1"/>
  <c r="O961" i="2"/>
  <c r="Z961" i="2"/>
  <c r="M961" i="2" s="1"/>
  <c r="O965" i="2"/>
  <c r="Z965" i="2"/>
  <c r="M965" i="2" s="1"/>
  <c r="AH965" i="2" s="1"/>
  <c r="O969" i="2"/>
  <c r="Z969" i="2"/>
  <c r="M969" i="2" s="1"/>
  <c r="O973" i="2"/>
  <c r="Z973" i="2"/>
  <c r="M973" i="2" s="1"/>
  <c r="AH973" i="2" s="1"/>
  <c r="O977" i="2"/>
  <c r="Z977" i="2"/>
  <c r="M977" i="2" s="1"/>
  <c r="AH977" i="2" s="1"/>
  <c r="O981" i="2"/>
  <c r="Z981" i="2"/>
  <c r="M981" i="2" s="1"/>
  <c r="AH981" i="2" s="1"/>
  <c r="O985" i="2"/>
  <c r="Z985" i="2"/>
  <c r="M985" i="2" s="1"/>
  <c r="AH985" i="2" s="1"/>
  <c r="O989" i="2"/>
  <c r="Z989" i="2"/>
  <c r="M989" i="2" s="1"/>
  <c r="AH989" i="2" s="1"/>
  <c r="O993" i="2"/>
  <c r="Z993" i="2"/>
  <c r="M993" i="2" s="1"/>
  <c r="O997" i="2"/>
  <c r="Z997" i="2"/>
  <c r="M997" i="2" s="1"/>
  <c r="AH997" i="2" s="1"/>
  <c r="O1001" i="2"/>
  <c r="Z1001" i="2"/>
  <c r="M1001" i="2" s="1"/>
  <c r="AH1001" i="2" s="1"/>
  <c r="O1005" i="2"/>
  <c r="Z1005" i="2"/>
  <c r="M1005" i="2" s="1"/>
  <c r="O1009" i="2"/>
  <c r="Z1009" i="2"/>
  <c r="M1009" i="2" s="1"/>
  <c r="AH1009" i="2" s="1"/>
  <c r="O1013" i="2"/>
  <c r="Z1013" i="2"/>
  <c r="M1013" i="2" s="1"/>
  <c r="AH1013" i="2" s="1"/>
  <c r="O1017" i="2"/>
  <c r="Z1017" i="2"/>
  <c r="M1017" i="2" s="1"/>
  <c r="O1021" i="2"/>
  <c r="Z1021" i="2"/>
  <c r="M1021" i="2" s="1"/>
  <c r="AH1021" i="2" s="1"/>
  <c r="O1025" i="2"/>
  <c r="Z1025" i="2"/>
  <c r="M1025" i="2" s="1"/>
  <c r="AH1025" i="2" s="1"/>
  <c r="O1029" i="2"/>
  <c r="Z1029" i="2"/>
  <c r="M1029" i="2" s="1"/>
  <c r="AH1029" i="2" s="1"/>
  <c r="O1033" i="2"/>
  <c r="Z1033" i="2"/>
  <c r="M1033" i="2" s="1"/>
  <c r="AH1033" i="2" s="1"/>
  <c r="O1037" i="2"/>
  <c r="Z1037" i="2"/>
  <c r="M1037" i="2" s="1"/>
  <c r="O1041" i="2"/>
  <c r="Z1041" i="2"/>
  <c r="M1041" i="2" s="1"/>
  <c r="AH1041" i="2" s="1"/>
  <c r="O1045" i="2"/>
  <c r="Z1045" i="2"/>
  <c r="M1045" i="2" s="1"/>
  <c r="AH1045" i="2" s="1"/>
  <c r="O1049" i="2"/>
  <c r="Z1049" i="2"/>
  <c r="M1049" i="2" s="1"/>
  <c r="O1053" i="2"/>
  <c r="Z1053" i="2"/>
  <c r="M1053" i="2" s="1"/>
  <c r="AH1053" i="2" s="1"/>
  <c r="O1057" i="2"/>
  <c r="Z1057" i="2"/>
  <c r="M1057" i="2" s="1"/>
  <c r="AH1057" i="2" s="1"/>
  <c r="O1061" i="2"/>
  <c r="Z1061" i="2"/>
  <c r="M1061" i="2" s="1"/>
  <c r="AH1061" i="2" s="1"/>
  <c r="O1065" i="2"/>
  <c r="Z1065" i="2"/>
  <c r="M1065" i="2" s="1"/>
  <c r="AH1065" i="2" s="1"/>
  <c r="O1069" i="2"/>
  <c r="Z1069" i="2"/>
  <c r="M1069" i="2" s="1"/>
  <c r="AH1069" i="2" s="1"/>
  <c r="O1073" i="2"/>
  <c r="Z1073" i="2"/>
  <c r="M1073" i="2" s="1"/>
  <c r="O1077" i="2"/>
  <c r="Z1077" i="2"/>
  <c r="M1077" i="2" s="1"/>
  <c r="AH1077" i="2" s="1"/>
  <c r="O1081" i="2"/>
  <c r="Z1081" i="2"/>
  <c r="M1081" i="2" s="1"/>
  <c r="AH1081" i="2" s="1"/>
  <c r="O1085" i="2"/>
  <c r="Z1085" i="2"/>
  <c r="M1085" i="2" s="1"/>
  <c r="AH1085" i="2" s="1"/>
  <c r="O1089" i="2"/>
  <c r="Z1089" i="2"/>
  <c r="M1089" i="2" s="1"/>
  <c r="AH1089" i="2" s="1"/>
  <c r="O1093" i="2"/>
  <c r="Z1093" i="2"/>
  <c r="M1093" i="2" s="1"/>
  <c r="AH1093" i="2" s="1"/>
  <c r="O1097" i="2"/>
  <c r="Z1097" i="2"/>
  <c r="M1097" i="2" s="1"/>
  <c r="O1101" i="2"/>
  <c r="Z1101" i="2"/>
  <c r="M1101" i="2" s="1"/>
  <c r="AH1101" i="2" s="1"/>
  <c r="O1105" i="2"/>
  <c r="Z1105" i="2"/>
  <c r="M1105" i="2" s="1"/>
  <c r="AH1105" i="2" s="1"/>
  <c r="O1109" i="2"/>
  <c r="Z1109" i="2"/>
  <c r="M1109" i="2" s="1"/>
  <c r="AH1109" i="2" s="1"/>
  <c r="O1113" i="2"/>
  <c r="Z1113" i="2"/>
  <c r="M1113" i="2" s="1"/>
  <c r="O1117" i="2"/>
  <c r="Z1117" i="2"/>
  <c r="M1117" i="2" s="1"/>
  <c r="AH1117" i="2" s="1"/>
  <c r="O1121" i="2"/>
  <c r="Z1121" i="2"/>
  <c r="M1121" i="2" s="1"/>
  <c r="AH1121" i="2" s="1"/>
  <c r="O1125" i="2"/>
  <c r="Z1125" i="2"/>
  <c r="M1125" i="2" s="1"/>
  <c r="AH1125" i="2" s="1"/>
  <c r="O1129" i="2"/>
  <c r="Z1129" i="2"/>
  <c r="M1129" i="2" s="1"/>
  <c r="O1133" i="2"/>
  <c r="Z1133" i="2"/>
  <c r="M1133" i="2" s="1"/>
  <c r="AH1133" i="2" s="1"/>
  <c r="O1137" i="2"/>
  <c r="Z1137" i="2"/>
  <c r="M1137" i="2" s="1"/>
  <c r="O1141" i="2"/>
  <c r="Z1141" i="2"/>
  <c r="M1141" i="2" s="1"/>
  <c r="AH1141" i="2" s="1"/>
  <c r="O1145" i="2"/>
  <c r="Z1145" i="2"/>
  <c r="M1145" i="2" s="1"/>
  <c r="AH1145" i="2" s="1"/>
  <c r="O1149" i="2"/>
  <c r="Z1149" i="2"/>
  <c r="M1149" i="2" s="1"/>
  <c r="AH1149" i="2" s="1"/>
  <c r="O1153" i="2"/>
  <c r="Z1153" i="2"/>
  <c r="M1153" i="2" s="1"/>
  <c r="O1157" i="2"/>
  <c r="Z1157" i="2"/>
  <c r="M1157" i="2" s="1"/>
  <c r="AH1157" i="2" s="1"/>
  <c r="O1161" i="2"/>
  <c r="Z1161" i="2"/>
  <c r="M1161" i="2" s="1"/>
  <c r="AH1161" i="2" s="1"/>
  <c r="O1165" i="2"/>
  <c r="Z1165" i="2"/>
  <c r="M1165" i="2" s="1"/>
  <c r="O1169" i="2"/>
  <c r="Z1169" i="2"/>
  <c r="M1169" i="2" s="1"/>
  <c r="O1173" i="2"/>
  <c r="Z1173" i="2"/>
  <c r="M1173" i="2" s="1"/>
  <c r="AH1173" i="2" s="1"/>
  <c r="O1177" i="2"/>
  <c r="Z1177" i="2"/>
  <c r="M1177" i="2" s="1"/>
  <c r="AH1177" i="2" s="1"/>
  <c r="O1181" i="2"/>
  <c r="Z1181" i="2"/>
  <c r="M1181" i="2" s="1"/>
  <c r="AH1181" i="2" s="1"/>
  <c r="O1185" i="2"/>
  <c r="Z1185" i="2"/>
  <c r="M1185" i="2" s="1"/>
  <c r="AH1185" i="2" s="1"/>
  <c r="O1189" i="2"/>
  <c r="Z1189" i="2"/>
  <c r="M1189" i="2" s="1"/>
  <c r="AH1189" i="2" s="1"/>
  <c r="O1193" i="2"/>
  <c r="Z1193" i="2"/>
  <c r="M1193" i="2" s="1"/>
  <c r="O1197" i="2"/>
  <c r="Z1197" i="2"/>
  <c r="M1197" i="2" s="1"/>
  <c r="AH1197" i="2" s="1"/>
  <c r="O1201" i="2"/>
  <c r="Z1201" i="2"/>
  <c r="M1201" i="2" s="1"/>
  <c r="O1205" i="2"/>
  <c r="Z1205" i="2"/>
  <c r="M1205" i="2" s="1"/>
  <c r="AH1205" i="2" s="1"/>
  <c r="O1209" i="2"/>
  <c r="Z1209" i="2"/>
  <c r="M1209" i="2" s="1"/>
  <c r="AH1209" i="2" s="1"/>
  <c r="O1213" i="2"/>
  <c r="Z1213" i="2"/>
  <c r="M1213" i="2" s="1"/>
  <c r="AH1213" i="2" s="1"/>
  <c r="O1217" i="2"/>
  <c r="Z1217" i="2"/>
  <c r="M1217" i="2" s="1"/>
  <c r="O1221" i="2"/>
  <c r="Z1221" i="2"/>
  <c r="M1221" i="2" s="1"/>
  <c r="AH1221" i="2" s="1"/>
  <c r="O1225" i="2"/>
  <c r="Z1225" i="2"/>
  <c r="M1225" i="2" s="1"/>
  <c r="AH1225" i="2" s="1"/>
  <c r="O1229" i="2"/>
  <c r="Z1229" i="2"/>
  <c r="M1229" i="2" s="1"/>
  <c r="AH1229" i="2" s="1"/>
  <c r="O1233" i="2"/>
  <c r="Z1233" i="2"/>
  <c r="M1233" i="2" s="1"/>
  <c r="AH1233" i="2" s="1"/>
  <c r="O1237" i="2"/>
  <c r="Z1237" i="2"/>
  <c r="M1237" i="2" s="1"/>
  <c r="AH1237" i="2" s="1"/>
  <c r="O1241" i="2"/>
  <c r="Z1241" i="2"/>
  <c r="M1241" i="2" s="1"/>
  <c r="AH1241" i="2" s="1"/>
  <c r="O1245" i="2"/>
  <c r="Z1245" i="2"/>
  <c r="M1245" i="2" s="1"/>
  <c r="AH1245" i="2" s="1"/>
  <c r="O1249" i="2"/>
  <c r="Z1249" i="2"/>
  <c r="M1249" i="2" s="1"/>
  <c r="O1253" i="2"/>
  <c r="Z1253" i="2"/>
  <c r="M1253" i="2" s="1"/>
  <c r="AH1253" i="2" s="1"/>
  <c r="O1257" i="2"/>
  <c r="Z1257" i="2"/>
  <c r="M1257" i="2" s="1"/>
  <c r="AH1257" i="2" s="1"/>
  <c r="O1261" i="2"/>
  <c r="Z1261" i="2"/>
  <c r="M1261" i="2" s="1"/>
  <c r="O1265" i="2"/>
  <c r="Z1265" i="2"/>
  <c r="M1265" i="2" s="1"/>
  <c r="O1269" i="2"/>
  <c r="Z1269" i="2"/>
  <c r="M1269" i="2" s="1"/>
  <c r="AH1269" i="2" s="1"/>
  <c r="O1273" i="2"/>
  <c r="Z1273" i="2"/>
  <c r="M1273" i="2" s="1"/>
  <c r="O1277" i="2"/>
  <c r="Z1277" i="2"/>
  <c r="M1277" i="2" s="1"/>
  <c r="AH1277" i="2" s="1"/>
  <c r="O1281" i="2"/>
  <c r="Z1281" i="2"/>
  <c r="M1281" i="2" s="1"/>
  <c r="AH1281" i="2" s="1"/>
  <c r="O1285" i="2"/>
  <c r="Z1285" i="2"/>
  <c r="M1285" i="2" s="1"/>
  <c r="AH1285" i="2" s="1"/>
  <c r="O1289" i="2"/>
  <c r="Z1289" i="2"/>
  <c r="M1289" i="2" s="1"/>
  <c r="AH1289" i="2" s="1"/>
  <c r="O1293" i="2"/>
  <c r="Z1293" i="2"/>
  <c r="M1293" i="2" s="1"/>
  <c r="O1297" i="2"/>
  <c r="Z1297" i="2"/>
  <c r="M1297" i="2" s="1"/>
  <c r="O1301" i="2"/>
  <c r="Z1301" i="2"/>
  <c r="M1301" i="2" s="1"/>
  <c r="AH1301" i="2" s="1"/>
  <c r="O1305" i="2"/>
  <c r="Z1305" i="2"/>
  <c r="M1305" i="2" s="1"/>
  <c r="O1309" i="2"/>
  <c r="Z1309" i="2"/>
  <c r="M1309" i="2" s="1"/>
  <c r="AH1309" i="2" s="1"/>
  <c r="O1313" i="2"/>
  <c r="Z1313" i="2"/>
  <c r="M1313" i="2" s="1"/>
  <c r="AH1313" i="2" s="1"/>
  <c r="O1317" i="2"/>
  <c r="Z1317" i="2"/>
  <c r="M1317" i="2" s="1"/>
  <c r="AH1317" i="2" s="1"/>
  <c r="O1321" i="2"/>
  <c r="Z1321" i="2"/>
  <c r="M1321" i="2" s="1"/>
  <c r="AH1321" i="2" s="1"/>
  <c r="O1325" i="2"/>
  <c r="Z1325" i="2"/>
  <c r="M1325" i="2" s="1"/>
  <c r="AH1325" i="2" s="1"/>
  <c r="O1329" i="2"/>
  <c r="Z1329" i="2"/>
  <c r="M1329" i="2" s="1"/>
  <c r="O1333" i="2"/>
  <c r="Z1333" i="2"/>
  <c r="M1333" i="2" s="1"/>
  <c r="AH1333" i="2" s="1"/>
  <c r="O1337" i="2"/>
  <c r="Z1337" i="2"/>
  <c r="M1337" i="2" s="1"/>
  <c r="AH1337" i="2" s="1"/>
  <c r="O1341" i="2"/>
  <c r="Z1341" i="2"/>
  <c r="M1341" i="2" s="1"/>
  <c r="AH1341" i="2" s="1"/>
  <c r="O1345" i="2"/>
  <c r="Z1345" i="2"/>
  <c r="M1345" i="2" s="1"/>
  <c r="O1349" i="2"/>
  <c r="Z1349" i="2"/>
  <c r="M1349" i="2" s="1"/>
  <c r="AH1349" i="2" s="1"/>
  <c r="O1353" i="2"/>
  <c r="Z1353" i="2"/>
  <c r="M1353" i="2" s="1"/>
  <c r="O1357" i="2"/>
  <c r="Z1357" i="2"/>
  <c r="M1357" i="2" s="1"/>
  <c r="AH1357" i="2" s="1"/>
  <c r="O1361" i="2"/>
  <c r="Z1361" i="2"/>
  <c r="M1361" i="2" s="1"/>
  <c r="AH1361" i="2" s="1"/>
  <c r="O1365" i="2"/>
  <c r="Z1365" i="2"/>
  <c r="M1365" i="2" s="1"/>
  <c r="AH1365" i="2" s="1"/>
  <c r="O1369" i="2"/>
  <c r="Z1369" i="2"/>
  <c r="M1369" i="2" s="1"/>
  <c r="O1373" i="2"/>
  <c r="Z1373" i="2"/>
  <c r="M1373" i="2" s="1"/>
  <c r="AH1373" i="2" s="1"/>
  <c r="O1377" i="2"/>
  <c r="Z1377" i="2"/>
  <c r="M1377" i="2" s="1"/>
  <c r="AH1377" i="2" s="1"/>
  <c r="O1381" i="2"/>
  <c r="Z1381" i="2"/>
  <c r="M1381" i="2" s="1"/>
  <c r="AH1381" i="2" s="1"/>
  <c r="O1385" i="2"/>
  <c r="Z1385" i="2"/>
  <c r="M1385" i="2" s="1"/>
  <c r="O1389" i="2"/>
  <c r="Z1389" i="2"/>
  <c r="M1389" i="2" s="1"/>
  <c r="O1393" i="2"/>
  <c r="Z1393" i="2"/>
  <c r="M1393" i="2" s="1"/>
  <c r="O1397" i="2"/>
  <c r="Z1397" i="2"/>
  <c r="M1397" i="2" s="1"/>
  <c r="AH1397" i="2" s="1"/>
  <c r="O1401" i="2"/>
  <c r="Z1401" i="2"/>
  <c r="M1401" i="2" s="1"/>
  <c r="AH1401" i="2" s="1"/>
  <c r="O1405" i="2"/>
  <c r="Z1405" i="2"/>
  <c r="M1405" i="2" s="1"/>
  <c r="AH1405" i="2" s="1"/>
  <c r="O1409" i="2"/>
  <c r="Z1409" i="2"/>
  <c r="M1409" i="2" s="1"/>
  <c r="O1413" i="2"/>
  <c r="Z1413" i="2"/>
  <c r="M1413" i="2" s="1"/>
  <c r="AH1413" i="2" s="1"/>
  <c r="O1417" i="2"/>
  <c r="Z1417" i="2"/>
  <c r="M1417" i="2" s="1"/>
  <c r="AH1417" i="2" s="1"/>
  <c r="O1421" i="2"/>
  <c r="Z1421" i="2"/>
  <c r="M1421" i="2" s="1"/>
  <c r="O1425" i="2"/>
  <c r="Z1425" i="2"/>
  <c r="M1425" i="2" s="1"/>
  <c r="O1429" i="2"/>
  <c r="Z1429" i="2"/>
  <c r="M1429" i="2" s="1"/>
  <c r="AH1429" i="2" s="1"/>
  <c r="O1433" i="2"/>
  <c r="Z1433" i="2"/>
  <c r="M1433" i="2" s="1"/>
  <c r="AH1433" i="2" s="1"/>
  <c r="O1437" i="2"/>
  <c r="Z1437" i="2"/>
  <c r="M1437" i="2" s="1"/>
  <c r="AH1437" i="2" s="1"/>
  <c r="O1441" i="2"/>
  <c r="Z1441" i="2"/>
  <c r="M1441" i="2" s="1"/>
  <c r="AH1441" i="2" s="1"/>
  <c r="O1445" i="2"/>
  <c r="Z1445" i="2"/>
  <c r="M1445" i="2" s="1"/>
  <c r="AH1445" i="2" s="1"/>
  <c r="O1449" i="2"/>
  <c r="Z1449" i="2"/>
  <c r="M1449" i="2" s="1"/>
  <c r="O1453" i="2"/>
  <c r="Z1453" i="2"/>
  <c r="M1453" i="2" s="1"/>
  <c r="AH1453" i="2" s="1"/>
  <c r="O1457" i="2"/>
  <c r="Z1457" i="2"/>
  <c r="M1457" i="2" s="1"/>
  <c r="O1461" i="2"/>
  <c r="Z1461" i="2"/>
  <c r="M1461" i="2" s="1"/>
  <c r="AH1461" i="2" s="1"/>
  <c r="O1465" i="2"/>
  <c r="Z1465" i="2"/>
  <c r="M1465" i="2" s="1"/>
  <c r="AH1465" i="2" s="1"/>
  <c r="O1469" i="2"/>
  <c r="Z1469" i="2"/>
  <c r="M1469" i="2" s="1"/>
  <c r="AH1469" i="2" s="1"/>
  <c r="O1473" i="2"/>
  <c r="Z1473" i="2"/>
  <c r="M1473" i="2" s="1"/>
  <c r="O1477" i="2"/>
  <c r="Z1477" i="2"/>
  <c r="M1477" i="2" s="1"/>
  <c r="AH1477" i="2" s="1"/>
  <c r="O1481" i="2"/>
  <c r="Z1481" i="2"/>
  <c r="M1481" i="2" s="1"/>
  <c r="O1485" i="2"/>
  <c r="Z1485" i="2"/>
  <c r="M1485" i="2" s="1"/>
  <c r="AH1485" i="2" s="1"/>
  <c r="O1489" i="2"/>
  <c r="Z1489" i="2"/>
  <c r="M1489" i="2" s="1"/>
  <c r="AH1489" i="2" s="1"/>
  <c r="O1493" i="2"/>
  <c r="Z1493" i="2"/>
  <c r="M1493" i="2" s="1"/>
  <c r="AH1493" i="2" s="1"/>
  <c r="O1497" i="2"/>
  <c r="Z1497" i="2"/>
  <c r="M1497" i="2" s="1"/>
  <c r="AH1497" i="2" s="1"/>
  <c r="O1501" i="2"/>
  <c r="Z1501" i="2"/>
  <c r="M1501" i="2" s="1"/>
  <c r="AH1501" i="2" s="1"/>
  <c r="O1505" i="2"/>
  <c r="Z1505" i="2"/>
  <c r="M1505" i="2" s="1"/>
  <c r="O1509" i="2"/>
  <c r="Z1509" i="2"/>
  <c r="M1509" i="2" s="1"/>
  <c r="AH1509" i="2" s="1"/>
  <c r="O1513" i="2"/>
  <c r="Z1513" i="2"/>
  <c r="M1513" i="2" s="1"/>
  <c r="O1517" i="2"/>
  <c r="Z1517" i="2"/>
  <c r="M1517" i="2" s="1"/>
  <c r="O1521" i="2"/>
  <c r="Z1521" i="2"/>
  <c r="M1521" i="2" s="1"/>
  <c r="AH1521" i="2" s="1"/>
  <c r="O1525" i="2"/>
  <c r="Z1525" i="2"/>
  <c r="M1525" i="2" s="1"/>
  <c r="AH1525" i="2" s="1"/>
  <c r="O1529" i="2"/>
  <c r="Z1529" i="2"/>
  <c r="M1529" i="2" s="1"/>
  <c r="O1533" i="2"/>
  <c r="Z1533" i="2"/>
  <c r="M1533" i="2" s="1"/>
  <c r="AH1533" i="2" s="1"/>
  <c r="O1537" i="2"/>
  <c r="Z1537" i="2"/>
  <c r="M1537" i="2" s="1"/>
  <c r="O1541" i="2"/>
  <c r="Z1541" i="2"/>
  <c r="M1541" i="2" s="1"/>
  <c r="AH1541" i="2" s="1"/>
  <c r="O1545" i="2"/>
  <c r="Z1545" i="2"/>
  <c r="M1545" i="2" s="1"/>
  <c r="O1549" i="2"/>
  <c r="Z1549" i="2"/>
  <c r="M1549" i="2" s="1"/>
  <c r="O1553" i="2"/>
  <c r="Z1553" i="2"/>
  <c r="M1553" i="2" s="1"/>
  <c r="O1557" i="2"/>
  <c r="Z1557" i="2"/>
  <c r="M1557" i="2" s="1"/>
  <c r="AH1557" i="2" s="1"/>
  <c r="O1561" i="2"/>
  <c r="Z1561" i="2"/>
  <c r="M1561" i="2" s="1"/>
  <c r="O1565" i="2"/>
  <c r="Z1565" i="2"/>
  <c r="M1565" i="2" s="1"/>
  <c r="AH1565" i="2" s="1"/>
  <c r="O1569" i="2"/>
  <c r="Z1569" i="2"/>
  <c r="M1569" i="2" s="1"/>
  <c r="AH1569" i="2" s="1"/>
  <c r="O1573" i="2"/>
  <c r="Z1573" i="2"/>
  <c r="M1573" i="2" s="1"/>
  <c r="AH1573" i="2" s="1"/>
  <c r="O1577" i="2"/>
  <c r="Z1577" i="2"/>
  <c r="M1577" i="2" s="1"/>
  <c r="AH1577" i="2" s="1"/>
  <c r="O1581" i="2"/>
  <c r="Z1581" i="2"/>
  <c r="M1581" i="2" s="1"/>
  <c r="O1585" i="2"/>
  <c r="Z1585" i="2"/>
  <c r="M1585" i="2" s="1"/>
  <c r="O1589" i="2"/>
  <c r="Z1589" i="2"/>
  <c r="M1589" i="2" s="1"/>
  <c r="AH1589" i="2" s="1"/>
  <c r="O1593" i="2"/>
  <c r="Z1593" i="2"/>
  <c r="M1593" i="2" s="1"/>
  <c r="O1597" i="2"/>
  <c r="Z1597" i="2"/>
  <c r="M1597" i="2" s="1"/>
  <c r="AH1597" i="2" s="1"/>
  <c r="O1601" i="2"/>
  <c r="Z1601" i="2"/>
  <c r="M1601" i="2" s="1"/>
  <c r="AH1601" i="2" s="1"/>
  <c r="O1605" i="2"/>
  <c r="Z1605" i="2"/>
  <c r="M1605" i="2" s="1"/>
  <c r="AH1605" i="2" s="1"/>
  <c r="O1609" i="2"/>
  <c r="Z1609" i="2"/>
  <c r="M1609" i="2" s="1"/>
  <c r="O1613" i="2"/>
  <c r="Z1613" i="2"/>
  <c r="M1613" i="2" s="1"/>
  <c r="AH1613" i="2" s="1"/>
  <c r="O1617" i="2"/>
  <c r="Z1617" i="2"/>
  <c r="M1617" i="2" s="1"/>
  <c r="O1621" i="2"/>
  <c r="Z1621" i="2"/>
  <c r="M1621" i="2" s="1"/>
  <c r="AH1621" i="2" s="1"/>
  <c r="O1625" i="2"/>
  <c r="Z1625" i="2"/>
  <c r="M1625" i="2" s="1"/>
  <c r="AH1625" i="2" s="1"/>
  <c r="O1629" i="2"/>
  <c r="Z1629" i="2"/>
  <c r="M1629" i="2" s="1"/>
  <c r="AH1629" i="2" s="1"/>
  <c r="O1633" i="2"/>
  <c r="Z1633" i="2"/>
  <c r="M1633" i="2" s="1"/>
  <c r="O1637" i="2"/>
  <c r="Z1637" i="2"/>
  <c r="M1637" i="2" s="1"/>
  <c r="AH1637" i="2" s="1"/>
  <c r="O1641" i="2"/>
  <c r="Z1641" i="2"/>
  <c r="M1641" i="2" s="1"/>
  <c r="O1645" i="2"/>
  <c r="Z1645" i="2"/>
  <c r="M1645" i="2" s="1"/>
  <c r="O1649" i="2"/>
  <c r="Z1649" i="2"/>
  <c r="M1649" i="2" s="1"/>
  <c r="AH1649" i="2" s="1"/>
  <c r="O1653" i="2"/>
  <c r="Z1653" i="2"/>
  <c r="M1653" i="2" s="1"/>
  <c r="AH1653" i="2" s="1"/>
  <c r="O1657" i="2"/>
  <c r="Z1657" i="2"/>
  <c r="M1657" i="2" s="1"/>
  <c r="O1661" i="2"/>
  <c r="Z1661" i="2"/>
  <c r="M1661" i="2" s="1"/>
  <c r="AH1661" i="2" s="1"/>
  <c r="O1665" i="2"/>
  <c r="Z1665" i="2"/>
  <c r="M1665" i="2" s="1"/>
  <c r="O1669" i="2"/>
  <c r="Z1669" i="2"/>
  <c r="M1669" i="2" s="1"/>
  <c r="AH1669" i="2" s="1"/>
  <c r="O1673" i="2"/>
  <c r="Z1673" i="2"/>
  <c r="M1673" i="2" s="1"/>
  <c r="O1677" i="2"/>
  <c r="Z1677" i="2"/>
  <c r="M1677" i="2" s="1"/>
  <c r="O1681" i="2"/>
  <c r="Z1681" i="2"/>
  <c r="M1681" i="2" s="1"/>
  <c r="O1685" i="2"/>
  <c r="Z1685" i="2"/>
  <c r="M1685" i="2" s="1"/>
  <c r="AH1685" i="2" s="1"/>
  <c r="O1689" i="2"/>
  <c r="Z1689" i="2"/>
  <c r="M1689" i="2" s="1"/>
  <c r="O1693" i="2"/>
  <c r="Z1693" i="2"/>
  <c r="M1693" i="2" s="1"/>
  <c r="AH1693" i="2" s="1"/>
  <c r="O1697" i="2"/>
  <c r="Z1697" i="2"/>
  <c r="M1697" i="2" s="1"/>
  <c r="O1701" i="2"/>
  <c r="Z1701" i="2"/>
  <c r="M1701" i="2" s="1"/>
  <c r="AH1701" i="2" s="1"/>
  <c r="O1705" i="2"/>
  <c r="Z1705" i="2"/>
  <c r="M1705" i="2" s="1"/>
  <c r="O1709" i="2"/>
  <c r="Z1709" i="2"/>
  <c r="M1709" i="2" s="1"/>
  <c r="O1713" i="2"/>
  <c r="Z1713" i="2"/>
  <c r="M1713" i="2" s="1"/>
  <c r="O1717" i="2"/>
  <c r="Z1717" i="2"/>
  <c r="M1717" i="2" s="1"/>
  <c r="AH1717" i="2" s="1"/>
  <c r="O1721" i="2"/>
  <c r="Z1721" i="2"/>
  <c r="M1721" i="2" s="1"/>
  <c r="AH1721" i="2" s="1"/>
  <c r="O1725" i="2"/>
  <c r="Z1725" i="2"/>
  <c r="M1725" i="2" s="1"/>
  <c r="AH1725" i="2" s="1"/>
  <c r="O1729" i="2"/>
  <c r="Z1729" i="2"/>
  <c r="M1729" i="2" s="1"/>
  <c r="AH1729" i="2" s="1"/>
  <c r="O1733" i="2"/>
  <c r="Z1733" i="2"/>
  <c r="M1733" i="2" s="1"/>
  <c r="AH1733" i="2" s="1"/>
  <c r="O1737" i="2"/>
  <c r="Z1737" i="2"/>
  <c r="M1737" i="2" s="1"/>
  <c r="O1741" i="2"/>
  <c r="Z1741" i="2"/>
  <c r="M1741" i="2" s="1"/>
  <c r="O1745" i="2"/>
  <c r="Z1745" i="2"/>
  <c r="M1745" i="2" s="1"/>
  <c r="O1749" i="2"/>
  <c r="Z1749" i="2"/>
  <c r="M1749" i="2" s="1"/>
  <c r="AH1749" i="2" s="1"/>
  <c r="O1753" i="2"/>
  <c r="Z1753" i="2"/>
  <c r="M1753" i="2" s="1"/>
  <c r="AH1753" i="2" s="1"/>
  <c r="O1757" i="2"/>
  <c r="Z1757" i="2"/>
  <c r="M1757" i="2" s="1"/>
  <c r="AH1757" i="2" s="1"/>
  <c r="O1761" i="2"/>
  <c r="Z1761" i="2"/>
  <c r="M1761" i="2" s="1"/>
  <c r="O1765" i="2"/>
  <c r="Z1765" i="2"/>
  <c r="M1765" i="2" s="1"/>
  <c r="AH1765" i="2" s="1"/>
  <c r="O1769" i="2"/>
  <c r="Z1769" i="2"/>
  <c r="M1769" i="2" s="1"/>
  <c r="O1773" i="2"/>
  <c r="Z1773" i="2"/>
  <c r="M1773" i="2" s="1"/>
  <c r="O1777" i="2"/>
  <c r="Z1777" i="2"/>
  <c r="M1777" i="2" s="1"/>
  <c r="O1781" i="2"/>
  <c r="Z1781" i="2"/>
  <c r="M1781" i="2" s="1"/>
  <c r="AH1781" i="2" s="1"/>
  <c r="O1785" i="2"/>
  <c r="Z1785" i="2"/>
  <c r="M1785" i="2" s="1"/>
  <c r="O1789" i="2"/>
  <c r="Z1789" i="2"/>
  <c r="M1789" i="2" s="1"/>
  <c r="AH1789" i="2" s="1"/>
  <c r="O1793" i="2"/>
  <c r="Z1793" i="2"/>
  <c r="M1793" i="2" s="1"/>
  <c r="O1797" i="2"/>
  <c r="Z1797" i="2"/>
  <c r="M1797" i="2" s="1"/>
  <c r="AH1797" i="2" s="1"/>
  <c r="O1801" i="2"/>
  <c r="Z1801" i="2"/>
  <c r="M1801" i="2" s="1"/>
  <c r="O1805" i="2"/>
  <c r="Z1805" i="2"/>
  <c r="M1805" i="2" s="1"/>
  <c r="O1809" i="2"/>
  <c r="Z1809" i="2"/>
  <c r="M1809" i="2" s="1"/>
  <c r="O1813" i="2"/>
  <c r="Z1813" i="2"/>
  <c r="M1813" i="2" s="1"/>
  <c r="AH1813" i="2" s="1"/>
  <c r="O1817" i="2"/>
  <c r="Z1817" i="2"/>
  <c r="M1817" i="2" s="1"/>
  <c r="O1821" i="2"/>
  <c r="Z1821" i="2"/>
  <c r="M1821" i="2" s="1"/>
  <c r="AH1821" i="2" s="1"/>
  <c r="O1825" i="2"/>
  <c r="Z1825" i="2"/>
  <c r="M1825" i="2" s="1"/>
  <c r="O1829" i="2"/>
  <c r="Z1829" i="2"/>
  <c r="M1829" i="2" s="1"/>
  <c r="AH1829" i="2" s="1"/>
  <c r="O1833" i="2"/>
  <c r="Z1833" i="2"/>
  <c r="M1833" i="2" s="1"/>
  <c r="AH1833" i="2" s="1"/>
  <c r="O1837" i="2"/>
  <c r="Z1837" i="2"/>
  <c r="M1837" i="2" s="1"/>
  <c r="O1841" i="2"/>
  <c r="Z1841" i="2"/>
  <c r="M1841" i="2" s="1"/>
  <c r="O1845" i="2"/>
  <c r="Z1845" i="2"/>
  <c r="M1845" i="2" s="1"/>
  <c r="AH1845" i="2" s="1"/>
  <c r="O1849" i="2"/>
  <c r="Z1849" i="2"/>
  <c r="M1849" i="2" s="1"/>
  <c r="O1853" i="2"/>
  <c r="Z1853" i="2"/>
  <c r="M1853" i="2" s="1"/>
  <c r="AH1853" i="2" s="1"/>
  <c r="O1857" i="2"/>
  <c r="Z1857" i="2"/>
  <c r="M1857" i="2" s="1"/>
  <c r="AH1857" i="2" s="1"/>
  <c r="O1861" i="2"/>
  <c r="Z1861" i="2"/>
  <c r="M1861" i="2" s="1"/>
  <c r="AH1861" i="2" s="1"/>
  <c r="O1865" i="2"/>
  <c r="Z1865" i="2"/>
  <c r="M1865" i="2" s="1"/>
  <c r="O1869" i="2"/>
  <c r="Z1869" i="2"/>
  <c r="M1869" i="2" s="1"/>
  <c r="AH1869" i="2" s="1"/>
  <c r="O1873" i="2"/>
  <c r="Z1873" i="2"/>
  <c r="M1873" i="2" s="1"/>
  <c r="O1877" i="2"/>
  <c r="Z1877" i="2"/>
  <c r="M1877" i="2" s="1"/>
  <c r="AH1877" i="2" s="1"/>
  <c r="O1881" i="2"/>
  <c r="Z1881" i="2"/>
  <c r="M1881" i="2" s="1"/>
  <c r="O1885" i="2"/>
  <c r="Z1885" i="2"/>
  <c r="M1885" i="2" s="1"/>
  <c r="AH1885" i="2" s="1"/>
  <c r="O1889" i="2"/>
  <c r="Z1889" i="2"/>
  <c r="M1889" i="2" s="1"/>
  <c r="O1893" i="2"/>
  <c r="Z1893" i="2"/>
  <c r="M1893" i="2" s="1"/>
  <c r="AH1893" i="2" s="1"/>
  <c r="O1897" i="2"/>
  <c r="Z1897" i="2"/>
  <c r="M1897" i="2" s="1"/>
  <c r="O1901" i="2"/>
  <c r="Z1901" i="2"/>
  <c r="M1901" i="2" s="1"/>
  <c r="O1905" i="2"/>
  <c r="Z1905" i="2"/>
  <c r="M1905" i="2" s="1"/>
  <c r="AH1905" i="2" s="1"/>
  <c r="O1909" i="2"/>
  <c r="Z1909" i="2"/>
  <c r="M1909" i="2" s="1"/>
  <c r="AH1909" i="2" s="1"/>
  <c r="O1913" i="2"/>
  <c r="Z1913" i="2"/>
  <c r="M1913" i="2" s="1"/>
  <c r="O1917" i="2"/>
  <c r="Z1917" i="2"/>
  <c r="M1917" i="2" s="1"/>
  <c r="AH1917" i="2" s="1"/>
  <c r="O1921" i="2"/>
  <c r="Z1921" i="2"/>
  <c r="M1921" i="2" s="1"/>
  <c r="AH1921" i="2" s="1"/>
  <c r="O1925" i="2"/>
  <c r="Z1925" i="2"/>
  <c r="M1925" i="2" s="1"/>
  <c r="AH1925" i="2" s="1"/>
  <c r="O1929" i="2"/>
  <c r="Z1929" i="2"/>
  <c r="M1929" i="2" s="1"/>
  <c r="AH1929" i="2" s="1"/>
  <c r="O1933" i="2"/>
  <c r="Z1933" i="2"/>
  <c r="M1933" i="2" s="1"/>
  <c r="O1937" i="2"/>
  <c r="Z1937" i="2"/>
  <c r="M1937" i="2" s="1"/>
  <c r="O1941" i="2"/>
  <c r="Z1941" i="2"/>
  <c r="M1941" i="2" s="1"/>
  <c r="AH1941" i="2" s="1"/>
  <c r="O1945" i="2"/>
  <c r="Z1945" i="2"/>
  <c r="M1945" i="2" s="1"/>
  <c r="O1949" i="2"/>
  <c r="Z1949" i="2"/>
  <c r="M1949" i="2" s="1"/>
  <c r="AH1949" i="2" s="1"/>
  <c r="O1953" i="2"/>
  <c r="Z1953" i="2"/>
  <c r="M1953" i="2" s="1"/>
  <c r="O1957" i="2"/>
  <c r="Z1957" i="2"/>
  <c r="M1957" i="2" s="1"/>
  <c r="AH1957" i="2" s="1"/>
  <c r="O1961" i="2"/>
  <c r="Z1961" i="2"/>
  <c r="M1961" i="2" s="1"/>
  <c r="AH1961" i="2" s="1"/>
  <c r="O1965" i="2"/>
  <c r="Z1965" i="2"/>
  <c r="M1965" i="2" s="1"/>
  <c r="O1969" i="2"/>
  <c r="Z1969" i="2"/>
  <c r="M1969" i="2" s="1"/>
  <c r="AH1969" i="2" s="1"/>
  <c r="O1973" i="2"/>
  <c r="Z1973" i="2"/>
  <c r="M1973" i="2" s="1"/>
  <c r="AH1973" i="2" s="1"/>
  <c r="O1977" i="2"/>
  <c r="Z1977" i="2"/>
  <c r="M1977" i="2" s="1"/>
  <c r="O1981" i="2"/>
  <c r="Z1981" i="2"/>
  <c r="M1981" i="2" s="1"/>
  <c r="AH1981" i="2" s="1"/>
  <c r="O1985" i="2"/>
  <c r="Z1985" i="2"/>
  <c r="M1985" i="2" s="1"/>
  <c r="AH1985" i="2" s="1"/>
  <c r="O1989" i="2"/>
  <c r="Z1989" i="2"/>
  <c r="M1989" i="2" s="1"/>
  <c r="AH1989" i="2" s="1"/>
  <c r="O1993" i="2"/>
  <c r="Z1993" i="2"/>
  <c r="M1993" i="2" s="1"/>
  <c r="O1997" i="2"/>
  <c r="Z1997" i="2"/>
  <c r="M1997" i="2" s="1"/>
  <c r="O2001" i="2"/>
  <c r="Z2001" i="2"/>
  <c r="M2001" i="2" s="1"/>
  <c r="O2005" i="2"/>
  <c r="Z2005" i="2"/>
  <c r="M2005" i="2" s="1"/>
  <c r="AH2005" i="2" s="1"/>
  <c r="O2009" i="2"/>
  <c r="Z2009" i="2"/>
  <c r="M2009" i="2" s="1"/>
  <c r="AH2009" i="2" s="1"/>
  <c r="O2013" i="2"/>
  <c r="Z2013" i="2"/>
  <c r="M2013" i="2" s="1"/>
  <c r="AH2013" i="2" s="1"/>
  <c r="O2017" i="2"/>
  <c r="Z2017" i="2"/>
  <c r="M2017" i="2" s="1"/>
  <c r="O2021" i="2"/>
  <c r="Z2021" i="2"/>
  <c r="M2021" i="2" s="1"/>
  <c r="AH2021" i="2" s="1"/>
  <c r="O2025" i="2"/>
  <c r="Z2025" i="2"/>
  <c r="M2025" i="2" s="1"/>
  <c r="AH2025" i="2" s="1"/>
  <c r="O2029" i="2"/>
  <c r="Z2029" i="2"/>
  <c r="M2029" i="2" s="1"/>
  <c r="O2033" i="2"/>
  <c r="Z2033" i="2"/>
  <c r="M2033" i="2" s="1"/>
  <c r="AH2033" i="2" s="1"/>
  <c r="O2037" i="2"/>
  <c r="Z2037" i="2"/>
  <c r="M2037" i="2" s="1"/>
  <c r="AH2037" i="2" s="1"/>
  <c r="O2041" i="2"/>
  <c r="Z2041" i="2"/>
  <c r="M2041" i="2" s="1"/>
  <c r="O2045" i="2"/>
  <c r="Z2045" i="2"/>
  <c r="M2045" i="2" s="1"/>
  <c r="AH2045" i="2" s="1"/>
  <c r="O2049" i="2"/>
  <c r="Z2049" i="2"/>
  <c r="M2049" i="2" s="1"/>
  <c r="AH2049" i="2" s="1"/>
  <c r="O2053" i="2"/>
  <c r="Z2053" i="2"/>
  <c r="M2053" i="2" s="1"/>
  <c r="AH2053" i="2" s="1"/>
  <c r="O2057" i="2"/>
  <c r="Z2057" i="2"/>
  <c r="M2057" i="2" s="1"/>
  <c r="O2061" i="2"/>
  <c r="Z2061" i="2"/>
  <c r="M2061" i="2" s="1"/>
  <c r="O2065" i="2"/>
  <c r="Z2065" i="2"/>
  <c r="M2065" i="2" s="1"/>
  <c r="O2069" i="2"/>
  <c r="Z2069" i="2"/>
  <c r="M2069" i="2" s="1"/>
  <c r="AH2069" i="2" s="1"/>
  <c r="O2073" i="2"/>
  <c r="Z2073" i="2"/>
  <c r="M2073" i="2" s="1"/>
  <c r="AH2073" i="2" s="1"/>
  <c r="O2077" i="2"/>
  <c r="Z2077" i="2"/>
  <c r="M2077" i="2" s="1"/>
  <c r="AH2077" i="2" s="1"/>
  <c r="O2081" i="2"/>
  <c r="Z2081" i="2"/>
  <c r="M2081" i="2" s="1"/>
  <c r="AH2081" i="2" s="1"/>
  <c r="O2085" i="2"/>
  <c r="Z2085" i="2"/>
  <c r="M2085" i="2" s="1"/>
  <c r="AH2085" i="2" s="1"/>
  <c r="O2089" i="2"/>
  <c r="Z2089" i="2"/>
  <c r="M2089" i="2" s="1"/>
  <c r="O2093" i="2"/>
  <c r="Z2093" i="2"/>
  <c r="M2093" i="2" s="1"/>
  <c r="O2097" i="2"/>
  <c r="Z2097" i="2"/>
  <c r="M2097" i="2" s="1"/>
  <c r="AH2097" i="2" s="1"/>
  <c r="O2101" i="2"/>
  <c r="Z2101" i="2"/>
  <c r="M2101" i="2" s="1"/>
  <c r="AH2101" i="2" s="1"/>
  <c r="O2105" i="2"/>
  <c r="Z2105" i="2"/>
  <c r="M2105" i="2" s="1"/>
  <c r="O2109" i="2"/>
  <c r="Z2109" i="2"/>
  <c r="M2109" i="2" s="1"/>
  <c r="AH2109" i="2" s="1"/>
  <c r="O2113" i="2"/>
  <c r="Z2113" i="2"/>
  <c r="M2113" i="2" s="1"/>
  <c r="AH2113" i="2" s="1"/>
  <c r="O2117" i="2"/>
  <c r="Z2117" i="2"/>
  <c r="M2117" i="2" s="1"/>
  <c r="AH2117" i="2" s="1"/>
  <c r="O2121" i="2"/>
  <c r="Z2121" i="2"/>
  <c r="M2121" i="2" s="1"/>
  <c r="O2125" i="2"/>
  <c r="Z2125" i="2"/>
  <c r="M2125" i="2" s="1"/>
  <c r="O2129" i="2"/>
  <c r="Z2129" i="2"/>
  <c r="M2129" i="2" s="1"/>
  <c r="O2133" i="2"/>
  <c r="Z2133" i="2"/>
  <c r="M2133" i="2" s="1"/>
  <c r="AH2133" i="2" s="1"/>
  <c r="O2137" i="2"/>
  <c r="Z2137" i="2"/>
  <c r="M2137" i="2" s="1"/>
  <c r="AH2137" i="2" s="1"/>
  <c r="O2141" i="2"/>
  <c r="Z2141" i="2"/>
  <c r="M2141" i="2" s="1"/>
  <c r="AH2141" i="2" s="1"/>
  <c r="O2145" i="2"/>
  <c r="Z2145" i="2"/>
  <c r="M2145" i="2" s="1"/>
  <c r="O2149" i="2"/>
  <c r="Z2149" i="2"/>
  <c r="M2149" i="2" s="1"/>
  <c r="AH2149" i="2" s="1"/>
  <c r="O2153" i="2"/>
  <c r="Z2153" i="2"/>
  <c r="M2153" i="2" s="1"/>
  <c r="AH2153" i="2" s="1"/>
  <c r="O2157" i="2"/>
  <c r="Z2157" i="2"/>
  <c r="M2157" i="2" s="1"/>
  <c r="AH2157" i="2" s="1"/>
  <c r="O2161" i="2"/>
  <c r="Z2161" i="2"/>
  <c r="M2161" i="2" s="1"/>
  <c r="O2165" i="2"/>
  <c r="Z2165" i="2"/>
  <c r="M2165" i="2" s="1"/>
  <c r="AH2165" i="2" s="1"/>
  <c r="O2169" i="2"/>
  <c r="Z2169" i="2"/>
  <c r="M2169" i="2" s="1"/>
  <c r="O2173" i="2"/>
  <c r="Z2173" i="2"/>
  <c r="M2173" i="2" s="1"/>
  <c r="AH2173" i="2" s="1"/>
  <c r="O2177" i="2"/>
  <c r="Z2177" i="2"/>
  <c r="M2177" i="2" s="1"/>
  <c r="AH2177" i="2" s="1"/>
  <c r="O2181" i="2"/>
  <c r="Z2181" i="2"/>
  <c r="M2181" i="2" s="1"/>
  <c r="AH2181" i="2" s="1"/>
  <c r="O2185" i="2"/>
  <c r="Z2185" i="2"/>
  <c r="M2185" i="2" s="1"/>
  <c r="O2189" i="2"/>
  <c r="Z2189" i="2"/>
  <c r="M2189" i="2" s="1"/>
  <c r="O2193" i="2"/>
  <c r="Z2193" i="2"/>
  <c r="M2193" i="2" s="1"/>
  <c r="O2197" i="2"/>
  <c r="Z2197" i="2"/>
  <c r="M2197" i="2" s="1"/>
  <c r="AH2197" i="2" s="1"/>
  <c r="O2201" i="2"/>
  <c r="Z2201" i="2"/>
  <c r="M2201" i="2" s="1"/>
  <c r="AH2201" i="2" s="1"/>
  <c r="O2205" i="2"/>
  <c r="Z2205" i="2"/>
  <c r="M2205" i="2" s="1"/>
  <c r="AH2205" i="2" s="1"/>
  <c r="O2209" i="2"/>
  <c r="Z2209" i="2"/>
  <c r="M2209" i="2" s="1"/>
  <c r="O2213" i="2"/>
  <c r="Z2213" i="2"/>
  <c r="M2213" i="2" s="1"/>
  <c r="AH2213" i="2" s="1"/>
  <c r="O2217" i="2"/>
  <c r="Z2217" i="2"/>
  <c r="M2217" i="2" s="1"/>
  <c r="AH2217" i="2" s="1"/>
  <c r="O2221" i="2"/>
  <c r="Z2221" i="2"/>
  <c r="M2221" i="2" s="1"/>
  <c r="O2225" i="2"/>
  <c r="Z2225" i="2"/>
  <c r="M2225" i="2" s="1"/>
  <c r="O2229" i="2"/>
  <c r="Z2229" i="2"/>
  <c r="M2229" i="2" s="1"/>
  <c r="AH2229" i="2" s="1"/>
  <c r="O2233" i="2"/>
  <c r="Z2233" i="2"/>
  <c r="M2233" i="2" s="1"/>
  <c r="O2237" i="2"/>
  <c r="Z2237" i="2"/>
  <c r="M2237" i="2" s="1"/>
  <c r="AH2237" i="2" s="1"/>
  <c r="O2241" i="2"/>
  <c r="Z2241" i="2"/>
  <c r="M2241" i="2" s="1"/>
  <c r="AH2241" i="2" s="1"/>
  <c r="O2245" i="2"/>
  <c r="Z2245" i="2"/>
  <c r="M2245" i="2" s="1"/>
  <c r="AH2245" i="2" s="1"/>
  <c r="O2249" i="2"/>
  <c r="Z2249" i="2"/>
  <c r="M2249" i="2" s="1"/>
  <c r="O2253" i="2"/>
  <c r="Z2253" i="2"/>
  <c r="M2253" i="2" s="1"/>
  <c r="AH2253" i="2" s="1"/>
  <c r="O2257" i="2"/>
  <c r="Z2257" i="2"/>
  <c r="M2257" i="2" s="1"/>
  <c r="O2261" i="2"/>
  <c r="Z2261" i="2"/>
  <c r="M2261" i="2" s="1"/>
  <c r="AH2261" i="2" s="1"/>
  <c r="O2265" i="2"/>
  <c r="Z2265" i="2"/>
  <c r="M2265" i="2" s="1"/>
  <c r="AH2265" i="2" s="1"/>
  <c r="O2269" i="2"/>
  <c r="Z2269" i="2"/>
  <c r="M2269" i="2" s="1"/>
  <c r="AH2269" i="2" s="1"/>
  <c r="O2273" i="2"/>
  <c r="Z2273" i="2"/>
  <c r="M2273" i="2" s="1"/>
  <c r="O2277" i="2"/>
  <c r="Z2277" i="2"/>
  <c r="M2277" i="2" s="1"/>
  <c r="AH2277" i="2" s="1"/>
  <c r="O2281" i="2"/>
  <c r="Z2281" i="2"/>
  <c r="M2281" i="2" s="1"/>
  <c r="AH2281" i="2" s="1"/>
  <c r="O2285" i="2"/>
  <c r="Z2285" i="2"/>
  <c r="M2285" i="2" s="1"/>
  <c r="O2289" i="2"/>
  <c r="Z2289" i="2"/>
  <c r="M2289" i="2" s="1"/>
  <c r="AH2289" i="2" s="1"/>
  <c r="O2293" i="2"/>
  <c r="Z2293" i="2"/>
  <c r="M2293" i="2" s="1"/>
  <c r="AH2293" i="2" s="1"/>
  <c r="O2297" i="2"/>
  <c r="Z2297" i="2"/>
  <c r="M2297" i="2" s="1"/>
  <c r="O2301" i="2"/>
  <c r="Z2301" i="2"/>
  <c r="M2301" i="2" s="1"/>
  <c r="AH2301" i="2" s="1"/>
  <c r="O2305" i="2"/>
  <c r="Z2305" i="2"/>
  <c r="M2305" i="2" s="1"/>
  <c r="AH2305" i="2" s="1"/>
  <c r="O2309" i="2"/>
  <c r="Z2309" i="2"/>
  <c r="M2309" i="2" s="1"/>
  <c r="AH2309" i="2" s="1"/>
  <c r="O2313" i="2"/>
  <c r="Z2313" i="2"/>
  <c r="M2313" i="2" s="1"/>
  <c r="O2317" i="2"/>
  <c r="Z2317" i="2"/>
  <c r="M2317" i="2" s="1"/>
  <c r="AH2317" i="2" s="1"/>
  <c r="O2321" i="2"/>
  <c r="Z2321" i="2"/>
  <c r="M2321" i="2" s="1"/>
  <c r="O2325" i="2"/>
  <c r="Z2325" i="2"/>
  <c r="M2325" i="2" s="1"/>
  <c r="AH2325" i="2" s="1"/>
  <c r="O2329" i="2"/>
  <c r="Z2329" i="2"/>
  <c r="M2329" i="2" s="1"/>
  <c r="O2333" i="2"/>
  <c r="Z2333" i="2"/>
  <c r="M2333" i="2" s="1"/>
  <c r="AH2333" i="2" s="1"/>
  <c r="O2337" i="2"/>
  <c r="Z2337" i="2"/>
  <c r="M2337" i="2" s="1"/>
  <c r="O2341" i="2"/>
  <c r="Z2341" i="2"/>
  <c r="M2341" i="2" s="1"/>
  <c r="AH2341" i="2" s="1"/>
  <c r="O2345" i="2"/>
  <c r="Z2345" i="2"/>
  <c r="M2345" i="2" s="1"/>
  <c r="AH2345" i="2" s="1"/>
  <c r="O2349" i="2"/>
  <c r="Z2349" i="2"/>
  <c r="M2349" i="2" s="1"/>
  <c r="O2353" i="2"/>
  <c r="Z2353" i="2"/>
  <c r="M2353" i="2" s="1"/>
  <c r="AH2353" i="2" s="1"/>
  <c r="O2357" i="2"/>
  <c r="Z2357" i="2"/>
  <c r="M2357" i="2" s="1"/>
  <c r="AH2357" i="2" s="1"/>
  <c r="O2361" i="2"/>
  <c r="Z2361" i="2"/>
  <c r="M2361" i="2" s="1"/>
  <c r="O2365" i="2"/>
  <c r="Z2365" i="2"/>
  <c r="M2365" i="2" s="1"/>
  <c r="AH2365" i="2" s="1"/>
  <c r="O2369" i="2"/>
  <c r="Z2369" i="2"/>
  <c r="M2369" i="2" s="1"/>
  <c r="AH2369" i="2" s="1"/>
  <c r="O2373" i="2"/>
  <c r="Z2373" i="2"/>
  <c r="M2373" i="2" s="1"/>
  <c r="AH2373" i="2" s="1"/>
  <c r="O2377" i="2"/>
  <c r="Z2377" i="2"/>
  <c r="M2377" i="2" s="1"/>
  <c r="O2381" i="2"/>
  <c r="Z2381" i="2"/>
  <c r="M2381" i="2" s="1"/>
  <c r="AH2381" i="2" s="1"/>
  <c r="O2385" i="2"/>
  <c r="Z2385" i="2"/>
  <c r="M2385" i="2" s="1"/>
  <c r="AH2385" i="2" s="1"/>
  <c r="O2389" i="2"/>
  <c r="Z2389" i="2"/>
  <c r="M2389" i="2" s="1"/>
  <c r="AH2389" i="2" s="1"/>
  <c r="O2393" i="2"/>
  <c r="Z2393" i="2"/>
  <c r="M2393" i="2" s="1"/>
  <c r="AH2393" i="2" s="1"/>
  <c r="O2397" i="2"/>
  <c r="Z2397" i="2"/>
  <c r="M2397" i="2" s="1"/>
  <c r="AH2397" i="2" s="1"/>
  <c r="O2401" i="2"/>
  <c r="Z2401" i="2"/>
  <c r="M2401" i="2" s="1"/>
  <c r="O2405" i="2"/>
  <c r="Z2405" i="2"/>
  <c r="M2405" i="2" s="1"/>
  <c r="AH2405" i="2" s="1"/>
  <c r="O2409" i="2"/>
  <c r="Z2409" i="2"/>
  <c r="M2409" i="2" s="1"/>
  <c r="O2413" i="2"/>
  <c r="Z2413" i="2"/>
  <c r="M2413" i="2" s="1"/>
  <c r="O2417" i="2"/>
  <c r="Z2417" i="2"/>
  <c r="M2417" i="2" s="1"/>
  <c r="AH2417" i="2" s="1"/>
  <c r="O2421" i="2"/>
  <c r="Z2421" i="2"/>
  <c r="M2421" i="2" s="1"/>
  <c r="AH2421" i="2" s="1"/>
  <c r="O2425" i="2"/>
  <c r="Z2425" i="2"/>
  <c r="M2425" i="2" s="1"/>
  <c r="O2429" i="2"/>
  <c r="Z2429" i="2"/>
  <c r="M2429" i="2" s="1"/>
  <c r="AH2429" i="2" s="1"/>
  <c r="O2433" i="2"/>
  <c r="Z2433" i="2"/>
  <c r="M2433" i="2" s="1"/>
  <c r="AH2433" i="2" s="1"/>
  <c r="O2437" i="2"/>
  <c r="Z2437" i="2"/>
  <c r="M2437" i="2" s="1"/>
  <c r="AH2437" i="2" s="1"/>
  <c r="O2441" i="2"/>
  <c r="Z2441" i="2"/>
  <c r="M2441" i="2" s="1"/>
  <c r="AH2441" i="2" s="1"/>
  <c r="O2445" i="2"/>
  <c r="Z2445" i="2"/>
  <c r="M2445" i="2" s="1"/>
  <c r="O2449" i="2"/>
  <c r="Z2449" i="2"/>
  <c r="M2449" i="2" s="1"/>
  <c r="O2453" i="2"/>
  <c r="Z2453" i="2"/>
  <c r="M2453" i="2" s="1"/>
  <c r="AH2453" i="2" s="1"/>
  <c r="O2457" i="2"/>
  <c r="Z2457" i="2"/>
  <c r="M2457" i="2" s="1"/>
  <c r="AH2457" i="2" s="1"/>
  <c r="O2461" i="2"/>
  <c r="Z2461" i="2"/>
  <c r="M2461" i="2" s="1"/>
  <c r="AH2461" i="2" s="1"/>
  <c r="O2465" i="2"/>
  <c r="Z2465" i="2"/>
  <c r="M2465" i="2" s="1"/>
  <c r="O2469" i="2"/>
  <c r="Z2469" i="2"/>
  <c r="M2469" i="2" s="1"/>
  <c r="AH2469" i="2" s="1"/>
  <c r="O2473" i="2"/>
  <c r="Z2473" i="2"/>
  <c r="M2473" i="2" s="1"/>
  <c r="AH2473" i="2" s="1"/>
  <c r="O2477" i="2"/>
  <c r="Z2477" i="2"/>
  <c r="M2477" i="2" s="1"/>
  <c r="O2481" i="2"/>
  <c r="Z2481" i="2"/>
  <c r="M2481" i="2" s="1"/>
  <c r="O2485" i="2"/>
  <c r="Z2485" i="2"/>
  <c r="M2485" i="2" s="1"/>
  <c r="AH2485" i="2" s="1"/>
  <c r="O2489" i="2"/>
  <c r="Z2489" i="2"/>
  <c r="M2489" i="2" s="1"/>
  <c r="O2493" i="2"/>
  <c r="Z2493" i="2"/>
  <c r="M2493" i="2" s="1"/>
  <c r="AH2493" i="2" s="1"/>
  <c r="O2497" i="2"/>
  <c r="Z2497" i="2"/>
  <c r="M2497" i="2" s="1"/>
  <c r="AH2497" i="2" s="1"/>
  <c r="O2501" i="2"/>
  <c r="Z2501" i="2"/>
  <c r="M2501" i="2" s="1"/>
  <c r="AH2501" i="2" s="1"/>
  <c r="O2505" i="2"/>
  <c r="Z2505" i="2"/>
  <c r="M2505" i="2" s="1"/>
  <c r="O2509" i="2"/>
  <c r="Z2509" i="2"/>
  <c r="M2509" i="2" s="1"/>
  <c r="AH2509" i="2" s="1"/>
  <c r="X14" i="2"/>
  <c r="Z14" i="2"/>
  <c r="M14" i="2" s="1"/>
  <c r="AH14" i="2" s="1"/>
  <c r="X18" i="2"/>
  <c r="Z18" i="2"/>
  <c r="M18" i="2" s="1"/>
  <c r="AH18" i="2" s="1"/>
  <c r="X22" i="2"/>
  <c r="Z22" i="2"/>
  <c r="M22" i="2" s="1"/>
  <c r="AH22" i="2" s="1"/>
  <c r="X26" i="2"/>
  <c r="Z26" i="2"/>
  <c r="M26" i="2" s="1"/>
  <c r="AH26" i="2" s="1"/>
  <c r="X30" i="2"/>
  <c r="Z30" i="2"/>
  <c r="M30" i="2" s="1"/>
  <c r="AH30" i="2" s="1"/>
  <c r="X34" i="2"/>
  <c r="Z34" i="2"/>
  <c r="M34" i="2" s="1"/>
  <c r="AH34" i="2" s="1"/>
  <c r="X38" i="2"/>
  <c r="Z38" i="2"/>
  <c r="M38" i="2" s="1"/>
  <c r="AH38" i="2" s="1"/>
  <c r="X42" i="2"/>
  <c r="Z42" i="2"/>
  <c r="M42" i="2" s="1"/>
  <c r="AH42" i="2" s="1"/>
  <c r="X46" i="2"/>
  <c r="Z46" i="2"/>
  <c r="M46" i="2" s="1"/>
  <c r="AH46" i="2" s="1"/>
  <c r="X50" i="2"/>
  <c r="Z50" i="2"/>
  <c r="M50" i="2" s="1"/>
  <c r="AH50" i="2" s="1"/>
  <c r="X54" i="2"/>
  <c r="Z54" i="2"/>
  <c r="M54" i="2" s="1"/>
  <c r="AH54" i="2" s="1"/>
  <c r="X58" i="2"/>
  <c r="Z58" i="2"/>
  <c r="M58" i="2" s="1"/>
  <c r="AH58" i="2" s="1"/>
  <c r="X62" i="2"/>
  <c r="Z62" i="2"/>
  <c r="M62" i="2" s="1"/>
  <c r="AH62" i="2" s="1"/>
  <c r="X66" i="2"/>
  <c r="Z66" i="2"/>
  <c r="M66" i="2" s="1"/>
  <c r="AH66" i="2" s="1"/>
  <c r="X70" i="2"/>
  <c r="Z70" i="2"/>
  <c r="M70" i="2" s="1"/>
  <c r="AH70" i="2" s="1"/>
  <c r="X74" i="2"/>
  <c r="Z74" i="2"/>
  <c r="M74" i="2" s="1"/>
  <c r="AH74" i="2" s="1"/>
  <c r="X78" i="2"/>
  <c r="Z78" i="2"/>
  <c r="M78" i="2" s="1"/>
  <c r="AH78" i="2" s="1"/>
  <c r="X82" i="2"/>
  <c r="Z82" i="2"/>
  <c r="M82" i="2" s="1"/>
  <c r="AH82" i="2" s="1"/>
  <c r="X86" i="2"/>
  <c r="Z86" i="2"/>
  <c r="M86" i="2" s="1"/>
  <c r="AH86" i="2" s="1"/>
  <c r="X90" i="2"/>
  <c r="Z90" i="2"/>
  <c r="M90" i="2" s="1"/>
  <c r="AH90" i="2" s="1"/>
  <c r="X94" i="2"/>
  <c r="Z94" i="2"/>
  <c r="M94" i="2" s="1"/>
  <c r="AH94" i="2" s="1"/>
  <c r="X98" i="2"/>
  <c r="Z98" i="2"/>
  <c r="M98" i="2" s="1"/>
  <c r="AH98" i="2" s="1"/>
  <c r="X102" i="2"/>
  <c r="Z102" i="2"/>
  <c r="M102" i="2" s="1"/>
  <c r="AH102" i="2" s="1"/>
  <c r="X106" i="2"/>
  <c r="Z106" i="2"/>
  <c r="M106" i="2" s="1"/>
  <c r="AH106" i="2" s="1"/>
  <c r="X110" i="2"/>
  <c r="Z110" i="2"/>
  <c r="M110" i="2" s="1"/>
  <c r="AH110" i="2" s="1"/>
  <c r="X114" i="2"/>
  <c r="Z114" i="2"/>
  <c r="M114" i="2" s="1"/>
  <c r="AH114" i="2" s="1"/>
  <c r="X118" i="2"/>
  <c r="Z118" i="2"/>
  <c r="X122" i="2"/>
  <c r="Z122" i="2"/>
  <c r="X126" i="2"/>
  <c r="Z126" i="2"/>
  <c r="X130" i="2"/>
  <c r="Z130" i="2"/>
  <c r="X134" i="2"/>
  <c r="Z134" i="2"/>
  <c r="X138" i="2"/>
  <c r="Z138" i="2"/>
  <c r="X142" i="2"/>
  <c r="Z142" i="2"/>
  <c r="X146" i="2"/>
  <c r="Z146" i="2"/>
  <c r="X150" i="2"/>
  <c r="Z150" i="2"/>
  <c r="X154" i="2"/>
  <c r="Z154" i="2"/>
  <c r="X158" i="2"/>
  <c r="Z158" i="2"/>
  <c r="X162" i="2"/>
  <c r="Z162" i="2"/>
  <c r="X166" i="2"/>
  <c r="Z166" i="2"/>
  <c r="X170" i="2"/>
  <c r="Z170" i="2"/>
  <c r="X174" i="2"/>
  <c r="Z174" i="2"/>
  <c r="X178" i="2"/>
  <c r="Z178" i="2"/>
  <c r="X182" i="2"/>
  <c r="Z182" i="2"/>
  <c r="X186" i="2"/>
  <c r="Z186" i="2"/>
  <c r="X190" i="2"/>
  <c r="Z190" i="2"/>
  <c r="X194" i="2"/>
  <c r="Z194" i="2"/>
  <c r="X198" i="2"/>
  <c r="Z198" i="2"/>
  <c r="X202" i="2"/>
  <c r="Z202" i="2"/>
  <c r="X206" i="2"/>
  <c r="Z206" i="2"/>
  <c r="X210" i="2"/>
  <c r="Z210" i="2"/>
  <c r="X214" i="2"/>
  <c r="Z214" i="2"/>
  <c r="O218" i="2"/>
  <c r="Z218" i="2"/>
  <c r="M218" i="2" s="1"/>
  <c r="AH218" i="2" s="1"/>
  <c r="O222" i="2"/>
  <c r="Z222" i="2"/>
  <c r="M222" i="2" s="1"/>
  <c r="AH222" i="2" s="1"/>
  <c r="O226" i="2"/>
  <c r="Z226" i="2"/>
  <c r="M226" i="2" s="1"/>
  <c r="AH226" i="2" s="1"/>
  <c r="O230" i="2"/>
  <c r="Z230" i="2"/>
  <c r="M230" i="2" s="1"/>
  <c r="AH230" i="2" s="1"/>
  <c r="O234" i="2"/>
  <c r="Z234" i="2"/>
  <c r="M234" i="2" s="1"/>
  <c r="AH234" i="2" s="1"/>
  <c r="O238" i="2"/>
  <c r="Z238" i="2"/>
  <c r="M238" i="2" s="1"/>
  <c r="O242" i="2"/>
  <c r="Z242" i="2"/>
  <c r="M242" i="2" s="1"/>
  <c r="AH242" i="2" s="1"/>
  <c r="O246" i="2"/>
  <c r="Z246" i="2"/>
  <c r="M246" i="2" s="1"/>
  <c r="AH246" i="2" s="1"/>
  <c r="O250" i="2"/>
  <c r="Z250" i="2"/>
  <c r="M250" i="2" s="1"/>
  <c r="AH250" i="2" s="1"/>
  <c r="O254" i="2"/>
  <c r="Z254" i="2"/>
  <c r="M254" i="2" s="1"/>
  <c r="AH254" i="2" s="1"/>
  <c r="O258" i="2"/>
  <c r="Z258" i="2"/>
  <c r="M258" i="2" s="1"/>
  <c r="AH258" i="2" s="1"/>
  <c r="O262" i="2"/>
  <c r="Z262" i="2"/>
  <c r="M262" i="2" s="1"/>
  <c r="AH262" i="2" s="1"/>
  <c r="O266" i="2"/>
  <c r="Z266" i="2"/>
  <c r="M266" i="2" s="1"/>
  <c r="AH266" i="2" s="1"/>
  <c r="O270" i="2"/>
  <c r="Z270" i="2"/>
  <c r="M270" i="2" s="1"/>
  <c r="O274" i="2"/>
  <c r="Z274" i="2"/>
  <c r="M274" i="2" s="1"/>
  <c r="AH274" i="2" s="1"/>
  <c r="O278" i="2"/>
  <c r="Z278" i="2"/>
  <c r="M278" i="2" s="1"/>
  <c r="AH278" i="2" s="1"/>
  <c r="O282" i="2"/>
  <c r="Z282" i="2"/>
  <c r="M282" i="2" s="1"/>
  <c r="AH282" i="2" s="1"/>
  <c r="O286" i="2"/>
  <c r="Z286" i="2"/>
  <c r="M286" i="2" s="1"/>
  <c r="AH286" i="2" s="1"/>
  <c r="O290" i="2"/>
  <c r="Z290" i="2"/>
  <c r="M290" i="2" s="1"/>
  <c r="AH290" i="2" s="1"/>
  <c r="O294" i="2"/>
  <c r="Z294" i="2"/>
  <c r="M294" i="2" s="1"/>
  <c r="AH294" i="2" s="1"/>
  <c r="O298" i="2"/>
  <c r="Z298" i="2"/>
  <c r="M298" i="2" s="1"/>
  <c r="AH298" i="2" s="1"/>
  <c r="O302" i="2"/>
  <c r="Z302" i="2"/>
  <c r="M302" i="2" s="1"/>
  <c r="O306" i="2"/>
  <c r="Z306" i="2"/>
  <c r="M306" i="2" s="1"/>
  <c r="AH306" i="2" s="1"/>
  <c r="O310" i="2"/>
  <c r="Z310" i="2"/>
  <c r="M310" i="2" s="1"/>
  <c r="AH310" i="2" s="1"/>
  <c r="O314" i="2"/>
  <c r="Z314" i="2"/>
  <c r="M314" i="2" s="1"/>
  <c r="AH314" i="2" s="1"/>
  <c r="O318" i="2"/>
  <c r="Z318" i="2"/>
  <c r="M318" i="2" s="1"/>
  <c r="AH318" i="2" s="1"/>
  <c r="O322" i="2"/>
  <c r="Z322" i="2"/>
  <c r="M322" i="2" s="1"/>
  <c r="AH322" i="2" s="1"/>
  <c r="O326" i="2"/>
  <c r="Z326" i="2"/>
  <c r="M326" i="2" s="1"/>
  <c r="AH326" i="2" s="1"/>
  <c r="O330" i="2"/>
  <c r="Z330" i="2"/>
  <c r="M330" i="2" s="1"/>
  <c r="AH330" i="2" s="1"/>
  <c r="O334" i="2"/>
  <c r="Z334" i="2"/>
  <c r="M334" i="2" s="1"/>
  <c r="O338" i="2"/>
  <c r="Z338" i="2"/>
  <c r="M338" i="2" s="1"/>
  <c r="AH338" i="2" s="1"/>
  <c r="O342" i="2"/>
  <c r="Z342" i="2"/>
  <c r="M342" i="2" s="1"/>
  <c r="AH342" i="2" s="1"/>
  <c r="O346" i="2"/>
  <c r="Z346" i="2"/>
  <c r="M346" i="2" s="1"/>
  <c r="AH346" i="2" s="1"/>
  <c r="O350" i="2"/>
  <c r="Z350" i="2"/>
  <c r="M350" i="2" s="1"/>
  <c r="AH350" i="2" s="1"/>
  <c r="O354" i="2"/>
  <c r="Z354" i="2"/>
  <c r="M354" i="2" s="1"/>
  <c r="AH354" i="2" s="1"/>
  <c r="O358" i="2"/>
  <c r="Z358" i="2"/>
  <c r="M358" i="2" s="1"/>
  <c r="AH358" i="2" s="1"/>
  <c r="O362" i="2"/>
  <c r="Z362" i="2"/>
  <c r="M362" i="2" s="1"/>
  <c r="AH362" i="2" s="1"/>
  <c r="O366" i="2"/>
  <c r="Z366" i="2"/>
  <c r="M366" i="2" s="1"/>
  <c r="AH366" i="2" s="1"/>
  <c r="O370" i="2"/>
  <c r="Z370" i="2"/>
  <c r="M370" i="2" s="1"/>
  <c r="AH370" i="2" s="1"/>
  <c r="O374" i="2"/>
  <c r="Z374" i="2"/>
  <c r="M374" i="2" s="1"/>
  <c r="AH374" i="2" s="1"/>
  <c r="O378" i="2"/>
  <c r="Z378" i="2"/>
  <c r="M378" i="2" s="1"/>
  <c r="AH378" i="2" s="1"/>
  <c r="O382" i="2"/>
  <c r="Z382" i="2"/>
  <c r="M382" i="2" s="1"/>
  <c r="AH382" i="2" s="1"/>
  <c r="O386" i="2"/>
  <c r="Z386" i="2"/>
  <c r="M386" i="2" s="1"/>
  <c r="AH386" i="2" s="1"/>
  <c r="O390" i="2"/>
  <c r="Z390" i="2"/>
  <c r="M390" i="2" s="1"/>
  <c r="AH390" i="2" s="1"/>
  <c r="O394" i="2"/>
  <c r="Z394" i="2"/>
  <c r="M394" i="2" s="1"/>
  <c r="AH394" i="2" s="1"/>
  <c r="O398" i="2"/>
  <c r="Z398" i="2"/>
  <c r="M398" i="2" s="1"/>
  <c r="O402" i="2"/>
  <c r="Z402" i="2"/>
  <c r="M402" i="2" s="1"/>
  <c r="AH402" i="2" s="1"/>
  <c r="O406" i="2"/>
  <c r="Z406" i="2"/>
  <c r="M406" i="2" s="1"/>
  <c r="AH406" i="2" s="1"/>
  <c r="O410" i="2"/>
  <c r="Z410" i="2"/>
  <c r="M410" i="2" s="1"/>
  <c r="AH410" i="2" s="1"/>
  <c r="O414" i="2"/>
  <c r="Z414" i="2"/>
  <c r="M414" i="2" s="1"/>
  <c r="AH414" i="2" s="1"/>
  <c r="O418" i="2"/>
  <c r="Z418" i="2"/>
  <c r="M418" i="2" s="1"/>
  <c r="AH418" i="2" s="1"/>
  <c r="O422" i="2"/>
  <c r="Z422" i="2"/>
  <c r="M422" i="2" s="1"/>
  <c r="AH422" i="2" s="1"/>
  <c r="O426" i="2"/>
  <c r="Z426" i="2"/>
  <c r="M426" i="2" s="1"/>
  <c r="AH426" i="2" s="1"/>
  <c r="O430" i="2"/>
  <c r="Z430" i="2"/>
  <c r="M430" i="2" s="1"/>
  <c r="O434" i="2"/>
  <c r="Z434" i="2"/>
  <c r="M434" i="2" s="1"/>
  <c r="AH434" i="2" s="1"/>
  <c r="O438" i="2"/>
  <c r="Z438" i="2"/>
  <c r="M438" i="2" s="1"/>
  <c r="AH438" i="2" s="1"/>
  <c r="O442" i="2"/>
  <c r="Z442" i="2"/>
  <c r="M442" i="2" s="1"/>
  <c r="AH442" i="2" s="1"/>
  <c r="O446" i="2"/>
  <c r="Z446" i="2"/>
  <c r="M446" i="2" s="1"/>
  <c r="AH446" i="2" s="1"/>
  <c r="O450" i="2"/>
  <c r="Z450" i="2"/>
  <c r="M450" i="2" s="1"/>
  <c r="AH450" i="2" s="1"/>
  <c r="O454" i="2"/>
  <c r="Z454" i="2"/>
  <c r="M454" i="2" s="1"/>
  <c r="AH454" i="2" s="1"/>
  <c r="O458" i="2"/>
  <c r="Z458" i="2"/>
  <c r="M458" i="2" s="1"/>
  <c r="AH458" i="2" s="1"/>
  <c r="O462" i="2"/>
  <c r="Z462" i="2"/>
  <c r="M462" i="2" s="1"/>
  <c r="O466" i="2"/>
  <c r="Z466" i="2"/>
  <c r="M466" i="2" s="1"/>
  <c r="AH466" i="2" s="1"/>
  <c r="O470" i="2"/>
  <c r="Z470" i="2"/>
  <c r="M470" i="2" s="1"/>
  <c r="AH470" i="2" s="1"/>
  <c r="O474" i="2"/>
  <c r="Z474" i="2"/>
  <c r="M474" i="2" s="1"/>
  <c r="AH474" i="2" s="1"/>
  <c r="O478" i="2"/>
  <c r="Z478" i="2"/>
  <c r="M478" i="2" s="1"/>
  <c r="AH478" i="2" s="1"/>
  <c r="O482" i="2"/>
  <c r="Z482" i="2"/>
  <c r="M482" i="2" s="1"/>
  <c r="AH482" i="2" s="1"/>
  <c r="O486" i="2"/>
  <c r="Z486" i="2"/>
  <c r="M486" i="2" s="1"/>
  <c r="AH486" i="2" s="1"/>
  <c r="O490" i="2"/>
  <c r="Z490" i="2"/>
  <c r="M490" i="2" s="1"/>
  <c r="AH490" i="2" s="1"/>
  <c r="O494" i="2"/>
  <c r="Z494" i="2"/>
  <c r="M494" i="2" s="1"/>
  <c r="AH494" i="2" s="1"/>
  <c r="O498" i="2"/>
  <c r="Z498" i="2"/>
  <c r="M498" i="2" s="1"/>
  <c r="AH498" i="2" s="1"/>
  <c r="O502" i="2"/>
  <c r="Z502" i="2"/>
  <c r="M502" i="2" s="1"/>
  <c r="AH502" i="2" s="1"/>
  <c r="O506" i="2"/>
  <c r="Z506" i="2"/>
  <c r="M506" i="2" s="1"/>
  <c r="AH506" i="2" s="1"/>
  <c r="O510" i="2"/>
  <c r="Z510" i="2"/>
  <c r="M510" i="2" s="1"/>
  <c r="AH510" i="2" s="1"/>
  <c r="O514" i="2"/>
  <c r="Z514" i="2"/>
  <c r="M514" i="2" s="1"/>
  <c r="AH514" i="2" s="1"/>
  <c r="O518" i="2"/>
  <c r="Z518" i="2"/>
  <c r="M518" i="2" s="1"/>
  <c r="AH518" i="2" s="1"/>
  <c r="O522" i="2"/>
  <c r="Z522" i="2"/>
  <c r="M522" i="2" s="1"/>
  <c r="AH522" i="2" s="1"/>
  <c r="O526" i="2"/>
  <c r="Z526" i="2"/>
  <c r="M526" i="2" s="1"/>
  <c r="O530" i="2"/>
  <c r="Z530" i="2"/>
  <c r="M530" i="2" s="1"/>
  <c r="AH530" i="2" s="1"/>
  <c r="O534" i="2"/>
  <c r="Z534" i="2"/>
  <c r="M534" i="2" s="1"/>
  <c r="AH534" i="2" s="1"/>
  <c r="O538" i="2"/>
  <c r="Z538" i="2"/>
  <c r="M538" i="2" s="1"/>
  <c r="AH538" i="2" s="1"/>
  <c r="O542" i="2"/>
  <c r="Z542" i="2"/>
  <c r="M542" i="2" s="1"/>
  <c r="AH542" i="2" s="1"/>
  <c r="O546" i="2"/>
  <c r="Z546" i="2"/>
  <c r="M546" i="2" s="1"/>
  <c r="AH546" i="2" s="1"/>
  <c r="O550" i="2"/>
  <c r="Z550" i="2"/>
  <c r="M550" i="2" s="1"/>
  <c r="AH550" i="2" s="1"/>
  <c r="O554" i="2"/>
  <c r="Z554" i="2"/>
  <c r="M554" i="2" s="1"/>
  <c r="AH554" i="2" s="1"/>
  <c r="O558" i="2"/>
  <c r="Z558" i="2"/>
  <c r="M558" i="2" s="1"/>
  <c r="AH558" i="2" s="1"/>
  <c r="O562" i="2"/>
  <c r="Z562" i="2"/>
  <c r="M562" i="2" s="1"/>
  <c r="AH562" i="2" s="1"/>
  <c r="O566" i="2"/>
  <c r="Z566" i="2"/>
  <c r="M566" i="2" s="1"/>
  <c r="AH566" i="2" s="1"/>
  <c r="O570" i="2"/>
  <c r="Z570" i="2"/>
  <c r="M570" i="2" s="1"/>
  <c r="AH570" i="2" s="1"/>
  <c r="O574" i="2"/>
  <c r="Z574" i="2"/>
  <c r="M574" i="2" s="1"/>
  <c r="AH574" i="2" s="1"/>
  <c r="O578" i="2"/>
  <c r="Z578" i="2"/>
  <c r="M578" i="2" s="1"/>
  <c r="AH578" i="2" s="1"/>
  <c r="O582" i="2"/>
  <c r="Z582" i="2"/>
  <c r="M582" i="2" s="1"/>
  <c r="AH582" i="2" s="1"/>
  <c r="O586" i="2"/>
  <c r="Z586" i="2"/>
  <c r="M586" i="2" s="1"/>
  <c r="AH586" i="2" s="1"/>
  <c r="O590" i="2"/>
  <c r="Z590" i="2"/>
  <c r="M590" i="2" s="1"/>
  <c r="O594" i="2"/>
  <c r="Z594" i="2"/>
  <c r="M594" i="2" s="1"/>
  <c r="AH594" i="2" s="1"/>
  <c r="O598" i="2"/>
  <c r="Z598" i="2"/>
  <c r="M598" i="2" s="1"/>
  <c r="AH598" i="2" s="1"/>
  <c r="O602" i="2"/>
  <c r="Z602" i="2"/>
  <c r="M602" i="2" s="1"/>
  <c r="AH602" i="2" s="1"/>
  <c r="O606" i="2"/>
  <c r="Z606" i="2"/>
  <c r="M606" i="2" s="1"/>
  <c r="AH606" i="2" s="1"/>
  <c r="O610" i="2"/>
  <c r="Z610" i="2"/>
  <c r="M610" i="2" s="1"/>
  <c r="AH610" i="2" s="1"/>
  <c r="O614" i="2"/>
  <c r="Z614" i="2"/>
  <c r="M614" i="2" s="1"/>
  <c r="AH614" i="2" s="1"/>
  <c r="O618" i="2"/>
  <c r="Z618" i="2"/>
  <c r="M618" i="2" s="1"/>
  <c r="AH618" i="2" s="1"/>
  <c r="O622" i="2"/>
  <c r="Z622" i="2"/>
  <c r="M622" i="2" s="1"/>
  <c r="O626" i="2"/>
  <c r="Z626" i="2"/>
  <c r="M626" i="2" s="1"/>
  <c r="AH626" i="2" s="1"/>
  <c r="O630" i="2"/>
  <c r="Z630" i="2"/>
  <c r="M630" i="2" s="1"/>
  <c r="AH630" i="2" s="1"/>
  <c r="O634" i="2"/>
  <c r="Z634" i="2"/>
  <c r="M634" i="2" s="1"/>
  <c r="AH634" i="2" s="1"/>
  <c r="O638" i="2"/>
  <c r="Z638" i="2"/>
  <c r="M638" i="2" s="1"/>
  <c r="AH638" i="2" s="1"/>
  <c r="O642" i="2"/>
  <c r="Z642" i="2"/>
  <c r="M642" i="2" s="1"/>
  <c r="AH642" i="2" s="1"/>
  <c r="O646" i="2"/>
  <c r="Z646" i="2"/>
  <c r="M646" i="2" s="1"/>
  <c r="AH646" i="2" s="1"/>
  <c r="O650" i="2"/>
  <c r="Z650" i="2"/>
  <c r="M650" i="2" s="1"/>
  <c r="AH650" i="2" s="1"/>
  <c r="O654" i="2"/>
  <c r="Z654" i="2"/>
  <c r="M654" i="2" s="1"/>
  <c r="O658" i="2"/>
  <c r="Z658" i="2"/>
  <c r="M658" i="2" s="1"/>
  <c r="AH658" i="2" s="1"/>
  <c r="O662" i="2"/>
  <c r="Z662" i="2"/>
  <c r="M662" i="2" s="1"/>
  <c r="AH662" i="2" s="1"/>
  <c r="O666" i="2"/>
  <c r="Z666" i="2"/>
  <c r="M666" i="2" s="1"/>
  <c r="AH666" i="2" s="1"/>
  <c r="O670" i="2"/>
  <c r="Z670" i="2"/>
  <c r="M670" i="2" s="1"/>
  <c r="AH670" i="2" s="1"/>
  <c r="O674" i="2"/>
  <c r="Z674" i="2"/>
  <c r="M674" i="2" s="1"/>
  <c r="AH674" i="2" s="1"/>
  <c r="O678" i="2"/>
  <c r="Z678" i="2"/>
  <c r="M678" i="2" s="1"/>
  <c r="AH678" i="2" s="1"/>
  <c r="O682" i="2"/>
  <c r="Z682" i="2"/>
  <c r="M682" i="2" s="1"/>
  <c r="AH682" i="2" s="1"/>
  <c r="O686" i="2"/>
  <c r="Z686" i="2"/>
  <c r="M686" i="2" s="1"/>
  <c r="AH686" i="2" s="1"/>
  <c r="O690" i="2"/>
  <c r="Z690" i="2"/>
  <c r="M690" i="2" s="1"/>
  <c r="AH690" i="2" s="1"/>
  <c r="O694" i="2"/>
  <c r="Z694" i="2"/>
  <c r="M694" i="2" s="1"/>
  <c r="AH694" i="2" s="1"/>
  <c r="O698" i="2"/>
  <c r="Z698" i="2"/>
  <c r="M698" i="2" s="1"/>
  <c r="AH698" i="2" s="1"/>
  <c r="O702" i="2"/>
  <c r="Z702" i="2"/>
  <c r="M702" i="2" s="1"/>
  <c r="AH702" i="2" s="1"/>
  <c r="O706" i="2"/>
  <c r="Z706" i="2"/>
  <c r="M706" i="2" s="1"/>
  <c r="AH706" i="2" s="1"/>
  <c r="O710" i="2"/>
  <c r="Z710" i="2"/>
  <c r="M710" i="2" s="1"/>
  <c r="AH710" i="2" s="1"/>
  <c r="O714" i="2"/>
  <c r="Z714" i="2"/>
  <c r="M714" i="2" s="1"/>
  <c r="AH714" i="2" s="1"/>
  <c r="O718" i="2"/>
  <c r="Z718" i="2"/>
  <c r="M718" i="2" s="1"/>
  <c r="O722" i="2"/>
  <c r="Z722" i="2"/>
  <c r="M722" i="2" s="1"/>
  <c r="AH722" i="2" s="1"/>
  <c r="O726" i="2"/>
  <c r="Z726" i="2"/>
  <c r="M726" i="2" s="1"/>
  <c r="AH726" i="2" s="1"/>
  <c r="O730" i="2"/>
  <c r="Z730" i="2"/>
  <c r="M730" i="2" s="1"/>
  <c r="AH730" i="2" s="1"/>
  <c r="O734" i="2"/>
  <c r="Z734" i="2"/>
  <c r="M734" i="2" s="1"/>
  <c r="AH734" i="2" s="1"/>
  <c r="O738" i="2"/>
  <c r="Z738" i="2"/>
  <c r="M738" i="2" s="1"/>
  <c r="AH738" i="2" s="1"/>
  <c r="O742" i="2"/>
  <c r="Z742" i="2"/>
  <c r="M742" i="2" s="1"/>
  <c r="AH742" i="2" s="1"/>
  <c r="O746" i="2"/>
  <c r="Z746" i="2"/>
  <c r="M746" i="2" s="1"/>
  <c r="AH746" i="2" s="1"/>
  <c r="O750" i="2"/>
  <c r="Z750" i="2"/>
  <c r="M750" i="2" s="1"/>
  <c r="O754" i="2"/>
  <c r="Z754" i="2"/>
  <c r="M754" i="2" s="1"/>
  <c r="AH754" i="2" s="1"/>
  <c r="O758" i="2"/>
  <c r="Z758" i="2"/>
  <c r="M758" i="2" s="1"/>
  <c r="AH758" i="2" s="1"/>
  <c r="O762" i="2"/>
  <c r="Z762" i="2"/>
  <c r="M762" i="2" s="1"/>
  <c r="AH762" i="2" s="1"/>
  <c r="O766" i="2"/>
  <c r="Z766" i="2"/>
  <c r="M766" i="2" s="1"/>
  <c r="AH766" i="2" s="1"/>
  <c r="O770" i="2"/>
  <c r="Z770" i="2"/>
  <c r="M770" i="2" s="1"/>
  <c r="AH770" i="2" s="1"/>
  <c r="O774" i="2"/>
  <c r="Z774" i="2"/>
  <c r="M774" i="2" s="1"/>
  <c r="AH774" i="2" s="1"/>
  <c r="O778" i="2"/>
  <c r="Z778" i="2"/>
  <c r="M778" i="2" s="1"/>
  <c r="AH778" i="2" s="1"/>
  <c r="O782" i="2"/>
  <c r="Z782" i="2"/>
  <c r="M782" i="2" s="1"/>
  <c r="O786" i="2"/>
  <c r="Z786" i="2"/>
  <c r="M786" i="2" s="1"/>
  <c r="AH786" i="2" s="1"/>
  <c r="O790" i="2"/>
  <c r="Z790" i="2"/>
  <c r="M790" i="2" s="1"/>
  <c r="AH790" i="2" s="1"/>
  <c r="O794" i="2"/>
  <c r="Z794" i="2"/>
  <c r="M794" i="2" s="1"/>
  <c r="AH794" i="2" s="1"/>
  <c r="O798" i="2"/>
  <c r="Z798" i="2"/>
  <c r="M798" i="2" s="1"/>
  <c r="AH798" i="2" s="1"/>
  <c r="O802" i="2"/>
  <c r="Z802" i="2"/>
  <c r="M802" i="2" s="1"/>
  <c r="AH802" i="2" s="1"/>
  <c r="O806" i="2"/>
  <c r="Z806" i="2"/>
  <c r="M806" i="2" s="1"/>
  <c r="AH806" i="2" s="1"/>
  <c r="O810" i="2"/>
  <c r="Z810" i="2"/>
  <c r="M810" i="2" s="1"/>
  <c r="AH810" i="2" s="1"/>
  <c r="O814" i="2"/>
  <c r="Z814" i="2"/>
  <c r="M814" i="2" s="1"/>
  <c r="O818" i="2"/>
  <c r="Z818" i="2"/>
  <c r="M818" i="2" s="1"/>
  <c r="AH818" i="2" s="1"/>
  <c r="O822" i="2"/>
  <c r="Z822" i="2"/>
  <c r="M822" i="2" s="1"/>
  <c r="AH822" i="2" s="1"/>
  <c r="O826" i="2"/>
  <c r="Z826" i="2"/>
  <c r="M826" i="2" s="1"/>
  <c r="AH826" i="2" s="1"/>
  <c r="O830" i="2"/>
  <c r="Z830" i="2"/>
  <c r="M830" i="2" s="1"/>
  <c r="AH830" i="2" s="1"/>
  <c r="O834" i="2"/>
  <c r="Z834" i="2"/>
  <c r="M834" i="2" s="1"/>
  <c r="AH834" i="2" s="1"/>
  <c r="O838" i="2"/>
  <c r="Z838" i="2"/>
  <c r="M838" i="2" s="1"/>
  <c r="AH838" i="2" s="1"/>
  <c r="O842" i="2"/>
  <c r="Z842" i="2"/>
  <c r="M842" i="2" s="1"/>
  <c r="AH842" i="2" s="1"/>
  <c r="O846" i="2"/>
  <c r="Z846" i="2"/>
  <c r="M846" i="2" s="1"/>
  <c r="O850" i="2"/>
  <c r="Z850" i="2"/>
  <c r="M850" i="2" s="1"/>
  <c r="AH850" i="2" s="1"/>
  <c r="O854" i="2"/>
  <c r="Z854" i="2"/>
  <c r="M854" i="2" s="1"/>
  <c r="AH854" i="2" s="1"/>
  <c r="O858" i="2"/>
  <c r="Z858" i="2"/>
  <c r="M858" i="2" s="1"/>
  <c r="AH858" i="2" s="1"/>
  <c r="O862" i="2"/>
  <c r="Z862" i="2"/>
  <c r="M862" i="2" s="1"/>
  <c r="AH862" i="2" s="1"/>
  <c r="O866" i="2"/>
  <c r="Z866" i="2"/>
  <c r="M866" i="2" s="1"/>
  <c r="AH866" i="2" s="1"/>
  <c r="O870" i="2"/>
  <c r="Z870" i="2"/>
  <c r="M870" i="2" s="1"/>
  <c r="AH870" i="2" s="1"/>
  <c r="O874" i="2"/>
  <c r="Z874" i="2"/>
  <c r="M874" i="2" s="1"/>
  <c r="AH874" i="2" s="1"/>
  <c r="O878" i="2"/>
  <c r="Z878" i="2"/>
  <c r="M878" i="2" s="1"/>
  <c r="AH878" i="2" s="1"/>
  <c r="O882" i="2"/>
  <c r="Z882" i="2"/>
  <c r="M882" i="2" s="1"/>
  <c r="AH882" i="2" s="1"/>
  <c r="O886" i="2"/>
  <c r="Z886" i="2"/>
  <c r="M886" i="2" s="1"/>
  <c r="AH886" i="2" s="1"/>
  <c r="O890" i="2"/>
  <c r="Z890" i="2"/>
  <c r="M890" i="2" s="1"/>
  <c r="AH890" i="2" s="1"/>
  <c r="O894" i="2"/>
  <c r="Z894" i="2"/>
  <c r="M894" i="2" s="1"/>
  <c r="AH894" i="2" s="1"/>
  <c r="O898" i="2"/>
  <c r="Z898" i="2"/>
  <c r="M898" i="2" s="1"/>
  <c r="AH898" i="2" s="1"/>
  <c r="O902" i="2"/>
  <c r="Z902" i="2"/>
  <c r="M902" i="2" s="1"/>
  <c r="AH902" i="2" s="1"/>
  <c r="O906" i="2"/>
  <c r="Z906" i="2"/>
  <c r="M906" i="2" s="1"/>
  <c r="AH906" i="2" s="1"/>
  <c r="O910" i="2"/>
  <c r="Z910" i="2"/>
  <c r="M910" i="2" s="1"/>
  <c r="O914" i="2"/>
  <c r="Z914" i="2"/>
  <c r="M914" i="2" s="1"/>
  <c r="AH914" i="2" s="1"/>
  <c r="O918" i="2"/>
  <c r="Z918" i="2"/>
  <c r="M918" i="2" s="1"/>
  <c r="AH918" i="2" s="1"/>
  <c r="O922" i="2"/>
  <c r="Z922" i="2"/>
  <c r="M922" i="2" s="1"/>
  <c r="AH922" i="2" s="1"/>
  <c r="O926" i="2"/>
  <c r="Z926" i="2"/>
  <c r="M926" i="2" s="1"/>
  <c r="AH926" i="2" s="1"/>
  <c r="O930" i="2"/>
  <c r="Z930" i="2"/>
  <c r="M930" i="2" s="1"/>
  <c r="AH930" i="2" s="1"/>
  <c r="O934" i="2"/>
  <c r="Z934" i="2"/>
  <c r="M934" i="2" s="1"/>
  <c r="AH934" i="2" s="1"/>
  <c r="O938" i="2"/>
  <c r="Z938" i="2"/>
  <c r="M938" i="2" s="1"/>
  <c r="AH938" i="2" s="1"/>
  <c r="O942" i="2"/>
  <c r="Z942" i="2"/>
  <c r="M942" i="2" s="1"/>
  <c r="AH942" i="2" s="1"/>
  <c r="O946" i="2"/>
  <c r="Z946" i="2"/>
  <c r="M946" i="2" s="1"/>
  <c r="AH946" i="2" s="1"/>
  <c r="O950" i="2"/>
  <c r="Z950" i="2"/>
  <c r="M950" i="2" s="1"/>
  <c r="AH950" i="2" s="1"/>
  <c r="O954" i="2"/>
  <c r="Z954" i="2"/>
  <c r="M954" i="2" s="1"/>
  <c r="AH954" i="2" s="1"/>
  <c r="O958" i="2"/>
  <c r="Z958" i="2"/>
  <c r="M958" i="2" s="1"/>
  <c r="AH958" i="2" s="1"/>
  <c r="O962" i="2"/>
  <c r="Z962" i="2"/>
  <c r="M962" i="2" s="1"/>
  <c r="AH962" i="2" s="1"/>
  <c r="O966" i="2"/>
  <c r="Z966" i="2"/>
  <c r="M966" i="2" s="1"/>
  <c r="AH966" i="2" s="1"/>
  <c r="O970" i="2"/>
  <c r="Z970" i="2"/>
  <c r="M970" i="2" s="1"/>
  <c r="AH970" i="2" s="1"/>
  <c r="O974" i="2"/>
  <c r="Z974" i="2"/>
  <c r="M974" i="2" s="1"/>
  <c r="O978" i="2"/>
  <c r="Z978" i="2"/>
  <c r="M978" i="2" s="1"/>
  <c r="AH978" i="2" s="1"/>
  <c r="O982" i="2"/>
  <c r="Z982" i="2"/>
  <c r="M982" i="2" s="1"/>
  <c r="AH982" i="2" s="1"/>
  <c r="O986" i="2"/>
  <c r="Z986" i="2"/>
  <c r="M986" i="2" s="1"/>
  <c r="AH986" i="2" s="1"/>
  <c r="O990" i="2"/>
  <c r="Z990" i="2"/>
  <c r="M990" i="2" s="1"/>
  <c r="AH990" i="2" s="1"/>
  <c r="O994" i="2"/>
  <c r="Z994" i="2"/>
  <c r="M994" i="2" s="1"/>
  <c r="AH994" i="2" s="1"/>
  <c r="O998" i="2"/>
  <c r="Z998" i="2"/>
  <c r="M998" i="2" s="1"/>
  <c r="AH998" i="2" s="1"/>
  <c r="O1002" i="2"/>
  <c r="Z1002" i="2"/>
  <c r="M1002" i="2" s="1"/>
  <c r="AH1002" i="2" s="1"/>
  <c r="O1006" i="2"/>
  <c r="Z1006" i="2"/>
  <c r="M1006" i="2" s="1"/>
  <c r="AH1006" i="2" s="1"/>
  <c r="O1010" i="2"/>
  <c r="Z1010" i="2"/>
  <c r="M1010" i="2" s="1"/>
  <c r="AH1010" i="2" s="1"/>
  <c r="O1014" i="2"/>
  <c r="Z1014" i="2"/>
  <c r="M1014" i="2" s="1"/>
  <c r="AH1014" i="2" s="1"/>
  <c r="O1018" i="2"/>
  <c r="Z1018" i="2"/>
  <c r="M1018" i="2" s="1"/>
  <c r="AH1018" i="2" s="1"/>
  <c r="O1022" i="2"/>
  <c r="Z1022" i="2"/>
  <c r="M1022" i="2" s="1"/>
  <c r="AH1022" i="2" s="1"/>
  <c r="O1026" i="2"/>
  <c r="Z1026" i="2"/>
  <c r="M1026" i="2" s="1"/>
  <c r="AH1026" i="2" s="1"/>
  <c r="O1030" i="2"/>
  <c r="Z1030" i="2"/>
  <c r="M1030" i="2" s="1"/>
  <c r="AH1030" i="2" s="1"/>
  <c r="O1034" i="2"/>
  <c r="Z1034" i="2"/>
  <c r="M1034" i="2" s="1"/>
  <c r="AH1034" i="2" s="1"/>
  <c r="O1038" i="2"/>
  <c r="Z1038" i="2"/>
  <c r="M1038" i="2" s="1"/>
  <c r="AH1038" i="2" s="1"/>
  <c r="O1042" i="2"/>
  <c r="Z1042" i="2"/>
  <c r="M1042" i="2" s="1"/>
  <c r="AH1042" i="2" s="1"/>
  <c r="O1046" i="2"/>
  <c r="Z1046" i="2"/>
  <c r="M1046" i="2" s="1"/>
  <c r="AH1046" i="2" s="1"/>
  <c r="O1050" i="2"/>
  <c r="Z1050" i="2"/>
  <c r="M1050" i="2" s="1"/>
  <c r="AH1050" i="2" s="1"/>
  <c r="O1054" i="2"/>
  <c r="Z1054" i="2"/>
  <c r="M1054" i="2" s="1"/>
  <c r="AH1054" i="2" s="1"/>
  <c r="O1058" i="2"/>
  <c r="Z1058" i="2"/>
  <c r="M1058" i="2" s="1"/>
  <c r="AH1058" i="2" s="1"/>
  <c r="O1062" i="2"/>
  <c r="Z1062" i="2"/>
  <c r="M1062" i="2" s="1"/>
  <c r="AH1062" i="2" s="1"/>
  <c r="O1066" i="2"/>
  <c r="Z1066" i="2"/>
  <c r="M1066" i="2" s="1"/>
  <c r="AH1066" i="2" s="1"/>
  <c r="O1070" i="2"/>
  <c r="Z1070" i="2"/>
  <c r="M1070" i="2" s="1"/>
  <c r="AH1070" i="2" s="1"/>
  <c r="O1074" i="2"/>
  <c r="Z1074" i="2"/>
  <c r="M1074" i="2" s="1"/>
  <c r="AH1074" i="2" s="1"/>
  <c r="O1078" i="2"/>
  <c r="Z1078" i="2"/>
  <c r="M1078" i="2" s="1"/>
  <c r="AH1078" i="2" s="1"/>
  <c r="O1082" i="2"/>
  <c r="Z1082" i="2"/>
  <c r="M1082" i="2" s="1"/>
  <c r="AH1082" i="2" s="1"/>
  <c r="O1086" i="2"/>
  <c r="Z1086" i="2"/>
  <c r="M1086" i="2" s="1"/>
  <c r="AH1086" i="2" s="1"/>
  <c r="O1090" i="2"/>
  <c r="Z1090" i="2"/>
  <c r="M1090" i="2" s="1"/>
  <c r="AH1090" i="2" s="1"/>
  <c r="O1094" i="2"/>
  <c r="Z1094" i="2"/>
  <c r="M1094" i="2" s="1"/>
  <c r="AH1094" i="2" s="1"/>
  <c r="O1098" i="2"/>
  <c r="Z1098" i="2"/>
  <c r="M1098" i="2" s="1"/>
  <c r="AH1098" i="2" s="1"/>
  <c r="O1102" i="2"/>
  <c r="Z1102" i="2"/>
  <c r="M1102" i="2" s="1"/>
  <c r="O1106" i="2"/>
  <c r="Z1106" i="2"/>
  <c r="M1106" i="2" s="1"/>
  <c r="AH1106" i="2" s="1"/>
  <c r="O1110" i="2"/>
  <c r="Z1110" i="2"/>
  <c r="M1110" i="2" s="1"/>
  <c r="AH1110" i="2" s="1"/>
  <c r="O1114" i="2"/>
  <c r="Z1114" i="2"/>
  <c r="M1114" i="2" s="1"/>
  <c r="AH1114" i="2" s="1"/>
  <c r="O1118" i="2"/>
  <c r="Z1118" i="2"/>
  <c r="M1118" i="2" s="1"/>
  <c r="AH1118" i="2" s="1"/>
  <c r="O1122" i="2"/>
  <c r="Z1122" i="2"/>
  <c r="M1122" i="2" s="1"/>
  <c r="AH1122" i="2" s="1"/>
  <c r="O1126" i="2"/>
  <c r="Z1126" i="2"/>
  <c r="M1126" i="2" s="1"/>
  <c r="AH1126" i="2" s="1"/>
  <c r="O1130" i="2"/>
  <c r="Z1130" i="2"/>
  <c r="M1130" i="2" s="1"/>
  <c r="AH1130" i="2" s="1"/>
  <c r="O1134" i="2"/>
  <c r="Z1134" i="2"/>
  <c r="M1134" i="2" s="1"/>
  <c r="AH1134" i="2" s="1"/>
  <c r="O1138" i="2"/>
  <c r="Z1138" i="2"/>
  <c r="M1138" i="2" s="1"/>
  <c r="AH1138" i="2" s="1"/>
  <c r="O1142" i="2"/>
  <c r="Z1142" i="2"/>
  <c r="M1142" i="2" s="1"/>
  <c r="AH1142" i="2" s="1"/>
  <c r="O1146" i="2"/>
  <c r="Z1146" i="2"/>
  <c r="M1146" i="2" s="1"/>
  <c r="AH1146" i="2" s="1"/>
  <c r="O1150" i="2"/>
  <c r="Z1150" i="2"/>
  <c r="M1150" i="2" s="1"/>
  <c r="AH1150" i="2" s="1"/>
  <c r="O1154" i="2"/>
  <c r="Z1154" i="2"/>
  <c r="M1154" i="2" s="1"/>
  <c r="AH1154" i="2" s="1"/>
  <c r="O1158" i="2"/>
  <c r="Z1158" i="2"/>
  <c r="M1158" i="2" s="1"/>
  <c r="AH1158" i="2" s="1"/>
  <c r="O1162" i="2"/>
  <c r="Z1162" i="2"/>
  <c r="M1162" i="2" s="1"/>
  <c r="AH1162" i="2" s="1"/>
  <c r="O1166" i="2"/>
  <c r="Z1166" i="2"/>
  <c r="M1166" i="2" s="1"/>
  <c r="O1170" i="2"/>
  <c r="Z1170" i="2"/>
  <c r="M1170" i="2" s="1"/>
  <c r="AH1170" i="2" s="1"/>
  <c r="O1174" i="2"/>
  <c r="Z1174" i="2"/>
  <c r="M1174" i="2" s="1"/>
  <c r="AH1174" i="2" s="1"/>
  <c r="O1178" i="2"/>
  <c r="Z1178" i="2"/>
  <c r="M1178" i="2" s="1"/>
  <c r="AH1178" i="2" s="1"/>
  <c r="O1182" i="2"/>
  <c r="Z1182" i="2"/>
  <c r="M1182" i="2" s="1"/>
  <c r="AH1182" i="2" s="1"/>
  <c r="O1186" i="2"/>
  <c r="Z1186" i="2"/>
  <c r="M1186" i="2" s="1"/>
  <c r="AH1186" i="2" s="1"/>
  <c r="O1190" i="2"/>
  <c r="Z1190" i="2"/>
  <c r="M1190" i="2" s="1"/>
  <c r="AH1190" i="2" s="1"/>
  <c r="O1194" i="2"/>
  <c r="Z1194" i="2"/>
  <c r="M1194" i="2" s="1"/>
  <c r="AH1194" i="2" s="1"/>
  <c r="O1198" i="2"/>
  <c r="Z1198" i="2"/>
  <c r="M1198" i="2" s="1"/>
  <c r="O1202" i="2"/>
  <c r="Z1202" i="2"/>
  <c r="M1202" i="2" s="1"/>
  <c r="AH1202" i="2" s="1"/>
  <c r="O1206" i="2"/>
  <c r="Z1206" i="2"/>
  <c r="M1206" i="2" s="1"/>
  <c r="AH1206" i="2" s="1"/>
  <c r="O1210" i="2"/>
  <c r="Z1210" i="2"/>
  <c r="M1210" i="2" s="1"/>
  <c r="AH1210" i="2" s="1"/>
  <c r="O1214" i="2"/>
  <c r="Z1214" i="2"/>
  <c r="M1214" i="2" s="1"/>
  <c r="AH1214" i="2" s="1"/>
  <c r="O1218" i="2"/>
  <c r="Z1218" i="2"/>
  <c r="M1218" i="2" s="1"/>
  <c r="AH1218" i="2" s="1"/>
  <c r="O1222" i="2"/>
  <c r="Z1222" i="2"/>
  <c r="M1222" i="2" s="1"/>
  <c r="AH1222" i="2" s="1"/>
  <c r="O1226" i="2"/>
  <c r="Z1226" i="2"/>
  <c r="M1226" i="2" s="1"/>
  <c r="AH1226" i="2" s="1"/>
  <c r="O1230" i="2"/>
  <c r="Z1230" i="2"/>
  <c r="M1230" i="2" s="1"/>
  <c r="O1234" i="2"/>
  <c r="Z1234" i="2"/>
  <c r="M1234" i="2" s="1"/>
  <c r="AH1234" i="2" s="1"/>
  <c r="O1238" i="2"/>
  <c r="Z1238" i="2"/>
  <c r="M1238" i="2" s="1"/>
  <c r="AH1238" i="2" s="1"/>
  <c r="O1242" i="2"/>
  <c r="Z1242" i="2"/>
  <c r="M1242" i="2" s="1"/>
  <c r="AH1242" i="2" s="1"/>
  <c r="O1246" i="2"/>
  <c r="Z1246" i="2"/>
  <c r="M1246" i="2" s="1"/>
  <c r="AH1246" i="2" s="1"/>
  <c r="O1250" i="2"/>
  <c r="Z1250" i="2"/>
  <c r="M1250" i="2" s="1"/>
  <c r="AH1250" i="2" s="1"/>
  <c r="O1254" i="2"/>
  <c r="Z1254" i="2"/>
  <c r="M1254" i="2" s="1"/>
  <c r="AH1254" i="2" s="1"/>
  <c r="O1258" i="2"/>
  <c r="Z1258" i="2"/>
  <c r="M1258" i="2" s="1"/>
  <c r="AH1258" i="2" s="1"/>
  <c r="O1262" i="2"/>
  <c r="Z1262" i="2"/>
  <c r="M1262" i="2" s="1"/>
  <c r="AH1262" i="2" s="1"/>
  <c r="O1266" i="2"/>
  <c r="Z1266" i="2"/>
  <c r="M1266" i="2" s="1"/>
  <c r="AH1266" i="2" s="1"/>
  <c r="O1270" i="2"/>
  <c r="Z1270" i="2"/>
  <c r="M1270" i="2" s="1"/>
  <c r="AH1270" i="2" s="1"/>
  <c r="O1274" i="2"/>
  <c r="Z1274" i="2"/>
  <c r="M1274" i="2" s="1"/>
  <c r="AH1274" i="2" s="1"/>
  <c r="O1278" i="2"/>
  <c r="Z1278" i="2"/>
  <c r="M1278" i="2" s="1"/>
  <c r="AH1278" i="2" s="1"/>
  <c r="O1282" i="2"/>
  <c r="Z1282" i="2"/>
  <c r="M1282" i="2" s="1"/>
  <c r="AH1282" i="2" s="1"/>
  <c r="O1286" i="2"/>
  <c r="Z1286" i="2"/>
  <c r="M1286" i="2" s="1"/>
  <c r="AH1286" i="2" s="1"/>
  <c r="O1290" i="2"/>
  <c r="Z1290" i="2"/>
  <c r="M1290" i="2" s="1"/>
  <c r="AH1290" i="2" s="1"/>
  <c r="O1294" i="2"/>
  <c r="Z1294" i="2"/>
  <c r="M1294" i="2" s="1"/>
  <c r="O1298" i="2"/>
  <c r="Z1298" i="2"/>
  <c r="M1298" i="2" s="1"/>
  <c r="AH1298" i="2" s="1"/>
  <c r="O1302" i="2"/>
  <c r="Z1302" i="2"/>
  <c r="M1302" i="2" s="1"/>
  <c r="AH1302" i="2" s="1"/>
  <c r="O1306" i="2"/>
  <c r="Z1306" i="2"/>
  <c r="M1306" i="2" s="1"/>
  <c r="AH1306" i="2" s="1"/>
  <c r="O1310" i="2"/>
  <c r="Z1310" i="2"/>
  <c r="M1310" i="2" s="1"/>
  <c r="AH1310" i="2" s="1"/>
  <c r="O1314" i="2"/>
  <c r="Z1314" i="2"/>
  <c r="M1314" i="2" s="1"/>
  <c r="AH1314" i="2" s="1"/>
  <c r="O1318" i="2"/>
  <c r="Z1318" i="2"/>
  <c r="M1318" i="2" s="1"/>
  <c r="AH1318" i="2" s="1"/>
  <c r="O1322" i="2"/>
  <c r="Z1322" i="2"/>
  <c r="M1322" i="2" s="1"/>
  <c r="AH1322" i="2" s="1"/>
  <c r="O1326" i="2"/>
  <c r="Z1326" i="2"/>
  <c r="M1326" i="2" s="1"/>
  <c r="AH1326" i="2" s="1"/>
  <c r="O1330" i="2"/>
  <c r="Z1330" i="2"/>
  <c r="M1330" i="2" s="1"/>
  <c r="AH1330" i="2" s="1"/>
  <c r="O1334" i="2"/>
  <c r="Z1334" i="2"/>
  <c r="M1334" i="2" s="1"/>
  <c r="AH1334" i="2" s="1"/>
  <c r="O1338" i="2"/>
  <c r="Z1338" i="2"/>
  <c r="M1338" i="2" s="1"/>
  <c r="AH1338" i="2" s="1"/>
  <c r="O1342" i="2"/>
  <c r="Z1342" i="2"/>
  <c r="M1342" i="2" s="1"/>
  <c r="AH1342" i="2" s="1"/>
  <c r="O1346" i="2"/>
  <c r="Z1346" i="2"/>
  <c r="M1346" i="2" s="1"/>
  <c r="AH1346" i="2" s="1"/>
  <c r="O1350" i="2"/>
  <c r="Z1350" i="2"/>
  <c r="M1350" i="2" s="1"/>
  <c r="AH1350" i="2" s="1"/>
  <c r="O1354" i="2"/>
  <c r="Z1354" i="2"/>
  <c r="M1354" i="2" s="1"/>
  <c r="AH1354" i="2" s="1"/>
  <c r="O1358" i="2"/>
  <c r="Z1358" i="2"/>
  <c r="M1358" i="2" s="1"/>
  <c r="AH1358" i="2" s="1"/>
  <c r="O1362" i="2"/>
  <c r="Z1362" i="2"/>
  <c r="M1362" i="2" s="1"/>
  <c r="AH1362" i="2" s="1"/>
  <c r="O1366" i="2"/>
  <c r="Z1366" i="2"/>
  <c r="M1366" i="2" s="1"/>
  <c r="AH1366" i="2" s="1"/>
  <c r="O1370" i="2"/>
  <c r="Z1370" i="2"/>
  <c r="M1370" i="2" s="1"/>
  <c r="AH1370" i="2" s="1"/>
  <c r="O1374" i="2"/>
  <c r="Z1374" i="2"/>
  <c r="M1374" i="2" s="1"/>
  <c r="AH1374" i="2" s="1"/>
  <c r="O1378" i="2"/>
  <c r="Z1378" i="2"/>
  <c r="M1378" i="2" s="1"/>
  <c r="AH1378" i="2" s="1"/>
  <c r="O1382" i="2"/>
  <c r="Z1382" i="2"/>
  <c r="M1382" i="2" s="1"/>
  <c r="AH1382" i="2" s="1"/>
  <c r="O1386" i="2"/>
  <c r="Z1386" i="2"/>
  <c r="M1386" i="2" s="1"/>
  <c r="AH1386" i="2" s="1"/>
  <c r="O1390" i="2"/>
  <c r="Z1390" i="2"/>
  <c r="M1390" i="2" s="1"/>
  <c r="AH1390" i="2" s="1"/>
  <c r="O1394" i="2"/>
  <c r="Z1394" i="2"/>
  <c r="M1394" i="2" s="1"/>
  <c r="AH1394" i="2" s="1"/>
  <c r="O1398" i="2"/>
  <c r="Z1398" i="2"/>
  <c r="M1398" i="2" s="1"/>
  <c r="AH1398" i="2" s="1"/>
  <c r="O1402" i="2"/>
  <c r="Z1402" i="2"/>
  <c r="M1402" i="2" s="1"/>
  <c r="AH1402" i="2" s="1"/>
  <c r="O1406" i="2"/>
  <c r="Z1406" i="2"/>
  <c r="M1406" i="2" s="1"/>
  <c r="AH1406" i="2" s="1"/>
  <c r="O1410" i="2"/>
  <c r="Z1410" i="2"/>
  <c r="M1410" i="2" s="1"/>
  <c r="AH1410" i="2" s="1"/>
  <c r="O1414" i="2"/>
  <c r="Z1414" i="2"/>
  <c r="M1414" i="2" s="1"/>
  <c r="AH1414" i="2" s="1"/>
  <c r="O1418" i="2"/>
  <c r="Z1418" i="2"/>
  <c r="M1418" i="2" s="1"/>
  <c r="AH1418" i="2" s="1"/>
  <c r="O1422" i="2"/>
  <c r="Z1422" i="2"/>
  <c r="M1422" i="2" s="1"/>
  <c r="AH1422" i="2" s="1"/>
  <c r="O1426" i="2"/>
  <c r="Z1426" i="2"/>
  <c r="M1426" i="2" s="1"/>
  <c r="AH1426" i="2" s="1"/>
  <c r="O1430" i="2"/>
  <c r="Z1430" i="2"/>
  <c r="M1430" i="2" s="1"/>
  <c r="AH1430" i="2" s="1"/>
  <c r="O1434" i="2"/>
  <c r="Z1434" i="2"/>
  <c r="M1434" i="2" s="1"/>
  <c r="AH1434" i="2" s="1"/>
  <c r="O1438" i="2"/>
  <c r="Z1438" i="2"/>
  <c r="M1438" i="2" s="1"/>
  <c r="AH1438" i="2" s="1"/>
  <c r="O1442" i="2"/>
  <c r="Z1442" i="2"/>
  <c r="M1442" i="2" s="1"/>
  <c r="AH1442" i="2" s="1"/>
  <c r="O1446" i="2"/>
  <c r="Z1446" i="2"/>
  <c r="M1446" i="2" s="1"/>
  <c r="AH1446" i="2" s="1"/>
  <c r="O1450" i="2"/>
  <c r="Z1450" i="2"/>
  <c r="M1450" i="2" s="1"/>
  <c r="AH1450" i="2" s="1"/>
  <c r="O1454" i="2"/>
  <c r="Z1454" i="2"/>
  <c r="M1454" i="2" s="1"/>
  <c r="AH1454" i="2" s="1"/>
  <c r="O1458" i="2"/>
  <c r="Z1458" i="2"/>
  <c r="M1458" i="2" s="1"/>
  <c r="AH1458" i="2" s="1"/>
  <c r="O1462" i="2"/>
  <c r="Z1462" i="2"/>
  <c r="M1462" i="2" s="1"/>
  <c r="AH1462" i="2" s="1"/>
  <c r="O1466" i="2"/>
  <c r="Z1466" i="2"/>
  <c r="M1466" i="2" s="1"/>
  <c r="AH1466" i="2" s="1"/>
  <c r="O1470" i="2"/>
  <c r="Z1470" i="2"/>
  <c r="M1470" i="2" s="1"/>
  <c r="AH1470" i="2" s="1"/>
  <c r="O1474" i="2"/>
  <c r="Z1474" i="2"/>
  <c r="M1474" i="2" s="1"/>
  <c r="AH1474" i="2" s="1"/>
  <c r="O1478" i="2"/>
  <c r="Z1478" i="2"/>
  <c r="M1478" i="2" s="1"/>
  <c r="AH1478" i="2" s="1"/>
  <c r="O1482" i="2"/>
  <c r="Z1482" i="2"/>
  <c r="M1482" i="2" s="1"/>
  <c r="AH1482" i="2" s="1"/>
  <c r="O1486" i="2"/>
  <c r="Z1486" i="2"/>
  <c r="M1486" i="2" s="1"/>
  <c r="AH1486" i="2" s="1"/>
  <c r="O1490" i="2"/>
  <c r="Z1490" i="2"/>
  <c r="M1490" i="2" s="1"/>
  <c r="AH1490" i="2" s="1"/>
  <c r="O1494" i="2"/>
  <c r="Z1494" i="2"/>
  <c r="M1494" i="2" s="1"/>
  <c r="AH1494" i="2" s="1"/>
  <c r="O1498" i="2"/>
  <c r="Z1498" i="2"/>
  <c r="M1498" i="2" s="1"/>
  <c r="AH1498" i="2" s="1"/>
  <c r="O1502" i="2"/>
  <c r="Z1502" i="2"/>
  <c r="M1502" i="2" s="1"/>
  <c r="AH1502" i="2" s="1"/>
  <c r="O1506" i="2"/>
  <c r="Z1506" i="2"/>
  <c r="M1506" i="2" s="1"/>
  <c r="AH1506" i="2" s="1"/>
  <c r="O1510" i="2"/>
  <c r="Z1510" i="2"/>
  <c r="M1510" i="2" s="1"/>
  <c r="AH1510" i="2" s="1"/>
  <c r="O1514" i="2"/>
  <c r="Z1514" i="2"/>
  <c r="M1514" i="2" s="1"/>
  <c r="AH1514" i="2" s="1"/>
  <c r="O1518" i="2"/>
  <c r="Z1518" i="2"/>
  <c r="M1518" i="2" s="1"/>
  <c r="AH1518" i="2" s="1"/>
  <c r="O1522" i="2"/>
  <c r="Z1522" i="2"/>
  <c r="M1522" i="2" s="1"/>
  <c r="AH1522" i="2" s="1"/>
  <c r="O1526" i="2"/>
  <c r="Z1526" i="2"/>
  <c r="M1526" i="2" s="1"/>
  <c r="AH1526" i="2" s="1"/>
  <c r="O1530" i="2"/>
  <c r="Z1530" i="2"/>
  <c r="M1530" i="2" s="1"/>
  <c r="AH1530" i="2" s="1"/>
  <c r="O1534" i="2"/>
  <c r="Z1534" i="2"/>
  <c r="M1534" i="2" s="1"/>
  <c r="AH1534" i="2" s="1"/>
  <c r="O1538" i="2"/>
  <c r="Z1538" i="2"/>
  <c r="M1538" i="2" s="1"/>
  <c r="AH1538" i="2" s="1"/>
  <c r="O1542" i="2"/>
  <c r="Z1542" i="2"/>
  <c r="M1542" i="2" s="1"/>
  <c r="AH1542" i="2" s="1"/>
  <c r="O1546" i="2"/>
  <c r="Z1546" i="2"/>
  <c r="M1546" i="2" s="1"/>
  <c r="AH1546" i="2" s="1"/>
  <c r="O1550" i="2"/>
  <c r="Z1550" i="2"/>
  <c r="M1550" i="2" s="1"/>
  <c r="AH1550" i="2" s="1"/>
  <c r="O1554" i="2"/>
  <c r="Z1554" i="2"/>
  <c r="M1554" i="2" s="1"/>
  <c r="AH1554" i="2" s="1"/>
  <c r="O1558" i="2"/>
  <c r="Z1558" i="2"/>
  <c r="M1558" i="2" s="1"/>
  <c r="AH1558" i="2" s="1"/>
  <c r="O1562" i="2"/>
  <c r="Z1562" i="2"/>
  <c r="M1562" i="2" s="1"/>
  <c r="AH1562" i="2" s="1"/>
  <c r="O1566" i="2"/>
  <c r="Z1566" i="2"/>
  <c r="M1566" i="2" s="1"/>
  <c r="AH1566" i="2" s="1"/>
  <c r="O1570" i="2"/>
  <c r="Z1570" i="2"/>
  <c r="M1570" i="2" s="1"/>
  <c r="AH1570" i="2" s="1"/>
  <c r="O1574" i="2"/>
  <c r="Z1574" i="2"/>
  <c r="M1574" i="2" s="1"/>
  <c r="AH1574" i="2" s="1"/>
  <c r="O1578" i="2"/>
  <c r="Z1578" i="2"/>
  <c r="M1578" i="2" s="1"/>
  <c r="AH1578" i="2" s="1"/>
  <c r="O1582" i="2"/>
  <c r="Z1582" i="2"/>
  <c r="M1582" i="2" s="1"/>
  <c r="AH1582" i="2" s="1"/>
  <c r="O1586" i="2"/>
  <c r="Z1586" i="2"/>
  <c r="M1586" i="2" s="1"/>
  <c r="AH1586" i="2" s="1"/>
  <c r="O1590" i="2"/>
  <c r="Z1590" i="2"/>
  <c r="M1590" i="2" s="1"/>
  <c r="AH1590" i="2" s="1"/>
  <c r="O1594" i="2"/>
  <c r="Z1594" i="2"/>
  <c r="M1594" i="2" s="1"/>
  <c r="AH1594" i="2" s="1"/>
  <c r="O1598" i="2"/>
  <c r="Z1598" i="2"/>
  <c r="M1598" i="2" s="1"/>
  <c r="AH1598" i="2" s="1"/>
  <c r="O1602" i="2"/>
  <c r="Z1602" i="2"/>
  <c r="M1602" i="2" s="1"/>
  <c r="AH1602" i="2" s="1"/>
  <c r="O1606" i="2"/>
  <c r="Z1606" i="2"/>
  <c r="M1606" i="2" s="1"/>
  <c r="AH1606" i="2" s="1"/>
  <c r="O1610" i="2"/>
  <c r="Z1610" i="2"/>
  <c r="M1610" i="2" s="1"/>
  <c r="AH1610" i="2" s="1"/>
  <c r="O1614" i="2"/>
  <c r="Z1614" i="2"/>
  <c r="M1614" i="2" s="1"/>
  <c r="AH1614" i="2" s="1"/>
  <c r="O1618" i="2"/>
  <c r="Z1618" i="2"/>
  <c r="M1618" i="2" s="1"/>
  <c r="AH1618" i="2" s="1"/>
  <c r="O1622" i="2"/>
  <c r="Z1622" i="2"/>
  <c r="M1622" i="2" s="1"/>
  <c r="AH1622" i="2" s="1"/>
  <c r="O1626" i="2"/>
  <c r="Z1626" i="2"/>
  <c r="M1626" i="2" s="1"/>
  <c r="AH1626" i="2" s="1"/>
  <c r="O1630" i="2"/>
  <c r="Z1630" i="2"/>
  <c r="M1630" i="2" s="1"/>
  <c r="AH1630" i="2" s="1"/>
  <c r="O1634" i="2"/>
  <c r="Z1634" i="2"/>
  <c r="M1634" i="2" s="1"/>
  <c r="AH1634" i="2" s="1"/>
  <c r="O1638" i="2"/>
  <c r="Z1638" i="2"/>
  <c r="M1638" i="2" s="1"/>
  <c r="AH1638" i="2" s="1"/>
  <c r="O1642" i="2"/>
  <c r="Z1642" i="2"/>
  <c r="M1642" i="2" s="1"/>
  <c r="AH1642" i="2" s="1"/>
  <c r="O1646" i="2"/>
  <c r="Z1646" i="2"/>
  <c r="M1646" i="2" s="1"/>
  <c r="AH1646" i="2" s="1"/>
  <c r="O1650" i="2"/>
  <c r="Z1650" i="2"/>
  <c r="M1650" i="2" s="1"/>
  <c r="AH1650" i="2" s="1"/>
  <c r="O1654" i="2"/>
  <c r="Z1654" i="2"/>
  <c r="M1654" i="2" s="1"/>
  <c r="AH1654" i="2" s="1"/>
  <c r="O1658" i="2"/>
  <c r="Z1658" i="2"/>
  <c r="M1658" i="2" s="1"/>
  <c r="AH1658" i="2" s="1"/>
  <c r="O1662" i="2"/>
  <c r="Z1662" i="2"/>
  <c r="M1662" i="2" s="1"/>
  <c r="AH1662" i="2" s="1"/>
  <c r="O1666" i="2"/>
  <c r="Z1666" i="2"/>
  <c r="M1666" i="2" s="1"/>
  <c r="AH1666" i="2" s="1"/>
  <c r="O1670" i="2"/>
  <c r="Z1670" i="2"/>
  <c r="M1670" i="2" s="1"/>
  <c r="AH1670" i="2" s="1"/>
  <c r="O1674" i="2"/>
  <c r="Z1674" i="2"/>
  <c r="M1674" i="2" s="1"/>
  <c r="AH1674" i="2" s="1"/>
  <c r="O1678" i="2"/>
  <c r="Z1678" i="2"/>
  <c r="M1678" i="2" s="1"/>
  <c r="AH1678" i="2" s="1"/>
  <c r="O1682" i="2"/>
  <c r="Z1682" i="2"/>
  <c r="M1682" i="2" s="1"/>
  <c r="AH1682" i="2" s="1"/>
  <c r="O1686" i="2"/>
  <c r="Z1686" i="2"/>
  <c r="M1686" i="2" s="1"/>
  <c r="AH1686" i="2" s="1"/>
  <c r="O1690" i="2"/>
  <c r="Z1690" i="2"/>
  <c r="M1690" i="2" s="1"/>
  <c r="AH1690" i="2" s="1"/>
  <c r="O1694" i="2"/>
  <c r="Z1694" i="2"/>
  <c r="M1694" i="2" s="1"/>
  <c r="AH1694" i="2" s="1"/>
  <c r="O1698" i="2"/>
  <c r="Z1698" i="2"/>
  <c r="M1698" i="2" s="1"/>
  <c r="AH1698" i="2" s="1"/>
  <c r="O1702" i="2"/>
  <c r="Z1702" i="2"/>
  <c r="M1702" i="2" s="1"/>
  <c r="AH1702" i="2" s="1"/>
  <c r="O1706" i="2"/>
  <c r="Z1706" i="2"/>
  <c r="M1706" i="2" s="1"/>
  <c r="AH1706" i="2" s="1"/>
  <c r="O1710" i="2"/>
  <c r="Z1710" i="2"/>
  <c r="M1710" i="2" s="1"/>
  <c r="AH1710" i="2" s="1"/>
  <c r="O1714" i="2"/>
  <c r="Z1714" i="2"/>
  <c r="M1714" i="2" s="1"/>
  <c r="AH1714" i="2" s="1"/>
  <c r="O1718" i="2"/>
  <c r="Z1718" i="2"/>
  <c r="M1718" i="2" s="1"/>
  <c r="AH1718" i="2" s="1"/>
  <c r="O1722" i="2"/>
  <c r="Z1722" i="2"/>
  <c r="M1722" i="2" s="1"/>
  <c r="AH1722" i="2" s="1"/>
  <c r="O1726" i="2"/>
  <c r="Z1726" i="2"/>
  <c r="M1726" i="2" s="1"/>
  <c r="AH1726" i="2" s="1"/>
  <c r="O1730" i="2"/>
  <c r="Z1730" i="2"/>
  <c r="M1730" i="2" s="1"/>
  <c r="AH1730" i="2" s="1"/>
  <c r="O1734" i="2"/>
  <c r="Z1734" i="2"/>
  <c r="M1734" i="2" s="1"/>
  <c r="AH1734" i="2" s="1"/>
  <c r="O1738" i="2"/>
  <c r="Z1738" i="2"/>
  <c r="M1738" i="2" s="1"/>
  <c r="AH1738" i="2" s="1"/>
  <c r="O1742" i="2"/>
  <c r="Z1742" i="2"/>
  <c r="M1742" i="2" s="1"/>
  <c r="AH1742" i="2" s="1"/>
  <c r="O1746" i="2"/>
  <c r="Z1746" i="2"/>
  <c r="M1746" i="2" s="1"/>
  <c r="AH1746" i="2" s="1"/>
  <c r="O1750" i="2"/>
  <c r="Z1750" i="2"/>
  <c r="M1750" i="2" s="1"/>
  <c r="AH1750" i="2" s="1"/>
  <c r="O1754" i="2"/>
  <c r="Z1754" i="2"/>
  <c r="M1754" i="2" s="1"/>
  <c r="AH1754" i="2" s="1"/>
  <c r="O1758" i="2"/>
  <c r="Z1758" i="2"/>
  <c r="M1758" i="2" s="1"/>
  <c r="AH1758" i="2" s="1"/>
  <c r="O1762" i="2"/>
  <c r="Z1762" i="2"/>
  <c r="M1762" i="2" s="1"/>
  <c r="AH1762" i="2" s="1"/>
  <c r="O1766" i="2"/>
  <c r="Z1766" i="2"/>
  <c r="M1766" i="2" s="1"/>
  <c r="AH1766" i="2" s="1"/>
  <c r="O1770" i="2"/>
  <c r="Z1770" i="2"/>
  <c r="M1770" i="2" s="1"/>
  <c r="AH1770" i="2" s="1"/>
  <c r="O1774" i="2"/>
  <c r="Z1774" i="2"/>
  <c r="M1774" i="2" s="1"/>
  <c r="AH1774" i="2" s="1"/>
  <c r="O1778" i="2"/>
  <c r="Z1778" i="2"/>
  <c r="M1778" i="2" s="1"/>
  <c r="AH1778" i="2" s="1"/>
  <c r="O1782" i="2"/>
  <c r="Z1782" i="2"/>
  <c r="M1782" i="2" s="1"/>
  <c r="AH1782" i="2" s="1"/>
  <c r="O1786" i="2"/>
  <c r="Z1786" i="2"/>
  <c r="M1786" i="2" s="1"/>
  <c r="AH1786" i="2" s="1"/>
  <c r="O1790" i="2"/>
  <c r="Z1790" i="2"/>
  <c r="M1790" i="2" s="1"/>
  <c r="AH1790" i="2" s="1"/>
  <c r="O1794" i="2"/>
  <c r="Z1794" i="2"/>
  <c r="M1794" i="2" s="1"/>
  <c r="AH1794" i="2" s="1"/>
  <c r="O1798" i="2"/>
  <c r="Z1798" i="2"/>
  <c r="M1798" i="2" s="1"/>
  <c r="AH1798" i="2" s="1"/>
  <c r="O1802" i="2"/>
  <c r="Z1802" i="2"/>
  <c r="M1802" i="2" s="1"/>
  <c r="AH1802" i="2" s="1"/>
  <c r="O1806" i="2"/>
  <c r="Z1806" i="2"/>
  <c r="M1806" i="2" s="1"/>
  <c r="AH1806" i="2" s="1"/>
  <c r="O1810" i="2"/>
  <c r="Z1810" i="2"/>
  <c r="M1810" i="2" s="1"/>
  <c r="AH1810" i="2" s="1"/>
  <c r="O1814" i="2"/>
  <c r="Z1814" i="2"/>
  <c r="M1814" i="2" s="1"/>
  <c r="AH1814" i="2" s="1"/>
  <c r="O1818" i="2"/>
  <c r="Z1818" i="2"/>
  <c r="M1818" i="2" s="1"/>
  <c r="AH1818" i="2" s="1"/>
  <c r="O1822" i="2"/>
  <c r="Z1822" i="2"/>
  <c r="M1822" i="2" s="1"/>
  <c r="AH1822" i="2" s="1"/>
  <c r="O1826" i="2"/>
  <c r="Z1826" i="2"/>
  <c r="M1826" i="2" s="1"/>
  <c r="AH1826" i="2" s="1"/>
  <c r="O1830" i="2"/>
  <c r="Z1830" i="2"/>
  <c r="M1830" i="2" s="1"/>
  <c r="AH1830" i="2" s="1"/>
  <c r="O1834" i="2"/>
  <c r="Z1834" i="2"/>
  <c r="M1834" i="2" s="1"/>
  <c r="AH1834" i="2" s="1"/>
  <c r="O1838" i="2"/>
  <c r="Z1838" i="2"/>
  <c r="M1838" i="2" s="1"/>
  <c r="AH1838" i="2" s="1"/>
  <c r="O1842" i="2"/>
  <c r="Z1842" i="2"/>
  <c r="M1842" i="2" s="1"/>
  <c r="AH1842" i="2" s="1"/>
  <c r="O1846" i="2"/>
  <c r="Z1846" i="2"/>
  <c r="M1846" i="2" s="1"/>
  <c r="AH1846" i="2" s="1"/>
  <c r="O1850" i="2"/>
  <c r="Z1850" i="2"/>
  <c r="M1850" i="2" s="1"/>
  <c r="AH1850" i="2" s="1"/>
  <c r="O1854" i="2"/>
  <c r="Z1854" i="2"/>
  <c r="M1854" i="2" s="1"/>
  <c r="AH1854" i="2" s="1"/>
  <c r="O1858" i="2"/>
  <c r="Z1858" i="2"/>
  <c r="M1858" i="2" s="1"/>
  <c r="O1862" i="2"/>
  <c r="Z1862" i="2"/>
  <c r="M1862" i="2" s="1"/>
  <c r="AH1862" i="2" s="1"/>
  <c r="O1866" i="2"/>
  <c r="Z1866" i="2"/>
  <c r="M1866" i="2" s="1"/>
  <c r="O1870" i="2"/>
  <c r="Z1870" i="2"/>
  <c r="M1870" i="2" s="1"/>
  <c r="AH1870" i="2" s="1"/>
  <c r="O1874" i="2"/>
  <c r="Z1874" i="2"/>
  <c r="M1874" i="2" s="1"/>
  <c r="O1878" i="2"/>
  <c r="Z1878" i="2"/>
  <c r="M1878" i="2" s="1"/>
  <c r="AH1878" i="2" s="1"/>
  <c r="O1882" i="2"/>
  <c r="Z1882" i="2"/>
  <c r="M1882" i="2" s="1"/>
  <c r="O1886" i="2"/>
  <c r="Z1886" i="2"/>
  <c r="M1886" i="2" s="1"/>
  <c r="AH1886" i="2" s="1"/>
  <c r="O1890" i="2"/>
  <c r="Z1890" i="2"/>
  <c r="M1890" i="2" s="1"/>
  <c r="O1894" i="2"/>
  <c r="Z1894" i="2"/>
  <c r="M1894" i="2" s="1"/>
  <c r="AH1894" i="2" s="1"/>
  <c r="O1898" i="2"/>
  <c r="Z1898" i="2"/>
  <c r="M1898" i="2" s="1"/>
  <c r="O1902" i="2"/>
  <c r="Z1902" i="2"/>
  <c r="M1902" i="2" s="1"/>
  <c r="AH1902" i="2" s="1"/>
  <c r="O1906" i="2"/>
  <c r="Z1906" i="2"/>
  <c r="M1906" i="2" s="1"/>
  <c r="O1910" i="2"/>
  <c r="Z1910" i="2"/>
  <c r="M1910" i="2" s="1"/>
  <c r="AH1910" i="2" s="1"/>
  <c r="O1914" i="2"/>
  <c r="Z1914" i="2"/>
  <c r="M1914" i="2" s="1"/>
  <c r="AH1914" i="2" s="1"/>
  <c r="O1918" i="2"/>
  <c r="Z1918" i="2"/>
  <c r="M1918" i="2" s="1"/>
  <c r="AH1918" i="2" s="1"/>
  <c r="O1922" i="2"/>
  <c r="Z1922" i="2"/>
  <c r="M1922" i="2" s="1"/>
  <c r="O1926" i="2"/>
  <c r="Z1926" i="2"/>
  <c r="M1926" i="2" s="1"/>
  <c r="AH1926" i="2" s="1"/>
  <c r="O1930" i="2"/>
  <c r="Z1930" i="2"/>
  <c r="M1930" i="2" s="1"/>
  <c r="O1934" i="2"/>
  <c r="Z1934" i="2"/>
  <c r="M1934" i="2" s="1"/>
  <c r="AH1934" i="2" s="1"/>
  <c r="O1938" i="2"/>
  <c r="Z1938" i="2"/>
  <c r="M1938" i="2" s="1"/>
  <c r="O1942" i="2"/>
  <c r="Z1942" i="2"/>
  <c r="M1942" i="2" s="1"/>
  <c r="AH1942" i="2" s="1"/>
  <c r="O1946" i="2"/>
  <c r="Z1946" i="2"/>
  <c r="M1946" i="2" s="1"/>
  <c r="AH1946" i="2" s="1"/>
  <c r="O1950" i="2"/>
  <c r="Z1950" i="2"/>
  <c r="M1950" i="2" s="1"/>
  <c r="AH1950" i="2" s="1"/>
  <c r="O1954" i="2"/>
  <c r="Z1954" i="2"/>
  <c r="M1954" i="2" s="1"/>
  <c r="O1958" i="2"/>
  <c r="Z1958" i="2"/>
  <c r="M1958" i="2" s="1"/>
  <c r="AH1958" i="2" s="1"/>
  <c r="O1962" i="2"/>
  <c r="Z1962" i="2"/>
  <c r="M1962" i="2" s="1"/>
  <c r="O1966" i="2"/>
  <c r="Z1966" i="2"/>
  <c r="M1966" i="2" s="1"/>
  <c r="AH1966" i="2" s="1"/>
  <c r="O1970" i="2"/>
  <c r="Z1970" i="2"/>
  <c r="M1970" i="2" s="1"/>
  <c r="O1974" i="2"/>
  <c r="Z1974" i="2"/>
  <c r="M1974" i="2" s="1"/>
  <c r="AH1974" i="2" s="1"/>
  <c r="O1978" i="2"/>
  <c r="Z1978" i="2"/>
  <c r="M1978" i="2" s="1"/>
  <c r="O1982" i="2"/>
  <c r="Z1982" i="2"/>
  <c r="M1982" i="2" s="1"/>
  <c r="AH1982" i="2" s="1"/>
  <c r="O1986" i="2"/>
  <c r="Z1986" i="2"/>
  <c r="M1986" i="2" s="1"/>
  <c r="O1990" i="2"/>
  <c r="Z1990" i="2"/>
  <c r="M1990" i="2" s="1"/>
  <c r="AH1990" i="2" s="1"/>
  <c r="O1994" i="2"/>
  <c r="Z1994" i="2"/>
  <c r="M1994" i="2" s="1"/>
  <c r="AH1994" i="2" s="1"/>
  <c r="O1998" i="2"/>
  <c r="Z1998" i="2"/>
  <c r="M1998" i="2" s="1"/>
  <c r="AH1998" i="2" s="1"/>
  <c r="O2002" i="2"/>
  <c r="Z2002" i="2"/>
  <c r="M2002" i="2" s="1"/>
  <c r="O2006" i="2"/>
  <c r="Z2006" i="2"/>
  <c r="M2006" i="2" s="1"/>
  <c r="AH2006" i="2" s="1"/>
  <c r="O2010" i="2"/>
  <c r="Z2010" i="2"/>
  <c r="M2010" i="2" s="1"/>
  <c r="AH2010" i="2" s="1"/>
  <c r="O2014" i="2"/>
  <c r="Z2014" i="2"/>
  <c r="M2014" i="2" s="1"/>
  <c r="AH2014" i="2" s="1"/>
  <c r="O2018" i="2"/>
  <c r="Z2018" i="2"/>
  <c r="M2018" i="2" s="1"/>
  <c r="AH2018" i="2" s="1"/>
  <c r="O2022" i="2"/>
  <c r="Z2022" i="2"/>
  <c r="M2022" i="2" s="1"/>
  <c r="AH2022" i="2" s="1"/>
  <c r="O2026" i="2"/>
  <c r="Z2026" i="2"/>
  <c r="M2026" i="2" s="1"/>
  <c r="O2030" i="2"/>
  <c r="Z2030" i="2"/>
  <c r="M2030" i="2" s="1"/>
  <c r="AH2030" i="2" s="1"/>
  <c r="O2034" i="2"/>
  <c r="Z2034" i="2"/>
  <c r="M2034" i="2" s="1"/>
  <c r="O2038" i="2"/>
  <c r="Z2038" i="2"/>
  <c r="M2038" i="2" s="1"/>
  <c r="AH2038" i="2" s="1"/>
  <c r="O2042" i="2"/>
  <c r="Z2042" i="2"/>
  <c r="M2042" i="2" s="1"/>
  <c r="AH2042" i="2" s="1"/>
  <c r="O2046" i="2"/>
  <c r="Z2046" i="2"/>
  <c r="M2046" i="2" s="1"/>
  <c r="AH2046" i="2" s="1"/>
  <c r="O2050" i="2"/>
  <c r="Z2050" i="2"/>
  <c r="M2050" i="2" s="1"/>
  <c r="O2054" i="2"/>
  <c r="Z2054" i="2"/>
  <c r="M2054" i="2" s="1"/>
  <c r="AH2054" i="2" s="1"/>
  <c r="O2058" i="2"/>
  <c r="Z2058" i="2"/>
  <c r="M2058" i="2" s="1"/>
  <c r="O2062" i="2"/>
  <c r="Z2062" i="2"/>
  <c r="M2062" i="2" s="1"/>
  <c r="AH2062" i="2" s="1"/>
  <c r="O2066" i="2"/>
  <c r="Z2066" i="2"/>
  <c r="M2066" i="2" s="1"/>
  <c r="O2070" i="2"/>
  <c r="Z2070" i="2"/>
  <c r="M2070" i="2" s="1"/>
  <c r="AH2070" i="2" s="1"/>
  <c r="O2074" i="2"/>
  <c r="Z2074" i="2"/>
  <c r="M2074" i="2" s="1"/>
  <c r="AH2074" i="2" s="1"/>
  <c r="O2078" i="2"/>
  <c r="Z2078" i="2"/>
  <c r="M2078" i="2" s="1"/>
  <c r="AH2078" i="2" s="1"/>
  <c r="O2082" i="2"/>
  <c r="Z2082" i="2"/>
  <c r="M2082" i="2" s="1"/>
  <c r="O2086" i="2"/>
  <c r="Z2086" i="2"/>
  <c r="M2086" i="2" s="1"/>
  <c r="AH2086" i="2" s="1"/>
  <c r="O2090" i="2"/>
  <c r="Z2090" i="2"/>
  <c r="M2090" i="2" s="1"/>
  <c r="O2094" i="2"/>
  <c r="Z2094" i="2"/>
  <c r="M2094" i="2" s="1"/>
  <c r="AH2094" i="2" s="1"/>
  <c r="O2098" i="2"/>
  <c r="Z2098" i="2"/>
  <c r="M2098" i="2" s="1"/>
  <c r="O2102" i="2"/>
  <c r="Z2102" i="2"/>
  <c r="M2102" i="2" s="1"/>
  <c r="AH2102" i="2" s="1"/>
  <c r="O2106" i="2"/>
  <c r="Z2106" i="2"/>
  <c r="M2106" i="2" s="1"/>
  <c r="O2110" i="2"/>
  <c r="Z2110" i="2"/>
  <c r="M2110" i="2" s="1"/>
  <c r="AH2110" i="2" s="1"/>
  <c r="O2114" i="2"/>
  <c r="Z2114" i="2"/>
  <c r="M2114" i="2" s="1"/>
  <c r="O2118" i="2"/>
  <c r="Z2118" i="2"/>
  <c r="M2118" i="2" s="1"/>
  <c r="AH2118" i="2" s="1"/>
  <c r="O2122" i="2"/>
  <c r="Z2122" i="2"/>
  <c r="M2122" i="2" s="1"/>
  <c r="O2126" i="2"/>
  <c r="Z2126" i="2"/>
  <c r="M2126" i="2" s="1"/>
  <c r="AH2126" i="2" s="1"/>
  <c r="O2130" i="2"/>
  <c r="Z2130" i="2"/>
  <c r="M2130" i="2" s="1"/>
  <c r="O2134" i="2"/>
  <c r="Z2134" i="2"/>
  <c r="M2134" i="2" s="1"/>
  <c r="AH2134" i="2" s="1"/>
  <c r="O2138" i="2"/>
  <c r="Z2138" i="2"/>
  <c r="M2138" i="2" s="1"/>
  <c r="AH2138" i="2" s="1"/>
  <c r="O2142" i="2"/>
  <c r="Z2142" i="2"/>
  <c r="M2142" i="2" s="1"/>
  <c r="AH2142" i="2" s="1"/>
  <c r="O2146" i="2"/>
  <c r="Z2146" i="2"/>
  <c r="M2146" i="2" s="1"/>
  <c r="AH2146" i="2" s="1"/>
  <c r="O2150" i="2"/>
  <c r="Z2150" i="2"/>
  <c r="M2150" i="2" s="1"/>
  <c r="AH2150" i="2" s="1"/>
  <c r="O2154" i="2"/>
  <c r="Z2154" i="2"/>
  <c r="M2154" i="2" s="1"/>
  <c r="AH2154" i="2" s="1"/>
  <c r="O2158" i="2"/>
  <c r="Z2158" i="2"/>
  <c r="M2158" i="2" s="1"/>
  <c r="AH2158" i="2" s="1"/>
  <c r="O2162" i="2"/>
  <c r="Z2162" i="2"/>
  <c r="M2162" i="2" s="1"/>
  <c r="AH2162" i="2" s="1"/>
  <c r="O2166" i="2"/>
  <c r="Z2166" i="2"/>
  <c r="M2166" i="2" s="1"/>
  <c r="AH2166" i="2" s="1"/>
  <c r="O2170" i="2"/>
  <c r="Z2170" i="2"/>
  <c r="M2170" i="2" s="1"/>
  <c r="AH2170" i="2" s="1"/>
  <c r="O2174" i="2"/>
  <c r="Z2174" i="2"/>
  <c r="M2174" i="2" s="1"/>
  <c r="AH2174" i="2" s="1"/>
  <c r="O2178" i="2"/>
  <c r="Z2178" i="2"/>
  <c r="M2178" i="2" s="1"/>
  <c r="AH2178" i="2" s="1"/>
  <c r="O2182" i="2"/>
  <c r="Z2182" i="2"/>
  <c r="M2182" i="2" s="1"/>
  <c r="AH2182" i="2" s="1"/>
  <c r="O2186" i="2"/>
  <c r="Z2186" i="2"/>
  <c r="M2186" i="2" s="1"/>
  <c r="AH2186" i="2" s="1"/>
  <c r="O2190" i="2"/>
  <c r="Z2190" i="2"/>
  <c r="M2190" i="2" s="1"/>
  <c r="AH2190" i="2" s="1"/>
  <c r="O2194" i="2"/>
  <c r="Z2194" i="2"/>
  <c r="M2194" i="2" s="1"/>
  <c r="AH2194" i="2" s="1"/>
  <c r="O2198" i="2"/>
  <c r="Z2198" i="2"/>
  <c r="M2198" i="2" s="1"/>
  <c r="AH2198" i="2" s="1"/>
  <c r="O2202" i="2"/>
  <c r="Z2202" i="2"/>
  <c r="M2202" i="2" s="1"/>
  <c r="AH2202" i="2" s="1"/>
  <c r="O2206" i="2"/>
  <c r="Z2206" i="2"/>
  <c r="M2206" i="2" s="1"/>
  <c r="AH2206" i="2" s="1"/>
  <c r="O2210" i="2"/>
  <c r="Z2210" i="2"/>
  <c r="M2210" i="2" s="1"/>
  <c r="AH2210" i="2" s="1"/>
  <c r="O2214" i="2"/>
  <c r="Z2214" i="2"/>
  <c r="M2214" i="2" s="1"/>
  <c r="AH2214" i="2" s="1"/>
  <c r="O2218" i="2"/>
  <c r="Z2218" i="2"/>
  <c r="M2218" i="2" s="1"/>
  <c r="AH2218" i="2" s="1"/>
  <c r="O2222" i="2"/>
  <c r="Z2222" i="2"/>
  <c r="M2222" i="2" s="1"/>
  <c r="AH2222" i="2" s="1"/>
  <c r="O2226" i="2"/>
  <c r="Z2226" i="2"/>
  <c r="M2226" i="2" s="1"/>
  <c r="AH2226" i="2" s="1"/>
  <c r="O2230" i="2"/>
  <c r="Z2230" i="2"/>
  <c r="M2230" i="2" s="1"/>
  <c r="AH2230" i="2" s="1"/>
  <c r="O2234" i="2"/>
  <c r="Z2234" i="2"/>
  <c r="M2234" i="2" s="1"/>
  <c r="AH2234" i="2" s="1"/>
  <c r="O2238" i="2"/>
  <c r="Z2238" i="2"/>
  <c r="M2238" i="2" s="1"/>
  <c r="AH2238" i="2" s="1"/>
  <c r="O2242" i="2"/>
  <c r="Z2242" i="2"/>
  <c r="M2242" i="2" s="1"/>
  <c r="AH2242" i="2" s="1"/>
  <c r="O2246" i="2"/>
  <c r="Z2246" i="2"/>
  <c r="M2246" i="2" s="1"/>
  <c r="AH2246" i="2" s="1"/>
  <c r="O2250" i="2"/>
  <c r="Z2250" i="2"/>
  <c r="M2250" i="2" s="1"/>
  <c r="AH2250" i="2" s="1"/>
  <c r="O2254" i="2"/>
  <c r="Z2254" i="2"/>
  <c r="M2254" i="2" s="1"/>
  <c r="AH2254" i="2" s="1"/>
  <c r="O2258" i="2"/>
  <c r="Z2258" i="2"/>
  <c r="M2258" i="2" s="1"/>
  <c r="AH2258" i="2" s="1"/>
  <c r="O2262" i="2"/>
  <c r="Z2262" i="2"/>
  <c r="M2262" i="2" s="1"/>
  <c r="AH2262" i="2" s="1"/>
  <c r="O2266" i="2"/>
  <c r="Z2266" i="2"/>
  <c r="M2266" i="2" s="1"/>
  <c r="AH2266" i="2" s="1"/>
  <c r="O2270" i="2"/>
  <c r="Z2270" i="2"/>
  <c r="M2270" i="2" s="1"/>
  <c r="AH2270" i="2" s="1"/>
  <c r="O2274" i="2"/>
  <c r="Z2274" i="2"/>
  <c r="M2274" i="2" s="1"/>
  <c r="AH2274" i="2" s="1"/>
  <c r="O2278" i="2"/>
  <c r="Z2278" i="2"/>
  <c r="M2278" i="2" s="1"/>
  <c r="AH2278" i="2" s="1"/>
  <c r="O2282" i="2"/>
  <c r="Z2282" i="2"/>
  <c r="M2282" i="2" s="1"/>
  <c r="AH2282" i="2" s="1"/>
  <c r="O2286" i="2"/>
  <c r="Z2286" i="2"/>
  <c r="M2286" i="2" s="1"/>
  <c r="AH2286" i="2" s="1"/>
  <c r="O2290" i="2"/>
  <c r="Z2290" i="2"/>
  <c r="M2290" i="2" s="1"/>
  <c r="AH2290" i="2" s="1"/>
  <c r="O2294" i="2"/>
  <c r="Z2294" i="2"/>
  <c r="M2294" i="2" s="1"/>
  <c r="AH2294" i="2" s="1"/>
  <c r="O2298" i="2"/>
  <c r="Z2298" i="2"/>
  <c r="M2298" i="2" s="1"/>
  <c r="AH2298" i="2" s="1"/>
  <c r="O2302" i="2"/>
  <c r="Z2302" i="2"/>
  <c r="M2302" i="2" s="1"/>
  <c r="AH2302" i="2" s="1"/>
  <c r="O2306" i="2"/>
  <c r="Z2306" i="2"/>
  <c r="M2306" i="2" s="1"/>
  <c r="AH2306" i="2" s="1"/>
  <c r="O2310" i="2"/>
  <c r="Z2310" i="2"/>
  <c r="M2310" i="2" s="1"/>
  <c r="AH2310" i="2" s="1"/>
  <c r="O2314" i="2"/>
  <c r="Z2314" i="2"/>
  <c r="M2314" i="2" s="1"/>
  <c r="AH2314" i="2" s="1"/>
  <c r="O2318" i="2"/>
  <c r="Z2318" i="2"/>
  <c r="M2318" i="2" s="1"/>
  <c r="AH2318" i="2" s="1"/>
  <c r="O2322" i="2"/>
  <c r="Z2322" i="2"/>
  <c r="M2322" i="2" s="1"/>
  <c r="AH2322" i="2" s="1"/>
  <c r="O2326" i="2"/>
  <c r="Z2326" i="2"/>
  <c r="M2326" i="2" s="1"/>
  <c r="AH2326" i="2" s="1"/>
  <c r="O2330" i="2"/>
  <c r="Z2330" i="2"/>
  <c r="M2330" i="2" s="1"/>
  <c r="AH2330" i="2" s="1"/>
  <c r="O2334" i="2"/>
  <c r="Z2334" i="2"/>
  <c r="M2334" i="2" s="1"/>
  <c r="AH2334" i="2" s="1"/>
  <c r="O2338" i="2"/>
  <c r="Z2338" i="2"/>
  <c r="M2338" i="2" s="1"/>
  <c r="AH2338" i="2" s="1"/>
  <c r="O2342" i="2"/>
  <c r="Z2342" i="2"/>
  <c r="M2342" i="2" s="1"/>
  <c r="AH2342" i="2" s="1"/>
  <c r="O2346" i="2"/>
  <c r="Z2346" i="2"/>
  <c r="M2346" i="2" s="1"/>
  <c r="AH2346" i="2" s="1"/>
  <c r="O2350" i="2"/>
  <c r="Z2350" i="2"/>
  <c r="M2350" i="2" s="1"/>
  <c r="AH2350" i="2" s="1"/>
  <c r="O2354" i="2"/>
  <c r="Z2354" i="2"/>
  <c r="M2354" i="2" s="1"/>
  <c r="AH2354" i="2" s="1"/>
  <c r="O2358" i="2"/>
  <c r="Z2358" i="2"/>
  <c r="M2358" i="2" s="1"/>
  <c r="AH2358" i="2" s="1"/>
  <c r="O2362" i="2"/>
  <c r="Z2362" i="2"/>
  <c r="M2362" i="2" s="1"/>
  <c r="AH2362" i="2" s="1"/>
  <c r="O2366" i="2"/>
  <c r="Z2366" i="2"/>
  <c r="M2366" i="2" s="1"/>
  <c r="AH2366" i="2" s="1"/>
  <c r="O2370" i="2"/>
  <c r="Z2370" i="2"/>
  <c r="M2370" i="2" s="1"/>
  <c r="AH2370" i="2" s="1"/>
  <c r="O2374" i="2"/>
  <c r="Z2374" i="2"/>
  <c r="M2374" i="2" s="1"/>
  <c r="AH2374" i="2" s="1"/>
  <c r="O2378" i="2"/>
  <c r="Z2378" i="2"/>
  <c r="M2378" i="2" s="1"/>
  <c r="AH2378" i="2" s="1"/>
  <c r="O2386" i="2"/>
  <c r="Z2386" i="2"/>
  <c r="M2386" i="2" s="1"/>
  <c r="AH2386" i="2" s="1"/>
  <c r="O2390" i="2"/>
  <c r="Z2390" i="2"/>
  <c r="M2390" i="2" s="1"/>
  <c r="AH2390" i="2" s="1"/>
  <c r="O2394" i="2"/>
  <c r="Z2394" i="2"/>
  <c r="M2394" i="2" s="1"/>
  <c r="AH2394" i="2" s="1"/>
  <c r="O2398" i="2"/>
  <c r="Z2398" i="2"/>
  <c r="M2398" i="2" s="1"/>
  <c r="AH2398" i="2" s="1"/>
  <c r="O2402" i="2"/>
  <c r="Z2402" i="2"/>
  <c r="M2402" i="2" s="1"/>
  <c r="AH2402" i="2" s="1"/>
  <c r="O2406" i="2"/>
  <c r="Z2406" i="2"/>
  <c r="M2406" i="2" s="1"/>
  <c r="AH2406" i="2" s="1"/>
  <c r="O2410" i="2"/>
  <c r="Z2410" i="2"/>
  <c r="M2410" i="2" s="1"/>
  <c r="AH2410" i="2" s="1"/>
  <c r="O2414" i="2"/>
  <c r="Z2414" i="2"/>
  <c r="M2414" i="2" s="1"/>
  <c r="AH2414" i="2" s="1"/>
  <c r="O2418" i="2"/>
  <c r="Z2418" i="2"/>
  <c r="M2418" i="2" s="1"/>
  <c r="AH2418" i="2" s="1"/>
  <c r="O2422" i="2"/>
  <c r="Z2422" i="2"/>
  <c r="M2422" i="2" s="1"/>
  <c r="AH2422" i="2" s="1"/>
  <c r="O2426" i="2"/>
  <c r="Z2426" i="2"/>
  <c r="M2426" i="2" s="1"/>
  <c r="AH2426" i="2" s="1"/>
  <c r="O2430" i="2"/>
  <c r="Z2430" i="2"/>
  <c r="M2430" i="2" s="1"/>
  <c r="AH2430" i="2" s="1"/>
  <c r="O2434" i="2"/>
  <c r="Z2434" i="2"/>
  <c r="M2434" i="2" s="1"/>
  <c r="AH2434" i="2" s="1"/>
  <c r="O2438" i="2"/>
  <c r="Z2438" i="2"/>
  <c r="M2438" i="2" s="1"/>
  <c r="AH2438" i="2" s="1"/>
  <c r="O2442" i="2"/>
  <c r="Z2442" i="2"/>
  <c r="M2442" i="2" s="1"/>
  <c r="AH2442" i="2" s="1"/>
  <c r="O2446" i="2"/>
  <c r="Z2446" i="2"/>
  <c r="M2446" i="2" s="1"/>
  <c r="AH2446" i="2" s="1"/>
  <c r="O2450" i="2"/>
  <c r="Z2450" i="2"/>
  <c r="M2450" i="2" s="1"/>
  <c r="AH2450" i="2" s="1"/>
  <c r="O2454" i="2"/>
  <c r="Z2454" i="2"/>
  <c r="M2454" i="2" s="1"/>
  <c r="AH2454" i="2" s="1"/>
  <c r="O2458" i="2"/>
  <c r="Z2458" i="2"/>
  <c r="M2458" i="2" s="1"/>
  <c r="AH2458" i="2" s="1"/>
  <c r="O2462" i="2"/>
  <c r="Z2462" i="2"/>
  <c r="M2462" i="2" s="1"/>
  <c r="AH2462" i="2" s="1"/>
  <c r="O2466" i="2"/>
  <c r="Z2466" i="2"/>
  <c r="M2466" i="2" s="1"/>
  <c r="AH2466" i="2" s="1"/>
  <c r="O2470" i="2"/>
  <c r="Z2470" i="2"/>
  <c r="M2470" i="2" s="1"/>
  <c r="AH2470" i="2" s="1"/>
  <c r="O2474" i="2"/>
  <c r="Z2474" i="2"/>
  <c r="M2474" i="2" s="1"/>
  <c r="AH2474" i="2" s="1"/>
  <c r="O2478" i="2"/>
  <c r="Z2478" i="2"/>
  <c r="M2478" i="2" s="1"/>
  <c r="AH2478" i="2" s="1"/>
  <c r="O2482" i="2"/>
  <c r="Z2482" i="2"/>
  <c r="M2482" i="2" s="1"/>
  <c r="AH2482" i="2" s="1"/>
  <c r="O2486" i="2"/>
  <c r="Z2486" i="2"/>
  <c r="M2486" i="2" s="1"/>
  <c r="AH2486" i="2" s="1"/>
  <c r="O2490" i="2"/>
  <c r="Z2490" i="2"/>
  <c r="M2490" i="2" s="1"/>
  <c r="AH2490" i="2" s="1"/>
  <c r="O2494" i="2"/>
  <c r="Z2494" i="2"/>
  <c r="M2494" i="2" s="1"/>
  <c r="AH2494" i="2" s="1"/>
  <c r="O2498" i="2"/>
  <c r="Z2498" i="2"/>
  <c r="M2498" i="2" s="1"/>
  <c r="AH2498" i="2" s="1"/>
  <c r="O2502" i="2"/>
  <c r="Z2502" i="2"/>
  <c r="M2502" i="2" s="1"/>
  <c r="AH2502" i="2" s="1"/>
  <c r="O2506" i="2"/>
  <c r="Z2506" i="2"/>
  <c r="M2506" i="2" s="1"/>
  <c r="AH2506" i="2" s="1"/>
  <c r="O2510" i="2"/>
  <c r="Z2510" i="2"/>
  <c r="M2510" i="2" s="1"/>
  <c r="AH2510" i="2" s="1"/>
  <c r="L2382" i="2" a="1"/>
  <c r="L2382" i="2" s="1"/>
  <c r="O50" i="2" s="1"/>
  <c r="R65" i="3"/>
  <c r="B65" i="3" s="1"/>
  <c r="R64" i="3"/>
  <c r="B64" i="3" s="1"/>
  <c r="R63" i="3"/>
  <c r="B63" i="3" s="1"/>
  <c r="R62" i="3"/>
  <c r="B62" i="3" s="1"/>
  <c r="R61" i="3"/>
  <c r="B61" i="3" s="1"/>
  <c r="R60" i="3"/>
  <c r="B60" i="3" s="1"/>
  <c r="R59" i="3"/>
  <c r="B59" i="3" s="1"/>
  <c r="R58" i="3"/>
  <c r="B58" i="3" s="1"/>
  <c r="R57" i="3"/>
  <c r="B57" i="3" s="1"/>
  <c r="R56" i="3"/>
  <c r="B56" i="3" s="1"/>
  <c r="R55" i="3"/>
  <c r="B55" i="3" s="1"/>
  <c r="R54" i="3"/>
  <c r="B54" i="3" s="1"/>
  <c r="R53" i="3"/>
  <c r="B53" i="3" s="1"/>
  <c r="R52" i="3"/>
  <c r="B52" i="3" s="1"/>
  <c r="R51" i="3"/>
  <c r="B51" i="3" s="1"/>
  <c r="R50" i="3"/>
  <c r="B50" i="3" s="1"/>
  <c r="R49" i="3"/>
  <c r="B49" i="3" s="1"/>
  <c r="R48" i="3"/>
  <c r="B48" i="3" s="1"/>
  <c r="R47" i="3"/>
  <c r="B47" i="3" s="1"/>
  <c r="R46" i="3"/>
  <c r="B46" i="3" s="1"/>
  <c r="R45" i="3"/>
  <c r="B45" i="3" s="1"/>
  <c r="R44" i="3"/>
  <c r="B44" i="3" s="1"/>
  <c r="R43" i="3"/>
  <c r="B43" i="3" s="1"/>
  <c r="R42" i="3"/>
  <c r="B42" i="3" s="1"/>
  <c r="R41" i="3"/>
  <c r="B41" i="3" s="1"/>
  <c r="R40" i="3"/>
  <c r="B40" i="3" s="1"/>
  <c r="R39" i="3"/>
  <c r="B39" i="3" s="1"/>
  <c r="R38" i="3"/>
  <c r="B38" i="3" s="1"/>
  <c r="R37" i="3"/>
  <c r="B37" i="3" s="1"/>
  <c r="R36" i="3"/>
  <c r="B36" i="3" s="1"/>
  <c r="R35" i="3"/>
  <c r="B35" i="3" s="1"/>
  <c r="R34" i="3"/>
  <c r="B34" i="3" s="1"/>
  <c r="R33" i="3"/>
  <c r="B33" i="3" s="1"/>
  <c r="R32" i="3"/>
  <c r="B32" i="3" s="1"/>
  <c r="R31" i="3"/>
  <c r="B31" i="3" s="1"/>
  <c r="R30" i="3"/>
  <c r="B30" i="3" s="1"/>
  <c r="R29" i="3"/>
  <c r="B29" i="3" s="1"/>
  <c r="R28" i="3"/>
  <c r="B28" i="3" s="1"/>
  <c r="R27" i="3"/>
  <c r="B27" i="3" s="1"/>
  <c r="R26" i="3"/>
  <c r="B26" i="3" s="1"/>
  <c r="R25" i="3"/>
  <c r="B25" i="3" s="1"/>
  <c r="R24" i="3"/>
  <c r="B24" i="3" s="1"/>
  <c r="R23" i="3"/>
  <c r="B23" i="3" s="1"/>
  <c r="R22" i="3"/>
  <c r="B22" i="3" s="1"/>
  <c r="R21" i="3"/>
  <c r="B21" i="3" s="1"/>
  <c r="R20" i="3"/>
  <c r="B20" i="3" s="1"/>
  <c r="R19" i="3"/>
  <c r="B19" i="3" s="1"/>
  <c r="R18" i="3"/>
  <c r="B18" i="3" s="1"/>
  <c r="R17" i="3"/>
  <c r="B17" i="3" s="1"/>
  <c r="R16" i="3"/>
  <c r="B16" i="3" s="1"/>
  <c r="R15" i="3"/>
  <c r="B15" i="3" s="1"/>
  <c r="R14" i="3"/>
  <c r="B14" i="3" s="1"/>
  <c r="R13" i="3"/>
  <c r="B13" i="3" s="1"/>
  <c r="R12" i="3"/>
  <c r="B12" i="3" s="1"/>
  <c r="R11" i="3"/>
  <c r="B11" i="3" s="1"/>
  <c r="P1351" i="2" l="1"/>
  <c r="P439" i="2"/>
  <c r="P1485" i="2"/>
  <c r="AK198" i="2"/>
  <c r="AK86" i="2"/>
  <c r="AK38" i="2"/>
  <c r="AK18" i="2"/>
  <c r="AK173" i="2"/>
  <c r="AK21" i="2"/>
  <c r="AK204" i="2"/>
  <c r="AK172" i="2"/>
  <c r="AK60" i="2"/>
  <c r="AK40" i="2"/>
  <c r="AK20" i="2"/>
  <c r="AK191" i="2"/>
  <c r="AK35" i="2"/>
  <c r="AK190" i="2"/>
  <c r="AK74" i="2"/>
  <c r="AK30" i="2"/>
  <c r="AK209" i="2"/>
  <c r="AK49" i="2"/>
  <c r="AK17" i="2"/>
  <c r="AK192" i="2"/>
  <c r="AK160" i="2"/>
  <c r="AK56" i="2"/>
  <c r="AK36" i="2"/>
  <c r="AK16" i="2"/>
  <c r="AK187" i="2"/>
  <c r="AK31" i="2"/>
  <c r="AK186" i="2"/>
  <c r="AK66" i="2"/>
  <c r="AK26" i="2"/>
  <c r="AK189" i="2"/>
  <c r="AK33" i="2"/>
  <c r="AK212" i="2"/>
  <c r="AK188" i="2"/>
  <c r="AK152" i="2"/>
  <c r="AK52" i="2"/>
  <c r="AK28" i="2"/>
  <c r="AK203" i="2"/>
  <c r="AK183" i="2"/>
  <c r="AK23" i="2"/>
  <c r="AK158" i="2"/>
  <c r="AK62" i="2"/>
  <c r="AK22" i="2"/>
  <c r="AK185" i="2"/>
  <c r="AK25" i="2"/>
  <c r="AK208" i="2"/>
  <c r="AK184" i="2"/>
  <c r="AK72" i="2"/>
  <c r="AK48" i="2"/>
  <c r="AK24" i="2"/>
  <c r="AK195" i="2"/>
  <c r="AK51" i="2"/>
  <c r="AK19" i="2"/>
  <c r="P897" i="2"/>
  <c r="AE897" i="2" s="1"/>
  <c r="P775" i="2"/>
  <c r="P220" i="2"/>
  <c r="AE220" i="2" s="1"/>
  <c r="P1721" i="2"/>
  <c r="B1721" i="2" s="1"/>
  <c r="AB1721" i="2" s="1"/>
  <c r="P1927" i="2"/>
  <c r="AE1927" i="2" s="1"/>
  <c r="P1994" i="2"/>
  <c r="P951" i="2"/>
  <c r="B951" i="2" s="1"/>
  <c r="AB951" i="2" s="1"/>
  <c r="P1569" i="2"/>
  <c r="AE1569" i="2" s="1"/>
  <c r="P1257" i="2"/>
  <c r="AE1257" i="2" s="1"/>
  <c r="P533" i="2"/>
  <c r="P1591" i="2"/>
  <c r="AE1591" i="2" s="1"/>
  <c r="B7" i="3"/>
  <c r="P263" i="2"/>
  <c r="AE263" i="2" s="1"/>
  <c r="AK13" i="2"/>
  <c r="AK12" i="2"/>
  <c r="AK15" i="2"/>
  <c r="AK14" i="2"/>
  <c r="AK117" i="2"/>
  <c r="AK110" i="2"/>
  <c r="AK107" i="2"/>
  <c r="P1025" i="2"/>
  <c r="AE1025" i="2" s="1"/>
  <c r="P973" i="2"/>
  <c r="P841" i="2"/>
  <c r="B841" i="2" s="1"/>
  <c r="AB841" i="2" s="1"/>
  <c r="P1863" i="2"/>
  <c r="B1863" i="2" s="1"/>
  <c r="AB1863" i="2" s="1"/>
  <c r="P1287" i="2"/>
  <c r="AE1287" i="2" s="1"/>
  <c r="P711" i="2"/>
  <c r="AK69" i="2"/>
  <c r="AK140" i="2"/>
  <c r="AK207" i="2"/>
  <c r="AK71" i="2"/>
  <c r="P2385" i="2"/>
  <c r="AE2385" i="2" s="1"/>
  <c r="P1281" i="2"/>
  <c r="AE1281" i="2" s="1"/>
  <c r="P1229" i="2"/>
  <c r="B1229" i="2" s="1"/>
  <c r="AB1229" i="2" s="1"/>
  <c r="P1001" i="2"/>
  <c r="AE1001" i="2" s="1"/>
  <c r="P1655" i="2"/>
  <c r="AE1655" i="2" s="1"/>
  <c r="P1015" i="2"/>
  <c r="B1015" i="2" s="1"/>
  <c r="AB1015" i="2" s="1"/>
  <c r="P503" i="2"/>
  <c r="AE503" i="2" s="1"/>
  <c r="AK205" i="2"/>
  <c r="AK138" i="2"/>
  <c r="AK44" i="2"/>
  <c r="AK167" i="2"/>
  <c r="AK43" i="2"/>
  <c r="AK159" i="2"/>
  <c r="AK161" i="2"/>
  <c r="AK34" i="2"/>
  <c r="AK182" i="2"/>
  <c r="AK131" i="2"/>
  <c r="AE1732" i="2"/>
  <c r="B1732" i="2"/>
  <c r="AB1732" i="2" s="1"/>
  <c r="AE900" i="2"/>
  <c r="B900" i="2"/>
  <c r="AB900" i="2" s="1"/>
  <c r="AE2383" i="2"/>
  <c r="B2383" i="2"/>
  <c r="AB2383" i="2" s="1"/>
  <c r="AE2180" i="2"/>
  <c r="B2180" i="2"/>
  <c r="AB2180" i="2" s="1"/>
  <c r="AE1332" i="2"/>
  <c r="B1332" i="2"/>
  <c r="AB1332" i="2" s="1"/>
  <c r="AE452" i="2"/>
  <c r="B452" i="2"/>
  <c r="AB452" i="2" s="1"/>
  <c r="P2130" i="2"/>
  <c r="AH2130" i="2"/>
  <c r="P2106" i="2"/>
  <c r="AH2106" i="2"/>
  <c r="P2058" i="2"/>
  <c r="AH2058" i="2"/>
  <c r="P2034" i="2"/>
  <c r="AH2034" i="2"/>
  <c r="P1102" i="2"/>
  <c r="AH1102" i="2"/>
  <c r="P2145" i="2"/>
  <c r="AH2145" i="2"/>
  <c r="P2129" i="2"/>
  <c r="AH2129" i="2"/>
  <c r="P2105" i="2"/>
  <c r="AH2105" i="2"/>
  <c r="P2089" i="2"/>
  <c r="AH2089" i="2"/>
  <c r="P1561" i="2"/>
  <c r="AH1561" i="2"/>
  <c r="P1545" i="2"/>
  <c r="AH1545" i="2"/>
  <c r="P1505" i="2"/>
  <c r="AH1505" i="2"/>
  <c r="P2002" i="2"/>
  <c r="AH2002" i="2"/>
  <c r="P1038" i="2"/>
  <c r="P974" i="2"/>
  <c r="AH974" i="2"/>
  <c r="P910" i="2"/>
  <c r="AH910" i="2"/>
  <c r="P846" i="2"/>
  <c r="AH846" i="2"/>
  <c r="P814" i="2"/>
  <c r="AH814" i="2"/>
  <c r="P782" i="2"/>
  <c r="AH782" i="2"/>
  <c r="P750" i="2"/>
  <c r="AH750" i="2"/>
  <c r="P718" i="2"/>
  <c r="AH718" i="2"/>
  <c r="P654" i="2"/>
  <c r="AH654" i="2"/>
  <c r="P622" i="2"/>
  <c r="AH622" i="2"/>
  <c r="P590" i="2"/>
  <c r="AH590" i="2"/>
  <c r="P526" i="2"/>
  <c r="AH526" i="2"/>
  <c r="P462" i="2"/>
  <c r="AH462" i="2"/>
  <c r="P430" i="2"/>
  <c r="AH430" i="2"/>
  <c r="P398" i="2"/>
  <c r="AH398" i="2"/>
  <c r="P334" i="2"/>
  <c r="AH334" i="2"/>
  <c r="P302" i="2"/>
  <c r="AH302" i="2"/>
  <c r="P270" i="2"/>
  <c r="AH270" i="2"/>
  <c r="P238" i="2"/>
  <c r="AH238" i="2"/>
  <c r="M214" i="2"/>
  <c r="AH214" i="2" s="1"/>
  <c r="BC108" i="4" s="1"/>
  <c r="BI108" i="4" s="1"/>
  <c r="BB108" i="4"/>
  <c r="M206" i="2"/>
  <c r="AH206" i="2" s="1"/>
  <c r="BC100" i="4" s="1"/>
  <c r="BI100" i="4" s="1"/>
  <c r="BB100" i="4"/>
  <c r="M198" i="2"/>
  <c r="AH198" i="2" s="1"/>
  <c r="BC92" i="4" s="1"/>
  <c r="BI92" i="4" s="1"/>
  <c r="BB92" i="4"/>
  <c r="M190" i="2"/>
  <c r="AH190" i="2" s="1"/>
  <c r="BC84" i="4" s="1"/>
  <c r="BI84" i="4" s="1"/>
  <c r="BB84" i="4"/>
  <c r="M182" i="2"/>
  <c r="AH182" i="2" s="1"/>
  <c r="BC76" i="4" s="1"/>
  <c r="BI76" i="4" s="1"/>
  <c r="BB76" i="4"/>
  <c r="M174" i="2"/>
  <c r="AH174" i="2" s="1"/>
  <c r="BC68" i="4" s="1"/>
  <c r="BI68" i="4" s="1"/>
  <c r="BB68" i="4"/>
  <c r="M166" i="2"/>
  <c r="AH166" i="2" s="1"/>
  <c r="BC60" i="4" s="1"/>
  <c r="BI60" i="4" s="1"/>
  <c r="BB60" i="4"/>
  <c r="M158" i="2"/>
  <c r="AH158" i="2" s="1"/>
  <c r="BC52" i="4" s="1"/>
  <c r="BI52" i="4" s="1"/>
  <c r="BB52" i="4"/>
  <c r="M150" i="2"/>
  <c r="AH150" i="2" s="1"/>
  <c r="BC44" i="4" s="1"/>
  <c r="BI44" i="4" s="1"/>
  <c r="BB44" i="4"/>
  <c r="M142" i="2"/>
  <c r="AH142" i="2" s="1"/>
  <c r="BC36" i="4" s="1"/>
  <c r="BI36" i="4" s="1"/>
  <c r="BB36" i="4"/>
  <c r="M134" i="2"/>
  <c r="AH134" i="2" s="1"/>
  <c r="BC28" i="4" s="1"/>
  <c r="BI28" i="4" s="1"/>
  <c r="BB28" i="4"/>
  <c r="M126" i="2"/>
  <c r="AH126" i="2" s="1"/>
  <c r="BC20" i="4" s="1"/>
  <c r="BI20" i="4" s="1"/>
  <c r="BB20" i="4"/>
  <c r="M118" i="2"/>
  <c r="AH118" i="2" s="1"/>
  <c r="BC12" i="4" s="1"/>
  <c r="BI12" i="4" s="1"/>
  <c r="BB12" i="4"/>
  <c r="P2505" i="2"/>
  <c r="AH2505" i="2"/>
  <c r="P2489" i="2"/>
  <c r="AH2489" i="2"/>
  <c r="P2481" i="2"/>
  <c r="AH2481" i="2"/>
  <c r="P2465" i="2"/>
  <c r="AH2465" i="2"/>
  <c r="P2449" i="2"/>
  <c r="AH2449" i="2"/>
  <c r="P2349" i="2"/>
  <c r="AH2349" i="2"/>
  <c r="P2285" i="2"/>
  <c r="AH2285" i="2"/>
  <c r="P2221" i="2"/>
  <c r="AH2221" i="2"/>
  <c r="P2189" i="2"/>
  <c r="AH2189" i="2"/>
  <c r="P2081" i="2"/>
  <c r="P2065" i="2"/>
  <c r="AH2065" i="2"/>
  <c r="P2057" i="2"/>
  <c r="AH2057" i="2"/>
  <c r="P2041" i="2"/>
  <c r="AH2041" i="2"/>
  <c r="P2017" i="2"/>
  <c r="AH2017" i="2"/>
  <c r="P2001" i="2"/>
  <c r="AH2001" i="2"/>
  <c r="P1993" i="2"/>
  <c r="AH1993" i="2"/>
  <c r="P1977" i="2"/>
  <c r="AH1977" i="2"/>
  <c r="P1953" i="2"/>
  <c r="AH1953" i="2"/>
  <c r="P1945" i="2"/>
  <c r="AH1945" i="2"/>
  <c r="P1937" i="2"/>
  <c r="AH1937" i="2"/>
  <c r="P1709" i="2"/>
  <c r="AH1709" i="2"/>
  <c r="P1677" i="2"/>
  <c r="AH1677" i="2"/>
  <c r="P1645" i="2"/>
  <c r="AH1645" i="2"/>
  <c r="P1581" i="2"/>
  <c r="AH1581" i="2"/>
  <c r="P1481" i="2"/>
  <c r="AH1481" i="2"/>
  <c r="P1473" i="2"/>
  <c r="AH1473" i="2"/>
  <c r="P1457" i="2"/>
  <c r="AH1457" i="2"/>
  <c r="P1449" i="2"/>
  <c r="AH1449" i="2"/>
  <c r="P1261" i="2"/>
  <c r="AH1261" i="2"/>
  <c r="P1217" i="2"/>
  <c r="AH1217" i="2"/>
  <c r="P1201" i="2"/>
  <c r="AH1201" i="2"/>
  <c r="P1193" i="2"/>
  <c r="AH1193" i="2"/>
  <c r="P1005" i="2"/>
  <c r="AH1005" i="2"/>
  <c r="P969" i="2"/>
  <c r="AH969" i="2"/>
  <c r="P961" i="2"/>
  <c r="AH961" i="2"/>
  <c r="P945" i="2"/>
  <c r="AH945" i="2"/>
  <c r="P665" i="2"/>
  <c r="P657" i="2"/>
  <c r="AH657" i="2"/>
  <c r="P641" i="2"/>
  <c r="AH641" i="2"/>
  <c r="P633" i="2"/>
  <c r="AH633" i="2"/>
  <c r="P597" i="2"/>
  <c r="P589" i="2"/>
  <c r="AH589" i="2"/>
  <c r="P581" i="2"/>
  <c r="AH581" i="2"/>
  <c r="P573" i="2"/>
  <c r="AH573" i="2"/>
  <c r="P565" i="2"/>
  <c r="AH565" i="2"/>
  <c r="P521" i="2"/>
  <c r="AH521" i="2"/>
  <c r="P497" i="2"/>
  <c r="AH497" i="2"/>
  <c r="P421" i="2"/>
  <c r="T405" i="2" a="1"/>
  <c r="T405" i="2" s="1"/>
  <c r="AH405" i="2"/>
  <c r="P397" i="2"/>
  <c r="AH397" i="2"/>
  <c r="T389" i="2" a="1"/>
  <c r="T389" i="2" s="1"/>
  <c r="AH389" i="2"/>
  <c r="T381" i="2" a="1"/>
  <c r="T381" i="2" s="1"/>
  <c r="AH381" i="2"/>
  <c r="P265" i="2"/>
  <c r="AH265" i="2"/>
  <c r="R2480" i="2" a="1"/>
  <c r="R2480" i="2" s="1"/>
  <c r="AH2480" i="2"/>
  <c r="T2472" i="2" a="1"/>
  <c r="T2472" i="2" s="1"/>
  <c r="AH2472" i="2"/>
  <c r="R2464" i="2" a="1"/>
  <c r="R2464" i="2" s="1"/>
  <c r="AH2464" i="2"/>
  <c r="R2456" i="2" a="1"/>
  <c r="R2456" i="2" s="1"/>
  <c r="AH2456" i="2"/>
  <c r="T2448" i="2" a="1"/>
  <c r="T2448" i="2" s="1"/>
  <c r="AH2448" i="2"/>
  <c r="S2440" i="2" a="1"/>
  <c r="S2440" i="2" s="1"/>
  <c r="AH2440" i="2"/>
  <c r="S2432" i="2" a="1"/>
  <c r="S2432" i="2" s="1"/>
  <c r="AH2432" i="2"/>
  <c r="R2424" i="2" a="1"/>
  <c r="R2424" i="2" s="1"/>
  <c r="AH2424" i="2"/>
  <c r="R2416" i="2" a="1"/>
  <c r="R2416" i="2" s="1"/>
  <c r="AH2416" i="2"/>
  <c r="T2408" i="2" a="1"/>
  <c r="T2408" i="2" s="1"/>
  <c r="AH2408" i="2"/>
  <c r="T2400" i="2" a="1"/>
  <c r="T2400" i="2" s="1"/>
  <c r="AH2400" i="2"/>
  <c r="R2392" i="2" a="1"/>
  <c r="R2392" i="2" s="1"/>
  <c r="AH2392" i="2"/>
  <c r="R2384" i="2" a="1"/>
  <c r="R2384" i="2" s="1"/>
  <c r="AH2384" i="2"/>
  <c r="T2376" i="2" a="1"/>
  <c r="T2376" i="2" s="1"/>
  <c r="AH2376" i="2"/>
  <c r="S2368" i="2" a="1"/>
  <c r="S2368" i="2" s="1"/>
  <c r="AH2368" i="2"/>
  <c r="S2360" i="2" a="1"/>
  <c r="S2360" i="2" s="1"/>
  <c r="AH2360" i="2"/>
  <c r="S2172" i="2" a="1"/>
  <c r="S2172" i="2" s="1"/>
  <c r="AH2172" i="2"/>
  <c r="T2164" i="2" a="1"/>
  <c r="T2164" i="2" s="1"/>
  <c r="AH2164" i="2"/>
  <c r="S2156" i="2" a="1"/>
  <c r="S2156" i="2" s="1"/>
  <c r="AH2156" i="2"/>
  <c r="T2148" i="2" a="1"/>
  <c r="T2148" i="2" s="1"/>
  <c r="AH2148" i="2"/>
  <c r="T2140" i="2" a="1"/>
  <c r="T2140" i="2" s="1"/>
  <c r="AH2140" i="2"/>
  <c r="S2132" i="2" a="1"/>
  <c r="S2132" i="2" s="1"/>
  <c r="AH2132" i="2"/>
  <c r="S2124" i="2" a="1"/>
  <c r="S2124" i="2" s="1"/>
  <c r="AH2124" i="2"/>
  <c r="S2116" i="2" a="1"/>
  <c r="S2116" i="2" s="1"/>
  <c r="AH2116" i="2"/>
  <c r="R2108" i="2" a="1"/>
  <c r="R2108" i="2" s="1"/>
  <c r="AH2108" i="2"/>
  <c r="T2100" i="2" a="1"/>
  <c r="T2100" i="2" s="1"/>
  <c r="AH2100" i="2"/>
  <c r="R2092" i="2" a="1"/>
  <c r="R2092" i="2" s="1"/>
  <c r="AH2092" i="2"/>
  <c r="R2084" i="2" a="1"/>
  <c r="R2084" i="2" s="1"/>
  <c r="AH2084" i="2"/>
  <c r="R2076" i="2" a="1"/>
  <c r="R2076" i="2" s="1"/>
  <c r="AH2076" i="2"/>
  <c r="S2068" i="2" a="1"/>
  <c r="S2068" i="2" s="1"/>
  <c r="AH2068" i="2"/>
  <c r="S2060" i="2" a="1"/>
  <c r="S2060" i="2" s="1"/>
  <c r="AH2060" i="2"/>
  <c r="T2052" i="2" a="1"/>
  <c r="T2052" i="2" s="1"/>
  <c r="AH2052" i="2"/>
  <c r="R2044" i="2" a="1"/>
  <c r="R2044" i="2" s="1"/>
  <c r="AH2044" i="2"/>
  <c r="T2028" i="2" a="1"/>
  <c r="T2028" i="2" s="1"/>
  <c r="AH2028" i="2"/>
  <c r="R2020" i="2" a="1"/>
  <c r="R2020" i="2" s="1"/>
  <c r="AH2020" i="2"/>
  <c r="R2012" i="2" a="1"/>
  <c r="R2012" i="2" s="1"/>
  <c r="AH2012" i="2"/>
  <c r="R1968" i="2" a="1"/>
  <c r="R1968" i="2" s="1"/>
  <c r="AH1968" i="2"/>
  <c r="T1960" i="2" a="1"/>
  <c r="T1960" i="2" s="1"/>
  <c r="AH1960" i="2"/>
  <c r="S1952" i="2" a="1"/>
  <c r="S1952" i="2" s="1"/>
  <c r="AH1952" i="2"/>
  <c r="S1944" i="2" a="1"/>
  <c r="S1944" i="2" s="1"/>
  <c r="AH1944" i="2"/>
  <c r="T1936" i="2" a="1"/>
  <c r="T1936" i="2" s="1"/>
  <c r="AH1936" i="2"/>
  <c r="R1928" i="2" a="1"/>
  <c r="R1928" i="2" s="1"/>
  <c r="AH1928" i="2"/>
  <c r="T1920" i="2" a="1"/>
  <c r="T1920" i="2" s="1"/>
  <c r="AH1920" i="2"/>
  <c r="S1912" i="2" a="1"/>
  <c r="S1912" i="2" s="1"/>
  <c r="AH1912" i="2"/>
  <c r="S1904" i="2" a="1"/>
  <c r="S1904" i="2" s="1"/>
  <c r="AH1904" i="2"/>
  <c r="S1896" i="2" a="1"/>
  <c r="S1896" i="2" s="1"/>
  <c r="AH1896" i="2"/>
  <c r="R1888" i="2" a="1"/>
  <c r="R1888" i="2" s="1"/>
  <c r="AH1888" i="2"/>
  <c r="R1880" i="2" a="1"/>
  <c r="R1880" i="2" s="1"/>
  <c r="AH1880" i="2"/>
  <c r="T1872" i="2" a="1"/>
  <c r="T1872" i="2" s="1"/>
  <c r="AH1872" i="2"/>
  <c r="S1864" i="2" a="1"/>
  <c r="S1864" i="2" s="1"/>
  <c r="AH1864" i="2"/>
  <c r="T1856" i="2" a="1"/>
  <c r="T1856" i="2" s="1"/>
  <c r="AH1856" i="2"/>
  <c r="R1848" i="2" a="1"/>
  <c r="R1848" i="2" s="1"/>
  <c r="AH1848" i="2"/>
  <c r="R1840" i="2" a="1"/>
  <c r="R1840" i="2" s="1"/>
  <c r="AH1840" i="2"/>
  <c r="S1832" i="2" a="1"/>
  <c r="S1832" i="2" s="1"/>
  <c r="AH1832" i="2"/>
  <c r="S1824" i="2" a="1"/>
  <c r="S1824" i="2" s="1"/>
  <c r="AH1824" i="2"/>
  <c r="R1724" i="2" a="1"/>
  <c r="R1724" i="2" s="1"/>
  <c r="AH1724" i="2"/>
  <c r="T1716" i="2" a="1"/>
  <c r="T1716" i="2" s="1"/>
  <c r="AH1716" i="2"/>
  <c r="R1708" i="2" a="1"/>
  <c r="R1708" i="2" s="1"/>
  <c r="AH1708" i="2"/>
  <c r="S1700" i="2" a="1"/>
  <c r="S1700" i="2" s="1"/>
  <c r="AH1700" i="2"/>
  <c r="S1684" i="2" a="1"/>
  <c r="S1684" i="2" s="1"/>
  <c r="AH1684" i="2"/>
  <c r="R1676" i="2" a="1"/>
  <c r="R1676" i="2" s="1"/>
  <c r="AH1676" i="2"/>
  <c r="T1668" i="2" a="1"/>
  <c r="T1668" i="2" s="1"/>
  <c r="AH1668" i="2"/>
  <c r="R1660" i="2" a="1"/>
  <c r="R1660" i="2" s="1"/>
  <c r="AH1660" i="2"/>
  <c r="R1652" i="2" a="1"/>
  <c r="R1652" i="2" s="1"/>
  <c r="AH1652" i="2"/>
  <c r="R1496" i="2" a="1"/>
  <c r="R1496" i="2" s="1"/>
  <c r="AH1496" i="2"/>
  <c r="S1488" i="2" a="1"/>
  <c r="S1488" i="2" s="1"/>
  <c r="AH1488" i="2"/>
  <c r="T1480" i="2" a="1"/>
  <c r="T1480" i="2" s="1"/>
  <c r="AH1480" i="2"/>
  <c r="S1472" i="2" a="1"/>
  <c r="S1472" i="2" s="1"/>
  <c r="AH1472" i="2"/>
  <c r="T1464" i="2" a="1"/>
  <c r="T1464" i="2" s="1"/>
  <c r="AH1464" i="2"/>
  <c r="T1456" i="2" a="1"/>
  <c r="T1456" i="2" s="1"/>
  <c r="AH1456" i="2"/>
  <c r="T1448" i="2" a="1"/>
  <c r="T1448" i="2" s="1"/>
  <c r="AH1448" i="2"/>
  <c r="R1440" i="2" a="1"/>
  <c r="R1440" i="2" s="1"/>
  <c r="AH1440" i="2"/>
  <c r="T1432" i="2" a="1"/>
  <c r="T1432" i="2" s="1"/>
  <c r="AH1432" i="2"/>
  <c r="S1424" i="2" a="1"/>
  <c r="S1424" i="2" s="1"/>
  <c r="AH1424" i="2"/>
  <c r="T1416" i="2" a="1"/>
  <c r="T1416" i="2" s="1"/>
  <c r="AH1416" i="2"/>
  <c r="S1324" i="2" a="1"/>
  <c r="S1324" i="2" s="1"/>
  <c r="AH1324" i="2"/>
  <c r="S1316" i="2" a="1"/>
  <c r="S1316" i="2" s="1"/>
  <c r="AH1316" i="2"/>
  <c r="R1308" i="2" a="1"/>
  <c r="R1308" i="2" s="1"/>
  <c r="AH1308" i="2"/>
  <c r="T1300" i="2" a="1"/>
  <c r="T1300" i="2" s="1"/>
  <c r="AH1300" i="2"/>
  <c r="S1292" i="2" a="1"/>
  <c r="S1292" i="2" s="1"/>
  <c r="AH1292" i="2"/>
  <c r="S1284" i="2" a="1"/>
  <c r="S1284" i="2" s="1"/>
  <c r="AH1284" i="2"/>
  <c r="R1276" i="2" a="1"/>
  <c r="R1276" i="2" s="1"/>
  <c r="AH1276" i="2"/>
  <c r="S1260" i="2" a="1"/>
  <c r="S1260" i="2" s="1"/>
  <c r="AH1260" i="2"/>
  <c r="S1252" i="2" a="1"/>
  <c r="S1252" i="2" s="1"/>
  <c r="AH1252" i="2"/>
  <c r="R1244" i="2" a="1"/>
  <c r="R1244" i="2" s="1"/>
  <c r="AH1244" i="2"/>
  <c r="T1236" i="2" a="1"/>
  <c r="T1236" i="2" s="1"/>
  <c r="AH1236" i="2"/>
  <c r="S1228" i="2" a="1"/>
  <c r="S1228" i="2" s="1"/>
  <c r="AH1228" i="2"/>
  <c r="S1220" i="2" a="1"/>
  <c r="S1220" i="2" s="1"/>
  <c r="AH1220" i="2"/>
  <c r="R1136" i="2" a="1"/>
  <c r="R1136" i="2" s="1"/>
  <c r="AH1136" i="2"/>
  <c r="T1128" i="2" a="1"/>
  <c r="T1128" i="2" s="1"/>
  <c r="AH1128" i="2"/>
  <c r="R1120" i="2" a="1"/>
  <c r="R1120" i="2" s="1"/>
  <c r="AH1120" i="2"/>
  <c r="S1112" i="2" a="1"/>
  <c r="S1112" i="2" s="1"/>
  <c r="AH1112" i="2"/>
  <c r="R1104" i="2" a="1"/>
  <c r="R1104" i="2" s="1"/>
  <c r="AH1104" i="2"/>
  <c r="T1096" i="2" a="1"/>
  <c r="T1096" i="2" s="1"/>
  <c r="AH1096" i="2"/>
  <c r="R1088" i="2" a="1"/>
  <c r="R1088" i="2" s="1"/>
  <c r="AH1088" i="2"/>
  <c r="S1080" i="2" a="1"/>
  <c r="S1080" i="2" s="1"/>
  <c r="AH1080" i="2"/>
  <c r="S1072" i="2" a="1"/>
  <c r="S1072" i="2" s="1"/>
  <c r="AH1072" i="2"/>
  <c r="T1064" i="2" a="1"/>
  <c r="T1064" i="2" s="1"/>
  <c r="AH1064" i="2"/>
  <c r="S1056" i="2" a="1"/>
  <c r="S1056" i="2" s="1"/>
  <c r="AH1056" i="2"/>
  <c r="R892" i="2" a="1"/>
  <c r="R892" i="2" s="1"/>
  <c r="AH892" i="2"/>
  <c r="R884" i="2" a="1"/>
  <c r="R884" i="2" s="1"/>
  <c r="AH884" i="2"/>
  <c r="R876" i="2" a="1"/>
  <c r="R876" i="2" s="1"/>
  <c r="AH876" i="2"/>
  <c r="R868" i="2" a="1"/>
  <c r="R868" i="2" s="1"/>
  <c r="AH868" i="2"/>
  <c r="R860" i="2" a="1"/>
  <c r="R860" i="2" s="1"/>
  <c r="AH860" i="2"/>
  <c r="R852" i="2" a="1"/>
  <c r="R852" i="2" s="1"/>
  <c r="AH852" i="2"/>
  <c r="S844" i="2" a="1"/>
  <c r="S844" i="2" s="1"/>
  <c r="AH844" i="2"/>
  <c r="S828" i="2" a="1"/>
  <c r="S828" i="2" s="1"/>
  <c r="AH828" i="2"/>
  <c r="R820" i="2" a="1"/>
  <c r="R820" i="2" s="1"/>
  <c r="AH820" i="2"/>
  <c r="R728" i="2" a="1"/>
  <c r="R728" i="2" s="1"/>
  <c r="AH728" i="2"/>
  <c r="S720" i="2" a="1"/>
  <c r="S720" i="2" s="1"/>
  <c r="AH720" i="2"/>
  <c r="R712" i="2" a="1"/>
  <c r="R712" i="2" s="1"/>
  <c r="AH712" i="2"/>
  <c r="S704" i="2" a="1"/>
  <c r="S704" i="2" s="1"/>
  <c r="AH704" i="2"/>
  <c r="R696" i="2" a="1"/>
  <c r="R696" i="2" s="1"/>
  <c r="AH696" i="2"/>
  <c r="S688" i="2" a="1"/>
  <c r="S688" i="2" s="1"/>
  <c r="AH688" i="2"/>
  <c r="R680" i="2" a="1"/>
  <c r="R680" i="2" s="1"/>
  <c r="AH680" i="2"/>
  <c r="S672" i="2" a="1"/>
  <c r="S672" i="2" s="1"/>
  <c r="AH672" i="2"/>
  <c r="R664" i="2" a="1"/>
  <c r="R664" i="2" s="1"/>
  <c r="AH664" i="2"/>
  <c r="S656" i="2" a="1"/>
  <c r="S656" i="2" s="1"/>
  <c r="AH656" i="2"/>
  <c r="R648" i="2" a="1"/>
  <c r="R648" i="2" s="1"/>
  <c r="AH648" i="2"/>
  <c r="S640" i="2" a="1"/>
  <c r="S640" i="2" s="1"/>
  <c r="AH640" i="2"/>
  <c r="R632" i="2" a="1"/>
  <c r="R632" i="2" s="1"/>
  <c r="AH632" i="2"/>
  <c r="S624" i="2" a="1"/>
  <c r="S624" i="2" s="1"/>
  <c r="AH624" i="2"/>
  <c r="R616" i="2" a="1"/>
  <c r="R616" i="2" s="1"/>
  <c r="AH616" i="2"/>
  <c r="S608" i="2" a="1"/>
  <c r="S608" i="2" s="1"/>
  <c r="AH608" i="2"/>
  <c r="R600" i="2" a="1"/>
  <c r="R600" i="2" s="1"/>
  <c r="AH600" i="2"/>
  <c r="S592" i="2" a="1"/>
  <c r="S592" i="2" s="1"/>
  <c r="AH592" i="2"/>
  <c r="R584" i="2" a="1"/>
  <c r="R584" i="2" s="1"/>
  <c r="AH584" i="2"/>
  <c r="S576" i="2" a="1"/>
  <c r="S576" i="2" s="1"/>
  <c r="AH576" i="2"/>
  <c r="R568" i="2" a="1"/>
  <c r="R568" i="2" s="1"/>
  <c r="AH568" i="2"/>
  <c r="S560" i="2" a="1"/>
  <c r="S560" i="2" s="1"/>
  <c r="AH560" i="2"/>
  <c r="R552" i="2" a="1"/>
  <c r="R552" i="2" s="1"/>
  <c r="AH552" i="2"/>
  <c r="S544" i="2" a="1"/>
  <c r="S544" i="2" s="1"/>
  <c r="AH544" i="2"/>
  <c r="S444" i="2" a="1"/>
  <c r="S444" i="2" s="1"/>
  <c r="AH444" i="2"/>
  <c r="P436" i="2"/>
  <c r="AH436" i="2"/>
  <c r="P412" i="2"/>
  <c r="AH412" i="2"/>
  <c r="P388" i="2"/>
  <c r="AH388" i="2"/>
  <c r="M208" i="2"/>
  <c r="AH208" i="2" s="1"/>
  <c r="BC102" i="4" s="1"/>
  <c r="BI102" i="4" s="1"/>
  <c r="BB102" i="4"/>
  <c r="M200" i="2"/>
  <c r="AH200" i="2" s="1"/>
  <c r="BC94" i="4" s="1"/>
  <c r="BI94" i="4" s="1"/>
  <c r="BB94" i="4"/>
  <c r="M192" i="2"/>
  <c r="AH192" i="2" s="1"/>
  <c r="BC86" i="4" s="1"/>
  <c r="BI86" i="4" s="1"/>
  <c r="BB86" i="4"/>
  <c r="M184" i="2"/>
  <c r="AH184" i="2" s="1"/>
  <c r="BC78" i="4" s="1"/>
  <c r="BI78" i="4" s="1"/>
  <c r="BB78" i="4"/>
  <c r="M176" i="2"/>
  <c r="AH176" i="2" s="1"/>
  <c r="BC70" i="4" s="1"/>
  <c r="BI70" i="4" s="1"/>
  <c r="BB70" i="4"/>
  <c r="M168" i="2"/>
  <c r="AH168" i="2" s="1"/>
  <c r="BC62" i="4" s="1"/>
  <c r="BI62" i="4" s="1"/>
  <c r="BB62" i="4"/>
  <c r="M160" i="2"/>
  <c r="AH160" i="2" s="1"/>
  <c r="BC54" i="4" s="1"/>
  <c r="BI54" i="4" s="1"/>
  <c r="BB54" i="4"/>
  <c r="M152" i="2"/>
  <c r="AH152" i="2" s="1"/>
  <c r="BC46" i="4" s="1"/>
  <c r="BI46" i="4" s="1"/>
  <c r="BB46" i="4"/>
  <c r="M144" i="2"/>
  <c r="AH144" i="2" s="1"/>
  <c r="BC38" i="4" s="1"/>
  <c r="BI38" i="4" s="1"/>
  <c r="BB38" i="4"/>
  <c r="M136" i="2"/>
  <c r="AH136" i="2" s="1"/>
  <c r="BC30" i="4" s="1"/>
  <c r="BI30" i="4" s="1"/>
  <c r="BB30" i="4"/>
  <c r="M128" i="2"/>
  <c r="AH128" i="2" s="1"/>
  <c r="BC22" i="4" s="1"/>
  <c r="BI22" i="4" s="1"/>
  <c r="BB22" i="4"/>
  <c r="M120" i="2"/>
  <c r="AH120" i="2" s="1"/>
  <c r="BC14" i="4" s="1"/>
  <c r="BI14" i="4" s="1"/>
  <c r="BB14" i="4"/>
  <c r="R2507" i="2" a="1"/>
  <c r="R2507" i="2" s="1"/>
  <c r="AH2507" i="2"/>
  <c r="R2499" i="2" a="1"/>
  <c r="R2499" i="2" s="1"/>
  <c r="AH2499" i="2"/>
  <c r="S2491" i="2" a="1"/>
  <c r="S2491" i="2" s="1"/>
  <c r="AH2491" i="2"/>
  <c r="S2483" i="2" a="1"/>
  <c r="S2483" i="2" s="1"/>
  <c r="AH2483" i="2"/>
  <c r="T2475" i="2" a="1"/>
  <c r="T2475" i="2" s="1"/>
  <c r="AH2475" i="2"/>
  <c r="S2467" i="2" a="1"/>
  <c r="S2467" i="2" s="1"/>
  <c r="AH2467" i="2"/>
  <c r="T2459" i="2" a="1"/>
  <c r="T2459" i="2" s="1"/>
  <c r="AH2459" i="2"/>
  <c r="S2451" i="2" a="1"/>
  <c r="S2451" i="2" s="1"/>
  <c r="AH2451" i="2"/>
  <c r="R2375" i="2" a="1"/>
  <c r="R2375" i="2" s="1"/>
  <c r="AH2375" i="2"/>
  <c r="S2367" i="2" a="1"/>
  <c r="S2367" i="2" s="1"/>
  <c r="AH2367" i="2"/>
  <c r="T2359" i="2" a="1"/>
  <c r="T2359" i="2" s="1"/>
  <c r="AH2359" i="2"/>
  <c r="S2351" i="2" a="1"/>
  <c r="S2351" i="2" s="1"/>
  <c r="AH2351" i="2"/>
  <c r="R2335" i="2" a="1"/>
  <c r="R2335" i="2" s="1"/>
  <c r="AH2335" i="2"/>
  <c r="S2327" i="2" a="1"/>
  <c r="S2327" i="2" s="1"/>
  <c r="AH2327" i="2"/>
  <c r="R2319" i="2" a="1"/>
  <c r="R2319" i="2" s="1"/>
  <c r="AH2319" i="2"/>
  <c r="S2283" i="2" a="1"/>
  <c r="S2283" i="2" s="1"/>
  <c r="AH2283" i="2"/>
  <c r="T2275" i="2" a="1"/>
  <c r="T2275" i="2" s="1"/>
  <c r="AH2275" i="2"/>
  <c r="R2267" i="2" a="1"/>
  <c r="R2267" i="2" s="1"/>
  <c r="AH2267" i="2"/>
  <c r="R2259" i="2" a="1"/>
  <c r="R2259" i="2" s="1"/>
  <c r="AH2259" i="2"/>
  <c r="S2251" i="2" a="1"/>
  <c r="S2251" i="2" s="1"/>
  <c r="AH2251" i="2"/>
  <c r="P2087" i="2"/>
  <c r="P2079" i="2"/>
  <c r="AH2079" i="2"/>
  <c r="P2055" i="2"/>
  <c r="AH2055" i="2"/>
  <c r="P2047" i="2"/>
  <c r="AH2047" i="2"/>
  <c r="P2023" i="2"/>
  <c r="AH2023" i="2"/>
  <c r="P2015" i="2"/>
  <c r="AH2015" i="2"/>
  <c r="P1991" i="2"/>
  <c r="AH1991" i="2"/>
  <c r="P1983" i="2"/>
  <c r="AH1983" i="2"/>
  <c r="P1799" i="2"/>
  <c r="P1791" i="2"/>
  <c r="AH1791" i="2"/>
  <c r="P1783" i="2"/>
  <c r="AH1783" i="2"/>
  <c r="P1767" i="2"/>
  <c r="AH1767" i="2"/>
  <c r="P1759" i="2"/>
  <c r="AH1759" i="2"/>
  <c r="P1751" i="2"/>
  <c r="AH1751" i="2"/>
  <c r="P1527" i="2"/>
  <c r="P1511" i="2"/>
  <c r="AH1511" i="2"/>
  <c r="P1503" i="2"/>
  <c r="AH1503" i="2"/>
  <c r="P1495" i="2"/>
  <c r="AH1495" i="2"/>
  <c r="P1479" i="2"/>
  <c r="AH1479" i="2"/>
  <c r="P1471" i="2"/>
  <c r="AH1471" i="2"/>
  <c r="P1463" i="2"/>
  <c r="AH1463" i="2"/>
  <c r="P1447" i="2"/>
  <c r="AH1447" i="2"/>
  <c r="P1439" i="2"/>
  <c r="AH1439" i="2"/>
  <c r="P1431" i="2"/>
  <c r="AH1431" i="2"/>
  <c r="P1143" i="2"/>
  <c r="P1127" i="2"/>
  <c r="AH1127" i="2"/>
  <c r="P1119" i="2"/>
  <c r="AH1119" i="2"/>
  <c r="P1111" i="2"/>
  <c r="AH1111" i="2"/>
  <c r="P1095" i="2"/>
  <c r="AH1095" i="2"/>
  <c r="P1087" i="2"/>
  <c r="AH1087" i="2"/>
  <c r="P903" i="2"/>
  <c r="P895" i="2"/>
  <c r="AH895" i="2"/>
  <c r="P887" i="2"/>
  <c r="AH887" i="2"/>
  <c r="P871" i="2"/>
  <c r="AH871" i="2"/>
  <c r="P863" i="2"/>
  <c r="AH863" i="2"/>
  <c r="P855" i="2"/>
  <c r="AH855" i="2"/>
  <c r="P631" i="2"/>
  <c r="P615" i="2"/>
  <c r="AH615" i="2"/>
  <c r="P607" i="2"/>
  <c r="AH607" i="2"/>
  <c r="P599" i="2"/>
  <c r="AH599" i="2"/>
  <c r="P583" i="2"/>
  <c r="AH583" i="2"/>
  <c r="P575" i="2"/>
  <c r="AH575" i="2"/>
  <c r="R467" i="2" a="1"/>
  <c r="R467" i="2" s="1"/>
  <c r="AH467" i="2"/>
  <c r="P391" i="2"/>
  <c r="P383" i="2"/>
  <c r="AH383" i="2"/>
  <c r="P375" i="2"/>
  <c r="AH375" i="2"/>
  <c r="P359" i="2"/>
  <c r="AH359" i="2"/>
  <c r="P351" i="2"/>
  <c r="AH351" i="2"/>
  <c r="P343" i="2"/>
  <c r="AH343" i="2"/>
  <c r="R251" i="2" a="1"/>
  <c r="R251" i="2" s="1"/>
  <c r="AH251" i="2"/>
  <c r="R243" i="2" a="1"/>
  <c r="R243" i="2" s="1"/>
  <c r="AH243" i="2"/>
  <c r="R219" i="2" a="1"/>
  <c r="R219" i="2" s="1"/>
  <c r="AH219" i="2"/>
  <c r="M179" i="2"/>
  <c r="AH179" i="2" s="1"/>
  <c r="BC73" i="4" s="1"/>
  <c r="BI73" i="4" s="1"/>
  <c r="BB73" i="4"/>
  <c r="M139" i="2"/>
  <c r="AH139" i="2" s="1"/>
  <c r="BC33" i="4" s="1"/>
  <c r="BI33" i="4" s="1"/>
  <c r="BB33" i="4"/>
  <c r="AX60" i="4"/>
  <c r="AK11" i="2"/>
  <c r="AK57" i="2"/>
  <c r="AK169" i="2"/>
  <c r="AK133" i="2"/>
  <c r="AK136" i="2"/>
  <c r="AK157" i="2"/>
  <c r="AK206" i="2"/>
  <c r="AK100" i="2"/>
  <c r="AK98" i="2"/>
  <c r="AK164" i="2"/>
  <c r="AK193" i="2"/>
  <c r="AK29" i="2"/>
  <c r="AK96" i="2"/>
  <c r="AK46" i="2"/>
  <c r="AK200" i="2"/>
  <c r="AK150" i="2"/>
  <c r="AK201" i="2"/>
  <c r="AK153" i="2"/>
  <c r="AK113" i="2"/>
  <c r="AK53" i="2"/>
  <c r="AK118" i="2"/>
  <c r="AK196" i="2"/>
  <c r="AK156" i="2"/>
  <c r="AK128" i="2"/>
  <c r="AK32" i="2"/>
  <c r="AK154" i="2"/>
  <c r="AK42" i="2"/>
  <c r="AK199" i="2"/>
  <c r="AK163" i="2"/>
  <c r="AK127" i="2"/>
  <c r="AK103" i="2"/>
  <c r="AK63" i="2"/>
  <c r="AK39" i="2"/>
  <c r="AK130" i="2"/>
  <c r="P2114" i="2"/>
  <c r="AH2114" i="2"/>
  <c r="P2090" i="2"/>
  <c r="AH2090" i="2"/>
  <c r="P2066" i="2"/>
  <c r="AH2066" i="2"/>
  <c r="P2050" i="2"/>
  <c r="AH2050" i="2"/>
  <c r="P1230" i="2"/>
  <c r="AH1230" i="2"/>
  <c r="P1837" i="2"/>
  <c r="AH1837" i="2"/>
  <c r="P1805" i="2"/>
  <c r="AH1805" i="2"/>
  <c r="P1773" i="2"/>
  <c r="AH1773" i="2"/>
  <c r="P1741" i="2"/>
  <c r="AH1741" i="2"/>
  <c r="P1553" i="2"/>
  <c r="AH1553" i="2"/>
  <c r="P1537" i="2"/>
  <c r="AH1537" i="2"/>
  <c r="P1529" i="2"/>
  <c r="AH1529" i="2"/>
  <c r="P1513" i="2"/>
  <c r="AH1513" i="2"/>
  <c r="P1421" i="2"/>
  <c r="AH1421" i="2"/>
  <c r="P1389" i="2"/>
  <c r="AH1389" i="2"/>
  <c r="P1293" i="2"/>
  <c r="AH1293" i="2"/>
  <c r="P1249" i="2"/>
  <c r="AH1249" i="2"/>
  <c r="P1165" i="2"/>
  <c r="AH1165" i="2"/>
  <c r="P1037" i="2"/>
  <c r="AH1037" i="2"/>
  <c r="B1001" i="2"/>
  <c r="AB1001" i="2" s="1"/>
  <c r="P993" i="2"/>
  <c r="AH993" i="2"/>
  <c r="P909" i="2"/>
  <c r="AH909" i="2"/>
  <c r="P833" i="2"/>
  <c r="AH833" i="2"/>
  <c r="P621" i="2"/>
  <c r="AH621" i="2"/>
  <c r="AE461" i="2"/>
  <c r="B461" i="2"/>
  <c r="AB461" i="2" s="1"/>
  <c r="P437" i="2"/>
  <c r="AH437" i="2"/>
  <c r="P369" i="2"/>
  <c r="AH369" i="2"/>
  <c r="P305" i="2"/>
  <c r="AH305" i="2"/>
  <c r="T253" i="2" a="1"/>
  <c r="T253" i="2" s="1"/>
  <c r="AH253" i="2"/>
  <c r="T237" i="2" a="1"/>
  <c r="T237" i="2" s="1"/>
  <c r="AH237" i="2"/>
  <c r="P229" i="2"/>
  <c r="AH229" i="2"/>
  <c r="M213" i="2"/>
  <c r="AH213" i="2" s="1"/>
  <c r="BC107" i="4" s="1"/>
  <c r="BI107" i="4" s="1"/>
  <c r="BB107" i="4"/>
  <c r="M197" i="2"/>
  <c r="AH197" i="2" s="1"/>
  <c r="BC91" i="4" s="1"/>
  <c r="BI91" i="4" s="1"/>
  <c r="BB91" i="4"/>
  <c r="M181" i="2"/>
  <c r="AH181" i="2" s="1"/>
  <c r="BC75" i="4" s="1"/>
  <c r="BI75" i="4" s="1"/>
  <c r="BB75" i="4"/>
  <c r="M165" i="2"/>
  <c r="AH165" i="2" s="1"/>
  <c r="BC59" i="4" s="1"/>
  <c r="BI59" i="4" s="1"/>
  <c r="BB59" i="4"/>
  <c r="M149" i="2"/>
  <c r="AH149" i="2" s="1"/>
  <c r="BC43" i="4" s="1"/>
  <c r="BI43" i="4" s="1"/>
  <c r="BB43" i="4"/>
  <c r="M125" i="2"/>
  <c r="AH125" i="2" s="1"/>
  <c r="BC19" i="4" s="1"/>
  <c r="BI19" i="4" s="1"/>
  <c r="BB19" i="4"/>
  <c r="T2496" i="2" a="1"/>
  <c r="T2496" i="2" s="1"/>
  <c r="AH2496" i="2"/>
  <c r="R2348" i="2" a="1"/>
  <c r="R2348" i="2" s="1"/>
  <c r="AH2348" i="2"/>
  <c r="T2332" i="2" a="1"/>
  <c r="T2332" i="2" s="1"/>
  <c r="AH2332" i="2"/>
  <c r="R2316" i="2" a="1"/>
  <c r="R2316" i="2" s="1"/>
  <c r="AH2316" i="2"/>
  <c r="R2300" i="2" a="1"/>
  <c r="R2300" i="2" s="1"/>
  <c r="AH2300" i="2"/>
  <c r="T2284" i="2" a="1"/>
  <c r="T2284" i="2" s="1"/>
  <c r="AH2284" i="2"/>
  <c r="S2252" i="2" a="1"/>
  <c r="S2252" i="2" s="1"/>
  <c r="AH2252" i="2"/>
  <c r="T2236" i="2" a="1"/>
  <c r="T2236" i="2" s="1"/>
  <c r="AH2236" i="2"/>
  <c r="S2220" i="2" a="1"/>
  <c r="S2220" i="2" s="1"/>
  <c r="AH2220" i="2"/>
  <c r="T2204" i="2" a="1"/>
  <c r="T2204" i="2" s="1"/>
  <c r="AH2204" i="2"/>
  <c r="R2188" i="2" a="1"/>
  <c r="R2188" i="2" s="1"/>
  <c r="AH2188" i="2"/>
  <c r="S2000" i="2" a="1"/>
  <c r="S2000" i="2" s="1"/>
  <c r="AH2000" i="2"/>
  <c r="R1984" i="2" a="1"/>
  <c r="R1984" i="2" s="1"/>
  <c r="AH1984" i="2"/>
  <c r="AE1820" i="2"/>
  <c r="B1820" i="2"/>
  <c r="AB1820" i="2" s="1"/>
  <c r="R1804" i="2" a="1"/>
  <c r="R1804" i="2" s="1"/>
  <c r="AH1804" i="2"/>
  <c r="T1764" i="2" a="1"/>
  <c r="T1764" i="2" s="1"/>
  <c r="AH1764" i="2"/>
  <c r="R1748" i="2" a="1"/>
  <c r="R1748" i="2" s="1"/>
  <c r="AH1748" i="2"/>
  <c r="S1732" i="2" a="1"/>
  <c r="S1732" i="2" s="1"/>
  <c r="AH1732" i="2"/>
  <c r="S1648" i="2" a="1"/>
  <c r="S1648" i="2" s="1"/>
  <c r="AH1648" i="2"/>
  <c r="S1632" i="2" a="1"/>
  <c r="S1632" i="2" s="1"/>
  <c r="AH1632" i="2"/>
  <c r="S1616" i="2" a="1"/>
  <c r="S1616" i="2" s="1"/>
  <c r="AH1616" i="2"/>
  <c r="S1600" i="2" a="1"/>
  <c r="S1600" i="2" s="1"/>
  <c r="AH1600" i="2"/>
  <c r="R1592" i="2" a="1"/>
  <c r="R1592" i="2" s="1"/>
  <c r="AH1592" i="2"/>
  <c r="S1568" i="2" a="1"/>
  <c r="S1568" i="2" s="1"/>
  <c r="AH1568" i="2"/>
  <c r="T1552" i="2" a="1"/>
  <c r="T1552" i="2" s="1"/>
  <c r="AH1552" i="2"/>
  <c r="T1544" i="2" a="1"/>
  <c r="T1544" i="2" s="1"/>
  <c r="AH1544" i="2"/>
  <c r="S1520" i="2" a="1"/>
  <c r="S1520" i="2" s="1"/>
  <c r="AH1520" i="2"/>
  <c r="S1504" i="2" a="1"/>
  <c r="S1504" i="2" s="1"/>
  <c r="AH1504" i="2"/>
  <c r="T1404" i="2" a="1"/>
  <c r="T1404" i="2" s="1"/>
  <c r="AH1404" i="2"/>
  <c r="T1388" i="2" a="1"/>
  <c r="T1388" i="2" s="1"/>
  <c r="AH1388" i="2"/>
  <c r="R1372" i="2" a="1"/>
  <c r="R1372" i="2" s="1"/>
  <c r="AH1372" i="2"/>
  <c r="R1340" i="2" a="1"/>
  <c r="R1340" i="2" s="1"/>
  <c r="AH1340" i="2"/>
  <c r="S1216" i="2" a="1"/>
  <c r="S1216" i="2" s="1"/>
  <c r="AH1216" i="2"/>
  <c r="S1200" i="2" a="1"/>
  <c r="S1200" i="2" s="1"/>
  <c r="AH1200" i="2"/>
  <c r="S1184" i="2" a="1"/>
  <c r="S1184" i="2" s="1"/>
  <c r="AH1184" i="2"/>
  <c r="S1168" i="2" a="1"/>
  <c r="S1168" i="2" s="1"/>
  <c r="AH1168" i="2"/>
  <c r="S1152" i="2" a="1"/>
  <c r="S1152" i="2" s="1"/>
  <c r="AH1152" i="2"/>
  <c r="AE1052" i="2"/>
  <c r="B1052" i="2"/>
  <c r="AB1052" i="2" s="1"/>
  <c r="S1036" i="2" a="1"/>
  <c r="S1036" i="2" s="1"/>
  <c r="AH1036" i="2"/>
  <c r="R1020" i="2" a="1"/>
  <c r="R1020" i="2" s="1"/>
  <c r="AH1020" i="2"/>
  <c r="R1004" i="2" a="1"/>
  <c r="R1004" i="2" s="1"/>
  <c r="AH1004" i="2"/>
  <c r="R988" i="2" a="1"/>
  <c r="R988" i="2" s="1"/>
  <c r="AH988" i="2"/>
  <c r="R972" i="2" a="1"/>
  <c r="R972" i="2" s="1"/>
  <c r="AH972" i="2"/>
  <c r="R956" i="2" a="1"/>
  <c r="R956" i="2" s="1"/>
  <c r="AH956" i="2"/>
  <c r="R940" i="2" a="1"/>
  <c r="R940" i="2" s="1"/>
  <c r="AH940" i="2"/>
  <c r="R900" i="2" a="1"/>
  <c r="R900" i="2" s="1"/>
  <c r="AH900" i="2"/>
  <c r="T816" i="2" a="1"/>
  <c r="T816" i="2" s="1"/>
  <c r="AH816" i="2"/>
  <c r="T800" i="2" a="1"/>
  <c r="T800" i="2" s="1"/>
  <c r="AH800" i="2"/>
  <c r="S784" i="2" a="1"/>
  <c r="S784" i="2" s="1"/>
  <c r="AH784" i="2"/>
  <c r="S768" i="2" a="1"/>
  <c r="S768" i="2" s="1"/>
  <c r="AH768" i="2"/>
  <c r="S752" i="2" a="1"/>
  <c r="S752" i="2" s="1"/>
  <c r="AH752" i="2"/>
  <c r="S736" i="2" a="1"/>
  <c r="S736" i="2" s="1"/>
  <c r="AH736" i="2"/>
  <c r="AE540" i="2"/>
  <c r="B540" i="2"/>
  <c r="AB540" i="2" s="1"/>
  <c r="S524" i="2" a="1"/>
  <c r="S524" i="2" s="1"/>
  <c r="AH524" i="2"/>
  <c r="R484" i="2" a="1"/>
  <c r="R484" i="2" s="1"/>
  <c r="AH484" i="2"/>
  <c r="T468" i="2" a="1"/>
  <c r="T468" i="2" s="1"/>
  <c r="AH468" i="2"/>
  <c r="T452" i="2" a="1"/>
  <c r="T452" i="2" s="1"/>
  <c r="AH452" i="2"/>
  <c r="S352" i="2" a="1"/>
  <c r="S352" i="2" s="1"/>
  <c r="AH352" i="2"/>
  <c r="S272" i="2" a="1"/>
  <c r="S272" i="2" s="1"/>
  <c r="AH272" i="2"/>
  <c r="S224" i="2" a="1"/>
  <c r="S224" i="2" s="1"/>
  <c r="AH224" i="2"/>
  <c r="S2439" i="2" a="1"/>
  <c r="S2439" i="2" s="1"/>
  <c r="AH2439" i="2"/>
  <c r="T2423" i="2" a="1"/>
  <c r="T2423" i="2" s="1"/>
  <c r="AH2423" i="2"/>
  <c r="S2391" i="2" a="1"/>
  <c r="S2391" i="2" s="1"/>
  <c r="AH2391" i="2"/>
  <c r="S2307" i="2" a="1"/>
  <c r="S2307" i="2" s="1"/>
  <c r="AH2307" i="2"/>
  <c r="R2291" i="2" a="1"/>
  <c r="R2291" i="2" s="1"/>
  <c r="AH2291" i="2"/>
  <c r="R2231" i="2" a="1"/>
  <c r="R2231" i="2" s="1"/>
  <c r="AH2231" i="2"/>
  <c r="T2223" i="2" a="1"/>
  <c r="T2223" i="2" s="1"/>
  <c r="AH2223" i="2"/>
  <c r="S2207" i="2" a="1"/>
  <c r="S2207" i="2" s="1"/>
  <c r="AH2207" i="2"/>
  <c r="T2191" i="2" a="1"/>
  <c r="T2191" i="2" s="1"/>
  <c r="AH2191" i="2"/>
  <c r="R2175" i="2" a="1"/>
  <c r="R2175" i="2" s="1"/>
  <c r="AH2175" i="2"/>
  <c r="S2159" i="2" a="1"/>
  <c r="S2159" i="2" s="1"/>
  <c r="AH2159" i="2"/>
  <c r="P2143" i="2"/>
  <c r="AH2143" i="2"/>
  <c r="P1855" i="2"/>
  <c r="AH1855" i="2"/>
  <c r="P1823" i="2"/>
  <c r="AH1823" i="2"/>
  <c r="P1567" i="2"/>
  <c r="AH1567" i="2"/>
  <c r="P1279" i="2"/>
  <c r="AH1279" i="2"/>
  <c r="P1271" i="2"/>
  <c r="AH1271" i="2"/>
  <c r="P1255" i="2"/>
  <c r="AH1255" i="2"/>
  <c r="P1247" i="2"/>
  <c r="AH1247" i="2"/>
  <c r="P1223" i="2"/>
  <c r="AH1223" i="2"/>
  <c r="P1215" i="2"/>
  <c r="AH1215" i="2"/>
  <c r="P1207" i="2"/>
  <c r="AH1207" i="2"/>
  <c r="P1191" i="2"/>
  <c r="AH1191" i="2"/>
  <c r="P1183" i="2"/>
  <c r="AH1183" i="2"/>
  <c r="P1175" i="2"/>
  <c r="AH1175" i="2"/>
  <c r="P1159" i="2"/>
  <c r="AH1159" i="2"/>
  <c r="P1151" i="2"/>
  <c r="AH1151" i="2"/>
  <c r="AE951" i="2"/>
  <c r="P935" i="2"/>
  <c r="AH935" i="2"/>
  <c r="P927" i="2"/>
  <c r="AH927" i="2"/>
  <c r="P919" i="2"/>
  <c r="AH919" i="2"/>
  <c r="AE711" i="2"/>
  <c r="B711" i="2"/>
  <c r="AB711" i="2" s="1"/>
  <c r="P703" i="2"/>
  <c r="AH703" i="2"/>
  <c r="P695" i="2"/>
  <c r="AH695" i="2"/>
  <c r="P679" i="2"/>
  <c r="AH679" i="2"/>
  <c r="P671" i="2"/>
  <c r="AH671" i="2"/>
  <c r="P663" i="2"/>
  <c r="AH663" i="2"/>
  <c r="P647" i="2"/>
  <c r="AH647" i="2"/>
  <c r="P639" i="2"/>
  <c r="AH639" i="2"/>
  <c r="AE439" i="2"/>
  <c r="B439" i="2"/>
  <c r="AB439" i="2" s="1"/>
  <c r="P423" i="2"/>
  <c r="AH423" i="2"/>
  <c r="P415" i="2"/>
  <c r="AH415" i="2"/>
  <c r="P407" i="2"/>
  <c r="AH407" i="2"/>
  <c r="R315" i="2" a="1"/>
  <c r="R315" i="2" s="1"/>
  <c r="AH315" i="2"/>
  <c r="R307" i="2" a="1"/>
  <c r="R307" i="2" s="1"/>
  <c r="AH307" i="2"/>
  <c r="R283" i="2" a="1"/>
  <c r="R283" i="2" s="1"/>
  <c r="AH283" i="2"/>
  <c r="R275" i="2" a="1"/>
  <c r="R275" i="2" s="1"/>
  <c r="AH275" i="2"/>
  <c r="M207" i="2"/>
  <c r="AH207" i="2" s="1"/>
  <c r="BC101" i="4" s="1"/>
  <c r="BI101" i="4" s="1"/>
  <c r="BB101" i="4"/>
  <c r="M199" i="2"/>
  <c r="AH199" i="2" s="1"/>
  <c r="BC93" i="4" s="1"/>
  <c r="BI93" i="4" s="1"/>
  <c r="BB93" i="4"/>
  <c r="M191" i="2"/>
  <c r="AH191" i="2" s="1"/>
  <c r="BC85" i="4" s="1"/>
  <c r="BI85" i="4" s="1"/>
  <c r="BB85" i="4"/>
  <c r="M183" i="2"/>
  <c r="AH183" i="2" s="1"/>
  <c r="BC77" i="4" s="1"/>
  <c r="BI77" i="4" s="1"/>
  <c r="BB77" i="4"/>
  <c r="M175" i="2"/>
  <c r="AH175" i="2" s="1"/>
  <c r="BC69" i="4" s="1"/>
  <c r="BI69" i="4" s="1"/>
  <c r="BB69" i="4"/>
  <c r="M167" i="2"/>
  <c r="AH167" i="2" s="1"/>
  <c r="BC61" i="4" s="1"/>
  <c r="BI61" i="4" s="1"/>
  <c r="BB61" i="4"/>
  <c r="M151" i="2"/>
  <c r="AH151" i="2" s="1"/>
  <c r="BC45" i="4" s="1"/>
  <c r="BI45" i="4" s="1"/>
  <c r="BB45" i="4"/>
  <c r="M143" i="2"/>
  <c r="AH143" i="2" s="1"/>
  <c r="BC37" i="4" s="1"/>
  <c r="BI37" i="4" s="1"/>
  <c r="BB37" i="4"/>
  <c r="M135" i="2"/>
  <c r="AH135" i="2" s="1"/>
  <c r="BC29" i="4" s="1"/>
  <c r="BI29" i="4" s="1"/>
  <c r="BB29" i="4"/>
  <c r="M127" i="2"/>
  <c r="AH127" i="2" s="1"/>
  <c r="BC21" i="4" s="1"/>
  <c r="BI21" i="4" s="1"/>
  <c r="BB21" i="4"/>
  <c r="P2018" i="2"/>
  <c r="P1986" i="2"/>
  <c r="AH1986" i="2"/>
  <c r="P1978" i="2"/>
  <c r="AH1978" i="2"/>
  <c r="P1970" i="2"/>
  <c r="AH1970" i="2"/>
  <c r="P1962" i="2"/>
  <c r="AH1962" i="2"/>
  <c r="P1954" i="2"/>
  <c r="AH1954" i="2"/>
  <c r="P1938" i="2"/>
  <c r="AH1938" i="2"/>
  <c r="P1930" i="2"/>
  <c r="AH1930" i="2"/>
  <c r="P1922" i="2"/>
  <c r="AH1922" i="2"/>
  <c r="P1906" i="2"/>
  <c r="AH1906" i="2"/>
  <c r="P1898" i="2"/>
  <c r="AH1898" i="2"/>
  <c r="P1890" i="2"/>
  <c r="AH1890" i="2"/>
  <c r="P1882" i="2"/>
  <c r="AH1882" i="2"/>
  <c r="P1874" i="2"/>
  <c r="AH1874" i="2"/>
  <c r="P1866" i="2"/>
  <c r="AH1866" i="2"/>
  <c r="P1858" i="2"/>
  <c r="AH1858" i="2"/>
  <c r="P2441" i="2"/>
  <c r="P2425" i="2"/>
  <c r="AH2425" i="2"/>
  <c r="P2409" i="2"/>
  <c r="AH2409" i="2"/>
  <c r="P2401" i="2"/>
  <c r="AH2401" i="2"/>
  <c r="P2157" i="2"/>
  <c r="P2125" i="2"/>
  <c r="AH2125" i="2"/>
  <c r="P2093" i="2"/>
  <c r="AH2093" i="2"/>
  <c r="P1929" i="2"/>
  <c r="P1913" i="2"/>
  <c r="AH1913" i="2"/>
  <c r="P1897" i="2"/>
  <c r="AH1897" i="2"/>
  <c r="P1889" i="2"/>
  <c r="AH1889" i="2"/>
  <c r="P1881" i="2"/>
  <c r="AH1881" i="2"/>
  <c r="P1873" i="2"/>
  <c r="AH1873" i="2"/>
  <c r="P1865" i="2"/>
  <c r="AH1865" i="2"/>
  <c r="P1849" i="2"/>
  <c r="AH1849" i="2"/>
  <c r="P1841" i="2"/>
  <c r="AH1841" i="2"/>
  <c r="P1825" i="2"/>
  <c r="AH1825" i="2"/>
  <c r="P1817" i="2"/>
  <c r="AH1817" i="2"/>
  <c r="P1809" i="2"/>
  <c r="AH1809" i="2"/>
  <c r="P1801" i="2"/>
  <c r="AH1801" i="2"/>
  <c r="P1793" i="2"/>
  <c r="AH1793" i="2"/>
  <c r="P1785" i="2"/>
  <c r="AH1785" i="2"/>
  <c r="P1777" i="2"/>
  <c r="AH1777" i="2"/>
  <c r="P1769" i="2"/>
  <c r="AH1769" i="2"/>
  <c r="P1761" i="2"/>
  <c r="AH1761" i="2"/>
  <c r="P1745" i="2"/>
  <c r="AH1745" i="2"/>
  <c r="P1737" i="2"/>
  <c r="AH1737" i="2"/>
  <c r="P1549" i="2"/>
  <c r="AH1549" i="2"/>
  <c r="P1517" i="2"/>
  <c r="AH1517" i="2"/>
  <c r="P1433" i="2"/>
  <c r="P1425" i="2"/>
  <c r="AH1425" i="2"/>
  <c r="P1409" i="2"/>
  <c r="AH1409" i="2"/>
  <c r="P1393" i="2"/>
  <c r="AH1393" i="2"/>
  <c r="P1385" i="2"/>
  <c r="AH1385" i="2"/>
  <c r="P1369" i="2"/>
  <c r="AH1369" i="2"/>
  <c r="P1353" i="2"/>
  <c r="AH1353" i="2"/>
  <c r="P1345" i="2"/>
  <c r="AH1345" i="2"/>
  <c r="P1329" i="2"/>
  <c r="AH1329" i="2"/>
  <c r="P1305" i="2"/>
  <c r="AH1305" i="2"/>
  <c r="P1297" i="2"/>
  <c r="AH1297" i="2"/>
  <c r="P1177" i="2"/>
  <c r="P1169" i="2"/>
  <c r="AH1169" i="2"/>
  <c r="P1153" i="2"/>
  <c r="AH1153" i="2"/>
  <c r="P1137" i="2"/>
  <c r="AH1137" i="2"/>
  <c r="P1129" i="2"/>
  <c r="AH1129" i="2"/>
  <c r="P1113" i="2"/>
  <c r="AH1113" i="2"/>
  <c r="P1097" i="2"/>
  <c r="AH1097" i="2"/>
  <c r="P1073" i="2"/>
  <c r="AH1073" i="2"/>
  <c r="P1049" i="2"/>
  <c r="AH1049" i="2"/>
  <c r="P937" i="2"/>
  <c r="P921" i="2"/>
  <c r="AH921" i="2"/>
  <c r="P913" i="2"/>
  <c r="AH913" i="2"/>
  <c r="P781" i="2"/>
  <c r="AH781" i="2"/>
  <c r="P717" i="2"/>
  <c r="AH717" i="2"/>
  <c r="P625" i="2"/>
  <c r="P617" i="2"/>
  <c r="AH617" i="2"/>
  <c r="P557" i="2"/>
  <c r="P549" i="2"/>
  <c r="AH549" i="2"/>
  <c r="T457" i="2" a="1"/>
  <c r="T457" i="2" s="1"/>
  <c r="AH457" i="2"/>
  <c r="P433" i="2"/>
  <c r="AH433" i="2"/>
  <c r="P373" i="2"/>
  <c r="T365" i="2" a="1"/>
  <c r="T365" i="2" s="1"/>
  <c r="AH365" i="2"/>
  <c r="P357" i="2"/>
  <c r="AH357" i="2"/>
  <c r="T341" i="2" a="1"/>
  <c r="T341" i="2" s="1"/>
  <c r="AH341" i="2"/>
  <c r="P333" i="2"/>
  <c r="AH333" i="2"/>
  <c r="T325" i="2" a="1"/>
  <c r="T325" i="2" s="1"/>
  <c r="AH325" i="2"/>
  <c r="T317" i="2" a="1"/>
  <c r="T317" i="2" s="1"/>
  <c r="AH317" i="2"/>
  <c r="P309" i="2"/>
  <c r="AH309" i="2"/>
  <c r="T301" i="2" a="1"/>
  <c r="T301" i="2" s="1"/>
  <c r="AH301" i="2"/>
  <c r="P241" i="2"/>
  <c r="AH241" i="2"/>
  <c r="R2508" i="2" a="1"/>
  <c r="R2508" i="2" s="1"/>
  <c r="AH2508" i="2"/>
  <c r="R2500" i="2" a="1"/>
  <c r="R2500" i="2" s="1"/>
  <c r="AH2500" i="2"/>
  <c r="S2492" i="2" a="1"/>
  <c r="S2492" i="2" s="1"/>
  <c r="AH2492" i="2"/>
  <c r="S2484" i="2" a="1"/>
  <c r="S2484" i="2" s="1"/>
  <c r="AH2484" i="2"/>
  <c r="T2352" i="2" a="1"/>
  <c r="T2352" i="2" s="1"/>
  <c r="AH2352" i="2"/>
  <c r="R2344" i="2" a="1"/>
  <c r="R2344" i="2" s="1"/>
  <c r="AH2344" i="2"/>
  <c r="R2336" i="2" a="1"/>
  <c r="R2336" i="2" s="1"/>
  <c r="AH2336" i="2"/>
  <c r="S2328" i="2" a="1"/>
  <c r="S2328" i="2" s="1"/>
  <c r="AH2328" i="2"/>
  <c r="S2320" i="2" a="1"/>
  <c r="S2320" i="2" s="1"/>
  <c r="AH2320" i="2"/>
  <c r="S2312" i="2" a="1"/>
  <c r="S2312" i="2" s="1"/>
  <c r="AH2312" i="2"/>
  <c r="T2304" i="2" a="1"/>
  <c r="T2304" i="2" s="1"/>
  <c r="AH2304" i="2"/>
  <c r="R2296" i="2" a="1"/>
  <c r="R2296" i="2" s="1"/>
  <c r="AH2296" i="2"/>
  <c r="T2288" i="2" a="1"/>
  <c r="T2288" i="2" s="1"/>
  <c r="AH2288" i="2"/>
  <c r="T2280" i="2" a="1"/>
  <c r="T2280" i="2" s="1"/>
  <c r="AH2280" i="2"/>
  <c r="T2272" i="2" a="1"/>
  <c r="T2272" i="2" s="1"/>
  <c r="AH2272" i="2"/>
  <c r="T2264" i="2" a="1"/>
  <c r="T2264" i="2" s="1"/>
  <c r="AH2264" i="2"/>
  <c r="S2256" i="2" a="1"/>
  <c r="S2256" i="2" s="1"/>
  <c r="AH2256" i="2"/>
  <c r="T2248" i="2" a="1"/>
  <c r="T2248" i="2" s="1"/>
  <c r="AH2248" i="2"/>
  <c r="T2240" i="2" a="1"/>
  <c r="T2240" i="2" s="1"/>
  <c r="AH2240" i="2"/>
  <c r="R2232" i="2" a="1"/>
  <c r="R2232" i="2" s="1"/>
  <c r="AH2232" i="2"/>
  <c r="R2224" i="2" a="1"/>
  <c r="R2224" i="2" s="1"/>
  <c r="AH2224" i="2"/>
  <c r="R2216" i="2" a="1"/>
  <c r="R2216" i="2" s="1"/>
  <c r="AH2216" i="2"/>
  <c r="S2208" i="2" a="1"/>
  <c r="S2208" i="2" s="1"/>
  <c r="AH2208" i="2"/>
  <c r="T2200" i="2" a="1"/>
  <c r="T2200" i="2" s="1"/>
  <c r="AH2200" i="2"/>
  <c r="T2192" i="2" a="1"/>
  <c r="T2192" i="2" s="1"/>
  <c r="AH2192" i="2"/>
  <c r="T2184" i="2" a="1"/>
  <c r="T2184" i="2" s="1"/>
  <c r="AH2184" i="2"/>
  <c r="P2012" i="2"/>
  <c r="T2004" i="2" a="1"/>
  <c r="T2004" i="2" s="1"/>
  <c r="AH2004" i="2"/>
  <c r="T1996" i="2" a="1"/>
  <c r="T1996" i="2" s="1"/>
  <c r="AH1996" i="2"/>
  <c r="R1988" i="2" a="1"/>
  <c r="R1988" i="2" s="1"/>
  <c r="AH1988" i="2"/>
  <c r="R1980" i="2" a="1"/>
  <c r="R1980" i="2" s="1"/>
  <c r="AH1980" i="2"/>
  <c r="T1972" i="2" a="1"/>
  <c r="T1972" i="2" s="1"/>
  <c r="AH1972" i="2"/>
  <c r="T1816" i="2" a="1"/>
  <c r="T1816" i="2" s="1"/>
  <c r="AH1816" i="2"/>
  <c r="T1808" i="2" a="1"/>
  <c r="T1808" i="2" s="1"/>
  <c r="AH1808" i="2"/>
  <c r="S1800" i="2" a="1"/>
  <c r="S1800" i="2" s="1"/>
  <c r="AH1800" i="2"/>
  <c r="T1792" i="2" a="1"/>
  <c r="T1792" i="2" s="1"/>
  <c r="AH1792" i="2"/>
  <c r="S1784" i="2" a="1"/>
  <c r="S1784" i="2" s="1"/>
  <c r="AH1784" i="2"/>
  <c r="R1776" i="2" a="1"/>
  <c r="R1776" i="2" s="1"/>
  <c r="AH1776" i="2"/>
  <c r="T1768" i="2" a="1"/>
  <c r="T1768" i="2" s="1"/>
  <c r="AH1768" i="2"/>
  <c r="S1760" i="2" a="1"/>
  <c r="S1760" i="2" s="1"/>
  <c r="AH1760" i="2"/>
  <c r="R1752" i="2" a="1"/>
  <c r="R1752" i="2" s="1"/>
  <c r="AH1752" i="2"/>
  <c r="T1744" i="2" a="1"/>
  <c r="T1744" i="2" s="1"/>
  <c r="AH1744" i="2"/>
  <c r="S1736" i="2" a="1"/>
  <c r="S1736" i="2" s="1"/>
  <c r="AH1736" i="2"/>
  <c r="P1652" i="2"/>
  <c r="S1644" i="2" a="1"/>
  <c r="S1644" i="2" s="1"/>
  <c r="AH1644" i="2"/>
  <c r="R1636" i="2" a="1"/>
  <c r="R1636" i="2" s="1"/>
  <c r="AH1636" i="2"/>
  <c r="S1628" i="2" a="1"/>
  <c r="S1628" i="2" s="1"/>
  <c r="AH1628" i="2"/>
  <c r="R1620" i="2" a="1"/>
  <c r="R1620" i="2" s="1"/>
  <c r="AH1620" i="2"/>
  <c r="S1612" i="2" a="1"/>
  <c r="S1612" i="2" s="1"/>
  <c r="AH1612" i="2"/>
  <c r="S1596" i="2" a="1"/>
  <c r="S1596" i="2" s="1"/>
  <c r="AH1596" i="2"/>
  <c r="R1588" i="2" a="1"/>
  <c r="R1588" i="2" s="1"/>
  <c r="AH1588" i="2"/>
  <c r="S1580" i="2" a="1"/>
  <c r="S1580" i="2" s="1"/>
  <c r="AH1580" i="2"/>
  <c r="R1572" i="2" a="1"/>
  <c r="R1572" i="2" s="1"/>
  <c r="AH1572" i="2"/>
  <c r="S1564" i="2" a="1"/>
  <c r="S1564" i="2" s="1"/>
  <c r="AH1564" i="2"/>
  <c r="S1556" i="2" a="1"/>
  <c r="S1556" i="2" s="1"/>
  <c r="AH1556" i="2"/>
  <c r="T1548" i="2" a="1"/>
  <c r="T1548" i="2" s="1"/>
  <c r="AH1548" i="2"/>
  <c r="T1540" i="2" a="1"/>
  <c r="T1540" i="2" s="1"/>
  <c r="AH1540" i="2"/>
  <c r="R1532" i="2" a="1"/>
  <c r="R1532" i="2" s="1"/>
  <c r="AH1532" i="2"/>
  <c r="R1516" i="2" a="1"/>
  <c r="R1516" i="2" s="1"/>
  <c r="AH1516" i="2"/>
  <c r="T1508" i="2" a="1"/>
  <c r="T1508" i="2" s="1"/>
  <c r="AH1508" i="2"/>
  <c r="S1500" i="2" a="1"/>
  <c r="S1500" i="2" s="1"/>
  <c r="AH1500" i="2"/>
  <c r="S1408" i="2" a="1"/>
  <c r="S1408" i="2" s="1"/>
  <c r="AH1408" i="2"/>
  <c r="S1400" i="2" a="1"/>
  <c r="S1400" i="2" s="1"/>
  <c r="AH1400" i="2"/>
  <c r="R1392" i="2" a="1"/>
  <c r="R1392" i="2" s="1"/>
  <c r="AH1392" i="2"/>
  <c r="R1384" i="2" a="1"/>
  <c r="R1384" i="2" s="1"/>
  <c r="AH1384" i="2"/>
  <c r="S1376" i="2" a="1"/>
  <c r="S1376" i="2" s="1"/>
  <c r="AH1376" i="2"/>
  <c r="R1368" i="2" a="1"/>
  <c r="R1368" i="2" s="1"/>
  <c r="AH1368" i="2"/>
  <c r="R1360" i="2" a="1"/>
  <c r="R1360" i="2" s="1"/>
  <c r="AH1360" i="2"/>
  <c r="S1352" i="2" a="1"/>
  <c r="S1352" i="2" s="1"/>
  <c r="AH1352" i="2"/>
  <c r="S1344" i="2" a="1"/>
  <c r="S1344" i="2" s="1"/>
  <c r="AH1344" i="2"/>
  <c r="R1336" i="2" a="1"/>
  <c r="R1336" i="2" s="1"/>
  <c r="AH1336" i="2"/>
  <c r="P1220" i="2"/>
  <c r="R1212" i="2" a="1"/>
  <c r="R1212" i="2" s="1"/>
  <c r="AH1212" i="2"/>
  <c r="S1204" i="2" a="1"/>
  <c r="S1204" i="2" s="1"/>
  <c r="AH1204" i="2"/>
  <c r="R1196" i="2" a="1"/>
  <c r="R1196" i="2" s="1"/>
  <c r="AH1196" i="2"/>
  <c r="S1188" i="2" a="1"/>
  <c r="S1188" i="2" s="1"/>
  <c r="AH1188" i="2"/>
  <c r="S1172" i="2" a="1"/>
  <c r="S1172" i="2" s="1"/>
  <c r="AH1172" i="2"/>
  <c r="R1164" i="2" a="1"/>
  <c r="R1164" i="2" s="1"/>
  <c r="AH1164" i="2"/>
  <c r="S1156" i="2" a="1"/>
  <c r="S1156" i="2" s="1"/>
  <c r="AH1156" i="2"/>
  <c r="S1148" i="2" a="1"/>
  <c r="S1148" i="2" s="1"/>
  <c r="AH1148" i="2"/>
  <c r="R1140" i="2" a="1"/>
  <c r="R1140" i="2" s="1"/>
  <c r="AH1140" i="2"/>
  <c r="T1048" i="2" a="1"/>
  <c r="T1048" i="2" s="1"/>
  <c r="AH1048" i="2"/>
  <c r="T1040" i="2" a="1"/>
  <c r="T1040" i="2" s="1"/>
  <c r="AH1040" i="2"/>
  <c r="R1032" i="2" a="1"/>
  <c r="R1032" i="2" s="1"/>
  <c r="AH1032" i="2"/>
  <c r="S1024" i="2" a="1"/>
  <c r="S1024" i="2" s="1"/>
  <c r="AH1024" i="2"/>
  <c r="R1016" i="2" a="1"/>
  <c r="R1016" i="2" s="1"/>
  <c r="AH1016" i="2"/>
  <c r="R1008" i="2" a="1"/>
  <c r="R1008" i="2" s="1"/>
  <c r="AH1008" i="2"/>
  <c r="R1000" i="2" a="1"/>
  <c r="R1000" i="2" s="1"/>
  <c r="AH1000" i="2"/>
  <c r="R992" i="2" a="1"/>
  <c r="R992" i="2" s="1"/>
  <c r="AH992" i="2"/>
  <c r="R984" i="2" a="1"/>
  <c r="R984" i="2" s="1"/>
  <c r="AH984" i="2"/>
  <c r="R976" i="2" a="1"/>
  <c r="R976" i="2" s="1"/>
  <c r="AH976" i="2"/>
  <c r="R968" i="2" a="1"/>
  <c r="R968" i="2" s="1"/>
  <c r="AH968" i="2"/>
  <c r="R960" i="2" a="1"/>
  <c r="R960" i="2" s="1"/>
  <c r="AH960" i="2"/>
  <c r="R952" i="2" a="1"/>
  <c r="R952" i="2" s="1"/>
  <c r="AH952" i="2"/>
  <c r="R944" i="2" a="1"/>
  <c r="R944" i="2" s="1"/>
  <c r="AH944" i="2"/>
  <c r="R936" i="2" a="1"/>
  <c r="R936" i="2" s="1"/>
  <c r="AH936" i="2"/>
  <c r="R928" i="2" a="1"/>
  <c r="R928" i="2" s="1"/>
  <c r="AH928" i="2"/>
  <c r="R920" i="2" a="1"/>
  <c r="R920" i="2" s="1"/>
  <c r="AH920" i="2"/>
  <c r="R912" i="2" a="1"/>
  <c r="R912" i="2" s="1"/>
  <c r="AH912" i="2"/>
  <c r="R904" i="2" a="1"/>
  <c r="R904" i="2" s="1"/>
  <c r="AH904" i="2"/>
  <c r="P820" i="2"/>
  <c r="S812" i="2" a="1"/>
  <c r="S812" i="2" s="1"/>
  <c r="AH812" i="2"/>
  <c r="R804" i="2" a="1"/>
  <c r="R804" i="2" s="1"/>
  <c r="AH804" i="2"/>
  <c r="S796" i="2" a="1"/>
  <c r="S796" i="2" s="1"/>
  <c r="AH796" i="2"/>
  <c r="R788" i="2" a="1"/>
  <c r="R788" i="2" s="1"/>
  <c r="AH788" i="2"/>
  <c r="T780" i="2" a="1"/>
  <c r="T780" i="2" s="1"/>
  <c r="AH780" i="2"/>
  <c r="R772" i="2" a="1"/>
  <c r="R772" i="2" s="1"/>
  <c r="AH772" i="2"/>
  <c r="S764" i="2" a="1"/>
  <c r="S764" i="2" s="1"/>
  <c r="AH764" i="2"/>
  <c r="S748" i="2" a="1"/>
  <c r="S748" i="2" s="1"/>
  <c r="AH748" i="2"/>
  <c r="R740" i="2" a="1"/>
  <c r="R740" i="2" s="1"/>
  <c r="AH740" i="2"/>
  <c r="S732" i="2" a="1"/>
  <c r="S732" i="2" s="1"/>
  <c r="AH732" i="2"/>
  <c r="R536" i="2" a="1"/>
  <c r="R536" i="2" s="1"/>
  <c r="AH536" i="2"/>
  <c r="S528" i="2" a="1"/>
  <c r="S528" i="2" s="1"/>
  <c r="AH528" i="2"/>
  <c r="R520" i="2" a="1"/>
  <c r="R520" i="2" s="1"/>
  <c r="AH520" i="2"/>
  <c r="S512" i="2" a="1"/>
  <c r="S512" i="2" s="1"/>
  <c r="AH512" i="2"/>
  <c r="R504" i="2" a="1"/>
  <c r="R504" i="2" s="1"/>
  <c r="AH504" i="2"/>
  <c r="S496" i="2" a="1"/>
  <c r="S496" i="2" s="1"/>
  <c r="AH496" i="2"/>
  <c r="R488" i="2" a="1"/>
  <c r="R488" i="2" s="1"/>
  <c r="AH488" i="2"/>
  <c r="S480" i="2" a="1"/>
  <c r="S480" i="2" s="1"/>
  <c r="AH480" i="2"/>
  <c r="R472" i="2" a="1"/>
  <c r="R472" i="2" s="1"/>
  <c r="AH472" i="2"/>
  <c r="R456" i="2" a="1"/>
  <c r="R456" i="2" s="1"/>
  <c r="AH456" i="2"/>
  <c r="P372" i="2"/>
  <c r="P348" i="2"/>
  <c r="AH348" i="2"/>
  <c r="P324" i="2"/>
  <c r="AH324" i="2"/>
  <c r="P308" i="2"/>
  <c r="AH308" i="2"/>
  <c r="P284" i="2"/>
  <c r="AH284" i="2"/>
  <c r="P260" i="2"/>
  <c r="AH260" i="2"/>
  <c r="P244" i="2"/>
  <c r="AH244" i="2"/>
  <c r="T2443" i="2" a="1"/>
  <c r="T2443" i="2" s="1"/>
  <c r="AH2443" i="2"/>
  <c r="S2435" i="2" a="1"/>
  <c r="S2435" i="2" s="1"/>
  <c r="AH2435" i="2"/>
  <c r="R2427" i="2" a="1"/>
  <c r="R2427" i="2" s="1"/>
  <c r="AH2427" i="2"/>
  <c r="R2419" i="2" a="1"/>
  <c r="R2419" i="2" s="1"/>
  <c r="AH2419" i="2"/>
  <c r="S2411" i="2" a="1"/>
  <c r="S2411" i="2" s="1"/>
  <c r="AH2411" i="2"/>
  <c r="R2403" i="2" a="1"/>
  <c r="R2403" i="2" s="1"/>
  <c r="AH2403" i="2"/>
  <c r="T2395" i="2" a="1"/>
  <c r="T2395" i="2" s="1"/>
  <c r="AH2395" i="2"/>
  <c r="R2387" i="2" a="1"/>
  <c r="R2387" i="2" s="1"/>
  <c r="AH2387" i="2"/>
  <c r="P2319" i="2"/>
  <c r="T2311" i="2" a="1"/>
  <c r="T2311" i="2" s="1"/>
  <c r="AH2311" i="2"/>
  <c r="T2303" i="2" a="1"/>
  <c r="T2303" i="2" s="1"/>
  <c r="AH2303" i="2"/>
  <c r="T2295" i="2" a="1"/>
  <c r="T2295" i="2" s="1"/>
  <c r="AH2295" i="2"/>
  <c r="S2287" i="2" a="1"/>
  <c r="S2287" i="2" s="1"/>
  <c r="AH2287" i="2"/>
  <c r="T2243" i="2" a="1"/>
  <c r="T2243" i="2" s="1"/>
  <c r="AH2243" i="2"/>
  <c r="R2235" i="2" a="1"/>
  <c r="R2235" i="2" s="1"/>
  <c r="AH2235" i="2"/>
  <c r="R2227" i="2" a="1"/>
  <c r="R2227" i="2" s="1"/>
  <c r="AH2227" i="2"/>
  <c r="S2219" i="2" a="1"/>
  <c r="S2219" i="2" s="1"/>
  <c r="AH2219" i="2"/>
  <c r="S2211" i="2" a="1"/>
  <c r="S2211" i="2" s="1"/>
  <c r="AH2211" i="2"/>
  <c r="T2203" i="2" a="1"/>
  <c r="T2203" i="2" s="1"/>
  <c r="AH2203" i="2"/>
  <c r="R2195" i="2" a="1"/>
  <c r="R2195" i="2" s="1"/>
  <c r="AH2195" i="2"/>
  <c r="R2187" i="2" a="1"/>
  <c r="R2187" i="2" s="1"/>
  <c r="AH2187" i="2"/>
  <c r="R2179" i="2" a="1"/>
  <c r="R2179" i="2" s="1"/>
  <c r="AH2179" i="2"/>
  <c r="S2171" i="2" a="1"/>
  <c r="S2171" i="2" s="1"/>
  <c r="AH2171" i="2"/>
  <c r="T2163" i="2" a="1"/>
  <c r="T2163" i="2" s="1"/>
  <c r="AH2163" i="2"/>
  <c r="P1975" i="2"/>
  <c r="P1959" i="2"/>
  <c r="AH1959" i="2"/>
  <c r="P1951" i="2"/>
  <c r="AH1951" i="2"/>
  <c r="P1943" i="2"/>
  <c r="AH1943" i="2"/>
  <c r="P1735" i="2"/>
  <c r="P1727" i="2"/>
  <c r="AH1727" i="2"/>
  <c r="P1719" i="2"/>
  <c r="AH1719" i="2"/>
  <c r="P1703" i="2"/>
  <c r="AH1703" i="2"/>
  <c r="P1695" i="2"/>
  <c r="AH1695" i="2"/>
  <c r="P1687" i="2"/>
  <c r="AH1687" i="2"/>
  <c r="P1671" i="2"/>
  <c r="AH1671" i="2"/>
  <c r="P1663" i="2"/>
  <c r="AH1663" i="2"/>
  <c r="P1415" i="2"/>
  <c r="P1407" i="2"/>
  <c r="AH1407" i="2"/>
  <c r="P1399" i="2"/>
  <c r="AH1399" i="2"/>
  <c r="P1383" i="2"/>
  <c r="AH1383" i="2"/>
  <c r="P1375" i="2"/>
  <c r="AH1375" i="2"/>
  <c r="P1367" i="2"/>
  <c r="AH1367" i="2"/>
  <c r="P1079" i="2"/>
  <c r="P1063" i="2"/>
  <c r="AH1063" i="2"/>
  <c r="P1055" i="2"/>
  <c r="AH1055" i="2"/>
  <c r="P1047" i="2"/>
  <c r="AH1047" i="2"/>
  <c r="P1031" i="2"/>
  <c r="AH1031" i="2"/>
  <c r="P1023" i="2"/>
  <c r="AH1023" i="2"/>
  <c r="P839" i="2"/>
  <c r="P831" i="2"/>
  <c r="AH831" i="2"/>
  <c r="P823" i="2"/>
  <c r="AH823" i="2"/>
  <c r="P807" i="2"/>
  <c r="AH807" i="2"/>
  <c r="P799" i="2"/>
  <c r="AH799" i="2"/>
  <c r="P791" i="2"/>
  <c r="AH791" i="2"/>
  <c r="P567" i="2"/>
  <c r="P551" i="2"/>
  <c r="AH551" i="2"/>
  <c r="P543" i="2"/>
  <c r="AH543" i="2"/>
  <c r="P535" i="2"/>
  <c r="AH535" i="2"/>
  <c r="P519" i="2"/>
  <c r="AH519" i="2"/>
  <c r="P511" i="2"/>
  <c r="AH511" i="2"/>
  <c r="R435" i="2" a="1"/>
  <c r="R435" i="2" s="1"/>
  <c r="AH435" i="2"/>
  <c r="R411" i="2" a="1"/>
  <c r="R411" i="2" s="1"/>
  <c r="AH411" i="2"/>
  <c r="R403" i="2" a="1"/>
  <c r="R403" i="2" s="1"/>
  <c r="AH403" i="2"/>
  <c r="P327" i="2"/>
  <c r="P319" i="2"/>
  <c r="AH319" i="2"/>
  <c r="P311" i="2"/>
  <c r="AH311" i="2"/>
  <c r="P295" i="2"/>
  <c r="AH295" i="2"/>
  <c r="P287" i="2"/>
  <c r="AH287" i="2"/>
  <c r="P279" i="2"/>
  <c r="AH279" i="2"/>
  <c r="M211" i="2"/>
  <c r="AH211" i="2" s="1"/>
  <c r="BC105" i="4" s="1"/>
  <c r="BI105" i="4" s="1"/>
  <c r="BB105" i="4"/>
  <c r="M203" i="2"/>
  <c r="AH203" i="2" s="1"/>
  <c r="BC97" i="4" s="1"/>
  <c r="BI97" i="4" s="1"/>
  <c r="BB97" i="4"/>
  <c r="M195" i="2"/>
  <c r="AH195" i="2" s="1"/>
  <c r="BC89" i="4" s="1"/>
  <c r="BI89" i="4" s="1"/>
  <c r="BB89" i="4"/>
  <c r="M187" i="2"/>
  <c r="AH187" i="2" s="1"/>
  <c r="BC81" i="4" s="1"/>
  <c r="BI81" i="4" s="1"/>
  <c r="BB81" i="4"/>
  <c r="M171" i="2"/>
  <c r="AH171" i="2" s="1"/>
  <c r="BC65" i="4" s="1"/>
  <c r="BI65" i="4" s="1"/>
  <c r="BB65" i="4"/>
  <c r="M163" i="2"/>
  <c r="AH163" i="2" s="1"/>
  <c r="BC57" i="4" s="1"/>
  <c r="BI57" i="4" s="1"/>
  <c r="BB57" i="4"/>
  <c r="M155" i="2"/>
  <c r="AH155" i="2" s="1"/>
  <c r="BC49" i="4" s="1"/>
  <c r="BI49" i="4" s="1"/>
  <c r="BB49" i="4"/>
  <c r="M147" i="2"/>
  <c r="AH147" i="2" s="1"/>
  <c r="BC41" i="4" s="1"/>
  <c r="BI41" i="4" s="1"/>
  <c r="BB41" i="4"/>
  <c r="M131" i="2"/>
  <c r="AH131" i="2" s="1"/>
  <c r="BC25" i="4" s="1"/>
  <c r="BI25" i="4" s="1"/>
  <c r="BB25" i="4"/>
  <c r="M123" i="2"/>
  <c r="AH123" i="2" s="1"/>
  <c r="BC17" i="4" s="1"/>
  <c r="BI17" i="4" s="1"/>
  <c r="BB17" i="4"/>
  <c r="I21" i="3"/>
  <c r="I15" i="3"/>
  <c r="AK147" i="2"/>
  <c r="AK197" i="2"/>
  <c r="AK149" i="2"/>
  <c r="AK97" i="2"/>
  <c r="AK214" i="2"/>
  <c r="AK78" i="2"/>
  <c r="AK180" i="2"/>
  <c r="AK148" i="2"/>
  <c r="AK116" i="2"/>
  <c r="AK202" i="2"/>
  <c r="AK142" i="2"/>
  <c r="AK215" i="2"/>
  <c r="AK175" i="2"/>
  <c r="AK151" i="2"/>
  <c r="AK123" i="2"/>
  <c r="AK99" i="2"/>
  <c r="AK59" i="2"/>
  <c r="AK27" i="2"/>
  <c r="AK114" i="2"/>
  <c r="P2122" i="2"/>
  <c r="AH2122" i="2"/>
  <c r="P2098" i="2"/>
  <c r="AH2098" i="2"/>
  <c r="P2082" i="2"/>
  <c r="AH2082" i="2"/>
  <c r="P2026" i="2"/>
  <c r="AH2026" i="2"/>
  <c r="P1294" i="2"/>
  <c r="AH1294" i="2"/>
  <c r="P1198" i="2"/>
  <c r="AH1198" i="2"/>
  <c r="P1166" i="2"/>
  <c r="AH1166" i="2"/>
  <c r="P2413" i="2"/>
  <c r="AH2413" i="2"/>
  <c r="P2121" i="2"/>
  <c r="AH2121" i="2"/>
  <c r="P1901" i="2"/>
  <c r="AH1901" i="2"/>
  <c r="P817" i="2"/>
  <c r="AH817" i="2"/>
  <c r="P793" i="2"/>
  <c r="AH793" i="2"/>
  <c r="P785" i="2"/>
  <c r="AH785" i="2"/>
  <c r="P769" i="2"/>
  <c r="AH769" i="2"/>
  <c r="P761" i="2"/>
  <c r="AH761" i="2"/>
  <c r="P753" i="2"/>
  <c r="AH753" i="2"/>
  <c r="P745" i="2"/>
  <c r="AH745" i="2"/>
  <c r="P729" i="2"/>
  <c r="AH729" i="2"/>
  <c r="P705" i="2"/>
  <c r="AH705" i="2"/>
  <c r="P689" i="2"/>
  <c r="AH689" i="2"/>
  <c r="P681" i="2"/>
  <c r="AH681" i="2"/>
  <c r="P453" i="2"/>
  <c r="AH453" i="2"/>
  <c r="R445" i="2" a="1"/>
  <c r="R445" i="2" s="1"/>
  <c r="AH445" i="2"/>
  <c r="T429" i="2" a="1"/>
  <c r="T429" i="2" s="1"/>
  <c r="AH429" i="2"/>
  <c r="P329" i="2"/>
  <c r="AH329" i="2"/>
  <c r="AE261" i="2"/>
  <c r="B261" i="2"/>
  <c r="AB261" i="2" s="1"/>
  <c r="P245" i="2"/>
  <c r="AH245" i="2"/>
  <c r="M205" i="2"/>
  <c r="AH205" i="2" s="1"/>
  <c r="BC99" i="4" s="1"/>
  <c r="BI99" i="4" s="1"/>
  <c r="BB99" i="4"/>
  <c r="M189" i="2"/>
  <c r="AH189" i="2" s="1"/>
  <c r="BC83" i="4" s="1"/>
  <c r="BI83" i="4" s="1"/>
  <c r="BB83" i="4"/>
  <c r="M173" i="2"/>
  <c r="AH173" i="2" s="1"/>
  <c r="BC67" i="4" s="1"/>
  <c r="BI67" i="4" s="1"/>
  <c r="BB67" i="4"/>
  <c r="M157" i="2"/>
  <c r="AH157" i="2" s="1"/>
  <c r="BC51" i="4" s="1"/>
  <c r="BI51" i="4" s="1"/>
  <c r="BB51" i="4"/>
  <c r="M141" i="2"/>
  <c r="AH141" i="2" s="1"/>
  <c r="BC35" i="4" s="1"/>
  <c r="BI35" i="4" s="1"/>
  <c r="BB35" i="4"/>
  <c r="M133" i="2"/>
  <c r="AH133" i="2" s="1"/>
  <c r="BC27" i="4" s="1"/>
  <c r="BI27" i="4" s="1"/>
  <c r="BB27" i="4"/>
  <c r="M117" i="2"/>
  <c r="AH117" i="2" s="1"/>
  <c r="BC11" i="4" s="1"/>
  <c r="BI11" i="4" s="1"/>
  <c r="BB11" i="4"/>
  <c r="S2504" i="2" a="1"/>
  <c r="S2504" i="2" s="1"/>
  <c r="AH2504" i="2"/>
  <c r="S2488" i="2" a="1"/>
  <c r="S2488" i="2" s="1"/>
  <c r="AH2488" i="2"/>
  <c r="AE2356" i="2"/>
  <c r="B2356" i="2"/>
  <c r="AB2356" i="2" s="1"/>
  <c r="S2340" i="2" a="1"/>
  <c r="S2340" i="2" s="1"/>
  <c r="AH2340" i="2"/>
  <c r="T2324" i="2" a="1"/>
  <c r="T2324" i="2" s="1"/>
  <c r="AH2324" i="2"/>
  <c r="R2308" i="2" a="1"/>
  <c r="R2308" i="2" s="1"/>
  <c r="AH2308" i="2"/>
  <c r="S2292" i="2" a="1"/>
  <c r="S2292" i="2" s="1"/>
  <c r="AH2292" i="2"/>
  <c r="R2276" i="2" a="1"/>
  <c r="R2276" i="2" s="1"/>
  <c r="AH2276" i="2"/>
  <c r="S2260" i="2" a="1"/>
  <c r="S2260" i="2" s="1"/>
  <c r="AH2260" i="2"/>
  <c r="T2244" i="2" a="1"/>
  <c r="T2244" i="2" s="1"/>
  <c r="AH2244" i="2"/>
  <c r="R2228" i="2" a="1"/>
  <c r="R2228" i="2" s="1"/>
  <c r="AH2228" i="2"/>
  <c r="S2212" i="2" a="1"/>
  <c r="S2212" i="2" s="1"/>
  <c r="AH2212" i="2"/>
  <c r="T2196" i="2" a="1"/>
  <c r="T2196" i="2" s="1"/>
  <c r="AH2196" i="2"/>
  <c r="R2180" i="2" a="1"/>
  <c r="R2180" i="2" s="1"/>
  <c r="AH2180" i="2"/>
  <c r="R2008" i="2" a="1"/>
  <c r="R2008" i="2" s="1"/>
  <c r="AH2008" i="2"/>
  <c r="T1992" i="2" a="1"/>
  <c r="T1992" i="2" s="1"/>
  <c r="AH1992" i="2"/>
  <c r="R1976" i="2" a="1"/>
  <c r="R1976" i="2" s="1"/>
  <c r="AH1976" i="2"/>
  <c r="S1812" i="2" a="1"/>
  <c r="S1812" i="2" s="1"/>
  <c r="AH1812" i="2"/>
  <c r="R1796" i="2" a="1"/>
  <c r="R1796" i="2" s="1"/>
  <c r="AH1796" i="2"/>
  <c r="R1788" i="2" a="1"/>
  <c r="R1788" i="2" s="1"/>
  <c r="AH1788" i="2"/>
  <c r="R1772" i="2" a="1"/>
  <c r="R1772" i="2" s="1"/>
  <c r="AH1772" i="2"/>
  <c r="S1756" i="2" a="1"/>
  <c r="S1756" i="2" s="1"/>
  <c r="AH1756" i="2"/>
  <c r="T1740" i="2" a="1"/>
  <c r="T1740" i="2" s="1"/>
  <c r="AH1740" i="2"/>
  <c r="R1640" i="2" a="1"/>
  <c r="R1640" i="2" s="1"/>
  <c r="AH1640" i="2"/>
  <c r="R1624" i="2" a="1"/>
  <c r="R1624" i="2" s="1"/>
  <c r="AH1624" i="2"/>
  <c r="R1608" i="2" a="1"/>
  <c r="R1608" i="2" s="1"/>
  <c r="AH1608" i="2"/>
  <c r="S1584" i="2" a="1"/>
  <c r="S1584" i="2" s="1"/>
  <c r="AH1584" i="2"/>
  <c r="R1576" i="2" a="1"/>
  <c r="R1576" i="2" s="1"/>
  <c r="AH1576" i="2"/>
  <c r="S1560" i="2" a="1"/>
  <c r="S1560" i="2" s="1"/>
  <c r="AH1560" i="2"/>
  <c r="R1536" i="2" a="1"/>
  <c r="R1536" i="2" s="1"/>
  <c r="AH1536" i="2"/>
  <c r="R1528" i="2" a="1"/>
  <c r="R1528" i="2" s="1"/>
  <c r="AH1528" i="2"/>
  <c r="R1512" i="2" a="1"/>
  <c r="R1512" i="2" s="1"/>
  <c r="AH1512" i="2"/>
  <c r="AE1412" i="2"/>
  <c r="B1412" i="2"/>
  <c r="AB1412" i="2" s="1"/>
  <c r="T1396" i="2" a="1"/>
  <c r="T1396" i="2" s="1"/>
  <c r="AH1396" i="2"/>
  <c r="T1380" i="2" a="1"/>
  <c r="T1380" i="2" s="1"/>
  <c r="AH1380" i="2"/>
  <c r="T1364" i="2" a="1"/>
  <c r="T1364" i="2" s="1"/>
  <c r="AH1364" i="2"/>
  <c r="S1356" i="2" a="1"/>
  <c r="S1356" i="2" s="1"/>
  <c r="AH1356" i="2"/>
  <c r="T1332" i="2" a="1"/>
  <c r="T1332" i="2" s="1"/>
  <c r="AH1332" i="2"/>
  <c r="S1208" i="2" a="1"/>
  <c r="S1208" i="2" s="1"/>
  <c r="AH1208" i="2"/>
  <c r="S1192" i="2" a="1"/>
  <c r="S1192" i="2" s="1"/>
  <c r="AH1192" i="2"/>
  <c r="S1176" i="2" a="1"/>
  <c r="S1176" i="2" s="1"/>
  <c r="AH1176" i="2"/>
  <c r="S1160" i="2" a="1"/>
  <c r="S1160" i="2" s="1"/>
  <c r="AH1160" i="2"/>
  <c r="S1144" i="2" a="1"/>
  <c r="S1144" i="2" s="1"/>
  <c r="AH1144" i="2"/>
  <c r="S1044" i="2" a="1"/>
  <c r="S1044" i="2" s="1"/>
  <c r="AH1044" i="2"/>
  <c r="T1028" i="2" a="1"/>
  <c r="T1028" i="2" s="1"/>
  <c r="AH1028" i="2"/>
  <c r="R996" i="2" a="1"/>
  <c r="R996" i="2" s="1"/>
  <c r="AH996" i="2"/>
  <c r="R980" i="2" a="1"/>
  <c r="R980" i="2" s="1"/>
  <c r="AH980" i="2"/>
  <c r="R964" i="2" a="1"/>
  <c r="R964" i="2" s="1"/>
  <c r="AH964" i="2"/>
  <c r="R948" i="2" a="1"/>
  <c r="R948" i="2" s="1"/>
  <c r="AH948" i="2"/>
  <c r="R932" i="2" a="1"/>
  <c r="R932" i="2" s="1"/>
  <c r="AH932" i="2"/>
  <c r="R916" i="2" a="1"/>
  <c r="R916" i="2" s="1"/>
  <c r="AH916" i="2"/>
  <c r="R908" i="2" a="1"/>
  <c r="R908" i="2" s="1"/>
  <c r="AH908" i="2"/>
  <c r="S808" i="2" a="1"/>
  <c r="S808" i="2" s="1"/>
  <c r="AH808" i="2"/>
  <c r="R792" i="2" a="1"/>
  <c r="R792" i="2" s="1"/>
  <c r="AH792" i="2"/>
  <c r="R776" i="2" a="1"/>
  <c r="R776" i="2" s="1"/>
  <c r="AH776" i="2"/>
  <c r="R760" i="2" a="1"/>
  <c r="R760" i="2" s="1"/>
  <c r="AH760" i="2"/>
  <c r="R744" i="2" a="1"/>
  <c r="R744" i="2" s="1"/>
  <c r="AH744" i="2"/>
  <c r="R532" i="2" a="1"/>
  <c r="R532" i="2" s="1"/>
  <c r="AH532" i="2"/>
  <c r="R516" i="2" a="1"/>
  <c r="R516" i="2" s="1"/>
  <c r="AH516" i="2"/>
  <c r="S508" i="2" a="1"/>
  <c r="S508" i="2" s="1"/>
  <c r="AH508" i="2"/>
  <c r="S492" i="2" a="1"/>
  <c r="S492" i="2" s="1"/>
  <c r="AH492" i="2"/>
  <c r="S476" i="2" a="1"/>
  <c r="S476" i="2" s="1"/>
  <c r="AH476" i="2"/>
  <c r="S460" i="2" a="1"/>
  <c r="S460" i="2" s="1"/>
  <c r="AH460" i="2"/>
  <c r="S312" i="2" a="1"/>
  <c r="S312" i="2" s="1"/>
  <c r="AH312" i="2"/>
  <c r="S264" i="2" a="1"/>
  <c r="S264" i="2" s="1"/>
  <c r="AH264" i="2"/>
  <c r="AE2447" i="2"/>
  <c r="B2447" i="2"/>
  <c r="AB2447" i="2" s="1"/>
  <c r="S2431" i="2" a="1"/>
  <c r="S2431" i="2" s="1"/>
  <c r="AH2431" i="2"/>
  <c r="R2415" i="2" a="1"/>
  <c r="R2415" i="2" s="1"/>
  <c r="AH2415" i="2"/>
  <c r="T2399" i="2" a="1"/>
  <c r="T2399" i="2" s="1"/>
  <c r="AH2399" i="2"/>
  <c r="R2383" i="2" a="1"/>
  <c r="R2383" i="2" s="1"/>
  <c r="AH2383" i="2"/>
  <c r="S2315" i="2" a="1"/>
  <c r="S2315" i="2" s="1"/>
  <c r="AH2315" i="2"/>
  <c r="S2299" i="2" a="1"/>
  <c r="S2299" i="2" s="1"/>
  <c r="AH2299" i="2"/>
  <c r="AE2247" i="2"/>
  <c r="B2247" i="2"/>
  <c r="AB2247" i="2" s="1"/>
  <c r="T2239" i="2" a="1"/>
  <c r="T2239" i="2" s="1"/>
  <c r="AH2239" i="2"/>
  <c r="S2199" i="2" a="1"/>
  <c r="S2199" i="2" s="1"/>
  <c r="AH2199" i="2"/>
  <c r="R2183" i="2" a="1"/>
  <c r="R2183" i="2" s="1"/>
  <c r="AH2183" i="2"/>
  <c r="R2167" i="2" a="1"/>
  <c r="R2167" i="2" s="1"/>
  <c r="AH2167" i="2"/>
  <c r="P2151" i="2"/>
  <c r="AH2151" i="2"/>
  <c r="P2119" i="2"/>
  <c r="AH2119" i="2"/>
  <c r="P2111" i="2"/>
  <c r="AH2111" i="2"/>
  <c r="AE1863" i="2"/>
  <c r="P1847" i="2"/>
  <c r="AH1847" i="2"/>
  <c r="P1831" i="2"/>
  <c r="AH1831" i="2"/>
  <c r="P1815" i="2"/>
  <c r="AH1815" i="2"/>
  <c r="B1591" i="2"/>
  <c r="AB1591" i="2" s="1"/>
  <c r="P1575" i="2"/>
  <c r="AH1575" i="2"/>
  <c r="P1559" i="2"/>
  <c r="AH1559" i="2"/>
  <c r="P1543" i="2"/>
  <c r="AH1543" i="2"/>
  <c r="P1535" i="2"/>
  <c r="AH1535" i="2"/>
  <c r="P1239" i="2"/>
  <c r="AH1239" i="2"/>
  <c r="AE1994" i="2"/>
  <c r="B1994" i="2"/>
  <c r="AB1994" i="2" s="1"/>
  <c r="M210" i="2"/>
  <c r="AH210" i="2" s="1"/>
  <c r="BC104" i="4" s="1"/>
  <c r="BI104" i="4" s="1"/>
  <c r="BB104" i="4"/>
  <c r="M202" i="2"/>
  <c r="AH202" i="2" s="1"/>
  <c r="BC96" i="4" s="1"/>
  <c r="BI96" i="4" s="1"/>
  <c r="BB96" i="4"/>
  <c r="M194" i="2"/>
  <c r="AH194" i="2" s="1"/>
  <c r="BC88" i="4" s="1"/>
  <c r="BI88" i="4" s="1"/>
  <c r="BB88" i="4"/>
  <c r="M186" i="2"/>
  <c r="AH186" i="2" s="1"/>
  <c r="BC80" i="4" s="1"/>
  <c r="BI80" i="4" s="1"/>
  <c r="BB80" i="4"/>
  <c r="M178" i="2"/>
  <c r="AH178" i="2" s="1"/>
  <c r="BC72" i="4" s="1"/>
  <c r="BI72" i="4" s="1"/>
  <c r="BB72" i="4"/>
  <c r="M170" i="2"/>
  <c r="AH170" i="2" s="1"/>
  <c r="BC64" i="4" s="1"/>
  <c r="BI64" i="4" s="1"/>
  <c r="BB64" i="4"/>
  <c r="M162" i="2"/>
  <c r="AH162" i="2" s="1"/>
  <c r="BC56" i="4" s="1"/>
  <c r="BI56" i="4" s="1"/>
  <c r="BB56" i="4"/>
  <c r="M154" i="2"/>
  <c r="AH154" i="2" s="1"/>
  <c r="BC48" i="4" s="1"/>
  <c r="BI48" i="4" s="1"/>
  <c r="BB48" i="4"/>
  <c r="M146" i="2"/>
  <c r="AH146" i="2" s="1"/>
  <c r="BC40" i="4" s="1"/>
  <c r="BI40" i="4" s="1"/>
  <c r="BB40" i="4"/>
  <c r="M138" i="2"/>
  <c r="AH138" i="2" s="1"/>
  <c r="BC32" i="4" s="1"/>
  <c r="BI32" i="4" s="1"/>
  <c r="BB32" i="4"/>
  <c r="M130" i="2"/>
  <c r="AH130" i="2" s="1"/>
  <c r="BC24" i="4" s="1"/>
  <c r="BI24" i="4" s="1"/>
  <c r="BB24" i="4"/>
  <c r="M122" i="2"/>
  <c r="AH122" i="2" s="1"/>
  <c r="BC16" i="4" s="1"/>
  <c r="BI16" i="4" s="1"/>
  <c r="BB16" i="4"/>
  <c r="P2477" i="2"/>
  <c r="AH2477" i="2"/>
  <c r="P2445" i="2"/>
  <c r="AH2445" i="2"/>
  <c r="P2377" i="2"/>
  <c r="AH2377" i="2"/>
  <c r="P2361" i="2"/>
  <c r="AH2361" i="2"/>
  <c r="P2337" i="2"/>
  <c r="AH2337" i="2"/>
  <c r="P2329" i="2"/>
  <c r="AH2329" i="2"/>
  <c r="P2321" i="2"/>
  <c r="AH2321" i="2"/>
  <c r="P2313" i="2"/>
  <c r="AH2313" i="2"/>
  <c r="P2297" i="2"/>
  <c r="AH2297" i="2"/>
  <c r="P2273" i="2"/>
  <c r="AH2273" i="2"/>
  <c r="P2257" i="2"/>
  <c r="AH2257" i="2"/>
  <c r="P2249" i="2"/>
  <c r="AH2249" i="2"/>
  <c r="P2233" i="2"/>
  <c r="AH2233" i="2"/>
  <c r="P2225" i="2"/>
  <c r="AH2225" i="2"/>
  <c r="P2209" i="2"/>
  <c r="AH2209" i="2"/>
  <c r="P2193" i="2"/>
  <c r="AH2193" i="2"/>
  <c r="P2185" i="2"/>
  <c r="AH2185" i="2"/>
  <c r="P2169" i="2"/>
  <c r="AH2169" i="2"/>
  <c r="P2161" i="2"/>
  <c r="AH2161" i="2"/>
  <c r="P2061" i="2"/>
  <c r="AH2061" i="2"/>
  <c r="P2029" i="2"/>
  <c r="AH2029" i="2"/>
  <c r="P1997" i="2"/>
  <c r="AH1997" i="2"/>
  <c r="P1965" i="2"/>
  <c r="AH1965" i="2"/>
  <c r="P1933" i="2"/>
  <c r="AH1933" i="2"/>
  <c r="P1713" i="2"/>
  <c r="AH1713" i="2"/>
  <c r="P1705" i="2"/>
  <c r="AH1705" i="2"/>
  <c r="P1697" i="2"/>
  <c r="AH1697" i="2"/>
  <c r="P1689" i="2"/>
  <c r="AH1689" i="2"/>
  <c r="P1681" i="2"/>
  <c r="AH1681" i="2"/>
  <c r="P1673" i="2"/>
  <c r="AH1673" i="2"/>
  <c r="P1665" i="2"/>
  <c r="AH1665" i="2"/>
  <c r="P1657" i="2"/>
  <c r="AH1657" i="2"/>
  <c r="P1641" i="2"/>
  <c r="AH1641" i="2"/>
  <c r="P1633" i="2"/>
  <c r="AH1633" i="2"/>
  <c r="P1617" i="2"/>
  <c r="AH1617" i="2"/>
  <c r="P1609" i="2"/>
  <c r="AH1609" i="2"/>
  <c r="P1593" i="2"/>
  <c r="AH1593" i="2"/>
  <c r="P1585" i="2"/>
  <c r="AH1585" i="2"/>
  <c r="AE1485" i="2"/>
  <c r="B1485" i="2"/>
  <c r="AB1485" i="2" s="1"/>
  <c r="P1273" i="2"/>
  <c r="AH1273" i="2"/>
  <c r="P1265" i="2"/>
  <c r="AH1265" i="2"/>
  <c r="P1017" i="2"/>
  <c r="AH1017" i="2"/>
  <c r="AE973" i="2"/>
  <c r="B973" i="2"/>
  <c r="AB973" i="2" s="1"/>
  <c r="P889" i="2"/>
  <c r="AH889" i="2"/>
  <c r="P881" i="2"/>
  <c r="AH881" i="2"/>
  <c r="P873" i="2"/>
  <c r="AH873" i="2"/>
  <c r="P865" i="2"/>
  <c r="AH865" i="2"/>
  <c r="P857" i="2"/>
  <c r="AH857" i="2"/>
  <c r="P653" i="2"/>
  <c r="AH653" i="2"/>
  <c r="P585" i="2"/>
  <c r="AH585" i="2"/>
  <c r="P561" i="2"/>
  <c r="AH561" i="2"/>
  <c r="AE533" i="2"/>
  <c r="B533" i="2"/>
  <c r="AB533" i="2" s="1"/>
  <c r="P525" i="2"/>
  <c r="AH525" i="2"/>
  <c r="P517" i="2"/>
  <c r="AH517" i="2"/>
  <c r="P509" i="2"/>
  <c r="AH509" i="2"/>
  <c r="P501" i="2"/>
  <c r="AH501" i="2"/>
  <c r="P493" i="2"/>
  <c r="AH493" i="2"/>
  <c r="P485" i="2"/>
  <c r="AH485" i="2"/>
  <c r="P469" i="2"/>
  <c r="AH469" i="2"/>
  <c r="R461" i="2" a="1"/>
  <c r="R461" i="2" s="1"/>
  <c r="AH461" i="2"/>
  <c r="P393" i="2"/>
  <c r="AH393" i="2"/>
  <c r="AE301" i="2"/>
  <c r="B301" i="2"/>
  <c r="AB301" i="2" s="1"/>
  <c r="P293" i="2"/>
  <c r="AH293" i="2"/>
  <c r="T277" i="2" a="1"/>
  <c r="T277" i="2" s="1"/>
  <c r="AH277" i="2"/>
  <c r="P269" i="2"/>
  <c r="AH269" i="2"/>
  <c r="T261" i="2" a="1"/>
  <c r="T261" i="2" s="1"/>
  <c r="AH261" i="2"/>
  <c r="M209" i="2"/>
  <c r="AH209" i="2" s="1"/>
  <c r="BC103" i="4" s="1"/>
  <c r="BI103" i="4" s="1"/>
  <c r="BB103" i="4"/>
  <c r="M201" i="2"/>
  <c r="AH201" i="2" s="1"/>
  <c r="BC95" i="4" s="1"/>
  <c r="BI95" i="4" s="1"/>
  <c r="BB95" i="4"/>
  <c r="M193" i="2"/>
  <c r="AH193" i="2" s="1"/>
  <c r="BC87" i="4" s="1"/>
  <c r="BI87" i="4" s="1"/>
  <c r="BB87" i="4"/>
  <c r="M185" i="2"/>
  <c r="AH185" i="2" s="1"/>
  <c r="BC79" i="4" s="1"/>
  <c r="BI79" i="4" s="1"/>
  <c r="BB79" i="4"/>
  <c r="M177" i="2"/>
  <c r="AH177" i="2" s="1"/>
  <c r="BC71" i="4" s="1"/>
  <c r="BI71" i="4" s="1"/>
  <c r="BB71" i="4"/>
  <c r="M169" i="2"/>
  <c r="AH169" i="2" s="1"/>
  <c r="BC63" i="4" s="1"/>
  <c r="BI63" i="4" s="1"/>
  <c r="BB63" i="4"/>
  <c r="M161" i="2"/>
  <c r="AH161" i="2" s="1"/>
  <c r="BC55" i="4" s="1"/>
  <c r="BI55" i="4" s="1"/>
  <c r="BB55" i="4"/>
  <c r="M153" i="2"/>
  <c r="AH153" i="2" s="1"/>
  <c r="BC47" i="4" s="1"/>
  <c r="BI47" i="4" s="1"/>
  <c r="BB47" i="4"/>
  <c r="M145" i="2"/>
  <c r="AH145" i="2" s="1"/>
  <c r="BC39" i="4" s="1"/>
  <c r="BI39" i="4" s="1"/>
  <c r="BB39" i="4"/>
  <c r="M137" i="2"/>
  <c r="AH137" i="2" s="1"/>
  <c r="BC31" i="4" s="1"/>
  <c r="BI31" i="4" s="1"/>
  <c r="BB31" i="4"/>
  <c r="M129" i="2"/>
  <c r="AH129" i="2" s="1"/>
  <c r="BC23" i="4" s="1"/>
  <c r="BI23" i="4" s="1"/>
  <c r="BB23" i="4"/>
  <c r="M121" i="2"/>
  <c r="AH121" i="2" s="1"/>
  <c r="BC15" i="4" s="1"/>
  <c r="BI15" i="4" s="1"/>
  <c r="BB15" i="4"/>
  <c r="AE2484" i="2"/>
  <c r="B2484" i="2"/>
  <c r="AB2484" i="2" s="1"/>
  <c r="T2476" i="2" a="1"/>
  <c r="T2476" i="2" s="1"/>
  <c r="AH2476" i="2"/>
  <c r="T2468" i="2" a="1"/>
  <c r="T2468" i="2" s="1"/>
  <c r="AH2468" i="2"/>
  <c r="R2460" i="2" a="1"/>
  <c r="R2460" i="2" s="1"/>
  <c r="AH2460" i="2"/>
  <c r="R2452" i="2" a="1"/>
  <c r="R2452" i="2" s="1"/>
  <c r="AH2452" i="2"/>
  <c r="S2444" i="2" a="1"/>
  <c r="S2444" i="2" s="1"/>
  <c r="AH2444" i="2"/>
  <c r="S2428" i="2" a="1"/>
  <c r="S2428" i="2" s="1"/>
  <c r="AH2428" i="2"/>
  <c r="R2420" i="2" a="1"/>
  <c r="R2420" i="2" s="1"/>
  <c r="AH2420" i="2"/>
  <c r="S2412" i="2" a="1"/>
  <c r="S2412" i="2" s="1"/>
  <c r="AH2412" i="2"/>
  <c r="R2404" i="2" a="1"/>
  <c r="R2404" i="2" s="1"/>
  <c r="AH2404" i="2"/>
  <c r="R2396" i="2" a="1"/>
  <c r="R2396" i="2" s="1"/>
  <c r="AH2396" i="2"/>
  <c r="S2388" i="2" a="1"/>
  <c r="S2388" i="2" s="1"/>
  <c r="AH2388" i="2"/>
  <c r="S2380" i="2" a="1"/>
  <c r="S2380" i="2" s="1"/>
  <c r="AH2380" i="2"/>
  <c r="R2372" i="2" a="1"/>
  <c r="R2372" i="2" s="1"/>
  <c r="AH2372" i="2"/>
  <c r="S2364" i="2" a="1"/>
  <c r="S2364" i="2" s="1"/>
  <c r="AH2364" i="2"/>
  <c r="S2356" i="2" a="1"/>
  <c r="S2356" i="2" s="1"/>
  <c r="AH2356" i="2"/>
  <c r="S2176" i="2" a="1"/>
  <c r="S2176" i="2" s="1"/>
  <c r="AH2176" i="2"/>
  <c r="R2168" i="2" a="1"/>
  <c r="R2168" i="2" s="1"/>
  <c r="AH2168" i="2"/>
  <c r="S2160" i="2" a="1"/>
  <c r="S2160" i="2" s="1"/>
  <c r="AH2160" i="2"/>
  <c r="T2152" i="2" a="1"/>
  <c r="T2152" i="2" s="1"/>
  <c r="AH2152" i="2"/>
  <c r="T2144" i="2" a="1"/>
  <c r="T2144" i="2" s="1"/>
  <c r="AH2144" i="2"/>
  <c r="T2136" i="2" a="1"/>
  <c r="T2136" i="2" s="1"/>
  <c r="AH2136" i="2"/>
  <c r="S2128" i="2" a="1"/>
  <c r="S2128" i="2" s="1"/>
  <c r="AH2128" i="2"/>
  <c r="T2120" i="2" a="1"/>
  <c r="T2120" i="2" s="1"/>
  <c r="AH2120" i="2"/>
  <c r="R2112" i="2" a="1"/>
  <c r="R2112" i="2" s="1"/>
  <c r="AH2112" i="2"/>
  <c r="S2104" i="2" a="1"/>
  <c r="S2104" i="2" s="1"/>
  <c r="AH2104" i="2"/>
  <c r="T2088" i="2" a="1"/>
  <c r="T2088" i="2" s="1"/>
  <c r="AH2088" i="2"/>
  <c r="S2080" i="2" a="1"/>
  <c r="S2080" i="2" s="1"/>
  <c r="AH2080" i="2"/>
  <c r="S2072" i="2" a="1"/>
  <c r="S2072" i="2" s="1"/>
  <c r="AH2072" i="2"/>
  <c r="T2064" i="2" a="1"/>
  <c r="T2064" i="2" s="1"/>
  <c r="AH2064" i="2"/>
  <c r="S2056" i="2" a="1"/>
  <c r="S2056" i="2" s="1"/>
  <c r="AH2056" i="2"/>
  <c r="R2048" i="2" a="1"/>
  <c r="R2048" i="2" s="1"/>
  <c r="AH2048" i="2"/>
  <c r="S2040" i="2" a="1"/>
  <c r="S2040" i="2" s="1"/>
  <c r="AH2040" i="2"/>
  <c r="T2032" i="2" a="1"/>
  <c r="T2032" i="2" s="1"/>
  <c r="AH2032" i="2"/>
  <c r="S2024" i="2" a="1"/>
  <c r="S2024" i="2" s="1"/>
  <c r="AH2024" i="2"/>
  <c r="S2016" i="2" a="1"/>
  <c r="S2016" i="2" s="1"/>
  <c r="AH2016" i="2"/>
  <c r="AE1972" i="2"/>
  <c r="B1972" i="2"/>
  <c r="AB1972" i="2" s="1"/>
  <c r="S1964" i="2" a="1"/>
  <c r="S1964" i="2" s="1"/>
  <c r="AH1964" i="2"/>
  <c r="T1956" i="2" a="1"/>
  <c r="T1956" i="2" s="1"/>
  <c r="AH1956" i="2"/>
  <c r="R1940" i="2" a="1"/>
  <c r="R1940" i="2" s="1"/>
  <c r="AH1940" i="2"/>
  <c r="S1932" i="2" a="1"/>
  <c r="S1932" i="2" s="1"/>
  <c r="AH1932" i="2"/>
  <c r="S1924" i="2" a="1"/>
  <c r="S1924" i="2" s="1"/>
  <c r="AH1924" i="2"/>
  <c r="S1916" i="2" a="1"/>
  <c r="S1916" i="2" s="1"/>
  <c r="AH1916" i="2"/>
  <c r="S1908" i="2" a="1"/>
  <c r="S1908" i="2" s="1"/>
  <c r="AH1908" i="2"/>
  <c r="T1900" i="2" a="1"/>
  <c r="T1900" i="2" s="1"/>
  <c r="AH1900" i="2"/>
  <c r="R1892" i="2" a="1"/>
  <c r="R1892" i="2" s="1"/>
  <c r="AH1892" i="2"/>
  <c r="T1884" i="2" a="1"/>
  <c r="T1884" i="2" s="1"/>
  <c r="AH1884" i="2"/>
  <c r="T1876" i="2" a="1"/>
  <c r="T1876" i="2" s="1"/>
  <c r="AH1876" i="2"/>
  <c r="R1868" i="2" a="1"/>
  <c r="R1868" i="2" s="1"/>
  <c r="AH1868" i="2"/>
  <c r="S1852" i="2" a="1"/>
  <c r="S1852" i="2" s="1"/>
  <c r="AH1852" i="2"/>
  <c r="S1844" i="2" a="1"/>
  <c r="S1844" i="2" s="1"/>
  <c r="AH1844" i="2"/>
  <c r="T1836" i="2" a="1"/>
  <c r="T1836" i="2" s="1"/>
  <c r="AH1836" i="2"/>
  <c r="T1828" i="2" a="1"/>
  <c r="T1828" i="2" s="1"/>
  <c r="AH1828" i="2"/>
  <c r="R1820" i="2" a="1"/>
  <c r="R1820" i="2" s="1"/>
  <c r="AH1820" i="2"/>
  <c r="T1728" i="2" a="1"/>
  <c r="T1728" i="2" s="1"/>
  <c r="AH1728" i="2"/>
  <c r="S1720" i="2" a="1"/>
  <c r="S1720" i="2" s="1"/>
  <c r="AH1720" i="2"/>
  <c r="T1712" i="2" a="1"/>
  <c r="T1712" i="2" s="1"/>
  <c r="AH1712" i="2"/>
  <c r="R1704" i="2" a="1"/>
  <c r="R1704" i="2" s="1"/>
  <c r="AH1704" i="2"/>
  <c r="T1696" i="2" a="1"/>
  <c r="T1696" i="2" s="1"/>
  <c r="AH1696" i="2"/>
  <c r="S1688" i="2" a="1"/>
  <c r="S1688" i="2" s="1"/>
  <c r="AH1688" i="2"/>
  <c r="T1680" i="2" a="1"/>
  <c r="T1680" i="2" s="1"/>
  <c r="AH1680" i="2"/>
  <c r="T1672" i="2" a="1"/>
  <c r="T1672" i="2" s="1"/>
  <c r="AH1672" i="2"/>
  <c r="R1664" i="2" a="1"/>
  <c r="R1664" i="2" s="1"/>
  <c r="AH1664" i="2"/>
  <c r="R1656" i="2" a="1"/>
  <c r="R1656" i="2" s="1"/>
  <c r="AH1656" i="2"/>
  <c r="AE1500" i="2"/>
  <c r="B1500" i="2"/>
  <c r="AB1500" i="2" s="1"/>
  <c r="S1492" i="2" a="1"/>
  <c r="S1492" i="2" s="1"/>
  <c r="AH1492" i="2"/>
  <c r="R1484" i="2" a="1"/>
  <c r="R1484" i="2" s="1"/>
  <c r="AH1484" i="2"/>
  <c r="T1476" i="2" a="1"/>
  <c r="T1476" i="2" s="1"/>
  <c r="AH1476" i="2"/>
  <c r="S1468" i="2" a="1"/>
  <c r="S1468" i="2" s="1"/>
  <c r="AH1468" i="2"/>
  <c r="S1460" i="2" a="1"/>
  <c r="S1460" i="2" s="1"/>
  <c r="AH1460" i="2"/>
  <c r="T1452" i="2" a="1"/>
  <c r="T1452" i="2" s="1"/>
  <c r="AH1452" i="2"/>
  <c r="S1444" i="2" a="1"/>
  <c r="S1444" i="2" s="1"/>
  <c r="AH1444" i="2"/>
  <c r="T1428" i="2" a="1"/>
  <c r="T1428" i="2" s="1"/>
  <c r="AH1428" i="2"/>
  <c r="S1420" i="2" a="1"/>
  <c r="S1420" i="2" s="1"/>
  <c r="AH1420" i="2"/>
  <c r="T1412" i="2" a="1"/>
  <c r="T1412" i="2" s="1"/>
  <c r="AH1412" i="2"/>
  <c r="R1328" i="2" a="1"/>
  <c r="R1328" i="2" s="1"/>
  <c r="AH1328" i="2"/>
  <c r="S1320" i="2" a="1"/>
  <c r="S1320" i="2" s="1"/>
  <c r="AH1320" i="2"/>
  <c r="S1312" i="2" a="1"/>
  <c r="S1312" i="2" s="1"/>
  <c r="AH1312" i="2"/>
  <c r="R1304" i="2" a="1"/>
  <c r="R1304" i="2" s="1"/>
  <c r="AH1304" i="2"/>
  <c r="R1296" i="2" a="1"/>
  <c r="R1296" i="2" s="1"/>
  <c r="AH1296" i="2"/>
  <c r="S1288" i="2" a="1"/>
  <c r="S1288" i="2" s="1"/>
  <c r="AH1288" i="2"/>
  <c r="S1280" i="2" a="1"/>
  <c r="S1280" i="2" s="1"/>
  <c r="AH1280" i="2"/>
  <c r="R1272" i="2" a="1"/>
  <c r="R1272" i="2" s="1"/>
  <c r="AH1272" i="2"/>
  <c r="R1264" i="2" a="1"/>
  <c r="R1264" i="2" s="1"/>
  <c r="AH1264" i="2"/>
  <c r="S1256" i="2" a="1"/>
  <c r="S1256" i="2" s="1"/>
  <c r="AH1256" i="2"/>
  <c r="S1248" i="2" a="1"/>
  <c r="S1248" i="2" s="1"/>
  <c r="AH1248" i="2"/>
  <c r="R1240" i="2" a="1"/>
  <c r="R1240" i="2" s="1"/>
  <c r="AH1240" i="2"/>
  <c r="R1232" i="2" a="1"/>
  <c r="R1232" i="2" s="1"/>
  <c r="AH1232" i="2"/>
  <c r="S1224" i="2" a="1"/>
  <c r="S1224" i="2" s="1"/>
  <c r="AH1224" i="2"/>
  <c r="AE1140" i="2"/>
  <c r="B1140" i="2"/>
  <c r="AB1140" i="2" s="1"/>
  <c r="S1132" i="2" a="1"/>
  <c r="S1132" i="2" s="1"/>
  <c r="AH1132" i="2"/>
  <c r="R1124" i="2" a="1"/>
  <c r="R1124" i="2" s="1"/>
  <c r="AH1124" i="2"/>
  <c r="S1116" i="2" a="1"/>
  <c r="S1116" i="2" s="1"/>
  <c r="AH1116" i="2"/>
  <c r="R1108" i="2" a="1"/>
  <c r="R1108" i="2" s="1"/>
  <c r="AH1108" i="2"/>
  <c r="S1100" i="2" a="1"/>
  <c r="S1100" i="2" s="1"/>
  <c r="AH1100" i="2"/>
  <c r="S1084" i="2" a="1"/>
  <c r="S1084" i="2" s="1"/>
  <c r="AH1084" i="2"/>
  <c r="T1076" i="2" a="1"/>
  <c r="T1076" i="2" s="1"/>
  <c r="AH1076" i="2"/>
  <c r="S1068" i="2" a="1"/>
  <c r="S1068" i="2" s="1"/>
  <c r="AH1068" i="2"/>
  <c r="T1060" i="2" a="1"/>
  <c r="T1060" i="2" s="1"/>
  <c r="AH1060" i="2"/>
  <c r="S1052" i="2" a="1"/>
  <c r="S1052" i="2" s="1"/>
  <c r="AH1052" i="2"/>
  <c r="R896" i="2" a="1"/>
  <c r="R896" i="2" s="1"/>
  <c r="AH896" i="2"/>
  <c r="R888" i="2" a="1"/>
  <c r="R888" i="2" s="1"/>
  <c r="AH888" i="2"/>
  <c r="R880" i="2" a="1"/>
  <c r="R880" i="2" s="1"/>
  <c r="AH880" i="2"/>
  <c r="R872" i="2" a="1"/>
  <c r="R872" i="2" s="1"/>
  <c r="AH872" i="2"/>
  <c r="R864" i="2" a="1"/>
  <c r="R864" i="2" s="1"/>
  <c r="AH864" i="2"/>
  <c r="S856" i="2" a="1"/>
  <c r="S856" i="2" s="1"/>
  <c r="AH856" i="2"/>
  <c r="T848" i="2" a="1"/>
  <c r="T848" i="2" s="1"/>
  <c r="AH848" i="2"/>
  <c r="S840" i="2" a="1"/>
  <c r="S840" i="2" s="1"/>
  <c r="AH840" i="2"/>
  <c r="T832" i="2" a="1"/>
  <c r="T832" i="2" s="1"/>
  <c r="AH832" i="2"/>
  <c r="S824" i="2" a="1"/>
  <c r="S824" i="2" s="1"/>
  <c r="AH824" i="2"/>
  <c r="AE732" i="2"/>
  <c r="B732" i="2"/>
  <c r="AB732" i="2" s="1"/>
  <c r="R724" i="2" a="1"/>
  <c r="R724" i="2" s="1"/>
  <c r="AH724" i="2"/>
  <c r="S716" i="2" a="1"/>
  <c r="S716" i="2" s="1"/>
  <c r="AH716" i="2"/>
  <c r="R708" i="2" a="1"/>
  <c r="R708" i="2" s="1"/>
  <c r="AH708" i="2"/>
  <c r="S700" i="2" a="1"/>
  <c r="S700" i="2" s="1"/>
  <c r="AH700" i="2"/>
  <c r="R692" i="2" a="1"/>
  <c r="R692" i="2" s="1"/>
  <c r="AH692" i="2"/>
  <c r="S684" i="2" a="1"/>
  <c r="S684" i="2" s="1"/>
  <c r="AH684" i="2"/>
  <c r="R676" i="2" a="1"/>
  <c r="R676" i="2" s="1"/>
  <c r="AH676" i="2"/>
  <c r="R660" i="2" a="1"/>
  <c r="R660" i="2" s="1"/>
  <c r="AH660" i="2"/>
  <c r="S652" i="2" a="1"/>
  <c r="S652" i="2" s="1"/>
  <c r="AH652" i="2"/>
  <c r="R644" i="2" a="1"/>
  <c r="R644" i="2" s="1"/>
  <c r="AH644" i="2"/>
  <c r="S636" i="2" a="1"/>
  <c r="S636" i="2" s="1"/>
  <c r="AH636" i="2"/>
  <c r="R628" i="2" a="1"/>
  <c r="R628" i="2" s="1"/>
  <c r="AH628" i="2"/>
  <c r="S620" i="2" a="1"/>
  <c r="S620" i="2" s="1"/>
  <c r="AH620" i="2"/>
  <c r="R612" i="2" a="1"/>
  <c r="R612" i="2" s="1"/>
  <c r="AH612" i="2"/>
  <c r="S604" i="2" a="1"/>
  <c r="S604" i="2" s="1"/>
  <c r="AH604" i="2"/>
  <c r="R596" i="2" a="1"/>
  <c r="R596" i="2" s="1"/>
  <c r="AH596" i="2"/>
  <c r="S588" i="2" a="1"/>
  <c r="S588" i="2" s="1"/>
  <c r="AH588" i="2"/>
  <c r="S572" i="2" a="1"/>
  <c r="S572" i="2" s="1"/>
  <c r="AH572" i="2"/>
  <c r="R564" i="2" a="1"/>
  <c r="R564" i="2" s="1"/>
  <c r="AH564" i="2"/>
  <c r="S556" i="2" a="1"/>
  <c r="S556" i="2" s="1"/>
  <c r="AH556" i="2"/>
  <c r="R548" i="2" a="1"/>
  <c r="R548" i="2" s="1"/>
  <c r="AH548" i="2"/>
  <c r="S540" i="2" a="1"/>
  <c r="S540" i="2" s="1"/>
  <c r="AH540" i="2"/>
  <c r="R440" i="2" a="1"/>
  <c r="R440" i="2" s="1"/>
  <c r="AH440" i="2"/>
  <c r="S400" i="2" a="1"/>
  <c r="S400" i="2" s="1"/>
  <c r="AH400" i="2"/>
  <c r="S392" i="2" a="1"/>
  <c r="S392" i="2" s="1"/>
  <c r="AH392" i="2"/>
  <c r="M212" i="2"/>
  <c r="AH212" i="2" s="1"/>
  <c r="BC106" i="4" s="1"/>
  <c r="BI106" i="4" s="1"/>
  <c r="BB106" i="4"/>
  <c r="M204" i="2"/>
  <c r="AH204" i="2" s="1"/>
  <c r="BC98" i="4" s="1"/>
  <c r="BI98" i="4" s="1"/>
  <c r="BB98" i="4"/>
  <c r="M196" i="2"/>
  <c r="AH196" i="2" s="1"/>
  <c r="BC90" i="4" s="1"/>
  <c r="BI90" i="4" s="1"/>
  <c r="BB90" i="4"/>
  <c r="M188" i="2"/>
  <c r="AH188" i="2" s="1"/>
  <c r="BC82" i="4" s="1"/>
  <c r="BI82" i="4" s="1"/>
  <c r="BB82" i="4"/>
  <c r="M180" i="2"/>
  <c r="AH180" i="2" s="1"/>
  <c r="BC74" i="4" s="1"/>
  <c r="BI74" i="4" s="1"/>
  <c r="BB74" i="4"/>
  <c r="M172" i="2"/>
  <c r="AH172" i="2" s="1"/>
  <c r="BC66" i="4" s="1"/>
  <c r="BI66" i="4" s="1"/>
  <c r="BB66" i="4"/>
  <c r="M164" i="2"/>
  <c r="AH164" i="2" s="1"/>
  <c r="BC58" i="4" s="1"/>
  <c r="BI58" i="4" s="1"/>
  <c r="BB58" i="4"/>
  <c r="M156" i="2"/>
  <c r="AH156" i="2" s="1"/>
  <c r="BC50" i="4" s="1"/>
  <c r="BI50" i="4" s="1"/>
  <c r="BB50" i="4"/>
  <c r="M148" i="2"/>
  <c r="AH148" i="2" s="1"/>
  <c r="BC42" i="4" s="1"/>
  <c r="BI42" i="4" s="1"/>
  <c r="BB42" i="4"/>
  <c r="M140" i="2"/>
  <c r="AH140" i="2" s="1"/>
  <c r="BC34" i="4" s="1"/>
  <c r="BI34" i="4" s="1"/>
  <c r="BB34" i="4"/>
  <c r="M132" i="2"/>
  <c r="AH132" i="2" s="1"/>
  <c r="BC26" i="4" s="1"/>
  <c r="BI26" i="4" s="1"/>
  <c r="BB26" i="4"/>
  <c r="M124" i="2"/>
  <c r="AH124" i="2" s="1"/>
  <c r="BC18" i="4" s="1"/>
  <c r="BI18" i="4" s="1"/>
  <c r="BB18" i="4"/>
  <c r="M116" i="2"/>
  <c r="AH116" i="2" s="1"/>
  <c r="BC10" i="4" s="1"/>
  <c r="BI10" i="4" s="1"/>
  <c r="BB10" i="4"/>
  <c r="R2503" i="2" a="1"/>
  <c r="R2503" i="2" s="1"/>
  <c r="AH2503" i="2"/>
  <c r="T2495" i="2" a="1"/>
  <c r="T2495" i="2" s="1"/>
  <c r="AH2495" i="2"/>
  <c r="S2487" i="2" a="1"/>
  <c r="S2487" i="2" s="1"/>
  <c r="AH2487" i="2"/>
  <c r="T2479" i="2" a="1"/>
  <c r="T2479" i="2" s="1"/>
  <c r="AH2479" i="2"/>
  <c r="R2463" i="2" a="1"/>
  <c r="R2463" i="2" s="1"/>
  <c r="AH2463" i="2"/>
  <c r="T2455" i="2" a="1"/>
  <c r="T2455" i="2" s="1"/>
  <c r="AH2455" i="2"/>
  <c r="T2447" i="2" a="1"/>
  <c r="T2447" i="2" s="1"/>
  <c r="AH2447" i="2"/>
  <c r="S2379" i="2" a="1"/>
  <c r="S2379" i="2" s="1"/>
  <c r="AH2379" i="2"/>
  <c r="S2371" i="2" a="1"/>
  <c r="S2371" i="2" s="1"/>
  <c r="AH2371" i="2"/>
  <c r="T2363" i="2" a="1"/>
  <c r="T2363" i="2" s="1"/>
  <c r="AH2363" i="2"/>
  <c r="T2355" i="2" a="1"/>
  <c r="T2355" i="2" s="1"/>
  <c r="AH2355" i="2"/>
  <c r="S2347" i="2" a="1"/>
  <c r="S2347" i="2" s="1"/>
  <c r="AH2347" i="2"/>
  <c r="R2339" i="2" a="1"/>
  <c r="R2339" i="2" s="1"/>
  <c r="AH2339" i="2"/>
  <c r="T2331" i="2" a="1"/>
  <c r="T2331" i="2" s="1"/>
  <c r="AH2331" i="2"/>
  <c r="S2323" i="2" a="1"/>
  <c r="S2323" i="2" s="1"/>
  <c r="AH2323" i="2"/>
  <c r="AE2287" i="2"/>
  <c r="B2287" i="2"/>
  <c r="AB2287" i="2" s="1"/>
  <c r="T2271" i="2" a="1"/>
  <c r="T2271" i="2" s="1"/>
  <c r="AH2271" i="2"/>
  <c r="T2263" i="2" a="1"/>
  <c r="T2263" i="2" s="1"/>
  <c r="AH2263" i="2"/>
  <c r="S2255" i="2" a="1"/>
  <c r="S2255" i="2" s="1"/>
  <c r="AH2255" i="2"/>
  <c r="R2247" i="2" a="1"/>
  <c r="R2247" i="2" s="1"/>
  <c r="AH2247" i="2"/>
  <c r="P1919" i="2"/>
  <c r="AH1919" i="2"/>
  <c r="P1911" i="2"/>
  <c r="AH1911" i="2"/>
  <c r="P1895" i="2"/>
  <c r="AH1895" i="2"/>
  <c r="P1887" i="2"/>
  <c r="AH1887" i="2"/>
  <c r="P1879" i="2"/>
  <c r="AH1879" i="2"/>
  <c r="P1639" i="2"/>
  <c r="AH1639" i="2"/>
  <c r="P1631" i="2"/>
  <c r="AH1631" i="2"/>
  <c r="P1623" i="2"/>
  <c r="AH1623" i="2"/>
  <c r="P1607" i="2"/>
  <c r="AH1607" i="2"/>
  <c r="P1599" i="2"/>
  <c r="AH1599" i="2"/>
  <c r="AE1351" i="2"/>
  <c r="B1351" i="2"/>
  <c r="AB1351" i="2" s="1"/>
  <c r="P1343" i="2"/>
  <c r="AH1343" i="2"/>
  <c r="P1335" i="2"/>
  <c r="AH1335" i="2"/>
  <c r="P1319" i="2"/>
  <c r="AH1319" i="2"/>
  <c r="P1311" i="2"/>
  <c r="AH1311" i="2"/>
  <c r="P1303" i="2"/>
  <c r="AH1303" i="2"/>
  <c r="P999" i="2"/>
  <c r="AH999" i="2"/>
  <c r="P991" i="2"/>
  <c r="AH991" i="2"/>
  <c r="P983" i="2"/>
  <c r="AH983" i="2"/>
  <c r="P967" i="2"/>
  <c r="AH967" i="2"/>
  <c r="P959" i="2"/>
  <c r="AH959" i="2"/>
  <c r="AE775" i="2"/>
  <c r="B775" i="2"/>
  <c r="AB775" i="2" s="1"/>
  <c r="P767" i="2"/>
  <c r="AH767" i="2"/>
  <c r="P759" i="2"/>
  <c r="AH759" i="2"/>
  <c r="P743" i="2"/>
  <c r="AH743" i="2"/>
  <c r="P735" i="2"/>
  <c r="AH735" i="2"/>
  <c r="P727" i="2"/>
  <c r="AH727" i="2"/>
  <c r="P487" i="2"/>
  <c r="AH487" i="2"/>
  <c r="P479" i="2"/>
  <c r="AH479" i="2"/>
  <c r="P471" i="2"/>
  <c r="AH471" i="2"/>
  <c r="R463" i="2" a="1"/>
  <c r="R463" i="2" s="1"/>
  <c r="AH463" i="2"/>
  <c r="P455" i="2"/>
  <c r="AH455" i="2"/>
  <c r="R447" i="2" a="1"/>
  <c r="R447" i="2" s="1"/>
  <c r="AH447" i="2"/>
  <c r="R379" i="2" a="1"/>
  <c r="R379" i="2" s="1"/>
  <c r="AH379" i="2"/>
  <c r="R371" i="2" a="1"/>
  <c r="R371" i="2" s="1"/>
  <c r="AH371" i="2"/>
  <c r="R347" i="2" a="1"/>
  <c r="R347" i="2" s="1"/>
  <c r="AH347" i="2"/>
  <c r="R339" i="2" a="1"/>
  <c r="R339" i="2" s="1"/>
  <c r="AH339" i="2"/>
  <c r="P255" i="2"/>
  <c r="AH255" i="2"/>
  <c r="P247" i="2"/>
  <c r="AH247" i="2"/>
  <c r="P231" i="2"/>
  <c r="AH231" i="2"/>
  <c r="P223" i="2"/>
  <c r="AH223" i="2"/>
  <c r="M215" i="2"/>
  <c r="AH215" i="2" s="1"/>
  <c r="BC109" i="4" s="1"/>
  <c r="BI109" i="4" s="1"/>
  <c r="BB109" i="4"/>
  <c r="M159" i="2"/>
  <c r="AH159" i="2" s="1"/>
  <c r="BC53" i="4" s="1"/>
  <c r="BI53" i="4" s="1"/>
  <c r="BB53" i="4"/>
  <c r="M119" i="2"/>
  <c r="AH119" i="2" s="1"/>
  <c r="BC13" i="4" s="1"/>
  <c r="BI13" i="4" s="1"/>
  <c r="BB13" i="4"/>
  <c r="AK141" i="2"/>
  <c r="AK213" i="2"/>
  <c r="AK165" i="2"/>
  <c r="AK145" i="2"/>
  <c r="AK73" i="2"/>
  <c r="AK174" i="2"/>
  <c r="AK58" i="2"/>
  <c r="AK176" i="2"/>
  <c r="AK144" i="2"/>
  <c r="AK68" i="2"/>
  <c r="AK194" i="2"/>
  <c r="AK126" i="2"/>
  <c r="AK211" i="2"/>
  <c r="AK171" i="2"/>
  <c r="AK143" i="2"/>
  <c r="AK119" i="2"/>
  <c r="AK75" i="2"/>
  <c r="AK55" i="2"/>
  <c r="AK210" i="2"/>
  <c r="AK70" i="2"/>
  <c r="P341" i="2"/>
  <c r="P2108" i="2"/>
  <c r="P2064" i="2"/>
  <c r="P1908" i="2"/>
  <c r="P1588" i="2"/>
  <c r="P1284" i="2"/>
  <c r="P964" i="2"/>
  <c r="P644" i="2"/>
  <c r="P2183" i="2"/>
  <c r="O214" i="2"/>
  <c r="P604" i="2"/>
  <c r="O86" i="2"/>
  <c r="P2128" i="2"/>
  <c r="O114" i="2"/>
  <c r="P389" i="2"/>
  <c r="P2396" i="2"/>
  <c r="P1988" i="2"/>
  <c r="P1844" i="2"/>
  <c r="P1668" i="2"/>
  <c r="P1564" i="2"/>
  <c r="P1396" i="2"/>
  <c r="P1244" i="2"/>
  <c r="P1076" i="2"/>
  <c r="P948" i="2"/>
  <c r="P796" i="2"/>
  <c r="P628" i="2"/>
  <c r="P476" i="2"/>
  <c r="P2503" i="2"/>
  <c r="P2375" i="2"/>
  <c r="P2255" i="2"/>
  <c r="P429" i="2"/>
  <c r="P365" i="2"/>
  <c r="P2228" i="2"/>
  <c r="P1924" i="2"/>
  <c r="P1756" i="2"/>
  <c r="P1628" i="2"/>
  <c r="P1476" i="2"/>
  <c r="P1308" i="2"/>
  <c r="P1156" i="2"/>
  <c r="P988" i="2"/>
  <c r="P884" i="2"/>
  <c r="P708" i="2"/>
  <c r="P564" i="2"/>
  <c r="P2439" i="2"/>
  <c r="P2311" i="2"/>
  <c r="P2191" i="2"/>
  <c r="P405" i="2"/>
  <c r="P237" i="2"/>
  <c r="S2036" i="2" a="1"/>
  <c r="S2036" i="2" s="1"/>
  <c r="P2036" i="2"/>
  <c r="P1716" i="2"/>
  <c r="T1692" i="2" a="1"/>
  <c r="T1692" i="2" s="1"/>
  <c r="P1692" i="2"/>
  <c r="P1372" i="2"/>
  <c r="S1348" i="2" a="1"/>
  <c r="S1348" i="2" s="1"/>
  <c r="P1348" i="2"/>
  <c r="P1028" i="2"/>
  <c r="R1012" i="2" a="1"/>
  <c r="R1012" i="2" s="1"/>
  <c r="P1012" i="2"/>
  <c r="P692" i="2"/>
  <c r="S668" i="2" a="1"/>
  <c r="S668" i="2" s="1"/>
  <c r="P668" i="2"/>
  <c r="P2351" i="2"/>
  <c r="S2343" i="2" a="1"/>
  <c r="S2343" i="2" s="1"/>
  <c r="P2343" i="2"/>
  <c r="R1948" i="2" a="1"/>
  <c r="R1948" i="2" s="1"/>
  <c r="P1948" i="2"/>
  <c r="R1604" i="2" a="1"/>
  <c r="R1604" i="2" s="1"/>
  <c r="P1604" i="2"/>
  <c r="R580" i="2" a="1"/>
  <c r="R580" i="2" s="1"/>
  <c r="P580" i="2"/>
  <c r="O158" i="2"/>
  <c r="O22" i="2"/>
  <c r="P277" i="2"/>
  <c r="P2140" i="2"/>
  <c r="R2096" i="2" a="1"/>
  <c r="R2096" i="2" s="1"/>
  <c r="P2096" i="2"/>
  <c r="P1796" i="2"/>
  <c r="T1780" i="2" a="1"/>
  <c r="T1780" i="2" s="1"/>
  <c r="P1780" i="2"/>
  <c r="P1460" i="2"/>
  <c r="R1436" i="2" a="1"/>
  <c r="R1436" i="2" s="1"/>
  <c r="P1436" i="2"/>
  <c r="P1116" i="2"/>
  <c r="R1092" i="2" a="1"/>
  <c r="R1092" i="2" s="1"/>
  <c r="P1092" i="2"/>
  <c r="P772" i="2"/>
  <c r="R756" i="2" a="1"/>
  <c r="R756" i="2" s="1"/>
  <c r="P756" i="2"/>
  <c r="P2415" i="2"/>
  <c r="T2407" i="2" a="1"/>
  <c r="T2407" i="2" s="1"/>
  <c r="P2407" i="2"/>
  <c r="P2159" i="2"/>
  <c r="R2436" i="2" a="1"/>
  <c r="R2436" i="2" s="1"/>
  <c r="P2436" i="2"/>
  <c r="T1268" i="2" a="1"/>
  <c r="T1268" i="2" s="1"/>
  <c r="P1268" i="2"/>
  <c r="R924" i="2" a="1"/>
  <c r="R924" i="2" s="1"/>
  <c r="P924" i="2"/>
  <c r="T2279" i="2" a="1"/>
  <c r="T2279" i="2" s="1"/>
  <c r="P2279" i="2"/>
  <c r="P325" i="2"/>
  <c r="P2308" i="2"/>
  <c r="R2268" i="2" a="1"/>
  <c r="R2268" i="2" s="1"/>
  <c r="P2268" i="2"/>
  <c r="P1884" i="2"/>
  <c r="S1860" i="2" a="1"/>
  <c r="S1860" i="2" s="1"/>
  <c r="P1860" i="2"/>
  <c r="P1540" i="2"/>
  <c r="T1524" i="2" a="1"/>
  <c r="T1524" i="2" s="1"/>
  <c r="P1524" i="2"/>
  <c r="P1204" i="2"/>
  <c r="R1180" i="2" a="1"/>
  <c r="R1180" i="2" s="1"/>
  <c r="P1180" i="2"/>
  <c r="P860" i="2"/>
  <c r="R836" i="2" a="1"/>
  <c r="R836" i="2" s="1"/>
  <c r="P836" i="2"/>
  <c r="P516" i="2"/>
  <c r="R500" i="2" a="1"/>
  <c r="R500" i="2" s="1"/>
  <c r="P500" i="2"/>
  <c r="P2479" i="2"/>
  <c r="S2471" i="2" a="1"/>
  <c r="S2471" i="2" s="1"/>
  <c r="P2471" i="2"/>
  <c r="P2223" i="2"/>
  <c r="S2215" i="2" a="1"/>
  <c r="S2215" i="2" s="1"/>
  <c r="P2215" i="2"/>
  <c r="X8" i="2"/>
  <c r="L7" i="2" s="1"/>
  <c r="E7" i="3" s="1"/>
  <c r="S2486" i="2" a="1"/>
  <c r="S2486" i="2" s="1"/>
  <c r="R2486" i="2" a="1"/>
  <c r="R2486" i="2" s="1"/>
  <c r="T2486" i="2" a="1"/>
  <c r="T2486" i="2" s="1"/>
  <c r="R2454" i="2" a="1"/>
  <c r="R2454" i="2" s="1"/>
  <c r="T2454" i="2" a="1"/>
  <c r="T2454" i="2" s="1"/>
  <c r="S2454" i="2" a="1"/>
  <c r="S2454" i="2" s="1"/>
  <c r="S2422" i="2" a="1"/>
  <c r="S2422" i="2" s="1"/>
  <c r="R2422" i="2" a="1"/>
  <c r="R2422" i="2" s="1"/>
  <c r="T2422" i="2" a="1"/>
  <c r="T2422" i="2" s="1"/>
  <c r="S2390" i="2" a="1"/>
  <c r="S2390" i="2" s="1"/>
  <c r="R2390" i="2" a="1"/>
  <c r="R2390" i="2" s="1"/>
  <c r="T2390" i="2" a="1"/>
  <c r="T2390" i="2" s="1"/>
  <c r="R2354" i="2" a="1"/>
  <c r="R2354" i="2" s="1"/>
  <c r="S2354" i="2" a="1"/>
  <c r="S2354" i="2" s="1"/>
  <c r="T2354" i="2" a="1"/>
  <c r="T2354" i="2" s="1"/>
  <c r="S2322" i="2" a="1"/>
  <c r="S2322" i="2" s="1"/>
  <c r="R2322" i="2" a="1"/>
  <c r="R2322" i="2" s="1"/>
  <c r="T2322" i="2" a="1"/>
  <c r="T2322" i="2" s="1"/>
  <c r="T2290" i="2" a="1"/>
  <c r="T2290" i="2" s="1"/>
  <c r="S2290" i="2" a="1"/>
  <c r="S2290" i="2" s="1"/>
  <c r="R2290" i="2" a="1"/>
  <c r="R2290" i="2" s="1"/>
  <c r="R2258" i="2" a="1"/>
  <c r="R2258" i="2" s="1"/>
  <c r="S2258" i="2" a="1"/>
  <c r="S2258" i="2" s="1"/>
  <c r="T2258" i="2" a="1"/>
  <c r="T2258" i="2" s="1"/>
  <c r="R2226" i="2" a="1"/>
  <c r="R2226" i="2" s="1"/>
  <c r="S2226" i="2" a="1"/>
  <c r="S2226" i="2" s="1"/>
  <c r="T2226" i="2" a="1"/>
  <c r="T2226" i="2" s="1"/>
  <c r="T2194" i="2" a="1"/>
  <c r="T2194" i="2" s="1"/>
  <c r="R2194" i="2" a="1"/>
  <c r="R2194" i="2" s="1"/>
  <c r="S2194" i="2" a="1"/>
  <c r="S2194" i="2" s="1"/>
  <c r="T2162" i="2" a="1"/>
  <c r="T2162" i="2" s="1"/>
  <c r="S2162" i="2" a="1"/>
  <c r="S2162" i="2" s="1"/>
  <c r="R2162" i="2" a="1"/>
  <c r="R2162" i="2" s="1"/>
  <c r="R2126" i="2" a="1"/>
  <c r="R2126" i="2" s="1"/>
  <c r="T2126" i="2" a="1"/>
  <c r="T2126" i="2" s="1"/>
  <c r="S2126" i="2" a="1"/>
  <c r="S2126" i="2" s="1"/>
  <c r="S2042" i="2" a="1"/>
  <c r="S2042" i="2" s="1"/>
  <c r="R2042" i="2" a="1"/>
  <c r="R2042" i="2" s="1"/>
  <c r="T2042" i="2" a="1"/>
  <c r="T2042" i="2" s="1"/>
  <c r="R1946" i="2" a="1"/>
  <c r="R1946" i="2" s="1"/>
  <c r="T1946" i="2" a="1"/>
  <c r="T1946" i="2" s="1"/>
  <c r="S1946" i="2" a="1"/>
  <c r="S1946" i="2" s="1"/>
  <c r="R1278" i="2" a="1"/>
  <c r="R1278" i="2" s="1"/>
  <c r="T1278" i="2" a="1"/>
  <c r="T1278" i="2" s="1"/>
  <c r="S1278" i="2" a="1"/>
  <c r="S1278" i="2" s="1"/>
  <c r="S1218" i="2" a="1"/>
  <c r="S1218" i="2" s="1"/>
  <c r="R1218" i="2" a="1"/>
  <c r="R1218" i="2" s="1"/>
  <c r="T1218" i="2" a="1"/>
  <c r="T1218" i="2" s="1"/>
  <c r="T1142" i="2" a="1"/>
  <c r="T1142" i="2" s="1"/>
  <c r="R1142" i="2" a="1"/>
  <c r="R1142" i="2" s="1"/>
  <c r="S1142" i="2" a="1"/>
  <c r="S1142" i="2" s="1"/>
  <c r="R1090" i="2" a="1"/>
  <c r="R1090" i="2" s="1"/>
  <c r="T1090" i="2" a="1"/>
  <c r="T1090" i="2" s="1"/>
  <c r="S1090" i="2" a="1"/>
  <c r="S1090" i="2" s="1"/>
  <c r="T1022" i="2" a="1"/>
  <c r="T1022" i="2" s="1"/>
  <c r="S1022" i="2" a="1"/>
  <c r="S1022" i="2" s="1"/>
  <c r="R1022" i="2" a="1"/>
  <c r="R1022" i="2" s="1"/>
  <c r="R962" i="2" a="1"/>
  <c r="R962" i="2" s="1"/>
  <c r="T962" i="2" a="1"/>
  <c r="T962" i="2" s="1"/>
  <c r="S962" i="2" a="1"/>
  <c r="S962" i="2" s="1"/>
  <c r="T878" i="2" a="1"/>
  <c r="T878" i="2" s="1"/>
  <c r="S878" i="2" a="1"/>
  <c r="S878" i="2" s="1"/>
  <c r="R878" i="2" a="1"/>
  <c r="R878" i="2" s="1"/>
  <c r="S818" i="2" a="1"/>
  <c r="S818" i="2" s="1"/>
  <c r="R818" i="2" a="1"/>
  <c r="R818" i="2" s="1"/>
  <c r="T818" i="2" a="1"/>
  <c r="T818" i="2" s="1"/>
  <c r="T766" i="2" a="1"/>
  <c r="T766" i="2" s="1"/>
  <c r="R766" i="2" a="1"/>
  <c r="R766" i="2" s="1"/>
  <c r="S766" i="2" a="1"/>
  <c r="S766" i="2" s="1"/>
  <c r="S698" i="2" a="1"/>
  <c r="S698" i="2" s="1"/>
  <c r="R698" i="2" a="1"/>
  <c r="R698" i="2" s="1"/>
  <c r="T698" i="2" a="1"/>
  <c r="T698" i="2" s="1"/>
  <c r="T638" i="2" a="1"/>
  <c r="T638" i="2" s="1"/>
  <c r="S638" i="2" a="1"/>
  <c r="S638" i="2" s="1"/>
  <c r="R638" i="2" a="1"/>
  <c r="R638" i="2" s="1"/>
  <c r="R578" i="2" a="1"/>
  <c r="R578" i="2" s="1"/>
  <c r="T578" i="2" a="1"/>
  <c r="T578" i="2" s="1"/>
  <c r="S578" i="2" a="1"/>
  <c r="S578" i="2" s="1"/>
  <c r="S518" i="2" a="1"/>
  <c r="S518" i="2" s="1"/>
  <c r="R518" i="2" a="1"/>
  <c r="R518" i="2" s="1"/>
  <c r="T518" i="2" a="1"/>
  <c r="T518" i="2" s="1"/>
  <c r="S450" i="2" a="1"/>
  <c r="S450" i="2" s="1"/>
  <c r="R450" i="2" a="1"/>
  <c r="R450" i="2" s="1"/>
  <c r="T450" i="2" a="1"/>
  <c r="T450" i="2" s="1"/>
  <c r="R390" i="2" a="1"/>
  <c r="R390" i="2" s="1"/>
  <c r="S390" i="2" a="1"/>
  <c r="S390" i="2" s="1"/>
  <c r="T390" i="2" a="1"/>
  <c r="T390" i="2" s="1"/>
  <c r="S306" i="2" a="1"/>
  <c r="S306" i="2" s="1"/>
  <c r="T306" i="2" a="1"/>
  <c r="T306" i="2" s="1"/>
  <c r="R306" i="2" a="1"/>
  <c r="R306" i="2" s="1"/>
  <c r="R246" i="2" a="1"/>
  <c r="R246" i="2" s="1"/>
  <c r="S246" i="2" a="1"/>
  <c r="S246" i="2" s="1"/>
  <c r="T246" i="2" a="1"/>
  <c r="T246" i="2" s="1"/>
  <c r="S66" i="2" a="1"/>
  <c r="S66" i="2" s="1"/>
  <c r="S38" i="2" a="1"/>
  <c r="S38" i="2" s="1"/>
  <c r="S2485" i="2" a="1"/>
  <c r="S2485" i="2" s="1"/>
  <c r="T2485" i="2" a="1"/>
  <c r="T2485" i="2" s="1"/>
  <c r="R2485" i="2" a="1"/>
  <c r="R2485" i="2" s="1"/>
  <c r="R2437" i="2" a="1"/>
  <c r="R2437" i="2" s="1"/>
  <c r="T2437" i="2" a="1"/>
  <c r="T2437" i="2" s="1"/>
  <c r="S2437" i="2" a="1"/>
  <c r="S2437" i="2" s="1"/>
  <c r="S2393" i="2" a="1"/>
  <c r="S2393" i="2" s="1"/>
  <c r="R2393" i="2" a="1"/>
  <c r="R2393" i="2" s="1"/>
  <c r="T2393" i="2" a="1"/>
  <c r="T2393" i="2" s="1"/>
  <c r="R2333" i="2" a="1"/>
  <c r="R2333" i="2" s="1"/>
  <c r="T2333" i="2" a="1"/>
  <c r="T2333" i="2" s="1"/>
  <c r="S2333" i="2" a="1"/>
  <c r="S2333" i="2" s="1"/>
  <c r="S2289" i="2" a="1"/>
  <c r="S2289" i="2" s="1"/>
  <c r="T2289" i="2" a="1"/>
  <c r="T2289" i="2" s="1"/>
  <c r="R2289" i="2" a="1"/>
  <c r="R2289" i="2" s="1"/>
  <c r="T2241" i="2" a="1"/>
  <c r="T2241" i="2" s="1"/>
  <c r="S2241" i="2" a="1"/>
  <c r="S2241" i="2" s="1"/>
  <c r="R2241" i="2" a="1"/>
  <c r="R2241" i="2" s="1"/>
  <c r="S2137" i="2" a="1"/>
  <c r="S2137" i="2" s="1"/>
  <c r="R2137" i="2" a="1"/>
  <c r="R2137" i="2" s="1"/>
  <c r="T2137" i="2" a="1"/>
  <c r="T2137" i="2" s="1"/>
  <c r="S2101" i="2" a="1"/>
  <c r="S2101" i="2" s="1"/>
  <c r="T2101" i="2" a="1"/>
  <c r="T2101" i="2" s="1"/>
  <c r="R2101" i="2" a="1"/>
  <c r="R2101" i="2" s="1"/>
  <c r="T2033" i="2" a="1"/>
  <c r="T2033" i="2" s="1"/>
  <c r="S2033" i="2" a="1"/>
  <c r="S2033" i="2" s="1"/>
  <c r="R2033" i="2" a="1"/>
  <c r="R2033" i="2" s="1"/>
  <c r="R1985" i="2" a="1"/>
  <c r="R1985" i="2" s="1"/>
  <c r="T1985" i="2" a="1"/>
  <c r="T1985" i="2" s="1"/>
  <c r="S1985" i="2" a="1"/>
  <c r="S1985" i="2" s="1"/>
  <c r="T1869" i="2" a="1"/>
  <c r="T1869" i="2" s="1"/>
  <c r="R1869" i="2" a="1"/>
  <c r="R1869" i="2" s="1"/>
  <c r="S1869" i="2" a="1"/>
  <c r="S1869" i="2" s="1"/>
  <c r="R1833" i="2" a="1"/>
  <c r="R1833" i="2" s="1"/>
  <c r="T1833" i="2" a="1"/>
  <c r="T1833" i="2" s="1"/>
  <c r="S1833" i="2" a="1"/>
  <c r="S1833" i="2" s="1"/>
  <c r="R1797" i="2" a="1"/>
  <c r="R1797" i="2" s="1"/>
  <c r="T1797" i="2" a="1"/>
  <c r="T1797" i="2" s="1"/>
  <c r="S1797" i="2" a="1"/>
  <c r="S1797" i="2" s="1"/>
  <c r="R1729" i="2" a="1"/>
  <c r="R1729" i="2" s="1"/>
  <c r="T1729" i="2" a="1"/>
  <c r="T1729" i="2" s="1"/>
  <c r="S1729" i="2" a="1"/>
  <c r="S1729" i="2" s="1"/>
  <c r="T1693" i="2" a="1"/>
  <c r="T1693" i="2" s="1"/>
  <c r="S1693" i="2" a="1"/>
  <c r="S1693" i="2" s="1"/>
  <c r="R1693" i="2" a="1"/>
  <c r="R1693" i="2" s="1"/>
  <c r="T1565" i="2" a="1"/>
  <c r="T1565" i="2" s="1"/>
  <c r="S1565" i="2" a="1"/>
  <c r="S1565" i="2" s="1"/>
  <c r="R1565" i="2" a="1"/>
  <c r="R1565" i="2" s="1"/>
  <c r="T2498" i="2" a="1"/>
  <c r="T2498" i="2" s="1"/>
  <c r="S2498" i="2" a="1"/>
  <c r="S2498" i="2" s="1"/>
  <c r="R2498" i="2" a="1"/>
  <c r="R2498" i="2" s="1"/>
  <c r="R2482" i="2" a="1"/>
  <c r="R2482" i="2" s="1"/>
  <c r="T2482" i="2" a="1"/>
  <c r="T2482" i="2" s="1"/>
  <c r="S2482" i="2" a="1"/>
  <c r="S2482" i="2" s="1"/>
  <c r="P2466" i="2"/>
  <c r="S2466" i="2" a="1"/>
  <c r="S2466" i="2" s="1"/>
  <c r="R2466" i="2" a="1"/>
  <c r="R2466" i="2" s="1"/>
  <c r="T2466" i="2" a="1"/>
  <c r="T2466" i="2" s="1"/>
  <c r="S2450" i="2" a="1"/>
  <c r="S2450" i="2" s="1"/>
  <c r="T2450" i="2" a="1"/>
  <c r="T2450" i="2" s="1"/>
  <c r="R2450" i="2" a="1"/>
  <c r="R2450" i="2" s="1"/>
  <c r="S2434" i="2" a="1"/>
  <c r="S2434" i="2" s="1"/>
  <c r="T2434" i="2" a="1"/>
  <c r="T2434" i="2" s="1"/>
  <c r="R2434" i="2" a="1"/>
  <c r="R2434" i="2" s="1"/>
  <c r="R2418" i="2" a="1"/>
  <c r="R2418" i="2" s="1"/>
  <c r="T2418" i="2" a="1"/>
  <c r="T2418" i="2" s="1"/>
  <c r="S2418" i="2" a="1"/>
  <c r="S2418" i="2" s="1"/>
  <c r="R2402" i="2" a="1"/>
  <c r="R2402" i="2" s="1"/>
  <c r="T2402" i="2" a="1"/>
  <c r="T2402" i="2" s="1"/>
  <c r="S2402" i="2" a="1"/>
  <c r="S2402" i="2" s="1"/>
  <c r="S2386" i="2" a="1"/>
  <c r="S2386" i="2" s="1"/>
  <c r="R2386" i="2" a="1"/>
  <c r="R2386" i="2" s="1"/>
  <c r="T2386" i="2" a="1"/>
  <c r="T2386" i="2" s="1"/>
  <c r="R2366" i="2" a="1"/>
  <c r="R2366" i="2" s="1"/>
  <c r="T2366" i="2" a="1"/>
  <c r="T2366" i="2" s="1"/>
  <c r="S2366" i="2" a="1"/>
  <c r="S2366" i="2" s="1"/>
  <c r="P2350" i="2"/>
  <c r="S2350" i="2" a="1"/>
  <c r="S2350" i="2" s="1"/>
  <c r="R2350" i="2" a="1"/>
  <c r="R2350" i="2" s="1"/>
  <c r="T2350" i="2" a="1"/>
  <c r="T2350" i="2" s="1"/>
  <c r="S2334" i="2" a="1"/>
  <c r="S2334" i="2" s="1"/>
  <c r="T2334" i="2" a="1"/>
  <c r="T2334" i="2" s="1"/>
  <c r="R2334" i="2" a="1"/>
  <c r="R2334" i="2" s="1"/>
  <c r="S2318" i="2" a="1"/>
  <c r="S2318" i="2" s="1"/>
  <c r="T2318" i="2" a="1"/>
  <c r="T2318" i="2" s="1"/>
  <c r="R2318" i="2" a="1"/>
  <c r="R2318" i="2" s="1"/>
  <c r="T2294" i="2" a="1"/>
  <c r="T2294" i="2" s="1"/>
  <c r="R2294" i="2" a="1"/>
  <c r="R2294" i="2" s="1"/>
  <c r="S2294" i="2" a="1"/>
  <c r="S2294" i="2" s="1"/>
  <c r="T2278" i="2" a="1"/>
  <c r="T2278" i="2" s="1"/>
  <c r="S2278" i="2" a="1"/>
  <c r="S2278" i="2" s="1"/>
  <c r="R2278" i="2" a="1"/>
  <c r="R2278" i="2" s="1"/>
  <c r="P2262" i="2"/>
  <c r="R2262" i="2" a="1"/>
  <c r="R2262" i="2" s="1"/>
  <c r="T2262" i="2" a="1"/>
  <c r="T2262" i="2" s="1"/>
  <c r="S2262" i="2" a="1"/>
  <c r="S2262" i="2" s="1"/>
  <c r="R2246" i="2" a="1"/>
  <c r="R2246" i="2" s="1"/>
  <c r="S2246" i="2" a="1"/>
  <c r="S2246" i="2" s="1"/>
  <c r="T2246" i="2" a="1"/>
  <c r="T2246" i="2" s="1"/>
  <c r="R2230" i="2" a="1"/>
  <c r="R2230" i="2" s="1"/>
  <c r="T2230" i="2" a="1"/>
  <c r="T2230" i="2" s="1"/>
  <c r="S2230" i="2" a="1"/>
  <c r="S2230" i="2" s="1"/>
  <c r="P2214" i="2"/>
  <c r="T2214" i="2" a="1"/>
  <c r="T2214" i="2" s="1"/>
  <c r="R2214" i="2" a="1"/>
  <c r="R2214" i="2" s="1"/>
  <c r="S2214" i="2" a="1"/>
  <c r="S2214" i="2" s="1"/>
  <c r="T2198" i="2" a="1"/>
  <c r="T2198" i="2" s="1"/>
  <c r="S2198" i="2" a="1"/>
  <c r="S2198" i="2" s="1"/>
  <c r="R2198" i="2" a="1"/>
  <c r="R2198" i="2" s="1"/>
  <c r="P2182" i="2"/>
  <c r="R2182" i="2" a="1"/>
  <c r="R2182" i="2" s="1"/>
  <c r="T2182" i="2" a="1"/>
  <c r="T2182" i="2" s="1"/>
  <c r="S2182" i="2" a="1"/>
  <c r="S2182" i="2" s="1"/>
  <c r="R2166" i="2" a="1"/>
  <c r="R2166" i="2" s="1"/>
  <c r="S2166" i="2" a="1"/>
  <c r="S2166" i="2" s="1"/>
  <c r="T2166" i="2" a="1"/>
  <c r="T2166" i="2" s="1"/>
  <c r="S2150" i="2" a="1"/>
  <c r="S2150" i="2" s="1"/>
  <c r="R2150" i="2" a="1"/>
  <c r="R2150" i="2" s="1"/>
  <c r="T2150" i="2" a="1"/>
  <c r="T2150" i="2" s="1"/>
  <c r="S2122" i="2" a="1"/>
  <c r="S2122" i="2" s="1"/>
  <c r="R2122" i="2" a="1"/>
  <c r="R2122" i="2" s="1"/>
  <c r="T2122" i="2" a="1"/>
  <c r="T2122" i="2" s="1"/>
  <c r="P2078" i="2"/>
  <c r="R2078" i="2" a="1"/>
  <c r="R2078" i="2" s="1"/>
  <c r="T2078" i="2" a="1"/>
  <c r="T2078" i="2" s="1"/>
  <c r="S2078" i="2" a="1"/>
  <c r="S2078" i="2" s="1"/>
  <c r="S2058" i="2" a="1"/>
  <c r="S2058" i="2" s="1"/>
  <c r="T2058" i="2" a="1"/>
  <c r="T2058" i="2" s="1"/>
  <c r="R2058" i="2" a="1"/>
  <c r="R2058" i="2" s="1"/>
  <c r="S2026" i="2" a="1"/>
  <c r="S2026" i="2" s="1"/>
  <c r="R2026" i="2" a="1"/>
  <c r="R2026" i="2" s="1"/>
  <c r="T2026" i="2" a="1"/>
  <c r="T2026" i="2" s="1"/>
  <c r="T1994" i="2" a="1"/>
  <c r="T1994" i="2" s="1"/>
  <c r="S1994" i="2" a="1"/>
  <c r="S1994" i="2" s="1"/>
  <c r="R1994" i="2" a="1"/>
  <c r="R1994" i="2" s="1"/>
  <c r="S1962" i="2" a="1"/>
  <c r="S1962" i="2" s="1"/>
  <c r="R1962" i="2" a="1"/>
  <c r="R1962" i="2" s="1"/>
  <c r="T1962" i="2" a="1"/>
  <c r="T1962" i="2" s="1"/>
  <c r="P1946" i="2"/>
  <c r="R1918" i="2" a="1"/>
  <c r="R1918" i="2" s="1"/>
  <c r="T1918" i="2" a="1"/>
  <c r="T1918" i="2" s="1"/>
  <c r="S1918" i="2" a="1"/>
  <c r="S1918" i="2" s="1"/>
  <c r="T1898" i="2" a="1"/>
  <c r="T1898" i="2" s="1"/>
  <c r="S1898" i="2" a="1"/>
  <c r="S1898" i="2" s="1"/>
  <c r="R1898" i="2" a="1"/>
  <c r="R1898" i="2" s="1"/>
  <c r="T1854" i="2" a="1"/>
  <c r="T1854" i="2" s="1"/>
  <c r="R1854" i="2" a="1"/>
  <c r="R1854" i="2" s="1"/>
  <c r="S1854" i="2" a="1"/>
  <c r="S1854" i="2" s="1"/>
  <c r="S1282" i="2" a="1"/>
  <c r="S1282" i="2" s="1"/>
  <c r="R1282" i="2" a="1"/>
  <c r="R1282" i="2" s="1"/>
  <c r="T1282" i="2" a="1"/>
  <c r="T1282" i="2" s="1"/>
  <c r="S1266" i="2" a="1"/>
  <c r="S1266" i="2" s="1"/>
  <c r="R1266" i="2" a="1"/>
  <c r="R1266" i="2" s="1"/>
  <c r="T1266" i="2" a="1"/>
  <c r="T1266" i="2" s="1"/>
  <c r="R1222" i="2" a="1"/>
  <c r="R1222" i="2" s="1"/>
  <c r="T1222" i="2" a="1"/>
  <c r="T1222" i="2" s="1"/>
  <c r="S1222" i="2" a="1"/>
  <c r="S1222" i="2" s="1"/>
  <c r="R1206" i="2" a="1"/>
  <c r="R1206" i="2" s="1"/>
  <c r="T1206" i="2" a="1"/>
  <c r="T1206" i="2" s="1"/>
  <c r="S1206" i="2" a="1"/>
  <c r="S1206" i="2" s="1"/>
  <c r="R1162" i="2" a="1"/>
  <c r="R1162" i="2" s="1"/>
  <c r="T1162" i="2" a="1"/>
  <c r="T1162" i="2" s="1"/>
  <c r="S1162" i="2" a="1"/>
  <c r="S1162" i="2" s="1"/>
  <c r="S1146" i="2" a="1"/>
  <c r="S1146" i="2" s="1"/>
  <c r="T1146" i="2" a="1"/>
  <c r="T1146" i="2" s="1"/>
  <c r="R1146" i="2" a="1"/>
  <c r="R1146" i="2" s="1"/>
  <c r="T1086" i="2" a="1"/>
  <c r="T1086" i="2" s="1"/>
  <c r="S1086" i="2" a="1"/>
  <c r="S1086" i="2" s="1"/>
  <c r="R1086" i="2" a="1"/>
  <c r="R1086" i="2" s="1"/>
  <c r="S1070" i="2" a="1"/>
  <c r="S1070" i="2" s="1"/>
  <c r="R1070" i="2" a="1"/>
  <c r="R1070" i="2" s="1"/>
  <c r="T1070" i="2" a="1"/>
  <c r="T1070" i="2" s="1"/>
  <c r="T1026" i="2" a="1"/>
  <c r="T1026" i="2" s="1"/>
  <c r="S1026" i="2" a="1"/>
  <c r="S1026" i="2" s="1"/>
  <c r="R1026" i="2" a="1"/>
  <c r="R1026" i="2" s="1"/>
  <c r="R1010" i="2" a="1"/>
  <c r="R1010" i="2" s="1"/>
  <c r="T1010" i="2" a="1"/>
  <c r="T1010" i="2" s="1"/>
  <c r="S1010" i="2" a="1"/>
  <c r="S1010" i="2" s="1"/>
  <c r="R966" i="2" a="1"/>
  <c r="R966" i="2" s="1"/>
  <c r="T966" i="2" a="1"/>
  <c r="T966" i="2" s="1"/>
  <c r="S966" i="2" a="1"/>
  <c r="S966" i="2" s="1"/>
  <c r="T942" i="2" a="1"/>
  <c r="T942" i="2" s="1"/>
  <c r="S942" i="2" a="1"/>
  <c r="S942" i="2" s="1"/>
  <c r="R942" i="2" a="1"/>
  <c r="R942" i="2" s="1"/>
  <c r="R898" i="2" a="1"/>
  <c r="R898" i="2" s="1"/>
  <c r="T898" i="2" a="1"/>
  <c r="T898" i="2" s="1"/>
  <c r="S898" i="2" a="1"/>
  <c r="S898" i="2" s="1"/>
  <c r="R882" i="2" a="1"/>
  <c r="R882" i="2" s="1"/>
  <c r="T882" i="2" a="1"/>
  <c r="T882" i="2" s="1"/>
  <c r="S882" i="2" a="1"/>
  <c r="S882" i="2" s="1"/>
  <c r="T838" i="2" a="1"/>
  <c r="T838" i="2" s="1"/>
  <c r="S838" i="2" a="1"/>
  <c r="S838" i="2" s="1"/>
  <c r="R838" i="2" a="1"/>
  <c r="R838" i="2" s="1"/>
  <c r="T822" i="2" a="1"/>
  <c r="T822" i="2" s="1"/>
  <c r="S822" i="2" a="1"/>
  <c r="S822" i="2" s="1"/>
  <c r="R822" i="2" a="1"/>
  <c r="R822" i="2" s="1"/>
  <c r="T770" i="2" a="1"/>
  <c r="T770" i="2" s="1"/>
  <c r="S770" i="2" a="1"/>
  <c r="S770" i="2" s="1"/>
  <c r="R770" i="2" a="1"/>
  <c r="R770" i="2" s="1"/>
  <c r="R754" i="2" a="1"/>
  <c r="R754" i="2" s="1"/>
  <c r="T754" i="2" a="1"/>
  <c r="T754" i="2" s="1"/>
  <c r="S754" i="2" a="1"/>
  <c r="S754" i="2" s="1"/>
  <c r="S710" i="2" a="1"/>
  <c r="S710" i="2" s="1"/>
  <c r="R710" i="2" a="1"/>
  <c r="R710" i="2" s="1"/>
  <c r="T710" i="2" a="1"/>
  <c r="T710" i="2" s="1"/>
  <c r="T686" i="2" a="1"/>
  <c r="T686" i="2" s="1"/>
  <c r="S686" i="2" a="1"/>
  <c r="S686" i="2" s="1"/>
  <c r="R686" i="2" a="1"/>
  <c r="R686" i="2" s="1"/>
  <c r="S650" i="2" a="1"/>
  <c r="S650" i="2" s="1"/>
  <c r="R650" i="2" a="1"/>
  <c r="R650" i="2" s="1"/>
  <c r="T650" i="2" a="1"/>
  <c r="T650" i="2" s="1"/>
  <c r="S634" i="2" a="1"/>
  <c r="S634" i="2" s="1"/>
  <c r="R634" i="2" a="1"/>
  <c r="R634" i="2" s="1"/>
  <c r="T634" i="2" a="1"/>
  <c r="T634" i="2" s="1"/>
  <c r="S582" i="2" a="1"/>
  <c r="S582" i="2" s="1"/>
  <c r="R582" i="2" a="1"/>
  <c r="R582" i="2" s="1"/>
  <c r="T582" i="2" a="1"/>
  <c r="T582" i="2" s="1"/>
  <c r="T558" i="2" a="1"/>
  <c r="T558" i="2" s="1"/>
  <c r="S558" i="2" a="1"/>
  <c r="S558" i="2" s="1"/>
  <c r="R558" i="2" a="1"/>
  <c r="R558" i="2" s="1"/>
  <c r="S522" i="2" a="1"/>
  <c r="S522" i="2" s="1"/>
  <c r="R522" i="2" a="1"/>
  <c r="R522" i="2" s="1"/>
  <c r="T522" i="2" a="1"/>
  <c r="T522" i="2" s="1"/>
  <c r="R498" i="2" a="1"/>
  <c r="R498" i="2" s="1"/>
  <c r="T498" i="2" a="1"/>
  <c r="T498" i="2" s="1"/>
  <c r="S498" i="2" a="1"/>
  <c r="S498" i="2" s="1"/>
  <c r="S454" i="2" a="1"/>
  <c r="S454" i="2" s="1"/>
  <c r="R454" i="2" a="1"/>
  <c r="R454" i="2" s="1"/>
  <c r="T454" i="2" a="1"/>
  <c r="T454" i="2" s="1"/>
  <c r="R438" i="2" a="1"/>
  <c r="R438" i="2" s="1"/>
  <c r="S438" i="2" a="1"/>
  <c r="S438" i="2" s="1"/>
  <c r="T438" i="2" a="1"/>
  <c r="T438" i="2" s="1"/>
  <c r="S394" i="2" a="1"/>
  <c r="S394" i="2" s="1"/>
  <c r="T394" i="2" a="1"/>
  <c r="T394" i="2" s="1"/>
  <c r="R394" i="2" a="1"/>
  <c r="R394" i="2" s="1"/>
  <c r="S378" i="2" a="1"/>
  <c r="S378" i="2" s="1"/>
  <c r="T378" i="2" a="1"/>
  <c r="T378" i="2" s="1"/>
  <c r="R378" i="2" a="1"/>
  <c r="R378" i="2" s="1"/>
  <c r="P106" i="2"/>
  <c r="S106" i="2" a="1"/>
  <c r="S106" i="2" s="1"/>
  <c r="S2501" i="2" a="1"/>
  <c r="S2501" i="2" s="1"/>
  <c r="R2501" i="2" a="1"/>
  <c r="R2501" i="2" s="1"/>
  <c r="T2501" i="2" a="1"/>
  <c r="T2501" i="2" s="1"/>
  <c r="R2457" i="2" a="1"/>
  <c r="R2457" i="2" s="1"/>
  <c r="T2457" i="2" a="1"/>
  <c r="T2457" i="2" s="1"/>
  <c r="S2457" i="2" a="1"/>
  <c r="S2457" i="2" s="1"/>
  <c r="S2433" i="2" a="1"/>
  <c r="S2433" i="2" s="1"/>
  <c r="R2433" i="2" a="1"/>
  <c r="R2433" i="2" s="1"/>
  <c r="T2433" i="2" a="1"/>
  <c r="T2433" i="2" s="1"/>
  <c r="R2397" i="2" a="1"/>
  <c r="R2397" i="2" s="1"/>
  <c r="T2397" i="2" a="1"/>
  <c r="T2397" i="2" s="1"/>
  <c r="S2397" i="2" a="1"/>
  <c r="S2397" i="2" s="1"/>
  <c r="R2353" i="2" a="1"/>
  <c r="R2353" i="2" s="1"/>
  <c r="T2353" i="2" a="1"/>
  <c r="T2353" i="2" s="1"/>
  <c r="S2353" i="2" a="1"/>
  <c r="S2353" i="2" s="1"/>
  <c r="R2317" i="2" a="1"/>
  <c r="R2317" i="2" s="1"/>
  <c r="S2317" i="2" a="1"/>
  <c r="S2317" i="2" s="1"/>
  <c r="T2317" i="2" a="1"/>
  <c r="T2317" i="2" s="1"/>
  <c r="S2305" i="2" a="1"/>
  <c r="S2305" i="2" s="1"/>
  <c r="T2305" i="2" a="1"/>
  <c r="T2305" i="2" s="1"/>
  <c r="R2305" i="2" a="1"/>
  <c r="R2305" i="2" s="1"/>
  <c r="T2281" i="2" a="1"/>
  <c r="T2281" i="2" s="1"/>
  <c r="S2281" i="2" a="1"/>
  <c r="S2281" i="2" s="1"/>
  <c r="R2281" i="2" a="1"/>
  <c r="R2281" i="2" s="1"/>
  <c r="T2201" i="2" a="1"/>
  <c r="T2201" i="2" s="1"/>
  <c r="S2201" i="2" a="1"/>
  <c r="S2201" i="2" s="1"/>
  <c r="R2201" i="2" a="1"/>
  <c r="R2201" i="2" s="1"/>
  <c r="R2177" i="2" a="1"/>
  <c r="R2177" i="2" s="1"/>
  <c r="S2177" i="2" a="1"/>
  <c r="S2177" i="2" s="1"/>
  <c r="T2177" i="2" a="1"/>
  <c r="T2177" i="2" s="1"/>
  <c r="S2153" i="2" a="1"/>
  <c r="S2153" i="2" s="1"/>
  <c r="T2153" i="2" a="1"/>
  <c r="T2153" i="2" s="1"/>
  <c r="R2153" i="2" a="1"/>
  <c r="R2153" i="2" s="1"/>
  <c r="S2097" i="2" a="1"/>
  <c r="S2097" i="2" s="1"/>
  <c r="R2097" i="2" a="1"/>
  <c r="R2097" i="2" s="1"/>
  <c r="T2097" i="2" a="1"/>
  <c r="T2097" i="2" s="1"/>
  <c r="S2073" i="2" a="1"/>
  <c r="S2073" i="2" s="1"/>
  <c r="R2073" i="2" a="1"/>
  <c r="R2073" i="2" s="1"/>
  <c r="T2073" i="2" a="1"/>
  <c r="T2073" i="2" s="1"/>
  <c r="S2049" i="2" a="1"/>
  <c r="S2049" i="2" s="1"/>
  <c r="R2049" i="2" a="1"/>
  <c r="R2049" i="2" s="1"/>
  <c r="T2049" i="2" a="1"/>
  <c r="T2049" i="2" s="1"/>
  <c r="S2025" i="2" a="1"/>
  <c r="S2025" i="2" s="1"/>
  <c r="R2025" i="2" a="1"/>
  <c r="R2025" i="2" s="1"/>
  <c r="T2025" i="2" a="1"/>
  <c r="T2025" i="2" s="1"/>
  <c r="S1969" i="2" a="1"/>
  <c r="S1969" i="2" s="1"/>
  <c r="R1969" i="2" a="1"/>
  <c r="R1969" i="2" s="1"/>
  <c r="T1969" i="2" a="1"/>
  <c r="T1969" i="2" s="1"/>
  <c r="S1921" i="2" a="1"/>
  <c r="S1921" i="2" s="1"/>
  <c r="T1921" i="2" a="1"/>
  <c r="T1921" i="2" s="1"/>
  <c r="R1921" i="2" a="1"/>
  <c r="R1921" i="2" s="1"/>
  <c r="T1469" i="2" a="1"/>
  <c r="T1469" i="2" s="1"/>
  <c r="S1469" i="2" a="1"/>
  <c r="S1469" i="2" s="1"/>
  <c r="R1469" i="2" a="1"/>
  <c r="R1469" i="2" s="1"/>
  <c r="R1441" i="2" a="1"/>
  <c r="R1441" i="2" s="1"/>
  <c r="T1441" i="2" a="1"/>
  <c r="T1441" i="2" s="1"/>
  <c r="S1441" i="2" a="1"/>
  <c r="S1441" i="2" s="1"/>
  <c r="P1441" i="2"/>
  <c r="S1401" i="2" a="1"/>
  <c r="S1401" i="2" s="1"/>
  <c r="R1401" i="2" a="1"/>
  <c r="R1401" i="2" s="1"/>
  <c r="T1401" i="2" a="1"/>
  <c r="T1401" i="2" s="1"/>
  <c r="S1377" i="2" a="1"/>
  <c r="S1377" i="2" s="1"/>
  <c r="R1377" i="2" a="1"/>
  <c r="R1377" i="2" s="1"/>
  <c r="T1377" i="2" a="1"/>
  <c r="T1377" i="2" s="1"/>
  <c r="S1357" i="2" a="1"/>
  <c r="S1357" i="2" s="1"/>
  <c r="R1357" i="2" a="1"/>
  <c r="R1357" i="2" s="1"/>
  <c r="T1357" i="2" a="1"/>
  <c r="T1357" i="2" s="1"/>
  <c r="S1325" i="2" a="1"/>
  <c r="S1325" i="2" s="1"/>
  <c r="R1325" i="2" a="1"/>
  <c r="R1325" i="2" s="1"/>
  <c r="T1325" i="2" a="1"/>
  <c r="T1325" i="2" s="1"/>
  <c r="P1325" i="2"/>
  <c r="S1285" i="2" a="1"/>
  <c r="S1285" i="2" s="1"/>
  <c r="R1285" i="2" a="1"/>
  <c r="R1285" i="2" s="1"/>
  <c r="T1285" i="2" a="1"/>
  <c r="T1285" i="2" s="1"/>
  <c r="S1241" i="2" a="1"/>
  <c r="S1241" i="2" s="1"/>
  <c r="R1241" i="2" a="1"/>
  <c r="R1241" i="2" s="1"/>
  <c r="T1241" i="2" a="1"/>
  <c r="T1241" i="2" s="1"/>
  <c r="S1181" i="2" a="1"/>
  <c r="S1181" i="2" s="1"/>
  <c r="R1181" i="2" a="1"/>
  <c r="R1181" i="2" s="1"/>
  <c r="T1181" i="2" a="1"/>
  <c r="T1181" i="2" s="1"/>
  <c r="S1149" i="2" a="1"/>
  <c r="S1149" i="2" s="1"/>
  <c r="R1149" i="2" a="1"/>
  <c r="R1149" i="2" s="1"/>
  <c r="T1149" i="2" a="1"/>
  <c r="T1149" i="2" s="1"/>
  <c r="S1125" i="2" a="1"/>
  <c r="S1125" i="2" s="1"/>
  <c r="R1125" i="2" a="1"/>
  <c r="R1125" i="2" s="1"/>
  <c r="T1125" i="2" a="1"/>
  <c r="T1125" i="2" s="1"/>
  <c r="T1065" i="2" a="1"/>
  <c r="T1065" i="2" s="1"/>
  <c r="S1065" i="2" a="1"/>
  <c r="S1065" i="2" s="1"/>
  <c r="R1065" i="2" a="1"/>
  <c r="R1065" i="2" s="1"/>
  <c r="S1033" i="2" a="1"/>
  <c r="S1033" i="2" s="1"/>
  <c r="R1033" i="2" a="1"/>
  <c r="R1033" i="2" s="1"/>
  <c r="T1033" i="2" a="1"/>
  <c r="T1033" i="2" s="1"/>
  <c r="P1033" i="2"/>
  <c r="R957" i="2" a="1"/>
  <c r="R957" i="2" s="1"/>
  <c r="T957" i="2" a="1"/>
  <c r="T957" i="2" s="1"/>
  <c r="S957" i="2" a="1"/>
  <c r="S957" i="2" s="1"/>
  <c r="R929" i="2" a="1"/>
  <c r="R929" i="2" s="1"/>
  <c r="T929" i="2" a="1"/>
  <c r="T929" i="2" s="1"/>
  <c r="S929" i="2" a="1"/>
  <c r="S929" i="2" s="1"/>
  <c r="P929" i="2"/>
  <c r="R877" i="2" a="1"/>
  <c r="R877" i="2" s="1"/>
  <c r="T877" i="2" a="1"/>
  <c r="T877" i="2" s="1"/>
  <c r="S877" i="2" a="1"/>
  <c r="S877" i="2" s="1"/>
  <c r="S845" i="2" a="1"/>
  <c r="S845" i="2" s="1"/>
  <c r="R845" i="2" a="1"/>
  <c r="R845" i="2" s="1"/>
  <c r="T845" i="2" a="1"/>
  <c r="T845" i="2" s="1"/>
  <c r="S813" i="2" a="1"/>
  <c r="S813" i="2" s="1"/>
  <c r="R813" i="2" a="1"/>
  <c r="R813" i="2" s="1"/>
  <c r="T813" i="2" a="1"/>
  <c r="T813" i="2" s="1"/>
  <c r="P813" i="2"/>
  <c r="T773" i="2" a="1"/>
  <c r="T773" i="2" s="1"/>
  <c r="S773" i="2" a="1"/>
  <c r="S773" i="2" s="1"/>
  <c r="R773" i="2" a="1"/>
  <c r="R773" i="2" s="1"/>
  <c r="T741" i="2" a="1"/>
  <c r="T741" i="2" s="1"/>
  <c r="S741" i="2" a="1"/>
  <c r="S741" i="2" s="1"/>
  <c r="R741" i="2" a="1"/>
  <c r="R741" i="2" s="1"/>
  <c r="R685" i="2" a="1"/>
  <c r="R685" i="2" s="1"/>
  <c r="T685" i="2" a="1"/>
  <c r="T685" i="2" s="1"/>
  <c r="S685" i="2" a="1"/>
  <c r="S685" i="2" s="1"/>
  <c r="P685" i="2"/>
  <c r="R285" i="2" a="1"/>
  <c r="R285" i="2" s="1"/>
  <c r="S285" i="2" a="1"/>
  <c r="S285" i="2" s="1"/>
  <c r="P285" i="2"/>
  <c r="T285" i="2" a="1"/>
  <c r="T285" i="2" s="1"/>
  <c r="O65" i="2"/>
  <c r="O213" i="2"/>
  <c r="O177" i="2"/>
  <c r="O181" i="2"/>
  <c r="O197" i="2"/>
  <c r="T2134" i="2" a="1"/>
  <c r="T2134" i="2" s="1"/>
  <c r="R2134" i="2" a="1"/>
  <c r="R2134" i="2" s="1"/>
  <c r="S2134" i="2" a="1"/>
  <c r="S2134" i="2" s="1"/>
  <c r="R2114" i="2" a="1"/>
  <c r="R2114" i="2" s="1"/>
  <c r="T2114" i="2" a="1"/>
  <c r="T2114" i="2" s="1"/>
  <c r="S2114" i="2" a="1"/>
  <c r="S2114" i="2" s="1"/>
  <c r="S2102" i="2" a="1"/>
  <c r="S2102" i="2" s="1"/>
  <c r="R2102" i="2" a="1"/>
  <c r="R2102" i="2" s="1"/>
  <c r="T2102" i="2" a="1"/>
  <c r="T2102" i="2" s="1"/>
  <c r="S2082" i="2" a="1"/>
  <c r="S2082" i="2" s="1"/>
  <c r="T2082" i="2" a="1"/>
  <c r="T2082" i="2" s="1"/>
  <c r="R2082" i="2" a="1"/>
  <c r="R2082" i="2" s="1"/>
  <c r="S2070" i="2" a="1"/>
  <c r="S2070" i="2" s="1"/>
  <c r="R2070" i="2" a="1"/>
  <c r="R2070" i="2" s="1"/>
  <c r="T2070" i="2" a="1"/>
  <c r="T2070" i="2" s="1"/>
  <c r="S2050" i="2" a="1"/>
  <c r="S2050" i="2" s="1"/>
  <c r="R2050" i="2" a="1"/>
  <c r="R2050" i="2" s="1"/>
  <c r="T2050" i="2" a="1"/>
  <c r="T2050" i="2" s="1"/>
  <c r="P2038" i="2"/>
  <c r="S2038" i="2" a="1"/>
  <c r="S2038" i="2" s="1"/>
  <c r="R2038" i="2" a="1"/>
  <c r="R2038" i="2" s="1"/>
  <c r="T2038" i="2" a="1"/>
  <c r="T2038" i="2" s="1"/>
  <c r="T2018" i="2" a="1"/>
  <c r="T2018" i="2" s="1"/>
  <c r="S2018" i="2" a="1"/>
  <c r="S2018" i="2" s="1"/>
  <c r="R2018" i="2" a="1"/>
  <c r="R2018" i="2" s="1"/>
  <c r="T2006" i="2" a="1"/>
  <c r="T2006" i="2" s="1"/>
  <c r="S2006" i="2" a="1"/>
  <c r="S2006" i="2" s="1"/>
  <c r="R2006" i="2" a="1"/>
  <c r="R2006" i="2" s="1"/>
  <c r="R1986" i="2" a="1"/>
  <c r="R1986" i="2" s="1"/>
  <c r="T1986" i="2" a="1"/>
  <c r="T1986" i="2" s="1"/>
  <c r="S1986" i="2" a="1"/>
  <c r="S1986" i="2" s="1"/>
  <c r="S1974" i="2" a="1"/>
  <c r="S1974" i="2" s="1"/>
  <c r="R1974" i="2" a="1"/>
  <c r="R1974" i="2" s="1"/>
  <c r="T1974" i="2" a="1"/>
  <c r="T1974" i="2" s="1"/>
  <c r="T1954" i="2" a="1"/>
  <c r="T1954" i="2" s="1"/>
  <c r="S1954" i="2" a="1"/>
  <c r="S1954" i="2" s="1"/>
  <c r="R1954" i="2" a="1"/>
  <c r="R1954" i="2" s="1"/>
  <c r="T1942" i="2" a="1"/>
  <c r="T1942" i="2" s="1"/>
  <c r="S1942" i="2" a="1"/>
  <c r="S1942" i="2" s="1"/>
  <c r="R1942" i="2" a="1"/>
  <c r="R1942" i="2" s="1"/>
  <c r="T1922" i="2" a="1"/>
  <c r="T1922" i="2" s="1"/>
  <c r="S1922" i="2" a="1"/>
  <c r="S1922" i="2" s="1"/>
  <c r="R1922" i="2" a="1"/>
  <c r="R1922" i="2" s="1"/>
  <c r="T1910" i="2" a="1"/>
  <c r="T1910" i="2" s="1"/>
  <c r="R1910" i="2" a="1"/>
  <c r="R1910" i="2" s="1"/>
  <c r="S1910" i="2" a="1"/>
  <c r="S1910" i="2" s="1"/>
  <c r="R1890" i="2" a="1"/>
  <c r="R1890" i="2" s="1"/>
  <c r="S1890" i="2" a="1"/>
  <c r="S1890" i="2" s="1"/>
  <c r="T1890" i="2" a="1"/>
  <c r="T1890" i="2" s="1"/>
  <c r="R1878" i="2" a="1"/>
  <c r="R1878" i="2" s="1"/>
  <c r="S1878" i="2" a="1"/>
  <c r="S1878" i="2" s="1"/>
  <c r="T1878" i="2" a="1"/>
  <c r="T1878" i="2" s="1"/>
  <c r="T1858" i="2" a="1"/>
  <c r="T1858" i="2" s="1"/>
  <c r="S1858" i="2" a="1"/>
  <c r="S1858" i="2" s="1"/>
  <c r="R1858" i="2" a="1"/>
  <c r="R1858" i="2" s="1"/>
  <c r="P1846" i="2"/>
  <c r="T1846" i="2" a="1"/>
  <c r="T1846" i="2" s="1"/>
  <c r="R1846" i="2" a="1"/>
  <c r="R1846" i="2" s="1"/>
  <c r="S1846" i="2" a="1"/>
  <c r="S1846" i="2" s="1"/>
  <c r="S1838" i="2" a="1"/>
  <c r="S1838" i="2" s="1"/>
  <c r="T1838" i="2" a="1"/>
  <c r="T1838" i="2" s="1"/>
  <c r="R1838" i="2" a="1"/>
  <c r="R1838" i="2" s="1"/>
  <c r="R1830" i="2" a="1"/>
  <c r="R1830" i="2" s="1"/>
  <c r="S1830" i="2" a="1"/>
  <c r="S1830" i="2" s="1"/>
  <c r="T1830" i="2" a="1"/>
  <c r="T1830" i="2" s="1"/>
  <c r="P1822" i="2"/>
  <c r="S1822" i="2" a="1"/>
  <c r="S1822" i="2" s="1"/>
  <c r="T1822" i="2" a="1"/>
  <c r="T1822" i="2" s="1"/>
  <c r="R1822" i="2" a="1"/>
  <c r="R1822" i="2" s="1"/>
  <c r="S1814" i="2" a="1"/>
  <c r="S1814" i="2" s="1"/>
  <c r="R1814" i="2" a="1"/>
  <c r="R1814" i="2" s="1"/>
  <c r="T1814" i="2" a="1"/>
  <c r="T1814" i="2" s="1"/>
  <c r="T1806" i="2" a="1"/>
  <c r="T1806" i="2" s="1"/>
  <c r="S1806" i="2" a="1"/>
  <c r="S1806" i="2" s="1"/>
  <c r="R1806" i="2" a="1"/>
  <c r="R1806" i="2" s="1"/>
  <c r="P1798" i="2"/>
  <c r="R1798" i="2" a="1"/>
  <c r="R1798" i="2" s="1"/>
  <c r="T1798" i="2" a="1"/>
  <c r="T1798" i="2" s="1"/>
  <c r="S1798" i="2" a="1"/>
  <c r="S1798" i="2" s="1"/>
  <c r="T1790" i="2" a="1"/>
  <c r="T1790" i="2" s="1"/>
  <c r="S1790" i="2" a="1"/>
  <c r="S1790" i="2" s="1"/>
  <c r="R1790" i="2" a="1"/>
  <c r="R1790" i="2" s="1"/>
  <c r="S1782" i="2" a="1"/>
  <c r="S1782" i="2" s="1"/>
  <c r="R1782" i="2" a="1"/>
  <c r="R1782" i="2" s="1"/>
  <c r="T1782" i="2" a="1"/>
  <c r="T1782" i="2" s="1"/>
  <c r="T1774" i="2" a="1"/>
  <c r="T1774" i="2" s="1"/>
  <c r="R1774" i="2" a="1"/>
  <c r="R1774" i="2" s="1"/>
  <c r="S1774" i="2" a="1"/>
  <c r="S1774" i="2" s="1"/>
  <c r="T1766" i="2" a="1"/>
  <c r="T1766" i="2" s="1"/>
  <c r="S1766" i="2" a="1"/>
  <c r="S1766" i="2" s="1"/>
  <c r="R1766" i="2" a="1"/>
  <c r="R1766" i="2" s="1"/>
  <c r="R1758" i="2" a="1"/>
  <c r="R1758" i="2" s="1"/>
  <c r="S1758" i="2" a="1"/>
  <c r="S1758" i="2" s="1"/>
  <c r="T1758" i="2" a="1"/>
  <c r="T1758" i="2" s="1"/>
  <c r="R1750" i="2" a="1"/>
  <c r="R1750" i="2" s="1"/>
  <c r="T1750" i="2" a="1"/>
  <c r="T1750" i="2" s="1"/>
  <c r="S1750" i="2" a="1"/>
  <c r="S1750" i="2" s="1"/>
  <c r="P1742" i="2"/>
  <c r="S1742" i="2" a="1"/>
  <c r="S1742" i="2" s="1"/>
  <c r="R1742" i="2" a="1"/>
  <c r="R1742" i="2" s="1"/>
  <c r="T1742" i="2" a="1"/>
  <c r="T1742" i="2" s="1"/>
  <c r="S1734" i="2" a="1"/>
  <c r="S1734" i="2" s="1"/>
  <c r="R1734" i="2" a="1"/>
  <c r="R1734" i="2" s="1"/>
  <c r="T1734" i="2" a="1"/>
  <c r="T1734" i="2" s="1"/>
  <c r="T1726" i="2" a="1"/>
  <c r="T1726" i="2" s="1"/>
  <c r="S1726" i="2" a="1"/>
  <c r="S1726" i="2" s="1"/>
  <c r="R1726" i="2" a="1"/>
  <c r="R1726" i="2" s="1"/>
  <c r="P1718" i="2"/>
  <c r="R1718" i="2" a="1"/>
  <c r="R1718" i="2" s="1"/>
  <c r="S1718" i="2" a="1"/>
  <c r="S1718" i="2" s="1"/>
  <c r="T1718" i="2" a="1"/>
  <c r="T1718" i="2" s="1"/>
  <c r="T1710" i="2" a="1"/>
  <c r="T1710" i="2" s="1"/>
  <c r="S1710" i="2" a="1"/>
  <c r="S1710" i="2" s="1"/>
  <c r="R1710" i="2" a="1"/>
  <c r="R1710" i="2" s="1"/>
  <c r="S1702" i="2" a="1"/>
  <c r="S1702" i="2" s="1"/>
  <c r="R1702" i="2" a="1"/>
  <c r="R1702" i="2" s="1"/>
  <c r="T1702" i="2" a="1"/>
  <c r="T1702" i="2" s="1"/>
  <c r="P1694" i="2"/>
  <c r="S1694" i="2" a="1"/>
  <c r="S1694" i="2" s="1"/>
  <c r="R1694" i="2" a="1"/>
  <c r="R1694" i="2" s="1"/>
  <c r="T1694" i="2" a="1"/>
  <c r="T1694" i="2" s="1"/>
  <c r="S1686" i="2" a="1"/>
  <c r="S1686" i="2" s="1"/>
  <c r="R1686" i="2" a="1"/>
  <c r="R1686" i="2" s="1"/>
  <c r="T1686" i="2" a="1"/>
  <c r="T1686" i="2" s="1"/>
  <c r="T1678" i="2" a="1"/>
  <c r="T1678" i="2" s="1"/>
  <c r="S1678" i="2" a="1"/>
  <c r="S1678" i="2" s="1"/>
  <c r="R1678" i="2" a="1"/>
  <c r="R1678" i="2" s="1"/>
  <c r="S1670" i="2" a="1"/>
  <c r="S1670" i="2" s="1"/>
  <c r="R1670" i="2" a="1"/>
  <c r="R1670" i="2" s="1"/>
  <c r="T1670" i="2" a="1"/>
  <c r="T1670" i="2" s="1"/>
  <c r="P1662" i="2"/>
  <c r="R1662" i="2" a="1"/>
  <c r="R1662" i="2" s="1"/>
  <c r="T1662" i="2" a="1"/>
  <c r="T1662" i="2" s="1"/>
  <c r="S1662" i="2" a="1"/>
  <c r="S1662" i="2" s="1"/>
  <c r="S1654" i="2" a="1"/>
  <c r="S1654" i="2" s="1"/>
  <c r="R1654" i="2" a="1"/>
  <c r="R1654" i="2" s="1"/>
  <c r="T1654" i="2" a="1"/>
  <c r="T1654" i="2" s="1"/>
  <c r="P1646" i="2"/>
  <c r="T1646" i="2" a="1"/>
  <c r="T1646" i="2" s="1"/>
  <c r="S1646" i="2" a="1"/>
  <c r="S1646" i="2" s="1"/>
  <c r="R1646" i="2" a="1"/>
  <c r="R1646" i="2" s="1"/>
  <c r="S1638" i="2" a="1"/>
  <c r="S1638" i="2" s="1"/>
  <c r="R1638" i="2" a="1"/>
  <c r="R1638" i="2" s="1"/>
  <c r="T1638" i="2" a="1"/>
  <c r="T1638" i="2" s="1"/>
  <c r="T1630" i="2" a="1"/>
  <c r="T1630" i="2" s="1"/>
  <c r="S1630" i="2" a="1"/>
  <c r="S1630" i="2" s="1"/>
  <c r="R1630" i="2" a="1"/>
  <c r="R1630" i="2" s="1"/>
  <c r="S1622" i="2" a="1"/>
  <c r="S1622" i="2" s="1"/>
  <c r="R1622" i="2" a="1"/>
  <c r="R1622" i="2" s="1"/>
  <c r="T1622" i="2" a="1"/>
  <c r="T1622" i="2" s="1"/>
  <c r="P1614" i="2"/>
  <c r="T1614" i="2" a="1"/>
  <c r="T1614" i="2" s="1"/>
  <c r="S1614" i="2" a="1"/>
  <c r="S1614" i="2" s="1"/>
  <c r="R1614" i="2" a="1"/>
  <c r="R1614" i="2" s="1"/>
  <c r="S1606" i="2" a="1"/>
  <c r="S1606" i="2" s="1"/>
  <c r="R1606" i="2" a="1"/>
  <c r="R1606" i="2" s="1"/>
  <c r="T1606" i="2" a="1"/>
  <c r="T1606" i="2" s="1"/>
  <c r="T1598" i="2" a="1"/>
  <c r="T1598" i="2" s="1"/>
  <c r="S1598" i="2" a="1"/>
  <c r="S1598" i="2" s="1"/>
  <c r="R1598" i="2" a="1"/>
  <c r="R1598" i="2" s="1"/>
  <c r="P1590" i="2"/>
  <c r="S1590" i="2" a="1"/>
  <c r="S1590" i="2" s="1"/>
  <c r="R1590" i="2" a="1"/>
  <c r="R1590" i="2" s="1"/>
  <c r="T1590" i="2" a="1"/>
  <c r="T1590" i="2" s="1"/>
  <c r="T1582" i="2" a="1"/>
  <c r="T1582" i="2" s="1"/>
  <c r="S1582" i="2" a="1"/>
  <c r="S1582" i="2" s="1"/>
  <c r="R1582" i="2" a="1"/>
  <c r="R1582" i="2" s="1"/>
  <c r="T1574" i="2" a="1"/>
  <c r="T1574" i="2" s="1"/>
  <c r="S1574" i="2" a="1"/>
  <c r="S1574" i="2" s="1"/>
  <c r="R1574" i="2" a="1"/>
  <c r="R1574" i="2" s="1"/>
  <c r="S1566" i="2" a="1"/>
  <c r="S1566" i="2" s="1"/>
  <c r="R1566" i="2" a="1"/>
  <c r="R1566" i="2" s="1"/>
  <c r="T1566" i="2" a="1"/>
  <c r="T1566" i="2" s="1"/>
  <c r="P1558" i="2"/>
  <c r="R1558" i="2" a="1"/>
  <c r="R1558" i="2" s="1"/>
  <c r="T1558" i="2" a="1"/>
  <c r="T1558" i="2" s="1"/>
  <c r="S1558" i="2" a="1"/>
  <c r="S1558" i="2" s="1"/>
  <c r="T1550" i="2" a="1"/>
  <c r="T1550" i="2" s="1"/>
  <c r="S1550" i="2" a="1"/>
  <c r="S1550" i="2" s="1"/>
  <c r="R1550" i="2" a="1"/>
  <c r="R1550" i="2" s="1"/>
  <c r="S1542" i="2" a="1"/>
  <c r="S1542" i="2" s="1"/>
  <c r="R1542" i="2" a="1"/>
  <c r="R1542" i="2" s="1"/>
  <c r="T1542" i="2" a="1"/>
  <c r="T1542" i="2" s="1"/>
  <c r="T1534" i="2" a="1"/>
  <c r="T1534" i="2" s="1"/>
  <c r="S1534" i="2" a="1"/>
  <c r="S1534" i="2" s="1"/>
  <c r="R1534" i="2" a="1"/>
  <c r="R1534" i="2" s="1"/>
  <c r="S1526" i="2" a="1"/>
  <c r="S1526" i="2" s="1"/>
  <c r="R1526" i="2" a="1"/>
  <c r="R1526" i="2" s="1"/>
  <c r="T1526" i="2" a="1"/>
  <c r="T1526" i="2" s="1"/>
  <c r="P1518" i="2"/>
  <c r="R1518" i="2" a="1"/>
  <c r="R1518" i="2" s="1"/>
  <c r="T1518" i="2" a="1"/>
  <c r="T1518" i="2" s="1"/>
  <c r="S1518" i="2" a="1"/>
  <c r="S1518" i="2" s="1"/>
  <c r="T1510" i="2" a="1"/>
  <c r="T1510" i="2" s="1"/>
  <c r="S1510" i="2" a="1"/>
  <c r="S1510" i="2" s="1"/>
  <c r="R1510" i="2" a="1"/>
  <c r="R1510" i="2" s="1"/>
  <c r="P1502" i="2"/>
  <c r="S1502" i="2" a="1"/>
  <c r="S1502" i="2" s="1"/>
  <c r="R1502" i="2" a="1"/>
  <c r="R1502" i="2" s="1"/>
  <c r="T1502" i="2" a="1"/>
  <c r="T1502" i="2" s="1"/>
  <c r="R1494" i="2" a="1"/>
  <c r="R1494" i="2" s="1"/>
  <c r="T1494" i="2" a="1"/>
  <c r="T1494" i="2" s="1"/>
  <c r="S1494" i="2" a="1"/>
  <c r="S1494" i="2" s="1"/>
  <c r="R1486" i="2" a="1"/>
  <c r="R1486" i="2" s="1"/>
  <c r="T1486" i="2" a="1"/>
  <c r="T1486" i="2" s="1"/>
  <c r="S1486" i="2" a="1"/>
  <c r="S1486" i="2" s="1"/>
  <c r="S1478" i="2" a="1"/>
  <c r="S1478" i="2" s="1"/>
  <c r="T1478" i="2" a="1"/>
  <c r="T1478" i="2" s="1"/>
  <c r="R1478" i="2" a="1"/>
  <c r="R1478" i="2" s="1"/>
  <c r="S1470" i="2" a="1"/>
  <c r="S1470" i="2" s="1"/>
  <c r="R1470" i="2" a="1"/>
  <c r="R1470" i="2" s="1"/>
  <c r="T1470" i="2" a="1"/>
  <c r="T1470" i="2" s="1"/>
  <c r="P1462" i="2"/>
  <c r="R1462" i="2" a="1"/>
  <c r="R1462" i="2" s="1"/>
  <c r="T1462" i="2" a="1"/>
  <c r="T1462" i="2" s="1"/>
  <c r="S1462" i="2" a="1"/>
  <c r="S1462" i="2" s="1"/>
  <c r="S1454" i="2" a="1"/>
  <c r="S1454" i="2" s="1"/>
  <c r="R1454" i="2" a="1"/>
  <c r="R1454" i="2" s="1"/>
  <c r="T1454" i="2" a="1"/>
  <c r="T1454" i="2" s="1"/>
  <c r="S1446" i="2" a="1"/>
  <c r="S1446" i="2" s="1"/>
  <c r="R1446" i="2" a="1"/>
  <c r="R1446" i="2" s="1"/>
  <c r="T1446" i="2" a="1"/>
  <c r="T1446" i="2" s="1"/>
  <c r="P1438" i="2"/>
  <c r="T1438" i="2" a="1"/>
  <c r="T1438" i="2" s="1"/>
  <c r="R1438" i="2" a="1"/>
  <c r="R1438" i="2" s="1"/>
  <c r="S1438" i="2" a="1"/>
  <c r="S1438" i="2" s="1"/>
  <c r="S1430" i="2" a="1"/>
  <c r="S1430" i="2" s="1"/>
  <c r="R1430" i="2" a="1"/>
  <c r="R1430" i="2" s="1"/>
  <c r="T1430" i="2" a="1"/>
  <c r="T1430" i="2" s="1"/>
  <c r="T1422" i="2" a="1"/>
  <c r="T1422" i="2" s="1"/>
  <c r="R1422" i="2" a="1"/>
  <c r="R1422" i="2" s="1"/>
  <c r="S1422" i="2" a="1"/>
  <c r="S1422" i="2" s="1"/>
  <c r="T1414" i="2" a="1"/>
  <c r="T1414" i="2" s="1"/>
  <c r="S1414" i="2" a="1"/>
  <c r="S1414" i="2" s="1"/>
  <c r="R1414" i="2" a="1"/>
  <c r="R1414" i="2" s="1"/>
  <c r="P1406" i="2"/>
  <c r="T1406" i="2" a="1"/>
  <c r="T1406" i="2" s="1"/>
  <c r="S1406" i="2" a="1"/>
  <c r="S1406" i="2" s="1"/>
  <c r="R1406" i="2" a="1"/>
  <c r="R1406" i="2" s="1"/>
  <c r="S1398" i="2" a="1"/>
  <c r="S1398" i="2" s="1"/>
  <c r="R1398" i="2" a="1"/>
  <c r="R1398" i="2" s="1"/>
  <c r="T1398" i="2" a="1"/>
  <c r="T1398" i="2" s="1"/>
  <c r="T1390" i="2" a="1"/>
  <c r="T1390" i="2" s="1"/>
  <c r="S1390" i="2" a="1"/>
  <c r="S1390" i="2" s="1"/>
  <c r="R1390" i="2" a="1"/>
  <c r="R1390" i="2" s="1"/>
  <c r="P1382" i="2"/>
  <c r="S1382" i="2" a="1"/>
  <c r="S1382" i="2" s="1"/>
  <c r="R1382" i="2" a="1"/>
  <c r="R1382" i="2" s="1"/>
  <c r="T1382" i="2" a="1"/>
  <c r="T1382" i="2" s="1"/>
  <c r="R1374" i="2" a="1"/>
  <c r="R1374" i="2" s="1"/>
  <c r="T1374" i="2" a="1"/>
  <c r="T1374" i="2" s="1"/>
  <c r="S1374" i="2" a="1"/>
  <c r="S1374" i="2" s="1"/>
  <c r="S1366" i="2" a="1"/>
  <c r="S1366" i="2" s="1"/>
  <c r="R1366" i="2" a="1"/>
  <c r="R1366" i="2" s="1"/>
  <c r="T1366" i="2" a="1"/>
  <c r="T1366" i="2" s="1"/>
  <c r="T1358" i="2" a="1"/>
  <c r="T1358" i="2" s="1"/>
  <c r="S1358" i="2" a="1"/>
  <c r="S1358" i="2" s="1"/>
  <c r="R1358" i="2" a="1"/>
  <c r="R1358" i="2" s="1"/>
  <c r="R1350" i="2" a="1"/>
  <c r="R1350" i="2" s="1"/>
  <c r="T1350" i="2" a="1"/>
  <c r="T1350" i="2" s="1"/>
  <c r="S1350" i="2" a="1"/>
  <c r="S1350" i="2" s="1"/>
  <c r="P1342" i="2"/>
  <c r="R1342" i="2" a="1"/>
  <c r="R1342" i="2" s="1"/>
  <c r="T1342" i="2" a="1"/>
  <c r="T1342" i="2" s="1"/>
  <c r="S1342" i="2" a="1"/>
  <c r="S1342" i="2" s="1"/>
  <c r="S1334" i="2" a="1"/>
  <c r="S1334" i="2" s="1"/>
  <c r="R1334" i="2" a="1"/>
  <c r="R1334" i="2" s="1"/>
  <c r="T1334" i="2" a="1"/>
  <c r="T1334" i="2" s="1"/>
  <c r="T1326" i="2" a="1"/>
  <c r="T1326" i="2" s="1"/>
  <c r="S1326" i="2" a="1"/>
  <c r="S1326" i="2" s="1"/>
  <c r="R1326" i="2" a="1"/>
  <c r="R1326" i="2" s="1"/>
  <c r="R1318" i="2" a="1"/>
  <c r="R1318" i="2" s="1"/>
  <c r="T1318" i="2" a="1"/>
  <c r="T1318" i="2" s="1"/>
  <c r="S1318" i="2" a="1"/>
  <c r="S1318" i="2" s="1"/>
  <c r="P1310" i="2"/>
  <c r="R1310" i="2" a="1"/>
  <c r="R1310" i="2" s="1"/>
  <c r="T1310" i="2" a="1"/>
  <c r="T1310" i="2" s="1"/>
  <c r="S1310" i="2" a="1"/>
  <c r="S1310" i="2" s="1"/>
  <c r="S1302" i="2" a="1"/>
  <c r="S1302" i="2" s="1"/>
  <c r="R1302" i="2" a="1"/>
  <c r="R1302" i="2" s="1"/>
  <c r="T1302" i="2" a="1"/>
  <c r="T1302" i="2" s="1"/>
  <c r="T1294" i="2" a="1"/>
  <c r="T1294" i="2" s="1"/>
  <c r="S1294" i="2" a="1"/>
  <c r="S1294" i="2" s="1"/>
  <c r="R1294" i="2" a="1"/>
  <c r="R1294" i="2" s="1"/>
  <c r="S1258" i="2" a="1"/>
  <c r="S1258" i="2" s="1"/>
  <c r="R1258" i="2" a="1"/>
  <c r="R1258" i="2" s="1"/>
  <c r="T1258" i="2" a="1"/>
  <c r="T1258" i="2" s="1"/>
  <c r="S1250" i="2" a="1"/>
  <c r="S1250" i="2" s="1"/>
  <c r="R1250" i="2" a="1"/>
  <c r="R1250" i="2" s="1"/>
  <c r="T1250" i="2" a="1"/>
  <c r="T1250" i="2" s="1"/>
  <c r="R1242" i="2" a="1"/>
  <c r="R1242" i="2" s="1"/>
  <c r="T1242" i="2" a="1"/>
  <c r="T1242" i="2" s="1"/>
  <c r="S1242" i="2" a="1"/>
  <c r="S1242" i="2" s="1"/>
  <c r="S1234" i="2" a="1"/>
  <c r="S1234" i="2" s="1"/>
  <c r="R1234" i="2" a="1"/>
  <c r="R1234" i="2" s="1"/>
  <c r="T1234" i="2" a="1"/>
  <c r="T1234" i="2" s="1"/>
  <c r="R1190" i="2" a="1"/>
  <c r="R1190" i="2" s="1"/>
  <c r="T1190" i="2" a="1"/>
  <c r="T1190" i="2" s="1"/>
  <c r="S1190" i="2" a="1"/>
  <c r="S1190" i="2" s="1"/>
  <c r="R1182" i="2" a="1"/>
  <c r="R1182" i="2" s="1"/>
  <c r="T1182" i="2" a="1"/>
  <c r="T1182" i="2" s="1"/>
  <c r="S1182" i="2" a="1"/>
  <c r="S1182" i="2" s="1"/>
  <c r="R1174" i="2" a="1"/>
  <c r="R1174" i="2" s="1"/>
  <c r="T1174" i="2" a="1"/>
  <c r="T1174" i="2" s="1"/>
  <c r="S1174" i="2" a="1"/>
  <c r="S1174" i="2" s="1"/>
  <c r="R1166" i="2" a="1"/>
  <c r="R1166" i="2" s="1"/>
  <c r="T1166" i="2" a="1"/>
  <c r="T1166" i="2" s="1"/>
  <c r="S1166" i="2" a="1"/>
  <c r="S1166" i="2" s="1"/>
  <c r="S1130" i="2" a="1"/>
  <c r="S1130" i="2" s="1"/>
  <c r="T1130" i="2" a="1"/>
  <c r="T1130" i="2" s="1"/>
  <c r="R1130" i="2" a="1"/>
  <c r="R1130" i="2" s="1"/>
  <c r="R1122" i="2" a="1"/>
  <c r="R1122" i="2" s="1"/>
  <c r="T1122" i="2" a="1"/>
  <c r="T1122" i="2" s="1"/>
  <c r="S1122" i="2" a="1"/>
  <c r="S1122" i="2" s="1"/>
  <c r="S1114" i="2" a="1"/>
  <c r="S1114" i="2" s="1"/>
  <c r="T1114" i="2" a="1"/>
  <c r="T1114" i="2" s="1"/>
  <c r="R1114" i="2" a="1"/>
  <c r="R1114" i="2" s="1"/>
  <c r="R1106" i="2" a="1"/>
  <c r="R1106" i="2" s="1"/>
  <c r="T1106" i="2" a="1"/>
  <c r="T1106" i="2" s="1"/>
  <c r="S1106" i="2" a="1"/>
  <c r="S1106" i="2" s="1"/>
  <c r="P1070" i="2"/>
  <c r="S1062" i="2" a="1"/>
  <c r="S1062" i="2" s="1"/>
  <c r="R1062" i="2" a="1"/>
  <c r="R1062" i="2" s="1"/>
  <c r="T1062" i="2" a="1"/>
  <c r="T1062" i="2" s="1"/>
  <c r="S1054" i="2" a="1"/>
  <c r="S1054" i="2" s="1"/>
  <c r="R1054" i="2" a="1"/>
  <c r="R1054" i="2" s="1"/>
  <c r="T1054" i="2" a="1"/>
  <c r="T1054" i="2" s="1"/>
  <c r="S1046" i="2" a="1"/>
  <c r="S1046" i="2" s="1"/>
  <c r="R1046" i="2" a="1"/>
  <c r="R1046" i="2" s="1"/>
  <c r="T1046" i="2" a="1"/>
  <c r="T1046" i="2" s="1"/>
  <c r="S1038" i="2" a="1"/>
  <c r="S1038" i="2" s="1"/>
  <c r="R1038" i="2" a="1"/>
  <c r="R1038" i="2" s="1"/>
  <c r="T1038" i="2" a="1"/>
  <c r="T1038" i="2" s="1"/>
  <c r="R1002" i="2" a="1"/>
  <c r="R1002" i="2" s="1"/>
  <c r="T1002" i="2" a="1"/>
  <c r="T1002" i="2" s="1"/>
  <c r="S1002" i="2" a="1"/>
  <c r="S1002" i="2" s="1"/>
  <c r="R994" i="2" a="1"/>
  <c r="R994" i="2" s="1"/>
  <c r="T994" i="2" a="1"/>
  <c r="T994" i="2" s="1"/>
  <c r="S994" i="2" a="1"/>
  <c r="S994" i="2" s="1"/>
  <c r="R986" i="2" a="1"/>
  <c r="R986" i="2" s="1"/>
  <c r="T986" i="2" a="1"/>
  <c r="T986" i="2" s="1"/>
  <c r="S986" i="2" a="1"/>
  <c r="S986" i="2" s="1"/>
  <c r="R978" i="2" a="1"/>
  <c r="R978" i="2" s="1"/>
  <c r="T978" i="2" a="1"/>
  <c r="T978" i="2" s="1"/>
  <c r="S978" i="2" a="1"/>
  <c r="S978" i="2" s="1"/>
  <c r="P942" i="2"/>
  <c r="R934" i="2" a="1"/>
  <c r="R934" i="2" s="1"/>
  <c r="T934" i="2" a="1"/>
  <c r="T934" i="2" s="1"/>
  <c r="S934" i="2" a="1"/>
  <c r="S934" i="2" s="1"/>
  <c r="T926" i="2" a="1"/>
  <c r="T926" i="2" s="1"/>
  <c r="S926" i="2" a="1"/>
  <c r="S926" i="2" s="1"/>
  <c r="R926" i="2" a="1"/>
  <c r="R926" i="2" s="1"/>
  <c r="R918" i="2" a="1"/>
  <c r="R918" i="2" s="1"/>
  <c r="T918" i="2" a="1"/>
  <c r="T918" i="2" s="1"/>
  <c r="S918" i="2" a="1"/>
  <c r="S918" i="2" s="1"/>
  <c r="T910" i="2" a="1"/>
  <c r="T910" i="2" s="1"/>
  <c r="S910" i="2" a="1"/>
  <c r="S910" i="2" s="1"/>
  <c r="R910" i="2" a="1"/>
  <c r="R910" i="2" s="1"/>
  <c r="R874" i="2" a="1"/>
  <c r="R874" i="2" s="1"/>
  <c r="T874" i="2" a="1"/>
  <c r="T874" i="2" s="1"/>
  <c r="S874" i="2" a="1"/>
  <c r="S874" i="2" s="1"/>
  <c r="R866" i="2" a="1"/>
  <c r="R866" i="2" s="1"/>
  <c r="T866" i="2" a="1"/>
  <c r="T866" i="2" s="1"/>
  <c r="S866" i="2" a="1"/>
  <c r="S866" i="2" s="1"/>
  <c r="R858" i="2" a="1"/>
  <c r="R858" i="2" s="1"/>
  <c r="T858" i="2" a="1"/>
  <c r="T858" i="2" s="1"/>
  <c r="S858" i="2" a="1"/>
  <c r="S858" i="2" s="1"/>
  <c r="S850" i="2" a="1"/>
  <c r="S850" i="2" s="1"/>
  <c r="R850" i="2" a="1"/>
  <c r="R850" i="2" s="1"/>
  <c r="T850" i="2" a="1"/>
  <c r="T850" i="2" s="1"/>
  <c r="T806" i="2" a="1"/>
  <c r="T806" i="2" s="1"/>
  <c r="S806" i="2" a="1"/>
  <c r="S806" i="2" s="1"/>
  <c r="R806" i="2" a="1"/>
  <c r="R806" i="2" s="1"/>
  <c r="R798" i="2" a="1"/>
  <c r="R798" i="2" s="1"/>
  <c r="T798" i="2" a="1"/>
  <c r="T798" i="2" s="1"/>
  <c r="S798" i="2" a="1"/>
  <c r="S798" i="2" s="1"/>
  <c r="S790" i="2" a="1"/>
  <c r="S790" i="2" s="1"/>
  <c r="R790" i="2" a="1"/>
  <c r="R790" i="2" s="1"/>
  <c r="T790" i="2" a="1"/>
  <c r="T790" i="2" s="1"/>
  <c r="T782" i="2" a="1"/>
  <c r="T782" i="2" s="1"/>
  <c r="R782" i="2" a="1"/>
  <c r="R782" i="2" s="1"/>
  <c r="S782" i="2" a="1"/>
  <c r="S782" i="2" s="1"/>
  <c r="S746" i="2" a="1"/>
  <c r="S746" i="2" s="1"/>
  <c r="R746" i="2" a="1"/>
  <c r="R746" i="2" s="1"/>
  <c r="T746" i="2" a="1"/>
  <c r="T746" i="2" s="1"/>
  <c r="R738" i="2" a="1"/>
  <c r="R738" i="2" s="1"/>
  <c r="T738" i="2" a="1"/>
  <c r="T738" i="2" s="1"/>
  <c r="S738" i="2" a="1"/>
  <c r="S738" i="2" s="1"/>
  <c r="S730" i="2" a="1"/>
  <c r="S730" i="2" s="1"/>
  <c r="R730" i="2" a="1"/>
  <c r="R730" i="2" s="1"/>
  <c r="T730" i="2" a="1"/>
  <c r="T730" i="2" s="1"/>
  <c r="R722" i="2" a="1"/>
  <c r="R722" i="2" s="1"/>
  <c r="T722" i="2" a="1"/>
  <c r="T722" i="2" s="1"/>
  <c r="S722" i="2" a="1"/>
  <c r="S722" i="2" s="1"/>
  <c r="P686" i="2"/>
  <c r="S678" i="2" a="1"/>
  <c r="S678" i="2" s="1"/>
  <c r="R678" i="2" a="1"/>
  <c r="R678" i="2" s="1"/>
  <c r="T678" i="2" a="1"/>
  <c r="T678" i="2" s="1"/>
  <c r="T670" i="2" a="1"/>
  <c r="T670" i="2" s="1"/>
  <c r="S670" i="2" a="1"/>
  <c r="S670" i="2" s="1"/>
  <c r="R670" i="2" a="1"/>
  <c r="R670" i="2" s="1"/>
  <c r="S662" i="2" a="1"/>
  <c r="S662" i="2" s="1"/>
  <c r="R662" i="2" a="1"/>
  <c r="R662" i="2" s="1"/>
  <c r="T662" i="2" a="1"/>
  <c r="T662" i="2" s="1"/>
  <c r="T654" i="2" a="1"/>
  <c r="T654" i="2" s="1"/>
  <c r="S654" i="2" a="1"/>
  <c r="S654" i="2" s="1"/>
  <c r="R654" i="2" a="1"/>
  <c r="R654" i="2" s="1"/>
  <c r="S618" i="2" a="1"/>
  <c r="S618" i="2" s="1"/>
  <c r="R618" i="2" a="1"/>
  <c r="R618" i="2" s="1"/>
  <c r="T618" i="2" a="1"/>
  <c r="T618" i="2" s="1"/>
  <c r="R610" i="2" a="1"/>
  <c r="R610" i="2" s="1"/>
  <c r="T610" i="2" a="1"/>
  <c r="T610" i="2" s="1"/>
  <c r="S610" i="2" a="1"/>
  <c r="S610" i="2" s="1"/>
  <c r="S602" i="2" a="1"/>
  <c r="S602" i="2" s="1"/>
  <c r="R602" i="2" a="1"/>
  <c r="R602" i="2" s="1"/>
  <c r="T602" i="2" a="1"/>
  <c r="T602" i="2" s="1"/>
  <c r="R594" i="2" a="1"/>
  <c r="R594" i="2" s="1"/>
  <c r="T594" i="2" a="1"/>
  <c r="T594" i="2" s="1"/>
  <c r="S594" i="2" a="1"/>
  <c r="S594" i="2" s="1"/>
  <c r="P558" i="2"/>
  <c r="S550" i="2" a="1"/>
  <c r="S550" i="2" s="1"/>
  <c r="R550" i="2" a="1"/>
  <c r="R550" i="2" s="1"/>
  <c r="T550" i="2" a="1"/>
  <c r="T550" i="2" s="1"/>
  <c r="T542" i="2" a="1"/>
  <c r="T542" i="2" s="1"/>
  <c r="S542" i="2" a="1"/>
  <c r="S542" i="2" s="1"/>
  <c r="R542" i="2" a="1"/>
  <c r="R542" i="2" s="1"/>
  <c r="S534" i="2" a="1"/>
  <c r="S534" i="2" s="1"/>
  <c r="R534" i="2" a="1"/>
  <c r="R534" i="2" s="1"/>
  <c r="T534" i="2" a="1"/>
  <c r="T534" i="2" s="1"/>
  <c r="T526" i="2" a="1"/>
  <c r="T526" i="2" s="1"/>
  <c r="S526" i="2" a="1"/>
  <c r="S526" i="2" s="1"/>
  <c r="R526" i="2" a="1"/>
  <c r="R526" i="2" s="1"/>
  <c r="S490" i="2" a="1"/>
  <c r="S490" i="2" s="1"/>
  <c r="R490" i="2" a="1"/>
  <c r="R490" i="2" s="1"/>
  <c r="T490" i="2" a="1"/>
  <c r="T490" i="2" s="1"/>
  <c r="R482" i="2" a="1"/>
  <c r="R482" i="2" s="1"/>
  <c r="T482" i="2" a="1"/>
  <c r="T482" i="2" s="1"/>
  <c r="S482" i="2" a="1"/>
  <c r="S482" i="2" s="1"/>
  <c r="S474" i="2" a="1"/>
  <c r="S474" i="2" s="1"/>
  <c r="T474" i="2" a="1"/>
  <c r="T474" i="2" s="1"/>
  <c r="R474" i="2" a="1"/>
  <c r="R474" i="2" s="1"/>
  <c r="S466" i="2" a="1"/>
  <c r="S466" i="2" s="1"/>
  <c r="R466" i="2" a="1"/>
  <c r="R466" i="2" s="1"/>
  <c r="T466" i="2" a="1"/>
  <c r="T466" i="2" s="1"/>
  <c r="R422" i="2" a="1"/>
  <c r="R422" i="2" s="1"/>
  <c r="S422" i="2" a="1"/>
  <c r="S422" i="2" s="1"/>
  <c r="T422" i="2" a="1"/>
  <c r="T422" i="2" s="1"/>
  <c r="R414" i="2" a="1"/>
  <c r="R414" i="2" s="1"/>
  <c r="S414" i="2" a="1"/>
  <c r="S414" i="2" s="1"/>
  <c r="T414" i="2" a="1"/>
  <c r="T414" i="2" s="1"/>
  <c r="R406" i="2" a="1"/>
  <c r="R406" i="2" s="1"/>
  <c r="S406" i="2" a="1"/>
  <c r="S406" i="2" s="1"/>
  <c r="T406" i="2" a="1"/>
  <c r="T406" i="2" s="1"/>
  <c r="R398" i="2" a="1"/>
  <c r="R398" i="2" s="1"/>
  <c r="S398" i="2" a="1"/>
  <c r="S398" i="2" s="1"/>
  <c r="T398" i="2" a="1"/>
  <c r="T398" i="2" s="1"/>
  <c r="S362" i="2" a="1"/>
  <c r="S362" i="2" s="1"/>
  <c r="T362" i="2" a="1"/>
  <c r="T362" i="2" s="1"/>
  <c r="R362" i="2" a="1"/>
  <c r="R362" i="2" s="1"/>
  <c r="S354" i="2" a="1"/>
  <c r="S354" i="2" s="1"/>
  <c r="T354" i="2" a="1"/>
  <c r="T354" i="2" s="1"/>
  <c r="R354" i="2" a="1"/>
  <c r="R354" i="2" s="1"/>
  <c r="S346" i="2" a="1"/>
  <c r="S346" i="2" s="1"/>
  <c r="T346" i="2" a="1"/>
  <c r="T346" i="2" s="1"/>
  <c r="R346" i="2" a="1"/>
  <c r="R346" i="2" s="1"/>
  <c r="S338" i="2" a="1"/>
  <c r="S338" i="2" s="1"/>
  <c r="T338" i="2" a="1"/>
  <c r="T338" i="2" s="1"/>
  <c r="R338" i="2" a="1"/>
  <c r="R338" i="2" s="1"/>
  <c r="R294" i="2" a="1"/>
  <c r="R294" i="2" s="1"/>
  <c r="S294" i="2" a="1"/>
  <c r="S294" i="2" s="1"/>
  <c r="T294" i="2" a="1"/>
  <c r="T294" i="2" s="1"/>
  <c r="R286" i="2" a="1"/>
  <c r="R286" i="2" s="1"/>
  <c r="S286" i="2" a="1"/>
  <c r="S286" i="2" s="1"/>
  <c r="T286" i="2" a="1"/>
  <c r="T286" i="2" s="1"/>
  <c r="R278" i="2" a="1"/>
  <c r="R278" i="2" s="1"/>
  <c r="S278" i="2" a="1"/>
  <c r="S278" i="2" s="1"/>
  <c r="T278" i="2" a="1"/>
  <c r="T278" i="2" s="1"/>
  <c r="R270" i="2" a="1"/>
  <c r="R270" i="2" s="1"/>
  <c r="S270" i="2" a="1"/>
  <c r="S270" i="2" s="1"/>
  <c r="T270" i="2" a="1"/>
  <c r="T270" i="2" s="1"/>
  <c r="S234" i="2" a="1"/>
  <c r="S234" i="2" s="1"/>
  <c r="T234" i="2" a="1"/>
  <c r="T234" i="2" s="1"/>
  <c r="R234" i="2" a="1"/>
  <c r="R234" i="2" s="1"/>
  <c r="S226" i="2" a="1"/>
  <c r="S226" i="2" s="1"/>
  <c r="T226" i="2" a="1"/>
  <c r="T226" i="2" s="1"/>
  <c r="R226" i="2" a="1"/>
  <c r="R226" i="2" s="1"/>
  <c r="S218" i="2" a="1"/>
  <c r="S218" i="2" s="1"/>
  <c r="T218" i="2" a="1"/>
  <c r="T218" i="2" s="1"/>
  <c r="R218" i="2" a="1"/>
  <c r="R218" i="2" s="1"/>
  <c r="O178" i="2"/>
  <c r="O150" i="2"/>
  <c r="S134" i="2" a="1"/>
  <c r="S134" i="2" s="1"/>
  <c r="S62" i="2" a="1"/>
  <c r="S62" i="2" s="1"/>
  <c r="S54" i="2" a="1"/>
  <c r="S54" i="2" s="1"/>
  <c r="S2505" i="2" a="1"/>
  <c r="S2505" i="2" s="1"/>
  <c r="R2505" i="2" a="1"/>
  <c r="R2505" i="2" s="1"/>
  <c r="T2505" i="2" a="1"/>
  <c r="T2505" i="2" s="1"/>
  <c r="T2493" i="2" a="1"/>
  <c r="T2493" i="2" s="1"/>
  <c r="S2493" i="2" a="1"/>
  <c r="S2493" i="2" s="1"/>
  <c r="R2493" i="2" a="1"/>
  <c r="R2493" i="2" s="1"/>
  <c r="T2469" i="2" a="1"/>
  <c r="T2469" i="2" s="1"/>
  <c r="S2469" i="2" a="1"/>
  <c r="S2469" i="2" s="1"/>
  <c r="R2469" i="2" a="1"/>
  <c r="R2469" i="2" s="1"/>
  <c r="P2457" i="2"/>
  <c r="S2449" i="2" a="1"/>
  <c r="S2449" i="2" s="1"/>
  <c r="R2449" i="2" a="1"/>
  <c r="R2449" i="2" s="1"/>
  <c r="T2449" i="2" a="1"/>
  <c r="T2449" i="2" s="1"/>
  <c r="P2433" i="2"/>
  <c r="S2425" i="2" a="1"/>
  <c r="S2425" i="2" s="1"/>
  <c r="R2425" i="2" a="1"/>
  <c r="R2425" i="2" s="1"/>
  <c r="T2425" i="2" a="1"/>
  <c r="T2425" i="2" s="1"/>
  <c r="S2413" i="2" a="1"/>
  <c r="S2413" i="2" s="1"/>
  <c r="R2413" i="2" a="1"/>
  <c r="R2413" i="2" s="1"/>
  <c r="T2413" i="2" a="1"/>
  <c r="T2413" i="2" s="1"/>
  <c r="T2401" i="2" a="1"/>
  <c r="T2401" i="2" s="1"/>
  <c r="S2401" i="2" a="1"/>
  <c r="S2401" i="2" s="1"/>
  <c r="R2401" i="2" a="1"/>
  <c r="R2401" i="2" s="1"/>
  <c r="S2389" i="2" a="1"/>
  <c r="S2389" i="2" s="1"/>
  <c r="R2389" i="2" a="1"/>
  <c r="R2389" i="2" s="1"/>
  <c r="T2389" i="2" a="1"/>
  <c r="T2389" i="2" s="1"/>
  <c r="S2377" i="2" a="1"/>
  <c r="S2377" i="2" s="1"/>
  <c r="R2377" i="2" a="1"/>
  <c r="R2377" i="2" s="1"/>
  <c r="T2377" i="2" a="1"/>
  <c r="T2377" i="2" s="1"/>
  <c r="R2365" i="2" a="1"/>
  <c r="R2365" i="2" s="1"/>
  <c r="T2365" i="2" a="1"/>
  <c r="T2365" i="2" s="1"/>
  <c r="S2365" i="2" a="1"/>
  <c r="S2365" i="2" s="1"/>
  <c r="P2353" i="2"/>
  <c r="S2341" i="2" a="1"/>
  <c r="S2341" i="2" s="1"/>
  <c r="T2341" i="2" a="1"/>
  <c r="T2341" i="2" s="1"/>
  <c r="R2341" i="2" a="1"/>
  <c r="R2341" i="2" s="1"/>
  <c r="R2321" i="2" a="1"/>
  <c r="R2321" i="2" s="1"/>
  <c r="T2321" i="2" a="1"/>
  <c r="T2321" i="2" s="1"/>
  <c r="S2321" i="2" a="1"/>
  <c r="S2321" i="2" s="1"/>
  <c r="P2317" i="2"/>
  <c r="P2305" i="2"/>
  <c r="R2297" i="2" a="1"/>
  <c r="R2297" i="2" s="1"/>
  <c r="S2297" i="2" a="1"/>
  <c r="S2297" i="2" s="1"/>
  <c r="T2297" i="2" a="1"/>
  <c r="T2297" i="2" s="1"/>
  <c r="T2285" i="2" a="1"/>
  <c r="T2285" i="2" s="1"/>
  <c r="S2285" i="2" a="1"/>
  <c r="S2285" i="2" s="1"/>
  <c r="R2285" i="2" a="1"/>
  <c r="R2285" i="2" s="1"/>
  <c r="P2281" i="2"/>
  <c r="T2273" i="2" a="1"/>
  <c r="T2273" i="2" s="1"/>
  <c r="S2273" i="2" a="1"/>
  <c r="S2273" i="2" s="1"/>
  <c r="R2273" i="2" a="1"/>
  <c r="R2273" i="2" s="1"/>
  <c r="S2261" i="2" a="1"/>
  <c r="S2261" i="2" s="1"/>
  <c r="R2261" i="2" a="1"/>
  <c r="R2261" i="2" s="1"/>
  <c r="T2261" i="2" a="1"/>
  <c r="T2261" i="2" s="1"/>
  <c r="T2249" i="2" a="1"/>
  <c r="T2249" i="2" s="1"/>
  <c r="S2249" i="2" a="1"/>
  <c r="S2249" i="2" s="1"/>
  <c r="R2249" i="2" a="1"/>
  <c r="R2249" i="2" s="1"/>
  <c r="R2237" i="2" a="1"/>
  <c r="R2237" i="2" s="1"/>
  <c r="T2237" i="2" a="1"/>
  <c r="T2237" i="2" s="1"/>
  <c r="S2237" i="2" a="1"/>
  <c r="S2237" i="2" s="1"/>
  <c r="T2213" i="2" a="1"/>
  <c r="T2213" i="2" s="1"/>
  <c r="S2213" i="2" a="1"/>
  <c r="S2213" i="2" s="1"/>
  <c r="R2213" i="2" a="1"/>
  <c r="R2213" i="2" s="1"/>
  <c r="P2201" i="2"/>
  <c r="T2193" i="2" a="1"/>
  <c r="T2193" i="2" s="1"/>
  <c r="S2193" i="2" a="1"/>
  <c r="S2193" i="2" s="1"/>
  <c r="R2193" i="2" a="1"/>
  <c r="R2193" i="2" s="1"/>
  <c r="P2177" i="2"/>
  <c r="S2169" i="2" a="1"/>
  <c r="S2169" i="2" s="1"/>
  <c r="R2169" i="2" a="1"/>
  <c r="R2169" i="2" s="1"/>
  <c r="T2169" i="2" a="1"/>
  <c r="T2169" i="2" s="1"/>
  <c r="R2157" i="2" a="1"/>
  <c r="R2157" i="2" s="1"/>
  <c r="S2157" i="2" a="1"/>
  <c r="S2157" i="2" s="1"/>
  <c r="T2157" i="2" a="1"/>
  <c r="T2157" i="2" s="1"/>
  <c r="P2153" i="2"/>
  <c r="T2145" i="2" a="1"/>
  <c r="T2145" i="2" s="1"/>
  <c r="S2145" i="2" a="1"/>
  <c r="S2145" i="2" s="1"/>
  <c r="R2145" i="2" a="1"/>
  <c r="R2145" i="2" s="1"/>
  <c r="S2133" i="2" a="1"/>
  <c r="S2133" i="2" s="1"/>
  <c r="R2133" i="2" a="1"/>
  <c r="R2133" i="2" s="1"/>
  <c r="T2133" i="2" a="1"/>
  <c r="T2133" i="2" s="1"/>
  <c r="S2121" i="2" a="1"/>
  <c r="S2121" i="2" s="1"/>
  <c r="T2121" i="2" a="1"/>
  <c r="T2121" i="2" s="1"/>
  <c r="R2121" i="2" a="1"/>
  <c r="R2121" i="2" s="1"/>
  <c r="S2109" i="2" a="1"/>
  <c r="S2109" i="2" s="1"/>
  <c r="R2109" i="2" a="1"/>
  <c r="R2109" i="2" s="1"/>
  <c r="T2109" i="2" a="1"/>
  <c r="T2109" i="2" s="1"/>
  <c r="P2097" i="2"/>
  <c r="S2085" i="2" a="1"/>
  <c r="S2085" i="2" s="1"/>
  <c r="R2085" i="2" a="1"/>
  <c r="R2085" i="2" s="1"/>
  <c r="T2085" i="2" a="1"/>
  <c r="T2085" i="2" s="1"/>
  <c r="P2073" i="2"/>
  <c r="T2065" i="2" a="1"/>
  <c r="T2065" i="2" s="1"/>
  <c r="S2065" i="2" a="1"/>
  <c r="S2065" i="2" s="1"/>
  <c r="R2065" i="2" a="1"/>
  <c r="R2065" i="2" s="1"/>
  <c r="P2049" i="2"/>
  <c r="T2041" i="2" a="1"/>
  <c r="T2041" i="2" s="1"/>
  <c r="S2041" i="2" a="1"/>
  <c r="S2041" i="2" s="1"/>
  <c r="R2041" i="2" a="1"/>
  <c r="R2041" i="2" s="1"/>
  <c r="T2029" i="2" a="1"/>
  <c r="T2029" i="2" s="1"/>
  <c r="S2029" i="2" a="1"/>
  <c r="S2029" i="2" s="1"/>
  <c r="R2029" i="2" a="1"/>
  <c r="R2029" i="2" s="1"/>
  <c r="P2025" i="2"/>
  <c r="T2017" i="2" a="1"/>
  <c r="T2017" i="2" s="1"/>
  <c r="S2017" i="2" a="1"/>
  <c r="S2017" i="2" s="1"/>
  <c r="R2017" i="2" a="1"/>
  <c r="R2017" i="2" s="1"/>
  <c r="T2005" i="2" a="1"/>
  <c r="T2005" i="2" s="1"/>
  <c r="S2005" i="2" a="1"/>
  <c r="S2005" i="2" s="1"/>
  <c r="R2005" i="2" a="1"/>
  <c r="R2005" i="2" s="1"/>
  <c r="R1993" i="2" a="1"/>
  <c r="R1993" i="2" s="1"/>
  <c r="T1993" i="2" a="1"/>
  <c r="T1993" i="2" s="1"/>
  <c r="S1993" i="2" a="1"/>
  <c r="S1993" i="2" s="1"/>
  <c r="R1981" i="2" a="1"/>
  <c r="R1981" i="2" s="1"/>
  <c r="T1981" i="2" a="1"/>
  <c r="T1981" i="2" s="1"/>
  <c r="S1981" i="2" a="1"/>
  <c r="S1981" i="2" s="1"/>
  <c r="P1969" i="2"/>
  <c r="T1957" i="2" a="1"/>
  <c r="T1957" i="2" s="1"/>
  <c r="S1957" i="2" a="1"/>
  <c r="S1957" i="2" s="1"/>
  <c r="R1957" i="2" a="1"/>
  <c r="R1957" i="2" s="1"/>
  <c r="S1937" i="2" a="1"/>
  <c r="S1937" i="2" s="1"/>
  <c r="T1937" i="2" a="1"/>
  <c r="T1937" i="2" s="1"/>
  <c r="R1937" i="2" a="1"/>
  <c r="R1937" i="2" s="1"/>
  <c r="P1921" i="2"/>
  <c r="R1913" i="2" a="1"/>
  <c r="R1913" i="2" s="1"/>
  <c r="T1913" i="2" a="1"/>
  <c r="T1913" i="2" s="1"/>
  <c r="S1913" i="2" a="1"/>
  <c r="S1913" i="2" s="1"/>
  <c r="R1901" i="2" a="1"/>
  <c r="R1901" i="2" s="1"/>
  <c r="S1901" i="2" a="1"/>
  <c r="S1901" i="2" s="1"/>
  <c r="T1901" i="2" a="1"/>
  <c r="T1901" i="2" s="1"/>
  <c r="R1889" i="2" a="1"/>
  <c r="R1889" i="2" s="1"/>
  <c r="T1889" i="2" a="1"/>
  <c r="T1889" i="2" s="1"/>
  <c r="S1889" i="2" a="1"/>
  <c r="S1889" i="2" s="1"/>
  <c r="R1877" i="2" a="1"/>
  <c r="R1877" i="2" s="1"/>
  <c r="T1877" i="2" a="1"/>
  <c r="T1877" i="2" s="1"/>
  <c r="S1877" i="2" a="1"/>
  <c r="S1877" i="2" s="1"/>
  <c r="T1865" i="2" a="1"/>
  <c r="T1865" i="2" s="1"/>
  <c r="S1865" i="2" a="1"/>
  <c r="S1865" i="2" s="1"/>
  <c r="R1865" i="2" a="1"/>
  <c r="R1865" i="2" s="1"/>
  <c r="S1853" i="2" a="1"/>
  <c r="S1853" i="2" s="1"/>
  <c r="R1853" i="2" a="1"/>
  <c r="R1853" i="2" s="1"/>
  <c r="T1853" i="2" a="1"/>
  <c r="T1853" i="2" s="1"/>
  <c r="R1829" i="2" a="1"/>
  <c r="R1829" i="2" s="1"/>
  <c r="T1829" i="2" a="1"/>
  <c r="T1829" i="2" s="1"/>
  <c r="S1829" i="2" a="1"/>
  <c r="S1829" i="2" s="1"/>
  <c r="R1809" i="2" a="1"/>
  <c r="R1809" i="2" s="1"/>
  <c r="S1809" i="2" a="1"/>
  <c r="S1809" i="2" s="1"/>
  <c r="T1809" i="2" a="1"/>
  <c r="T1809" i="2" s="1"/>
  <c r="S1785" i="2" a="1"/>
  <c r="S1785" i="2" s="1"/>
  <c r="T1785" i="2" a="1"/>
  <c r="T1785" i="2" s="1"/>
  <c r="R1785" i="2" a="1"/>
  <c r="R1785" i="2" s="1"/>
  <c r="R1773" i="2" a="1"/>
  <c r="R1773" i="2" s="1"/>
  <c r="T1773" i="2" a="1"/>
  <c r="T1773" i="2" s="1"/>
  <c r="S1773" i="2" a="1"/>
  <c r="S1773" i="2" s="1"/>
  <c r="S1761" i="2" a="1"/>
  <c r="S1761" i="2" s="1"/>
  <c r="T1761" i="2" a="1"/>
  <c r="T1761" i="2" s="1"/>
  <c r="R1761" i="2" a="1"/>
  <c r="R1761" i="2" s="1"/>
  <c r="R1749" i="2" a="1"/>
  <c r="R1749" i="2" s="1"/>
  <c r="S1749" i="2" a="1"/>
  <c r="S1749" i="2" s="1"/>
  <c r="T1749" i="2" a="1"/>
  <c r="T1749" i="2" s="1"/>
  <c r="S1737" i="2" a="1"/>
  <c r="S1737" i="2" s="1"/>
  <c r="R1737" i="2" a="1"/>
  <c r="R1737" i="2" s="1"/>
  <c r="T1737" i="2" a="1"/>
  <c r="T1737" i="2" s="1"/>
  <c r="T1725" i="2" a="1"/>
  <c r="T1725" i="2" s="1"/>
  <c r="S1725" i="2" a="1"/>
  <c r="S1725" i="2" s="1"/>
  <c r="R1725" i="2" a="1"/>
  <c r="R1725" i="2" s="1"/>
  <c r="S1701" i="2" a="1"/>
  <c r="S1701" i="2" s="1"/>
  <c r="R1701" i="2" a="1"/>
  <c r="R1701" i="2" s="1"/>
  <c r="T1701" i="2" a="1"/>
  <c r="T1701" i="2" s="1"/>
  <c r="R1681" i="2" a="1"/>
  <c r="R1681" i="2" s="1"/>
  <c r="T1681" i="2" a="1"/>
  <c r="T1681" i="2" s="1"/>
  <c r="S1681" i="2" a="1"/>
  <c r="S1681" i="2" s="1"/>
  <c r="R1657" i="2" a="1"/>
  <c r="R1657" i="2" s="1"/>
  <c r="T1657" i="2" a="1"/>
  <c r="T1657" i="2" s="1"/>
  <c r="S1657" i="2" a="1"/>
  <c r="S1657" i="2" s="1"/>
  <c r="S1645" i="2" a="1"/>
  <c r="S1645" i="2" s="1"/>
  <c r="R1645" i="2" a="1"/>
  <c r="R1645" i="2" s="1"/>
  <c r="T1645" i="2" a="1"/>
  <c r="T1645" i="2" s="1"/>
  <c r="S1633" i="2" a="1"/>
  <c r="S1633" i="2" s="1"/>
  <c r="R1633" i="2" a="1"/>
  <c r="R1633" i="2" s="1"/>
  <c r="T1633" i="2" a="1"/>
  <c r="T1633" i="2" s="1"/>
  <c r="R1621" i="2" a="1"/>
  <c r="R1621" i="2" s="1"/>
  <c r="T1621" i="2" a="1"/>
  <c r="T1621" i="2" s="1"/>
  <c r="S1621" i="2" a="1"/>
  <c r="S1621" i="2" s="1"/>
  <c r="R1609" i="2" a="1"/>
  <c r="R1609" i="2" s="1"/>
  <c r="T1609" i="2" a="1"/>
  <c r="T1609" i="2" s="1"/>
  <c r="S1609" i="2" a="1"/>
  <c r="S1609" i="2" s="1"/>
  <c r="S1597" i="2" a="1"/>
  <c r="S1597" i="2" s="1"/>
  <c r="R1597" i="2" a="1"/>
  <c r="R1597" i="2" s="1"/>
  <c r="T1597" i="2" a="1"/>
  <c r="T1597" i="2" s="1"/>
  <c r="R1573" i="2" a="1"/>
  <c r="R1573" i="2" s="1"/>
  <c r="T1573" i="2" a="1"/>
  <c r="T1573" i="2" s="1"/>
  <c r="S1573" i="2" a="1"/>
  <c r="S1573" i="2" s="1"/>
  <c r="T1553" i="2" a="1"/>
  <c r="T1553" i="2" s="1"/>
  <c r="S1553" i="2" a="1"/>
  <c r="S1553" i="2" s="1"/>
  <c r="R1553" i="2" a="1"/>
  <c r="R1553" i="2" s="1"/>
  <c r="R1529" i="2" a="1"/>
  <c r="R1529" i="2" s="1"/>
  <c r="T1529" i="2" a="1"/>
  <c r="T1529" i="2" s="1"/>
  <c r="S1529" i="2" a="1"/>
  <c r="S1529" i="2" s="1"/>
  <c r="S1517" i="2" a="1"/>
  <c r="S1517" i="2" s="1"/>
  <c r="R1517" i="2" a="1"/>
  <c r="R1517" i="2" s="1"/>
  <c r="T1517" i="2" a="1"/>
  <c r="T1517" i="2" s="1"/>
  <c r="T1505" i="2" a="1"/>
  <c r="T1505" i="2" s="1"/>
  <c r="S1505" i="2" a="1"/>
  <c r="S1505" i="2" s="1"/>
  <c r="R1505" i="2" a="1"/>
  <c r="R1505" i="2" s="1"/>
  <c r="S1493" i="2" a="1"/>
  <c r="S1493" i="2" s="1"/>
  <c r="R1493" i="2" a="1"/>
  <c r="R1493" i="2" s="1"/>
  <c r="T1493" i="2" a="1"/>
  <c r="T1493" i="2" s="1"/>
  <c r="S1485" i="2" a="1"/>
  <c r="S1485" i="2" s="1"/>
  <c r="T1485" i="2" a="1"/>
  <c r="T1485" i="2" s="1"/>
  <c r="R1485" i="2" a="1"/>
  <c r="R1485" i="2" s="1"/>
  <c r="T1473" i="2" a="1"/>
  <c r="T1473" i="2" s="1"/>
  <c r="S1473" i="2" a="1"/>
  <c r="S1473" i="2" s="1"/>
  <c r="R1473" i="2" a="1"/>
  <c r="R1473" i="2" s="1"/>
  <c r="T1453" i="2" a="1"/>
  <c r="T1453" i="2" s="1"/>
  <c r="S1453" i="2" a="1"/>
  <c r="S1453" i="2" s="1"/>
  <c r="R1453" i="2" a="1"/>
  <c r="R1453" i="2" s="1"/>
  <c r="P1453" i="2"/>
  <c r="S1425" i="2" a="1"/>
  <c r="S1425" i="2" s="1"/>
  <c r="R1425" i="2" a="1"/>
  <c r="R1425" i="2" s="1"/>
  <c r="T1425" i="2" a="1"/>
  <c r="T1425" i="2" s="1"/>
  <c r="R1413" i="2" a="1"/>
  <c r="R1413" i="2" s="1"/>
  <c r="S1413" i="2" a="1"/>
  <c r="S1413" i="2" s="1"/>
  <c r="T1413" i="2" a="1"/>
  <c r="T1413" i="2" s="1"/>
  <c r="P1401" i="2"/>
  <c r="R1393" i="2" a="1"/>
  <c r="R1393" i="2" s="1"/>
  <c r="T1393" i="2" a="1"/>
  <c r="T1393" i="2" s="1"/>
  <c r="S1393" i="2" a="1"/>
  <c r="S1393" i="2" s="1"/>
  <c r="P1377" i="2"/>
  <c r="S1369" i="2" a="1"/>
  <c r="S1369" i="2" s="1"/>
  <c r="R1369" i="2" a="1"/>
  <c r="R1369" i="2" s="1"/>
  <c r="T1369" i="2" a="1"/>
  <c r="T1369" i="2" s="1"/>
  <c r="P1357" i="2"/>
  <c r="S1337" i="2" a="1"/>
  <c r="S1337" i="2" s="1"/>
  <c r="R1337" i="2" a="1"/>
  <c r="R1337" i="2" s="1"/>
  <c r="T1337" i="2" a="1"/>
  <c r="T1337" i="2" s="1"/>
  <c r="P1337" i="2"/>
  <c r="S1317" i="2" a="1"/>
  <c r="S1317" i="2" s="1"/>
  <c r="R1317" i="2" a="1"/>
  <c r="R1317" i="2" s="1"/>
  <c r="T1317" i="2" a="1"/>
  <c r="T1317" i="2" s="1"/>
  <c r="S1309" i="2" a="1"/>
  <c r="S1309" i="2" s="1"/>
  <c r="R1309" i="2" a="1"/>
  <c r="R1309" i="2" s="1"/>
  <c r="T1309" i="2" a="1"/>
  <c r="T1309" i="2" s="1"/>
  <c r="S1277" i="2" a="1"/>
  <c r="S1277" i="2" s="1"/>
  <c r="R1277" i="2" a="1"/>
  <c r="R1277" i="2" s="1"/>
  <c r="T1277" i="2" a="1"/>
  <c r="T1277" i="2" s="1"/>
  <c r="S1253" i="2" a="1"/>
  <c r="S1253" i="2" s="1"/>
  <c r="R1253" i="2" a="1"/>
  <c r="R1253" i="2" s="1"/>
  <c r="T1253" i="2" a="1"/>
  <c r="T1253" i="2" s="1"/>
  <c r="P1241" i="2"/>
  <c r="R1233" i="2" a="1"/>
  <c r="R1233" i="2" s="1"/>
  <c r="T1233" i="2" a="1"/>
  <c r="T1233" i="2" s="1"/>
  <c r="S1233" i="2" a="1"/>
  <c r="S1233" i="2" s="1"/>
  <c r="P1233" i="2"/>
  <c r="S1193" i="2" a="1"/>
  <c r="S1193" i="2" s="1"/>
  <c r="R1193" i="2" a="1"/>
  <c r="R1193" i="2" s="1"/>
  <c r="T1193" i="2" a="1"/>
  <c r="T1193" i="2" s="1"/>
  <c r="T1173" i="2" a="1"/>
  <c r="T1173" i="2" s="1"/>
  <c r="S1173" i="2" a="1"/>
  <c r="S1173" i="2" s="1"/>
  <c r="R1173" i="2" a="1"/>
  <c r="R1173" i="2" s="1"/>
  <c r="S1161" i="2" a="1"/>
  <c r="S1161" i="2" s="1"/>
  <c r="R1161" i="2" a="1"/>
  <c r="R1161" i="2" s="1"/>
  <c r="T1161" i="2" a="1"/>
  <c r="T1161" i="2" s="1"/>
  <c r="P1161" i="2"/>
  <c r="R1097" i="2" a="1"/>
  <c r="R1097" i="2" s="1"/>
  <c r="T1097" i="2" a="1"/>
  <c r="T1097" i="2" s="1"/>
  <c r="S1097" i="2" a="1"/>
  <c r="S1097" i="2" s="1"/>
  <c r="R1085" i="2" a="1"/>
  <c r="R1085" i="2" s="1"/>
  <c r="S1085" i="2" a="1"/>
  <c r="S1085" i="2" s="1"/>
  <c r="T1085" i="2" a="1"/>
  <c r="T1085" i="2" s="1"/>
  <c r="T1077" i="2" a="1"/>
  <c r="T1077" i="2" s="1"/>
  <c r="S1077" i="2" a="1"/>
  <c r="S1077" i="2" s="1"/>
  <c r="R1077" i="2" a="1"/>
  <c r="R1077" i="2" s="1"/>
  <c r="P1065" i="2"/>
  <c r="S1057" i="2" a="1"/>
  <c r="S1057" i="2" s="1"/>
  <c r="R1057" i="2" a="1"/>
  <c r="R1057" i="2" s="1"/>
  <c r="T1057" i="2" a="1"/>
  <c r="T1057" i="2" s="1"/>
  <c r="P1057" i="2"/>
  <c r="R1017" i="2" a="1"/>
  <c r="R1017" i="2" s="1"/>
  <c r="T1017" i="2" a="1"/>
  <c r="T1017" i="2" s="1"/>
  <c r="S1017" i="2" a="1"/>
  <c r="S1017" i="2" s="1"/>
  <c r="R1005" i="2" a="1"/>
  <c r="R1005" i="2" s="1"/>
  <c r="T1005" i="2" a="1"/>
  <c r="T1005" i="2" s="1"/>
  <c r="S1005" i="2" a="1"/>
  <c r="S1005" i="2" s="1"/>
  <c r="R993" i="2" a="1"/>
  <c r="R993" i="2" s="1"/>
  <c r="T993" i="2" a="1"/>
  <c r="T993" i="2" s="1"/>
  <c r="S993" i="2" a="1"/>
  <c r="S993" i="2" s="1"/>
  <c r="S981" i="2" a="1"/>
  <c r="S981" i="2" s="1"/>
  <c r="R981" i="2" a="1"/>
  <c r="R981" i="2" s="1"/>
  <c r="T981" i="2" a="1"/>
  <c r="T981" i="2" s="1"/>
  <c r="R973" i="2" a="1"/>
  <c r="R973" i="2" s="1"/>
  <c r="T973" i="2" a="1"/>
  <c r="T973" i="2" s="1"/>
  <c r="S973" i="2" a="1"/>
  <c r="S973" i="2" s="1"/>
  <c r="R961" i="2" a="1"/>
  <c r="R961" i="2" s="1"/>
  <c r="T961" i="2" a="1"/>
  <c r="T961" i="2" s="1"/>
  <c r="S961" i="2" a="1"/>
  <c r="S961" i="2" s="1"/>
  <c r="R941" i="2" a="1"/>
  <c r="R941" i="2" s="1"/>
  <c r="T941" i="2" a="1"/>
  <c r="T941" i="2" s="1"/>
  <c r="S941" i="2" a="1"/>
  <c r="S941" i="2" s="1"/>
  <c r="P941" i="2"/>
  <c r="R913" i="2" a="1"/>
  <c r="R913" i="2" s="1"/>
  <c r="T913" i="2" a="1"/>
  <c r="T913" i="2" s="1"/>
  <c r="S913" i="2" a="1"/>
  <c r="S913" i="2" s="1"/>
  <c r="S901" i="2" a="1"/>
  <c r="S901" i="2" s="1"/>
  <c r="R901" i="2" a="1"/>
  <c r="R901" i="2" s="1"/>
  <c r="T901" i="2" a="1"/>
  <c r="T901" i="2" s="1"/>
  <c r="R881" i="2" a="1"/>
  <c r="R881" i="2" s="1"/>
  <c r="T881" i="2" a="1"/>
  <c r="T881" i="2" s="1"/>
  <c r="S881" i="2" a="1"/>
  <c r="S881" i="2" s="1"/>
  <c r="P877" i="2"/>
  <c r="R857" i="2" a="1"/>
  <c r="R857" i="2" s="1"/>
  <c r="T857" i="2" a="1"/>
  <c r="T857" i="2" s="1"/>
  <c r="S857" i="2" a="1"/>
  <c r="S857" i="2" s="1"/>
  <c r="P845" i="2"/>
  <c r="R825" i="2" a="1"/>
  <c r="R825" i="2" s="1"/>
  <c r="T825" i="2" a="1"/>
  <c r="T825" i="2" s="1"/>
  <c r="S825" i="2" a="1"/>
  <c r="S825" i="2" s="1"/>
  <c r="P825" i="2"/>
  <c r="R805" i="2" a="1"/>
  <c r="R805" i="2" s="1"/>
  <c r="T805" i="2" a="1"/>
  <c r="T805" i="2" s="1"/>
  <c r="S805" i="2" a="1"/>
  <c r="S805" i="2" s="1"/>
  <c r="S797" i="2" a="1"/>
  <c r="S797" i="2" s="1"/>
  <c r="R797" i="2" a="1"/>
  <c r="R797" i="2" s="1"/>
  <c r="T797" i="2" a="1"/>
  <c r="T797" i="2" s="1"/>
  <c r="R765" i="2" a="1"/>
  <c r="R765" i="2" s="1"/>
  <c r="T765" i="2" a="1"/>
  <c r="T765" i="2" s="1"/>
  <c r="S765" i="2" a="1"/>
  <c r="S765" i="2" s="1"/>
  <c r="T725" i="2" a="1"/>
  <c r="T725" i="2" s="1"/>
  <c r="S725" i="2" a="1"/>
  <c r="S725" i="2" s="1"/>
  <c r="R725" i="2" a="1"/>
  <c r="R725" i="2" s="1"/>
  <c r="R697" i="2" a="1"/>
  <c r="R697" i="2" s="1"/>
  <c r="T697" i="2" a="1"/>
  <c r="T697" i="2" s="1"/>
  <c r="S697" i="2" a="1"/>
  <c r="S697" i="2" s="1"/>
  <c r="P697" i="2"/>
  <c r="R649" i="2" a="1"/>
  <c r="R649" i="2" s="1"/>
  <c r="T649" i="2" a="1"/>
  <c r="T649" i="2" s="1"/>
  <c r="S649" i="2" a="1"/>
  <c r="S649" i="2" s="1"/>
  <c r="P649" i="2"/>
  <c r="S593" i="2" a="1"/>
  <c r="S593" i="2" s="1"/>
  <c r="R593" i="2" a="1"/>
  <c r="R593" i="2" s="1"/>
  <c r="T593" i="2" a="1"/>
  <c r="T593" i="2" s="1"/>
  <c r="P593" i="2"/>
  <c r="R553" i="2" a="1"/>
  <c r="R553" i="2" s="1"/>
  <c r="T553" i="2" a="1"/>
  <c r="T553" i="2" s="1"/>
  <c r="S553" i="2" a="1"/>
  <c r="S553" i="2" s="1"/>
  <c r="P553" i="2"/>
  <c r="S513" i="2" a="1"/>
  <c r="S513" i="2" s="1"/>
  <c r="R513" i="2" a="1"/>
  <c r="R513" i="2" s="1"/>
  <c r="T513" i="2" a="1"/>
  <c r="T513" i="2" s="1"/>
  <c r="R465" i="2" a="1"/>
  <c r="R465" i="2" s="1"/>
  <c r="T465" i="2" a="1"/>
  <c r="T465" i="2" s="1"/>
  <c r="P465" i="2"/>
  <c r="S465" i="2" a="1"/>
  <c r="S465" i="2" s="1"/>
  <c r="S425" i="2" a="1"/>
  <c r="S425" i="2" s="1"/>
  <c r="T425" i="2" a="1"/>
  <c r="T425" i="2" s="1"/>
  <c r="R425" i="2" a="1"/>
  <c r="R425" i="2" s="1"/>
  <c r="P425" i="2"/>
  <c r="S385" i="2" a="1"/>
  <c r="S385" i="2" s="1"/>
  <c r="T385" i="2" a="1"/>
  <c r="T385" i="2" s="1"/>
  <c r="R385" i="2" a="1"/>
  <c r="R385" i="2" s="1"/>
  <c r="T337" i="2" a="1"/>
  <c r="T337" i="2" s="1"/>
  <c r="S337" i="2" a="1"/>
  <c r="S337" i="2" s="1"/>
  <c r="R337" i="2" a="1"/>
  <c r="R337" i="2" s="1"/>
  <c r="P337" i="2"/>
  <c r="S297" i="2" a="1"/>
  <c r="S297" i="2" s="1"/>
  <c r="T297" i="2" a="1"/>
  <c r="T297" i="2" s="1"/>
  <c r="R297" i="2" a="1"/>
  <c r="R297" i="2" s="1"/>
  <c r="P297" i="2"/>
  <c r="T257" i="2" a="1"/>
  <c r="T257" i="2" s="1"/>
  <c r="S257" i="2" a="1"/>
  <c r="S257" i="2" s="1"/>
  <c r="R257" i="2" a="1"/>
  <c r="R257" i="2" s="1"/>
  <c r="R2494" i="2" a="1"/>
  <c r="R2494" i="2" s="1"/>
  <c r="S2494" i="2" a="1"/>
  <c r="S2494" i="2" s="1"/>
  <c r="T2494" i="2" a="1"/>
  <c r="T2494" i="2" s="1"/>
  <c r="S2462" i="2" a="1"/>
  <c r="S2462" i="2" s="1"/>
  <c r="R2462" i="2" a="1"/>
  <c r="R2462" i="2" s="1"/>
  <c r="T2462" i="2" a="1"/>
  <c r="T2462" i="2" s="1"/>
  <c r="S2430" i="2" a="1"/>
  <c r="S2430" i="2" s="1"/>
  <c r="R2430" i="2" a="1"/>
  <c r="R2430" i="2" s="1"/>
  <c r="T2430" i="2" a="1"/>
  <c r="T2430" i="2" s="1"/>
  <c r="R2398" i="2" a="1"/>
  <c r="R2398" i="2" s="1"/>
  <c r="T2398" i="2" a="1"/>
  <c r="T2398" i="2" s="1"/>
  <c r="S2398" i="2" a="1"/>
  <c r="S2398" i="2" s="1"/>
  <c r="T2362" i="2" a="1"/>
  <c r="T2362" i="2" s="1"/>
  <c r="R2362" i="2" a="1"/>
  <c r="R2362" i="2" s="1"/>
  <c r="S2362" i="2" a="1"/>
  <c r="S2362" i="2" s="1"/>
  <c r="T2330" i="2" a="1"/>
  <c r="T2330" i="2" s="1"/>
  <c r="R2330" i="2" a="1"/>
  <c r="R2330" i="2" s="1"/>
  <c r="S2330" i="2" a="1"/>
  <c r="S2330" i="2" s="1"/>
  <c r="R2298" i="2" a="1"/>
  <c r="R2298" i="2" s="1"/>
  <c r="T2298" i="2" a="1"/>
  <c r="T2298" i="2" s="1"/>
  <c r="S2298" i="2" a="1"/>
  <c r="S2298" i="2" s="1"/>
  <c r="R2266" i="2" a="1"/>
  <c r="R2266" i="2" s="1"/>
  <c r="T2266" i="2" a="1"/>
  <c r="T2266" i="2" s="1"/>
  <c r="S2266" i="2" a="1"/>
  <c r="S2266" i="2" s="1"/>
  <c r="T2234" i="2" a="1"/>
  <c r="T2234" i="2" s="1"/>
  <c r="S2234" i="2" a="1"/>
  <c r="S2234" i="2" s="1"/>
  <c r="R2234" i="2" a="1"/>
  <c r="R2234" i="2" s="1"/>
  <c r="T2202" i="2" a="1"/>
  <c r="T2202" i="2" s="1"/>
  <c r="R2202" i="2" a="1"/>
  <c r="R2202" i="2" s="1"/>
  <c r="S2202" i="2" a="1"/>
  <c r="S2202" i="2" s="1"/>
  <c r="S2170" i="2" a="1"/>
  <c r="S2170" i="2" s="1"/>
  <c r="T2170" i="2" a="1"/>
  <c r="T2170" i="2" s="1"/>
  <c r="R2170" i="2" a="1"/>
  <c r="R2170" i="2" s="1"/>
  <c r="T2138" i="2" a="1"/>
  <c r="T2138" i="2" s="1"/>
  <c r="S2138" i="2" a="1"/>
  <c r="S2138" i="2" s="1"/>
  <c r="R2138" i="2" a="1"/>
  <c r="R2138" i="2" s="1"/>
  <c r="P2094" i="2"/>
  <c r="S2094" i="2" a="1"/>
  <c r="S2094" i="2" s="1"/>
  <c r="T2094" i="2" a="1"/>
  <c r="T2094" i="2" s="1"/>
  <c r="R2094" i="2" a="1"/>
  <c r="R2094" i="2" s="1"/>
  <c r="T2030" i="2" a="1"/>
  <c r="T2030" i="2" s="1"/>
  <c r="S2030" i="2" a="1"/>
  <c r="S2030" i="2" s="1"/>
  <c r="R2030" i="2" a="1"/>
  <c r="R2030" i="2" s="1"/>
  <c r="R1978" i="2" a="1"/>
  <c r="R1978" i="2" s="1"/>
  <c r="T1978" i="2" a="1"/>
  <c r="T1978" i="2" s="1"/>
  <c r="S1978" i="2" a="1"/>
  <c r="S1978" i="2" s="1"/>
  <c r="T1934" i="2" a="1"/>
  <c r="T1934" i="2" s="1"/>
  <c r="R1934" i="2" a="1"/>
  <c r="R1934" i="2" s="1"/>
  <c r="S1934" i="2" a="1"/>
  <c r="S1934" i="2" s="1"/>
  <c r="S1882" i="2" a="1"/>
  <c r="S1882" i="2" s="1"/>
  <c r="T1882" i="2" a="1"/>
  <c r="T1882" i="2" s="1"/>
  <c r="R1882" i="2" a="1"/>
  <c r="R1882" i="2" s="1"/>
  <c r="S1270" i="2" a="1"/>
  <c r="S1270" i="2" s="1"/>
  <c r="R1270" i="2" a="1"/>
  <c r="R1270" i="2" s="1"/>
  <c r="T1270" i="2" a="1"/>
  <c r="T1270" i="2" s="1"/>
  <c r="R1210" i="2" a="1"/>
  <c r="R1210" i="2" s="1"/>
  <c r="T1210" i="2" a="1"/>
  <c r="T1210" i="2" s="1"/>
  <c r="S1210" i="2" a="1"/>
  <c r="S1210" i="2" s="1"/>
  <c r="R1150" i="2" a="1"/>
  <c r="R1150" i="2" s="1"/>
  <c r="T1150" i="2" a="1"/>
  <c r="T1150" i="2" s="1"/>
  <c r="S1150" i="2" a="1"/>
  <c r="S1150" i="2" s="1"/>
  <c r="S1082" i="2" a="1"/>
  <c r="S1082" i="2" s="1"/>
  <c r="T1082" i="2" a="1"/>
  <c r="T1082" i="2" s="1"/>
  <c r="R1082" i="2" a="1"/>
  <c r="R1082" i="2" s="1"/>
  <c r="T1030" i="2" a="1"/>
  <c r="T1030" i="2" s="1"/>
  <c r="S1030" i="2" a="1"/>
  <c r="S1030" i="2" s="1"/>
  <c r="R1030" i="2" a="1"/>
  <c r="R1030" i="2" s="1"/>
  <c r="R954" i="2" a="1"/>
  <c r="R954" i="2" s="1"/>
  <c r="T954" i="2" a="1"/>
  <c r="T954" i="2" s="1"/>
  <c r="S954" i="2" a="1"/>
  <c r="S954" i="2" s="1"/>
  <c r="R902" i="2" a="1"/>
  <c r="R902" i="2" s="1"/>
  <c r="T902" i="2" a="1"/>
  <c r="T902" i="2" s="1"/>
  <c r="S902" i="2" a="1"/>
  <c r="S902" i="2" s="1"/>
  <c r="T826" i="2" a="1"/>
  <c r="T826" i="2" s="1"/>
  <c r="S826" i="2" a="1"/>
  <c r="S826" i="2" s="1"/>
  <c r="R826" i="2" a="1"/>
  <c r="R826" i="2" s="1"/>
  <c r="S758" i="2" a="1"/>
  <c r="S758" i="2" s="1"/>
  <c r="R758" i="2" a="1"/>
  <c r="R758" i="2" s="1"/>
  <c r="T758" i="2" a="1"/>
  <c r="T758" i="2" s="1"/>
  <c r="R706" i="2" a="1"/>
  <c r="R706" i="2" s="1"/>
  <c r="T706" i="2" a="1"/>
  <c r="T706" i="2" s="1"/>
  <c r="S706" i="2" a="1"/>
  <c r="S706" i="2" s="1"/>
  <c r="S630" i="2" a="1"/>
  <c r="S630" i="2" s="1"/>
  <c r="R630" i="2" a="1"/>
  <c r="R630" i="2" s="1"/>
  <c r="T630" i="2" a="1"/>
  <c r="T630" i="2" s="1"/>
  <c r="R562" i="2" a="1"/>
  <c r="R562" i="2" s="1"/>
  <c r="T562" i="2" a="1"/>
  <c r="T562" i="2" s="1"/>
  <c r="S562" i="2" a="1"/>
  <c r="S562" i="2" s="1"/>
  <c r="S502" i="2" a="1"/>
  <c r="S502" i="2" s="1"/>
  <c r="R502" i="2" a="1"/>
  <c r="R502" i="2" s="1"/>
  <c r="T502" i="2" a="1"/>
  <c r="T502" i="2" s="1"/>
  <c r="T442" i="2" a="1"/>
  <c r="T442" i="2" s="1"/>
  <c r="S442" i="2" a="1"/>
  <c r="S442" i="2" s="1"/>
  <c r="R442" i="2" a="1"/>
  <c r="R442" i="2" s="1"/>
  <c r="R382" i="2" a="1"/>
  <c r="R382" i="2" s="1"/>
  <c r="S382" i="2" a="1"/>
  <c r="S382" i="2" s="1"/>
  <c r="T382" i="2" a="1"/>
  <c r="T382" i="2" s="1"/>
  <c r="S322" i="2" a="1"/>
  <c r="S322" i="2" s="1"/>
  <c r="T322" i="2" a="1"/>
  <c r="T322" i="2" s="1"/>
  <c r="R322" i="2" a="1"/>
  <c r="R322" i="2" s="1"/>
  <c r="R262" i="2" a="1"/>
  <c r="R262" i="2" s="1"/>
  <c r="S262" i="2" a="1"/>
  <c r="S262" i="2" s="1"/>
  <c r="T262" i="2" a="1"/>
  <c r="T262" i="2" s="1"/>
  <c r="S110" i="2" a="1"/>
  <c r="S110" i="2" s="1"/>
  <c r="S2509" i="2" a="1"/>
  <c r="S2509" i="2" s="1"/>
  <c r="R2509" i="2" a="1"/>
  <c r="R2509" i="2" s="1"/>
  <c r="T2509" i="2" a="1"/>
  <c r="T2509" i="2" s="1"/>
  <c r="T2473" i="2" a="1"/>
  <c r="T2473" i="2" s="1"/>
  <c r="S2473" i="2" a="1"/>
  <c r="S2473" i="2" s="1"/>
  <c r="R2473" i="2" a="1"/>
  <c r="R2473" i="2" s="1"/>
  <c r="S2381" i="2" a="1"/>
  <c r="S2381" i="2" s="1"/>
  <c r="R2381" i="2" a="1"/>
  <c r="R2381" i="2" s="1"/>
  <c r="T2381" i="2" a="1"/>
  <c r="T2381" i="2" s="1"/>
  <c r="T2345" i="2" a="1"/>
  <c r="T2345" i="2" s="1"/>
  <c r="S2345" i="2" a="1"/>
  <c r="S2345" i="2" s="1"/>
  <c r="R2345" i="2" a="1"/>
  <c r="R2345" i="2" s="1"/>
  <c r="S2265" i="2" a="1"/>
  <c r="S2265" i="2" s="1"/>
  <c r="R2265" i="2" a="1"/>
  <c r="R2265" i="2" s="1"/>
  <c r="T2265" i="2" a="1"/>
  <c r="T2265" i="2" s="1"/>
  <c r="S2229" i="2" a="1"/>
  <c r="S2229" i="2" s="1"/>
  <c r="R2229" i="2" a="1"/>
  <c r="R2229" i="2" s="1"/>
  <c r="T2229" i="2" a="1"/>
  <c r="T2229" i="2" s="1"/>
  <c r="S2181" i="2" a="1"/>
  <c r="S2181" i="2" s="1"/>
  <c r="R2181" i="2" a="1"/>
  <c r="R2181" i="2" s="1"/>
  <c r="T2181" i="2" a="1"/>
  <c r="T2181" i="2" s="1"/>
  <c r="R2113" i="2" a="1"/>
  <c r="R2113" i="2" s="1"/>
  <c r="S2113" i="2" a="1"/>
  <c r="S2113" i="2" s="1"/>
  <c r="T2113" i="2" a="1"/>
  <c r="T2113" i="2" s="1"/>
  <c r="R2053" i="2" a="1"/>
  <c r="R2053" i="2" s="1"/>
  <c r="T2053" i="2" a="1"/>
  <c r="T2053" i="2" s="1"/>
  <c r="S2053" i="2" a="1"/>
  <c r="S2053" i="2" s="1"/>
  <c r="R2009" i="2" a="1"/>
  <c r="R2009" i="2" s="1"/>
  <c r="T2009" i="2" a="1"/>
  <c r="T2009" i="2" s="1"/>
  <c r="S2009" i="2" a="1"/>
  <c r="S2009" i="2" s="1"/>
  <c r="R1949" i="2" a="1"/>
  <c r="R1949" i="2" s="1"/>
  <c r="S1949" i="2" a="1"/>
  <c r="S1949" i="2" s="1"/>
  <c r="T1949" i="2" a="1"/>
  <c r="T1949" i="2" s="1"/>
  <c r="T1905" i="2" a="1"/>
  <c r="T1905" i="2" s="1"/>
  <c r="R1905" i="2" a="1"/>
  <c r="R1905" i="2" s="1"/>
  <c r="S1905" i="2" a="1"/>
  <c r="S1905" i="2" s="1"/>
  <c r="T1857" i="2" a="1"/>
  <c r="T1857" i="2" s="1"/>
  <c r="S1857" i="2" a="1"/>
  <c r="S1857" i="2" s="1"/>
  <c r="R1857" i="2" a="1"/>
  <c r="R1857" i="2" s="1"/>
  <c r="R1821" i="2" a="1"/>
  <c r="R1821" i="2" s="1"/>
  <c r="S1821" i="2" a="1"/>
  <c r="S1821" i="2" s="1"/>
  <c r="T1821" i="2" a="1"/>
  <c r="T1821" i="2" s="1"/>
  <c r="S1753" i="2" a="1"/>
  <c r="S1753" i="2" s="1"/>
  <c r="R1753" i="2" a="1"/>
  <c r="R1753" i="2" s="1"/>
  <c r="T1753" i="2" a="1"/>
  <c r="T1753" i="2" s="1"/>
  <c r="T1717" i="2" a="1"/>
  <c r="T1717" i="2" s="1"/>
  <c r="S1717" i="2" a="1"/>
  <c r="S1717" i="2" s="1"/>
  <c r="R1717" i="2" a="1"/>
  <c r="R1717" i="2" s="1"/>
  <c r="T1669" i="2" a="1"/>
  <c r="T1669" i="2" s="1"/>
  <c r="S1669" i="2" a="1"/>
  <c r="S1669" i="2" s="1"/>
  <c r="R1669" i="2" a="1"/>
  <c r="R1669" i="2" s="1"/>
  <c r="S1649" i="2" a="1"/>
  <c r="S1649" i="2" s="1"/>
  <c r="R1649" i="2" a="1"/>
  <c r="R1649" i="2" s="1"/>
  <c r="T1649" i="2" a="1"/>
  <c r="T1649" i="2" s="1"/>
  <c r="R1625" i="2" a="1"/>
  <c r="R1625" i="2" s="1"/>
  <c r="T1625" i="2" a="1"/>
  <c r="T1625" i="2" s="1"/>
  <c r="S1625" i="2" a="1"/>
  <c r="S1625" i="2" s="1"/>
  <c r="S1613" i="2" a="1"/>
  <c r="S1613" i="2" s="1"/>
  <c r="R1613" i="2" a="1"/>
  <c r="R1613" i="2" s="1"/>
  <c r="T1613" i="2" a="1"/>
  <c r="T1613" i="2" s="1"/>
  <c r="S1601" i="2" a="1"/>
  <c r="S1601" i="2" s="1"/>
  <c r="R1601" i="2" a="1"/>
  <c r="R1601" i="2" s="1"/>
  <c r="T1601" i="2" a="1"/>
  <c r="T1601" i="2" s="1"/>
  <c r="R1589" i="2" a="1"/>
  <c r="R1589" i="2" s="1"/>
  <c r="T1589" i="2" a="1"/>
  <c r="T1589" i="2" s="1"/>
  <c r="S1589" i="2" a="1"/>
  <c r="S1589" i="2" s="1"/>
  <c r="R1577" i="2" a="1"/>
  <c r="R1577" i="2" s="1"/>
  <c r="T1577" i="2" a="1"/>
  <c r="T1577" i="2" s="1"/>
  <c r="S1577" i="2" a="1"/>
  <c r="S1577" i="2" s="1"/>
  <c r="T1541" i="2" a="1"/>
  <c r="T1541" i="2" s="1"/>
  <c r="S1541" i="2" a="1"/>
  <c r="S1541" i="2" s="1"/>
  <c r="R1541" i="2" a="1"/>
  <c r="R1541" i="2" s="1"/>
  <c r="S1521" i="2" a="1"/>
  <c r="S1521" i="2" s="1"/>
  <c r="R1521" i="2" a="1"/>
  <c r="R1521" i="2" s="1"/>
  <c r="T1521" i="2" a="1"/>
  <c r="T1521" i="2" s="1"/>
  <c r="S1497" i="2" a="1"/>
  <c r="S1497" i="2" s="1"/>
  <c r="R1497" i="2" a="1"/>
  <c r="R1497" i="2" s="1"/>
  <c r="T1497" i="2" a="1"/>
  <c r="T1497" i="2" s="1"/>
  <c r="S1465" i="2" a="1"/>
  <c r="S1465" i="2" s="1"/>
  <c r="R1465" i="2" a="1"/>
  <c r="R1465" i="2" s="1"/>
  <c r="T1465" i="2" a="1"/>
  <c r="T1465" i="2" s="1"/>
  <c r="P1465" i="2"/>
  <c r="T1445" i="2" a="1"/>
  <c r="T1445" i="2" s="1"/>
  <c r="S1445" i="2" a="1"/>
  <c r="S1445" i="2" s="1"/>
  <c r="R1445" i="2" a="1"/>
  <c r="R1445" i="2" s="1"/>
  <c r="R1437" i="2" a="1"/>
  <c r="R1437" i="2" s="1"/>
  <c r="T1437" i="2" a="1"/>
  <c r="T1437" i="2" s="1"/>
  <c r="S1437" i="2" a="1"/>
  <c r="S1437" i="2" s="1"/>
  <c r="R1405" i="2" a="1"/>
  <c r="R1405" i="2" s="1"/>
  <c r="T1405" i="2" a="1"/>
  <c r="T1405" i="2" s="1"/>
  <c r="S1405" i="2" a="1"/>
  <c r="S1405" i="2" s="1"/>
  <c r="T1381" i="2" a="1"/>
  <c r="T1381" i="2" s="1"/>
  <c r="S1381" i="2" a="1"/>
  <c r="S1381" i="2" s="1"/>
  <c r="R1381" i="2" a="1"/>
  <c r="R1381" i="2" s="1"/>
  <c r="R1361" i="2" a="1"/>
  <c r="R1361" i="2" s="1"/>
  <c r="T1361" i="2" a="1"/>
  <c r="T1361" i="2" s="1"/>
  <c r="S1361" i="2" a="1"/>
  <c r="S1361" i="2" s="1"/>
  <c r="P1361" i="2"/>
  <c r="S1321" i="2" a="1"/>
  <c r="S1321" i="2" s="1"/>
  <c r="R1321" i="2" a="1"/>
  <c r="R1321" i="2" s="1"/>
  <c r="T1321" i="2" a="1"/>
  <c r="T1321" i="2" s="1"/>
  <c r="T1301" i="2" a="1"/>
  <c r="T1301" i="2" s="1"/>
  <c r="S1301" i="2" a="1"/>
  <c r="S1301" i="2" s="1"/>
  <c r="R1301" i="2" a="1"/>
  <c r="R1301" i="2" s="1"/>
  <c r="S1289" i="2" a="1"/>
  <c r="S1289" i="2" s="1"/>
  <c r="R1289" i="2" a="1"/>
  <c r="R1289" i="2" s="1"/>
  <c r="T1289" i="2" a="1"/>
  <c r="T1289" i="2" s="1"/>
  <c r="P1289" i="2"/>
  <c r="S1225" i="2" a="1"/>
  <c r="S1225" i="2" s="1"/>
  <c r="R1225" i="2" a="1"/>
  <c r="R1225" i="2" s="1"/>
  <c r="T1225" i="2" a="1"/>
  <c r="T1225" i="2" s="1"/>
  <c r="S1213" i="2" a="1"/>
  <c r="S1213" i="2" s="1"/>
  <c r="R1213" i="2" a="1"/>
  <c r="R1213" i="2" s="1"/>
  <c r="T1213" i="2" a="1"/>
  <c r="T1213" i="2" s="1"/>
  <c r="T1205" i="2" a="1"/>
  <c r="T1205" i="2" s="1"/>
  <c r="S1205" i="2" a="1"/>
  <c r="S1205" i="2" s="1"/>
  <c r="R1205" i="2" a="1"/>
  <c r="R1205" i="2" s="1"/>
  <c r="R1185" i="2" a="1"/>
  <c r="R1185" i="2" s="1"/>
  <c r="T1185" i="2" a="1"/>
  <c r="T1185" i="2" s="1"/>
  <c r="S1185" i="2" a="1"/>
  <c r="S1185" i="2" s="1"/>
  <c r="P1185" i="2"/>
  <c r="R1145" i="2" a="1"/>
  <c r="R1145" i="2" s="1"/>
  <c r="T1145" i="2" a="1"/>
  <c r="T1145" i="2" s="1"/>
  <c r="S1145" i="2" a="1"/>
  <c r="S1145" i="2" s="1"/>
  <c r="R1133" i="2" a="1"/>
  <c r="R1133" i="2" s="1"/>
  <c r="S1133" i="2" a="1"/>
  <c r="S1133" i="2" s="1"/>
  <c r="T1133" i="2" a="1"/>
  <c r="T1133" i="2" s="1"/>
  <c r="R1121" i="2" a="1"/>
  <c r="R1121" i="2" s="1"/>
  <c r="S1121" i="2" a="1"/>
  <c r="S1121" i="2" s="1"/>
  <c r="T1121" i="2" a="1"/>
  <c r="T1121" i="2" s="1"/>
  <c r="S1109" i="2" a="1"/>
  <c r="S1109" i="2" s="1"/>
  <c r="T1109" i="2" a="1"/>
  <c r="T1109" i="2" s="1"/>
  <c r="R1109" i="2" a="1"/>
  <c r="R1109" i="2" s="1"/>
  <c r="R1101" i="2" a="1"/>
  <c r="R1101" i="2" s="1"/>
  <c r="S1101" i="2" a="1"/>
  <c r="S1101" i="2" s="1"/>
  <c r="T1101" i="2" a="1"/>
  <c r="T1101" i="2" s="1"/>
  <c r="R1089" i="2" a="1"/>
  <c r="R1089" i="2" s="1"/>
  <c r="S1089" i="2" a="1"/>
  <c r="S1089" i="2" s="1"/>
  <c r="T1089" i="2" a="1"/>
  <c r="T1089" i="2" s="1"/>
  <c r="T1069" i="2" a="1"/>
  <c r="T1069" i="2" s="1"/>
  <c r="S1069" i="2" a="1"/>
  <c r="S1069" i="2" s="1"/>
  <c r="R1069" i="2" a="1"/>
  <c r="R1069" i="2" s="1"/>
  <c r="P1069" i="2"/>
  <c r="T1041" i="2" a="1"/>
  <c r="T1041" i="2" s="1"/>
  <c r="S1041" i="2" a="1"/>
  <c r="S1041" i="2" s="1"/>
  <c r="R1041" i="2" a="1"/>
  <c r="R1041" i="2" s="1"/>
  <c r="R1029" i="2" a="1"/>
  <c r="R1029" i="2" s="1"/>
  <c r="T1029" i="2" a="1"/>
  <c r="T1029" i="2" s="1"/>
  <c r="S1029" i="2" a="1"/>
  <c r="S1029" i="2" s="1"/>
  <c r="R1009" i="2" a="1"/>
  <c r="R1009" i="2" s="1"/>
  <c r="T1009" i="2" a="1"/>
  <c r="T1009" i="2" s="1"/>
  <c r="S1009" i="2" a="1"/>
  <c r="S1009" i="2" s="1"/>
  <c r="R985" i="2" a="1"/>
  <c r="R985" i="2" s="1"/>
  <c r="T985" i="2" a="1"/>
  <c r="T985" i="2" s="1"/>
  <c r="S985" i="2" a="1"/>
  <c r="S985" i="2" s="1"/>
  <c r="R953" i="2" a="1"/>
  <c r="R953" i="2" s="1"/>
  <c r="T953" i="2" a="1"/>
  <c r="T953" i="2" s="1"/>
  <c r="S953" i="2" a="1"/>
  <c r="S953" i="2" s="1"/>
  <c r="P953" i="2"/>
  <c r="S933" i="2" a="1"/>
  <c r="S933" i="2" s="1"/>
  <c r="R933" i="2" a="1"/>
  <c r="R933" i="2" s="1"/>
  <c r="T933" i="2" a="1"/>
  <c r="T933" i="2" s="1"/>
  <c r="R925" i="2" a="1"/>
  <c r="R925" i="2" s="1"/>
  <c r="T925" i="2" a="1"/>
  <c r="T925" i="2" s="1"/>
  <c r="S925" i="2" a="1"/>
  <c r="S925" i="2" s="1"/>
  <c r="R893" i="2" a="1"/>
  <c r="R893" i="2" s="1"/>
  <c r="T893" i="2" a="1"/>
  <c r="T893" i="2" s="1"/>
  <c r="S893" i="2" a="1"/>
  <c r="S893" i="2" s="1"/>
  <c r="S869" i="2" a="1"/>
  <c r="S869" i="2" s="1"/>
  <c r="R869" i="2" a="1"/>
  <c r="R869" i="2" s="1"/>
  <c r="T869" i="2" a="1"/>
  <c r="T869" i="2" s="1"/>
  <c r="S849" i="2" a="1"/>
  <c r="S849" i="2" s="1"/>
  <c r="R849" i="2" a="1"/>
  <c r="R849" i="2" s="1"/>
  <c r="T849" i="2" a="1"/>
  <c r="T849" i="2" s="1"/>
  <c r="P849" i="2"/>
  <c r="R809" i="2" a="1"/>
  <c r="R809" i="2" s="1"/>
  <c r="T809" i="2" a="1"/>
  <c r="T809" i="2" s="1"/>
  <c r="S809" i="2" a="1"/>
  <c r="S809" i="2" s="1"/>
  <c r="T789" i="2" a="1"/>
  <c r="T789" i="2" s="1"/>
  <c r="S789" i="2" a="1"/>
  <c r="S789" i="2" s="1"/>
  <c r="R789" i="2" a="1"/>
  <c r="R789" i="2" s="1"/>
  <c r="T777" i="2" a="1"/>
  <c r="T777" i="2" s="1"/>
  <c r="R777" i="2" a="1"/>
  <c r="R777" i="2" s="1"/>
  <c r="S777" i="2" a="1"/>
  <c r="S777" i="2" s="1"/>
  <c r="P777" i="2"/>
  <c r="S737" i="2" a="1"/>
  <c r="S737" i="2" s="1"/>
  <c r="R737" i="2" a="1"/>
  <c r="R737" i="2" s="1"/>
  <c r="T737" i="2" a="1"/>
  <c r="T737" i="2" s="1"/>
  <c r="P737" i="2"/>
  <c r="T661" i="2" a="1"/>
  <c r="T661" i="2" s="1"/>
  <c r="S661" i="2" a="1"/>
  <c r="S661" i="2" s="1"/>
  <c r="R661" i="2" a="1"/>
  <c r="R661" i="2" s="1"/>
  <c r="T613" i="2" a="1"/>
  <c r="T613" i="2" s="1"/>
  <c r="S613" i="2" a="1"/>
  <c r="S613" i="2" s="1"/>
  <c r="R613" i="2" a="1"/>
  <c r="R613" i="2" s="1"/>
  <c r="R605" i="2" a="1"/>
  <c r="R605" i="2" s="1"/>
  <c r="T605" i="2" a="1"/>
  <c r="T605" i="2" s="1"/>
  <c r="S605" i="2" a="1"/>
  <c r="S605" i="2" s="1"/>
  <c r="P605" i="2"/>
  <c r="R477" i="2" a="1"/>
  <c r="R477" i="2" s="1"/>
  <c r="P477" i="2"/>
  <c r="S477" i="2" a="1"/>
  <c r="S477" i="2" s="1"/>
  <c r="T477" i="2" a="1"/>
  <c r="T477" i="2" s="1"/>
  <c r="R349" i="2" a="1"/>
  <c r="R349" i="2" s="1"/>
  <c r="S349" i="2" a="1"/>
  <c r="S349" i="2" s="1"/>
  <c r="P349" i="2"/>
  <c r="T349" i="2" a="1"/>
  <c r="T349" i="2" s="1"/>
  <c r="R221" i="2" a="1"/>
  <c r="R221" i="2" s="1"/>
  <c r="S221" i="2" a="1"/>
  <c r="S221" i="2" s="1"/>
  <c r="P221" i="2"/>
  <c r="T221" i="2" a="1"/>
  <c r="T221" i="2" s="1"/>
  <c r="S93" i="2" a="1"/>
  <c r="S93" i="2" s="1"/>
  <c r="S77" i="2" a="1"/>
  <c r="S77" i="2" s="1"/>
  <c r="S29" i="2" a="1"/>
  <c r="S29" i="2" s="1"/>
  <c r="S13" i="2" a="1"/>
  <c r="S13" i="2" s="1"/>
  <c r="R2502" i="2" a="1"/>
  <c r="R2502" i="2" s="1"/>
  <c r="T2502" i="2" a="1"/>
  <c r="T2502" i="2" s="1"/>
  <c r="S2502" i="2" a="1"/>
  <c r="S2502" i="2" s="1"/>
  <c r="T2470" i="2" a="1"/>
  <c r="T2470" i="2" s="1"/>
  <c r="S2470" i="2" a="1"/>
  <c r="S2470" i="2" s="1"/>
  <c r="R2470" i="2" a="1"/>
  <c r="R2470" i="2" s="1"/>
  <c r="R2438" i="2" a="1"/>
  <c r="R2438" i="2" s="1"/>
  <c r="T2438" i="2" a="1"/>
  <c r="T2438" i="2" s="1"/>
  <c r="S2438" i="2" a="1"/>
  <c r="S2438" i="2" s="1"/>
  <c r="T2406" i="2" a="1"/>
  <c r="T2406" i="2" s="1"/>
  <c r="S2406" i="2" a="1"/>
  <c r="S2406" i="2" s="1"/>
  <c r="R2406" i="2" a="1"/>
  <c r="R2406" i="2" s="1"/>
  <c r="R2370" i="2" a="1"/>
  <c r="R2370" i="2" s="1"/>
  <c r="T2370" i="2" a="1"/>
  <c r="T2370" i="2" s="1"/>
  <c r="S2370" i="2" a="1"/>
  <c r="S2370" i="2" s="1"/>
  <c r="T2338" i="2" a="1"/>
  <c r="T2338" i="2" s="1"/>
  <c r="S2338" i="2" a="1"/>
  <c r="S2338" i="2" s="1"/>
  <c r="R2338" i="2" a="1"/>
  <c r="R2338" i="2" s="1"/>
  <c r="R2306" i="2" a="1"/>
  <c r="R2306" i="2" s="1"/>
  <c r="S2306" i="2" a="1"/>
  <c r="S2306" i="2" s="1"/>
  <c r="T2306" i="2" a="1"/>
  <c r="T2306" i="2" s="1"/>
  <c r="R2274" i="2" a="1"/>
  <c r="R2274" i="2" s="1"/>
  <c r="T2274" i="2" a="1"/>
  <c r="T2274" i="2" s="1"/>
  <c r="S2274" i="2" a="1"/>
  <c r="S2274" i="2" s="1"/>
  <c r="T2242" i="2" a="1"/>
  <c r="T2242" i="2" s="1"/>
  <c r="R2242" i="2" a="1"/>
  <c r="R2242" i="2" s="1"/>
  <c r="S2242" i="2" a="1"/>
  <c r="S2242" i="2" s="1"/>
  <c r="S2218" i="2" a="1"/>
  <c r="S2218" i="2" s="1"/>
  <c r="T2218" i="2" a="1"/>
  <c r="T2218" i="2" s="1"/>
  <c r="R2218" i="2" a="1"/>
  <c r="R2218" i="2" s="1"/>
  <c r="R2186" i="2" a="1"/>
  <c r="R2186" i="2" s="1"/>
  <c r="T2186" i="2" a="1"/>
  <c r="T2186" i="2" s="1"/>
  <c r="S2186" i="2" a="1"/>
  <c r="S2186" i="2" s="1"/>
  <c r="S2154" i="2" a="1"/>
  <c r="S2154" i="2" s="1"/>
  <c r="R2154" i="2" a="1"/>
  <c r="R2154" i="2" s="1"/>
  <c r="T2154" i="2" a="1"/>
  <c r="T2154" i="2" s="1"/>
  <c r="R2106" i="2" a="1"/>
  <c r="R2106" i="2" s="1"/>
  <c r="S2106" i="2" a="1"/>
  <c r="S2106" i="2" s="1"/>
  <c r="T2106" i="2" a="1"/>
  <c r="T2106" i="2" s="1"/>
  <c r="R2062" i="2" a="1"/>
  <c r="R2062" i="2" s="1"/>
  <c r="S2062" i="2" a="1"/>
  <c r="S2062" i="2" s="1"/>
  <c r="T2062" i="2" a="1"/>
  <c r="T2062" i="2" s="1"/>
  <c r="T2010" i="2" a="1"/>
  <c r="T2010" i="2" s="1"/>
  <c r="S2010" i="2" a="1"/>
  <c r="S2010" i="2" s="1"/>
  <c r="R2010" i="2" a="1"/>
  <c r="R2010" i="2" s="1"/>
  <c r="P1966" i="2"/>
  <c r="R1966" i="2" a="1"/>
  <c r="R1966" i="2" s="1"/>
  <c r="T1966" i="2" a="1"/>
  <c r="T1966" i="2" s="1"/>
  <c r="S1966" i="2" a="1"/>
  <c r="S1966" i="2" s="1"/>
  <c r="P1902" i="2"/>
  <c r="S1902" i="2" a="1"/>
  <c r="S1902" i="2" s="1"/>
  <c r="T1902" i="2" a="1"/>
  <c r="T1902" i="2" s="1"/>
  <c r="R1902" i="2" a="1"/>
  <c r="R1902" i="2" s="1"/>
  <c r="T1850" i="2" a="1"/>
  <c r="T1850" i="2" s="1"/>
  <c r="S1850" i="2" a="1"/>
  <c r="S1850" i="2" s="1"/>
  <c r="R1850" i="2" a="1"/>
  <c r="R1850" i="2" s="1"/>
  <c r="T1262" i="2" a="1"/>
  <c r="T1262" i="2" s="1"/>
  <c r="S1262" i="2" a="1"/>
  <c r="S1262" i="2" s="1"/>
  <c r="R1262" i="2" a="1"/>
  <c r="R1262" i="2" s="1"/>
  <c r="S1226" i="2" a="1"/>
  <c r="S1226" i="2" s="1"/>
  <c r="R1226" i="2" a="1"/>
  <c r="R1226" i="2" s="1"/>
  <c r="T1226" i="2" a="1"/>
  <c r="T1226" i="2" s="1"/>
  <c r="T1134" i="2" a="1"/>
  <c r="T1134" i="2" s="1"/>
  <c r="S1134" i="2" a="1"/>
  <c r="S1134" i="2" s="1"/>
  <c r="R1134" i="2" a="1"/>
  <c r="R1134" i="2" s="1"/>
  <c r="T1074" i="2" a="1"/>
  <c r="T1074" i="2" s="1"/>
  <c r="S1074" i="2" a="1"/>
  <c r="S1074" i="2" s="1"/>
  <c r="R1074" i="2" a="1"/>
  <c r="R1074" i="2" s="1"/>
  <c r="T1006" i="2" a="1"/>
  <c r="T1006" i="2" s="1"/>
  <c r="S1006" i="2" a="1"/>
  <c r="S1006" i="2" s="1"/>
  <c r="R1006" i="2" a="1"/>
  <c r="R1006" i="2" s="1"/>
  <c r="R946" i="2" a="1"/>
  <c r="R946" i="2" s="1"/>
  <c r="T946" i="2" a="1"/>
  <c r="T946" i="2" s="1"/>
  <c r="S946" i="2" a="1"/>
  <c r="S946" i="2" s="1"/>
  <c r="T894" i="2" a="1"/>
  <c r="T894" i="2" s="1"/>
  <c r="S894" i="2" a="1"/>
  <c r="S894" i="2" s="1"/>
  <c r="R894" i="2" a="1"/>
  <c r="R894" i="2" s="1"/>
  <c r="S834" i="2" a="1"/>
  <c r="S834" i="2" s="1"/>
  <c r="R834" i="2" a="1"/>
  <c r="R834" i="2" s="1"/>
  <c r="T834" i="2" a="1"/>
  <c r="T834" i="2" s="1"/>
  <c r="S774" i="2" a="1"/>
  <c r="S774" i="2" s="1"/>
  <c r="R774" i="2" a="1"/>
  <c r="R774" i="2" s="1"/>
  <c r="T774" i="2" a="1"/>
  <c r="T774" i="2" s="1"/>
  <c r="R690" i="2" a="1"/>
  <c r="R690" i="2" s="1"/>
  <c r="T690" i="2" a="1"/>
  <c r="T690" i="2" s="1"/>
  <c r="S690" i="2" a="1"/>
  <c r="S690" i="2" s="1"/>
  <c r="S646" i="2" a="1"/>
  <c r="S646" i="2" s="1"/>
  <c r="R646" i="2" a="1"/>
  <c r="R646" i="2" s="1"/>
  <c r="T646" i="2" a="1"/>
  <c r="T646" i="2" s="1"/>
  <c r="S586" i="2" a="1"/>
  <c r="S586" i="2" s="1"/>
  <c r="R586" i="2" a="1"/>
  <c r="R586" i="2" s="1"/>
  <c r="T586" i="2" a="1"/>
  <c r="T586" i="2" s="1"/>
  <c r="T494" i="2" a="1"/>
  <c r="T494" i="2" s="1"/>
  <c r="S494" i="2" a="1"/>
  <c r="S494" i="2" s="1"/>
  <c r="R494" i="2" a="1"/>
  <c r="R494" i="2" s="1"/>
  <c r="S434" i="2" a="1"/>
  <c r="S434" i="2" s="1"/>
  <c r="T434" i="2" a="1"/>
  <c r="T434" i="2" s="1"/>
  <c r="R434" i="2" a="1"/>
  <c r="R434" i="2" s="1"/>
  <c r="R366" i="2" a="1"/>
  <c r="R366" i="2" s="1"/>
  <c r="S366" i="2" a="1"/>
  <c r="S366" i="2" s="1"/>
  <c r="T366" i="2" a="1"/>
  <c r="T366" i="2" s="1"/>
  <c r="S314" i="2" a="1"/>
  <c r="S314" i="2" s="1"/>
  <c r="T314" i="2" a="1"/>
  <c r="T314" i="2" s="1"/>
  <c r="R314" i="2" a="1"/>
  <c r="R314" i="2" s="1"/>
  <c r="R254" i="2" a="1"/>
  <c r="R254" i="2" s="1"/>
  <c r="S254" i="2" a="1"/>
  <c r="S254" i="2" s="1"/>
  <c r="T254" i="2" a="1"/>
  <c r="T254" i="2" s="1"/>
  <c r="S82" i="2" a="1"/>
  <c r="S82" i="2" s="1"/>
  <c r="S30" i="2" a="1"/>
  <c r="S30" i="2" s="1"/>
  <c r="T2497" i="2" a="1"/>
  <c r="T2497" i="2" s="1"/>
  <c r="S2497" i="2" a="1"/>
  <c r="S2497" i="2" s="1"/>
  <c r="R2497" i="2" a="1"/>
  <c r="R2497" i="2" s="1"/>
  <c r="T2417" i="2" a="1"/>
  <c r="T2417" i="2" s="1"/>
  <c r="S2417" i="2" a="1"/>
  <c r="S2417" i="2" s="1"/>
  <c r="R2417" i="2" a="1"/>
  <c r="R2417" i="2" s="1"/>
  <c r="S2369" i="2" a="1"/>
  <c r="S2369" i="2" s="1"/>
  <c r="T2369" i="2" a="1"/>
  <c r="T2369" i="2" s="1"/>
  <c r="R2369" i="2" a="1"/>
  <c r="R2369" i="2" s="1"/>
  <c r="R2253" i="2" a="1"/>
  <c r="R2253" i="2" s="1"/>
  <c r="T2253" i="2" a="1"/>
  <c r="T2253" i="2" s="1"/>
  <c r="S2253" i="2" a="1"/>
  <c r="S2253" i="2" s="1"/>
  <c r="S2217" i="2" a="1"/>
  <c r="S2217" i="2" s="1"/>
  <c r="R2217" i="2" a="1"/>
  <c r="R2217" i="2" s="1"/>
  <c r="T2217" i="2" a="1"/>
  <c r="T2217" i="2" s="1"/>
  <c r="S2077" i="2" a="1"/>
  <c r="S2077" i="2" s="1"/>
  <c r="R2077" i="2" a="1"/>
  <c r="R2077" i="2" s="1"/>
  <c r="T2077" i="2" a="1"/>
  <c r="T2077" i="2" s="1"/>
  <c r="T1961" i="2" a="1"/>
  <c r="T1961" i="2" s="1"/>
  <c r="S1961" i="2" a="1"/>
  <c r="S1961" i="2" s="1"/>
  <c r="R1961" i="2" a="1"/>
  <c r="R1961" i="2" s="1"/>
  <c r="S2130" i="2" a="1"/>
  <c r="S2130" i="2" s="1"/>
  <c r="R2130" i="2" a="1"/>
  <c r="R2130" i="2" s="1"/>
  <c r="T2130" i="2" a="1"/>
  <c r="T2130" i="2" s="1"/>
  <c r="P2118" i="2"/>
  <c r="S2118" i="2" a="1"/>
  <c r="S2118" i="2" s="1"/>
  <c r="R2118" i="2" a="1"/>
  <c r="R2118" i="2" s="1"/>
  <c r="T2118" i="2" a="1"/>
  <c r="T2118" i="2" s="1"/>
  <c r="T2098" i="2" a="1"/>
  <c r="T2098" i="2" s="1"/>
  <c r="R2098" i="2" a="1"/>
  <c r="R2098" i="2" s="1"/>
  <c r="S2098" i="2" a="1"/>
  <c r="S2098" i="2" s="1"/>
  <c r="T2086" i="2" a="1"/>
  <c r="T2086" i="2" s="1"/>
  <c r="R2086" i="2" a="1"/>
  <c r="R2086" i="2" s="1"/>
  <c r="S2086" i="2" a="1"/>
  <c r="S2086" i="2" s="1"/>
  <c r="S2066" i="2" a="1"/>
  <c r="S2066" i="2" s="1"/>
  <c r="T2066" i="2" a="1"/>
  <c r="T2066" i="2" s="1"/>
  <c r="R2066" i="2" a="1"/>
  <c r="R2066" i="2" s="1"/>
  <c r="S2054" i="2" a="1"/>
  <c r="S2054" i="2" s="1"/>
  <c r="T2054" i="2" a="1"/>
  <c r="T2054" i="2" s="1"/>
  <c r="R2054" i="2" a="1"/>
  <c r="R2054" i="2" s="1"/>
  <c r="R2034" i="2" a="1"/>
  <c r="R2034" i="2" s="1"/>
  <c r="T2034" i="2" a="1"/>
  <c r="T2034" i="2" s="1"/>
  <c r="S2034" i="2" a="1"/>
  <c r="S2034" i="2" s="1"/>
  <c r="R2022" i="2" a="1"/>
  <c r="R2022" i="2" s="1"/>
  <c r="T2022" i="2" a="1"/>
  <c r="T2022" i="2" s="1"/>
  <c r="S2022" i="2" a="1"/>
  <c r="S2022" i="2" s="1"/>
  <c r="T2002" i="2" a="1"/>
  <c r="T2002" i="2" s="1"/>
  <c r="S2002" i="2" a="1"/>
  <c r="S2002" i="2" s="1"/>
  <c r="R2002" i="2" a="1"/>
  <c r="R2002" i="2" s="1"/>
  <c r="P1990" i="2"/>
  <c r="T1990" i="2" a="1"/>
  <c r="T1990" i="2" s="1"/>
  <c r="S1990" i="2" a="1"/>
  <c r="S1990" i="2" s="1"/>
  <c r="R1990" i="2" a="1"/>
  <c r="R1990" i="2" s="1"/>
  <c r="S1970" i="2" a="1"/>
  <c r="S1970" i="2" s="1"/>
  <c r="R1970" i="2" a="1"/>
  <c r="R1970" i="2" s="1"/>
  <c r="T1970" i="2" a="1"/>
  <c r="T1970" i="2" s="1"/>
  <c r="S1958" i="2" a="1"/>
  <c r="S1958" i="2" s="1"/>
  <c r="R1958" i="2" a="1"/>
  <c r="R1958" i="2" s="1"/>
  <c r="T1958" i="2" a="1"/>
  <c r="T1958" i="2" s="1"/>
  <c r="R1938" i="2" a="1"/>
  <c r="R1938" i="2" s="1"/>
  <c r="S1938" i="2" a="1"/>
  <c r="S1938" i="2" s="1"/>
  <c r="T1938" i="2" a="1"/>
  <c r="T1938" i="2" s="1"/>
  <c r="P1926" i="2"/>
  <c r="T1926" i="2" a="1"/>
  <c r="T1926" i="2" s="1"/>
  <c r="R1926" i="2" a="1"/>
  <c r="R1926" i="2" s="1"/>
  <c r="S1926" i="2" a="1"/>
  <c r="S1926" i="2" s="1"/>
  <c r="T1906" i="2" a="1"/>
  <c r="T1906" i="2" s="1"/>
  <c r="S1906" i="2" a="1"/>
  <c r="S1906" i="2" s="1"/>
  <c r="R1906" i="2" a="1"/>
  <c r="R1906" i="2" s="1"/>
  <c r="T1894" i="2" a="1"/>
  <c r="T1894" i="2" s="1"/>
  <c r="S1894" i="2" a="1"/>
  <c r="S1894" i="2" s="1"/>
  <c r="R1894" i="2" a="1"/>
  <c r="R1894" i="2" s="1"/>
  <c r="S1874" i="2" a="1"/>
  <c r="S1874" i="2" s="1"/>
  <c r="R1874" i="2" a="1"/>
  <c r="R1874" i="2" s="1"/>
  <c r="T1874" i="2" a="1"/>
  <c r="T1874" i="2" s="1"/>
  <c r="T1862" i="2" a="1"/>
  <c r="T1862" i="2" s="1"/>
  <c r="R1862" i="2" a="1"/>
  <c r="R1862" i="2" s="1"/>
  <c r="S1862" i="2" a="1"/>
  <c r="S1862" i="2" s="1"/>
  <c r="T1842" i="2" a="1"/>
  <c r="T1842" i="2" s="1"/>
  <c r="S1842" i="2" a="1"/>
  <c r="S1842" i="2" s="1"/>
  <c r="R1842" i="2" a="1"/>
  <c r="R1842" i="2" s="1"/>
  <c r="T1834" i="2" a="1"/>
  <c r="T1834" i="2" s="1"/>
  <c r="R1834" i="2" a="1"/>
  <c r="R1834" i="2" s="1"/>
  <c r="S1834" i="2" a="1"/>
  <c r="S1834" i="2" s="1"/>
  <c r="S1826" i="2" a="1"/>
  <c r="S1826" i="2" s="1"/>
  <c r="R1826" i="2" a="1"/>
  <c r="R1826" i="2" s="1"/>
  <c r="T1826" i="2" a="1"/>
  <c r="T1826" i="2" s="1"/>
  <c r="R1818" i="2" a="1"/>
  <c r="R1818" i="2" s="1"/>
  <c r="T1818" i="2" a="1"/>
  <c r="T1818" i="2" s="1"/>
  <c r="S1818" i="2" a="1"/>
  <c r="S1818" i="2" s="1"/>
  <c r="R1810" i="2" a="1"/>
  <c r="R1810" i="2" s="1"/>
  <c r="T1810" i="2" a="1"/>
  <c r="T1810" i="2" s="1"/>
  <c r="S1810" i="2" a="1"/>
  <c r="S1810" i="2" s="1"/>
  <c r="T1802" i="2" a="1"/>
  <c r="T1802" i="2" s="1"/>
  <c r="R1802" i="2" a="1"/>
  <c r="R1802" i="2" s="1"/>
  <c r="S1802" i="2" a="1"/>
  <c r="S1802" i="2" s="1"/>
  <c r="R1794" i="2" a="1"/>
  <c r="R1794" i="2" s="1"/>
  <c r="T1794" i="2" a="1"/>
  <c r="T1794" i="2" s="1"/>
  <c r="S1794" i="2" a="1"/>
  <c r="S1794" i="2" s="1"/>
  <c r="S1786" i="2" a="1"/>
  <c r="S1786" i="2" s="1"/>
  <c r="R1786" i="2" a="1"/>
  <c r="R1786" i="2" s="1"/>
  <c r="T1786" i="2" a="1"/>
  <c r="T1786" i="2" s="1"/>
  <c r="R1778" i="2" a="1"/>
  <c r="R1778" i="2" s="1"/>
  <c r="S1778" i="2" a="1"/>
  <c r="S1778" i="2" s="1"/>
  <c r="T1778" i="2" a="1"/>
  <c r="T1778" i="2" s="1"/>
  <c r="R1770" i="2" a="1"/>
  <c r="R1770" i="2" s="1"/>
  <c r="S1770" i="2" a="1"/>
  <c r="S1770" i="2" s="1"/>
  <c r="T1770" i="2" a="1"/>
  <c r="T1770" i="2" s="1"/>
  <c r="S1762" i="2" a="1"/>
  <c r="S1762" i="2" s="1"/>
  <c r="T1762" i="2" a="1"/>
  <c r="T1762" i="2" s="1"/>
  <c r="R1762" i="2" a="1"/>
  <c r="R1762" i="2" s="1"/>
  <c r="R1754" i="2" a="1"/>
  <c r="R1754" i="2" s="1"/>
  <c r="T1754" i="2" a="1"/>
  <c r="T1754" i="2" s="1"/>
  <c r="S1754" i="2" a="1"/>
  <c r="S1754" i="2" s="1"/>
  <c r="T1746" i="2" a="1"/>
  <c r="T1746" i="2" s="1"/>
  <c r="S1746" i="2" a="1"/>
  <c r="S1746" i="2" s="1"/>
  <c r="R1746" i="2" a="1"/>
  <c r="R1746" i="2" s="1"/>
  <c r="S1738" i="2" a="1"/>
  <c r="S1738" i="2" s="1"/>
  <c r="R1738" i="2" a="1"/>
  <c r="R1738" i="2" s="1"/>
  <c r="T1738" i="2" a="1"/>
  <c r="T1738" i="2" s="1"/>
  <c r="R1730" i="2" a="1"/>
  <c r="R1730" i="2" s="1"/>
  <c r="T1730" i="2" a="1"/>
  <c r="T1730" i="2" s="1"/>
  <c r="S1730" i="2" a="1"/>
  <c r="S1730" i="2" s="1"/>
  <c r="R1722" i="2" a="1"/>
  <c r="R1722" i="2" s="1"/>
  <c r="S1722" i="2" a="1"/>
  <c r="S1722" i="2" s="1"/>
  <c r="T1722" i="2" a="1"/>
  <c r="T1722" i="2" s="1"/>
  <c r="R1714" i="2" a="1"/>
  <c r="R1714" i="2" s="1"/>
  <c r="T1714" i="2" a="1"/>
  <c r="T1714" i="2" s="1"/>
  <c r="S1714" i="2" a="1"/>
  <c r="S1714" i="2" s="1"/>
  <c r="T1706" i="2" a="1"/>
  <c r="T1706" i="2" s="1"/>
  <c r="R1706" i="2" a="1"/>
  <c r="R1706" i="2" s="1"/>
  <c r="S1706" i="2" a="1"/>
  <c r="S1706" i="2" s="1"/>
  <c r="T1698" i="2" a="1"/>
  <c r="T1698" i="2" s="1"/>
  <c r="R1698" i="2" a="1"/>
  <c r="R1698" i="2" s="1"/>
  <c r="S1698" i="2" a="1"/>
  <c r="S1698" i="2" s="1"/>
  <c r="S1690" i="2" a="1"/>
  <c r="S1690" i="2" s="1"/>
  <c r="R1690" i="2" a="1"/>
  <c r="R1690" i="2" s="1"/>
  <c r="T1690" i="2" a="1"/>
  <c r="T1690" i="2" s="1"/>
  <c r="R1682" i="2" a="1"/>
  <c r="R1682" i="2" s="1"/>
  <c r="T1682" i="2" a="1"/>
  <c r="T1682" i="2" s="1"/>
  <c r="S1682" i="2" a="1"/>
  <c r="S1682" i="2" s="1"/>
  <c r="S1674" i="2" a="1"/>
  <c r="S1674" i="2" s="1"/>
  <c r="R1674" i="2" a="1"/>
  <c r="R1674" i="2" s="1"/>
  <c r="T1674" i="2" a="1"/>
  <c r="T1674" i="2" s="1"/>
  <c r="S1666" i="2" a="1"/>
  <c r="S1666" i="2" s="1"/>
  <c r="R1666" i="2" a="1"/>
  <c r="R1666" i="2" s="1"/>
  <c r="T1666" i="2" a="1"/>
  <c r="T1666" i="2" s="1"/>
  <c r="T1658" i="2" a="1"/>
  <c r="T1658" i="2" s="1"/>
  <c r="S1658" i="2" a="1"/>
  <c r="S1658" i="2" s="1"/>
  <c r="R1658" i="2" a="1"/>
  <c r="R1658" i="2" s="1"/>
  <c r="S1650" i="2" a="1"/>
  <c r="S1650" i="2" s="1"/>
  <c r="R1650" i="2" a="1"/>
  <c r="R1650" i="2" s="1"/>
  <c r="T1650" i="2" a="1"/>
  <c r="T1650" i="2" s="1"/>
  <c r="T1642" i="2" a="1"/>
  <c r="T1642" i="2" s="1"/>
  <c r="S1642" i="2" a="1"/>
  <c r="S1642" i="2" s="1"/>
  <c r="R1642" i="2" a="1"/>
  <c r="R1642" i="2" s="1"/>
  <c r="S1634" i="2" a="1"/>
  <c r="S1634" i="2" s="1"/>
  <c r="R1634" i="2" a="1"/>
  <c r="R1634" i="2" s="1"/>
  <c r="T1634" i="2" a="1"/>
  <c r="T1634" i="2" s="1"/>
  <c r="T1626" i="2" a="1"/>
  <c r="T1626" i="2" s="1"/>
  <c r="S1626" i="2" a="1"/>
  <c r="S1626" i="2" s="1"/>
  <c r="R1626" i="2" a="1"/>
  <c r="R1626" i="2" s="1"/>
  <c r="S1618" i="2" a="1"/>
  <c r="S1618" i="2" s="1"/>
  <c r="R1618" i="2" a="1"/>
  <c r="R1618" i="2" s="1"/>
  <c r="T1618" i="2" a="1"/>
  <c r="T1618" i="2" s="1"/>
  <c r="T1610" i="2" a="1"/>
  <c r="T1610" i="2" s="1"/>
  <c r="S1610" i="2" a="1"/>
  <c r="S1610" i="2" s="1"/>
  <c r="R1610" i="2" a="1"/>
  <c r="R1610" i="2" s="1"/>
  <c r="S1602" i="2" a="1"/>
  <c r="S1602" i="2" s="1"/>
  <c r="R1602" i="2" a="1"/>
  <c r="R1602" i="2" s="1"/>
  <c r="T1602" i="2" a="1"/>
  <c r="T1602" i="2" s="1"/>
  <c r="T1594" i="2" a="1"/>
  <c r="T1594" i="2" s="1"/>
  <c r="S1594" i="2" a="1"/>
  <c r="S1594" i="2" s="1"/>
  <c r="R1594" i="2" a="1"/>
  <c r="R1594" i="2" s="1"/>
  <c r="S1586" i="2" a="1"/>
  <c r="S1586" i="2" s="1"/>
  <c r="R1586" i="2" a="1"/>
  <c r="R1586" i="2" s="1"/>
  <c r="T1586" i="2" a="1"/>
  <c r="T1586" i="2" s="1"/>
  <c r="T1578" i="2" a="1"/>
  <c r="T1578" i="2" s="1"/>
  <c r="S1578" i="2" a="1"/>
  <c r="S1578" i="2" s="1"/>
  <c r="R1578" i="2" a="1"/>
  <c r="R1578" i="2" s="1"/>
  <c r="T1570" i="2" a="1"/>
  <c r="T1570" i="2" s="1"/>
  <c r="S1570" i="2" a="1"/>
  <c r="S1570" i="2" s="1"/>
  <c r="R1570" i="2" a="1"/>
  <c r="R1570" i="2" s="1"/>
  <c r="S1562" i="2" a="1"/>
  <c r="S1562" i="2" s="1"/>
  <c r="R1562" i="2" a="1"/>
  <c r="R1562" i="2" s="1"/>
  <c r="T1562" i="2" a="1"/>
  <c r="T1562" i="2" s="1"/>
  <c r="R1554" i="2" a="1"/>
  <c r="R1554" i="2" s="1"/>
  <c r="T1554" i="2" a="1"/>
  <c r="T1554" i="2" s="1"/>
  <c r="S1554" i="2" a="1"/>
  <c r="S1554" i="2" s="1"/>
  <c r="T1546" i="2" a="1"/>
  <c r="T1546" i="2" s="1"/>
  <c r="S1546" i="2" a="1"/>
  <c r="S1546" i="2" s="1"/>
  <c r="R1546" i="2" a="1"/>
  <c r="R1546" i="2" s="1"/>
  <c r="S1538" i="2" a="1"/>
  <c r="S1538" i="2" s="1"/>
  <c r="R1538" i="2" a="1"/>
  <c r="R1538" i="2" s="1"/>
  <c r="T1538" i="2" a="1"/>
  <c r="T1538" i="2" s="1"/>
  <c r="T1530" i="2" a="1"/>
  <c r="T1530" i="2" s="1"/>
  <c r="S1530" i="2" a="1"/>
  <c r="S1530" i="2" s="1"/>
  <c r="R1530" i="2" a="1"/>
  <c r="R1530" i="2" s="1"/>
  <c r="T1522" i="2" a="1"/>
  <c r="T1522" i="2" s="1"/>
  <c r="S1522" i="2" a="1"/>
  <c r="S1522" i="2" s="1"/>
  <c r="R1522" i="2" a="1"/>
  <c r="R1522" i="2" s="1"/>
  <c r="R1514" i="2" a="1"/>
  <c r="R1514" i="2" s="1"/>
  <c r="T1514" i="2" a="1"/>
  <c r="T1514" i="2" s="1"/>
  <c r="S1514" i="2" a="1"/>
  <c r="S1514" i="2" s="1"/>
  <c r="T1506" i="2" a="1"/>
  <c r="T1506" i="2" s="1"/>
  <c r="S1506" i="2" a="1"/>
  <c r="S1506" i="2" s="1"/>
  <c r="R1506" i="2" a="1"/>
  <c r="R1506" i="2" s="1"/>
  <c r="R1498" i="2" a="1"/>
  <c r="R1498" i="2" s="1"/>
  <c r="T1498" i="2" a="1"/>
  <c r="T1498" i="2" s="1"/>
  <c r="S1498" i="2" a="1"/>
  <c r="S1498" i="2" s="1"/>
  <c r="R1490" i="2" a="1"/>
  <c r="R1490" i="2" s="1"/>
  <c r="T1490" i="2" a="1"/>
  <c r="T1490" i="2" s="1"/>
  <c r="S1490" i="2" a="1"/>
  <c r="S1490" i="2" s="1"/>
  <c r="R1482" i="2" a="1"/>
  <c r="R1482" i="2" s="1"/>
  <c r="T1482" i="2" a="1"/>
  <c r="T1482" i="2" s="1"/>
  <c r="S1482" i="2" a="1"/>
  <c r="S1482" i="2" s="1"/>
  <c r="T1474" i="2" a="1"/>
  <c r="T1474" i="2" s="1"/>
  <c r="S1474" i="2" a="1"/>
  <c r="S1474" i="2" s="1"/>
  <c r="R1474" i="2" a="1"/>
  <c r="R1474" i="2" s="1"/>
  <c r="R1466" i="2" a="1"/>
  <c r="R1466" i="2" s="1"/>
  <c r="T1466" i="2" a="1"/>
  <c r="T1466" i="2" s="1"/>
  <c r="S1466" i="2" a="1"/>
  <c r="S1466" i="2" s="1"/>
  <c r="R1458" i="2" a="1"/>
  <c r="R1458" i="2" s="1"/>
  <c r="S1458" i="2" a="1"/>
  <c r="S1458" i="2" s="1"/>
  <c r="T1458" i="2" a="1"/>
  <c r="T1458" i="2" s="1"/>
  <c r="T1450" i="2" a="1"/>
  <c r="T1450" i="2" s="1"/>
  <c r="S1450" i="2" a="1"/>
  <c r="S1450" i="2" s="1"/>
  <c r="R1450" i="2" a="1"/>
  <c r="R1450" i="2" s="1"/>
  <c r="R1442" i="2" a="1"/>
  <c r="R1442" i="2" s="1"/>
  <c r="S1442" i="2" a="1"/>
  <c r="S1442" i="2" s="1"/>
  <c r="T1442" i="2" a="1"/>
  <c r="T1442" i="2" s="1"/>
  <c r="T1434" i="2" a="1"/>
  <c r="T1434" i="2" s="1"/>
  <c r="S1434" i="2" a="1"/>
  <c r="S1434" i="2" s="1"/>
  <c r="R1434" i="2" a="1"/>
  <c r="R1434" i="2" s="1"/>
  <c r="T1426" i="2" a="1"/>
  <c r="T1426" i="2" s="1"/>
  <c r="S1426" i="2" a="1"/>
  <c r="S1426" i="2" s="1"/>
  <c r="R1426" i="2" a="1"/>
  <c r="R1426" i="2" s="1"/>
  <c r="S1418" i="2" a="1"/>
  <c r="S1418" i="2" s="1"/>
  <c r="T1418" i="2" a="1"/>
  <c r="T1418" i="2" s="1"/>
  <c r="R1418" i="2" a="1"/>
  <c r="R1418" i="2" s="1"/>
  <c r="T1410" i="2" a="1"/>
  <c r="T1410" i="2" s="1"/>
  <c r="S1410" i="2" a="1"/>
  <c r="S1410" i="2" s="1"/>
  <c r="R1410" i="2" a="1"/>
  <c r="R1410" i="2" s="1"/>
  <c r="S1402" i="2" a="1"/>
  <c r="S1402" i="2" s="1"/>
  <c r="R1402" i="2" a="1"/>
  <c r="R1402" i="2" s="1"/>
  <c r="T1402" i="2" a="1"/>
  <c r="T1402" i="2" s="1"/>
  <c r="S1394" i="2" a="1"/>
  <c r="S1394" i="2" s="1"/>
  <c r="R1394" i="2" a="1"/>
  <c r="R1394" i="2" s="1"/>
  <c r="T1394" i="2" a="1"/>
  <c r="T1394" i="2" s="1"/>
  <c r="T1386" i="2" a="1"/>
  <c r="T1386" i="2" s="1"/>
  <c r="S1386" i="2" a="1"/>
  <c r="S1386" i="2" s="1"/>
  <c r="R1386" i="2" a="1"/>
  <c r="R1386" i="2" s="1"/>
  <c r="S1378" i="2" a="1"/>
  <c r="S1378" i="2" s="1"/>
  <c r="R1378" i="2" a="1"/>
  <c r="R1378" i="2" s="1"/>
  <c r="T1378" i="2" a="1"/>
  <c r="T1378" i="2" s="1"/>
  <c r="R1370" i="2" a="1"/>
  <c r="R1370" i="2" s="1"/>
  <c r="T1370" i="2" a="1"/>
  <c r="T1370" i="2" s="1"/>
  <c r="S1370" i="2" a="1"/>
  <c r="S1370" i="2" s="1"/>
  <c r="S1362" i="2" a="1"/>
  <c r="S1362" i="2" s="1"/>
  <c r="R1362" i="2" a="1"/>
  <c r="R1362" i="2" s="1"/>
  <c r="T1362" i="2" a="1"/>
  <c r="T1362" i="2" s="1"/>
  <c r="S1354" i="2" a="1"/>
  <c r="S1354" i="2" s="1"/>
  <c r="R1354" i="2" a="1"/>
  <c r="R1354" i="2" s="1"/>
  <c r="T1354" i="2" a="1"/>
  <c r="T1354" i="2" s="1"/>
  <c r="S1346" i="2" a="1"/>
  <c r="S1346" i="2" s="1"/>
  <c r="R1346" i="2" a="1"/>
  <c r="R1346" i="2" s="1"/>
  <c r="T1346" i="2" a="1"/>
  <c r="T1346" i="2" s="1"/>
  <c r="R1338" i="2" a="1"/>
  <c r="R1338" i="2" s="1"/>
  <c r="T1338" i="2" a="1"/>
  <c r="T1338" i="2" s="1"/>
  <c r="S1338" i="2" a="1"/>
  <c r="S1338" i="2" s="1"/>
  <c r="S1330" i="2" a="1"/>
  <c r="S1330" i="2" s="1"/>
  <c r="R1330" i="2" a="1"/>
  <c r="R1330" i="2" s="1"/>
  <c r="T1330" i="2" a="1"/>
  <c r="T1330" i="2" s="1"/>
  <c r="S1322" i="2" a="1"/>
  <c r="S1322" i="2" s="1"/>
  <c r="R1322" i="2" a="1"/>
  <c r="R1322" i="2" s="1"/>
  <c r="T1322" i="2" a="1"/>
  <c r="T1322" i="2" s="1"/>
  <c r="S1314" i="2" a="1"/>
  <c r="S1314" i="2" s="1"/>
  <c r="R1314" i="2" a="1"/>
  <c r="R1314" i="2" s="1"/>
  <c r="T1314" i="2" a="1"/>
  <c r="T1314" i="2" s="1"/>
  <c r="R1306" i="2" a="1"/>
  <c r="R1306" i="2" s="1"/>
  <c r="T1306" i="2" a="1"/>
  <c r="T1306" i="2" s="1"/>
  <c r="S1306" i="2" a="1"/>
  <c r="S1306" i="2" s="1"/>
  <c r="S1298" i="2" a="1"/>
  <c r="S1298" i="2" s="1"/>
  <c r="R1298" i="2" a="1"/>
  <c r="R1298" i="2" s="1"/>
  <c r="T1298" i="2" a="1"/>
  <c r="T1298" i="2" s="1"/>
  <c r="P1262" i="2"/>
  <c r="R1254" i="2" a="1"/>
  <c r="R1254" i="2" s="1"/>
  <c r="T1254" i="2" a="1"/>
  <c r="T1254" i="2" s="1"/>
  <c r="S1254" i="2" a="1"/>
  <c r="S1254" i="2" s="1"/>
  <c r="R1246" i="2" a="1"/>
  <c r="R1246" i="2" s="1"/>
  <c r="T1246" i="2" a="1"/>
  <c r="T1246" i="2" s="1"/>
  <c r="S1246" i="2" a="1"/>
  <c r="S1246" i="2" s="1"/>
  <c r="S1238" i="2" a="1"/>
  <c r="S1238" i="2" s="1"/>
  <c r="R1238" i="2" a="1"/>
  <c r="R1238" i="2" s="1"/>
  <c r="T1238" i="2" a="1"/>
  <c r="T1238" i="2" s="1"/>
  <c r="T1230" i="2" a="1"/>
  <c r="T1230" i="2" s="1"/>
  <c r="S1230" i="2" a="1"/>
  <c r="S1230" i="2" s="1"/>
  <c r="R1230" i="2" a="1"/>
  <c r="R1230" i="2" s="1"/>
  <c r="R1194" i="2" a="1"/>
  <c r="R1194" i="2" s="1"/>
  <c r="T1194" i="2" a="1"/>
  <c r="T1194" i="2" s="1"/>
  <c r="S1194" i="2" a="1"/>
  <c r="S1194" i="2" s="1"/>
  <c r="S1186" i="2" a="1"/>
  <c r="S1186" i="2" s="1"/>
  <c r="R1186" i="2" a="1"/>
  <c r="R1186" i="2" s="1"/>
  <c r="T1186" i="2" a="1"/>
  <c r="T1186" i="2" s="1"/>
  <c r="R1178" i="2" a="1"/>
  <c r="R1178" i="2" s="1"/>
  <c r="T1178" i="2" a="1"/>
  <c r="T1178" i="2" s="1"/>
  <c r="S1178" i="2" a="1"/>
  <c r="S1178" i="2" s="1"/>
  <c r="S1170" i="2" a="1"/>
  <c r="S1170" i="2" s="1"/>
  <c r="R1170" i="2" a="1"/>
  <c r="R1170" i="2" s="1"/>
  <c r="T1170" i="2" a="1"/>
  <c r="T1170" i="2" s="1"/>
  <c r="P1134" i="2"/>
  <c r="T1126" i="2" a="1"/>
  <c r="T1126" i="2" s="1"/>
  <c r="R1126" i="2" a="1"/>
  <c r="R1126" i="2" s="1"/>
  <c r="S1126" i="2" a="1"/>
  <c r="S1126" i="2" s="1"/>
  <c r="T1118" i="2" a="1"/>
  <c r="T1118" i="2" s="1"/>
  <c r="S1118" i="2" a="1"/>
  <c r="S1118" i="2" s="1"/>
  <c r="R1118" i="2" a="1"/>
  <c r="R1118" i="2" s="1"/>
  <c r="T1110" i="2" a="1"/>
  <c r="T1110" i="2" s="1"/>
  <c r="R1110" i="2" a="1"/>
  <c r="R1110" i="2" s="1"/>
  <c r="S1110" i="2" a="1"/>
  <c r="S1110" i="2" s="1"/>
  <c r="T1102" i="2" a="1"/>
  <c r="T1102" i="2" s="1"/>
  <c r="S1102" i="2" a="1"/>
  <c r="S1102" i="2" s="1"/>
  <c r="R1102" i="2" a="1"/>
  <c r="R1102" i="2" s="1"/>
  <c r="S1066" i="2" a="1"/>
  <c r="S1066" i="2" s="1"/>
  <c r="R1066" i="2" a="1"/>
  <c r="R1066" i="2" s="1"/>
  <c r="T1066" i="2" a="1"/>
  <c r="T1066" i="2" s="1"/>
  <c r="T1058" i="2" a="1"/>
  <c r="T1058" i="2" s="1"/>
  <c r="S1058" i="2" a="1"/>
  <c r="S1058" i="2" s="1"/>
  <c r="R1058" i="2" a="1"/>
  <c r="R1058" i="2" s="1"/>
  <c r="S1050" i="2" a="1"/>
  <c r="S1050" i="2" s="1"/>
  <c r="R1050" i="2" a="1"/>
  <c r="R1050" i="2" s="1"/>
  <c r="T1050" i="2" a="1"/>
  <c r="T1050" i="2" s="1"/>
  <c r="R1042" i="2" a="1"/>
  <c r="R1042" i="2" s="1"/>
  <c r="T1042" i="2" a="1"/>
  <c r="T1042" i="2" s="1"/>
  <c r="S1042" i="2" a="1"/>
  <c r="S1042" i="2" s="1"/>
  <c r="P1006" i="2"/>
  <c r="R998" i="2" a="1"/>
  <c r="R998" i="2" s="1"/>
  <c r="T998" i="2" a="1"/>
  <c r="T998" i="2" s="1"/>
  <c r="S998" i="2" a="1"/>
  <c r="S998" i="2" s="1"/>
  <c r="T990" i="2" a="1"/>
  <c r="T990" i="2" s="1"/>
  <c r="S990" i="2" a="1"/>
  <c r="S990" i="2" s="1"/>
  <c r="R990" i="2" a="1"/>
  <c r="R990" i="2" s="1"/>
  <c r="R982" i="2" a="1"/>
  <c r="R982" i="2" s="1"/>
  <c r="T982" i="2" a="1"/>
  <c r="T982" i="2" s="1"/>
  <c r="S982" i="2" a="1"/>
  <c r="S982" i="2" s="1"/>
  <c r="T974" i="2" a="1"/>
  <c r="T974" i="2" s="1"/>
  <c r="S974" i="2" a="1"/>
  <c r="S974" i="2" s="1"/>
  <c r="R974" i="2" a="1"/>
  <c r="R974" i="2" s="1"/>
  <c r="R938" i="2" a="1"/>
  <c r="R938" i="2" s="1"/>
  <c r="T938" i="2" a="1"/>
  <c r="T938" i="2" s="1"/>
  <c r="S938" i="2" a="1"/>
  <c r="S938" i="2" s="1"/>
  <c r="R930" i="2" a="1"/>
  <c r="R930" i="2" s="1"/>
  <c r="T930" i="2" a="1"/>
  <c r="T930" i="2" s="1"/>
  <c r="S930" i="2" a="1"/>
  <c r="S930" i="2" s="1"/>
  <c r="R922" i="2" a="1"/>
  <c r="R922" i="2" s="1"/>
  <c r="T922" i="2" a="1"/>
  <c r="T922" i="2" s="1"/>
  <c r="S922" i="2" a="1"/>
  <c r="S922" i="2" s="1"/>
  <c r="R914" i="2" a="1"/>
  <c r="R914" i="2" s="1"/>
  <c r="T914" i="2" a="1"/>
  <c r="T914" i="2" s="1"/>
  <c r="S914" i="2" a="1"/>
  <c r="S914" i="2" s="1"/>
  <c r="P878" i="2"/>
  <c r="R870" i="2" a="1"/>
  <c r="R870" i="2" s="1"/>
  <c r="T870" i="2" a="1"/>
  <c r="T870" i="2" s="1"/>
  <c r="S870" i="2" a="1"/>
  <c r="S870" i="2" s="1"/>
  <c r="T862" i="2" a="1"/>
  <c r="T862" i="2" s="1"/>
  <c r="S862" i="2" a="1"/>
  <c r="S862" i="2" s="1"/>
  <c r="R862" i="2" a="1"/>
  <c r="R862" i="2" s="1"/>
  <c r="T854" i="2" a="1"/>
  <c r="T854" i="2" s="1"/>
  <c r="S854" i="2" a="1"/>
  <c r="S854" i="2" s="1"/>
  <c r="R854" i="2" a="1"/>
  <c r="R854" i="2" s="1"/>
  <c r="R846" i="2" a="1"/>
  <c r="R846" i="2" s="1"/>
  <c r="T846" i="2" a="1"/>
  <c r="T846" i="2" s="1"/>
  <c r="S846" i="2" a="1"/>
  <c r="S846" i="2" s="1"/>
  <c r="T810" i="2" a="1"/>
  <c r="T810" i="2" s="1"/>
  <c r="S810" i="2" a="1"/>
  <c r="S810" i="2" s="1"/>
  <c r="R810" i="2" a="1"/>
  <c r="R810" i="2" s="1"/>
  <c r="S802" i="2" a="1"/>
  <c r="S802" i="2" s="1"/>
  <c r="R802" i="2" a="1"/>
  <c r="R802" i="2" s="1"/>
  <c r="T802" i="2" a="1"/>
  <c r="T802" i="2" s="1"/>
  <c r="R794" i="2" a="1"/>
  <c r="R794" i="2" s="1"/>
  <c r="T794" i="2" a="1"/>
  <c r="T794" i="2" s="1"/>
  <c r="S794" i="2" a="1"/>
  <c r="S794" i="2" s="1"/>
  <c r="T786" i="2" a="1"/>
  <c r="T786" i="2" s="1"/>
  <c r="S786" i="2" a="1"/>
  <c r="S786" i="2" s="1"/>
  <c r="R786" i="2" a="1"/>
  <c r="R786" i="2" s="1"/>
  <c r="S742" i="2" a="1"/>
  <c r="S742" i="2" s="1"/>
  <c r="R742" i="2" a="1"/>
  <c r="R742" i="2" s="1"/>
  <c r="T742" i="2" a="1"/>
  <c r="T742" i="2" s="1"/>
  <c r="T734" i="2" a="1"/>
  <c r="T734" i="2" s="1"/>
  <c r="S734" i="2" a="1"/>
  <c r="S734" i="2" s="1"/>
  <c r="R734" i="2" a="1"/>
  <c r="R734" i="2" s="1"/>
  <c r="S726" i="2" a="1"/>
  <c r="S726" i="2" s="1"/>
  <c r="R726" i="2" a="1"/>
  <c r="R726" i="2" s="1"/>
  <c r="T726" i="2" a="1"/>
  <c r="T726" i="2" s="1"/>
  <c r="T718" i="2" a="1"/>
  <c r="T718" i="2" s="1"/>
  <c r="S718" i="2" a="1"/>
  <c r="S718" i="2" s="1"/>
  <c r="R718" i="2" a="1"/>
  <c r="R718" i="2" s="1"/>
  <c r="S682" i="2" a="1"/>
  <c r="S682" i="2" s="1"/>
  <c r="R682" i="2" a="1"/>
  <c r="R682" i="2" s="1"/>
  <c r="T682" i="2" a="1"/>
  <c r="T682" i="2" s="1"/>
  <c r="R674" i="2" a="1"/>
  <c r="R674" i="2" s="1"/>
  <c r="T674" i="2" a="1"/>
  <c r="T674" i="2" s="1"/>
  <c r="S674" i="2" a="1"/>
  <c r="S674" i="2" s="1"/>
  <c r="S666" i="2" a="1"/>
  <c r="S666" i="2" s="1"/>
  <c r="R666" i="2" a="1"/>
  <c r="R666" i="2" s="1"/>
  <c r="T666" i="2" a="1"/>
  <c r="T666" i="2" s="1"/>
  <c r="R658" i="2" a="1"/>
  <c r="R658" i="2" s="1"/>
  <c r="T658" i="2" a="1"/>
  <c r="T658" i="2" s="1"/>
  <c r="S658" i="2" a="1"/>
  <c r="S658" i="2" s="1"/>
  <c r="S614" i="2" a="1"/>
  <c r="S614" i="2" s="1"/>
  <c r="R614" i="2" a="1"/>
  <c r="R614" i="2" s="1"/>
  <c r="T614" i="2" a="1"/>
  <c r="T614" i="2" s="1"/>
  <c r="T606" i="2" a="1"/>
  <c r="T606" i="2" s="1"/>
  <c r="S606" i="2" a="1"/>
  <c r="S606" i="2" s="1"/>
  <c r="R606" i="2" a="1"/>
  <c r="R606" i="2" s="1"/>
  <c r="S598" i="2" a="1"/>
  <c r="S598" i="2" s="1"/>
  <c r="R598" i="2" a="1"/>
  <c r="R598" i="2" s="1"/>
  <c r="T598" i="2" a="1"/>
  <c r="T598" i="2" s="1"/>
  <c r="T590" i="2" a="1"/>
  <c r="T590" i="2" s="1"/>
  <c r="S590" i="2" a="1"/>
  <c r="S590" i="2" s="1"/>
  <c r="R590" i="2" a="1"/>
  <c r="R590" i="2" s="1"/>
  <c r="S554" i="2" a="1"/>
  <c r="S554" i="2" s="1"/>
  <c r="R554" i="2" a="1"/>
  <c r="R554" i="2" s="1"/>
  <c r="T554" i="2" a="1"/>
  <c r="T554" i="2" s="1"/>
  <c r="R546" i="2" a="1"/>
  <c r="R546" i="2" s="1"/>
  <c r="T546" i="2" a="1"/>
  <c r="T546" i="2" s="1"/>
  <c r="S546" i="2" a="1"/>
  <c r="S546" i="2" s="1"/>
  <c r="S538" i="2" a="1"/>
  <c r="S538" i="2" s="1"/>
  <c r="R538" i="2" a="1"/>
  <c r="R538" i="2" s="1"/>
  <c r="T538" i="2" a="1"/>
  <c r="T538" i="2" s="1"/>
  <c r="R530" i="2" a="1"/>
  <c r="R530" i="2" s="1"/>
  <c r="T530" i="2" a="1"/>
  <c r="T530" i="2" s="1"/>
  <c r="S530" i="2" a="1"/>
  <c r="S530" i="2" s="1"/>
  <c r="P494" i="2"/>
  <c r="S486" i="2" a="1"/>
  <c r="S486" i="2" s="1"/>
  <c r="R486" i="2" a="1"/>
  <c r="R486" i="2" s="1"/>
  <c r="T486" i="2" a="1"/>
  <c r="T486" i="2" s="1"/>
  <c r="T478" i="2" a="1"/>
  <c r="T478" i="2" s="1"/>
  <c r="S478" i="2" a="1"/>
  <c r="S478" i="2" s="1"/>
  <c r="R478" i="2" a="1"/>
  <c r="R478" i="2" s="1"/>
  <c r="S470" i="2" a="1"/>
  <c r="S470" i="2" s="1"/>
  <c r="R470" i="2" a="1"/>
  <c r="R470" i="2" s="1"/>
  <c r="T470" i="2" a="1"/>
  <c r="T470" i="2" s="1"/>
  <c r="S462" i="2" a="1"/>
  <c r="S462" i="2" s="1"/>
  <c r="R462" i="2" a="1"/>
  <c r="R462" i="2" s="1"/>
  <c r="T462" i="2" a="1"/>
  <c r="T462" i="2" s="1"/>
  <c r="S426" i="2" a="1"/>
  <c r="S426" i="2" s="1"/>
  <c r="T426" i="2" a="1"/>
  <c r="T426" i="2" s="1"/>
  <c r="R426" i="2" a="1"/>
  <c r="R426" i="2" s="1"/>
  <c r="S418" i="2" a="1"/>
  <c r="S418" i="2" s="1"/>
  <c r="T418" i="2" a="1"/>
  <c r="T418" i="2" s="1"/>
  <c r="R418" i="2" a="1"/>
  <c r="R418" i="2" s="1"/>
  <c r="S410" i="2" a="1"/>
  <c r="S410" i="2" s="1"/>
  <c r="T410" i="2" a="1"/>
  <c r="T410" i="2" s="1"/>
  <c r="R410" i="2" a="1"/>
  <c r="R410" i="2" s="1"/>
  <c r="S402" i="2" a="1"/>
  <c r="S402" i="2" s="1"/>
  <c r="T402" i="2" a="1"/>
  <c r="T402" i="2" s="1"/>
  <c r="R402" i="2" a="1"/>
  <c r="R402" i="2" s="1"/>
  <c r="P366" i="2"/>
  <c r="R358" i="2" a="1"/>
  <c r="R358" i="2" s="1"/>
  <c r="S358" i="2" a="1"/>
  <c r="S358" i="2" s="1"/>
  <c r="T358" i="2" a="1"/>
  <c r="T358" i="2" s="1"/>
  <c r="R350" i="2" a="1"/>
  <c r="R350" i="2" s="1"/>
  <c r="S350" i="2" a="1"/>
  <c r="S350" i="2" s="1"/>
  <c r="T350" i="2" a="1"/>
  <c r="T350" i="2" s="1"/>
  <c r="R342" i="2" a="1"/>
  <c r="R342" i="2" s="1"/>
  <c r="S342" i="2" a="1"/>
  <c r="S342" i="2" s="1"/>
  <c r="T342" i="2" a="1"/>
  <c r="T342" i="2" s="1"/>
  <c r="R334" i="2" a="1"/>
  <c r="R334" i="2" s="1"/>
  <c r="S334" i="2" a="1"/>
  <c r="S334" i="2" s="1"/>
  <c r="T334" i="2" a="1"/>
  <c r="T334" i="2" s="1"/>
  <c r="S298" i="2" a="1"/>
  <c r="S298" i="2" s="1"/>
  <c r="T298" i="2" a="1"/>
  <c r="T298" i="2" s="1"/>
  <c r="R298" i="2" a="1"/>
  <c r="R298" i="2" s="1"/>
  <c r="S290" i="2" a="1"/>
  <c r="S290" i="2" s="1"/>
  <c r="T290" i="2" a="1"/>
  <c r="T290" i="2" s="1"/>
  <c r="R290" i="2" a="1"/>
  <c r="R290" i="2" s="1"/>
  <c r="S282" i="2" a="1"/>
  <c r="S282" i="2" s="1"/>
  <c r="T282" i="2" a="1"/>
  <c r="T282" i="2" s="1"/>
  <c r="R282" i="2" a="1"/>
  <c r="R282" i="2" s="1"/>
  <c r="S274" i="2" a="1"/>
  <c r="S274" i="2" s="1"/>
  <c r="T274" i="2" a="1"/>
  <c r="T274" i="2" s="1"/>
  <c r="R274" i="2" a="1"/>
  <c r="R274" i="2" s="1"/>
  <c r="R230" i="2" a="1"/>
  <c r="R230" i="2" s="1"/>
  <c r="S230" i="2" a="1"/>
  <c r="S230" i="2" s="1"/>
  <c r="T230" i="2" a="1"/>
  <c r="T230" i="2" s="1"/>
  <c r="R222" i="2" a="1"/>
  <c r="R222" i="2" s="1"/>
  <c r="S222" i="2" a="1"/>
  <c r="S222" i="2" s="1"/>
  <c r="T222" i="2" a="1"/>
  <c r="T222" i="2" s="1"/>
  <c r="S166" i="2" a="1"/>
  <c r="S166" i="2" s="1"/>
  <c r="O94" i="2"/>
  <c r="P86" i="2"/>
  <c r="S86" i="2" a="1"/>
  <c r="S86" i="2" s="1"/>
  <c r="S50" i="2" a="1"/>
  <c r="S50" i="2" s="1"/>
  <c r="O30" i="2"/>
  <c r="P2509" i="2"/>
  <c r="P2497" i="2"/>
  <c r="S2489" i="2" a="1"/>
  <c r="S2489" i="2" s="1"/>
  <c r="R2489" i="2" a="1"/>
  <c r="R2489" i="2" s="1"/>
  <c r="T2489" i="2" a="1"/>
  <c r="T2489" i="2" s="1"/>
  <c r="R2477" i="2" a="1"/>
  <c r="R2477" i="2" s="1"/>
  <c r="T2477" i="2" a="1"/>
  <c r="T2477" i="2" s="1"/>
  <c r="S2477" i="2" a="1"/>
  <c r="S2477" i="2" s="1"/>
  <c r="P2473" i="2"/>
  <c r="R2465" i="2" a="1"/>
  <c r="R2465" i="2" s="1"/>
  <c r="T2465" i="2" a="1"/>
  <c r="T2465" i="2" s="1"/>
  <c r="S2465" i="2" a="1"/>
  <c r="S2465" i="2" s="1"/>
  <c r="R2453" i="2" a="1"/>
  <c r="R2453" i="2" s="1"/>
  <c r="T2453" i="2" a="1"/>
  <c r="T2453" i="2" s="1"/>
  <c r="S2453" i="2" a="1"/>
  <c r="S2453" i="2" s="1"/>
  <c r="T2441" i="2" a="1"/>
  <c r="T2441" i="2" s="1"/>
  <c r="R2441" i="2" a="1"/>
  <c r="R2441" i="2" s="1"/>
  <c r="S2441" i="2" a="1"/>
  <c r="S2441" i="2" s="1"/>
  <c r="S2429" i="2" a="1"/>
  <c r="S2429" i="2" s="1"/>
  <c r="R2429" i="2" a="1"/>
  <c r="R2429" i="2" s="1"/>
  <c r="T2429" i="2" a="1"/>
  <c r="T2429" i="2" s="1"/>
  <c r="P2417" i="2"/>
  <c r="R2405" i="2" a="1"/>
  <c r="R2405" i="2" s="1"/>
  <c r="T2405" i="2" a="1"/>
  <c r="T2405" i="2" s="1"/>
  <c r="S2405" i="2" a="1"/>
  <c r="S2405" i="2" s="1"/>
  <c r="P2393" i="2"/>
  <c r="R2385" i="2" a="1"/>
  <c r="R2385" i="2" s="1"/>
  <c r="T2385" i="2" a="1"/>
  <c r="T2385" i="2" s="1"/>
  <c r="S2385" i="2" a="1"/>
  <c r="S2385" i="2" s="1"/>
  <c r="P2381" i="2"/>
  <c r="P2369" i="2"/>
  <c r="T2361" i="2" a="1"/>
  <c r="T2361" i="2" s="1"/>
  <c r="S2361" i="2" a="1"/>
  <c r="S2361" i="2" s="1"/>
  <c r="R2361" i="2" a="1"/>
  <c r="R2361" i="2" s="1"/>
  <c r="R2349" i="2" a="1"/>
  <c r="R2349" i="2" s="1"/>
  <c r="S2349" i="2" a="1"/>
  <c r="S2349" i="2" s="1"/>
  <c r="T2349" i="2" a="1"/>
  <c r="T2349" i="2" s="1"/>
  <c r="P2345" i="2"/>
  <c r="R2337" i="2" a="1"/>
  <c r="R2337" i="2" s="1"/>
  <c r="T2337" i="2" a="1"/>
  <c r="T2337" i="2" s="1"/>
  <c r="S2337" i="2" a="1"/>
  <c r="S2337" i="2" s="1"/>
  <c r="R2325" i="2" a="1"/>
  <c r="R2325" i="2" s="1"/>
  <c r="T2325" i="2" a="1"/>
  <c r="T2325" i="2" s="1"/>
  <c r="S2325" i="2" a="1"/>
  <c r="S2325" i="2" s="1"/>
  <c r="T2313" i="2" a="1"/>
  <c r="T2313" i="2" s="1"/>
  <c r="S2313" i="2" a="1"/>
  <c r="S2313" i="2" s="1"/>
  <c r="R2313" i="2" a="1"/>
  <c r="R2313" i="2" s="1"/>
  <c r="S2301" i="2" a="1"/>
  <c r="S2301" i="2" s="1"/>
  <c r="R2301" i="2" a="1"/>
  <c r="R2301" i="2" s="1"/>
  <c r="T2301" i="2" a="1"/>
  <c r="T2301" i="2" s="1"/>
  <c r="P2289" i="2"/>
  <c r="R2277" i="2" a="1"/>
  <c r="R2277" i="2" s="1"/>
  <c r="T2277" i="2" a="1"/>
  <c r="T2277" i="2" s="1"/>
  <c r="S2277" i="2" a="1"/>
  <c r="S2277" i="2" s="1"/>
  <c r="P2265" i="2"/>
  <c r="S2257" i="2" a="1"/>
  <c r="S2257" i="2" s="1"/>
  <c r="R2257" i="2" a="1"/>
  <c r="R2257" i="2" s="1"/>
  <c r="T2257" i="2" a="1"/>
  <c r="T2257" i="2" s="1"/>
  <c r="P2253" i="2"/>
  <c r="P2241" i="2"/>
  <c r="S2233" i="2" a="1"/>
  <c r="S2233" i="2" s="1"/>
  <c r="T2233" i="2" a="1"/>
  <c r="T2233" i="2" s="1"/>
  <c r="R2233" i="2" a="1"/>
  <c r="R2233" i="2" s="1"/>
  <c r="S2221" i="2" a="1"/>
  <c r="S2221" i="2" s="1"/>
  <c r="R2221" i="2" a="1"/>
  <c r="R2221" i="2" s="1"/>
  <c r="T2221" i="2" a="1"/>
  <c r="T2221" i="2" s="1"/>
  <c r="P2217" i="2"/>
  <c r="S2209" i="2" a="1"/>
  <c r="S2209" i="2" s="1"/>
  <c r="T2209" i="2" a="1"/>
  <c r="T2209" i="2" s="1"/>
  <c r="R2209" i="2" a="1"/>
  <c r="R2209" i="2" s="1"/>
  <c r="R2197" i="2" a="1"/>
  <c r="R2197" i="2" s="1"/>
  <c r="S2197" i="2" a="1"/>
  <c r="S2197" i="2" s="1"/>
  <c r="T2197" i="2" a="1"/>
  <c r="T2197" i="2" s="1"/>
  <c r="T2185" i="2" a="1"/>
  <c r="T2185" i="2" s="1"/>
  <c r="R2185" i="2" a="1"/>
  <c r="R2185" i="2" s="1"/>
  <c r="S2185" i="2" a="1"/>
  <c r="S2185" i="2" s="1"/>
  <c r="T2173" i="2" a="1"/>
  <c r="T2173" i="2" s="1"/>
  <c r="R2173" i="2" a="1"/>
  <c r="R2173" i="2" s="1"/>
  <c r="S2173" i="2" a="1"/>
  <c r="S2173" i="2" s="1"/>
  <c r="S2149" i="2" a="1"/>
  <c r="S2149" i="2" s="1"/>
  <c r="T2149" i="2" a="1"/>
  <c r="T2149" i="2" s="1"/>
  <c r="R2149" i="2" a="1"/>
  <c r="R2149" i="2" s="1"/>
  <c r="P2137" i="2"/>
  <c r="T2129" i="2" a="1"/>
  <c r="T2129" i="2" s="1"/>
  <c r="S2129" i="2" a="1"/>
  <c r="S2129" i="2" s="1"/>
  <c r="R2129" i="2" a="1"/>
  <c r="R2129" i="2" s="1"/>
  <c r="P2113" i="2"/>
  <c r="S2105" i="2" a="1"/>
  <c r="S2105" i="2" s="1"/>
  <c r="R2105" i="2" a="1"/>
  <c r="R2105" i="2" s="1"/>
  <c r="T2105" i="2" a="1"/>
  <c r="T2105" i="2" s="1"/>
  <c r="T2093" i="2" a="1"/>
  <c r="T2093" i="2" s="1"/>
  <c r="S2093" i="2" a="1"/>
  <c r="S2093" i="2" s="1"/>
  <c r="R2093" i="2" a="1"/>
  <c r="R2093" i="2" s="1"/>
  <c r="T2081" i="2" a="1"/>
  <c r="T2081" i="2" s="1"/>
  <c r="R2081" i="2" a="1"/>
  <c r="R2081" i="2" s="1"/>
  <c r="S2081" i="2" a="1"/>
  <c r="S2081" i="2" s="1"/>
  <c r="R2069" i="2" a="1"/>
  <c r="R2069" i="2" s="1"/>
  <c r="S2069" i="2" a="1"/>
  <c r="S2069" i="2" s="1"/>
  <c r="T2069" i="2" a="1"/>
  <c r="T2069" i="2" s="1"/>
  <c r="T2057" i="2" a="1"/>
  <c r="T2057" i="2" s="1"/>
  <c r="S2057" i="2" a="1"/>
  <c r="S2057" i="2" s="1"/>
  <c r="R2057" i="2" a="1"/>
  <c r="R2057" i="2" s="1"/>
  <c r="R2045" i="2" a="1"/>
  <c r="R2045" i="2" s="1"/>
  <c r="T2045" i="2" a="1"/>
  <c r="T2045" i="2" s="1"/>
  <c r="S2045" i="2" a="1"/>
  <c r="S2045" i="2" s="1"/>
  <c r="P2033" i="2"/>
  <c r="R2021" i="2" a="1"/>
  <c r="R2021" i="2" s="1"/>
  <c r="T2021" i="2" a="1"/>
  <c r="T2021" i="2" s="1"/>
  <c r="S2021" i="2" a="1"/>
  <c r="S2021" i="2" s="1"/>
  <c r="P2009" i="2"/>
  <c r="T2001" i="2" a="1"/>
  <c r="T2001" i="2" s="1"/>
  <c r="S2001" i="2" a="1"/>
  <c r="S2001" i="2" s="1"/>
  <c r="R2001" i="2" a="1"/>
  <c r="R2001" i="2" s="1"/>
  <c r="P1985" i="2"/>
  <c r="S1977" i="2" a="1"/>
  <c r="S1977" i="2" s="1"/>
  <c r="R1977" i="2" a="1"/>
  <c r="R1977" i="2" s="1"/>
  <c r="T1977" i="2" a="1"/>
  <c r="T1977" i="2" s="1"/>
  <c r="S1965" i="2" a="1"/>
  <c r="S1965" i="2" s="1"/>
  <c r="R1965" i="2" a="1"/>
  <c r="R1965" i="2" s="1"/>
  <c r="T1965" i="2" a="1"/>
  <c r="T1965" i="2" s="1"/>
  <c r="P1961" i="2"/>
  <c r="T1953" i="2" a="1"/>
  <c r="T1953" i="2" s="1"/>
  <c r="S1953" i="2" a="1"/>
  <c r="S1953" i="2" s="1"/>
  <c r="R1953" i="2" a="1"/>
  <c r="R1953" i="2" s="1"/>
  <c r="R1941" i="2" a="1"/>
  <c r="R1941" i="2" s="1"/>
  <c r="T1941" i="2" a="1"/>
  <c r="T1941" i="2" s="1"/>
  <c r="S1941" i="2" a="1"/>
  <c r="S1941" i="2" s="1"/>
  <c r="R1929" i="2" a="1"/>
  <c r="R1929" i="2" s="1"/>
  <c r="S1929" i="2" a="1"/>
  <c r="S1929" i="2" s="1"/>
  <c r="T1929" i="2" a="1"/>
  <c r="T1929" i="2" s="1"/>
  <c r="T1917" i="2" a="1"/>
  <c r="T1917" i="2" s="1"/>
  <c r="R1917" i="2" a="1"/>
  <c r="R1917" i="2" s="1"/>
  <c r="S1917" i="2" a="1"/>
  <c r="S1917" i="2" s="1"/>
  <c r="P1905" i="2"/>
  <c r="R1893" i="2" a="1"/>
  <c r="R1893" i="2" s="1"/>
  <c r="T1893" i="2" a="1"/>
  <c r="T1893" i="2" s="1"/>
  <c r="S1893" i="2" a="1"/>
  <c r="S1893" i="2" s="1"/>
  <c r="S1873" i="2" a="1"/>
  <c r="S1873" i="2" s="1"/>
  <c r="T1873" i="2" a="1"/>
  <c r="T1873" i="2" s="1"/>
  <c r="R1873" i="2" a="1"/>
  <c r="R1873" i="2" s="1"/>
  <c r="P1869" i="2"/>
  <c r="P1857" i="2"/>
  <c r="T1849" i="2" a="1"/>
  <c r="T1849" i="2" s="1"/>
  <c r="R1849" i="2" a="1"/>
  <c r="R1849" i="2" s="1"/>
  <c r="S1849" i="2" a="1"/>
  <c r="S1849" i="2" s="1"/>
  <c r="R1837" i="2" a="1"/>
  <c r="R1837" i="2" s="1"/>
  <c r="T1837" i="2" a="1"/>
  <c r="T1837" i="2" s="1"/>
  <c r="S1837" i="2" a="1"/>
  <c r="S1837" i="2" s="1"/>
  <c r="P1833" i="2"/>
  <c r="R1825" i="2" a="1"/>
  <c r="R1825" i="2" s="1"/>
  <c r="T1825" i="2" a="1"/>
  <c r="T1825" i="2" s="1"/>
  <c r="S1825" i="2" a="1"/>
  <c r="S1825" i="2" s="1"/>
  <c r="S1813" i="2" a="1"/>
  <c r="S1813" i="2" s="1"/>
  <c r="R1813" i="2" a="1"/>
  <c r="R1813" i="2" s="1"/>
  <c r="T1813" i="2" a="1"/>
  <c r="T1813" i="2" s="1"/>
  <c r="R1801" i="2" a="1"/>
  <c r="R1801" i="2" s="1"/>
  <c r="T1801" i="2" a="1"/>
  <c r="T1801" i="2" s="1"/>
  <c r="S1801" i="2" a="1"/>
  <c r="S1801" i="2" s="1"/>
  <c r="T1789" i="2" a="1"/>
  <c r="T1789" i="2" s="1"/>
  <c r="S1789" i="2" a="1"/>
  <c r="S1789" i="2" s="1"/>
  <c r="R1789" i="2" a="1"/>
  <c r="R1789" i="2" s="1"/>
  <c r="T1765" i="2" a="1"/>
  <c r="T1765" i="2" s="1"/>
  <c r="R1765" i="2" a="1"/>
  <c r="R1765" i="2" s="1"/>
  <c r="S1765" i="2" a="1"/>
  <c r="S1765" i="2" s="1"/>
  <c r="P1753" i="2"/>
  <c r="T1745" i="2" a="1"/>
  <c r="T1745" i="2" s="1"/>
  <c r="R1745" i="2" a="1"/>
  <c r="R1745" i="2" s="1"/>
  <c r="S1745" i="2" a="1"/>
  <c r="S1745" i="2" s="1"/>
  <c r="P1729" i="2"/>
  <c r="R1721" i="2" a="1"/>
  <c r="R1721" i="2" s="1"/>
  <c r="T1721" i="2" a="1"/>
  <c r="T1721" i="2" s="1"/>
  <c r="S1721" i="2" a="1"/>
  <c r="S1721" i="2" s="1"/>
  <c r="R1709" i="2" a="1"/>
  <c r="R1709" i="2" s="1"/>
  <c r="T1709" i="2" a="1"/>
  <c r="T1709" i="2" s="1"/>
  <c r="S1709" i="2" a="1"/>
  <c r="S1709" i="2" s="1"/>
  <c r="T1697" i="2" a="1"/>
  <c r="T1697" i="2" s="1"/>
  <c r="S1697" i="2" a="1"/>
  <c r="S1697" i="2" s="1"/>
  <c r="R1697" i="2" a="1"/>
  <c r="R1697" i="2" s="1"/>
  <c r="S1685" i="2" a="1"/>
  <c r="S1685" i="2" s="1"/>
  <c r="R1685" i="2" a="1"/>
  <c r="R1685" i="2" s="1"/>
  <c r="T1685" i="2" a="1"/>
  <c r="T1685" i="2" s="1"/>
  <c r="R1673" i="2" a="1"/>
  <c r="R1673" i="2" s="1"/>
  <c r="T1673" i="2" a="1"/>
  <c r="T1673" i="2" s="1"/>
  <c r="S1673" i="2" a="1"/>
  <c r="S1673" i="2" s="1"/>
  <c r="R1661" i="2" a="1"/>
  <c r="R1661" i="2" s="1"/>
  <c r="T1661" i="2" a="1"/>
  <c r="T1661" i="2" s="1"/>
  <c r="S1661" i="2" a="1"/>
  <c r="S1661" i="2" s="1"/>
  <c r="P1649" i="2"/>
  <c r="R1637" i="2" a="1"/>
  <c r="R1637" i="2" s="1"/>
  <c r="T1637" i="2" a="1"/>
  <c r="T1637" i="2" s="1"/>
  <c r="S1637" i="2" a="1"/>
  <c r="S1637" i="2" s="1"/>
  <c r="P1625" i="2"/>
  <c r="S1617" i="2" a="1"/>
  <c r="S1617" i="2" s="1"/>
  <c r="R1617" i="2" a="1"/>
  <c r="R1617" i="2" s="1"/>
  <c r="T1617" i="2" a="1"/>
  <c r="T1617" i="2" s="1"/>
  <c r="P1613" i="2"/>
  <c r="P1601" i="2"/>
  <c r="R1593" i="2" a="1"/>
  <c r="R1593" i="2" s="1"/>
  <c r="T1593" i="2" a="1"/>
  <c r="T1593" i="2" s="1"/>
  <c r="S1593" i="2" a="1"/>
  <c r="S1593" i="2" s="1"/>
  <c r="S1581" i="2" a="1"/>
  <c r="S1581" i="2" s="1"/>
  <c r="R1581" i="2" a="1"/>
  <c r="R1581" i="2" s="1"/>
  <c r="T1581" i="2" a="1"/>
  <c r="T1581" i="2" s="1"/>
  <c r="P1577" i="2"/>
  <c r="T1569" i="2" a="1"/>
  <c r="T1569" i="2" s="1"/>
  <c r="S1569" i="2" a="1"/>
  <c r="S1569" i="2" s="1"/>
  <c r="R1569" i="2" a="1"/>
  <c r="R1569" i="2" s="1"/>
  <c r="S1557" i="2" a="1"/>
  <c r="S1557" i="2" s="1"/>
  <c r="R1557" i="2" a="1"/>
  <c r="R1557" i="2" s="1"/>
  <c r="T1557" i="2" a="1"/>
  <c r="T1557" i="2" s="1"/>
  <c r="T1545" i="2" a="1"/>
  <c r="T1545" i="2" s="1"/>
  <c r="S1545" i="2" a="1"/>
  <c r="S1545" i="2" s="1"/>
  <c r="R1545" i="2" a="1"/>
  <c r="R1545" i="2" s="1"/>
  <c r="R1533" i="2" a="1"/>
  <c r="R1533" i="2" s="1"/>
  <c r="T1533" i="2" a="1"/>
  <c r="T1533" i="2" s="1"/>
  <c r="S1533" i="2" a="1"/>
  <c r="S1533" i="2" s="1"/>
  <c r="P1521" i="2"/>
  <c r="R1509" i="2" a="1"/>
  <c r="R1509" i="2" s="1"/>
  <c r="T1509" i="2" a="1"/>
  <c r="T1509" i="2" s="1"/>
  <c r="S1509" i="2" a="1"/>
  <c r="S1509" i="2" s="1"/>
  <c r="P1497" i="2"/>
  <c r="T1489" i="2" a="1"/>
  <c r="T1489" i="2" s="1"/>
  <c r="S1489" i="2" a="1"/>
  <c r="S1489" i="2" s="1"/>
  <c r="R1489" i="2" a="1"/>
  <c r="R1489" i="2" s="1"/>
  <c r="P1489" i="2"/>
  <c r="S1449" i="2" a="1"/>
  <c r="S1449" i="2" s="1"/>
  <c r="T1449" i="2" a="1"/>
  <c r="T1449" i="2" s="1"/>
  <c r="R1449" i="2" a="1"/>
  <c r="R1449" i="2" s="1"/>
  <c r="R1429" i="2" a="1"/>
  <c r="R1429" i="2" s="1"/>
  <c r="T1429" i="2" a="1"/>
  <c r="T1429" i="2" s="1"/>
  <c r="S1429" i="2" a="1"/>
  <c r="S1429" i="2" s="1"/>
  <c r="S1417" i="2" a="1"/>
  <c r="S1417" i="2" s="1"/>
  <c r="R1417" i="2" a="1"/>
  <c r="R1417" i="2" s="1"/>
  <c r="T1417" i="2" a="1"/>
  <c r="T1417" i="2" s="1"/>
  <c r="P1417" i="2"/>
  <c r="S1353" i="2" a="1"/>
  <c r="S1353" i="2" s="1"/>
  <c r="R1353" i="2" a="1"/>
  <c r="R1353" i="2" s="1"/>
  <c r="T1353" i="2" a="1"/>
  <c r="T1353" i="2" s="1"/>
  <c r="S1341" i="2" a="1"/>
  <c r="S1341" i="2" s="1"/>
  <c r="R1341" i="2" a="1"/>
  <c r="R1341" i="2" s="1"/>
  <c r="T1341" i="2" a="1"/>
  <c r="T1341" i="2" s="1"/>
  <c r="T1333" i="2" a="1"/>
  <c r="T1333" i="2" s="1"/>
  <c r="S1333" i="2" a="1"/>
  <c r="S1333" i="2" s="1"/>
  <c r="R1333" i="2" a="1"/>
  <c r="R1333" i="2" s="1"/>
  <c r="P1321" i="2"/>
  <c r="S1313" i="2" a="1"/>
  <c r="S1313" i="2" s="1"/>
  <c r="R1313" i="2" a="1"/>
  <c r="R1313" i="2" s="1"/>
  <c r="T1313" i="2" a="1"/>
  <c r="T1313" i="2" s="1"/>
  <c r="P1313" i="2"/>
  <c r="S1273" i="2" a="1"/>
  <c r="S1273" i="2" s="1"/>
  <c r="R1273" i="2" a="1"/>
  <c r="R1273" i="2" s="1"/>
  <c r="T1273" i="2" a="1"/>
  <c r="T1273" i="2" s="1"/>
  <c r="S1261" i="2" a="1"/>
  <c r="S1261" i="2" s="1"/>
  <c r="R1261" i="2" a="1"/>
  <c r="R1261" i="2" s="1"/>
  <c r="T1261" i="2" a="1"/>
  <c r="T1261" i="2" s="1"/>
  <c r="S1249" i="2" a="1"/>
  <c r="S1249" i="2" s="1"/>
  <c r="R1249" i="2" a="1"/>
  <c r="R1249" i="2" s="1"/>
  <c r="T1249" i="2" a="1"/>
  <c r="T1249" i="2" s="1"/>
  <c r="T1237" i="2" a="1"/>
  <c r="T1237" i="2" s="1"/>
  <c r="S1237" i="2" a="1"/>
  <c r="S1237" i="2" s="1"/>
  <c r="R1237" i="2" a="1"/>
  <c r="R1237" i="2" s="1"/>
  <c r="S1229" i="2" a="1"/>
  <c r="S1229" i="2" s="1"/>
  <c r="R1229" i="2" a="1"/>
  <c r="R1229" i="2" s="1"/>
  <c r="T1229" i="2" a="1"/>
  <c r="T1229" i="2" s="1"/>
  <c r="P1225" i="2"/>
  <c r="R1217" i="2" a="1"/>
  <c r="R1217" i="2" s="1"/>
  <c r="T1217" i="2" a="1"/>
  <c r="T1217" i="2" s="1"/>
  <c r="S1217" i="2" a="1"/>
  <c r="S1217" i="2" s="1"/>
  <c r="S1197" i="2" a="1"/>
  <c r="S1197" i="2" s="1"/>
  <c r="R1197" i="2" a="1"/>
  <c r="R1197" i="2" s="1"/>
  <c r="T1197" i="2" a="1"/>
  <c r="T1197" i="2" s="1"/>
  <c r="P1197" i="2"/>
  <c r="R1169" i="2" a="1"/>
  <c r="R1169" i="2" s="1"/>
  <c r="T1169" i="2" a="1"/>
  <c r="T1169" i="2" s="1"/>
  <c r="S1169" i="2" a="1"/>
  <c r="S1169" i="2" s="1"/>
  <c r="T1157" i="2" a="1"/>
  <c r="T1157" i="2" s="1"/>
  <c r="S1157" i="2" a="1"/>
  <c r="S1157" i="2" s="1"/>
  <c r="R1157" i="2" a="1"/>
  <c r="R1157" i="2" s="1"/>
  <c r="P1145" i="2"/>
  <c r="R1137" i="2" a="1"/>
  <c r="R1137" i="2" s="1"/>
  <c r="S1137" i="2" a="1"/>
  <c r="S1137" i="2" s="1"/>
  <c r="T1137" i="2" a="1"/>
  <c r="T1137" i="2" s="1"/>
  <c r="P1133" i="2"/>
  <c r="P1121" i="2"/>
  <c r="R1113" i="2" a="1"/>
  <c r="R1113" i="2" s="1"/>
  <c r="T1113" i="2" a="1"/>
  <c r="T1113" i="2" s="1"/>
  <c r="S1113" i="2" a="1"/>
  <c r="S1113" i="2" s="1"/>
  <c r="P1101" i="2"/>
  <c r="P1089" i="2"/>
  <c r="R1081" i="2" a="1"/>
  <c r="R1081" i="2" s="1"/>
  <c r="T1081" i="2" a="1"/>
  <c r="T1081" i="2" s="1"/>
  <c r="S1081" i="2" a="1"/>
  <c r="S1081" i="2" s="1"/>
  <c r="P1081" i="2"/>
  <c r="T1061" i="2" a="1"/>
  <c r="T1061" i="2" s="1"/>
  <c r="S1061" i="2" a="1"/>
  <c r="S1061" i="2" s="1"/>
  <c r="R1061" i="2" a="1"/>
  <c r="R1061" i="2" s="1"/>
  <c r="T1053" i="2" a="1"/>
  <c r="T1053" i="2" s="1"/>
  <c r="S1053" i="2" a="1"/>
  <c r="S1053" i="2" s="1"/>
  <c r="R1053" i="2" a="1"/>
  <c r="R1053" i="2" s="1"/>
  <c r="P1041" i="2"/>
  <c r="R1021" i="2" a="1"/>
  <c r="R1021" i="2" s="1"/>
  <c r="T1021" i="2" a="1"/>
  <c r="T1021" i="2" s="1"/>
  <c r="S1021" i="2" a="1"/>
  <c r="S1021" i="2" s="1"/>
  <c r="P1009" i="2"/>
  <c r="S997" i="2" a="1"/>
  <c r="S997" i="2" s="1"/>
  <c r="R997" i="2" a="1"/>
  <c r="R997" i="2" s="1"/>
  <c r="T997" i="2" a="1"/>
  <c r="T997" i="2" s="1"/>
  <c r="P985" i="2"/>
  <c r="R977" i="2" a="1"/>
  <c r="R977" i="2" s="1"/>
  <c r="T977" i="2" a="1"/>
  <c r="T977" i="2" s="1"/>
  <c r="S977" i="2" a="1"/>
  <c r="S977" i="2" s="1"/>
  <c r="P977" i="2"/>
  <c r="R937" i="2" a="1"/>
  <c r="R937" i="2" s="1"/>
  <c r="T937" i="2" a="1"/>
  <c r="T937" i="2" s="1"/>
  <c r="S937" i="2" a="1"/>
  <c r="S937" i="2" s="1"/>
  <c r="S917" i="2" a="1"/>
  <c r="S917" i="2" s="1"/>
  <c r="R917" i="2" a="1"/>
  <c r="R917" i="2" s="1"/>
  <c r="T917" i="2" a="1"/>
  <c r="T917" i="2" s="1"/>
  <c r="R905" i="2" a="1"/>
  <c r="R905" i="2" s="1"/>
  <c r="T905" i="2" a="1"/>
  <c r="T905" i="2" s="1"/>
  <c r="S905" i="2" a="1"/>
  <c r="S905" i="2" s="1"/>
  <c r="P905" i="2"/>
  <c r="R841" i="2" a="1"/>
  <c r="R841" i="2" s="1"/>
  <c r="T841" i="2" a="1"/>
  <c r="T841" i="2" s="1"/>
  <c r="S841" i="2" a="1"/>
  <c r="S841" i="2" s="1"/>
  <c r="S829" i="2" a="1"/>
  <c r="S829" i="2" s="1"/>
  <c r="R829" i="2" a="1"/>
  <c r="R829" i="2" s="1"/>
  <c r="T829" i="2" a="1"/>
  <c r="T829" i="2" s="1"/>
  <c r="R821" i="2" a="1"/>
  <c r="R821" i="2" s="1"/>
  <c r="T821" i="2" a="1"/>
  <c r="T821" i="2" s="1"/>
  <c r="S821" i="2" a="1"/>
  <c r="S821" i="2" s="1"/>
  <c r="P809" i="2"/>
  <c r="S801" i="2" a="1"/>
  <c r="S801" i="2" s="1"/>
  <c r="R801" i="2" a="1"/>
  <c r="R801" i="2" s="1"/>
  <c r="T801" i="2" a="1"/>
  <c r="T801" i="2" s="1"/>
  <c r="P801" i="2"/>
  <c r="R761" i="2" a="1"/>
  <c r="R761" i="2" s="1"/>
  <c r="T761" i="2" a="1"/>
  <c r="T761" i="2" s="1"/>
  <c r="S761" i="2" a="1"/>
  <c r="S761" i="2" s="1"/>
  <c r="R749" i="2" a="1"/>
  <c r="R749" i="2" s="1"/>
  <c r="T749" i="2" a="1"/>
  <c r="T749" i="2" s="1"/>
  <c r="S749" i="2" a="1"/>
  <c r="S749" i="2" s="1"/>
  <c r="P749" i="2"/>
  <c r="S721" i="2" a="1"/>
  <c r="S721" i="2" s="1"/>
  <c r="R721" i="2" a="1"/>
  <c r="R721" i="2" s="1"/>
  <c r="T721" i="2" a="1"/>
  <c r="T721" i="2" s="1"/>
  <c r="P721" i="2"/>
  <c r="S673" i="2" a="1"/>
  <c r="S673" i="2" s="1"/>
  <c r="R673" i="2" a="1"/>
  <c r="R673" i="2" s="1"/>
  <c r="T673" i="2" a="1"/>
  <c r="T673" i="2" s="1"/>
  <c r="P673" i="2"/>
  <c r="S577" i="2" a="1"/>
  <c r="S577" i="2" s="1"/>
  <c r="R577" i="2" a="1"/>
  <c r="R577" i="2" s="1"/>
  <c r="T577" i="2" a="1"/>
  <c r="T577" i="2" s="1"/>
  <c r="S529" i="2" a="1"/>
  <c r="S529" i="2" s="1"/>
  <c r="R529" i="2" a="1"/>
  <c r="R529" i="2" s="1"/>
  <c r="T529" i="2" a="1"/>
  <c r="T529" i="2" s="1"/>
  <c r="P529" i="2"/>
  <c r="R489" i="2" a="1"/>
  <c r="R489" i="2" s="1"/>
  <c r="T489" i="2" a="1"/>
  <c r="T489" i="2" s="1"/>
  <c r="S489" i="2" a="1"/>
  <c r="S489" i="2" s="1"/>
  <c r="P489" i="2"/>
  <c r="R449" i="2" a="1"/>
  <c r="R449" i="2" s="1"/>
  <c r="T449" i="2" a="1"/>
  <c r="T449" i="2" s="1"/>
  <c r="S449" i="2" a="1"/>
  <c r="S449" i="2" s="1"/>
  <c r="T401" i="2" a="1"/>
  <c r="T401" i="2" s="1"/>
  <c r="S401" i="2" a="1"/>
  <c r="S401" i="2" s="1"/>
  <c r="R401" i="2" a="1"/>
  <c r="R401" i="2" s="1"/>
  <c r="P401" i="2"/>
  <c r="S361" i="2" a="1"/>
  <c r="S361" i="2" s="1"/>
  <c r="T361" i="2" a="1"/>
  <c r="T361" i="2" s="1"/>
  <c r="R361" i="2" a="1"/>
  <c r="R361" i="2" s="1"/>
  <c r="P361" i="2"/>
  <c r="S321" i="2" a="1"/>
  <c r="S321" i="2" s="1"/>
  <c r="T321" i="2" a="1"/>
  <c r="T321" i="2" s="1"/>
  <c r="R321" i="2" a="1"/>
  <c r="R321" i="2" s="1"/>
  <c r="S273" i="2" a="1"/>
  <c r="S273" i="2" s="1"/>
  <c r="T273" i="2" a="1"/>
  <c r="T273" i="2" s="1"/>
  <c r="R273" i="2" a="1"/>
  <c r="R273" i="2" s="1"/>
  <c r="P273" i="2"/>
  <c r="S233" i="2" a="1"/>
  <c r="S233" i="2" s="1"/>
  <c r="T233" i="2" a="1"/>
  <c r="T233" i="2" s="1"/>
  <c r="R233" i="2" a="1"/>
  <c r="R233" i="2" s="1"/>
  <c r="P233" i="2"/>
  <c r="S108" i="2" a="1"/>
  <c r="S108" i="2" s="1"/>
  <c r="S60" i="2" a="1"/>
  <c r="S60" i="2" s="1"/>
  <c r="S44" i="2" a="1"/>
  <c r="S44" i="2" s="1"/>
  <c r="S2510" i="2" a="1"/>
  <c r="S2510" i="2" s="1"/>
  <c r="R2510" i="2" a="1"/>
  <c r="R2510" i="2" s="1"/>
  <c r="T2510" i="2" a="1"/>
  <c r="T2510" i="2" s="1"/>
  <c r="R2478" i="2" a="1"/>
  <c r="R2478" i="2" s="1"/>
  <c r="T2478" i="2" a="1"/>
  <c r="T2478" i="2" s="1"/>
  <c r="S2478" i="2" a="1"/>
  <c r="S2478" i="2" s="1"/>
  <c r="S2446" i="2" a="1"/>
  <c r="S2446" i="2" s="1"/>
  <c r="R2446" i="2" a="1"/>
  <c r="R2446" i="2" s="1"/>
  <c r="T2446" i="2" a="1"/>
  <c r="T2446" i="2" s="1"/>
  <c r="S2414" i="2" a="1"/>
  <c r="S2414" i="2" s="1"/>
  <c r="R2414" i="2" a="1"/>
  <c r="R2414" i="2" s="1"/>
  <c r="T2414" i="2" a="1"/>
  <c r="T2414" i="2" s="1"/>
  <c r="S2378" i="2" a="1"/>
  <c r="S2378" i="2" s="1"/>
  <c r="R2378" i="2" a="1"/>
  <c r="R2378" i="2" s="1"/>
  <c r="T2378" i="2" a="1"/>
  <c r="T2378" i="2" s="1"/>
  <c r="T2346" i="2" a="1"/>
  <c r="T2346" i="2" s="1"/>
  <c r="R2346" i="2" a="1"/>
  <c r="R2346" i="2" s="1"/>
  <c r="S2346" i="2" a="1"/>
  <c r="S2346" i="2" s="1"/>
  <c r="R2314" i="2" a="1"/>
  <c r="R2314" i="2" s="1"/>
  <c r="T2314" i="2" a="1"/>
  <c r="T2314" i="2" s="1"/>
  <c r="S2314" i="2" a="1"/>
  <c r="S2314" i="2" s="1"/>
  <c r="S2282" i="2" a="1"/>
  <c r="S2282" i="2" s="1"/>
  <c r="R2282" i="2" a="1"/>
  <c r="R2282" i="2" s="1"/>
  <c r="T2282" i="2" a="1"/>
  <c r="T2282" i="2" s="1"/>
  <c r="S2250" i="2" a="1"/>
  <c r="S2250" i="2" s="1"/>
  <c r="R2250" i="2" a="1"/>
  <c r="R2250" i="2" s="1"/>
  <c r="T2250" i="2" a="1"/>
  <c r="T2250" i="2" s="1"/>
  <c r="S2210" i="2" a="1"/>
  <c r="S2210" i="2" s="1"/>
  <c r="T2210" i="2" a="1"/>
  <c r="T2210" i="2" s="1"/>
  <c r="R2210" i="2" a="1"/>
  <c r="R2210" i="2" s="1"/>
  <c r="S2178" i="2" a="1"/>
  <c r="S2178" i="2" s="1"/>
  <c r="R2178" i="2" a="1"/>
  <c r="R2178" i="2" s="1"/>
  <c r="T2178" i="2" a="1"/>
  <c r="T2178" i="2" s="1"/>
  <c r="T2146" i="2" a="1"/>
  <c r="T2146" i="2" s="1"/>
  <c r="S2146" i="2" a="1"/>
  <c r="S2146" i="2" s="1"/>
  <c r="R2146" i="2" a="1"/>
  <c r="R2146" i="2" s="1"/>
  <c r="R2074" i="2" a="1"/>
  <c r="R2074" i="2" s="1"/>
  <c r="S2074" i="2" a="1"/>
  <c r="S2074" i="2" s="1"/>
  <c r="T2074" i="2" a="1"/>
  <c r="T2074" i="2" s="1"/>
  <c r="S1998" i="2" a="1"/>
  <c r="S1998" i="2" s="1"/>
  <c r="R1998" i="2" a="1"/>
  <c r="R1998" i="2" s="1"/>
  <c r="T1998" i="2" a="1"/>
  <c r="T1998" i="2" s="1"/>
  <c r="T1914" i="2" a="1"/>
  <c r="T1914" i="2" s="1"/>
  <c r="R1914" i="2" a="1"/>
  <c r="R1914" i="2" s="1"/>
  <c r="S1914" i="2" a="1"/>
  <c r="S1914" i="2" s="1"/>
  <c r="R1870" i="2" a="1"/>
  <c r="R1870" i="2" s="1"/>
  <c r="T1870" i="2" a="1"/>
  <c r="T1870" i="2" s="1"/>
  <c r="S1870" i="2" a="1"/>
  <c r="S1870" i="2" s="1"/>
  <c r="R1286" i="2" a="1"/>
  <c r="R1286" i="2" s="1"/>
  <c r="T1286" i="2" a="1"/>
  <c r="T1286" i="2" s="1"/>
  <c r="S1286" i="2" a="1"/>
  <c r="S1286" i="2" s="1"/>
  <c r="S1202" i="2" a="1"/>
  <c r="S1202" i="2" s="1"/>
  <c r="R1202" i="2" a="1"/>
  <c r="R1202" i="2" s="1"/>
  <c r="T1202" i="2" a="1"/>
  <c r="T1202" i="2" s="1"/>
  <c r="R1158" i="2" a="1"/>
  <c r="R1158" i="2" s="1"/>
  <c r="T1158" i="2" a="1"/>
  <c r="T1158" i="2" s="1"/>
  <c r="S1158" i="2" a="1"/>
  <c r="S1158" i="2" s="1"/>
  <c r="S1098" i="2" a="1"/>
  <c r="S1098" i="2" s="1"/>
  <c r="T1098" i="2" a="1"/>
  <c r="T1098" i="2" s="1"/>
  <c r="R1098" i="2" a="1"/>
  <c r="R1098" i="2" s="1"/>
  <c r="S1014" i="2" a="1"/>
  <c r="S1014" i="2" s="1"/>
  <c r="R1014" i="2" a="1"/>
  <c r="R1014" i="2" s="1"/>
  <c r="T1014" i="2" a="1"/>
  <c r="T1014" i="2" s="1"/>
  <c r="R970" i="2" a="1"/>
  <c r="R970" i="2" s="1"/>
  <c r="T970" i="2" a="1"/>
  <c r="T970" i="2" s="1"/>
  <c r="S970" i="2" a="1"/>
  <c r="S970" i="2" s="1"/>
  <c r="R886" i="2" a="1"/>
  <c r="R886" i="2" s="1"/>
  <c r="T886" i="2" a="1"/>
  <c r="T886" i="2" s="1"/>
  <c r="S886" i="2" a="1"/>
  <c r="S886" i="2" s="1"/>
  <c r="T842" i="2" a="1"/>
  <c r="T842" i="2" s="1"/>
  <c r="S842" i="2" a="1"/>
  <c r="S842" i="2" s="1"/>
  <c r="R842" i="2" a="1"/>
  <c r="R842" i="2" s="1"/>
  <c r="T750" i="2" a="1"/>
  <c r="T750" i="2" s="1"/>
  <c r="S750" i="2" a="1"/>
  <c r="S750" i="2" s="1"/>
  <c r="R750" i="2" a="1"/>
  <c r="R750" i="2" s="1"/>
  <c r="S714" i="2" a="1"/>
  <c r="S714" i="2" s="1"/>
  <c r="R714" i="2" a="1"/>
  <c r="R714" i="2" s="1"/>
  <c r="T714" i="2" a="1"/>
  <c r="T714" i="2" s="1"/>
  <c r="T622" i="2" a="1"/>
  <c r="T622" i="2" s="1"/>
  <c r="S622" i="2" a="1"/>
  <c r="S622" i="2" s="1"/>
  <c r="R622" i="2" a="1"/>
  <c r="R622" i="2" s="1"/>
  <c r="S570" i="2" a="1"/>
  <c r="S570" i="2" s="1"/>
  <c r="R570" i="2" a="1"/>
  <c r="R570" i="2" s="1"/>
  <c r="T570" i="2" a="1"/>
  <c r="T570" i="2" s="1"/>
  <c r="T510" i="2" a="1"/>
  <c r="T510" i="2" s="1"/>
  <c r="S510" i="2" a="1"/>
  <c r="S510" i="2" s="1"/>
  <c r="R510" i="2" a="1"/>
  <c r="R510" i="2" s="1"/>
  <c r="S458" i="2" a="1"/>
  <c r="S458" i="2" s="1"/>
  <c r="T458" i="2" a="1"/>
  <c r="T458" i="2" s="1"/>
  <c r="R458" i="2" a="1"/>
  <c r="R458" i="2" s="1"/>
  <c r="R374" i="2" a="1"/>
  <c r="R374" i="2" s="1"/>
  <c r="S374" i="2" a="1"/>
  <c r="S374" i="2" s="1"/>
  <c r="T374" i="2" a="1"/>
  <c r="T374" i="2" s="1"/>
  <c r="S330" i="2" a="1"/>
  <c r="S330" i="2" s="1"/>
  <c r="T330" i="2" a="1"/>
  <c r="T330" i="2" s="1"/>
  <c r="R330" i="2" a="1"/>
  <c r="R330" i="2" s="1"/>
  <c r="R238" i="2" a="1"/>
  <c r="R238" i="2" s="1"/>
  <c r="S238" i="2" a="1"/>
  <c r="S238" i="2" s="1"/>
  <c r="T238" i="2" a="1"/>
  <c r="T238" i="2" s="1"/>
  <c r="S94" i="2" a="1"/>
  <c r="S94" i="2" s="1"/>
  <c r="S46" i="2" a="1"/>
  <c r="S46" i="2" s="1"/>
  <c r="R2461" i="2" a="1"/>
  <c r="R2461" i="2" s="1"/>
  <c r="T2461" i="2" a="1"/>
  <c r="T2461" i="2" s="1"/>
  <c r="S2461" i="2" a="1"/>
  <c r="S2461" i="2" s="1"/>
  <c r="R2357" i="2" a="1"/>
  <c r="R2357" i="2" s="1"/>
  <c r="S2357" i="2" a="1"/>
  <c r="S2357" i="2" s="1"/>
  <c r="T2357" i="2" a="1"/>
  <c r="T2357" i="2" s="1"/>
  <c r="R2309" i="2" a="1"/>
  <c r="R2309" i="2" s="1"/>
  <c r="T2309" i="2" a="1"/>
  <c r="T2309" i="2" s="1"/>
  <c r="S2309" i="2" a="1"/>
  <c r="S2309" i="2" s="1"/>
  <c r="T2205" i="2" a="1"/>
  <c r="T2205" i="2" s="1"/>
  <c r="S2205" i="2" a="1"/>
  <c r="S2205" i="2" s="1"/>
  <c r="R2205" i="2" a="1"/>
  <c r="R2205" i="2" s="1"/>
  <c r="S2161" i="2" a="1"/>
  <c r="S2161" i="2" s="1"/>
  <c r="T2161" i="2" a="1"/>
  <c r="T2161" i="2" s="1"/>
  <c r="R2161" i="2" a="1"/>
  <c r="R2161" i="2" s="1"/>
  <c r="R2125" i="2" a="1"/>
  <c r="R2125" i="2" s="1"/>
  <c r="T2125" i="2" a="1"/>
  <c r="T2125" i="2" s="1"/>
  <c r="S2125" i="2" a="1"/>
  <c r="S2125" i="2" s="1"/>
  <c r="R2089" i="2" a="1"/>
  <c r="R2089" i="2" s="1"/>
  <c r="T2089" i="2" a="1"/>
  <c r="T2089" i="2" s="1"/>
  <c r="S2089" i="2" a="1"/>
  <c r="S2089" i="2" s="1"/>
  <c r="T1997" i="2" a="1"/>
  <c r="T1997" i="2" s="1"/>
  <c r="S1997" i="2" a="1"/>
  <c r="S1997" i="2" s="1"/>
  <c r="R1997" i="2" a="1"/>
  <c r="R1997" i="2" s="1"/>
  <c r="S1973" i="2" a="1"/>
  <c r="S1973" i="2" s="1"/>
  <c r="R1973" i="2" a="1"/>
  <c r="R1973" i="2" s="1"/>
  <c r="T1973" i="2" a="1"/>
  <c r="T1973" i="2" s="1"/>
  <c r="S1925" i="2" a="1"/>
  <c r="S1925" i="2" s="1"/>
  <c r="T1925" i="2" a="1"/>
  <c r="T1925" i="2" s="1"/>
  <c r="R1925" i="2" a="1"/>
  <c r="R1925" i="2" s="1"/>
  <c r="R1881" i="2" a="1"/>
  <c r="R1881" i="2" s="1"/>
  <c r="S1881" i="2" a="1"/>
  <c r="S1881" i="2" s="1"/>
  <c r="T1881" i="2" a="1"/>
  <c r="T1881" i="2" s="1"/>
  <c r="S1845" i="2" a="1"/>
  <c r="S1845" i="2" s="1"/>
  <c r="T1845" i="2" a="1"/>
  <c r="T1845" i="2" s="1"/>
  <c r="R1845" i="2" a="1"/>
  <c r="R1845" i="2" s="1"/>
  <c r="S1777" i="2" a="1"/>
  <c r="S1777" i="2" s="1"/>
  <c r="R1777" i="2" a="1"/>
  <c r="R1777" i="2" s="1"/>
  <c r="T1777" i="2" a="1"/>
  <c r="T1777" i="2" s="1"/>
  <c r="S1741" i="2" a="1"/>
  <c r="S1741" i="2" s="1"/>
  <c r="R1741" i="2" a="1"/>
  <c r="R1741" i="2" s="1"/>
  <c r="T1741" i="2" a="1"/>
  <c r="T1741" i="2" s="1"/>
  <c r="T1705" i="2" a="1"/>
  <c r="T1705" i="2" s="1"/>
  <c r="S1705" i="2" a="1"/>
  <c r="S1705" i="2" s="1"/>
  <c r="R1705" i="2" a="1"/>
  <c r="R1705" i="2" s="1"/>
  <c r="S2506" i="2" a="1"/>
  <c r="S2506" i="2" s="1"/>
  <c r="R2506" i="2" a="1"/>
  <c r="R2506" i="2" s="1"/>
  <c r="T2506" i="2" a="1"/>
  <c r="T2506" i="2" s="1"/>
  <c r="T2490" i="2" a="1"/>
  <c r="T2490" i="2" s="1"/>
  <c r="S2490" i="2" a="1"/>
  <c r="S2490" i="2" s="1"/>
  <c r="R2490" i="2" a="1"/>
  <c r="R2490" i="2" s="1"/>
  <c r="P2474" i="2"/>
  <c r="R2474" i="2" a="1"/>
  <c r="R2474" i="2" s="1"/>
  <c r="T2474" i="2" a="1"/>
  <c r="T2474" i="2" s="1"/>
  <c r="S2474" i="2" a="1"/>
  <c r="S2474" i="2" s="1"/>
  <c r="S2458" i="2" a="1"/>
  <c r="S2458" i="2" s="1"/>
  <c r="R2458" i="2" a="1"/>
  <c r="R2458" i="2" s="1"/>
  <c r="T2458" i="2" a="1"/>
  <c r="T2458" i="2" s="1"/>
  <c r="R2442" i="2" a="1"/>
  <c r="R2442" i="2" s="1"/>
  <c r="T2442" i="2" a="1"/>
  <c r="T2442" i="2" s="1"/>
  <c r="S2442" i="2" a="1"/>
  <c r="S2442" i="2" s="1"/>
  <c r="P2426" i="2"/>
  <c r="S2426" i="2" a="1"/>
  <c r="S2426" i="2" s="1"/>
  <c r="R2426" i="2" a="1"/>
  <c r="R2426" i="2" s="1"/>
  <c r="T2426" i="2" a="1"/>
  <c r="T2426" i="2" s="1"/>
  <c r="T2410" i="2" a="1"/>
  <c r="T2410" i="2" s="1"/>
  <c r="S2410" i="2" a="1"/>
  <c r="S2410" i="2" s="1"/>
  <c r="R2410" i="2" a="1"/>
  <c r="R2410" i="2" s="1"/>
  <c r="R2394" i="2" a="1"/>
  <c r="R2394" i="2" s="1"/>
  <c r="T2394" i="2" a="1"/>
  <c r="T2394" i="2" s="1"/>
  <c r="S2394" i="2" a="1"/>
  <c r="S2394" i="2" s="1"/>
  <c r="P2374" i="2"/>
  <c r="T2374" i="2" a="1"/>
  <c r="T2374" i="2" s="1"/>
  <c r="R2374" i="2" a="1"/>
  <c r="R2374" i="2" s="1"/>
  <c r="S2374" i="2" a="1"/>
  <c r="S2374" i="2" s="1"/>
  <c r="R2358" i="2" a="1"/>
  <c r="R2358" i="2" s="1"/>
  <c r="T2358" i="2" a="1"/>
  <c r="T2358" i="2" s="1"/>
  <c r="S2358" i="2" a="1"/>
  <c r="S2358" i="2" s="1"/>
  <c r="R2342" i="2" a="1"/>
  <c r="R2342" i="2" s="1"/>
  <c r="S2342" i="2" a="1"/>
  <c r="S2342" i="2" s="1"/>
  <c r="T2342" i="2" a="1"/>
  <c r="T2342" i="2" s="1"/>
  <c r="R2326" i="2" a="1"/>
  <c r="R2326" i="2" s="1"/>
  <c r="S2326" i="2" a="1"/>
  <c r="S2326" i="2" s="1"/>
  <c r="T2326" i="2" a="1"/>
  <c r="T2326" i="2" s="1"/>
  <c r="P2310" i="2"/>
  <c r="T2310" i="2" a="1"/>
  <c r="T2310" i="2" s="1"/>
  <c r="S2310" i="2" a="1"/>
  <c r="S2310" i="2" s="1"/>
  <c r="R2310" i="2" a="1"/>
  <c r="R2310" i="2" s="1"/>
  <c r="T2302" i="2" a="1"/>
  <c r="T2302" i="2" s="1"/>
  <c r="R2302" i="2" a="1"/>
  <c r="R2302" i="2" s="1"/>
  <c r="S2302" i="2" a="1"/>
  <c r="S2302" i="2" s="1"/>
  <c r="S2286" i="2" a="1"/>
  <c r="S2286" i="2" s="1"/>
  <c r="R2286" i="2" a="1"/>
  <c r="R2286" i="2" s="1"/>
  <c r="T2286" i="2" a="1"/>
  <c r="T2286" i="2" s="1"/>
  <c r="T2270" i="2" a="1"/>
  <c r="T2270" i="2" s="1"/>
  <c r="S2270" i="2" a="1"/>
  <c r="S2270" i="2" s="1"/>
  <c r="R2270" i="2" a="1"/>
  <c r="R2270" i="2" s="1"/>
  <c r="S2254" i="2" a="1"/>
  <c r="S2254" i="2" s="1"/>
  <c r="T2254" i="2" a="1"/>
  <c r="T2254" i="2" s="1"/>
  <c r="R2254" i="2" a="1"/>
  <c r="R2254" i="2" s="1"/>
  <c r="P2238" i="2"/>
  <c r="S2238" i="2" a="1"/>
  <c r="S2238" i="2" s="1"/>
  <c r="T2238" i="2" a="1"/>
  <c r="T2238" i="2" s="1"/>
  <c r="R2238" i="2" a="1"/>
  <c r="R2238" i="2" s="1"/>
  <c r="T2222" i="2" a="1"/>
  <c r="T2222" i="2" s="1"/>
  <c r="R2222" i="2" a="1"/>
  <c r="R2222" i="2" s="1"/>
  <c r="S2222" i="2" a="1"/>
  <c r="S2222" i="2" s="1"/>
  <c r="S2206" i="2" a="1"/>
  <c r="S2206" i="2" s="1"/>
  <c r="R2206" i="2" a="1"/>
  <c r="R2206" i="2" s="1"/>
  <c r="T2206" i="2" a="1"/>
  <c r="T2206" i="2" s="1"/>
  <c r="S2190" i="2" a="1"/>
  <c r="S2190" i="2" s="1"/>
  <c r="T2190" i="2" a="1"/>
  <c r="T2190" i="2" s="1"/>
  <c r="R2190" i="2" a="1"/>
  <c r="R2190" i="2" s="1"/>
  <c r="R2174" i="2" a="1"/>
  <c r="R2174" i="2" s="1"/>
  <c r="T2174" i="2" a="1"/>
  <c r="T2174" i="2" s="1"/>
  <c r="S2174" i="2" a="1"/>
  <c r="S2174" i="2" s="1"/>
  <c r="P2158" i="2"/>
  <c r="S2158" i="2" a="1"/>
  <c r="S2158" i="2" s="1"/>
  <c r="R2158" i="2" a="1"/>
  <c r="R2158" i="2" s="1"/>
  <c r="T2158" i="2" a="1"/>
  <c r="T2158" i="2" s="1"/>
  <c r="R2142" i="2" a="1"/>
  <c r="R2142" i="2" s="1"/>
  <c r="S2142" i="2" a="1"/>
  <c r="S2142" i="2" s="1"/>
  <c r="T2142" i="2" a="1"/>
  <c r="T2142" i="2" s="1"/>
  <c r="P2138" i="2"/>
  <c r="P2110" i="2"/>
  <c r="R2110" i="2" a="1"/>
  <c r="R2110" i="2" s="1"/>
  <c r="T2110" i="2" a="1"/>
  <c r="T2110" i="2" s="1"/>
  <c r="S2110" i="2" a="1"/>
  <c r="S2110" i="2" s="1"/>
  <c r="S2090" i="2" a="1"/>
  <c r="S2090" i="2" s="1"/>
  <c r="R2090" i="2" a="1"/>
  <c r="R2090" i="2" s="1"/>
  <c r="T2090" i="2" a="1"/>
  <c r="T2090" i="2" s="1"/>
  <c r="P2074" i="2"/>
  <c r="T2046" i="2" a="1"/>
  <c r="T2046" i="2" s="1"/>
  <c r="S2046" i="2" a="1"/>
  <c r="S2046" i="2" s="1"/>
  <c r="R2046" i="2" a="1"/>
  <c r="R2046" i="2" s="1"/>
  <c r="P2042" i="2"/>
  <c r="P2014" i="2"/>
  <c r="R2014" i="2" a="1"/>
  <c r="R2014" i="2" s="1"/>
  <c r="T2014" i="2" a="1"/>
  <c r="T2014" i="2" s="1"/>
  <c r="S2014" i="2" a="1"/>
  <c r="S2014" i="2" s="1"/>
  <c r="P2010" i="2"/>
  <c r="T1982" i="2" a="1"/>
  <c r="T1982" i="2" s="1"/>
  <c r="S1982" i="2" a="1"/>
  <c r="S1982" i="2" s="1"/>
  <c r="R1982" i="2" a="1"/>
  <c r="R1982" i="2" s="1"/>
  <c r="S1950" i="2" a="1"/>
  <c r="S1950" i="2" s="1"/>
  <c r="T1950" i="2" a="1"/>
  <c r="T1950" i="2" s="1"/>
  <c r="R1950" i="2" a="1"/>
  <c r="R1950" i="2" s="1"/>
  <c r="S1930" i="2" a="1"/>
  <c r="S1930" i="2" s="1"/>
  <c r="T1930" i="2" a="1"/>
  <c r="T1930" i="2" s="1"/>
  <c r="R1930" i="2" a="1"/>
  <c r="R1930" i="2" s="1"/>
  <c r="P1914" i="2"/>
  <c r="S1886" i="2" a="1"/>
  <c r="S1886" i="2" s="1"/>
  <c r="R1886" i="2" a="1"/>
  <c r="R1886" i="2" s="1"/>
  <c r="T1886" i="2" a="1"/>
  <c r="T1886" i="2" s="1"/>
  <c r="R1866" i="2" a="1"/>
  <c r="R1866" i="2" s="1"/>
  <c r="T1866" i="2" a="1"/>
  <c r="T1866" i="2" s="1"/>
  <c r="S1866" i="2" a="1"/>
  <c r="S1866" i="2" s="1"/>
  <c r="P1850" i="2"/>
  <c r="S1290" i="2" a="1"/>
  <c r="S1290" i="2" s="1"/>
  <c r="R1290" i="2" a="1"/>
  <c r="R1290" i="2" s="1"/>
  <c r="T1290" i="2" a="1"/>
  <c r="T1290" i="2" s="1"/>
  <c r="R1274" i="2" a="1"/>
  <c r="R1274" i="2" s="1"/>
  <c r="T1274" i="2" a="1"/>
  <c r="T1274" i="2" s="1"/>
  <c r="S1274" i="2" a="1"/>
  <c r="S1274" i="2" s="1"/>
  <c r="R1214" i="2" a="1"/>
  <c r="R1214" i="2" s="1"/>
  <c r="T1214" i="2" a="1"/>
  <c r="T1214" i="2" s="1"/>
  <c r="S1214" i="2" a="1"/>
  <c r="S1214" i="2" s="1"/>
  <c r="R1198" i="2" a="1"/>
  <c r="R1198" i="2" s="1"/>
  <c r="T1198" i="2" a="1"/>
  <c r="T1198" i="2" s="1"/>
  <c r="S1198" i="2" a="1"/>
  <c r="S1198" i="2" s="1"/>
  <c r="S1154" i="2" a="1"/>
  <c r="S1154" i="2" s="1"/>
  <c r="R1154" i="2" a="1"/>
  <c r="R1154" i="2" s="1"/>
  <c r="T1154" i="2" a="1"/>
  <c r="T1154" i="2" s="1"/>
  <c r="R1138" i="2" a="1"/>
  <c r="R1138" i="2" s="1"/>
  <c r="T1138" i="2" a="1"/>
  <c r="T1138" i="2" s="1"/>
  <c r="S1138" i="2" a="1"/>
  <c r="S1138" i="2" s="1"/>
  <c r="T1094" i="2" a="1"/>
  <c r="T1094" i="2" s="1"/>
  <c r="R1094" i="2" a="1"/>
  <c r="R1094" i="2" s="1"/>
  <c r="S1094" i="2" a="1"/>
  <c r="S1094" i="2" s="1"/>
  <c r="S1078" i="2" a="1"/>
  <c r="S1078" i="2" s="1"/>
  <c r="R1078" i="2" a="1"/>
  <c r="R1078" i="2" s="1"/>
  <c r="T1078" i="2" a="1"/>
  <c r="T1078" i="2" s="1"/>
  <c r="R1034" i="2" a="1"/>
  <c r="R1034" i="2" s="1"/>
  <c r="T1034" i="2" a="1"/>
  <c r="T1034" i="2" s="1"/>
  <c r="S1034" i="2" a="1"/>
  <c r="S1034" i="2" s="1"/>
  <c r="R1018" i="2" a="1"/>
  <c r="R1018" i="2" s="1"/>
  <c r="T1018" i="2" a="1"/>
  <c r="T1018" i="2" s="1"/>
  <c r="S1018" i="2" a="1"/>
  <c r="S1018" i="2" s="1"/>
  <c r="T958" i="2" a="1"/>
  <c r="T958" i="2" s="1"/>
  <c r="S958" i="2" a="1"/>
  <c r="S958" i="2" s="1"/>
  <c r="R958" i="2" a="1"/>
  <c r="R958" i="2" s="1"/>
  <c r="R950" i="2" a="1"/>
  <c r="R950" i="2" s="1"/>
  <c r="T950" i="2" a="1"/>
  <c r="T950" i="2" s="1"/>
  <c r="S950" i="2" a="1"/>
  <c r="S950" i="2" s="1"/>
  <c r="R906" i="2" a="1"/>
  <c r="R906" i="2" s="1"/>
  <c r="T906" i="2" a="1"/>
  <c r="T906" i="2" s="1"/>
  <c r="S906" i="2" a="1"/>
  <c r="S906" i="2" s="1"/>
  <c r="R890" i="2" a="1"/>
  <c r="R890" i="2" s="1"/>
  <c r="T890" i="2" a="1"/>
  <c r="T890" i="2" s="1"/>
  <c r="S890" i="2" a="1"/>
  <c r="S890" i="2" s="1"/>
  <c r="R830" i="2" a="1"/>
  <c r="R830" i="2" s="1"/>
  <c r="T830" i="2" a="1"/>
  <c r="T830" i="2" s="1"/>
  <c r="S830" i="2" a="1"/>
  <c r="S830" i="2" s="1"/>
  <c r="R814" i="2" a="1"/>
  <c r="R814" i="2" s="1"/>
  <c r="T814" i="2" a="1"/>
  <c r="T814" i="2" s="1"/>
  <c r="S814" i="2" a="1"/>
  <c r="S814" i="2" s="1"/>
  <c r="R778" i="2" a="1"/>
  <c r="R778" i="2" s="1"/>
  <c r="T778" i="2" a="1"/>
  <c r="T778" i="2" s="1"/>
  <c r="S778" i="2" a="1"/>
  <c r="S778" i="2" s="1"/>
  <c r="S762" i="2" a="1"/>
  <c r="S762" i="2" s="1"/>
  <c r="R762" i="2" a="1"/>
  <c r="R762" i="2" s="1"/>
  <c r="T762" i="2" a="1"/>
  <c r="T762" i="2" s="1"/>
  <c r="T702" i="2" a="1"/>
  <c r="T702" i="2" s="1"/>
  <c r="S702" i="2" a="1"/>
  <c r="S702" i="2" s="1"/>
  <c r="R702" i="2" a="1"/>
  <c r="R702" i="2" s="1"/>
  <c r="S694" i="2" a="1"/>
  <c r="S694" i="2" s="1"/>
  <c r="R694" i="2" a="1"/>
  <c r="R694" i="2" s="1"/>
  <c r="T694" i="2" a="1"/>
  <c r="T694" i="2" s="1"/>
  <c r="R642" i="2" a="1"/>
  <c r="R642" i="2" s="1"/>
  <c r="T642" i="2" a="1"/>
  <c r="T642" i="2" s="1"/>
  <c r="S642" i="2" a="1"/>
  <c r="S642" i="2" s="1"/>
  <c r="R626" i="2" a="1"/>
  <c r="R626" i="2" s="1"/>
  <c r="T626" i="2" a="1"/>
  <c r="T626" i="2" s="1"/>
  <c r="S626" i="2" a="1"/>
  <c r="S626" i="2" s="1"/>
  <c r="T574" i="2" a="1"/>
  <c r="T574" i="2" s="1"/>
  <c r="S574" i="2" a="1"/>
  <c r="S574" i="2" s="1"/>
  <c r="R574" i="2" a="1"/>
  <c r="R574" i="2" s="1"/>
  <c r="S566" i="2" a="1"/>
  <c r="S566" i="2" s="1"/>
  <c r="R566" i="2" a="1"/>
  <c r="R566" i="2" s="1"/>
  <c r="T566" i="2" a="1"/>
  <c r="T566" i="2" s="1"/>
  <c r="R514" i="2" a="1"/>
  <c r="R514" i="2" s="1"/>
  <c r="T514" i="2" a="1"/>
  <c r="T514" i="2" s="1"/>
  <c r="S514" i="2" a="1"/>
  <c r="S514" i="2" s="1"/>
  <c r="S506" i="2" a="1"/>
  <c r="S506" i="2" s="1"/>
  <c r="R506" i="2" a="1"/>
  <c r="R506" i="2" s="1"/>
  <c r="T506" i="2" a="1"/>
  <c r="T506" i="2" s="1"/>
  <c r="S446" i="2" a="1"/>
  <c r="S446" i="2" s="1"/>
  <c r="R446" i="2" a="1"/>
  <c r="R446" i="2" s="1"/>
  <c r="T446" i="2" a="1"/>
  <c r="T446" i="2" s="1"/>
  <c r="R430" i="2" a="1"/>
  <c r="R430" i="2" s="1"/>
  <c r="S430" i="2" a="1"/>
  <c r="S430" i="2" s="1"/>
  <c r="T430" i="2" a="1"/>
  <c r="T430" i="2" s="1"/>
  <c r="S386" i="2" a="1"/>
  <c r="S386" i="2" s="1"/>
  <c r="T386" i="2" a="1"/>
  <c r="T386" i="2" s="1"/>
  <c r="R386" i="2" a="1"/>
  <c r="R386" i="2" s="1"/>
  <c r="S370" i="2" a="1"/>
  <c r="S370" i="2" s="1"/>
  <c r="T370" i="2" a="1"/>
  <c r="T370" i="2" s="1"/>
  <c r="R370" i="2" a="1"/>
  <c r="R370" i="2" s="1"/>
  <c r="R326" i="2" a="1"/>
  <c r="R326" i="2" s="1"/>
  <c r="S326" i="2" a="1"/>
  <c r="S326" i="2" s="1"/>
  <c r="T326" i="2" a="1"/>
  <c r="T326" i="2" s="1"/>
  <c r="R318" i="2" a="1"/>
  <c r="R318" i="2" s="1"/>
  <c r="S318" i="2" a="1"/>
  <c r="S318" i="2" s="1"/>
  <c r="T318" i="2" a="1"/>
  <c r="T318" i="2" s="1"/>
  <c r="R310" i="2" a="1"/>
  <c r="R310" i="2" s="1"/>
  <c r="S310" i="2" a="1"/>
  <c r="S310" i="2" s="1"/>
  <c r="T310" i="2" a="1"/>
  <c r="T310" i="2" s="1"/>
  <c r="R302" i="2" a="1"/>
  <c r="R302" i="2" s="1"/>
  <c r="S302" i="2" a="1"/>
  <c r="S302" i="2" s="1"/>
  <c r="T302" i="2" a="1"/>
  <c r="T302" i="2" s="1"/>
  <c r="S266" i="2" a="1"/>
  <c r="S266" i="2" s="1"/>
  <c r="T266" i="2" a="1"/>
  <c r="T266" i="2" s="1"/>
  <c r="R266" i="2" a="1"/>
  <c r="R266" i="2" s="1"/>
  <c r="S258" i="2" a="1"/>
  <c r="S258" i="2" s="1"/>
  <c r="T258" i="2" a="1"/>
  <c r="T258" i="2" s="1"/>
  <c r="R258" i="2" a="1"/>
  <c r="R258" i="2" s="1"/>
  <c r="S250" i="2" a="1"/>
  <c r="S250" i="2" s="1"/>
  <c r="T250" i="2" a="1"/>
  <c r="T250" i="2" s="1"/>
  <c r="R250" i="2" a="1"/>
  <c r="R250" i="2" s="1"/>
  <c r="S242" i="2" a="1"/>
  <c r="S242" i="2" s="1"/>
  <c r="T242" i="2" a="1"/>
  <c r="T242" i="2" s="1"/>
  <c r="R242" i="2" a="1"/>
  <c r="R242" i="2" s="1"/>
  <c r="P69" i="2"/>
  <c r="S42" i="2" a="1"/>
  <c r="S42" i="2" s="1"/>
  <c r="S34" i="2" a="1"/>
  <c r="S34" i="2" s="1"/>
  <c r="T2481" i="2" a="1"/>
  <c r="T2481" i="2" s="1"/>
  <c r="S2481" i="2" a="1"/>
  <c r="S2481" i="2" s="1"/>
  <c r="R2481" i="2" a="1"/>
  <c r="R2481" i="2" s="1"/>
  <c r="S2445" i="2" a="1"/>
  <c r="S2445" i="2" s="1"/>
  <c r="R2445" i="2" a="1"/>
  <c r="R2445" i="2" s="1"/>
  <c r="T2445" i="2" a="1"/>
  <c r="T2445" i="2" s="1"/>
  <c r="S2421" i="2" a="1"/>
  <c r="S2421" i="2" s="1"/>
  <c r="R2421" i="2" a="1"/>
  <c r="R2421" i="2" s="1"/>
  <c r="T2421" i="2" a="1"/>
  <c r="T2421" i="2" s="1"/>
  <c r="T2409" i="2" a="1"/>
  <c r="T2409" i="2" s="1"/>
  <c r="S2409" i="2" a="1"/>
  <c r="S2409" i="2" s="1"/>
  <c r="R2409" i="2" a="1"/>
  <c r="R2409" i="2" s="1"/>
  <c r="S2373" i="2" a="1"/>
  <c r="S2373" i="2" s="1"/>
  <c r="R2373" i="2" a="1"/>
  <c r="R2373" i="2" s="1"/>
  <c r="T2373" i="2" a="1"/>
  <c r="T2373" i="2" s="1"/>
  <c r="R2329" i="2" a="1"/>
  <c r="R2329" i="2" s="1"/>
  <c r="T2329" i="2" a="1"/>
  <c r="T2329" i="2" s="1"/>
  <c r="S2329" i="2" a="1"/>
  <c r="S2329" i="2" s="1"/>
  <c r="S2293" i="2" a="1"/>
  <c r="S2293" i="2" s="1"/>
  <c r="T2293" i="2" a="1"/>
  <c r="T2293" i="2" s="1"/>
  <c r="R2293" i="2" a="1"/>
  <c r="R2293" i="2" s="1"/>
  <c r="R2269" i="2" a="1"/>
  <c r="R2269" i="2" s="1"/>
  <c r="S2269" i="2" a="1"/>
  <c r="S2269" i="2" s="1"/>
  <c r="T2269" i="2" a="1"/>
  <c r="T2269" i="2" s="1"/>
  <c r="T2245" i="2" a="1"/>
  <c r="T2245" i="2" s="1"/>
  <c r="R2245" i="2" a="1"/>
  <c r="R2245" i="2" s="1"/>
  <c r="S2245" i="2" a="1"/>
  <c r="S2245" i="2" s="1"/>
  <c r="R2225" i="2" a="1"/>
  <c r="R2225" i="2" s="1"/>
  <c r="T2225" i="2" a="1"/>
  <c r="T2225" i="2" s="1"/>
  <c r="S2225" i="2" a="1"/>
  <c r="S2225" i="2" s="1"/>
  <c r="R2189" i="2" a="1"/>
  <c r="R2189" i="2" s="1"/>
  <c r="T2189" i="2" a="1"/>
  <c r="T2189" i="2" s="1"/>
  <c r="S2189" i="2" a="1"/>
  <c r="S2189" i="2" s="1"/>
  <c r="T2165" i="2" a="1"/>
  <c r="T2165" i="2" s="1"/>
  <c r="R2165" i="2" a="1"/>
  <c r="R2165" i="2" s="1"/>
  <c r="S2165" i="2" a="1"/>
  <c r="S2165" i="2" s="1"/>
  <c r="S2141" i="2" a="1"/>
  <c r="S2141" i="2" s="1"/>
  <c r="T2141" i="2" a="1"/>
  <c r="T2141" i="2" s="1"/>
  <c r="R2141" i="2" a="1"/>
  <c r="R2141" i="2" s="1"/>
  <c r="R2117" i="2" a="1"/>
  <c r="R2117" i="2" s="1"/>
  <c r="S2117" i="2" a="1"/>
  <c r="S2117" i="2" s="1"/>
  <c r="T2117" i="2" a="1"/>
  <c r="T2117" i="2" s="1"/>
  <c r="R2061" i="2" a="1"/>
  <c r="R2061" i="2" s="1"/>
  <c r="T2061" i="2" a="1"/>
  <c r="T2061" i="2" s="1"/>
  <c r="S2061" i="2" a="1"/>
  <c r="S2061" i="2" s="1"/>
  <c r="S2037" i="2" a="1"/>
  <c r="S2037" i="2" s="1"/>
  <c r="R2037" i="2" a="1"/>
  <c r="R2037" i="2" s="1"/>
  <c r="T2037" i="2" a="1"/>
  <c r="T2037" i="2" s="1"/>
  <c r="R2013" i="2" a="1"/>
  <c r="R2013" i="2" s="1"/>
  <c r="T2013" i="2" a="1"/>
  <c r="T2013" i="2" s="1"/>
  <c r="S2013" i="2" a="1"/>
  <c r="S2013" i="2" s="1"/>
  <c r="R1989" i="2" a="1"/>
  <c r="R1989" i="2" s="1"/>
  <c r="T1989" i="2" a="1"/>
  <c r="T1989" i="2" s="1"/>
  <c r="S1989" i="2" a="1"/>
  <c r="S1989" i="2" s="1"/>
  <c r="T1945" i="2" a="1"/>
  <c r="T1945" i="2" s="1"/>
  <c r="S1945" i="2" a="1"/>
  <c r="S1945" i="2" s="1"/>
  <c r="R1945" i="2" a="1"/>
  <c r="R1945" i="2" s="1"/>
  <c r="S1933" i="2" a="1"/>
  <c r="S1933" i="2" s="1"/>
  <c r="R1933" i="2" a="1"/>
  <c r="R1933" i="2" s="1"/>
  <c r="T1933" i="2" a="1"/>
  <c r="T1933" i="2" s="1"/>
  <c r="T1909" i="2" a="1"/>
  <c r="T1909" i="2" s="1"/>
  <c r="S1909" i="2" a="1"/>
  <c r="S1909" i="2" s="1"/>
  <c r="R1909" i="2" a="1"/>
  <c r="R1909" i="2" s="1"/>
  <c r="T1897" i="2" a="1"/>
  <c r="T1897" i="2" s="1"/>
  <c r="R1897" i="2" a="1"/>
  <c r="R1897" i="2" s="1"/>
  <c r="S1897" i="2" a="1"/>
  <c r="S1897" i="2" s="1"/>
  <c r="R1885" i="2" a="1"/>
  <c r="R1885" i="2" s="1"/>
  <c r="T1885" i="2" a="1"/>
  <c r="T1885" i="2" s="1"/>
  <c r="S1885" i="2" a="1"/>
  <c r="S1885" i="2" s="1"/>
  <c r="T1861" i="2" a="1"/>
  <c r="T1861" i="2" s="1"/>
  <c r="S1861" i="2" a="1"/>
  <c r="S1861" i="2" s="1"/>
  <c r="R1861" i="2" a="1"/>
  <c r="R1861" i="2" s="1"/>
  <c r="R1841" i="2" a="1"/>
  <c r="R1841" i="2" s="1"/>
  <c r="T1841" i="2" a="1"/>
  <c r="T1841" i="2" s="1"/>
  <c r="S1841" i="2" a="1"/>
  <c r="S1841" i="2" s="1"/>
  <c r="T1817" i="2" a="1"/>
  <c r="T1817" i="2" s="1"/>
  <c r="S1817" i="2" a="1"/>
  <c r="S1817" i="2" s="1"/>
  <c r="R1817" i="2" a="1"/>
  <c r="R1817" i="2" s="1"/>
  <c r="R1805" i="2" a="1"/>
  <c r="R1805" i="2" s="1"/>
  <c r="S1805" i="2" a="1"/>
  <c r="S1805" i="2" s="1"/>
  <c r="T1805" i="2" a="1"/>
  <c r="T1805" i="2" s="1"/>
  <c r="R1793" i="2" a="1"/>
  <c r="R1793" i="2" s="1"/>
  <c r="T1793" i="2" a="1"/>
  <c r="T1793" i="2" s="1"/>
  <c r="S1793" i="2" a="1"/>
  <c r="S1793" i="2" s="1"/>
  <c r="T1781" i="2" a="1"/>
  <c r="T1781" i="2" s="1"/>
  <c r="S1781" i="2" a="1"/>
  <c r="S1781" i="2" s="1"/>
  <c r="R1781" i="2" a="1"/>
  <c r="R1781" i="2" s="1"/>
  <c r="R1769" i="2" a="1"/>
  <c r="R1769" i="2" s="1"/>
  <c r="T1769" i="2" a="1"/>
  <c r="T1769" i="2" s="1"/>
  <c r="S1769" i="2" a="1"/>
  <c r="S1769" i="2" s="1"/>
  <c r="R1757" i="2" a="1"/>
  <c r="R1757" i="2" s="1"/>
  <c r="T1757" i="2" a="1"/>
  <c r="T1757" i="2" s="1"/>
  <c r="S1757" i="2" a="1"/>
  <c r="S1757" i="2" s="1"/>
  <c r="S1733" i="2" a="1"/>
  <c r="S1733" i="2" s="1"/>
  <c r="R1733" i="2" a="1"/>
  <c r="R1733" i="2" s="1"/>
  <c r="T1733" i="2" a="1"/>
  <c r="T1733" i="2" s="1"/>
  <c r="R1713" i="2" a="1"/>
  <c r="R1713" i="2" s="1"/>
  <c r="S1713" i="2" a="1"/>
  <c r="S1713" i="2" s="1"/>
  <c r="T1713" i="2" a="1"/>
  <c r="T1713" i="2" s="1"/>
  <c r="T1689" i="2" a="1"/>
  <c r="T1689" i="2" s="1"/>
  <c r="S1689" i="2" a="1"/>
  <c r="S1689" i="2" s="1"/>
  <c r="R1689" i="2" a="1"/>
  <c r="R1689" i="2" s="1"/>
  <c r="R1677" i="2" a="1"/>
  <c r="R1677" i="2" s="1"/>
  <c r="T1677" i="2" a="1"/>
  <c r="T1677" i="2" s="1"/>
  <c r="S1677" i="2" a="1"/>
  <c r="S1677" i="2" s="1"/>
  <c r="S1665" i="2" a="1"/>
  <c r="S1665" i="2" s="1"/>
  <c r="R1665" i="2" a="1"/>
  <c r="R1665" i="2" s="1"/>
  <c r="T1665" i="2" a="1"/>
  <c r="T1665" i="2" s="1"/>
  <c r="R1653" i="2" a="1"/>
  <c r="R1653" i="2" s="1"/>
  <c r="T1653" i="2" a="1"/>
  <c r="T1653" i="2" s="1"/>
  <c r="S1653" i="2" a="1"/>
  <c r="S1653" i="2" s="1"/>
  <c r="R1641" i="2" a="1"/>
  <c r="R1641" i="2" s="1"/>
  <c r="T1641" i="2" a="1"/>
  <c r="T1641" i="2" s="1"/>
  <c r="S1641" i="2" a="1"/>
  <c r="S1641" i="2" s="1"/>
  <c r="S1629" i="2" a="1"/>
  <c r="S1629" i="2" s="1"/>
  <c r="R1629" i="2" a="1"/>
  <c r="R1629" i="2" s="1"/>
  <c r="T1629" i="2" a="1"/>
  <c r="T1629" i="2" s="1"/>
  <c r="R1605" i="2" a="1"/>
  <c r="R1605" i="2" s="1"/>
  <c r="T1605" i="2" a="1"/>
  <c r="T1605" i="2" s="1"/>
  <c r="S1605" i="2" a="1"/>
  <c r="S1605" i="2" s="1"/>
  <c r="S1585" i="2" a="1"/>
  <c r="S1585" i="2" s="1"/>
  <c r="R1585" i="2" a="1"/>
  <c r="R1585" i="2" s="1"/>
  <c r="T1585" i="2" a="1"/>
  <c r="T1585" i="2" s="1"/>
  <c r="S1561" i="2" a="1"/>
  <c r="S1561" i="2" s="1"/>
  <c r="R1561" i="2" a="1"/>
  <c r="R1561" i="2" s="1"/>
  <c r="T1561" i="2" a="1"/>
  <c r="T1561" i="2" s="1"/>
  <c r="R1549" i="2" a="1"/>
  <c r="R1549" i="2" s="1"/>
  <c r="T1549" i="2" a="1"/>
  <c r="T1549" i="2" s="1"/>
  <c r="S1549" i="2" a="1"/>
  <c r="S1549" i="2" s="1"/>
  <c r="R1537" i="2" a="1"/>
  <c r="R1537" i="2" s="1"/>
  <c r="T1537" i="2" a="1"/>
  <c r="T1537" i="2" s="1"/>
  <c r="S1537" i="2" a="1"/>
  <c r="S1537" i="2" s="1"/>
  <c r="R1525" i="2" a="1"/>
  <c r="R1525" i="2" s="1"/>
  <c r="T1525" i="2" a="1"/>
  <c r="T1525" i="2" s="1"/>
  <c r="S1525" i="2" a="1"/>
  <c r="S1525" i="2" s="1"/>
  <c r="S1513" i="2" a="1"/>
  <c r="S1513" i="2" s="1"/>
  <c r="R1513" i="2" a="1"/>
  <c r="R1513" i="2" s="1"/>
  <c r="T1513" i="2" a="1"/>
  <c r="T1513" i="2" s="1"/>
  <c r="T1501" i="2" a="1"/>
  <c r="T1501" i="2" s="1"/>
  <c r="S1501" i="2" a="1"/>
  <c r="S1501" i="2" s="1"/>
  <c r="R1501" i="2" a="1"/>
  <c r="R1501" i="2" s="1"/>
  <c r="S1481" i="2" a="1"/>
  <c r="S1481" i="2" s="1"/>
  <c r="R1481" i="2" a="1"/>
  <c r="R1481" i="2" s="1"/>
  <c r="T1481" i="2" a="1"/>
  <c r="T1481" i="2" s="1"/>
  <c r="S1461" i="2" a="1"/>
  <c r="S1461" i="2" s="1"/>
  <c r="T1461" i="2" a="1"/>
  <c r="T1461" i="2" s="1"/>
  <c r="R1461" i="2" a="1"/>
  <c r="R1461" i="2" s="1"/>
  <c r="R1389" i="2" a="1"/>
  <c r="R1389" i="2" s="1"/>
  <c r="T1389" i="2" a="1"/>
  <c r="T1389" i="2" s="1"/>
  <c r="S1389" i="2" a="1"/>
  <c r="S1389" i="2" s="1"/>
  <c r="T1365" i="2" a="1"/>
  <c r="T1365" i="2" s="1"/>
  <c r="S1365" i="2" a="1"/>
  <c r="S1365" i="2" s="1"/>
  <c r="R1365" i="2" a="1"/>
  <c r="R1365" i="2" s="1"/>
  <c r="S1345" i="2" a="1"/>
  <c r="S1345" i="2" s="1"/>
  <c r="R1345" i="2" a="1"/>
  <c r="R1345" i="2" s="1"/>
  <c r="T1345" i="2" a="1"/>
  <c r="T1345" i="2" s="1"/>
  <c r="R1297" i="2" a="1"/>
  <c r="R1297" i="2" s="1"/>
  <c r="T1297" i="2" a="1"/>
  <c r="T1297" i="2" s="1"/>
  <c r="S1297" i="2" a="1"/>
  <c r="S1297" i="2" s="1"/>
  <c r="R1265" i="2" a="1"/>
  <c r="R1265" i="2" s="1"/>
  <c r="T1265" i="2" a="1"/>
  <c r="T1265" i="2" s="1"/>
  <c r="S1265" i="2" a="1"/>
  <c r="S1265" i="2" s="1"/>
  <c r="S1209" i="2" a="1"/>
  <c r="S1209" i="2" s="1"/>
  <c r="R1209" i="2" a="1"/>
  <c r="R1209" i="2" s="1"/>
  <c r="T1209" i="2" a="1"/>
  <c r="T1209" i="2" s="1"/>
  <c r="P1209" i="2"/>
  <c r="T1189" i="2" a="1"/>
  <c r="T1189" i="2" s="1"/>
  <c r="S1189" i="2" a="1"/>
  <c r="S1189" i="2" s="1"/>
  <c r="R1189" i="2" a="1"/>
  <c r="R1189" i="2" s="1"/>
  <c r="R1105" i="2" a="1"/>
  <c r="R1105" i="2" s="1"/>
  <c r="S1105" i="2" a="1"/>
  <c r="S1105" i="2" s="1"/>
  <c r="T1105" i="2" a="1"/>
  <c r="T1105" i="2" s="1"/>
  <c r="P1105" i="2"/>
  <c r="T1045" i="2" a="1"/>
  <c r="T1045" i="2" s="1"/>
  <c r="S1045" i="2" a="1"/>
  <c r="S1045" i="2" s="1"/>
  <c r="R1045" i="2" a="1"/>
  <c r="R1045" i="2" s="1"/>
  <c r="R969" i="2" a="1"/>
  <c r="R969" i="2" s="1"/>
  <c r="T969" i="2" a="1"/>
  <c r="T969" i="2" s="1"/>
  <c r="S969" i="2" a="1"/>
  <c r="S969" i="2" s="1"/>
  <c r="S949" i="2" a="1"/>
  <c r="S949" i="2" s="1"/>
  <c r="R949" i="2" a="1"/>
  <c r="R949" i="2" s="1"/>
  <c r="T949" i="2" a="1"/>
  <c r="T949" i="2" s="1"/>
  <c r="R889" i="2" a="1"/>
  <c r="R889" i="2" s="1"/>
  <c r="T889" i="2" a="1"/>
  <c r="T889" i="2" s="1"/>
  <c r="S889" i="2" a="1"/>
  <c r="S889" i="2" s="1"/>
  <c r="R865" i="2" a="1"/>
  <c r="R865" i="2" s="1"/>
  <c r="T865" i="2" a="1"/>
  <c r="T865" i="2" s="1"/>
  <c r="S865" i="2" a="1"/>
  <c r="S865" i="2" s="1"/>
  <c r="R853" i="2" a="1"/>
  <c r="R853" i="2" s="1"/>
  <c r="T853" i="2" a="1"/>
  <c r="T853" i="2" s="1"/>
  <c r="S853" i="2" a="1"/>
  <c r="S853" i="2" s="1"/>
  <c r="S833" i="2" a="1"/>
  <c r="S833" i="2" s="1"/>
  <c r="R833" i="2" a="1"/>
  <c r="R833" i="2" s="1"/>
  <c r="T833" i="2" a="1"/>
  <c r="T833" i="2" s="1"/>
  <c r="S785" i="2" a="1"/>
  <c r="S785" i="2" s="1"/>
  <c r="T785" i="2" a="1"/>
  <c r="T785" i="2" s="1"/>
  <c r="R785" i="2" a="1"/>
  <c r="R785" i="2" s="1"/>
  <c r="S753" i="2" a="1"/>
  <c r="S753" i="2" s="1"/>
  <c r="R753" i="2" a="1"/>
  <c r="R753" i="2" s="1"/>
  <c r="T753" i="2" a="1"/>
  <c r="T753" i="2" s="1"/>
  <c r="R713" i="2" a="1"/>
  <c r="R713" i="2" s="1"/>
  <c r="T713" i="2" a="1"/>
  <c r="T713" i="2" s="1"/>
  <c r="S713" i="2" a="1"/>
  <c r="S713" i="2" s="1"/>
  <c r="P713" i="2"/>
  <c r="R637" i="2" a="1"/>
  <c r="R637" i="2" s="1"/>
  <c r="T637" i="2" a="1"/>
  <c r="T637" i="2" s="1"/>
  <c r="S637" i="2" a="1"/>
  <c r="S637" i="2" s="1"/>
  <c r="R541" i="2" a="1"/>
  <c r="R541" i="2" s="1"/>
  <c r="T541" i="2" a="1"/>
  <c r="T541" i="2" s="1"/>
  <c r="S541" i="2" a="1"/>
  <c r="S541" i="2" s="1"/>
  <c r="P541" i="2"/>
  <c r="R413" i="2" a="1"/>
  <c r="R413" i="2" s="1"/>
  <c r="S413" i="2" a="1"/>
  <c r="S413" i="2" s="1"/>
  <c r="P413" i="2"/>
  <c r="T413" i="2" a="1"/>
  <c r="T413" i="2" s="1"/>
  <c r="R729" i="2" a="1"/>
  <c r="R729" i="2" s="1"/>
  <c r="T729" i="2" a="1"/>
  <c r="T729" i="2" s="1"/>
  <c r="S729" i="2" a="1"/>
  <c r="S729" i="2" s="1"/>
  <c r="R717" i="2" a="1"/>
  <c r="R717" i="2" s="1"/>
  <c r="T717" i="2" a="1"/>
  <c r="T717" i="2" s="1"/>
  <c r="S717" i="2" a="1"/>
  <c r="S717" i="2" s="1"/>
  <c r="S705" i="2" a="1"/>
  <c r="S705" i="2" s="1"/>
  <c r="R705" i="2" a="1"/>
  <c r="R705" i="2" s="1"/>
  <c r="T705" i="2" a="1"/>
  <c r="T705" i="2" s="1"/>
  <c r="T693" i="2" a="1"/>
  <c r="T693" i="2" s="1"/>
  <c r="S693" i="2" a="1"/>
  <c r="S693" i="2" s="1"/>
  <c r="R693" i="2" a="1"/>
  <c r="R693" i="2" s="1"/>
  <c r="R681" i="2" a="1"/>
  <c r="R681" i="2" s="1"/>
  <c r="T681" i="2" a="1"/>
  <c r="T681" i="2" s="1"/>
  <c r="S681" i="2" a="1"/>
  <c r="S681" i="2" s="1"/>
  <c r="R669" i="2" a="1"/>
  <c r="R669" i="2" s="1"/>
  <c r="T669" i="2" a="1"/>
  <c r="T669" i="2" s="1"/>
  <c r="S669" i="2" a="1"/>
  <c r="S669" i="2" s="1"/>
  <c r="T645" i="2" a="1"/>
  <c r="T645" i="2" s="1"/>
  <c r="S645" i="2" a="1"/>
  <c r="S645" i="2" s="1"/>
  <c r="R645" i="2" a="1"/>
  <c r="R645" i="2" s="1"/>
  <c r="S625" i="2" a="1"/>
  <c r="S625" i="2" s="1"/>
  <c r="R625" i="2" a="1"/>
  <c r="R625" i="2" s="1"/>
  <c r="T625" i="2" a="1"/>
  <c r="T625" i="2" s="1"/>
  <c r="R601" i="2" a="1"/>
  <c r="R601" i="2" s="1"/>
  <c r="T601" i="2" a="1"/>
  <c r="T601" i="2" s="1"/>
  <c r="S601" i="2" a="1"/>
  <c r="S601" i="2" s="1"/>
  <c r="R589" i="2" a="1"/>
  <c r="R589" i="2" s="1"/>
  <c r="T589" i="2" a="1"/>
  <c r="T589" i="2" s="1"/>
  <c r="S589" i="2" a="1"/>
  <c r="S589" i="2" s="1"/>
  <c r="T565" i="2" a="1"/>
  <c r="T565" i="2" s="1"/>
  <c r="S565" i="2" a="1"/>
  <c r="S565" i="2" s="1"/>
  <c r="R565" i="2" a="1"/>
  <c r="R565" i="2" s="1"/>
  <c r="T549" i="2" a="1"/>
  <c r="T549" i="2" s="1"/>
  <c r="S549" i="2" a="1"/>
  <c r="S549" i="2" s="1"/>
  <c r="R549" i="2" a="1"/>
  <c r="R549" i="2" s="1"/>
  <c r="R537" i="2" a="1"/>
  <c r="R537" i="2" s="1"/>
  <c r="T537" i="2" a="1"/>
  <c r="T537" i="2" s="1"/>
  <c r="S537" i="2" a="1"/>
  <c r="S537" i="2" s="1"/>
  <c r="R525" i="2" a="1"/>
  <c r="R525" i="2" s="1"/>
  <c r="T525" i="2" a="1"/>
  <c r="T525" i="2" s="1"/>
  <c r="S525" i="2" a="1"/>
  <c r="S525" i="2" s="1"/>
  <c r="T501" i="2" a="1"/>
  <c r="T501" i="2" s="1"/>
  <c r="S501" i="2" a="1"/>
  <c r="S501" i="2" s="1"/>
  <c r="R501" i="2" a="1"/>
  <c r="R501" i="2" s="1"/>
  <c r="T485" i="2" a="1"/>
  <c r="T485" i="2" s="1"/>
  <c r="S485" i="2" a="1"/>
  <c r="S485" i="2" s="1"/>
  <c r="R485" i="2" a="1"/>
  <c r="R485" i="2" s="1"/>
  <c r="R473" i="2" a="1"/>
  <c r="R473" i="2" s="1"/>
  <c r="S473" i="2" a="1"/>
  <c r="S473" i="2" s="1"/>
  <c r="P457" i="2"/>
  <c r="P445" i="2"/>
  <c r="R437" i="2" a="1"/>
  <c r="R437" i="2" s="1"/>
  <c r="S437" i="2" a="1"/>
  <c r="S437" i="2" s="1"/>
  <c r="S421" i="2" a="1"/>
  <c r="S421" i="2" s="1"/>
  <c r="R421" i="2" a="1"/>
  <c r="R421" i="2" s="1"/>
  <c r="S409" i="2" a="1"/>
  <c r="S409" i="2" s="1"/>
  <c r="T409" i="2" a="1"/>
  <c r="T409" i="2" s="1"/>
  <c r="R409" i="2" a="1"/>
  <c r="R409" i="2" s="1"/>
  <c r="R397" i="2" a="1"/>
  <c r="R397" i="2" s="1"/>
  <c r="S397" i="2" a="1"/>
  <c r="S397" i="2" s="1"/>
  <c r="P381" i="2"/>
  <c r="S373" i="2" a="1"/>
  <c r="S373" i="2" s="1"/>
  <c r="R373" i="2" a="1"/>
  <c r="R373" i="2" s="1"/>
  <c r="S357" i="2" a="1"/>
  <c r="S357" i="2" s="1"/>
  <c r="R357" i="2" a="1"/>
  <c r="R357" i="2" s="1"/>
  <c r="S345" i="2" a="1"/>
  <c r="S345" i="2" s="1"/>
  <c r="T345" i="2" a="1"/>
  <c r="T345" i="2" s="1"/>
  <c r="R345" i="2" a="1"/>
  <c r="R345" i="2" s="1"/>
  <c r="R333" i="2" a="1"/>
  <c r="R333" i="2" s="1"/>
  <c r="S333" i="2" a="1"/>
  <c r="S333" i="2" s="1"/>
  <c r="P317" i="2"/>
  <c r="S309" i="2" a="1"/>
  <c r="S309" i="2" s="1"/>
  <c r="R309" i="2" a="1"/>
  <c r="R309" i="2" s="1"/>
  <c r="S293" i="2" a="1"/>
  <c r="S293" i="2" s="1"/>
  <c r="R293" i="2" a="1"/>
  <c r="R293" i="2" s="1"/>
  <c r="S281" i="2" a="1"/>
  <c r="S281" i="2" s="1"/>
  <c r="T281" i="2" a="1"/>
  <c r="T281" i="2" s="1"/>
  <c r="R281" i="2" a="1"/>
  <c r="R281" i="2" s="1"/>
  <c r="S269" i="2" a="1"/>
  <c r="S269" i="2" s="1"/>
  <c r="R269" i="2" a="1"/>
  <c r="R269" i="2" s="1"/>
  <c r="P253" i="2"/>
  <c r="R245" i="2" a="1"/>
  <c r="R245" i="2" s="1"/>
  <c r="S245" i="2" a="1"/>
  <c r="S245" i="2" s="1"/>
  <c r="S229" i="2" a="1"/>
  <c r="S229" i="2" s="1"/>
  <c r="R229" i="2" a="1"/>
  <c r="R229" i="2" s="1"/>
  <c r="S217" i="2" a="1"/>
  <c r="S217" i="2" s="1"/>
  <c r="T217" i="2" a="1"/>
  <c r="T217" i="2" s="1"/>
  <c r="R217" i="2" a="1"/>
  <c r="R217" i="2" s="1"/>
  <c r="P2468" i="2"/>
  <c r="P2428" i="2"/>
  <c r="P2388" i="2"/>
  <c r="P2340" i="2"/>
  <c r="P2300" i="2"/>
  <c r="P2260" i="2"/>
  <c r="P2212" i="2"/>
  <c r="P2172" i="2"/>
  <c r="R432" i="2" a="1"/>
  <c r="R432" i="2" s="1"/>
  <c r="T432" i="2" a="1"/>
  <c r="T432" i="2" s="1"/>
  <c r="R424" i="2" a="1"/>
  <c r="R424" i="2" s="1"/>
  <c r="T424" i="2" a="1"/>
  <c r="T424" i="2" s="1"/>
  <c r="R404" i="2" a="1"/>
  <c r="R404" i="2" s="1"/>
  <c r="S404" i="2" a="1"/>
  <c r="S404" i="2" s="1"/>
  <c r="T404" i="2" a="1"/>
  <c r="T404" i="2" s="1"/>
  <c r="R384" i="2" a="1"/>
  <c r="R384" i="2" s="1"/>
  <c r="T384" i="2" a="1"/>
  <c r="T384" i="2" s="1"/>
  <c r="R364" i="2" a="1"/>
  <c r="R364" i="2" s="1"/>
  <c r="S364" i="2" a="1"/>
  <c r="S364" i="2" s="1"/>
  <c r="T364" i="2" a="1"/>
  <c r="T364" i="2" s="1"/>
  <c r="R356" i="2" a="1"/>
  <c r="R356" i="2" s="1"/>
  <c r="S356" i="2" a="1"/>
  <c r="S356" i="2" s="1"/>
  <c r="T356" i="2" a="1"/>
  <c r="T356" i="2" s="1"/>
  <c r="R344" i="2" a="1"/>
  <c r="R344" i="2" s="1"/>
  <c r="T344" i="2" a="1"/>
  <c r="T344" i="2" s="1"/>
  <c r="R316" i="2" a="1"/>
  <c r="R316" i="2" s="1"/>
  <c r="S316" i="2" a="1"/>
  <c r="S316" i="2" s="1"/>
  <c r="T316" i="2" a="1"/>
  <c r="T316" i="2" s="1"/>
  <c r="R304" i="2" a="1"/>
  <c r="R304" i="2" s="1"/>
  <c r="T304" i="2" a="1"/>
  <c r="T304" i="2" s="1"/>
  <c r="R296" i="2" a="1"/>
  <c r="R296" i="2" s="1"/>
  <c r="T296" i="2" a="1"/>
  <c r="T296" i="2" s="1"/>
  <c r="R276" i="2" a="1"/>
  <c r="R276" i="2" s="1"/>
  <c r="S276" i="2" a="1"/>
  <c r="S276" i="2" s="1"/>
  <c r="T276" i="2" a="1"/>
  <c r="T276" i="2" s="1"/>
  <c r="R256" i="2" a="1"/>
  <c r="R256" i="2" s="1"/>
  <c r="T256" i="2" a="1"/>
  <c r="T256" i="2" s="1"/>
  <c r="R236" i="2" a="1"/>
  <c r="R236" i="2" s="1"/>
  <c r="S236" i="2" a="1"/>
  <c r="S236" i="2" s="1"/>
  <c r="T236" i="2" a="1"/>
  <c r="T236" i="2" s="1"/>
  <c r="R228" i="2" a="1"/>
  <c r="R228" i="2" s="1"/>
  <c r="S228" i="2" a="1"/>
  <c r="S228" i="2" s="1"/>
  <c r="T228" i="2" a="1"/>
  <c r="T228" i="2" s="1"/>
  <c r="R216" i="2" a="1"/>
  <c r="R216" i="2" s="1"/>
  <c r="T216" i="2" a="1"/>
  <c r="T216" i="2" s="1"/>
  <c r="S112" i="2" a="1"/>
  <c r="S112" i="2" s="1"/>
  <c r="S104" i="2" a="1"/>
  <c r="S104" i="2" s="1"/>
  <c r="S88" i="2" a="1"/>
  <c r="S88" i="2" s="1"/>
  <c r="S80" i="2" a="1"/>
  <c r="S80" i="2" s="1"/>
  <c r="S72" i="2" a="1"/>
  <c r="S72" i="2" s="1"/>
  <c r="S48" i="2" a="1"/>
  <c r="S48" i="2" s="1"/>
  <c r="S40" i="2" a="1"/>
  <c r="S40" i="2" s="1"/>
  <c r="S16" i="2" a="1"/>
  <c r="S16" i="2" s="1"/>
  <c r="P2495" i="2"/>
  <c r="P2463" i="2"/>
  <c r="P2431" i="2"/>
  <c r="P2399" i="2"/>
  <c r="P2367" i="2"/>
  <c r="P2335" i="2"/>
  <c r="P2303" i="2"/>
  <c r="P2271" i="2"/>
  <c r="P2239" i="2"/>
  <c r="P2207" i="2"/>
  <c r="P2175" i="2"/>
  <c r="R2155" i="2" a="1"/>
  <c r="R2155" i="2" s="1"/>
  <c r="T2155" i="2" a="1"/>
  <c r="T2155" i="2" s="1"/>
  <c r="S2135" i="2" a="1"/>
  <c r="S2135" i="2" s="1"/>
  <c r="T2135" i="2" a="1"/>
  <c r="T2135" i="2" s="1"/>
  <c r="R2135" i="2" a="1"/>
  <c r="R2135" i="2" s="1"/>
  <c r="S2123" i="2" a="1"/>
  <c r="S2123" i="2" s="1"/>
  <c r="R2123" i="2" a="1"/>
  <c r="R2123" i="2" s="1"/>
  <c r="T2123" i="2" a="1"/>
  <c r="T2123" i="2" s="1"/>
  <c r="S2103" i="2" a="1"/>
  <c r="S2103" i="2" s="1"/>
  <c r="T2103" i="2" a="1"/>
  <c r="T2103" i="2" s="1"/>
  <c r="R2103" i="2" a="1"/>
  <c r="R2103" i="2" s="1"/>
  <c r="R2091" i="2" a="1"/>
  <c r="R2091" i="2" s="1"/>
  <c r="T2091" i="2" a="1"/>
  <c r="T2091" i="2" s="1"/>
  <c r="S2091" i="2" a="1"/>
  <c r="S2091" i="2" s="1"/>
  <c r="S2071" i="2" a="1"/>
  <c r="S2071" i="2" s="1"/>
  <c r="T2071" i="2" a="1"/>
  <c r="T2071" i="2" s="1"/>
  <c r="R2071" i="2" a="1"/>
  <c r="R2071" i="2" s="1"/>
  <c r="S2059" i="2" a="1"/>
  <c r="S2059" i="2" s="1"/>
  <c r="R2059" i="2" a="1"/>
  <c r="R2059" i="2" s="1"/>
  <c r="T2059" i="2" a="1"/>
  <c r="T2059" i="2" s="1"/>
  <c r="T2039" i="2" a="1"/>
  <c r="T2039" i="2" s="1"/>
  <c r="S2039" i="2" a="1"/>
  <c r="S2039" i="2" s="1"/>
  <c r="R2039" i="2" a="1"/>
  <c r="R2039" i="2" s="1"/>
  <c r="T2027" i="2" a="1"/>
  <c r="T2027" i="2" s="1"/>
  <c r="S2027" i="2" a="1"/>
  <c r="S2027" i="2" s="1"/>
  <c r="R2027" i="2" a="1"/>
  <c r="R2027" i="2" s="1"/>
  <c r="S2007" i="2" a="1"/>
  <c r="S2007" i="2" s="1"/>
  <c r="R2007" i="2" a="1"/>
  <c r="R2007" i="2" s="1"/>
  <c r="T2007" i="2" a="1"/>
  <c r="T2007" i="2" s="1"/>
  <c r="R1995" i="2" a="1"/>
  <c r="R1995" i="2" s="1"/>
  <c r="T1995" i="2" a="1"/>
  <c r="T1995" i="2" s="1"/>
  <c r="S1995" i="2" a="1"/>
  <c r="S1995" i="2" s="1"/>
  <c r="S1975" i="2" a="1"/>
  <c r="S1975" i="2" s="1"/>
  <c r="R1975" i="2" a="1"/>
  <c r="R1975" i="2" s="1"/>
  <c r="T1975" i="2" a="1"/>
  <c r="T1975" i="2" s="1"/>
  <c r="T1963" i="2" a="1"/>
  <c r="T1963" i="2" s="1"/>
  <c r="S1963" i="2" a="1"/>
  <c r="S1963" i="2" s="1"/>
  <c r="R1963" i="2" a="1"/>
  <c r="R1963" i="2" s="1"/>
  <c r="R1943" i="2" a="1"/>
  <c r="R1943" i="2" s="1"/>
  <c r="T1943" i="2" a="1"/>
  <c r="T1943" i="2" s="1"/>
  <c r="S1943" i="2" a="1"/>
  <c r="S1943" i="2" s="1"/>
  <c r="R1931" i="2" a="1"/>
  <c r="R1931" i="2" s="1"/>
  <c r="S1931" i="2" a="1"/>
  <c r="S1931" i="2" s="1"/>
  <c r="T1931" i="2" a="1"/>
  <c r="T1931" i="2" s="1"/>
  <c r="T1911" i="2" a="1"/>
  <c r="T1911" i="2" s="1"/>
  <c r="S1911" i="2" a="1"/>
  <c r="S1911" i="2" s="1"/>
  <c r="R1911" i="2" a="1"/>
  <c r="R1911" i="2" s="1"/>
  <c r="T1899" i="2" a="1"/>
  <c r="T1899" i="2" s="1"/>
  <c r="R1899" i="2" a="1"/>
  <c r="R1899" i="2" s="1"/>
  <c r="S1899" i="2" a="1"/>
  <c r="S1899" i="2" s="1"/>
  <c r="R1879" i="2" a="1"/>
  <c r="R1879" i="2" s="1"/>
  <c r="T1879" i="2" a="1"/>
  <c r="T1879" i="2" s="1"/>
  <c r="S1879" i="2" a="1"/>
  <c r="S1879" i="2" s="1"/>
  <c r="T1867" i="2" a="1"/>
  <c r="T1867" i="2" s="1"/>
  <c r="S1867" i="2" a="1"/>
  <c r="S1867" i="2" s="1"/>
  <c r="R1867" i="2" a="1"/>
  <c r="R1867" i="2" s="1"/>
  <c r="S1847" i="2" a="1"/>
  <c r="S1847" i="2" s="1"/>
  <c r="T1847" i="2" a="1"/>
  <c r="T1847" i="2" s="1"/>
  <c r="R1847" i="2" a="1"/>
  <c r="R1847" i="2" s="1"/>
  <c r="R1835" i="2" a="1"/>
  <c r="R1835" i="2" s="1"/>
  <c r="T1835" i="2" a="1"/>
  <c r="T1835" i="2" s="1"/>
  <c r="S1835" i="2" a="1"/>
  <c r="S1835" i="2" s="1"/>
  <c r="S1815" i="2" a="1"/>
  <c r="S1815" i="2" s="1"/>
  <c r="T1815" i="2" a="1"/>
  <c r="T1815" i="2" s="1"/>
  <c r="R1815" i="2" a="1"/>
  <c r="R1815" i="2" s="1"/>
  <c r="R1803" i="2" a="1"/>
  <c r="R1803" i="2" s="1"/>
  <c r="T1803" i="2" a="1"/>
  <c r="T1803" i="2" s="1"/>
  <c r="S1803" i="2" a="1"/>
  <c r="S1803" i="2" s="1"/>
  <c r="T1783" i="2" a="1"/>
  <c r="T1783" i="2" s="1"/>
  <c r="R1783" i="2" a="1"/>
  <c r="R1783" i="2" s="1"/>
  <c r="S1783" i="2" a="1"/>
  <c r="S1783" i="2" s="1"/>
  <c r="S1771" i="2" a="1"/>
  <c r="S1771" i="2" s="1"/>
  <c r="R1771" i="2" a="1"/>
  <c r="R1771" i="2" s="1"/>
  <c r="T1771" i="2" a="1"/>
  <c r="T1771" i="2" s="1"/>
  <c r="S1751" i="2" a="1"/>
  <c r="S1751" i="2" s="1"/>
  <c r="R1751" i="2" a="1"/>
  <c r="R1751" i="2" s="1"/>
  <c r="T1751" i="2" a="1"/>
  <c r="T1751" i="2" s="1"/>
  <c r="T1739" i="2" a="1"/>
  <c r="T1739" i="2" s="1"/>
  <c r="S1739" i="2" a="1"/>
  <c r="S1739" i="2" s="1"/>
  <c r="R1739" i="2" a="1"/>
  <c r="R1739" i="2" s="1"/>
  <c r="R1719" i="2" a="1"/>
  <c r="R1719" i="2" s="1"/>
  <c r="T1719" i="2" a="1"/>
  <c r="T1719" i="2" s="1"/>
  <c r="S1719" i="2" a="1"/>
  <c r="S1719" i="2" s="1"/>
  <c r="R1707" i="2" a="1"/>
  <c r="R1707" i="2" s="1"/>
  <c r="T1707" i="2" a="1"/>
  <c r="T1707" i="2" s="1"/>
  <c r="S1707" i="2" a="1"/>
  <c r="S1707" i="2" s="1"/>
  <c r="T1687" i="2" a="1"/>
  <c r="T1687" i="2" s="1"/>
  <c r="S1687" i="2" a="1"/>
  <c r="S1687" i="2" s="1"/>
  <c r="R1687" i="2" a="1"/>
  <c r="R1687" i="2" s="1"/>
  <c r="R1675" i="2" a="1"/>
  <c r="R1675" i="2" s="1"/>
  <c r="T1675" i="2" a="1"/>
  <c r="T1675" i="2" s="1"/>
  <c r="S1675" i="2" a="1"/>
  <c r="S1675" i="2" s="1"/>
  <c r="T1655" i="2" a="1"/>
  <c r="T1655" i="2" s="1"/>
  <c r="S1655" i="2" a="1"/>
  <c r="S1655" i="2" s="1"/>
  <c r="R1655" i="2" a="1"/>
  <c r="R1655" i="2" s="1"/>
  <c r="T1643" i="2" a="1"/>
  <c r="T1643" i="2" s="1"/>
  <c r="S1643" i="2" a="1"/>
  <c r="S1643" i="2" s="1"/>
  <c r="R1643" i="2" a="1"/>
  <c r="R1643" i="2" s="1"/>
  <c r="T1623" i="2" a="1"/>
  <c r="T1623" i="2" s="1"/>
  <c r="S1623" i="2" a="1"/>
  <c r="S1623" i="2" s="1"/>
  <c r="R1623" i="2" a="1"/>
  <c r="R1623" i="2" s="1"/>
  <c r="T1611" i="2" a="1"/>
  <c r="T1611" i="2" s="1"/>
  <c r="S1611" i="2" a="1"/>
  <c r="S1611" i="2" s="1"/>
  <c r="R1611" i="2" a="1"/>
  <c r="R1611" i="2" s="1"/>
  <c r="T1591" i="2" a="1"/>
  <c r="T1591" i="2" s="1"/>
  <c r="S1591" i="2" a="1"/>
  <c r="S1591" i="2" s="1"/>
  <c r="R1591" i="2" a="1"/>
  <c r="R1591" i="2" s="1"/>
  <c r="T1579" i="2" a="1"/>
  <c r="T1579" i="2" s="1"/>
  <c r="S1579" i="2" a="1"/>
  <c r="S1579" i="2" s="1"/>
  <c r="R1579" i="2" a="1"/>
  <c r="R1579" i="2" s="1"/>
  <c r="T1559" i="2" a="1"/>
  <c r="T1559" i="2" s="1"/>
  <c r="S1559" i="2" a="1"/>
  <c r="S1559" i="2" s="1"/>
  <c r="R1559" i="2" a="1"/>
  <c r="R1559" i="2" s="1"/>
  <c r="T1547" i="2" a="1"/>
  <c r="T1547" i="2" s="1"/>
  <c r="S1547" i="2" a="1"/>
  <c r="S1547" i="2" s="1"/>
  <c r="R1547" i="2" a="1"/>
  <c r="R1547" i="2" s="1"/>
  <c r="R1527" i="2" a="1"/>
  <c r="R1527" i="2" s="1"/>
  <c r="T1527" i="2" a="1"/>
  <c r="T1527" i="2" s="1"/>
  <c r="S1527" i="2" a="1"/>
  <c r="S1527" i="2" s="1"/>
  <c r="S1515" i="2" a="1"/>
  <c r="S1515" i="2" s="1"/>
  <c r="R1515" i="2" a="1"/>
  <c r="R1515" i="2" s="1"/>
  <c r="T1515" i="2" a="1"/>
  <c r="T1515" i="2" s="1"/>
  <c r="S1495" i="2" a="1"/>
  <c r="S1495" i="2" s="1"/>
  <c r="R1495" i="2" a="1"/>
  <c r="R1495" i="2" s="1"/>
  <c r="T1495" i="2" a="1"/>
  <c r="T1495" i="2" s="1"/>
  <c r="S1483" i="2" a="1"/>
  <c r="S1483" i="2" s="1"/>
  <c r="R1483" i="2" a="1"/>
  <c r="R1483" i="2" s="1"/>
  <c r="T1483" i="2" a="1"/>
  <c r="T1483" i="2" s="1"/>
  <c r="S1463" i="2" a="1"/>
  <c r="S1463" i="2" s="1"/>
  <c r="T1463" i="2" a="1"/>
  <c r="T1463" i="2" s="1"/>
  <c r="R1463" i="2" a="1"/>
  <c r="R1463" i="2" s="1"/>
  <c r="S1451" i="2" a="1"/>
  <c r="S1451" i="2" s="1"/>
  <c r="T1451" i="2" a="1"/>
  <c r="T1451" i="2" s="1"/>
  <c r="R1451" i="2" a="1"/>
  <c r="R1451" i="2" s="1"/>
  <c r="R1431" i="2" a="1"/>
  <c r="R1431" i="2" s="1"/>
  <c r="T1431" i="2" a="1"/>
  <c r="T1431" i="2" s="1"/>
  <c r="S1431" i="2" a="1"/>
  <c r="S1431" i="2" s="1"/>
  <c r="S1419" i="2" a="1"/>
  <c r="S1419" i="2" s="1"/>
  <c r="R1419" i="2" a="1"/>
  <c r="R1419" i="2" s="1"/>
  <c r="T1419" i="2" a="1"/>
  <c r="T1419" i="2" s="1"/>
  <c r="T1399" i="2" a="1"/>
  <c r="T1399" i="2" s="1"/>
  <c r="S1399" i="2" a="1"/>
  <c r="S1399" i="2" s="1"/>
  <c r="R1399" i="2" a="1"/>
  <c r="R1399" i="2" s="1"/>
  <c r="R1387" i="2" a="1"/>
  <c r="R1387" i="2" s="1"/>
  <c r="T1387" i="2" a="1"/>
  <c r="T1387" i="2" s="1"/>
  <c r="S1387" i="2" a="1"/>
  <c r="S1387" i="2" s="1"/>
  <c r="T1367" i="2" a="1"/>
  <c r="T1367" i="2" s="1"/>
  <c r="S1367" i="2" a="1"/>
  <c r="S1367" i="2" s="1"/>
  <c r="R1367" i="2" a="1"/>
  <c r="R1367" i="2" s="1"/>
  <c r="T1355" i="2" a="1"/>
  <c r="T1355" i="2" s="1"/>
  <c r="S1355" i="2" a="1"/>
  <c r="S1355" i="2" s="1"/>
  <c r="R1355" i="2" a="1"/>
  <c r="R1355" i="2" s="1"/>
  <c r="T1335" i="2" a="1"/>
  <c r="T1335" i="2" s="1"/>
  <c r="S1335" i="2" a="1"/>
  <c r="S1335" i="2" s="1"/>
  <c r="R1335" i="2" a="1"/>
  <c r="R1335" i="2" s="1"/>
  <c r="T1323" i="2" a="1"/>
  <c r="T1323" i="2" s="1"/>
  <c r="S1323" i="2" a="1"/>
  <c r="S1323" i="2" s="1"/>
  <c r="R1323" i="2" a="1"/>
  <c r="R1323" i="2" s="1"/>
  <c r="T1303" i="2" a="1"/>
  <c r="T1303" i="2" s="1"/>
  <c r="S1303" i="2" a="1"/>
  <c r="S1303" i="2" s="1"/>
  <c r="R1303" i="2" a="1"/>
  <c r="R1303" i="2" s="1"/>
  <c r="T1291" i="2" a="1"/>
  <c r="T1291" i="2" s="1"/>
  <c r="S1291" i="2" a="1"/>
  <c r="S1291" i="2" s="1"/>
  <c r="R1291" i="2" a="1"/>
  <c r="R1291" i="2" s="1"/>
  <c r="T1271" i="2" a="1"/>
  <c r="T1271" i="2" s="1"/>
  <c r="S1271" i="2" a="1"/>
  <c r="S1271" i="2" s="1"/>
  <c r="R1271" i="2" a="1"/>
  <c r="R1271" i="2" s="1"/>
  <c r="T1259" i="2" a="1"/>
  <c r="T1259" i="2" s="1"/>
  <c r="S1259" i="2" a="1"/>
  <c r="S1259" i="2" s="1"/>
  <c r="R1259" i="2" a="1"/>
  <c r="R1259" i="2" s="1"/>
  <c r="T1239" i="2" a="1"/>
  <c r="T1239" i="2" s="1"/>
  <c r="S1239" i="2" a="1"/>
  <c r="S1239" i="2" s="1"/>
  <c r="R1239" i="2" a="1"/>
  <c r="R1239" i="2" s="1"/>
  <c r="T1227" i="2" a="1"/>
  <c r="T1227" i="2" s="1"/>
  <c r="S1227" i="2" a="1"/>
  <c r="S1227" i="2" s="1"/>
  <c r="R1227" i="2" a="1"/>
  <c r="R1227" i="2" s="1"/>
  <c r="T1207" i="2" a="1"/>
  <c r="T1207" i="2" s="1"/>
  <c r="S1207" i="2" a="1"/>
  <c r="S1207" i="2" s="1"/>
  <c r="R1207" i="2" a="1"/>
  <c r="R1207" i="2" s="1"/>
  <c r="T1195" i="2" a="1"/>
  <c r="T1195" i="2" s="1"/>
  <c r="S1195" i="2" a="1"/>
  <c r="S1195" i="2" s="1"/>
  <c r="R1195" i="2" a="1"/>
  <c r="R1195" i="2" s="1"/>
  <c r="T1175" i="2" a="1"/>
  <c r="T1175" i="2" s="1"/>
  <c r="S1175" i="2" a="1"/>
  <c r="S1175" i="2" s="1"/>
  <c r="R1175" i="2" a="1"/>
  <c r="R1175" i="2" s="1"/>
  <c r="T1163" i="2" a="1"/>
  <c r="T1163" i="2" s="1"/>
  <c r="S1163" i="2" a="1"/>
  <c r="S1163" i="2" s="1"/>
  <c r="R1163" i="2" a="1"/>
  <c r="R1163" i="2" s="1"/>
  <c r="S1143" i="2" a="1"/>
  <c r="S1143" i="2" s="1"/>
  <c r="T1143" i="2" a="1"/>
  <c r="T1143" i="2" s="1"/>
  <c r="R1143" i="2" a="1"/>
  <c r="R1143" i="2" s="1"/>
  <c r="S1131" i="2" a="1"/>
  <c r="S1131" i="2" s="1"/>
  <c r="R1131" i="2" a="1"/>
  <c r="R1131" i="2" s="1"/>
  <c r="T1131" i="2" a="1"/>
  <c r="T1131" i="2" s="1"/>
  <c r="S1111" i="2" a="1"/>
  <c r="S1111" i="2" s="1"/>
  <c r="T1111" i="2" a="1"/>
  <c r="T1111" i="2" s="1"/>
  <c r="R1111" i="2" a="1"/>
  <c r="R1111" i="2" s="1"/>
  <c r="S1099" i="2" a="1"/>
  <c r="S1099" i="2" s="1"/>
  <c r="R1099" i="2" a="1"/>
  <c r="R1099" i="2" s="1"/>
  <c r="T1099" i="2" a="1"/>
  <c r="T1099" i="2" s="1"/>
  <c r="T1079" i="2" a="1"/>
  <c r="T1079" i="2" s="1"/>
  <c r="S1079" i="2" a="1"/>
  <c r="S1079" i="2" s="1"/>
  <c r="R1079" i="2" a="1"/>
  <c r="R1079" i="2" s="1"/>
  <c r="T1067" i="2" a="1"/>
  <c r="T1067" i="2" s="1"/>
  <c r="S1067" i="2" a="1"/>
  <c r="S1067" i="2" s="1"/>
  <c r="R1067" i="2" a="1"/>
  <c r="R1067" i="2" s="1"/>
  <c r="T1047" i="2" a="1"/>
  <c r="T1047" i="2" s="1"/>
  <c r="S1047" i="2" a="1"/>
  <c r="S1047" i="2" s="1"/>
  <c r="R1047" i="2" a="1"/>
  <c r="R1047" i="2" s="1"/>
  <c r="T1035" i="2" a="1"/>
  <c r="T1035" i="2" s="1"/>
  <c r="S1035" i="2" a="1"/>
  <c r="S1035" i="2" s="1"/>
  <c r="R1035" i="2" a="1"/>
  <c r="R1035" i="2" s="1"/>
  <c r="S1015" i="2" a="1"/>
  <c r="S1015" i="2" s="1"/>
  <c r="R1015" i="2" a="1"/>
  <c r="R1015" i="2" s="1"/>
  <c r="T1015" i="2" a="1"/>
  <c r="T1015" i="2" s="1"/>
  <c r="S1003" i="2" a="1"/>
  <c r="S1003" i="2" s="1"/>
  <c r="R1003" i="2" a="1"/>
  <c r="R1003" i="2" s="1"/>
  <c r="T1003" i="2" a="1"/>
  <c r="T1003" i="2" s="1"/>
  <c r="S983" i="2" a="1"/>
  <c r="S983" i="2" s="1"/>
  <c r="R983" i="2" a="1"/>
  <c r="R983" i="2" s="1"/>
  <c r="T983" i="2" a="1"/>
  <c r="T983" i="2" s="1"/>
  <c r="S971" i="2" a="1"/>
  <c r="S971" i="2" s="1"/>
  <c r="R971" i="2" a="1"/>
  <c r="R971" i="2" s="1"/>
  <c r="T971" i="2" a="1"/>
  <c r="T971" i="2" s="1"/>
  <c r="S951" i="2" a="1"/>
  <c r="S951" i="2" s="1"/>
  <c r="R951" i="2" a="1"/>
  <c r="R951" i="2" s="1"/>
  <c r="T951" i="2" a="1"/>
  <c r="T951" i="2" s="1"/>
  <c r="S939" i="2" a="1"/>
  <c r="S939" i="2" s="1"/>
  <c r="R939" i="2" a="1"/>
  <c r="R939" i="2" s="1"/>
  <c r="T939" i="2" a="1"/>
  <c r="T939" i="2" s="1"/>
  <c r="S919" i="2" a="1"/>
  <c r="S919" i="2" s="1"/>
  <c r="R919" i="2" a="1"/>
  <c r="R919" i="2" s="1"/>
  <c r="T919" i="2" a="1"/>
  <c r="T919" i="2" s="1"/>
  <c r="S907" i="2" a="1"/>
  <c r="S907" i="2" s="1"/>
  <c r="R907" i="2" a="1"/>
  <c r="R907" i="2" s="1"/>
  <c r="T907" i="2" a="1"/>
  <c r="T907" i="2" s="1"/>
  <c r="S887" i="2" a="1"/>
  <c r="S887" i="2" s="1"/>
  <c r="R887" i="2" a="1"/>
  <c r="R887" i="2" s="1"/>
  <c r="T887" i="2" a="1"/>
  <c r="T887" i="2" s="1"/>
  <c r="S875" i="2" a="1"/>
  <c r="S875" i="2" s="1"/>
  <c r="R875" i="2" a="1"/>
  <c r="R875" i="2" s="1"/>
  <c r="T875" i="2" a="1"/>
  <c r="T875" i="2" s="1"/>
  <c r="T855" i="2" a="1"/>
  <c r="T855" i="2" s="1"/>
  <c r="S855" i="2" a="1"/>
  <c r="S855" i="2" s="1"/>
  <c r="R855" i="2" a="1"/>
  <c r="R855" i="2" s="1"/>
  <c r="R843" i="2" a="1"/>
  <c r="R843" i="2" s="1"/>
  <c r="T843" i="2" a="1"/>
  <c r="T843" i="2" s="1"/>
  <c r="S843" i="2" a="1"/>
  <c r="S843" i="2" s="1"/>
  <c r="T823" i="2" a="1"/>
  <c r="T823" i="2" s="1"/>
  <c r="S823" i="2" a="1"/>
  <c r="S823" i="2" s="1"/>
  <c r="R823" i="2" a="1"/>
  <c r="R823" i="2" s="1"/>
  <c r="R811" i="2" a="1"/>
  <c r="R811" i="2" s="1"/>
  <c r="T811" i="2" a="1"/>
  <c r="T811" i="2" s="1"/>
  <c r="S811" i="2" a="1"/>
  <c r="S811" i="2" s="1"/>
  <c r="R791" i="2" a="1"/>
  <c r="R791" i="2" s="1"/>
  <c r="T791" i="2" a="1"/>
  <c r="T791" i="2" s="1"/>
  <c r="S791" i="2" a="1"/>
  <c r="S791" i="2" s="1"/>
  <c r="T779" i="2" a="1"/>
  <c r="T779" i="2" s="1"/>
  <c r="S779" i="2" a="1"/>
  <c r="S779" i="2" s="1"/>
  <c r="R779" i="2" a="1"/>
  <c r="R779" i="2" s="1"/>
  <c r="S759" i="2" a="1"/>
  <c r="S759" i="2" s="1"/>
  <c r="R759" i="2" a="1"/>
  <c r="R759" i="2" s="1"/>
  <c r="T759" i="2" a="1"/>
  <c r="T759" i="2" s="1"/>
  <c r="T747" i="2" a="1"/>
  <c r="T747" i="2" s="1"/>
  <c r="S747" i="2" a="1"/>
  <c r="S747" i="2" s="1"/>
  <c r="R747" i="2" a="1"/>
  <c r="R747" i="2" s="1"/>
  <c r="S727" i="2" a="1"/>
  <c r="S727" i="2" s="1"/>
  <c r="R727" i="2" a="1"/>
  <c r="R727" i="2" s="1"/>
  <c r="T727" i="2" a="1"/>
  <c r="T727" i="2" s="1"/>
  <c r="T715" i="2" a="1"/>
  <c r="T715" i="2" s="1"/>
  <c r="S715" i="2" a="1"/>
  <c r="S715" i="2" s="1"/>
  <c r="R715" i="2" a="1"/>
  <c r="R715" i="2" s="1"/>
  <c r="S695" i="2" a="1"/>
  <c r="S695" i="2" s="1"/>
  <c r="R695" i="2" a="1"/>
  <c r="R695" i="2" s="1"/>
  <c r="T695" i="2" a="1"/>
  <c r="T695" i="2" s="1"/>
  <c r="T683" i="2" a="1"/>
  <c r="T683" i="2" s="1"/>
  <c r="S683" i="2" a="1"/>
  <c r="S683" i="2" s="1"/>
  <c r="R683" i="2" a="1"/>
  <c r="R683" i="2" s="1"/>
  <c r="S663" i="2" a="1"/>
  <c r="S663" i="2" s="1"/>
  <c r="R663" i="2" a="1"/>
  <c r="R663" i="2" s="1"/>
  <c r="T663" i="2" a="1"/>
  <c r="T663" i="2" s="1"/>
  <c r="T651" i="2" a="1"/>
  <c r="T651" i="2" s="1"/>
  <c r="S651" i="2" a="1"/>
  <c r="S651" i="2" s="1"/>
  <c r="R651" i="2" a="1"/>
  <c r="R651" i="2" s="1"/>
  <c r="S631" i="2" a="1"/>
  <c r="S631" i="2" s="1"/>
  <c r="R631" i="2" a="1"/>
  <c r="R631" i="2" s="1"/>
  <c r="T631" i="2" a="1"/>
  <c r="T631" i="2" s="1"/>
  <c r="T619" i="2" a="1"/>
  <c r="T619" i="2" s="1"/>
  <c r="S619" i="2" a="1"/>
  <c r="S619" i="2" s="1"/>
  <c r="R619" i="2" a="1"/>
  <c r="R619" i="2" s="1"/>
  <c r="S599" i="2" a="1"/>
  <c r="S599" i="2" s="1"/>
  <c r="R599" i="2" a="1"/>
  <c r="R599" i="2" s="1"/>
  <c r="T599" i="2" a="1"/>
  <c r="T599" i="2" s="1"/>
  <c r="T587" i="2" a="1"/>
  <c r="T587" i="2" s="1"/>
  <c r="S587" i="2" a="1"/>
  <c r="S587" i="2" s="1"/>
  <c r="R587" i="2" a="1"/>
  <c r="R587" i="2" s="1"/>
  <c r="S567" i="2" a="1"/>
  <c r="S567" i="2" s="1"/>
  <c r="R567" i="2" a="1"/>
  <c r="R567" i="2" s="1"/>
  <c r="T567" i="2" a="1"/>
  <c r="T567" i="2" s="1"/>
  <c r="T555" i="2" a="1"/>
  <c r="T555" i="2" s="1"/>
  <c r="S555" i="2" a="1"/>
  <c r="S555" i="2" s="1"/>
  <c r="R555" i="2" a="1"/>
  <c r="R555" i="2" s="1"/>
  <c r="S535" i="2" a="1"/>
  <c r="S535" i="2" s="1"/>
  <c r="R535" i="2" a="1"/>
  <c r="R535" i="2" s="1"/>
  <c r="T535" i="2" a="1"/>
  <c r="T535" i="2" s="1"/>
  <c r="T523" i="2" a="1"/>
  <c r="T523" i="2" s="1"/>
  <c r="S523" i="2" a="1"/>
  <c r="S523" i="2" s="1"/>
  <c r="R523" i="2" a="1"/>
  <c r="R523" i="2" s="1"/>
  <c r="S503" i="2" a="1"/>
  <c r="S503" i="2" s="1"/>
  <c r="R503" i="2" a="1"/>
  <c r="R503" i="2" s="1"/>
  <c r="T503" i="2" a="1"/>
  <c r="T503" i="2" s="1"/>
  <c r="T491" i="2" a="1"/>
  <c r="T491" i="2" s="1"/>
  <c r="S491" i="2" a="1"/>
  <c r="S491" i="2" s="1"/>
  <c r="R491" i="2" a="1"/>
  <c r="R491" i="2" s="1"/>
  <c r="R471" i="2" a="1"/>
  <c r="R471" i="2" s="1"/>
  <c r="S471" i="2" a="1"/>
  <c r="S471" i="2" s="1"/>
  <c r="T471" i="2" a="1"/>
  <c r="T471" i="2" s="1"/>
  <c r="R459" i="2" a="1"/>
  <c r="R459" i="2" s="1"/>
  <c r="T459" i="2" a="1"/>
  <c r="T459" i="2" s="1"/>
  <c r="S459" i="2" a="1"/>
  <c r="S459" i="2" s="1"/>
  <c r="P447" i="2"/>
  <c r="R439" i="2" a="1"/>
  <c r="R439" i="2" s="1"/>
  <c r="S439" i="2" a="1"/>
  <c r="S439" i="2" s="1"/>
  <c r="T439" i="2" a="1"/>
  <c r="T439" i="2" s="1"/>
  <c r="S427" i="2" a="1"/>
  <c r="S427" i="2" s="1"/>
  <c r="T427" i="2" a="1"/>
  <c r="T427" i="2" s="1"/>
  <c r="T407" i="2" a="1"/>
  <c r="T407" i="2" s="1"/>
  <c r="R407" i="2" a="1"/>
  <c r="R407" i="2" s="1"/>
  <c r="S407" i="2" a="1"/>
  <c r="S407" i="2" s="1"/>
  <c r="S395" i="2" a="1"/>
  <c r="S395" i="2" s="1"/>
  <c r="T395" i="2" a="1"/>
  <c r="T395" i="2" s="1"/>
  <c r="T375" i="2" a="1"/>
  <c r="T375" i="2" s="1"/>
  <c r="R375" i="2" a="1"/>
  <c r="R375" i="2" s="1"/>
  <c r="S375" i="2" a="1"/>
  <c r="S375" i="2" s="1"/>
  <c r="S363" i="2" a="1"/>
  <c r="S363" i="2" s="1"/>
  <c r="T363" i="2" a="1"/>
  <c r="T363" i="2" s="1"/>
  <c r="T343" i="2" a="1"/>
  <c r="T343" i="2" s="1"/>
  <c r="R343" i="2" a="1"/>
  <c r="R343" i="2" s="1"/>
  <c r="S343" i="2" a="1"/>
  <c r="S343" i="2" s="1"/>
  <c r="S331" i="2" a="1"/>
  <c r="S331" i="2" s="1"/>
  <c r="T331" i="2" a="1"/>
  <c r="T331" i="2" s="1"/>
  <c r="T311" i="2" a="1"/>
  <c r="T311" i="2" s="1"/>
  <c r="R311" i="2" a="1"/>
  <c r="R311" i="2" s="1"/>
  <c r="S311" i="2" a="1"/>
  <c r="S311" i="2" s="1"/>
  <c r="S299" i="2" a="1"/>
  <c r="S299" i="2" s="1"/>
  <c r="T299" i="2" a="1"/>
  <c r="T299" i="2" s="1"/>
  <c r="T279" i="2" a="1"/>
  <c r="T279" i="2" s="1"/>
  <c r="R279" i="2" a="1"/>
  <c r="R279" i="2" s="1"/>
  <c r="S279" i="2" a="1"/>
  <c r="S279" i="2" s="1"/>
  <c r="S267" i="2" a="1"/>
  <c r="S267" i="2" s="1"/>
  <c r="T267" i="2" a="1"/>
  <c r="T267" i="2" s="1"/>
  <c r="T247" i="2" a="1"/>
  <c r="T247" i="2" s="1"/>
  <c r="R247" i="2" a="1"/>
  <c r="R247" i="2" s="1"/>
  <c r="S247" i="2" a="1"/>
  <c r="S247" i="2" s="1"/>
  <c r="S235" i="2" a="1"/>
  <c r="S235" i="2" s="1"/>
  <c r="T235" i="2" a="1"/>
  <c r="T235" i="2" s="1"/>
  <c r="S95" i="2" a="1"/>
  <c r="S95" i="2" s="1"/>
  <c r="S87" i="2" a="1"/>
  <c r="S87" i="2" s="1"/>
  <c r="S31" i="2" a="1"/>
  <c r="S31" i="2" s="1"/>
  <c r="S456" i="2" a="1"/>
  <c r="S456" i="2" s="1"/>
  <c r="T445" i="2" a="1"/>
  <c r="T445" i="2" s="1"/>
  <c r="S2508" i="2" a="1"/>
  <c r="S2508" i="2" s="1"/>
  <c r="T2504" i="2" a="1"/>
  <c r="T2504" i="2" s="1"/>
  <c r="R2496" i="2" a="1"/>
  <c r="R2496" i="2" s="1"/>
  <c r="T2492" i="2" a="1"/>
  <c r="T2492" i="2" s="1"/>
  <c r="T2488" i="2" a="1"/>
  <c r="T2488" i="2" s="1"/>
  <c r="S2480" i="2" a="1"/>
  <c r="S2480" i="2" s="1"/>
  <c r="R2476" i="2" a="1"/>
  <c r="R2476" i="2" s="1"/>
  <c r="R2472" i="2" a="1"/>
  <c r="R2472" i="2" s="1"/>
  <c r="S2464" i="2" a="1"/>
  <c r="S2464" i="2" s="1"/>
  <c r="S2460" i="2" a="1"/>
  <c r="S2460" i="2" s="1"/>
  <c r="S2456" i="2" a="1"/>
  <c r="S2456" i="2" s="1"/>
  <c r="R2448" i="2" a="1"/>
  <c r="R2448" i="2" s="1"/>
  <c r="T2444" i="2" a="1"/>
  <c r="T2444" i="2" s="1"/>
  <c r="T2440" i="2" a="1"/>
  <c r="T2440" i="2" s="1"/>
  <c r="R2432" i="2" a="1"/>
  <c r="R2432" i="2" s="1"/>
  <c r="T2428" i="2" a="1"/>
  <c r="T2428" i="2" s="1"/>
  <c r="S2424" i="2" a="1"/>
  <c r="S2424" i="2" s="1"/>
  <c r="S2416" i="2" a="1"/>
  <c r="S2416" i="2" s="1"/>
  <c r="T2412" i="2" a="1"/>
  <c r="T2412" i="2" s="1"/>
  <c r="R2408" i="2" a="1"/>
  <c r="R2408" i="2" s="1"/>
  <c r="R2400" i="2" a="1"/>
  <c r="R2400" i="2" s="1"/>
  <c r="S2396" i="2" a="1"/>
  <c r="S2396" i="2" s="1"/>
  <c r="S2392" i="2" a="1"/>
  <c r="S2392" i="2" s="1"/>
  <c r="S2384" i="2" a="1"/>
  <c r="S2384" i="2" s="1"/>
  <c r="T2380" i="2" a="1"/>
  <c r="T2380" i="2" s="1"/>
  <c r="R2376" i="2" a="1"/>
  <c r="R2376" i="2" s="1"/>
  <c r="R2368" i="2" a="1"/>
  <c r="R2368" i="2" s="1"/>
  <c r="T2364" i="2" a="1"/>
  <c r="T2364" i="2" s="1"/>
  <c r="R2360" i="2" a="1"/>
  <c r="R2360" i="2" s="1"/>
  <c r="R2352" i="2" a="1"/>
  <c r="R2352" i="2" s="1"/>
  <c r="T2348" i="2" a="1"/>
  <c r="T2348" i="2" s="1"/>
  <c r="S2344" i="2" a="1"/>
  <c r="S2344" i="2" s="1"/>
  <c r="T2336" i="2" a="1"/>
  <c r="T2336" i="2" s="1"/>
  <c r="S2332" i="2" a="1"/>
  <c r="S2332" i="2" s="1"/>
  <c r="T2328" i="2" a="1"/>
  <c r="T2328" i="2" s="1"/>
  <c r="T2320" i="2" a="1"/>
  <c r="T2320" i="2" s="1"/>
  <c r="T2316" i="2" a="1"/>
  <c r="T2316" i="2" s="1"/>
  <c r="R2312" i="2" a="1"/>
  <c r="R2312" i="2" s="1"/>
  <c r="R2304" i="2" a="1"/>
  <c r="R2304" i="2" s="1"/>
  <c r="S2300" i="2" a="1"/>
  <c r="S2300" i="2" s="1"/>
  <c r="S2296" i="2" a="1"/>
  <c r="S2296" i="2" s="1"/>
  <c r="R2288" i="2" a="1"/>
  <c r="R2288" i="2" s="1"/>
  <c r="R2284" i="2" a="1"/>
  <c r="R2284" i="2" s="1"/>
  <c r="R2280" i="2" a="1"/>
  <c r="R2280" i="2" s="1"/>
  <c r="R2272" i="2" a="1"/>
  <c r="R2272" i="2" s="1"/>
  <c r="S2268" i="2" a="1"/>
  <c r="S2268" i="2" s="1"/>
  <c r="S2264" i="2" a="1"/>
  <c r="S2264" i="2" s="1"/>
  <c r="T2256" i="2" a="1"/>
  <c r="T2256" i="2" s="1"/>
  <c r="R2252" i="2" a="1"/>
  <c r="R2252" i="2" s="1"/>
  <c r="R2248" i="2" a="1"/>
  <c r="R2248" i="2" s="1"/>
  <c r="S2240" i="2" a="1"/>
  <c r="S2240" i="2" s="1"/>
  <c r="R2236" i="2" a="1"/>
  <c r="R2236" i="2" s="1"/>
  <c r="S2232" i="2" a="1"/>
  <c r="S2232" i="2" s="1"/>
  <c r="S2224" i="2" a="1"/>
  <c r="S2224" i="2" s="1"/>
  <c r="R2220" i="2" a="1"/>
  <c r="R2220" i="2" s="1"/>
  <c r="T2216" i="2" a="1"/>
  <c r="T2216" i="2" s="1"/>
  <c r="R2208" i="2" a="1"/>
  <c r="R2208" i="2" s="1"/>
  <c r="S2204" i="2" a="1"/>
  <c r="S2204" i="2" s="1"/>
  <c r="R2200" i="2" a="1"/>
  <c r="R2200" i="2" s="1"/>
  <c r="S2192" i="2" a="1"/>
  <c r="S2192" i="2" s="1"/>
  <c r="S2188" i="2" a="1"/>
  <c r="S2188" i="2" s="1"/>
  <c r="S2184" i="2" a="1"/>
  <c r="S2184" i="2" s="1"/>
  <c r="T2176" i="2" a="1"/>
  <c r="T2176" i="2" s="1"/>
  <c r="R2172" i="2" a="1"/>
  <c r="R2172" i="2" s="1"/>
  <c r="T2168" i="2" a="1"/>
  <c r="T2168" i="2" s="1"/>
  <c r="R2160" i="2" a="1"/>
  <c r="R2160" i="2" s="1"/>
  <c r="T2156" i="2" a="1"/>
  <c r="T2156" i="2" s="1"/>
  <c r="R2152" i="2" a="1"/>
  <c r="R2152" i="2" s="1"/>
  <c r="R2144" i="2" a="1"/>
  <c r="R2144" i="2" s="1"/>
  <c r="R2140" i="2" a="1"/>
  <c r="R2140" i="2" s="1"/>
  <c r="S2136" i="2" a="1"/>
  <c r="S2136" i="2" s="1"/>
  <c r="R2128" i="2" a="1"/>
  <c r="R2128" i="2" s="1"/>
  <c r="T2124" i="2" a="1"/>
  <c r="T2124" i="2" s="1"/>
  <c r="R2120" i="2" a="1"/>
  <c r="R2120" i="2" s="1"/>
  <c r="S2112" i="2" a="1"/>
  <c r="S2112" i="2" s="1"/>
  <c r="T2108" i="2" a="1"/>
  <c r="T2108" i="2" s="1"/>
  <c r="T2104" i="2" a="1"/>
  <c r="T2104" i="2" s="1"/>
  <c r="S2096" i="2" a="1"/>
  <c r="S2096" i="2" s="1"/>
  <c r="T2092" i="2" a="1"/>
  <c r="T2092" i="2" s="1"/>
  <c r="R2088" i="2" a="1"/>
  <c r="R2088" i="2" s="1"/>
  <c r="R2080" i="2" a="1"/>
  <c r="R2080" i="2" s="1"/>
  <c r="T2076" i="2" a="1"/>
  <c r="T2076" i="2" s="1"/>
  <c r="T2072" i="2" a="1"/>
  <c r="T2072" i="2" s="1"/>
  <c r="R2064" i="2" a="1"/>
  <c r="R2064" i="2" s="1"/>
  <c r="R2060" i="2" a="1"/>
  <c r="R2060" i="2" s="1"/>
  <c r="T2056" i="2" a="1"/>
  <c r="T2056" i="2" s="1"/>
  <c r="S2048" i="2" a="1"/>
  <c r="S2048" i="2" s="1"/>
  <c r="S2044" i="2" a="1"/>
  <c r="S2044" i="2" s="1"/>
  <c r="T2040" i="2" a="1"/>
  <c r="T2040" i="2" s="1"/>
  <c r="R2032" i="2" a="1"/>
  <c r="R2032" i="2" s="1"/>
  <c r="R2028" i="2" a="1"/>
  <c r="R2028" i="2" s="1"/>
  <c r="T2024" i="2" a="1"/>
  <c r="T2024" i="2" s="1"/>
  <c r="T2016" i="2" a="1"/>
  <c r="T2016" i="2" s="1"/>
  <c r="S2012" i="2" a="1"/>
  <c r="S2012" i="2" s="1"/>
  <c r="S2008" i="2" a="1"/>
  <c r="S2008" i="2" s="1"/>
  <c r="T2000" i="2" a="1"/>
  <c r="T2000" i="2" s="1"/>
  <c r="R1996" i="2" a="1"/>
  <c r="R1996" i="2" s="1"/>
  <c r="R1992" i="2" a="1"/>
  <c r="R1992" i="2" s="1"/>
  <c r="S1984" i="2" a="1"/>
  <c r="S1984" i="2" s="1"/>
  <c r="S1980" i="2" a="1"/>
  <c r="S1980" i="2" s="1"/>
  <c r="S1976" i="2" a="1"/>
  <c r="S1976" i="2" s="1"/>
  <c r="S1968" i="2" a="1"/>
  <c r="S1968" i="2" s="1"/>
  <c r="T1964" i="2" a="1"/>
  <c r="T1964" i="2" s="1"/>
  <c r="R1960" i="2" a="1"/>
  <c r="R1960" i="2" s="1"/>
  <c r="T1952" i="2" a="1"/>
  <c r="T1952" i="2" s="1"/>
  <c r="T1948" i="2" a="1"/>
  <c r="T1948" i="2" s="1"/>
  <c r="R1944" i="2" a="1"/>
  <c r="R1944" i="2" s="1"/>
  <c r="S1936" i="2" a="1"/>
  <c r="S1936" i="2" s="1"/>
  <c r="R1932" i="2" a="1"/>
  <c r="R1932" i="2" s="1"/>
  <c r="S1928" i="2" a="1"/>
  <c r="S1928" i="2" s="1"/>
  <c r="R1920" i="2" a="1"/>
  <c r="R1920" i="2" s="1"/>
  <c r="T1916" i="2" a="1"/>
  <c r="T1916" i="2" s="1"/>
  <c r="T1912" i="2" a="1"/>
  <c r="T1912" i="2" s="1"/>
  <c r="T1904" i="2" a="1"/>
  <c r="T1904" i="2" s="1"/>
  <c r="R1900" i="2" a="1"/>
  <c r="R1900" i="2" s="1"/>
  <c r="T1896" i="2" a="1"/>
  <c r="T1896" i="2" s="1"/>
  <c r="T1888" i="2" a="1"/>
  <c r="T1888" i="2" s="1"/>
  <c r="R1884" i="2" a="1"/>
  <c r="R1884" i="2" s="1"/>
  <c r="S1880" i="2" a="1"/>
  <c r="S1880" i="2" s="1"/>
  <c r="R1872" i="2" a="1"/>
  <c r="R1872" i="2" s="1"/>
  <c r="S1868" i="2" a="1"/>
  <c r="S1868" i="2" s="1"/>
  <c r="R1864" i="2" a="1"/>
  <c r="R1864" i="2" s="1"/>
  <c r="R1856" i="2" a="1"/>
  <c r="R1856" i="2" s="1"/>
  <c r="R1852" i="2" a="1"/>
  <c r="R1852" i="2" s="1"/>
  <c r="T1848" i="2" a="1"/>
  <c r="T1848" i="2" s="1"/>
  <c r="T1840" i="2" a="1"/>
  <c r="T1840" i="2" s="1"/>
  <c r="S1836" i="2" a="1"/>
  <c r="S1836" i="2" s="1"/>
  <c r="T1832" i="2" a="1"/>
  <c r="T1832" i="2" s="1"/>
  <c r="T1824" i="2" a="1"/>
  <c r="T1824" i="2" s="1"/>
  <c r="T1820" i="2" a="1"/>
  <c r="T1820" i="2" s="1"/>
  <c r="S1816" i="2" a="1"/>
  <c r="S1816" i="2" s="1"/>
  <c r="R1808" i="2" a="1"/>
  <c r="R1808" i="2" s="1"/>
  <c r="S1804" i="2" a="1"/>
  <c r="S1804" i="2" s="1"/>
  <c r="R1800" i="2" a="1"/>
  <c r="R1800" i="2" s="1"/>
  <c r="S1792" i="2" a="1"/>
  <c r="S1792" i="2" s="1"/>
  <c r="T1788" i="2" a="1"/>
  <c r="T1788" i="2" s="1"/>
  <c r="T1784" i="2" a="1"/>
  <c r="T1784" i="2" s="1"/>
  <c r="T1776" i="2" a="1"/>
  <c r="T1776" i="2" s="1"/>
  <c r="S1772" i="2" a="1"/>
  <c r="S1772" i="2" s="1"/>
  <c r="R1768" i="2" a="1"/>
  <c r="R1768" i="2" s="1"/>
  <c r="T1760" i="2" a="1"/>
  <c r="T1760" i="2" s="1"/>
  <c r="T1756" i="2" a="1"/>
  <c r="T1756" i="2" s="1"/>
  <c r="S1752" i="2" a="1"/>
  <c r="S1752" i="2" s="1"/>
  <c r="R1744" i="2" a="1"/>
  <c r="R1744" i="2" s="1"/>
  <c r="S1740" i="2" a="1"/>
  <c r="S1740" i="2" s="1"/>
  <c r="T1736" i="2" a="1"/>
  <c r="T1736" i="2" s="1"/>
  <c r="R1728" i="2" a="1"/>
  <c r="R1728" i="2" s="1"/>
  <c r="T1724" i="2" a="1"/>
  <c r="T1724" i="2" s="1"/>
  <c r="R1720" i="2" a="1"/>
  <c r="R1720" i="2" s="1"/>
  <c r="R1712" i="2" a="1"/>
  <c r="R1712" i="2" s="1"/>
  <c r="S1708" i="2" a="1"/>
  <c r="S1708" i="2" s="1"/>
  <c r="T1704" i="2" a="1"/>
  <c r="T1704" i="2" s="1"/>
  <c r="R1696" i="2" a="1"/>
  <c r="R1696" i="2" s="1"/>
  <c r="R1692" i="2" a="1"/>
  <c r="R1692" i="2" s="1"/>
  <c r="T1688" i="2" a="1"/>
  <c r="T1688" i="2" s="1"/>
  <c r="R1680" i="2" a="1"/>
  <c r="R1680" i="2" s="1"/>
  <c r="S1676" i="2" a="1"/>
  <c r="S1676" i="2" s="1"/>
  <c r="R1672" i="2" a="1"/>
  <c r="R1672" i="2" s="1"/>
  <c r="S1664" i="2" a="1"/>
  <c r="S1664" i="2" s="1"/>
  <c r="S1660" i="2" a="1"/>
  <c r="S1660" i="2" s="1"/>
  <c r="S1656" i="2" a="1"/>
  <c r="S1656" i="2" s="1"/>
  <c r="T1648" i="2" a="1"/>
  <c r="T1648" i="2" s="1"/>
  <c r="T1644" i="2" a="1"/>
  <c r="T1644" i="2" s="1"/>
  <c r="S1640" i="2" a="1"/>
  <c r="S1640" i="2" s="1"/>
  <c r="T1632" i="2" a="1"/>
  <c r="T1632" i="2" s="1"/>
  <c r="T1628" i="2" a="1"/>
  <c r="T1628" i="2" s="1"/>
  <c r="S1624" i="2" a="1"/>
  <c r="S1624" i="2" s="1"/>
  <c r="T1616" i="2" a="1"/>
  <c r="T1616" i="2" s="1"/>
  <c r="T1612" i="2" a="1"/>
  <c r="T1612" i="2" s="1"/>
  <c r="S1608" i="2" a="1"/>
  <c r="S1608" i="2" s="1"/>
  <c r="T1600" i="2" a="1"/>
  <c r="T1600" i="2" s="1"/>
  <c r="T1596" i="2" a="1"/>
  <c r="T1596" i="2" s="1"/>
  <c r="S1592" i="2" a="1"/>
  <c r="S1592" i="2" s="1"/>
  <c r="T1584" i="2" a="1"/>
  <c r="T1584" i="2" s="1"/>
  <c r="T1580" i="2" a="1"/>
  <c r="T1580" i="2" s="1"/>
  <c r="S1576" i="2" a="1"/>
  <c r="S1576" i="2" s="1"/>
  <c r="T1568" i="2" a="1"/>
  <c r="T1568" i="2" s="1"/>
  <c r="T1564" i="2" a="1"/>
  <c r="T1564" i="2" s="1"/>
  <c r="T1560" i="2" a="1"/>
  <c r="T1560" i="2" s="1"/>
  <c r="R1552" i="2" a="1"/>
  <c r="R1552" i="2" s="1"/>
  <c r="R1548" i="2" a="1"/>
  <c r="R1548" i="2" s="1"/>
  <c r="R1544" i="2" a="1"/>
  <c r="R1544" i="2" s="1"/>
  <c r="S1536" i="2" a="1"/>
  <c r="S1536" i="2" s="1"/>
  <c r="S1532" i="2" a="1"/>
  <c r="S1532" i="2" s="1"/>
  <c r="S1528" i="2" a="1"/>
  <c r="S1528" i="2" s="1"/>
  <c r="T1520" i="2" a="1"/>
  <c r="T1520" i="2" s="1"/>
  <c r="S1516" i="2" a="1"/>
  <c r="S1516" i="2" s="1"/>
  <c r="S1512" i="2" a="1"/>
  <c r="S1512" i="2" s="1"/>
  <c r="T1504" i="2" a="1"/>
  <c r="T1504" i="2" s="1"/>
  <c r="T1500" i="2" a="1"/>
  <c r="T1500" i="2" s="1"/>
  <c r="S1496" i="2" a="1"/>
  <c r="S1496" i="2" s="1"/>
  <c r="T1488" i="2" a="1"/>
  <c r="T1488" i="2" s="1"/>
  <c r="S1484" i="2" a="1"/>
  <c r="S1484" i="2" s="1"/>
  <c r="S1480" i="2" a="1"/>
  <c r="S1480" i="2" s="1"/>
  <c r="R1472" i="2" a="1"/>
  <c r="R1472" i="2" s="1"/>
  <c r="T1468" i="2" a="1"/>
  <c r="T1468" i="2" s="1"/>
  <c r="S1464" i="2" a="1"/>
  <c r="S1464" i="2" s="1"/>
  <c r="S1456" i="2" a="1"/>
  <c r="S1456" i="2" s="1"/>
  <c r="R1452" i="2" a="1"/>
  <c r="R1452" i="2" s="1"/>
  <c r="R1448" i="2" a="1"/>
  <c r="R1448" i="2" s="1"/>
  <c r="S1440" i="2" a="1"/>
  <c r="S1440" i="2" s="1"/>
  <c r="S1436" i="2" a="1"/>
  <c r="S1436" i="2" s="1"/>
  <c r="R1432" i="2" a="1"/>
  <c r="R1432" i="2" s="1"/>
  <c r="T1424" i="2" a="1"/>
  <c r="T1424" i="2" s="1"/>
  <c r="R1420" i="2" a="1"/>
  <c r="R1420" i="2" s="1"/>
  <c r="S1416" i="2" a="1"/>
  <c r="S1416" i="2" s="1"/>
  <c r="R1408" i="2" a="1"/>
  <c r="R1408" i="2" s="1"/>
  <c r="R1404" i="2" a="1"/>
  <c r="R1404" i="2" s="1"/>
  <c r="T1400" i="2" a="1"/>
  <c r="T1400" i="2" s="1"/>
  <c r="S1392" i="2" a="1"/>
  <c r="S1392" i="2" s="1"/>
  <c r="R1388" i="2" a="1"/>
  <c r="R1388" i="2" s="1"/>
  <c r="S1384" i="2" a="1"/>
  <c r="S1384" i="2" s="1"/>
  <c r="T1376" i="2" a="1"/>
  <c r="T1376" i="2" s="1"/>
  <c r="S1372" i="2" a="1"/>
  <c r="S1372" i="2" s="1"/>
  <c r="S1368" i="2" a="1"/>
  <c r="S1368" i="2" s="1"/>
  <c r="S1360" i="2" a="1"/>
  <c r="S1360" i="2" s="1"/>
  <c r="T1356" i="2" a="1"/>
  <c r="T1356" i="2" s="1"/>
  <c r="T1352" i="2" a="1"/>
  <c r="T1352" i="2" s="1"/>
  <c r="T1344" i="2" a="1"/>
  <c r="T1344" i="2" s="1"/>
  <c r="S1340" i="2" a="1"/>
  <c r="S1340" i="2" s="1"/>
  <c r="S1336" i="2" a="1"/>
  <c r="S1336" i="2" s="1"/>
  <c r="S1328" i="2" a="1"/>
  <c r="S1328" i="2" s="1"/>
  <c r="T1324" i="2" a="1"/>
  <c r="T1324" i="2" s="1"/>
  <c r="T1320" i="2" a="1"/>
  <c r="T1320" i="2" s="1"/>
  <c r="T1312" i="2" a="1"/>
  <c r="T1312" i="2" s="1"/>
  <c r="S1308" i="2" a="1"/>
  <c r="S1308" i="2" s="1"/>
  <c r="S1304" i="2" a="1"/>
  <c r="S1304" i="2" s="1"/>
  <c r="S1296" i="2" a="1"/>
  <c r="S1296" i="2" s="1"/>
  <c r="T1292" i="2" a="1"/>
  <c r="T1292" i="2" s="1"/>
  <c r="T1288" i="2" a="1"/>
  <c r="T1288" i="2" s="1"/>
  <c r="T1280" i="2" a="1"/>
  <c r="T1280" i="2" s="1"/>
  <c r="S1276" i="2" a="1"/>
  <c r="S1276" i="2" s="1"/>
  <c r="S1272" i="2" a="1"/>
  <c r="S1272" i="2" s="1"/>
  <c r="S1264" i="2" a="1"/>
  <c r="S1264" i="2" s="1"/>
  <c r="T1260" i="2" a="1"/>
  <c r="T1260" i="2" s="1"/>
  <c r="T1256" i="2" a="1"/>
  <c r="T1256" i="2" s="1"/>
  <c r="T1248" i="2" a="1"/>
  <c r="T1248" i="2" s="1"/>
  <c r="S1244" i="2" a="1"/>
  <c r="S1244" i="2" s="1"/>
  <c r="S1240" i="2" a="1"/>
  <c r="S1240" i="2" s="1"/>
  <c r="S1232" i="2" a="1"/>
  <c r="S1232" i="2" s="1"/>
  <c r="T1228" i="2" a="1"/>
  <c r="T1228" i="2" s="1"/>
  <c r="T1224" i="2" a="1"/>
  <c r="T1224" i="2" s="1"/>
  <c r="T1216" i="2" a="1"/>
  <c r="T1216" i="2" s="1"/>
  <c r="S1212" i="2" a="1"/>
  <c r="S1212" i="2" s="1"/>
  <c r="T1208" i="2" a="1"/>
  <c r="T1208" i="2" s="1"/>
  <c r="T1200" i="2" a="1"/>
  <c r="T1200" i="2" s="1"/>
  <c r="S1196" i="2" a="1"/>
  <c r="S1196" i="2" s="1"/>
  <c r="T1192" i="2" a="1"/>
  <c r="T1192" i="2" s="1"/>
  <c r="T1184" i="2" a="1"/>
  <c r="T1184" i="2" s="1"/>
  <c r="S1180" i="2" a="1"/>
  <c r="S1180" i="2" s="1"/>
  <c r="T1176" i="2" a="1"/>
  <c r="T1176" i="2" s="1"/>
  <c r="T1168" i="2" a="1"/>
  <c r="T1168" i="2" s="1"/>
  <c r="S1164" i="2" a="1"/>
  <c r="S1164" i="2" s="1"/>
  <c r="T1160" i="2" a="1"/>
  <c r="T1160" i="2" s="1"/>
  <c r="T1152" i="2" a="1"/>
  <c r="T1152" i="2" s="1"/>
  <c r="R1148" i="2" a="1"/>
  <c r="R1148" i="2" s="1"/>
  <c r="R1144" i="2" a="1"/>
  <c r="R1144" i="2" s="1"/>
  <c r="S1136" i="2" a="1"/>
  <c r="S1136" i="2" s="1"/>
  <c r="R1132" i="2" a="1"/>
  <c r="R1132" i="2" s="1"/>
  <c r="R1128" i="2" a="1"/>
  <c r="R1128" i="2" s="1"/>
  <c r="S1120" i="2" a="1"/>
  <c r="S1120" i="2" s="1"/>
  <c r="R1116" i="2" a="1"/>
  <c r="R1116" i="2" s="1"/>
  <c r="R1112" i="2" a="1"/>
  <c r="R1112" i="2" s="1"/>
  <c r="S1104" i="2" a="1"/>
  <c r="S1104" i="2" s="1"/>
  <c r="R1100" i="2" a="1"/>
  <c r="R1100" i="2" s="1"/>
  <c r="R1096" i="2" a="1"/>
  <c r="R1096" i="2" s="1"/>
  <c r="S1088" i="2" a="1"/>
  <c r="S1088" i="2" s="1"/>
  <c r="R1084" i="2" a="1"/>
  <c r="R1084" i="2" s="1"/>
  <c r="R1080" i="2" a="1"/>
  <c r="R1080" i="2" s="1"/>
  <c r="T1072" i="2" a="1"/>
  <c r="T1072" i="2" s="1"/>
  <c r="T1068" i="2" a="1"/>
  <c r="T1068" i="2" s="1"/>
  <c r="R1064" i="2" a="1"/>
  <c r="R1064" i="2" s="1"/>
  <c r="T1056" i="2" a="1"/>
  <c r="T1056" i="2" s="1"/>
  <c r="T1052" i="2" a="1"/>
  <c r="T1052" i="2" s="1"/>
  <c r="R1048" i="2" a="1"/>
  <c r="R1048" i="2" s="1"/>
  <c r="R1040" i="2" a="1"/>
  <c r="R1040" i="2" s="1"/>
  <c r="T1036" i="2" a="1"/>
  <c r="T1036" i="2" s="1"/>
  <c r="S1032" i="2" a="1"/>
  <c r="S1032" i="2" s="1"/>
  <c r="T1024" i="2" a="1"/>
  <c r="T1024" i="2" s="1"/>
  <c r="S1020" i="2" a="1"/>
  <c r="S1020" i="2" s="1"/>
  <c r="S1016" i="2" a="1"/>
  <c r="S1016" i="2" s="1"/>
  <c r="S1008" i="2" a="1"/>
  <c r="S1008" i="2" s="1"/>
  <c r="S1004" i="2" a="1"/>
  <c r="S1004" i="2" s="1"/>
  <c r="S1000" i="2" a="1"/>
  <c r="S1000" i="2" s="1"/>
  <c r="S992" i="2" a="1"/>
  <c r="S992" i="2" s="1"/>
  <c r="S988" i="2" a="1"/>
  <c r="S988" i="2" s="1"/>
  <c r="S984" i="2" a="1"/>
  <c r="S984" i="2" s="1"/>
  <c r="S976" i="2" a="1"/>
  <c r="S976" i="2" s="1"/>
  <c r="S972" i="2" a="1"/>
  <c r="S972" i="2" s="1"/>
  <c r="S968" i="2" a="1"/>
  <c r="S968" i="2" s="1"/>
  <c r="S960" i="2" a="1"/>
  <c r="S960" i="2" s="1"/>
  <c r="S956" i="2" a="1"/>
  <c r="S956" i="2" s="1"/>
  <c r="S952" i="2" a="1"/>
  <c r="S952" i="2" s="1"/>
  <c r="S944" i="2" a="1"/>
  <c r="S944" i="2" s="1"/>
  <c r="S940" i="2" a="1"/>
  <c r="S940" i="2" s="1"/>
  <c r="S936" i="2" a="1"/>
  <c r="S936" i="2" s="1"/>
  <c r="S928" i="2" a="1"/>
  <c r="S928" i="2" s="1"/>
  <c r="S924" i="2" a="1"/>
  <c r="S924" i="2" s="1"/>
  <c r="S920" i="2" a="1"/>
  <c r="S920" i="2" s="1"/>
  <c r="S912" i="2" a="1"/>
  <c r="S912" i="2" s="1"/>
  <c r="S908" i="2" a="1"/>
  <c r="S908" i="2" s="1"/>
  <c r="S904" i="2" a="1"/>
  <c r="S904" i="2" s="1"/>
  <c r="S896" i="2" a="1"/>
  <c r="S896" i="2" s="1"/>
  <c r="S892" i="2" a="1"/>
  <c r="S892" i="2" s="1"/>
  <c r="S888" i="2" a="1"/>
  <c r="S888" i="2" s="1"/>
  <c r="S880" i="2" a="1"/>
  <c r="S880" i="2" s="1"/>
  <c r="S876" i="2" a="1"/>
  <c r="S876" i="2" s="1"/>
  <c r="S872" i="2" a="1"/>
  <c r="S872" i="2" s="1"/>
  <c r="S864" i="2" a="1"/>
  <c r="S864" i="2" s="1"/>
  <c r="S860" i="2" a="1"/>
  <c r="S860" i="2" s="1"/>
  <c r="T856" i="2" a="1"/>
  <c r="T856" i="2" s="1"/>
  <c r="R848" i="2" a="1"/>
  <c r="R848" i="2" s="1"/>
  <c r="T844" i="2" a="1"/>
  <c r="T844" i="2" s="1"/>
  <c r="T840" i="2" a="1"/>
  <c r="T840" i="2" s="1"/>
  <c r="R832" i="2" a="1"/>
  <c r="R832" i="2" s="1"/>
  <c r="T828" i="2" a="1"/>
  <c r="T828" i="2" s="1"/>
  <c r="T824" i="2" a="1"/>
  <c r="T824" i="2" s="1"/>
  <c r="R816" i="2" a="1"/>
  <c r="R816" i="2" s="1"/>
  <c r="T812" i="2" a="1"/>
  <c r="T812" i="2" s="1"/>
  <c r="T808" i="2" a="1"/>
  <c r="T808" i="2" s="1"/>
  <c r="R800" i="2" a="1"/>
  <c r="R800" i="2" s="1"/>
  <c r="T796" i="2" a="1"/>
  <c r="T796" i="2" s="1"/>
  <c r="S792" i="2" a="1"/>
  <c r="S792" i="2" s="1"/>
  <c r="T784" i="2" a="1"/>
  <c r="T784" i="2" s="1"/>
  <c r="S780" i="2" a="1"/>
  <c r="S780" i="2" s="1"/>
  <c r="S776" i="2" a="1"/>
  <c r="S776" i="2" s="1"/>
  <c r="T768" i="2" a="1"/>
  <c r="T768" i="2" s="1"/>
  <c r="T764" i="2" a="1"/>
  <c r="T764" i="2" s="1"/>
  <c r="S760" i="2" a="1"/>
  <c r="S760" i="2" s="1"/>
  <c r="T752" i="2" a="1"/>
  <c r="T752" i="2" s="1"/>
  <c r="T748" i="2" a="1"/>
  <c r="T748" i="2" s="1"/>
  <c r="S744" i="2" a="1"/>
  <c r="S744" i="2" s="1"/>
  <c r="T736" i="2" a="1"/>
  <c r="T736" i="2" s="1"/>
  <c r="T732" i="2" a="1"/>
  <c r="T732" i="2" s="1"/>
  <c r="S728" i="2" a="1"/>
  <c r="S728" i="2" s="1"/>
  <c r="T720" i="2" a="1"/>
  <c r="T720" i="2" s="1"/>
  <c r="T716" i="2" a="1"/>
  <c r="T716" i="2" s="1"/>
  <c r="S712" i="2" a="1"/>
  <c r="S712" i="2" s="1"/>
  <c r="T704" i="2" a="1"/>
  <c r="T704" i="2" s="1"/>
  <c r="T700" i="2" a="1"/>
  <c r="T700" i="2" s="1"/>
  <c r="S696" i="2" a="1"/>
  <c r="S696" i="2" s="1"/>
  <c r="T688" i="2" a="1"/>
  <c r="T688" i="2" s="1"/>
  <c r="T684" i="2" a="1"/>
  <c r="T684" i="2" s="1"/>
  <c r="S680" i="2" a="1"/>
  <c r="S680" i="2" s="1"/>
  <c r="T672" i="2" a="1"/>
  <c r="T672" i="2" s="1"/>
  <c r="T668" i="2" a="1"/>
  <c r="T668" i="2" s="1"/>
  <c r="S664" i="2" a="1"/>
  <c r="S664" i="2" s="1"/>
  <c r="T656" i="2" a="1"/>
  <c r="T656" i="2" s="1"/>
  <c r="T652" i="2" a="1"/>
  <c r="T652" i="2" s="1"/>
  <c r="S648" i="2" a="1"/>
  <c r="S648" i="2" s="1"/>
  <c r="T640" i="2" a="1"/>
  <c r="T640" i="2" s="1"/>
  <c r="T636" i="2" a="1"/>
  <c r="T636" i="2" s="1"/>
  <c r="S632" i="2" a="1"/>
  <c r="S632" i="2" s="1"/>
  <c r="T624" i="2" a="1"/>
  <c r="T624" i="2" s="1"/>
  <c r="T620" i="2" a="1"/>
  <c r="T620" i="2" s="1"/>
  <c r="S616" i="2" a="1"/>
  <c r="S616" i="2" s="1"/>
  <c r="T608" i="2" a="1"/>
  <c r="T608" i="2" s="1"/>
  <c r="T604" i="2" a="1"/>
  <c r="T604" i="2" s="1"/>
  <c r="S600" i="2" a="1"/>
  <c r="S600" i="2" s="1"/>
  <c r="T592" i="2" a="1"/>
  <c r="T592" i="2" s="1"/>
  <c r="T588" i="2" a="1"/>
  <c r="T588" i="2" s="1"/>
  <c r="S584" i="2" a="1"/>
  <c r="S584" i="2" s="1"/>
  <c r="T576" i="2" a="1"/>
  <c r="T576" i="2" s="1"/>
  <c r="T572" i="2" a="1"/>
  <c r="T572" i="2" s="1"/>
  <c r="S568" i="2" a="1"/>
  <c r="S568" i="2" s="1"/>
  <c r="T560" i="2" a="1"/>
  <c r="T560" i="2" s="1"/>
  <c r="T556" i="2" a="1"/>
  <c r="T556" i="2" s="1"/>
  <c r="S552" i="2" a="1"/>
  <c r="S552" i="2" s="1"/>
  <c r="T544" i="2" a="1"/>
  <c r="T544" i="2" s="1"/>
  <c r="T540" i="2" a="1"/>
  <c r="T540" i="2" s="1"/>
  <c r="S536" i="2" a="1"/>
  <c r="S536" i="2" s="1"/>
  <c r="T528" i="2" a="1"/>
  <c r="T528" i="2" s="1"/>
  <c r="T524" i="2" a="1"/>
  <c r="T524" i="2" s="1"/>
  <c r="S520" i="2" a="1"/>
  <c r="S520" i="2" s="1"/>
  <c r="T512" i="2" a="1"/>
  <c r="T512" i="2" s="1"/>
  <c r="T508" i="2" a="1"/>
  <c r="T508" i="2" s="1"/>
  <c r="S504" i="2" a="1"/>
  <c r="S504" i="2" s="1"/>
  <c r="T496" i="2" a="1"/>
  <c r="T496" i="2" s="1"/>
  <c r="T492" i="2" a="1"/>
  <c r="T492" i="2" s="1"/>
  <c r="S488" i="2" a="1"/>
  <c r="S488" i="2" s="1"/>
  <c r="T480" i="2" a="1"/>
  <c r="T480" i="2" s="1"/>
  <c r="T472" i="2" a="1"/>
  <c r="T472" i="2" s="1"/>
  <c r="T456" i="2" a="1"/>
  <c r="T456" i="2" s="1"/>
  <c r="T440" i="2" a="1"/>
  <c r="T440" i="2" s="1"/>
  <c r="T437" i="2" a="1"/>
  <c r="T437" i="2" s="1"/>
  <c r="T421" i="2" a="1"/>
  <c r="T421" i="2" s="1"/>
  <c r="T397" i="2" a="1"/>
  <c r="T397" i="2" s="1"/>
  <c r="T373" i="2" a="1"/>
  <c r="T373" i="2" s="1"/>
  <c r="T357" i="2" a="1"/>
  <c r="T357" i="2" s="1"/>
  <c r="T333" i="2" a="1"/>
  <c r="T333" i="2" s="1"/>
  <c r="T309" i="2" a="1"/>
  <c r="T309" i="2" s="1"/>
  <c r="T293" i="2" a="1"/>
  <c r="T293" i="2" s="1"/>
  <c r="T269" i="2" a="1"/>
  <c r="T269" i="2" s="1"/>
  <c r="T245" i="2" a="1"/>
  <c r="T245" i="2" s="1"/>
  <c r="T229" i="2" a="1"/>
  <c r="T229" i="2" s="1"/>
  <c r="S2507" i="2" a="1"/>
  <c r="S2507" i="2" s="1"/>
  <c r="S2503" i="2" a="1"/>
  <c r="S2503" i="2" s="1"/>
  <c r="R2495" i="2" a="1"/>
  <c r="R2495" i="2" s="1"/>
  <c r="T2491" i="2" a="1"/>
  <c r="T2491" i="2" s="1"/>
  <c r="T2487" i="2" a="1"/>
  <c r="T2487" i="2" s="1"/>
  <c r="R2479" i="2" a="1"/>
  <c r="R2479" i="2" s="1"/>
  <c r="R2475" i="2" a="1"/>
  <c r="R2475" i="2" s="1"/>
  <c r="T2471" i="2" a="1"/>
  <c r="T2471" i="2" s="1"/>
  <c r="S2463" i="2" a="1"/>
  <c r="S2463" i="2" s="1"/>
  <c r="R2459" i="2" a="1"/>
  <c r="R2459" i="2" s="1"/>
  <c r="R2455" i="2" a="1"/>
  <c r="R2455" i="2" s="1"/>
  <c r="R2447" i="2" a="1"/>
  <c r="R2447" i="2" s="1"/>
  <c r="R2443" i="2" a="1"/>
  <c r="R2443" i="2" s="1"/>
  <c r="T2439" i="2" a="1"/>
  <c r="T2439" i="2" s="1"/>
  <c r="T2431" i="2" a="1"/>
  <c r="T2431" i="2" s="1"/>
  <c r="S2427" i="2" a="1"/>
  <c r="S2427" i="2" s="1"/>
  <c r="S2423" i="2" a="1"/>
  <c r="S2423" i="2" s="1"/>
  <c r="S2415" i="2" a="1"/>
  <c r="S2415" i="2" s="1"/>
  <c r="T2411" i="2" a="1"/>
  <c r="T2411" i="2" s="1"/>
  <c r="R2407" i="2" a="1"/>
  <c r="R2407" i="2" s="1"/>
  <c r="R2399" i="2" a="1"/>
  <c r="R2399" i="2" s="1"/>
  <c r="R2395" i="2" a="1"/>
  <c r="R2395" i="2" s="1"/>
  <c r="T2391" i="2" a="1"/>
  <c r="T2391" i="2" s="1"/>
  <c r="S2383" i="2" a="1"/>
  <c r="S2383" i="2" s="1"/>
  <c r="T2379" i="2" a="1"/>
  <c r="T2379" i="2" s="1"/>
  <c r="T2375" i="2" a="1"/>
  <c r="T2375" i="2" s="1"/>
  <c r="R2367" i="2" a="1"/>
  <c r="R2367" i="2" s="1"/>
  <c r="S2363" i="2" a="1"/>
  <c r="S2363" i="2" s="1"/>
  <c r="R2359" i="2" a="1"/>
  <c r="R2359" i="2" s="1"/>
  <c r="R2351" i="2" a="1"/>
  <c r="R2351" i="2" s="1"/>
  <c r="T2347" i="2" a="1"/>
  <c r="T2347" i="2" s="1"/>
  <c r="T2343" i="2" a="1"/>
  <c r="T2343" i="2" s="1"/>
  <c r="T2335" i="2" a="1"/>
  <c r="T2335" i="2" s="1"/>
  <c r="R2331" i="2" a="1"/>
  <c r="R2331" i="2" s="1"/>
  <c r="T2327" i="2" a="1"/>
  <c r="T2327" i="2" s="1"/>
  <c r="S2319" i="2" a="1"/>
  <c r="S2319" i="2" s="1"/>
  <c r="T2315" i="2" a="1"/>
  <c r="T2315" i="2" s="1"/>
  <c r="R2311" i="2" a="1"/>
  <c r="R2311" i="2" s="1"/>
  <c r="R2303" i="2" a="1"/>
  <c r="R2303" i="2" s="1"/>
  <c r="R2299" i="2" a="1"/>
  <c r="R2299" i="2" s="1"/>
  <c r="R2295" i="2" a="1"/>
  <c r="R2295" i="2" s="1"/>
  <c r="R2287" i="2" a="1"/>
  <c r="R2287" i="2" s="1"/>
  <c r="T2283" i="2" a="1"/>
  <c r="T2283" i="2" s="1"/>
  <c r="R2279" i="2" a="1"/>
  <c r="R2279" i="2" s="1"/>
  <c r="S2271" i="2" a="1"/>
  <c r="S2271" i="2" s="1"/>
  <c r="S2267" i="2" a="1"/>
  <c r="S2267" i="2" s="1"/>
  <c r="S2263" i="2" a="1"/>
  <c r="S2263" i="2" s="1"/>
  <c r="R2255" i="2" a="1"/>
  <c r="R2255" i="2" s="1"/>
  <c r="T2251" i="2" a="1"/>
  <c r="T2251" i="2" s="1"/>
  <c r="T2247" i="2" a="1"/>
  <c r="T2247" i="2" s="1"/>
  <c r="R2239" i="2" a="1"/>
  <c r="R2239" i="2" s="1"/>
  <c r="T2235" i="2" a="1"/>
  <c r="T2235" i="2" s="1"/>
  <c r="S2231" i="2" a="1"/>
  <c r="S2231" i="2" s="1"/>
  <c r="S2223" i="2" a="1"/>
  <c r="S2223" i="2" s="1"/>
  <c r="T2219" i="2" a="1"/>
  <c r="T2219" i="2" s="1"/>
  <c r="T2215" i="2" a="1"/>
  <c r="T2215" i="2" s="1"/>
  <c r="T2207" i="2" a="1"/>
  <c r="T2207" i="2" s="1"/>
  <c r="S2203" i="2" a="1"/>
  <c r="S2203" i="2" s="1"/>
  <c r="R2199" i="2" a="1"/>
  <c r="R2199" i="2" s="1"/>
  <c r="R2191" i="2" a="1"/>
  <c r="R2191" i="2" s="1"/>
  <c r="S2187" i="2" a="1"/>
  <c r="S2187" i="2" s="1"/>
  <c r="S2183" i="2" a="1"/>
  <c r="S2183" i="2" s="1"/>
  <c r="T2175" i="2" a="1"/>
  <c r="T2175" i="2" s="1"/>
  <c r="T2171" i="2" a="1"/>
  <c r="T2171" i="2" s="1"/>
  <c r="T2167" i="2" a="1"/>
  <c r="T2167" i="2" s="1"/>
  <c r="T2159" i="2" a="1"/>
  <c r="T2159" i="2" s="1"/>
  <c r="S113" i="2" a="1"/>
  <c r="S113" i="2" s="1"/>
  <c r="S97" i="2" a="1"/>
  <c r="S97" i="2" s="1"/>
  <c r="S89" i="2" a="1"/>
  <c r="S89" i="2" s="1"/>
  <c r="S81" i="2" a="1"/>
  <c r="S81" i="2" s="1"/>
  <c r="S65" i="2" a="1"/>
  <c r="S65" i="2" s="1"/>
  <c r="S57" i="2" a="1"/>
  <c r="S57" i="2" s="1"/>
  <c r="S49" i="2" a="1"/>
  <c r="S49" i="2" s="1"/>
  <c r="S33" i="2" a="1"/>
  <c r="S33" i="2" s="1"/>
  <c r="S25" i="2" a="1"/>
  <c r="S25" i="2" s="1"/>
  <c r="S17" i="2" a="1"/>
  <c r="S17" i="2" s="1"/>
  <c r="P2500" i="2"/>
  <c r="P2460" i="2"/>
  <c r="P2420" i="2"/>
  <c r="P2372" i="2"/>
  <c r="P2332" i="2"/>
  <c r="P2292" i="2"/>
  <c r="P2244" i="2"/>
  <c r="P2204" i="2"/>
  <c r="P2164" i="2"/>
  <c r="P2124" i="2"/>
  <c r="P2112" i="2"/>
  <c r="P2092" i="2"/>
  <c r="P2080" i="2"/>
  <c r="P2060" i="2"/>
  <c r="P2048" i="2"/>
  <c r="P2020" i="2"/>
  <c r="P1980" i="2"/>
  <c r="P1940" i="2"/>
  <c r="P1892" i="2"/>
  <c r="P1852" i="2"/>
  <c r="P1812" i="2"/>
  <c r="P1764" i="2"/>
  <c r="P1724" i="2"/>
  <c r="P1684" i="2"/>
  <c r="P1636" i="2"/>
  <c r="P1596" i="2"/>
  <c r="P1556" i="2"/>
  <c r="P1508" i="2"/>
  <c r="P1468" i="2"/>
  <c r="P1428" i="2"/>
  <c r="P1380" i="2"/>
  <c r="P1340" i="2"/>
  <c r="P1300" i="2"/>
  <c r="P1252" i="2"/>
  <c r="P1212" i="2"/>
  <c r="P1172" i="2"/>
  <c r="P1124" i="2"/>
  <c r="P1084" i="2"/>
  <c r="P1044" i="2"/>
  <c r="P996" i="2"/>
  <c r="P956" i="2"/>
  <c r="P916" i="2"/>
  <c r="P868" i="2"/>
  <c r="P828" i="2"/>
  <c r="P788" i="2"/>
  <c r="P740" i="2"/>
  <c r="P700" i="2"/>
  <c r="P660" i="2"/>
  <c r="P612" i="2"/>
  <c r="P572" i="2"/>
  <c r="P532" i="2"/>
  <c r="P484" i="2"/>
  <c r="R464" i="2" a="1"/>
  <c r="R464" i="2" s="1"/>
  <c r="S464" i="2" a="1"/>
  <c r="S464" i="2" s="1"/>
  <c r="P444" i="2"/>
  <c r="R436" i="2" a="1"/>
  <c r="R436" i="2" s="1"/>
  <c r="S436" i="2" a="1"/>
  <c r="S436" i="2" s="1"/>
  <c r="T436" i="2" a="1"/>
  <c r="T436" i="2" s="1"/>
  <c r="R416" i="2" a="1"/>
  <c r="R416" i="2" s="1"/>
  <c r="T416" i="2" a="1"/>
  <c r="T416" i="2" s="1"/>
  <c r="P404" i="2"/>
  <c r="R396" i="2" a="1"/>
  <c r="R396" i="2" s="1"/>
  <c r="S396" i="2" a="1"/>
  <c r="S396" i="2" s="1"/>
  <c r="T396" i="2" a="1"/>
  <c r="T396" i="2" s="1"/>
  <c r="R388" i="2" a="1"/>
  <c r="R388" i="2" s="1"/>
  <c r="S388" i="2" a="1"/>
  <c r="S388" i="2" s="1"/>
  <c r="T388" i="2" a="1"/>
  <c r="T388" i="2" s="1"/>
  <c r="R376" i="2" a="1"/>
  <c r="R376" i="2" s="1"/>
  <c r="T376" i="2" a="1"/>
  <c r="T376" i="2" s="1"/>
  <c r="P356" i="2"/>
  <c r="R348" i="2" a="1"/>
  <c r="R348" i="2" s="1"/>
  <c r="S348" i="2" a="1"/>
  <c r="S348" i="2" s="1"/>
  <c r="T348" i="2" a="1"/>
  <c r="T348" i="2" s="1"/>
  <c r="R336" i="2" a="1"/>
  <c r="R336" i="2" s="1"/>
  <c r="T336" i="2" a="1"/>
  <c r="T336" i="2" s="1"/>
  <c r="R328" i="2" a="1"/>
  <c r="R328" i="2" s="1"/>
  <c r="T328" i="2" a="1"/>
  <c r="T328" i="2" s="1"/>
  <c r="P316" i="2"/>
  <c r="R308" i="2" a="1"/>
  <c r="R308" i="2" s="1"/>
  <c r="S308" i="2" a="1"/>
  <c r="S308" i="2" s="1"/>
  <c r="T308" i="2" a="1"/>
  <c r="T308" i="2" s="1"/>
  <c r="R288" i="2" a="1"/>
  <c r="R288" i="2" s="1"/>
  <c r="T288" i="2" a="1"/>
  <c r="T288" i="2" s="1"/>
  <c r="P276" i="2"/>
  <c r="R268" i="2" a="1"/>
  <c r="R268" i="2" s="1"/>
  <c r="S268" i="2" a="1"/>
  <c r="S268" i="2" s="1"/>
  <c r="T268" i="2" a="1"/>
  <c r="T268" i="2" s="1"/>
  <c r="R260" i="2" a="1"/>
  <c r="R260" i="2" s="1"/>
  <c r="S260" i="2" a="1"/>
  <c r="S260" i="2" s="1"/>
  <c r="T260" i="2" a="1"/>
  <c r="T260" i="2" s="1"/>
  <c r="R248" i="2" a="1"/>
  <c r="R248" i="2" s="1"/>
  <c r="T248" i="2" a="1"/>
  <c r="T248" i="2" s="1"/>
  <c r="P228" i="2"/>
  <c r="R220" i="2" a="1"/>
  <c r="R220" i="2" s="1"/>
  <c r="S220" i="2" a="1"/>
  <c r="S220" i="2" s="1"/>
  <c r="T220" i="2" a="1"/>
  <c r="T220" i="2" s="1"/>
  <c r="P2487" i="2"/>
  <c r="P2455" i="2"/>
  <c r="P2423" i="2"/>
  <c r="P2391" i="2"/>
  <c r="P2359" i="2"/>
  <c r="P2327" i="2"/>
  <c r="P2295" i="2"/>
  <c r="P2263" i="2"/>
  <c r="P2231" i="2"/>
  <c r="P2199" i="2"/>
  <c r="P2167" i="2"/>
  <c r="T2147" i="2" a="1"/>
  <c r="T2147" i="2" s="1"/>
  <c r="S2147" i="2" a="1"/>
  <c r="S2147" i="2" s="1"/>
  <c r="R2147" i="2" a="1"/>
  <c r="R2147" i="2" s="1"/>
  <c r="P2135" i="2"/>
  <c r="S2127" i="2" a="1"/>
  <c r="S2127" i="2" s="1"/>
  <c r="R2127" i="2" a="1"/>
  <c r="R2127" i="2" s="1"/>
  <c r="T2127" i="2" a="1"/>
  <c r="T2127" i="2" s="1"/>
  <c r="R2115" i="2" a="1"/>
  <c r="R2115" i="2" s="1"/>
  <c r="S2115" i="2" a="1"/>
  <c r="S2115" i="2" s="1"/>
  <c r="T2115" i="2" a="1"/>
  <c r="T2115" i="2" s="1"/>
  <c r="P2103" i="2"/>
  <c r="T2095" i="2" a="1"/>
  <c r="T2095" i="2" s="1"/>
  <c r="S2095" i="2" a="1"/>
  <c r="S2095" i="2" s="1"/>
  <c r="R2095" i="2" a="1"/>
  <c r="R2095" i="2" s="1"/>
  <c r="T2083" i="2" a="1"/>
  <c r="T2083" i="2" s="1"/>
  <c r="R2083" i="2" a="1"/>
  <c r="R2083" i="2" s="1"/>
  <c r="S2083" i="2" a="1"/>
  <c r="S2083" i="2" s="1"/>
  <c r="P2071" i="2"/>
  <c r="S2063" i="2" a="1"/>
  <c r="S2063" i="2" s="1"/>
  <c r="T2063" i="2" a="1"/>
  <c r="T2063" i="2" s="1"/>
  <c r="R2063" i="2" a="1"/>
  <c r="R2063" i="2" s="1"/>
  <c r="T2051" i="2" a="1"/>
  <c r="T2051" i="2" s="1"/>
  <c r="S2051" i="2" a="1"/>
  <c r="S2051" i="2" s="1"/>
  <c r="R2051" i="2" a="1"/>
  <c r="R2051" i="2" s="1"/>
  <c r="P2039" i="2"/>
  <c r="T2031" i="2" a="1"/>
  <c r="T2031" i="2" s="1"/>
  <c r="S2031" i="2" a="1"/>
  <c r="S2031" i="2" s="1"/>
  <c r="R2031" i="2" a="1"/>
  <c r="R2031" i="2" s="1"/>
  <c r="T2019" i="2" a="1"/>
  <c r="T2019" i="2" s="1"/>
  <c r="S2019" i="2" a="1"/>
  <c r="S2019" i="2" s="1"/>
  <c r="R2019" i="2" a="1"/>
  <c r="R2019" i="2" s="1"/>
  <c r="P2007" i="2"/>
  <c r="T1999" i="2" a="1"/>
  <c r="T1999" i="2" s="1"/>
  <c r="S1999" i="2" a="1"/>
  <c r="S1999" i="2" s="1"/>
  <c r="R1999" i="2" a="1"/>
  <c r="R1999" i="2" s="1"/>
  <c r="T1987" i="2" a="1"/>
  <c r="T1987" i="2" s="1"/>
  <c r="S1987" i="2" a="1"/>
  <c r="S1987" i="2" s="1"/>
  <c r="R1987" i="2" a="1"/>
  <c r="R1987" i="2" s="1"/>
  <c r="T1967" i="2" a="1"/>
  <c r="T1967" i="2" s="1"/>
  <c r="S1967" i="2" a="1"/>
  <c r="S1967" i="2" s="1"/>
  <c r="R1967" i="2" a="1"/>
  <c r="R1967" i="2" s="1"/>
  <c r="T1955" i="2" a="1"/>
  <c r="T1955" i="2" s="1"/>
  <c r="S1955" i="2" a="1"/>
  <c r="S1955" i="2" s="1"/>
  <c r="R1955" i="2" a="1"/>
  <c r="R1955" i="2" s="1"/>
  <c r="R1935" i="2" a="1"/>
  <c r="R1935" i="2" s="1"/>
  <c r="T1935" i="2" a="1"/>
  <c r="T1935" i="2" s="1"/>
  <c r="S1935" i="2" a="1"/>
  <c r="S1935" i="2" s="1"/>
  <c r="R1923" i="2" a="1"/>
  <c r="R1923" i="2" s="1"/>
  <c r="T1923" i="2" a="1"/>
  <c r="T1923" i="2" s="1"/>
  <c r="S1923" i="2" a="1"/>
  <c r="S1923" i="2" s="1"/>
  <c r="S1903" i="2" a="1"/>
  <c r="S1903" i="2" s="1"/>
  <c r="R1903" i="2" a="1"/>
  <c r="R1903" i="2" s="1"/>
  <c r="T1903" i="2" a="1"/>
  <c r="T1903" i="2" s="1"/>
  <c r="S1891" i="2" a="1"/>
  <c r="S1891" i="2" s="1"/>
  <c r="T1891" i="2" a="1"/>
  <c r="T1891" i="2" s="1"/>
  <c r="R1891" i="2" a="1"/>
  <c r="R1891" i="2" s="1"/>
  <c r="R1871" i="2" a="1"/>
  <c r="R1871" i="2" s="1"/>
  <c r="S1871" i="2" a="1"/>
  <c r="S1871" i="2" s="1"/>
  <c r="T1871" i="2" a="1"/>
  <c r="T1871" i="2" s="1"/>
  <c r="T1859" i="2" a="1"/>
  <c r="T1859" i="2" s="1"/>
  <c r="R1859" i="2" a="1"/>
  <c r="R1859" i="2" s="1"/>
  <c r="S1859" i="2" a="1"/>
  <c r="S1859" i="2" s="1"/>
  <c r="T1839" i="2" a="1"/>
  <c r="T1839" i="2" s="1"/>
  <c r="R1839" i="2" a="1"/>
  <c r="R1839" i="2" s="1"/>
  <c r="S1839" i="2" a="1"/>
  <c r="S1839" i="2" s="1"/>
  <c r="S1827" i="2" a="1"/>
  <c r="S1827" i="2" s="1"/>
  <c r="R1827" i="2" a="1"/>
  <c r="R1827" i="2" s="1"/>
  <c r="T1827" i="2" a="1"/>
  <c r="T1827" i="2" s="1"/>
  <c r="S1807" i="2" a="1"/>
  <c r="S1807" i="2" s="1"/>
  <c r="T1807" i="2" a="1"/>
  <c r="T1807" i="2" s="1"/>
  <c r="R1807" i="2" a="1"/>
  <c r="R1807" i="2" s="1"/>
  <c r="T1795" i="2" a="1"/>
  <c r="T1795" i="2" s="1"/>
  <c r="S1795" i="2" a="1"/>
  <c r="S1795" i="2" s="1"/>
  <c r="R1795" i="2" a="1"/>
  <c r="R1795" i="2" s="1"/>
  <c r="S1775" i="2" a="1"/>
  <c r="S1775" i="2" s="1"/>
  <c r="R1775" i="2" a="1"/>
  <c r="R1775" i="2" s="1"/>
  <c r="T1775" i="2" a="1"/>
  <c r="T1775" i="2" s="1"/>
  <c r="T1763" i="2" a="1"/>
  <c r="T1763" i="2" s="1"/>
  <c r="S1763" i="2" a="1"/>
  <c r="S1763" i="2" s="1"/>
  <c r="R1763" i="2" a="1"/>
  <c r="R1763" i="2" s="1"/>
  <c r="R1743" i="2" a="1"/>
  <c r="R1743" i="2" s="1"/>
  <c r="S1743" i="2" a="1"/>
  <c r="S1743" i="2" s="1"/>
  <c r="T1743" i="2" a="1"/>
  <c r="T1743" i="2" s="1"/>
  <c r="R1731" i="2" a="1"/>
  <c r="R1731" i="2" s="1"/>
  <c r="S1731" i="2" a="1"/>
  <c r="S1731" i="2" s="1"/>
  <c r="T1731" i="2" a="1"/>
  <c r="T1731" i="2" s="1"/>
  <c r="S1711" i="2" a="1"/>
  <c r="S1711" i="2" s="1"/>
  <c r="T1711" i="2" a="1"/>
  <c r="T1711" i="2" s="1"/>
  <c r="R1711" i="2" a="1"/>
  <c r="R1711" i="2" s="1"/>
  <c r="S1699" i="2" a="1"/>
  <c r="S1699" i="2" s="1"/>
  <c r="R1699" i="2" a="1"/>
  <c r="R1699" i="2" s="1"/>
  <c r="T1699" i="2" a="1"/>
  <c r="T1699" i="2" s="1"/>
  <c r="R1679" i="2" a="1"/>
  <c r="R1679" i="2" s="1"/>
  <c r="T1679" i="2" a="1"/>
  <c r="T1679" i="2" s="1"/>
  <c r="S1679" i="2" a="1"/>
  <c r="S1679" i="2" s="1"/>
  <c r="T1667" i="2" a="1"/>
  <c r="T1667" i="2" s="1"/>
  <c r="S1667" i="2" a="1"/>
  <c r="S1667" i="2" s="1"/>
  <c r="R1667" i="2" a="1"/>
  <c r="R1667" i="2" s="1"/>
  <c r="R1647" i="2" a="1"/>
  <c r="R1647" i="2" s="1"/>
  <c r="T1647" i="2" a="1"/>
  <c r="T1647" i="2" s="1"/>
  <c r="S1647" i="2" a="1"/>
  <c r="S1647" i="2" s="1"/>
  <c r="R1635" i="2" a="1"/>
  <c r="R1635" i="2" s="1"/>
  <c r="T1635" i="2" a="1"/>
  <c r="T1635" i="2" s="1"/>
  <c r="S1635" i="2" a="1"/>
  <c r="S1635" i="2" s="1"/>
  <c r="R1615" i="2" a="1"/>
  <c r="R1615" i="2" s="1"/>
  <c r="T1615" i="2" a="1"/>
  <c r="T1615" i="2" s="1"/>
  <c r="S1615" i="2" a="1"/>
  <c r="S1615" i="2" s="1"/>
  <c r="R1603" i="2" a="1"/>
  <c r="R1603" i="2" s="1"/>
  <c r="T1603" i="2" a="1"/>
  <c r="T1603" i="2" s="1"/>
  <c r="S1603" i="2" a="1"/>
  <c r="S1603" i="2" s="1"/>
  <c r="R1583" i="2" a="1"/>
  <c r="R1583" i="2" s="1"/>
  <c r="T1583" i="2" a="1"/>
  <c r="T1583" i="2" s="1"/>
  <c r="S1583" i="2" a="1"/>
  <c r="S1583" i="2" s="1"/>
  <c r="R1571" i="2" a="1"/>
  <c r="R1571" i="2" s="1"/>
  <c r="T1571" i="2" a="1"/>
  <c r="T1571" i="2" s="1"/>
  <c r="S1571" i="2" a="1"/>
  <c r="S1571" i="2" s="1"/>
  <c r="R1551" i="2" a="1"/>
  <c r="R1551" i="2" s="1"/>
  <c r="T1551" i="2" a="1"/>
  <c r="T1551" i="2" s="1"/>
  <c r="S1551" i="2" a="1"/>
  <c r="S1551" i="2" s="1"/>
  <c r="S1539" i="2" a="1"/>
  <c r="S1539" i="2" s="1"/>
  <c r="R1539" i="2" a="1"/>
  <c r="R1539" i="2" s="1"/>
  <c r="T1539" i="2" a="1"/>
  <c r="T1539" i="2" s="1"/>
  <c r="T1519" i="2" a="1"/>
  <c r="T1519" i="2" s="1"/>
  <c r="S1519" i="2" a="1"/>
  <c r="S1519" i="2" s="1"/>
  <c r="R1519" i="2" a="1"/>
  <c r="R1519" i="2" s="1"/>
  <c r="T1507" i="2" a="1"/>
  <c r="T1507" i="2" s="1"/>
  <c r="S1507" i="2" a="1"/>
  <c r="S1507" i="2" s="1"/>
  <c r="R1507" i="2" a="1"/>
  <c r="R1507" i="2" s="1"/>
  <c r="T1487" i="2" a="1"/>
  <c r="T1487" i="2" s="1"/>
  <c r="S1487" i="2" a="1"/>
  <c r="S1487" i="2" s="1"/>
  <c r="R1487" i="2" a="1"/>
  <c r="R1487" i="2" s="1"/>
  <c r="T1475" i="2" a="1"/>
  <c r="T1475" i="2" s="1"/>
  <c r="S1475" i="2" a="1"/>
  <c r="S1475" i="2" s="1"/>
  <c r="R1475" i="2" a="1"/>
  <c r="R1475" i="2" s="1"/>
  <c r="R1455" i="2" a="1"/>
  <c r="R1455" i="2" s="1"/>
  <c r="T1455" i="2" a="1"/>
  <c r="T1455" i="2" s="1"/>
  <c r="S1455" i="2" a="1"/>
  <c r="S1455" i="2" s="1"/>
  <c r="R1443" i="2" a="1"/>
  <c r="R1443" i="2" s="1"/>
  <c r="T1443" i="2" a="1"/>
  <c r="T1443" i="2" s="1"/>
  <c r="S1443" i="2" a="1"/>
  <c r="S1443" i="2" s="1"/>
  <c r="S1423" i="2" a="1"/>
  <c r="S1423" i="2" s="1"/>
  <c r="R1423" i="2" a="1"/>
  <c r="R1423" i="2" s="1"/>
  <c r="T1423" i="2" a="1"/>
  <c r="T1423" i="2" s="1"/>
  <c r="T1411" i="2" a="1"/>
  <c r="T1411" i="2" s="1"/>
  <c r="S1411" i="2" a="1"/>
  <c r="S1411" i="2" s="1"/>
  <c r="R1411" i="2" a="1"/>
  <c r="R1411" i="2" s="1"/>
  <c r="R1391" i="2" a="1"/>
  <c r="R1391" i="2" s="1"/>
  <c r="T1391" i="2" a="1"/>
  <c r="T1391" i="2" s="1"/>
  <c r="S1391" i="2" a="1"/>
  <c r="S1391" i="2" s="1"/>
  <c r="S1379" i="2" a="1"/>
  <c r="S1379" i="2" s="1"/>
  <c r="R1379" i="2" a="1"/>
  <c r="R1379" i="2" s="1"/>
  <c r="T1379" i="2" a="1"/>
  <c r="T1379" i="2" s="1"/>
  <c r="S1359" i="2" a="1"/>
  <c r="S1359" i="2" s="1"/>
  <c r="R1359" i="2" a="1"/>
  <c r="R1359" i="2" s="1"/>
  <c r="T1359" i="2" a="1"/>
  <c r="T1359" i="2" s="1"/>
  <c r="R1347" i="2" a="1"/>
  <c r="R1347" i="2" s="1"/>
  <c r="T1347" i="2" a="1"/>
  <c r="T1347" i="2" s="1"/>
  <c r="S1347" i="2" a="1"/>
  <c r="S1347" i="2" s="1"/>
  <c r="S1327" i="2" a="1"/>
  <c r="S1327" i="2" s="1"/>
  <c r="R1327" i="2" a="1"/>
  <c r="R1327" i="2" s="1"/>
  <c r="T1327" i="2" a="1"/>
  <c r="T1327" i="2" s="1"/>
  <c r="R1315" i="2" a="1"/>
  <c r="R1315" i="2" s="1"/>
  <c r="T1315" i="2" a="1"/>
  <c r="T1315" i="2" s="1"/>
  <c r="S1315" i="2" a="1"/>
  <c r="S1315" i="2" s="1"/>
  <c r="S1295" i="2" a="1"/>
  <c r="S1295" i="2" s="1"/>
  <c r="R1295" i="2" a="1"/>
  <c r="R1295" i="2" s="1"/>
  <c r="T1295" i="2" a="1"/>
  <c r="T1295" i="2" s="1"/>
  <c r="R1283" i="2" a="1"/>
  <c r="R1283" i="2" s="1"/>
  <c r="T1283" i="2" a="1"/>
  <c r="T1283" i="2" s="1"/>
  <c r="S1283" i="2" a="1"/>
  <c r="S1283" i="2" s="1"/>
  <c r="S1263" i="2" a="1"/>
  <c r="S1263" i="2" s="1"/>
  <c r="R1263" i="2" a="1"/>
  <c r="R1263" i="2" s="1"/>
  <c r="T1263" i="2" a="1"/>
  <c r="T1263" i="2" s="1"/>
  <c r="R1251" i="2" a="1"/>
  <c r="R1251" i="2" s="1"/>
  <c r="T1251" i="2" a="1"/>
  <c r="T1251" i="2" s="1"/>
  <c r="S1251" i="2" a="1"/>
  <c r="S1251" i="2" s="1"/>
  <c r="S1231" i="2" a="1"/>
  <c r="S1231" i="2" s="1"/>
  <c r="R1231" i="2" a="1"/>
  <c r="R1231" i="2" s="1"/>
  <c r="T1231" i="2" a="1"/>
  <c r="T1231" i="2" s="1"/>
  <c r="S1219" i="2" a="1"/>
  <c r="S1219" i="2" s="1"/>
  <c r="R1219" i="2" a="1"/>
  <c r="R1219" i="2" s="1"/>
  <c r="T1219" i="2" a="1"/>
  <c r="T1219" i="2" s="1"/>
  <c r="S1199" i="2" a="1"/>
  <c r="S1199" i="2" s="1"/>
  <c r="R1199" i="2" a="1"/>
  <c r="R1199" i="2" s="1"/>
  <c r="T1199" i="2" a="1"/>
  <c r="T1199" i="2" s="1"/>
  <c r="S1187" i="2" a="1"/>
  <c r="S1187" i="2" s="1"/>
  <c r="R1187" i="2" a="1"/>
  <c r="R1187" i="2" s="1"/>
  <c r="T1187" i="2" a="1"/>
  <c r="T1187" i="2" s="1"/>
  <c r="S1167" i="2" a="1"/>
  <c r="S1167" i="2" s="1"/>
  <c r="R1167" i="2" a="1"/>
  <c r="R1167" i="2" s="1"/>
  <c r="T1167" i="2" a="1"/>
  <c r="T1167" i="2" s="1"/>
  <c r="S1155" i="2" a="1"/>
  <c r="S1155" i="2" s="1"/>
  <c r="R1155" i="2" a="1"/>
  <c r="R1155" i="2" s="1"/>
  <c r="T1155" i="2" a="1"/>
  <c r="T1155" i="2" s="1"/>
  <c r="R1135" i="2" a="1"/>
  <c r="R1135" i="2" s="1"/>
  <c r="S1135" i="2" a="1"/>
  <c r="S1135" i="2" s="1"/>
  <c r="T1135" i="2" a="1"/>
  <c r="T1135" i="2" s="1"/>
  <c r="T1123" i="2" a="1"/>
  <c r="T1123" i="2" s="1"/>
  <c r="R1123" i="2" a="1"/>
  <c r="R1123" i="2" s="1"/>
  <c r="S1123" i="2" a="1"/>
  <c r="S1123" i="2" s="1"/>
  <c r="R1103" i="2" a="1"/>
  <c r="R1103" i="2" s="1"/>
  <c r="S1103" i="2" a="1"/>
  <c r="S1103" i="2" s="1"/>
  <c r="T1103" i="2" a="1"/>
  <c r="T1103" i="2" s="1"/>
  <c r="T1091" i="2" a="1"/>
  <c r="T1091" i="2" s="1"/>
  <c r="R1091" i="2" a="1"/>
  <c r="R1091" i="2" s="1"/>
  <c r="S1091" i="2" a="1"/>
  <c r="S1091" i="2" s="1"/>
  <c r="T1071" i="2" a="1"/>
  <c r="T1071" i="2" s="1"/>
  <c r="S1071" i="2" a="1"/>
  <c r="S1071" i="2" s="1"/>
  <c r="R1071" i="2" a="1"/>
  <c r="R1071" i="2" s="1"/>
  <c r="T1059" i="2" a="1"/>
  <c r="T1059" i="2" s="1"/>
  <c r="S1059" i="2" a="1"/>
  <c r="S1059" i="2" s="1"/>
  <c r="R1059" i="2" a="1"/>
  <c r="R1059" i="2" s="1"/>
  <c r="R1039" i="2" a="1"/>
  <c r="R1039" i="2" s="1"/>
  <c r="T1039" i="2" a="1"/>
  <c r="T1039" i="2" s="1"/>
  <c r="S1039" i="2" a="1"/>
  <c r="S1039" i="2" s="1"/>
  <c r="T1027" i="2" a="1"/>
  <c r="T1027" i="2" s="1"/>
  <c r="S1027" i="2" a="1"/>
  <c r="S1027" i="2" s="1"/>
  <c r="R1027" i="2" a="1"/>
  <c r="R1027" i="2" s="1"/>
  <c r="R1007" i="2" a="1"/>
  <c r="R1007" i="2" s="1"/>
  <c r="T1007" i="2" a="1"/>
  <c r="T1007" i="2" s="1"/>
  <c r="S1007" i="2" a="1"/>
  <c r="S1007" i="2" s="1"/>
  <c r="R995" i="2" a="1"/>
  <c r="R995" i="2" s="1"/>
  <c r="T995" i="2" a="1"/>
  <c r="T995" i="2" s="1"/>
  <c r="S995" i="2" a="1"/>
  <c r="S995" i="2" s="1"/>
  <c r="R975" i="2" a="1"/>
  <c r="R975" i="2" s="1"/>
  <c r="T975" i="2" a="1"/>
  <c r="T975" i="2" s="1"/>
  <c r="S975" i="2" a="1"/>
  <c r="S975" i="2" s="1"/>
  <c r="R963" i="2" a="1"/>
  <c r="R963" i="2" s="1"/>
  <c r="T963" i="2" a="1"/>
  <c r="T963" i="2" s="1"/>
  <c r="S963" i="2" a="1"/>
  <c r="S963" i="2" s="1"/>
  <c r="R943" i="2" a="1"/>
  <c r="R943" i="2" s="1"/>
  <c r="T943" i="2" a="1"/>
  <c r="T943" i="2" s="1"/>
  <c r="S943" i="2" a="1"/>
  <c r="S943" i="2" s="1"/>
  <c r="R931" i="2" a="1"/>
  <c r="R931" i="2" s="1"/>
  <c r="T931" i="2" a="1"/>
  <c r="T931" i="2" s="1"/>
  <c r="S931" i="2" a="1"/>
  <c r="S931" i="2" s="1"/>
  <c r="R911" i="2" a="1"/>
  <c r="R911" i="2" s="1"/>
  <c r="T911" i="2" a="1"/>
  <c r="T911" i="2" s="1"/>
  <c r="S911" i="2" a="1"/>
  <c r="S911" i="2" s="1"/>
  <c r="R899" i="2" a="1"/>
  <c r="R899" i="2" s="1"/>
  <c r="T899" i="2" a="1"/>
  <c r="T899" i="2" s="1"/>
  <c r="S899" i="2" a="1"/>
  <c r="S899" i="2" s="1"/>
  <c r="R879" i="2" a="1"/>
  <c r="R879" i="2" s="1"/>
  <c r="T879" i="2" a="1"/>
  <c r="T879" i="2" s="1"/>
  <c r="S879" i="2" a="1"/>
  <c r="S879" i="2" s="1"/>
  <c r="R867" i="2" a="1"/>
  <c r="R867" i="2" s="1"/>
  <c r="T867" i="2" a="1"/>
  <c r="T867" i="2" s="1"/>
  <c r="S867" i="2" a="1"/>
  <c r="S867" i="2" s="1"/>
  <c r="R847" i="2" a="1"/>
  <c r="R847" i="2" s="1"/>
  <c r="T847" i="2" a="1"/>
  <c r="T847" i="2" s="1"/>
  <c r="S847" i="2" a="1"/>
  <c r="S847" i="2" s="1"/>
  <c r="S835" i="2" a="1"/>
  <c r="S835" i="2" s="1"/>
  <c r="R835" i="2" a="1"/>
  <c r="R835" i="2" s="1"/>
  <c r="T835" i="2" a="1"/>
  <c r="T835" i="2" s="1"/>
  <c r="R815" i="2" a="1"/>
  <c r="R815" i="2" s="1"/>
  <c r="T815" i="2" a="1"/>
  <c r="T815" i="2" s="1"/>
  <c r="S815" i="2" a="1"/>
  <c r="S815" i="2" s="1"/>
  <c r="S803" i="2" a="1"/>
  <c r="S803" i="2" s="1"/>
  <c r="R803" i="2" a="1"/>
  <c r="R803" i="2" s="1"/>
  <c r="T803" i="2" a="1"/>
  <c r="T803" i="2" s="1"/>
  <c r="S783" i="2" a="1"/>
  <c r="S783" i="2" s="1"/>
  <c r="R783" i="2" a="1"/>
  <c r="R783" i="2" s="1"/>
  <c r="T783" i="2" a="1"/>
  <c r="T783" i="2" s="1"/>
  <c r="R771" i="2" a="1"/>
  <c r="R771" i="2" s="1"/>
  <c r="S771" i="2" a="1"/>
  <c r="S771" i="2" s="1"/>
  <c r="T771" i="2" a="1"/>
  <c r="T771" i="2" s="1"/>
  <c r="T751" i="2" a="1"/>
  <c r="T751" i="2" s="1"/>
  <c r="S751" i="2" a="1"/>
  <c r="S751" i="2" s="1"/>
  <c r="R751" i="2" a="1"/>
  <c r="R751" i="2" s="1"/>
  <c r="R739" i="2" a="1"/>
  <c r="R739" i="2" s="1"/>
  <c r="T739" i="2" a="1"/>
  <c r="T739" i="2" s="1"/>
  <c r="S739" i="2" a="1"/>
  <c r="S739" i="2" s="1"/>
  <c r="T719" i="2" a="1"/>
  <c r="T719" i="2" s="1"/>
  <c r="S719" i="2" a="1"/>
  <c r="S719" i="2" s="1"/>
  <c r="R719" i="2" a="1"/>
  <c r="R719" i="2" s="1"/>
  <c r="R707" i="2" a="1"/>
  <c r="R707" i="2" s="1"/>
  <c r="T707" i="2" a="1"/>
  <c r="T707" i="2" s="1"/>
  <c r="S707" i="2" a="1"/>
  <c r="S707" i="2" s="1"/>
  <c r="T687" i="2" a="1"/>
  <c r="T687" i="2" s="1"/>
  <c r="S687" i="2" a="1"/>
  <c r="S687" i="2" s="1"/>
  <c r="R687" i="2" a="1"/>
  <c r="R687" i="2" s="1"/>
  <c r="R675" i="2" a="1"/>
  <c r="R675" i="2" s="1"/>
  <c r="T675" i="2" a="1"/>
  <c r="T675" i="2" s="1"/>
  <c r="S675" i="2" a="1"/>
  <c r="S675" i="2" s="1"/>
  <c r="T655" i="2" a="1"/>
  <c r="T655" i="2" s="1"/>
  <c r="S655" i="2" a="1"/>
  <c r="S655" i="2" s="1"/>
  <c r="R655" i="2" a="1"/>
  <c r="R655" i="2" s="1"/>
  <c r="R643" i="2" a="1"/>
  <c r="R643" i="2" s="1"/>
  <c r="T643" i="2" a="1"/>
  <c r="T643" i="2" s="1"/>
  <c r="S643" i="2" a="1"/>
  <c r="S643" i="2" s="1"/>
  <c r="T623" i="2" a="1"/>
  <c r="T623" i="2" s="1"/>
  <c r="S623" i="2" a="1"/>
  <c r="S623" i="2" s="1"/>
  <c r="R623" i="2" a="1"/>
  <c r="R623" i="2" s="1"/>
  <c r="R611" i="2" a="1"/>
  <c r="R611" i="2" s="1"/>
  <c r="T611" i="2" a="1"/>
  <c r="T611" i="2" s="1"/>
  <c r="S611" i="2" a="1"/>
  <c r="S611" i="2" s="1"/>
  <c r="T591" i="2" a="1"/>
  <c r="T591" i="2" s="1"/>
  <c r="S591" i="2" a="1"/>
  <c r="S591" i="2" s="1"/>
  <c r="R591" i="2" a="1"/>
  <c r="R591" i="2" s="1"/>
  <c r="R579" i="2" a="1"/>
  <c r="R579" i="2" s="1"/>
  <c r="T579" i="2" a="1"/>
  <c r="T579" i="2" s="1"/>
  <c r="S579" i="2" a="1"/>
  <c r="S579" i="2" s="1"/>
  <c r="T559" i="2" a="1"/>
  <c r="T559" i="2" s="1"/>
  <c r="S559" i="2" a="1"/>
  <c r="S559" i="2" s="1"/>
  <c r="R559" i="2" a="1"/>
  <c r="R559" i="2" s="1"/>
  <c r="R547" i="2" a="1"/>
  <c r="R547" i="2" s="1"/>
  <c r="T547" i="2" a="1"/>
  <c r="T547" i="2" s="1"/>
  <c r="S547" i="2" a="1"/>
  <c r="S547" i="2" s="1"/>
  <c r="T527" i="2" a="1"/>
  <c r="T527" i="2" s="1"/>
  <c r="S527" i="2" a="1"/>
  <c r="S527" i="2" s="1"/>
  <c r="R527" i="2" a="1"/>
  <c r="R527" i="2" s="1"/>
  <c r="R515" i="2" a="1"/>
  <c r="R515" i="2" s="1"/>
  <c r="T515" i="2" a="1"/>
  <c r="T515" i="2" s="1"/>
  <c r="S515" i="2" a="1"/>
  <c r="S515" i="2" s="1"/>
  <c r="T495" i="2" a="1"/>
  <c r="T495" i="2" s="1"/>
  <c r="S495" i="2" a="1"/>
  <c r="S495" i="2" s="1"/>
  <c r="R495" i="2" a="1"/>
  <c r="R495" i="2" s="1"/>
  <c r="R483" i="2" a="1"/>
  <c r="R483" i="2" s="1"/>
  <c r="T483" i="2" a="1"/>
  <c r="T483" i="2" s="1"/>
  <c r="S483" i="2" a="1"/>
  <c r="S483" i="2" s="1"/>
  <c r="S463" i="2" a="1"/>
  <c r="S463" i="2" s="1"/>
  <c r="T463" i="2" a="1"/>
  <c r="T463" i="2" s="1"/>
  <c r="T451" i="2" a="1"/>
  <c r="T451" i="2" s="1"/>
  <c r="S451" i="2" a="1"/>
  <c r="S451" i="2" s="1"/>
  <c r="T431" i="2" a="1"/>
  <c r="T431" i="2" s="1"/>
  <c r="R431" i="2" a="1"/>
  <c r="R431" i="2" s="1"/>
  <c r="S431" i="2" a="1"/>
  <c r="S431" i="2" s="1"/>
  <c r="S419" i="2" a="1"/>
  <c r="S419" i="2" s="1"/>
  <c r="T419" i="2" a="1"/>
  <c r="T419" i="2" s="1"/>
  <c r="T399" i="2" a="1"/>
  <c r="T399" i="2" s="1"/>
  <c r="R399" i="2" a="1"/>
  <c r="R399" i="2" s="1"/>
  <c r="S399" i="2" a="1"/>
  <c r="S399" i="2" s="1"/>
  <c r="S387" i="2" a="1"/>
  <c r="S387" i="2" s="1"/>
  <c r="T387" i="2" a="1"/>
  <c r="T387" i="2" s="1"/>
  <c r="T367" i="2" a="1"/>
  <c r="T367" i="2" s="1"/>
  <c r="R367" i="2" a="1"/>
  <c r="R367" i="2" s="1"/>
  <c r="S367" i="2" a="1"/>
  <c r="S367" i="2" s="1"/>
  <c r="S355" i="2" a="1"/>
  <c r="S355" i="2" s="1"/>
  <c r="T355" i="2" a="1"/>
  <c r="T355" i="2" s="1"/>
  <c r="T335" i="2" a="1"/>
  <c r="T335" i="2" s="1"/>
  <c r="R335" i="2" a="1"/>
  <c r="R335" i="2" s="1"/>
  <c r="S335" i="2" a="1"/>
  <c r="S335" i="2" s="1"/>
  <c r="S323" i="2" a="1"/>
  <c r="S323" i="2" s="1"/>
  <c r="T323" i="2" a="1"/>
  <c r="T323" i="2" s="1"/>
  <c r="T303" i="2" a="1"/>
  <c r="T303" i="2" s="1"/>
  <c r="R303" i="2" a="1"/>
  <c r="R303" i="2" s="1"/>
  <c r="S303" i="2" a="1"/>
  <c r="S303" i="2" s="1"/>
  <c r="S291" i="2" a="1"/>
  <c r="S291" i="2" s="1"/>
  <c r="T291" i="2" a="1"/>
  <c r="T291" i="2" s="1"/>
  <c r="T271" i="2" a="1"/>
  <c r="T271" i="2" s="1"/>
  <c r="R271" i="2" a="1"/>
  <c r="R271" i="2" s="1"/>
  <c r="S271" i="2" a="1"/>
  <c r="S271" i="2" s="1"/>
  <c r="S259" i="2" a="1"/>
  <c r="S259" i="2" s="1"/>
  <c r="T259" i="2" a="1"/>
  <c r="T259" i="2" s="1"/>
  <c r="T239" i="2" a="1"/>
  <c r="T239" i="2" s="1"/>
  <c r="R239" i="2" a="1"/>
  <c r="R239" i="2" s="1"/>
  <c r="S239" i="2" a="1"/>
  <c r="S239" i="2" s="1"/>
  <c r="S227" i="2" a="1"/>
  <c r="S227" i="2" s="1"/>
  <c r="T227" i="2" a="1"/>
  <c r="T227" i="2" s="1"/>
  <c r="S183" i="2" a="1"/>
  <c r="S183" i="2" s="1"/>
  <c r="S127" i="2" a="1"/>
  <c r="S127" i="2" s="1"/>
  <c r="S103" i="2" a="1"/>
  <c r="S103" i="2" s="1"/>
  <c r="S79" i="2" a="1"/>
  <c r="S79" i="2" s="1"/>
  <c r="S71" i="2" a="1"/>
  <c r="S71" i="2" s="1"/>
  <c r="S55" i="2" a="1"/>
  <c r="S55" i="2" s="1"/>
  <c r="S47" i="2" a="1"/>
  <c r="S47" i="2" s="1"/>
  <c r="S39" i="2" a="1"/>
  <c r="S39" i="2" s="1"/>
  <c r="R476" i="2" a="1"/>
  <c r="R476" i="2" s="1"/>
  <c r="R444" i="2" a="1"/>
  <c r="R444" i="2" s="1"/>
  <c r="T2508" i="2" a="1"/>
  <c r="T2508" i="2" s="1"/>
  <c r="S2500" i="2" a="1"/>
  <c r="S2500" i="2" s="1"/>
  <c r="S2496" i="2" a="1"/>
  <c r="S2496" i="2" s="1"/>
  <c r="R2492" i="2" a="1"/>
  <c r="R2492" i="2" s="1"/>
  <c r="T2484" i="2" a="1"/>
  <c r="T2484" i="2" s="1"/>
  <c r="T2480" i="2" a="1"/>
  <c r="T2480" i="2" s="1"/>
  <c r="S2476" i="2" a="1"/>
  <c r="S2476" i="2" s="1"/>
  <c r="R2468" i="2" a="1"/>
  <c r="R2468" i="2" s="1"/>
  <c r="T2464" i="2" a="1"/>
  <c r="T2464" i="2" s="1"/>
  <c r="T2460" i="2" a="1"/>
  <c r="T2460" i="2" s="1"/>
  <c r="S2452" i="2" a="1"/>
  <c r="S2452" i="2" s="1"/>
  <c r="S2448" i="2" a="1"/>
  <c r="S2448" i="2" s="1"/>
  <c r="R2444" i="2" a="1"/>
  <c r="R2444" i="2" s="1"/>
  <c r="S2436" i="2" a="1"/>
  <c r="S2436" i="2" s="1"/>
  <c r="T2432" i="2" a="1"/>
  <c r="T2432" i="2" s="1"/>
  <c r="R2428" i="2" a="1"/>
  <c r="R2428" i="2" s="1"/>
  <c r="S2420" i="2" a="1"/>
  <c r="S2420" i="2" s="1"/>
  <c r="T2416" i="2" a="1"/>
  <c r="T2416" i="2" s="1"/>
  <c r="R2412" i="2" a="1"/>
  <c r="R2412" i="2" s="1"/>
  <c r="S2404" i="2" a="1"/>
  <c r="S2404" i="2" s="1"/>
  <c r="S2400" i="2" a="1"/>
  <c r="S2400" i="2" s="1"/>
  <c r="T2396" i="2" a="1"/>
  <c r="T2396" i="2" s="1"/>
  <c r="T2388" i="2" a="1"/>
  <c r="T2388" i="2" s="1"/>
  <c r="T2384" i="2" a="1"/>
  <c r="T2384" i="2" s="1"/>
  <c r="R2380" i="2" a="1"/>
  <c r="R2380" i="2" s="1"/>
  <c r="S2372" i="2" a="1"/>
  <c r="S2372" i="2" s="1"/>
  <c r="T2368" i="2" a="1"/>
  <c r="T2368" i="2" s="1"/>
  <c r="R2364" i="2" a="1"/>
  <c r="R2364" i="2" s="1"/>
  <c r="T2356" i="2" a="1"/>
  <c r="T2356" i="2" s="1"/>
  <c r="S2352" i="2" a="1"/>
  <c r="S2352" i="2" s="1"/>
  <c r="S2348" i="2" a="1"/>
  <c r="S2348" i="2" s="1"/>
  <c r="R2340" i="2" a="1"/>
  <c r="R2340" i="2" s="1"/>
  <c r="S2336" i="2" a="1"/>
  <c r="S2336" i="2" s="1"/>
  <c r="R2332" i="2" a="1"/>
  <c r="R2332" i="2" s="1"/>
  <c r="S2324" i="2" a="1"/>
  <c r="S2324" i="2" s="1"/>
  <c r="R2320" i="2" a="1"/>
  <c r="R2320" i="2" s="1"/>
  <c r="S2316" i="2" a="1"/>
  <c r="S2316" i="2" s="1"/>
  <c r="S2308" i="2" a="1"/>
  <c r="S2308" i="2" s="1"/>
  <c r="S2304" i="2" a="1"/>
  <c r="S2304" i="2" s="1"/>
  <c r="T2300" i="2" a="1"/>
  <c r="T2300" i="2" s="1"/>
  <c r="R2292" i="2" a="1"/>
  <c r="R2292" i="2" s="1"/>
  <c r="S2288" i="2" a="1"/>
  <c r="S2288" i="2" s="1"/>
  <c r="S2284" i="2" a="1"/>
  <c r="S2284" i="2" s="1"/>
  <c r="S2276" i="2" a="1"/>
  <c r="S2276" i="2" s="1"/>
  <c r="S2272" i="2" a="1"/>
  <c r="S2272" i="2" s="1"/>
  <c r="T2268" i="2" a="1"/>
  <c r="T2268" i="2" s="1"/>
  <c r="T2260" i="2" a="1"/>
  <c r="T2260" i="2" s="1"/>
  <c r="R2256" i="2" a="1"/>
  <c r="R2256" i="2" s="1"/>
  <c r="T2252" i="2" a="1"/>
  <c r="T2252" i="2" s="1"/>
  <c r="R2244" i="2" a="1"/>
  <c r="R2244" i="2" s="1"/>
  <c r="R2240" i="2" a="1"/>
  <c r="R2240" i="2" s="1"/>
  <c r="S2236" i="2" a="1"/>
  <c r="S2236" i="2" s="1"/>
  <c r="T2228" i="2" a="1"/>
  <c r="T2228" i="2" s="1"/>
  <c r="T2224" i="2" a="1"/>
  <c r="T2224" i="2" s="1"/>
  <c r="T2220" i="2" a="1"/>
  <c r="T2220" i="2" s="1"/>
  <c r="T2212" i="2" a="1"/>
  <c r="T2212" i="2" s="1"/>
  <c r="T2208" i="2" a="1"/>
  <c r="T2208" i="2" s="1"/>
  <c r="R2204" i="2" a="1"/>
  <c r="R2204" i="2" s="1"/>
  <c r="S2196" i="2" a="1"/>
  <c r="S2196" i="2" s="1"/>
  <c r="R2192" i="2" a="1"/>
  <c r="R2192" i="2" s="1"/>
  <c r="T2188" i="2" a="1"/>
  <c r="T2188" i="2" s="1"/>
  <c r="T2180" i="2" a="1"/>
  <c r="T2180" i="2" s="1"/>
  <c r="R2176" i="2" a="1"/>
  <c r="R2176" i="2" s="1"/>
  <c r="T2172" i="2" a="1"/>
  <c r="T2172" i="2" s="1"/>
  <c r="R2164" i="2" a="1"/>
  <c r="R2164" i="2" s="1"/>
  <c r="T2160" i="2" a="1"/>
  <c r="T2160" i="2" s="1"/>
  <c r="R2156" i="2" a="1"/>
  <c r="R2156" i="2" s="1"/>
  <c r="S2148" i="2" a="1"/>
  <c r="S2148" i="2" s="1"/>
  <c r="S2144" i="2" a="1"/>
  <c r="S2144" i="2" s="1"/>
  <c r="S2140" i="2" a="1"/>
  <c r="S2140" i="2" s="1"/>
  <c r="T2132" i="2" a="1"/>
  <c r="T2132" i="2" s="1"/>
  <c r="T2128" i="2" a="1"/>
  <c r="T2128" i="2" s="1"/>
  <c r="R2124" i="2" a="1"/>
  <c r="R2124" i="2" s="1"/>
  <c r="R2116" i="2" a="1"/>
  <c r="R2116" i="2" s="1"/>
  <c r="T2112" i="2" a="1"/>
  <c r="T2112" i="2" s="1"/>
  <c r="S2108" i="2" a="1"/>
  <c r="S2108" i="2" s="1"/>
  <c r="S2100" i="2" a="1"/>
  <c r="S2100" i="2" s="1"/>
  <c r="T2096" i="2" a="1"/>
  <c r="T2096" i="2" s="1"/>
  <c r="S2092" i="2" a="1"/>
  <c r="S2092" i="2" s="1"/>
  <c r="S2084" i="2" a="1"/>
  <c r="S2084" i="2" s="1"/>
  <c r="T2080" i="2" a="1"/>
  <c r="T2080" i="2" s="1"/>
  <c r="S2076" i="2" a="1"/>
  <c r="S2076" i="2" s="1"/>
  <c r="R2068" i="2" a="1"/>
  <c r="R2068" i="2" s="1"/>
  <c r="S2064" i="2" a="1"/>
  <c r="S2064" i="2" s="1"/>
  <c r="T2060" i="2" a="1"/>
  <c r="T2060" i="2" s="1"/>
  <c r="R2052" i="2" a="1"/>
  <c r="R2052" i="2" s="1"/>
  <c r="T2048" i="2" a="1"/>
  <c r="T2048" i="2" s="1"/>
  <c r="T2044" i="2" a="1"/>
  <c r="T2044" i="2" s="1"/>
  <c r="T2036" i="2" a="1"/>
  <c r="T2036" i="2" s="1"/>
  <c r="S2032" i="2" a="1"/>
  <c r="S2032" i="2" s="1"/>
  <c r="S2028" i="2" a="1"/>
  <c r="S2028" i="2" s="1"/>
  <c r="S2020" i="2" a="1"/>
  <c r="S2020" i="2" s="1"/>
  <c r="R2016" i="2" a="1"/>
  <c r="R2016" i="2" s="1"/>
  <c r="T2012" i="2" a="1"/>
  <c r="T2012" i="2" s="1"/>
  <c r="R2004" i="2" a="1"/>
  <c r="R2004" i="2" s="1"/>
  <c r="R2000" i="2" a="1"/>
  <c r="R2000" i="2" s="1"/>
  <c r="S1996" i="2" a="1"/>
  <c r="S1996" i="2" s="1"/>
  <c r="S1988" i="2" a="1"/>
  <c r="S1988" i="2" s="1"/>
  <c r="T1984" i="2" a="1"/>
  <c r="T1984" i="2" s="1"/>
  <c r="T1980" i="2" a="1"/>
  <c r="T1980" i="2" s="1"/>
  <c r="R1972" i="2" a="1"/>
  <c r="R1972" i="2" s="1"/>
  <c r="T1968" i="2" a="1"/>
  <c r="T1968" i="2" s="1"/>
  <c r="R1964" i="2" a="1"/>
  <c r="R1964" i="2" s="1"/>
  <c r="R1956" i="2" a="1"/>
  <c r="R1956" i="2" s="1"/>
  <c r="R1952" i="2" a="1"/>
  <c r="R1952" i="2" s="1"/>
  <c r="S1948" i="2" a="1"/>
  <c r="S1948" i="2" s="1"/>
  <c r="S1940" i="2" a="1"/>
  <c r="S1940" i="2" s="1"/>
  <c r="R1936" i="2" a="1"/>
  <c r="R1936" i="2" s="1"/>
  <c r="T1932" i="2" a="1"/>
  <c r="T1932" i="2" s="1"/>
  <c r="R1924" i="2" a="1"/>
  <c r="R1924" i="2" s="1"/>
  <c r="S1920" i="2" a="1"/>
  <c r="S1920" i="2" s="1"/>
  <c r="R1916" i="2" a="1"/>
  <c r="R1916" i="2" s="1"/>
  <c r="R1908" i="2" a="1"/>
  <c r="R1908" i="2" s="1"/>
  <c r="R1904" i="2" a="1"/>
  <c r="R1904" i="2" s="1"/>
  <c r="S1900" i="2" a="1"/>
  <c r="S1900" i="2" s="1"/>
  <c r="S1892" i="2" a="1"/>
  <c r="S1892" i="2" s="1"/>
  <c r="S1888" i="2" a="1"/>
  <c r="S1888" i="2" s="1"/>
  <c r="S1884" i="2" a="1"/>
  <c r="S1884" i="2" s="1"/>
  <c r="S1876" i="2" a="1"/>
  <c r="S1876" i="2" s="1"/>
  <c r="S1872" i="2" a="1"/>
  <c r="S1872" i="2" s="1"/>
  <c r="T1868" i="2" a="1"/>
  <c r="T1868" i="2" s="1"/>
  <c r="R1860" i="2" a="1"/>
  <c r="R1860" i="2" s="1"/>
  <c r="S1856" i="2" a="1"/>
  <c r="S1856" i="2" s="1"/>
  <c r="T1852" i="2" a="1"/>
  <c r="T1852" i="2" s="1"/>
  <c r="T1844" i="2" a="1"/>
  <c r="T1844" i="2" s="1"/>
  <c r="S1840" i="2" a="1"/>
  <c r="S1840" i="2" s="1"/>
  <c r="R1836" i="2" a="1"/>
  <c r="R1836" i="2" s="1"/>
  <c r="S1828" i="2" a="1"/>
  <c r="S1828" i="2" s="1"/>
  <c r="R1824" i="2" a="1"/>
  <c r="R1824" i="2" s="1"/>
  <c r="S1820" i="2" a="1"/>
  <c r="S1820" i="2" s="1"/>
  <c r="T1812" i="2" a="1"/>
  <c r="T1812" i="2" s="1"/>
  <c r="S1808" i="2" a="1"/>
  <c r="S1808" i="2" s="1"/>
  <c r="T1804" i="2" a="1"/>
  <c r="T1804" i="2" s="1"/>
  <c r="T1796" i="2" a="1"/>
  <c r="T1796" i="2" s="1"/>
  <c r="R1792" i="2" a="1"/>
  <c r="R1792" i="2" s="1"/>
  <c r="S1788" i="2" a="1"/>
  <c r="S1788" i="2" s="1"/>
  <c r="R1780" i="2" a="1"/>
  <c r="R1780" i="2" s="1"/>
  <c r="S1776" i="2" a="1"/>
  <c r="S1776" i="2" s="1"/>
  <c r="T1772" i="2" a="1"/>
  <c r="T1772" i="2" s="1"/>
  <c r="R1764" i="2" a="1"/>
  <c r="R1764" i="2" s="1"/>
  <c r="R1760" i="2" a="1"/>
  <c r="R1760" i="2" s="1"/>
  <c r="R1756" i="2" a="1"/>
  <c r="R1756" i="2" s="1"/>
  <c r="S1748" i="2" a="1"/>
  <c r="S1748" i="2" s="1"/>
  <c r="S1744" i="2" a="1"/>
  <c r="S1744" i="2" s="1"/>
  <c r="R1740" i="2" a="1"/>
  <c r="R1740" i="2" s="1"/>
  <c r="T1732" i="2" a="1"/>
  <c r="T1732" i="2" s="1"/>
  <c r="S1728" i="2" a="1"/>
  <c r="S1728" i="2" s="1"/>
  <c r="S1724" i="2" a="1"/>
  <c r="S1724" i="2" s="1"/>
  <c r="R1716" i="2" a="1"/>
  <c r="R1716" i="2" s="1"/>
  <c r="S1712" i="2" a="1"/>
  <c r="S1712" i="2" s="1"/>
  <c r="T1708" i="2" a="1"/>
  <c r="T1708" i="2" s="1"/>
  <c r="T1700" i="2" a="1"/>
  <c r="T1700" i="2" s="1"/>
  <c r="S1696" i="2" a="1"/>
  <c r="S1696" i="2" s="1"/>
  <c r="S1692" i="2" a="1"/>
  <c r="S1692" i="2" s="1"/>
  <c r="T1684" i="2" a="1"/>
  <c r="T1684" i="2" s="1"/>
  <c r="S1680" i="2" a="1"/>
  <c r="S1680" i="2" s="1"/>
  <c r="T1676" i="2" a="1"/>
  <c r="T1676" i="2" s="1"/>
  <c r="R1668" i="2" a="1"/>
  <c r="R1668" i="2" s="1"/>
  <c r="T1664" i="2" a="1"/>
  <c r="T1664" i="2" s="1"/>
  <c r="T1660" i="2" a="1"/>
  <c r="T1660" i="2" s="1"/>
  <c r="S1652" i="2" a="1"/>
  <c r="S1652" i="2" s="1"/>
  <c r="R1648" i="2" a="1"/>
  <c r="R1648" i="2" s="1"/>
  <c r="R1644" i="2" a="1"/>
  <c r="R1644" i="2" s="1"/>
  <c r="S1636" i="2" a="1"/>
  <c r="S1636" i="2" s="1"/>
  <c r="R1632" i="2" a="1"/>
  <c r="R1632" i="2" s="1"/>
  <c r="R1628" i="2" a="1"/>
  <c r="R1628" i="2" s="1"/>
  <c r="S1620" i="2" a="1"/>
  <c r="S1620" i="2" s="1"/>
  <c r="R1616" i="2" a="1"/>
  <c r="R1616" i="2" s="1"/>
  <c r="R1612" i="2" a="1"/>
  <c r="R1612" i="2" s="1"/>
  <c r="S1604" i="2" a="1"/>
  <c r="S1604" i="2" s="1"/>
  <c r="R1600" i="2" a="1"/>
  <c r="R1600" i="2" s="1"/>
  <c r="R1596" i="2" a="1"/>
  <c r="R1596" i="2" s="1"/>
  <c r="S1588" i="2" a="1"/>
  <c r="S1588" i="2" s="1"/>
  <c r="R1584" i="2" a="1"/>
  <c r="R1584" i="2" s="1"/>
  <c r="R1580" i="2" a="1"/>
  <c r="R1580" i="2" s="1"/>
  <c r="S1572" i="2" a="1"/>
  <c r="S1572" i="2" s="1"/>
  <c r="R1568" i="2" a="1"/>
  <c r="R1568" i="2" s="1"/>
  <c r="R1564" i="2" a="1"/>
  <c r="R1564" i="2" s="1"/>
  <c r="T1556" i="2" a="1"/>
  <c r="T1556" i="2" s="1"/>
  <c r="S1552" i="2" a="1"/>
  <c r="S1552" i="2" s="1"/>
  <c r="S1548" i="2" a="1"/>
  <c r="S1548" i="2" s="1"/>
  <c r="R1540" i="2" a="1"/>
  <c r="R1540" i="2" s="1"/>
  <c r="T1536" i="2" a="1"/>
  <c r="T1536" i="2" s="1"/>
  <c r="T1532" i="2" a="1"/>
  <c r="T1532" i="2" s="1"/>
  <c r="R1524" i="2" a="1"/>
  <c r="R1524" i="2" s="1"/>
  <c r="R1520" i="2" a="1"/>
  <c r="R1520" i="2" s="1"/>
  <c r="T1516" i="2" a="1"/>
  <c r="T1516" i="2" s="1"/>
  <c r="R1508" i="2" a="1"/>
  <c r="R1508" i="2" s="1"/>
  <c r="R1504" i="2" a="1"/>
  <c r="R1504" i="2" s="1"/>
  <c r="R1500" i="2" a="1"/>
  <c r="R1500" i="2" s="1"/>
  <c r="T1492" i="2" a="1"/>
  <c r="T1492" i="2" s="1"/>
  <c r="R1488" i="2" a="1"/>
  <c r="R1488" i="2" s="1"/>
  <c r="T1484" i="2" a="1"/>
  <c r="T1484" i="2" s="1"/>
  <c r="S1476" i="2" a="1"/>
  <c r="S1476" i="2" s="1"/>
  <c r="T1472" i="2" a="1"/>
  <c r="T1472" i="2" s="1"/>
  <c r="R1468" i="2" a="1"/>
  <c r="R1468" i="2" s="1"/>
  <c r="T1460" i="2" a="1"/>
  <c r="T1460" i="2" s="1"/>
  <c r="R1456" i="2" a="1"/>
  <c r="R1456" i="2" s="1"/>
  <c r="S1452" i="2" a="1"/>
  <c r="S1452" i="2" s="1"/>
  <c r="T1444" i="2" a="1"/>
  <c r="T1444" i="2" s="1"/>
  <c r="T1440" i="2" a="1"/>
  <c r="T1440" i="2" s="1"/>
  <c r="T1436" i="2" a="1"/>
  <c r="T1436" i="2" s="1"/>
  <c r="R1428" i="2" a="1"/>
  <c r="R1428" i="2" s="1"/>
  <c r="R1424" i="2" a="1"/>
  <c r="R1424" i="2" s="1"/>
  <c r="T1420" i="2" a="1"/>
  <c r="T1420" i="2" s="1"/>
  <c r="R1412" i="2" a="1"/>
  <c r="R1412" i="2" s="1"/>
  <c r="T1408" i="2" a="1"/>
  <c r="T1408" i="2" s="1"/>
  <c r="S1404" i="2" a="1"/>
  <c r="S1404" i="2" s="1"/>
  <c r="R1396" i="2" a="1"/>
  <c r="R1396" i="2" s="1"/>
  <c r="T1392" i="2" a="1"/>
  <c r="T1392" i="2" s="1"/>
  <c r="S1388" i="2" a="1"/>
  <c r="S1388" i="2" s="1"/>
  <c r="R1380" i="2" a="1"/>
  <c r="R1380" i="2" s="1"/>
  <c r="R1376" i="2" a="1"/>
  <c r="R1376" i="2" s="1"/>
  <c r="T1372" i="2" a="1"/>
  <c r="T1372" i="2" s="1"/>
  <c r="R1364" i="2" a="1"/>
  <c r="R1364" i="2" s="1"/>
  <c r="T1360" i="2" a="1"/>
  <c r="T1360" i="2" s="1"/>
  <c r="R1356" i="2" a="1"/>
  <c r="R1356" i="2" s="1"/>
  <c r="T1348" i="2" a="1"/>
  <c r="T1348" i="2" s="1"/>
  <c r="R1344" i="2" a="1"/>
  <c r="R1344" i="2" s="1"/>
  <c r="T1340" i="2" a="1"/>
  <c r="T1340" i="2" s="1"/>
  <c r="R1332" i="2" a="1"/>
  <c r="R1332" i="2" s="1"/>
  <c r="T1328" i="2" a="1"/>
  <c r="T1328" i="2" s="1"/>
  <c r="R1324" i="2" a="1"/>
  <c r="R1324" i="2" s="1"/>
  <c r="T1316" i="2" a="1"/>
  <c r="T1316" i="2" s="1"/>
  <c r="R1312" i="2" a="1"/>
  <c r="R1312" i="2" s="1"/>
  <c r="T1308" i="2" a="1"/>
  <c r="T1308" i="2" s="1"/>
  <c r="R1300" i="2" a="1"/>
  <c r="R1300" i="2" s="1"/>
  <c r="T1296" i="2" a="1"/>
  <c r="T1296" i="2" s="1"/>
  <c r="R1292" i="2" a="1"/>
  <c r="R1292" i="2" s="1"/>
  <c r="T1284" i="2" a="1"/>
  <c r="T1284" i="2" s="1"/>
  <c r="R1280" i="2" a="1"/>
  <c r="R1280" i="2" s="1"/>
  <c r="T1276" i="2" a="1"/>
  <c r="T1276" i="2" s="1"/>
  <c r="R1268" i="2" a="1"/>
  <c r="R1268" i="2" s="1"/>
  <c r="T1264" i="2" a="1"/>
  <c r="T1264" i="2" s="1"/>
  <c r="R1260" i="2" a="1"/>
  <c r="R1260" i="2" s="1"/>
  <c r="T1252" i="2" a="1"/>
  <c r="T1252" i="2" s="1"/>
  <c r="R1248" i="2" a="1"/>
  <c r="R1248" i="2" s="1"/>
  <c r="T1244" i="2" a="1"/>
  <c r="T1244" i="2" s="1"/>
  <c r="R1236" i="2" a="1"/>
  <c r="R1236" i="2" s="1"/>
  <c r="T1232" i="2" a="1"/>
  <c r="T1232" i="2" s="1"/>
  <c r="R1228" i="2" a="1"/>
  <c r="R1228" i="2" s="1"/>
  <c r="T1220" i="2" a="1"/>
  <c r="T1220" i="2" s="1"/>
  <c r="R1216" i="2" a="1"/>
  <c r="R1216" i="2" s="1"/>
  <c r="T1212" i="2" a="1"/>
  <c r="T1212" i="2" s="1"/>
  <c r="T1204" i="2" a="1"/>
  <c r="T1204" i="2" s="1"/>
  <c r="R1200" i="2" a="1"/>
  <c r="R1200" i="2" s="1"/>
  <c r="T1196" i="2" a="1"/>
  <c r="T1196" i="2" s="1"/>
  <c r="T1188" i="2" a="1"/>
  <c r="T1188" i="2" s="1"/>
  <c r="R1184" i="2" a="1"/>
  <c r="R1184" i="2" s="1"/>
  <c r="T1180" i="2" a="1"/>
  <c r="T1180" i="2" s="1"/>
  <c r="T1172" i="2" a="1"/>
  <c r="T1172" i="2" s="1"/>
  <c r="R1168" i="2" a="1"/>
  <c r="R1168" i="2" s="1"/>
  <c r="T1164" i="2" a="1"/>
  <c r="T1164" i="2" s="1"/>
  <c r="T1156" i="2" a="1"/>
  <c r="T1156" i="2" s="1"/>
  <c r="R1152" i="2" a="1"/>
  <c r="R1152" i="2" s="1"/>
  <c r="T1148" i="2" a="1"/>
  <c r="T1148" i="2" s="1"/>
  <c r="S1140" i="2" a="1"/>
  <c r="S1140" i="2" s="1"/>
  <c r="T1136" i="2" a="1"/>
  <c r="T1136" i="2" s="1"/>
  <c r="T1132" i="2" a="1"/>
  <c r="T1132" i="2" s="1"/>
  <c r="S1124" i="2" a="1"/>
  <c r="S1124" i="2" s="1"/>
  <c r="T1120" i="2" a="1"/>
  <c r="T1120" i="2" s="1"/>
  <c r="T1116" i="2" a="1"/>
  <c r="T1116" i="2" s="1"/>
  <c r="S1108" i="2" a="1"/>
  <c r="S1108" i="2" s="1"/>
  <c r="T1104" i="2" a="1"/>
  <c r="T1104" i="2" s="1"/>
  <c r="T1100" i="2" a="1"/>
  <c r="T1100" i="2" s="1"/>
  <c r="S1092" i="2" a="1"/>
  <c r="S1092" i="2" s="1"/>
  <c r="T1088" i="2" a="1"/>
  <c r="T1088" i="2" s="1"/>
  <c r="T1084" i="2" a="1"/>
  <c r="T1084" i="2" s="1"/>
  <c r="R1076" i="2" a="1"/>
  <c r="R1076" i="2" s="1"/>
  <c r="R1072" i="2" a="1"/>
  <c r="R1072" i="2" s="1"/>
  <c r="R1068" i="2" a="1"/>
  <c r="R1068" i="2" s="1"/>
  <c r="R1060" i="2" a="1"/>
  <c r="R1060" i="2" s="1"/>
  <c r="R1056" i="2" a="1"/>
  <c r="R1056" i="2" s="1"/>
  <c r="R1052" i="2" a="1"/>
  <c r="R1052" i="2" s="1"/>
  <c r="T1044" i="2" a="1"/>
  <c r="T1044" i="2" s="1"/>
  <c r="S1040" i="2" a="1"/>
  <c r="S1040" i="2" s="1"/>
  <c r="R1036" i="2" a="1"/>
  <c r="R1036" i="2" s="1"/>
  <c r="R1028" i="2" a="1"/>
  <c r="R1028" i="2" s="1"/>
  <c r="R1024" i="2" a="1"/>
  <c r="R1024" i="2" s="1"/>
  <c r="T1020" i="2" a="1"/>
  <c r="T1020" i="2" s="1"/>
  <c r="S1012" i="2" a="1"/>
  <c r="S1012" i="2" s="1"/>
  <c r="T1008" i="2" a="1"/>
  <c r="T1008" i="2" s="1"/>
  <c r="T1004" i="2" a="1"/>
  <c r="T1004" i="2" s="1"/>
  <c r="S996" i="2" a="1"/>
  <c r="S996" i="2" s="1"/>
  <c r="T992" i="2" a="1"/>
  <c r="T992" i="2" s="1"/>
  <c r="T988" i="2" a="1"/>
  <c r="T988" i="2" s="1"/>
  <c r="S980" i="2" a="1"/>
  <c r="S980" i="2" s="1"/>
  <c r="T976" i="2" a="1"/>
  <c r="T976" i="2" s="1"/>
  <c r="T972" i="2" a="1"/>
  <c r="T972" i="2" s="1"/>
  <c r="S964" i="2" a="1"/>
  <c r="S964" i="2" s="1"/>
  <c r="T960" i="2" a="1"/>
  <c r="T960" i="2" s="1"/>
  <c r="T956" i="2" a="1"/>
  <c r="T956" i="2" s="1"/>
  <c r="S948" i="2" a="1"/>
  <c r="S948" i="2" s="1"/>
  <c r="T944" i="2" a="1"/>
  <c r="T944" i="2" s="1"/>
  <c r="T940" i="2" a="1"/>
  <c r="T940" i="2" s="1"/>
  <c r="S932" i="2" a="1"/>
  <c r="S932" i="2" s="1"/>
  <c r="T928" i="2" a="1"/>
  <c r="T928" i="2" s="1"/>
  <c r="T924" i="2" a="1"/>
  <c r="T924" i="2" s="1"/>
  <c r="S916" i="2" a="1"/>
  <c r="S916" i="2" s="1"/>
  <c r="T912" i="2" a="1"/>
  <c r="T912" i="2" s="1"/>
  <c r="T908" i="2" a="1"/>
  <c r="T908" i="2" s="1"/>
  <c r="S900" i="2" a="1"/>
  <c r="S900" i="2" s="1"/>
  <c r="T896" i="2" a="1"/>
  <c r="T896" i="2" s="1"/>
  <c r="T892" i="2" a="1"/>
  <c r="T892" i="2" s="1"/>
  <c r="S884" i="2" a="1"/>
  <c r="S884" i="2" s="1"/>
  <c r="T880" i="2" a="1"/>
  <c r="T880" i="2" s="1"/>
  <c r="T876" i="2" a="1"/>
  <c r="T876" i="2" s="1"/>
  <c r="S868" i="2" a="1"/>
  <c r="S868" i="2" s="1"/>
  <c r="T864" i="2" a="1"/>
  <c r="T864" i="2" s="1"/>
  <c r="T860" i="2" a="1"/>
  <c r="T860" i="2" s="1"/>
  <c r="S852" i="2" a="1"/>
  <c r="S852" i="2" s="1"/>
  <c r="S848" i="2" a="1"/>
  <c r="S848" i="2" s="1"/>
  <c r="R844" i="2" a="1"/>
  <c r="R844" i="2" s="1"/>
  <c r="S836" i="2" a="1"/>
  <c r="S836" i="2" s="1"/>
  <c r="S832" i="2" a="1"/>
  <c r="S832" i="2" s="1"/>
  <c r="R828" i="2" a="1"/>
  <c r="R828" i="2" s="1"/>
  <c r="S820" i="2" a="1"/>
  <c r="S820" i="2" s="1"/>
  <c r="S816" i="2" a="1"/>
  <c r="S816" i="2" s="1"/>
  <c r="R812" i="2" a="1"/>
  <c r="R812" i="2" s="1"/>
  <c r="S804" i="2" a="1"/>
  <c r="S804" i="2" s="1"/>
  <c r="S800" i="2" a="1"/>
  <c r="S800" i="2" s="1"/>
  <c r="R796" i="2" a="1"/>
  <c r="R796" i="2" s="1"/>
  <c r="T788" i="2" a="1"/>
  <c r="T788" i="2" s="1"/>
  <c r="R784" i="2" a="1"/>
  <c r="R784" i="2" s="1"/>
  <c r="R780" i="2" a="1"/>
  <c r="R780" i="2" s="1"/>
  <c r="T772" i="2" a="1"/>
  <c r="T772" i="2" s="1"/>
  <c r="R768" i="2" a="1"/>
  <c r="R768" i="2" s="1"/>
  <c r="R764" i="2" a="1"/>
  <c r="R764" i="2" s="1"/>
  <c r="S756" i="2" a="1"/>
  <c r="S756" i="2" s="1"/>
  <c r="R752" i="2" a="1"/>
  <c r="R752" i="2" s="1"/>
  <c r="R748" i="2" a="1"/>
  <c r="R748" i="2" s="1"/>
  <c r="S740" i="2" a="1"/>
  <c r="S740" i="2" s="1"/>
  <c r="R736" i="2" a="1"/>
  <c r="R736" i="2" s="1"/>
  <c r="R732" i="2" a="1"/>
  <c r="R732" i="2" s="1"/>
  <c r="S724" i="2" a="1"/>
  <c r="S724" i="2" s="1"/>
  <c r="R720" i="2" a="1"/>
  <c r="R720" i="2" s="1"/>
  <c r="R716" i="2" a="1"/>
  <c r="R716" i="2" s="1"/>
  <c r="S708" i="2" a="1"/>
  <c r="S708" i="2" s="1"/>
  <c r="R704" i="2" a="1"/>
  <c r="R704" i="2" s="1"/>
  <c r="R700" i="2" a="1"/>
  <c r="R700" i="2" s="1"/>
  <c r="S692" i="2" a="1"/>
  <c r="S692" i="2" s="1"/>
  <c r="R688" i="2" a="1"/>
  <c r="R688" i="2" s="1"/>
  <c r="R684" i="2" a="1"/>
  <c r="R684" i="2" s="1"/>
  <c r="S676" i="2" a="1"/>
  <c r="S676" i="2" s="1"/>
  <c r="R672" i="2" a="1"/>
  <c r="R672" i="2" s="1"/>
  <c r="R668" i="2" a="1"/>
  <c r="R668" i="2" s="1"/>
  <c r="S660" i="2" a="1"/>
  <c r="S660" i="2" s="1"/>
  <c r="R656" i="2" a="1"/>
  <c r="R656" i="2" s="1"/>
  <c r="R652" i="2" a="1"/>
  <c r="R652" i="2" s="1"/>
  <c r="S644" i="2" a="1"/>
  <c r="S644" i="2" s="1"/>
  <c r="R640" i="2" a="1"/>
  <c r="R640" i="2" s="1"/>
  <c r="R636" i="2" a="1"/>
  <c r="R636" i="2" s="1"/>
  <c r="S628" i="2" a="1"/>
  <c r="S628" i="2" s="1"/>
  <c r="R624" i="2" a="1"/>
  <c r="R624" i="2" s="1"/>
  <c r="R620" i="2" a="1"/>
  <c r="R620" i="2" s="1"/>
  <c r="S612" i="2" a="1"/>
  <c r="S612" i="2" s="1"/>
  <c r="R608" i="2" a="1"/>
  <c r="R608" i="2" s="1"/>
  <c r="R604" i="2" a="1"/>
  <c r="R604" i="2" s="1"/>
  <c r="S596" i="2" a="1"/>
  <c r="S596" i="2" s="1"/>
  <c r="R592" i="2" a="1"/>
  <c r="R592" i="2" s="1"/>
  <c r="R588" i="2" a="1"/>
  <c r="R588" i="2" s="1"/>
  <c r="S580" i="2" a="1"/>
  <c r="S580" i="2" s="1"/>
  <c r="R576" i="2" a="1"/>
  <c r="R576" i="2" s="1"/>
  <c r="R572" i="2" a="1"/>
  <c r="R572" i="2" s="1"/>
  <c r="S564" i="2" a="1"/>
  <c r="S564" i="2" s="1"/>
  <c r="R560" i="2" a="1"/>
  <c r="R560" i="2" s="1"/>
  <c r="R556" i="2" a="1"/>
  <c r="R556" i="2" s="1"/>
  <c r="S548" i="2" a="1"/>
  <c r="S548" i="2" s="1"/>
  <c r="R544" i="2" a="1"/>
  <c r="R544" i="2" s="1"/>
  <c r="R540" i="2" a="1"/>
  <c r="R540" i="2" s="1"/>
  <c r="S532" i="2" a="1"/>
  <c r="S532" i="2" s="1"/>
  <c r="R528" i="2" a="1"/>
  <c r="R528" i="2" s="1"/>
  <c r="R524" i="2" a="1"/>
  <c r="R524" i="2" s="1"/>
  <c r="S516" i="2" a="1"/>
  <c r="S516" i="2" s="1"/>
  <c r="R512" i="2" a="1"/>
  <c r="R512" i="2" s="1"/>
  <c r="R508" i="2" a="1"/>
  <c r="R508" i="2" s="1"/>
  <c r="S500" i="2" a="1"/>
  <c r="S500" i="2" s="1"/>
  <c r="R496" i="2" a="1"/>
  <c r="R496" i="2" s="1"/>
  <c r="R492" i="2" a="1"/>
  <c r="R492" i="2" s="1"/>
  <c r="S484" i="2" a="1"/>
  <c r="S484" i="2" s="1"/>
  <c r="R480" i="2" a="1"/>
  <c r="R480" i="2" s="1"/>
  <c r="S461" i="2" a="1"/>
  <c r="S461" i="2" s="1"/>
  <c r="S445" i="2" a="1"/>
  <c r="S445" i="2" s="1"/>
  <c r="R427" i="2" a="1"/>
  <c r="R427" i="2" s="1"/>
  <c r="R419" i="2" a="1"/>
  <c r="R419" i="2" s="1"/>
  <c r="R395" i="2" a="1"/>
  <c r="R395" i="2" s="1"/>
  <c r="R387" i="2" a="1"/>
  <c r="R387" i="2" s="1"/>
  <c r="R363" i="2" a="1"/>
  <c r="R363" i="2" s="1"/>
  <c r="R355" i="2" a="1"/>
  <c r="R355" i="2" s="1"/>
  <c r="R331" i="2" a="1"/>
  <c r="R331" i="2" s="1"/>
  <c r="R323" i="2" a="1"/>
  <c r="R323" i="2" s="1"/>
  <c r="R299" i="2" a="1"/>
  <c r="R299" i="2" s="1"/>
  <c r="R291" i="2" a="1"/>
  <c r="R291" i="2" s="1"/>
  <c r="R267" i="2" a="1"/>
  <c r="R267" i="2" s="1"/>
  <c r="R259" i="2" a="1"/>
  <c r="R259" i="2" s="1"/>
  <c r="R235" i="2" a="1"/>
  <c r="R235" i="2" s="1"/>
  <c r="R227" i="2" a="1"/>
  <c r="R227" i="2" s="1"/>
  <c r="T2507" i="2" a="1"/>
  <c r="T2507" i="2" s="1"/>
  <c r="S2499" i="2" a="1"/>
  <c r="S2499" i="2" s="1"/>
  <c r="S2495" i="2" a="1"/>
  <c r="S2495" i="2" s="1"/>
  <c r="R2491" i="2" a="1"/>
  <c r="R2491" i="2" s="1"/>
  <c r="T2483" i="2" a="1"/>
  <c r="T2483" i="2" s="1"/>
  <c r="S2479" i="2" a="1"/>
  <c r="S2479" i="2" s="1"/>
  <c r="S2475" i="2" a="1"/>
  <c r="S2475" i="2" s="1"/>
  <c r="R2467" i="2" a="1"/>
  <c r="R2467" i="2" s="1"/>
  <c r="T2463" i="2" a="1"/>
  <c r="T2463" i="2" s="1"/>
  <c r="S2459" i="2" a="1"/>
  <c r="S2459" i="2" s="1"/>
  <c r="T2451" i="2" a="1"/>
  <c r="T2451" i="2" s="1"/>
  <c r="S2447" i="2" a="1"/>
  <c r="S2447" i="2" s="1"/>
  <c r="S2443" i="2" a="1"/>
  <c r="S2443" i="2" s="1"/>
  <c r="T2435" i="2" a="1"/>
  <c r="T2435" i="2" s="1"/>
  <c r="R2431" i="2" a="1"/>
  <c r="R2431" i="2" s="1"/>
  <c r="T2427" i="2" a="1"/>
  <c r="T2427" i="2" s="1"/>
  <c r="S2419" i="2" a="1"/>
  <c r="S2419" i="2" s="1"/>
  <c r="T2415" i="2" a="1"/>
  <c r="T2415" i="2" s="1"/>
  <c r="R2411" i="2" a="1"/>
  <c r="R2411" i="2" s="1"/>
  <c r="S2403" i="2" a="1"/>
  <c r="S2403" i="2" s="1"/>
  <c r="S2399" i="2" a="1"/>
  <c r="S2399" i="2" s="1"/>
  <c r="S2395" i="2" a="1"/>
  <c r="S2395" i="2" s="1"/>
  <c r="S2387" i="2" a="1"/>
  <c r="S2387" i="2" s="1"/>
  <c r="T2383" i="2" a="1"/>
  <c r="T2383" i="2" s="1"/>
  <c r="R2379" i="2" a="1"/>
  <c r="R2379" i="2" s="1"/>
  <c r="T2371" i="2" a="1"/>
  <c r="T2371" i="2" s="1"/>
  <c r="T2367" i="2" a="1"/>
  <c r="T2367" i="2" s="1"/>
  <c r="R2363" i="2" a="1"/>
  <c r="R2363" i="2" s="1"/>
  <c r="R2355" i="2" a="1"/>
  <c r="R2355" i="2" s="1"/>
  <c r="T2351" i="2" a="1"/>
  <c r="T2351" i="2" s="1"/>
  <c r="R2347" i="2" a="1"/>
  <c r="R2347" i="2" s="1"/>
  <c r="S2339" i="2" a="1"/>
  <c r="S2339" i="2" s="1"/>
  <c r="S2335" i="2" a="1"/>
  <c r="S2335" i="2" s="1"/>
  <c r="S2331" i="2" a="1"/>
  <c r="S2331" i="2" s="1"/>
  <c r="R2323" i="2" a="1"/>
  <c r="R2323" i="2" s="1"/>
  <c r="T2319" i="2" a="1"/>
  <c r="T2319" i="2" s="1"/>
  <c r="R2315" i="2" a="1"/>
  <c r="R2315" i="2" s="1"/>
  <c r="R2307" i="2" a="1"/>
  <c r="R2307" i="2" s="1"/>
  <c r="S2303" i="2" a="1"/>
  <c r="S2303" i="2" s="1"/>
  <c r="T2299" i="2" a="1"/>
  <c r="T2299" i="2" s="1"/>
  <c r="S2291" i="2" a="1"/>
  <c r="S2291" i="2" s="1"/>
  <c r="T2287" i="2" a="1"/>
  <c r="T2287" i="2" s="1"/>
  <c r="R2283" i="2" a="1"/>
  <c r="R2283" i="2" s="1"/>
  <c r="R2275" i="2" a="1"/>
  <c r="R2275" i="2" s="1"/>
  <c r="R2271" i="2" a="1"/>
  <c r="R2271" i="2" s="1"/>
  <c r="T2267" i="2" a="1"/>
  <c r="T2267" i="2" s="1"/>
  <c r="T2259" i="2" a="1"/>
  <c r="T2259" i="2" s="1"/>
  <c r="T2255" i="2" a="1"/>
  <c r="T2255" i="2" s="1"/>
  <c r="R2251" i="2" a="1"/>
  <c r="R2251" i="2" s="1"/>
  <c r="R2243" i="2" a="1"/>
  <c r="R2243" i="2" s="1"/>
  <c r="S2239" i="2" a="1"/>
  <c r="S2239" i="2" s="1"/>
  <c r="S2235" i="2" a="1"/>
  <c r="S2235" i="2" s="1"/>
  <c r="T2227" i="2" a="1"/>
  <c r="T2227" i="2" s="1"/>
  <c r="R2223" i="2" a="1"/>
  <c r="R2223" i="2" s="1"/>
  <c r="R2219" i="2" a="1"/>
  <c r="R2219" i="2" s="1"/>
  <c r="R2211" i="2" a="1"/>
  <c r="R2211" i="2" s="1"/>
  <c r="R2207" i="2" a="1"/>
  <c r="R2207" i="2" s="1"/>
  <c r="R2203" i="2" a="1"/>
  <c r="R2203" i="2" s="1"/>
  <c r="S2195" i="2" a="1"/>
  <c r="S2195" i="2" s="1"/>
  <c r="S2191" i="2" a="1"/>
  <c r="S2191" i="2" s="1"/>
  <c r="T2187" i="2" a="1"/>
  <c r="T2187" i="2" s="1"/>
  <c r="T2179" i="2" a="1"/>
  <c r="T2179" i="2" s="1"/>
  <c r="S2175" i="2" a="1"/>
  <c r="S2175" i="2" s="1"/>
  <c r="R2171" i="2" a="1"/>
  <c r="R2171" i="2" s="1"/>
  <c r="R2163" i="2" a="1"/>
  <c r="R2163" i="2" s="1"/>
  <c r="R2159" i="2" a="1"/>
  <c r="R2159" i="2" s="1"/>
  <c r="R1477" i="2" a="1"/>
  <c r="R1477" i="2" s="1"/>
  <c r="T1477" i="2" a="1"/>
  <c r="T1477" i="2" s="1"/>
  <c r="S1477" i="2" a="1"/>
  <c r="S1477" i="2" s="1"/>
  <c r="T1457" i="2" a="1"/>
  <c r="T1457" i="2" s="1"/>
  <c r="S1457" i="2" a="1"/>
  <c r="S1457" i="2" s="1"/>
  <c r="R1457" i="2" a="1"/>
  <c r="R1457" i="2" s="1"/>
  <c r="S1433" i="2" a="1"/>
  <c r="S1433" i="2" s="1"/>
  <c r="T1433" i="2" a="1"/>
  <c r="T1433" i="2" s="1"/>
  <c r="R1433" i="2" a="1"/>
  <c r="R1433" i="2" s="1"/>
  <c r="R1421" i="2" a="1"/>
  <c r="R1421" i="2" s="1"/>
  <c r="T1421" i="2" a="1"/>
  <c r="T1421" i="2" s="1"/>
  <c r="S1421" i="2" a="1"/>
  <c r="S1421" i="2" s="1"/>
  <c r="T1409" i="2" a="1"/>
  <c r="T1409" i="2" s="1"/>
  <c r="S1409" i="2" a="1"/>
  <c r="S1409" i="2" s="1"/>
  <c r="R1409" i="2" a="1"/>
  <c r="R1409" i="2" s="1"/>
  <c r="T1397" i="2" a="1"/>
  <c r="T1397" i="2" s="1"/>
  <c r="S1397" i="2" a="1"/>
  <c r="S1397" i="2" s="1"/>
  <c r="R1397" i="2" a="1"/>
  <c r="R1397" i="2" s="1"/>
  <c r="R1385" i="2" a="1"/>
  <c r="R1385" i="2" s="1"/>
  <c r="T1385" i="2" a="1"/>
  <c r="T1385" i="2" s="1"/>
  <c r="S1385" i="2" a="1"/>
  <c r="S1385" i="2" s="1"/>
  <c r="S1373" i="2" a="1"/>
  <c r="S1373" i="2" s="1"/>
  <c r="R1373" i="2" a="1"/>
  <c r="R1373" i="2" s="1"/>
  <c r="T1373" i="2" a="1"/>
  <c r="T1373" i="2" s="1"/>
  <c r="S1349" i="2" a="1"/>
  <c r="S1349" i="2" s="1"/>
  <c r="R1349" i="2" a="1"/>
  <c r="R1349" i="2" s="1"/>
  <c r="T1349" i="2" a="1"/>
  <c r="T1349" i="2" s="1"/>
  <c r="R1329" i="2" a="1"/>
  <c r="R1329" i="2" s="1"/>
  <c r="T1329" i="2" a="1"/>
  <c r="T1329" i="2" s="1"/>
  <c r="S1329" i="2" a="1"/>
  <c r="S1329" i="2" s="1"/>
  <c r="S1305" i="2" a="1"/>
  <c r="S1305" i="2" s="1"/>
  <c r="R1305" i="2" a="1"/>
  <c r="R1305" i="2" s="1"/>
  <c r="T1305" i="2" a="1"/>
  <c r="T1305" i="2" s="1"/>
  <c r="S1293" i="2" a="1"/>
  <c r="S1293" i="2" s="1"/>
  <c r="R1293" i="2" a="1"/>
  <c r="R1293" i="2" s="1"/>
  <c r="T1293" i="2" a="1"/>
  <c r="T1293" i="2" s="1"/>
  <c r="S1281" i="2" a="1"/>
  <c r="S1281" i="2" s="1"/>
  <c r="R1281" i="2" a="1"/>
  <c r="R1281" i="2" s="1"/>
  <c r="T1281" i="2" a="1"/>
  <c r="T1281" i="2" s="1"/>
  <c r="T1269" i="2" a="1"/>
  <c r="T1269" i="2" s="1"/>
  <c r="S1269" i="2" a="1"/>
  <c r="S1269" i="2" s="1"/>
  <c r="R1269" i="2" a="1"/>
  <c r="R1269" i="2" s="1"/>
  <c r="S1257" i="2" a="1"/>
  <c r="S1257" i="2" s="1"/>
  <c r="R1257" i="2" a="1"/>
  <c r="R1257" i="2" s="1"/>
  <c r="T1257" i="2" a="1"/>
  <c r="T1257" i="2" s="1"/>
  <c r="S1245" i="2" a="1"/>
  <c r="S1245" i="2" s="1"/>
  <c r="R1245" i="2" a="1"/>
  <c r="R1245" i="2" s="1"/>
  <c r="T1245" i="2" a="1"/>
  <c r="T1245" i="2" s="1"/>
  <c r="T1221" i="2" a="1"/>
  <c r="T1221" i="2" s="1"/>
  <c r="S1221" i="2" a="1"/>
  <c r="S1221" i="2" s="1"/>
  <c r="R1221" i="2" a="1"/>
  <c r="R1221" i="2" s="1"/>
  <c r="R1201" i="2" a="1"/>
  <c r="R1201" i="2" s="1"/>
  <c r="T1201" i="2" a="1"/>
  <c r="T1201" i="2" s="1"/>
  <c r="S1201" i="2" a="1"/>
  <c r="S1201" i="2" s="1"/>
  <c r="S1177" i="2" a="1"/>
  <c r="S1177" i="2" s="1"/>
  <c r="R1177" i="2" a="1"/>
  <c r="R1177" i="2" s="1"/>
  <c r="T1177" i="2" a="1"/>
  <c r="T1177" i="2" s="1"/>
  <c r="S1165" i="2" a="1"/>
  <c r="S1165" i="2" s="1"/>
  <c r="R1165" i="2" a="1"/>
  <c r="R1165" i="2" s="1"/>
  <c r="T1165" i="2" a="1"/>
  <c r="T1165" i="2" s="1"/>
  <c r="R1153" i="2" a="1"/>
  <c r="R1153" i="2" s="1"/>
  <c r="T1153" i="2" a="1"/>
  <c r="T1153" i="2" s="1"/>
  <c r="S1153" i="2" a="1"/>
  <c r="S1153" i="2" s="1"/>
  <c r="S1141" i="2" a="1"/>
  <c r="S1141" i="2" s="1"/>
  <c r="T1141" i="2" a="1"/>
  <c r="T1141" i="2" s="1"/>
  <c r="R1141" i="2" a="1"/>
  <c r="R1141" i="2" s="1"/>
  <c r="R1129" i="2" a="1"/>
  <c r="R1129" i="2" s="1"/>
  <c r="T1129" i="2" a="1"/>
  <c r="T1129" i="2" s="1"/>
  <c r="S1129" i="2" a="1"/>
  <c r="S1129" i="2" s="1"/>
  <c r="R1117" i="2" a="1"/>
  <c r="R1117" i="2" s="1"/>
  <c r="S1117" i="2" a="1"/>
  <c r="S1117" i="2" s="1"/>
  <c r="T1117" i="2" a="1"/>
  <c r="T1117" i="2" s="1"/>
  <c r="S1093" i="2" a="1"/>
  <c r="S1093" i="2" s="1"/>
  <c r="R1093" i="2" a="1"/>
  <c r="R1093" i="2" s="1"/>
  <c r="T1093" i="2" a="1"/>
  <c r="T1093" i="2" s="1"/>
  <c r="S1073" i="2" a="1"/>
  <c r="S1073" i="2" s="1"/>
  <c r="R1073" i="2" a="1"/>
  <c r="R1073" i="2" s="1"/>
  <c r="T1073" i="2" a="1"/>
  <c r="T1073" i="2" s="1"/>
  <c r="T1049" i="2" a="1"/>
  <c r="T1049" i="2" s="1"/>
  <c r="S1049" i="2" a="1"/>
  <c r="S1049" i="2" s="1"/>
  <c r="R1049" i="2" a="1"/>
  <c r="R1049" i="2" s="1"/>
  <c r="T1037" i="2" a="1"/>
  <c r="T1037" i="2" s="1"/>
  <c r="S1037" i="2" a="1"/>
  <c r="S1037" i="2" s="1"/>
  <c r="R1037" i="2" a="1"/>
  <c r="R1037" i="2" s="1"/>
  <c r="S1025" i="2" a="1"/>
  <c r="S1025" i="2" s="1"/>
  <c r="R1025" i="2" a="1"/>
  <c r="R1025" i="2" s="1"/>
  <c r="T1025" i="2" a="1"/>
  <c r="T1025" i="2" s="1"/>
  <c r="S1013" i="2" a="1"/>
  <c r="S1013" i="2" s="1"/>
  <c r="R1013" i="2" a="1"/>
  <c r="R1013" i="2" s="1"/>
  <c r="T1013" i="2" a="1"/>
  <c r="T1013" i="2" s="1"/>
  <c r="R1001" i="2" a="1"/>
  <c r="R1001" i="2" s="1"/>
  <c r="T1001" i="2" a="1"/>
  <c r="T1001" i="2" s="1"/>
  <c r="S1001" i="2" a="1"/>
  <c r="S1001" i="2" s="1"/>
  <c r="R989" i="2" a="1"/>
  <c r="R989" i="2" s="1"/>
  <c r="T989" i="2" a="1"/>
  <c r="T989" i="2" s="1"/>
  <c r="S989" i="2" a="1"/>
  <c r="S989" i="2" s="1"/>
  <c r="S965" i="2" a="1"/>
  <c r="S965" i="2" s="1"/>
  <c r="R965" i="2" a="1"/>
  <c r="R965" i="2" s="1"/>
  <c r="T965" i="2" a="1"/>
  <c r="T965" i="2" s="1"/>
  <c r="R945" i="2" a="1"/>
  <c r="R945" i="2" s="1"/>
  <c r="T945" i="2" a="1"/>
  <c r="T945" i="2" s="1"/>
  <c r="S945" i="2" a="1"/>
  <c r="S945" i="2" s="1"/>
  <c r="R921" i="2" a="1"/>
  <c r="R921" i="2" s="1"/>
  <c r="T921" i="2" a="1"/>
  <c r="T921" i="2" s="1"/>
  <c r="S921" i="2" a="1"/>
  <c r="S921" i="2" s="1"/>
  <c r="R909" i="2" a="1"/>
  <c r="R909" i="2" s="1"/>
  <c r="T909" i="2" a="1"/>
  <c r="T909" i="2" s="1"/>
  <c r="S909" i="2" a="1"/>
  <c r="S909" i="2" s="1"/>
  <c r="R897" i="2" a="1"/>
  <c r="R897" i="2" s="1"/>
  <c r="T897" i="2" a="1"/>
  <c r="T897" i="2" s="1"/>
  <c r="S897" i="2" a="1"/>
  <c r="S897" i="2" s="1"/>
  <c r="S885" i="2" a="1"/>
  <c r="S885" i="2" s="1"/>
  <c r="R885" i="2" a="1"/>
  <c r="R885" i="2" s="1"/>
  <c r="T885" i="2" a="1"/>
  <c r="T885" i="2" s="1"/>
  <c r="R873" i="2" a="1"/>
  <c r="R873" i="2" s="1"/>
  <c r="T873" i="2" a="1"/>
  <c r="T873" i="2" s="1"/>
  <c r="S873" i="2" a="1"/>
  <c r="S873" i="2" s="1"/>
  <c r="R861" i="2" a="1"/>
  <c r="R861" i="2" s="1"/>
  <c r="T861" i="2" a="1"/>
  <c r="T861" i="2" s="1"/>
  <c r="S861" i="2" a="1"/>
  <c r="S861" i="2" s="1"/>
  <c r="R837" i="2" a="1"/>
  <c r="R837" i="2" s="1"/>
  <c r="T837" i="2" a="1"/>
  <c r="T837" i="2" s="1"/>
  <c r="S837" i="2" a="1"/>
  <c r="S837" i="2" s="1"/>
  <c r="S817" i="2" a="1"/>
  <c r="S817" i="2" s="1"/>
  <c r="R817" i="2" a="1"/>
  <c r="R817" i="2" s="1"/>
  <c r="T817" i="2" a="1"/>
  <c r="T817" i="2" s="1"/>
  <c r="T793" i="2" a="1"/>
  <c r="T793" i="2" s="1"/>
  <c r="R793" i="2" a="1"/>
  <c r="R793" i="2" s="1"/>
  <c r="S793" i="2" a="1"/>
  <c r="S793" i="2" s="1"/>
  <c r="R781" i="2" a="1"/>
  <c r="R781" i="2" s="1"/>
  <c r="T781" i="2" a="1"/>
  <c r="T781" i="2" s="1"/>
  <c r="S781" i="2" a="1"/>
  <c r="S781" i="2" s="1"/>
  <c r="S769" i="2" a="1"/>
  <c r="S769" i="2" s="1"/>
  <c r="T769" i="2" a="1"/>
  <c r="T769" i="2" s="1"/>
  <c r="R769" i="2" a="1"/>
  <c r="R769" i="2" s="1"/>
  <c r="T757" i="2" a="1"/>
  <c r="T757" i="2" s="1"/>
  <c r="S757" i="2" a="1"/>
  <c r="S757" i="2" s="1"/>
  <c r="R757" i="2" a="1"/>
  <c r="R757" i="2" s="1"/>
  <c r="R745" i="2" a="1"/>
  <c r="R745" i="2" s="1"/>
  <c r="T745" i="2" a="1"/>
  <c r="T745" i="2" s="1"/>
  <c r="S745" i="2" a="1"/>
  <c r="S745" i="2" s="1"/>
  <c r="R733" i="2" a="1"/>
  <c r="R733" i="2" s="1"/>
  <c r="T733" i="2" a="1"/>
  <c r="T733" i="2" s="1"/>
  <c r="S733" i="2" a="1"/>
  <c r="S733" i="2" s="1"/>
  <c r="T709" i="2" a="1"/>
  <c r="T709" i="2" s="1"/>
  <c r="S709" i="2" a="1"/>
  <c r="S709" i="2" s="1"/>
  <c r="R709" i="2" a="1"/>
  <c r="R709" i="2" s="1"/>
  <c r="S689" i="2" a="1"/>
  <c r="S689" i="2" s="1"/>
  <c r="R689" i="2" a="1"/>
  <c r="R689" i="2" s="1"/>
  <c r="T689" i="2" a="1"/>
  <c r="T689" i="2" s="1"/>
  <c r="R665" i="2" a="1"/>
  <c r="R665" i="2" s="1"/>
  <c r="T665" i="2" a="1"/>
  <c r="T665" i="2" s="1"/>
  <c r="S665" i="2" a="1"/>
  <c r="S665" i="2" s="1"/>
  <c r="R653" i="2" a="1"/>
  <c r="R653" i="2" s="1"/>
  <c r="T653" i="2" a="1"/>
  <c r="T653" i="2" s="1"/>
  <c r="S653" i="2" a="1"/>
  <c r="S653" i="2" s="1"/>
  <c r="S641" i="2" a="1"/>
  <c r="S641" i="2" s="1"/>
  <c r="R641" i="2" a="1"/>
  <c r="R641" i="2" s="1"/>
  <c r="T641" i="2" a="1"/>
  <c r="T641" i="2" s="1"/>
  <c r="T629" i="2" a="1"/>
  <c r="T629" i="2" s="1"/>
  <c r="S629" i="2" a="1"/>
  <c r="S629" i="2" s="1"/>
  <c r="R629" i="2" a="1"/>
  <c r="R629" i="2" s="1"/>
  <c r="R617" i="2" a="1"/>
  <c r="R617" i="2" s="1"/>
  <c r="T617" i="2" a="1"/>
  <c r="T617" i="2" s="1"/>
  <c r="S617" i="2" a="1"/>
  <c r="S617" i="2" s="1"/>
  <c r="T597" i="2" a="1"/>
  <c r="T597" i="2" s="1"/>
  <c r="S597" i="2" a="1"/>
  <c r="S597" i="2" s="1"/>
  <c r="R597" i="2" a="1"/>
  <c r="R597" i="2" s="1"/>
  <c r="T581" i="2" a="1"/>
  <c r="T581" i="2" s="1"/>
  <c r="S581" i="2" a="1"/>
  <c r="S581" i="2" s="1"/>
  <c r="R581" i="2" a="1"/>
  <c r="R581" i="2" s="1"/>
  <c r="R569" i="2" a="1"/>
  <c r="R569" i="2" s="1"/>
  <c r="T569" i="2" a="1"/>
  <c r="T569" i="2" s="1"/>
  <c r="S569" i="2" a="1"/>
  <c r="S569" i="2" s="1"/>
  <c r="R557" i="2" a="1"/>
  <c r="R557" i="2" s="1"/>
  <c r="T557" i="2" a="1"/>
  <c r="T557" i="2" s="1"/>
  <c r="S557" i="2" a="1"/>
  <c r="S557" i="2" s="1"/>
  <c r="T533" i="2" a="1"/>
  <c r="T533" i="2" s="1"/>
  <c r="S533" i="2" a="1"/>
  <c r="S533" i="2" s="1"/>
  <c r="R533" i="2" a="1"/>
  <c r="R533" i="2" s="1"/>
  <c r="T517" i="2" a="1"/>
  <c r="T517" i="2" s="1"/>
  <c r="S517" i="2" a="1"/>
  <c r="S517" i="2" s="1"/>
  <c r="R517" i="2" a="1"/>
  <c r="R517" i="2" s="1"/>
  <c r="R505" i="2" a="1"/>
  <c r="R505" i="2" s="1"/>
  <c r="T505" i="2" a="1"/>
  <c r="T505" i="2" s="1"/>
  <c r="S505" i="2" a="1"/>
  <c r="S505" i="2" s="1"/>
  <c r="R493" i="2" a="1"/>
  <c r="R493" i="2" s="1"/>
  <c r="T493" i="2" a="1"/>
  <c r="T493" i="2" s="1"/>
  <c r="S493" i="2" a="1"/>
  <c r="S493" i="2" s="1"/>
  <c r="R469" i="2" a="1"/>
  <c r="R469" i="2" s="1"/>
  <c r="S469" i="2" a="1"/>
  <c r="S469" i="2" s="1"/>
  <c r="T469" i="2" a="1"/>
  <c r="T469" i="2" s="1"/>
  <c r="R453" i="2" a="1"/>
  <c r="R453" i="2" s="1"/>
  <c r="S453" i="2" a="1"/>
  <c r="S453" i="2" s="1"/>
  <c r="T453" i="2" a="1"/>
  <c r="T453" i="2" s="1"/>
  <c r="R441" i="2" a="1"/>
  <c r="R441" i="2" s="1"/>
  <c r="S441" i="2" a="1"/>
  <c r="S441" i="2" s="1"/>
  <c r="S429" i="2" a="1"/>
  <c r="S429" i="2" s="1"/>
  <c r="R429" i="2" a="1"/>
  <c r="R429" i="2" s="1"/>
  <c r="S405" i="2" a="1"/>
  <c r="S405" i="2" s="1"/>
  <c r="R405" i="2" a="1"/>
  <c r="R405" i="2" s="1"/>
  <c r="S389" i="2" a="1"/>
  <c r="S389" i="2" s="1"/>
  <c r="R389" i="2" a="1"/>
  <c r="R389" i="2" s="1"/>
  <c r="S377" i="2" a="1"/>
  <c r="S377" i="2" s="1"/>
  <c r="T377" i="2" a="1"/>
  <c r="T377" i="2" s="1"/>
  <c r="R377" i="2" a="1"/>
  <c r="R377" i="2" s="1"/>
  <c r="R365" i="2" a="1"/>
  <c r="R365" i="2" s="1"/>
  <c r="S365" i="2" a="1"/>
  <c r="S365" i="2" s="1"/>
  <c r="S341" i="2" a="1"/>
  <c r="S341" i="2" s="1"/>
  <c r="R341" i="2" a="1"/>
  <c r="R341" i="2" s="1"/>
  <c r="S325" i="2" a="1"/>
  <c r="S325" i="2" s="1"/>
  <c r="R325" i="2" a="1"/>
  <c r="R325" i="2" s="1"/>
  <c r="S313" i="2" a="1"/>
  <c r="S313" i="2" s="1"/>
  <c r="T313" i="2" a="1"/>
  <c r="T313" i="2" s="1"/>
  <c r="R313" i="2" a="1"/>
  <c r="R313" i="2" s="1"/>
  <c r="S301" i="2" a="1"/>
  <c r="S301" i="2" s="1"/>
  <c r="R301" i="2" a="1"/>
  <c r="R301" i="2" s="1"/>
  <c r="R277" i="2" a="1"/>
  <c r="R277" i="2" s="1"/>
  <c r="S277" i="2" a="1"/>
  <c r="S277" i="2" s="1"/>
  <c r="S261" i="2" a="1"/>
  <c r="S261" i="2" s="1"/>
  <c r="R261" i="2" a="1"/>
  <c r="R261" i="2" s="1"/>
  <c r="S249" i="2" a="1"/>
  <c r="S249" i="2" s="1"/>
  <c r="T249" i="2" a="1"/>
  <c r="T249" i="2" s="1"/>
  <c r="R249" i="2" a="1"/>
  <c r="R249" i="2" s="1"/>
  <c r="S237" i="2" a="1"/>
  <c r="S237" i="2" s="1"/>
  <c r="R237" i="2" a="1"/>
  <c r="R237" i="2" s="1"/>
  <c r="S141" i="2" a="1"/>
  <c r="S141" i="2" s="1"/>
  <c r="S101" i="2" a="1"/>
  <c r="S101" i="2" s="1"/>
  <c r="S85" i="2" a="1"/>
  <c r="S85" i="2" s="1"/>
  <c r="S53" i="2" a="1"/>
  <c r="S53" i="2" s="1"/>
  <c r="S37" i="2" a="1"/>
  <c r="S37" i="2" s="1"/>
  <c r="S21" i="2" a="1"/>
  <c r="S21" i="2" s="1"/>
  <c r="P2492" i="2"/>
  <c r="P2452" i="2"/>
  <c r="P2404" i="2"/>
  <c r="P2364" i="2"/>
  <c r="P2324" i="2"/>
  <c r="P2276" i="2"/>
  <c r="P2236" i="2"/>
  <c r="P2196" i="2"/>
  <c r="P2148" i="2"/>
  <c r="S468" i="2" a="1"/>
  <c r="S468" i="2" s="1"/>
  <c r="R468" i="2" a="1"/>
  <c r="R468" i="2" s="1"/>
  <c r="S448" i="2" a="1"/>
  <c r="S448" i="2" s="1"/>
  <c r="R448" i="2" a="1"/>
  <c r="R448" i="2" s="1"/>
  <c r="R428" i="2" a="1"/>
  <c r="R428" i="2" s="1"/>
  <c r="S428" i="2" a="1"/>
  <c r="S428" i="2" s="1"/>
  <c r="T428" i="2" a="1"/>
  <c r="T428" i="2" s="1"/>
  <c r="R420" i="2" a="1"/>
  <c r="R420" i="2" s="1"/>
  <c r="S420" i="2" a="1"/>
  <c r="S420" i="2" s="1"/>
  <c r="T420" i="2" a="1"/>
  <c r="T420" i="2" s="1"/>
  <c r="R408" i="2" a="1"/>
  <c r="R408" i="2" s="1"/>
  <c r="T408" i="2" a="1"/>
  <c r="T408" i="2" s="1"/>
  <c r="R380" i="2" a="1"/>
  <c r="R380" i="2" s="1"/>
  <c r="S380" i="2" a="1"/>
  <c r="S380" i="2" s="1"/>
  <c r="T380" i="2" a="1"/>
  <c r="T380" i="2" s="1"/>
  <c r="R368" i="2" a="1"/>
  <c r="R368" i="2" s="1"/>
  <c r="T368" i="2" a="1"/>
  <c r="T368" i="2" s="1"/>
  <c r="R360" i="2" a="1"/>
  <c r="R360" i="2" s="1"/>
  <c r="T360" i="2" a="1"/>
  <c r="T360" i="2" s="1"/>
  <c r="R340" i="2" a="1"/>
  <c r="R340" i="2" s="1"/>
  <c r="S340" i="2" a="1"/>
  <c r="S340" i="2" s="1"/>
  <c r="T340" i="2" a="1"/>
  <c r="T340" i="2" s="1"/>
  <c r="R320" i="2" a="1"/>
  <c r="R320" i="2" s="1"/>
  <c r="T320" i="2" a="1"/>
  <c r="T320" i="2" s="1"/>
  <c r="R300" i="2" a="1"/>
  <c r="R300" i="2" s="1"/>
  <c r="S300" i="2" a="1"/>
  <c r="S300" i="2" s="1"/>
  <c r="T300" i="2" a="1"/>
  <c r="T300" i="2" s="1"/>
  <c r="R292" i="2" a="1"/>
  <c r="R292" i="2" s="1"/>
  <c r="S292" i="2" a="1"/>
  <c r="S292" i="2" s="1"/>
  <c r="T292" i="2" a="1"/>
  <c r="T292" i="2" s="1"/>
  <c r="R280" i="2" a="1"/>
  <c r="R280" i="2" s="1"/>
  <c r="T280" i="2" a="1"/>
  <c r="T280" i="2" s="1"/>
  <c r="R252" i="2" a="1"/>
  <c r="R252" i="2" s="1"/>
  <c r="S252" i="2" a="1"/>
  <c r="S252" i="2" s="1"/>
  <c r="T252" i="2" a="1"/>
  <c r="T252" i="2" s="1"/>
  <c r="R240" i="2" a="1"/>
  <c r="R240" i="2" s="1"/>
  <c r="T240" i="2" a="1"/>
  <c r="T240" i="2" s="1"/>
  <c r="R232" i="2" a="1"/>
  <c r="R232" i="2" s="1"/>
  <c r="T232" i="2" a="1"/>
  <c r="T232" i="2" s="1"/>
  <c r="S84" i="2" a="1"/>
  <c r="S84" i="2" s="1"/>
  <c r="S68" i="2" a="1"/>
  <c r="S68" i="2" s="1"/>
  <c r="S52" i="2" a="1"/>
  <c r="S52" i="2" s="1"/>
  <c r="S20" i="2" a="1"/>
  <c r="S20" i="2" s="1"/>
  <c r="S2151" i="2" a="1"/>
  <c r="S2151" i="2" s="1"/>
  <c r="T2151" i="2" a="1"/>
  <c r="T2151" i="2" s="1"/>
  <c r="R2151" i="2" a="1"/>
  <c r="R2151" i="2" s="1"/>
  <c r="R2139" i="2" a="1"/>
  <c r="R2139" i="2" s="1"/>
  <c r="T2139" i="2" a="1"/>
  <c r="T2139" i="2" s="1"/>
  <c r="S2139" i="2" a="1"/>
  <c r="S2139" i="2" s="1"/>
  <c r="P2127" i="2"/>
  <c r="S2119" i="2" a="1"/>
  <c r="S2119" i="2" s="1"/>
  <c r="T2119" i="2" a="1"/>
  <c r="T2119" i="2" s="1"/>
  <c r="R2119" i="2" a="1"/>
  <c r="R2119" i="2" s="1"/>
  <c r="S2107" i="2" a="1"/>
  <c r="S2107" i="2" s="1"/>
  <c r="T2107" i="2" a="1"/>
  <c r="T2107" i="2" s="1"/>
  <c r="R2107" i="2" a="1"/>
  <c r="R2107" i="2" s="1"/>
  <c r="P2095" i="2"/>
  <c r="S2087" i="2" a="1"/>
  <c r="S2087" i="2" s="1"/>
  <c r="R2087" i="2" a="1"/>
  <c r="R2087" i="2" s="1"/>
  <c r="T2087" i="2" a="1"/>
  <c r="T2087" i="2" s="1"/>
  <c r="S2075" i="2" a="1"/>
  <c r="S2075" i="2" s="1"/>
  <c r="T2075" i="2" a="1"/>
  <c r="T2075" i="2" s="1"/>
  <c r="R2075" i="2" a="1"/>
  <c r="R2075" i="2" s="1"/>
  <c r="P2063" i="2"/>
  <c r="T2055" i="2" a="1"/>
  <c r="T2055" i="2" s="1"/>
  <c r="S2055" i="2" a="1"/>
  <c r="S2055" i="2" s="1"/>
  <c r="R2055" i="2" a="1"/>
  <c r="R2055" i="2" s="1"/>
  <c r="R2043" i="2" a="1"/>
  <c r="R2043" i="2" s="1"/>
  <c r="T2043" i="2" a="1"/>
  <c r="T2043" i="2" s="1"/>
  <c r="S2043" i="2" a="1"/>
  <c r="S2043" i="2" s="1"/>
  <c r="P2031" i="2"/>
  <c r="S2023" i="2" a="1"/>
  <c r="S2023" i="2" s="1"/>
  <c r="R2023" i="2" a="1"/>
  <c r="R2023" i="2" s="1"/>
  <c r="T2023" i="2" a="1"/>
  <c r="T2023" i="2" s="1"/>
  <c r="S2011" i="2" a="1"/>
  <c r="S2011" i="2" s="1"/>
  <c r="R2011" i="2" a="1"/>
  <c r="R2011" i="2" s="1"/>
  <c r="T2011" i="2" a="1"/>
  <c r="T2011" i="2" s="1"/>
  <c r="P1999" i="2"/>
  <c r="S1991" i="2" a="1"/>
  <c r="S1991" i="2" s="1"/>
  <c r="R1991" i="2" a="1"/>
  <c r="R1991" i="2" s="1"/>
  <c r="T1991" i="2" a="1"/>
  <c r="T1991" i="2" s="1"/>
  <c r="S1979" i="2" a="1"/>
  <c r="S1979" i="2" s="1"/>
  <c r="R1979" i="2" a="1"/>
  <c r="R1979" i="2" s="1"/>
  <c r="T1979" i="2" a="1"/>
  <c r="T1979" i="2" s="1"/>
  <c r="P1967" i="2"/>
  <c r="R1959" i="2" a="1"/>
  <c r="R1959" i="2" s="1"/>
  <c r="T1959" i="2" a="1"/>
  <c r="T1959" i="2" s="1"/>
  <c r="S1959" i="2" a="1"/>
  <c r="S1959" i="2" s="1"/>
  <c r="T1947" i="2" a="1"/>
  <c r="T1947" i="2" s="1"/>
  <c r="S1947" i="2" a="1"/>
  <c r="S1947" i="2" s="1"/>
  <c r="R1947" i="2" a="1"/>
  <c r="R1947" i="2" s="1"/>
  <c r="P1935" i="2"/>
  <c r="R1927" i="2" a="1"/>
  <c r="R1927" i="2" s="1"/>
  <c r="T1927" i="2" a="1"/>
  <c r="T1927" i="2" s="1"/>
  <c r="S1927" i="2" a="1"/>
  <c r="S1927" i="2" s="1"/>
  <c r="R1915" i="2" a="1"/>
  <c r="R1915" i="2" s="1"/>
  <c r="T1915" i="2" a="1"/>
  <c r="T1915" i="2" s="1"/>
  <c r="S1915" i="2" a="1"/>
  <c r="S1915" i="2" s="1"/>
  <c r="P1903" i="2"/>
  <c r="S1895" i="2" a="1"/>
  <c r="S1895" i="2" s="1"/>
  <c r="T1895" i="2" a="1"/>
  <c r="T1895" i="2" s="1"/>
  <c r="R1895" i="2" a="1"/>
  <c r="R1895" i="2" s="1"/>
  <c r="R1883" i="2" a="1"/>
  <c r="R1883" i="2" s="1"/>
  <c r="S1883" i="2" a="1"/>
  <c r="S1883" i="2" s="1"/>
  <c r="T1883" i="2" a="1"/>
  <c r="T1883" i="2" s="1"/>
  <c r="P1871" i="2"/>
  <c r="R1863" i="2" a="1"/>
  <c r="R1863" i="2" s="1"/>
  <c r="S1863" i="2" a="1"/>
  <c r="S1863" i="2" s="1"/>
  <c r="T1863" i="2" a="1"/>
  <c r="T1863" i="2" s="1"/>
  <c r="T1851" i="2" a="1"/>
  <c r="T1851" i="2" s="1"/>
  <c r="R1851" i="2" a="1"/>
  <c r="R1851" i="2" s="1"/>
  <c r="S1851" i="2" a="1"/>
  <c r="S1851" i="2" s="1"/>
  <c r="P1839" i="2"/>
  <c r="T1831" i="2" a="1"/>
  <c r="T1831" i="2" s="1"/>
  <c r="S1831" i="2" a="1"/>
  <c r="S1831" i="2" s="1"/>
  <c r="R1831" i="2" a="1"/>
  <c r="R1831" i="2" s="1"/>
  <c r="T1819" i="2" a="1"/>
  <c r="T1819" i="2" s="1"/>
  <c r="S1819" i="2" a="1"/>
  <c r="S1819" i="2" s="1"/>
  <c r="R1819" i="2" a="1"/>
  <c r="R1819" i="2" s="1"/>
  <c r="P1807" i="2"/>
  <c r="S1799" i="2" a="1"/>
  <c r="S1799" i="2" s="1"/>
  <c r="R1799" i="2" a="1"/>
  <c r="R1799" i="2" s="1"/>
  <c r="T1799" i="2" a="1"/>
  <c r="T1799" i="2" s="1"/>
  <c r="R1787" i="2" a="1"/>
  <c r="R1787" i="2" s="1"/>
  <c r="T1787" i="2" a="1"/>
  <c r="T1787" i="2" s="1"/>
  <c r="S1787" i="2" a="1"/>
  <c r="S1787" i="2" s="1"/>
  <c r="P1775" i="2"/>
  <c r="R1767" i="2" a="1"/>
  <c r="R1767" i="2" s="1"/>
  <c r="T1767" i="2" a="1"/>
  <c r="T1767" i="2" s="1"/>
  <c r="S1767" i="2" a="1"/>
  <c r="S1767" i="2" s="1"/>
  <c r="S1755" i="2" a="1"/>
  <c r="S1755" i="2" s="1"/>
  <c r="R1755" i="2" a="1"/>
  <c r="R1755" i="2" s="1"/>
  <c r="T1755" i="2" a="1"/>
  <c r="T1755" i="2" s="1"/>
  <c r="P1743" i="2"/>
  <c r="S1735" i="2" a="1"/>
  <c r="S1735" i="2" s="1"/>
  <c r="T1735" i="2" a="1"/>
  <c r="T1735" i="2" s="1"/>
  <c r="R1735" i="2" a="1"/>
  <c r="R1735" i="2" s="1"/>
  <c r="R1723" i="2" a="1"/>
  <c r="R1723" i="2" s="1"/>
  <c r="T1723" i="2" a="1"/>
  <c r="T1723" i="2" s="1"/>
  <c r="S1723" i="2" a="1"/>
  <c r="S1723" i="2" s="1"/>
  <c r="P1711" i="2"/>
  <c r="T1703" i="2" a="1"/>
  <c r="T1703" i="2" s="1"/>
  <c r="S1703" i="2" a="1"/>
  <c r="S1703" i="2" s="1"/>
  <c r="R1703" i="2" a="1"/>
  <c r="R1703" i="2" s="1"/>
  <c r="T1691" i="2" a="1"/>
  <c r="T1691" i="2" s="1"/>
  <c r="S1691" i="2" a="1"/>
  <c r="S1691" i="2" s="1"/>
  <c r="R1691" i="2" a="1"/>
  <c r="R1691" i="2" s="1"/>
  <c r="P1679" i="2"/>
  <c r="R1671" i="2" a="1"/>
  <c r="R1671" i="2" s="1"/>
  <c r="T1671" i="2" a="1"/>
  <c r="T1671" i="2" s="1"/>
  <c r="S1671" i="2" a="1"/>
  <c r="S1671" i="2" s="1"/>
  <c r="S1659" i="2" a="1"/>
  <c r="S1659" i="2" s="1"/>
  <c r="R1659" i="2" a="1"/>
  <c r="R1659" i="2" s="1"/>
  <c r="T1659" i="2" a="1"/>
  <c r="T1659" i="2" s="1"/>
  <c r="P1647" i="2"/>
  <c r="T1639" i="2" a="1"/>
  <c r="T1639" i="2" s="1"/>
  <c r="S1639" i="2" a="1"/>
  <c r="S1639" i="2" s="1"/>
  <c r="R1639" i="2" a="1"/>
  <c r="R1639" i="2" s="1"/>
  <c r="T1627" i="2" a="1"/>
  <c r="T1627" i="2" s="1"/>
  <c r="S1627" i="2" a="1"/>
  <c r="S1627" i="2" s="1"/>
  <c r="R1627" i="2" a="1"/>
  <c r="R1627" i="2" s="1"/>
  <c r="P1615" i="2"/>
  <c r="T1607" i="2" a="1"/>
  <c r="T1607" i="2" s="1"/>
  <c r="S1607" i="2" a="1"/>
  <c r="S1607" i="2" s="1"/>
  <c r="R1607" i="2" a="1"/>
  <c r="R1607" i="2" s="1"/>
  <c r="T1595" i="2" a="1"/>
  <c r="T1595" i="2" s="1"/>
  <c r="S1595" i="2" a="1"/>
  <c r="S1595" i="2" s="1"/>
  <c r="R1595" i="2" a="1"/>
  <c r="R1595" i="2" s="1"/>
  <c r="P1583" i="2"/>
  <c r="S1575" i="2" a="1"/>
  <c r="S1575" i="2" s="1"/>
  <c r="R1575" i="2" a="1"/>
  <c r="R1575" i="2" s="1"/>
  <c r="T1575" i="2" a="1"/>
  <c r="T1575" i="2" s="1"/>
  <c r="T1563" i="2" a="1"/>
  <c r="T1563" i="2" s="1"/>
  <c r="S1563" i="2" a="1"/>
  <c r="S1563" i="2" s="1"/>
  <c r="R1563" i="2" a="1"/>
  <c r="R1563" i="2" s="1"/>
  <c r="P1551" i="2"/>
  <c r="T1543" i="2" a="1"/>
  <c r="T1543" i="2" s="1"/>
  <c r="S1543" i="2" a="1"/>
  <c r="S1543" i="2" s="1"/>
  <c r="R1543" i="2" a="1"/>
  <c r="R1543" i="2" s="1"/>
  <c r="R1531" i="2" a="1"/>
  <c r="R1531" i="2" s="1"/>
  <c r="T1531" i="2" a="1"/>
  <c r="T1531" i="2" s="1"/>
  <c r="S1531" i="2" a="1"/>
  <c r="S1531" i="2" s="1"/>
  <c r="P1519" i="2"/>
  <c r="S1511" i="2" a="1"/>
  <c r="S1511" i="2" s="1"/>
  <c r="R1511" i="2" a="1"/>
  <c r="R1511" i="2" s="1"/>
  <c r="T1511" i="2" a="1"/>
  <c r="T1511" i="2" s="1"/>
  <c r="T1499" i="2" a="1"/>
  <c r="T1499" i="2" s="1"/>
  <c r="S1499" i="2" a="1"/>
  <c r="S1499" i="2" s="1"/>
  <c r="R1499" i="2" a="1"/>
  <c r="R1499" i="2" s="1"/>
  <c r="P1487" i="2"/>
  <c r="S1479" i="2" a="1"/>
  <c r="S1479" i="2" s="1"/>
  <c r="R1479" i="2" a="1"/>
  <c r="R1479" i="2" s="1"/>
  <c r="T1479" i="2" a="1"/>
  <c r="T1479" i="2" s="1"/>
  <c r="T1467" i="2" a="1"/>
  <c r="T1467" i="2" s="1"/>
  <c r="S1467" i="2" a="1"/>
  <c r="S1467" i="2" s="1"/>
  <c r="R1467" i="2" a="1"/>
  <c r="R1467" i="2" s="1"/>
  <c r="P1455" i="2"/>
  <c r="T1447" i="2" a="1"/>
  <c r="T1447" i="2" s="1"/>
  <c r="R1447" i="2" a="1"/>
  <c r="R1447" i="2" s="1"/>
  <c r="S1447" i="2" a="1"/>
  <c r="S1447" i="2" s="1"/>
  <c r="T1435" i="2" a="1"/>
  <c r="T1435" i="2" s="1"/>
  <c r="R1435" i="2" a="1"/>
  <c r="R1435" i="2" s="1"/>
  <c r="S1435" i="2" a="1"/>
  <c r="S1435" i="2" s="1"/>
  <c r="P1423" i="2"/>
  <c r="S1415" i="2" a="1"/>
  <c r="S1415" i="2" s="1"/>
  <c r="R1415" i="2" a="1"/>
  <c r="R1415" i="2" s="1"/>
  <c r="T1415" i="2" a="1"/>
  <c r="T1415" i="2" s="1"/>
  <c r="T1403" i="2" a="1"/>
  <c r="T1403" i="2" s="1"/>
  <c r="S1403" i="2" a="1"/>
  <c r="S1403" i="2" s="1"/>
  <c r="R1403" i="2" a="1"/>
  <c r="R1403" i="2" s="1"/>
  <c r="P1391" i="2"/>
  <c r="R1383" i="2" a="1"/>
  <c r="R1383" i="2" s="1"/>
  <c r="T1383" i="2" a="1"/>
  <c r="T1383" i="2" s="1"/>
  <c r="S1383" i="2" a="1"/>
  <c r="S1383" i="2" s="1"/>
  <c r="S1371" i="2" a="1"/>
  <c r="S1371" i="2" s="1"/>
  <c r="R1371" i="2" a="1"/>
  <c r="R1371" i="2" s="1"/>
  <c r="T1371" i="2" a="1"/>
  <c r="T1371" i="2" s="1"/>
  <c r="P1359" i="2"/>
  <c r="T1351" i="2" a="1"/>
  <c r="T1351" i="2" s="1"/>
  <c r="S1351" i="2" a="1"/>
  <c r="S1351" i="2" s="1"/>
  <c r="R1351" i="2" a="1"/>
  <c r="R1351" i="2" s="1"/>
  <c r="S1339" i="2" a="1"/>
  <c r="S1339" i="2" s="1"/>
  <c r="R1339" i="2" a="1"/>
  <c r="R1339" i="2" s="1"/>
  <c r="T1339" i="2" a="1"/>
  <c r="T1339" i="2" s="1"/>
  <c r="P1327" i="2"/>
  <c r="T1319" i="2" a="1"/>
  <c r="T1319" i="2" s="1"/>
  <c r="S1319" i="2" a="1"/>
  <c r="S1319" i="2" s="1"/>
  <c r="R1319" i="2" a="1"/>
  <c r="R1319" i="2" s="1"/>
  <c r="S1307" i="2" a="1"/>
  <c r="S1307" i="2" s="1"/>
  <c r="R1307" i="2" a="1"/>
  <c r="R1307" i="2" s="1"/>
  <c r="T1307" i="2" a="1"/>
  <c r="T1307" i="2" s="1"/>
  <c r="P1295" i="2"/>
  <c r="T1287" i="2" a="1"/>
  <c r="T1287" i="2" s="1"/>
  <c r="S1287" i="2" a="1"/>
  <c r="S1287" i="2" s="1"/>
  <c r="R1287" i="2" a="1"/>
  <c r="R1287" i="2" s="1"/>
  <c r="S1275" i="2" a="1"/>
  <c r="S1275" i="2" s="1"/>
  <c r="R1275" i="2" a="1"/>
  <c r="R1275" i="2" s="1"/>
  <c r="T1275" i="2" a="1"/>
  <c r="T1275" i="2" s="1"/>
  <c r="P1263" i="2"/>
  <c r="T1255" i="2" a="1"/>
  <c r="T1255" i="2" s="1"/>
  <c r="S1255" i="2" a="1"/>
  <c r="S1255" i="2" s="1"/>
  <c r="R1255" i="2" a="1"/>
  <c r="R1255" i="2" s="1"/>
  <c r="S1243" i="2" a="1"/>
  <c r="S1243" i="2" s="1"/>
  <c r="R1243" i="2" a="1"/>
  <c r="R1243" i="2" s="1"/>
  <c r="T1243" i="2" a="1"/>
  <c r="T1243" i="2" s="1"/>
  <c r="P1231" i="2"/>
  <c r="T1223" i="2" a="1"/>
  <c r="T1223" i="2" s="1"/>
  <c r="S1223" i="2" a="1"/>
  <c r="S1223" i="2" s="1"/>
  <c r="R1223" i="2" a="1"/>
  <c r="R1223" i="2" s="1"/>
  <c r="T1211" i="2" a="1"/>
  <c r="T1211" i="2" s="1"/>
  <c r="S1211" i="2" a="1"/>
  <c r="S1211" i="2" s="1"/>
  <c r="R1211" i="2" a="1"/>
  <c r="R1211" i="2" s="1"/>
  <c r="P1199" i="2"/>
  <c r="T1191" i="2" a="1"/>
  <c r="T1191" i="2" s="1"/>
  <c r="S1191" i="2" a="1"/>
  <c r="S1191" i="2" s="1"/>
  <c r="R1191" i="2" a="1"/>
  <c r="R1191" i="2" s="1"/>
  <c r="T1179" i="2" a="1"/>
  <c r="T1179" i="2" s="1"/>
  <c r="S1179" i="2" a="1"/>
  <c r="S1179" i="2" s="1"/>
  <c r="R1179" i="2" a="1"/>
  <c r="R1179" i="2" s="1"/>
  <c r="P1167" i="2"/>
  <c r="T1159" i="2" a="1"/>
  <c r="T1159" i="2" s="1"/>
  <c r="S1159" i="2" a="1"/>
  <c r="S1159" i="2" s="1"/>
  <c r="R1159" i="2" a="1"/>
  <c r="R1159" i="2" s="1"/>
  <c r="S1147" i="2" a="1"/>
  <c r="S1147" i="2" s="1"/>
  <c r="R1147" i="2" a="1"/>
  <c r="R1147" i="2" s="1"/>
  <c r="T1147" i="2" a="1"/>
  <c r="T1147" i="2" s="1"/>
  <c r="P1135" i="2"/>
  <c r="S1127" i="2" a="1"/>
  <c r="S1127" i="2" s="1"/>
  <c r="R1127" i="2" a="1"/>
  <c r="R1127" i="2" s="1"/>
  <c r="T1127" i="2" a="1"/>
  <c r="T1127" i="2" s="1"/>
  <c r="S1115" i="2" a="1"/>
  <c r="S1115" i="2" s="1"/>
  <c r="R1115" i="2" a="1"/>
  <c r="R1115" i="2" s="1"/>
  <c r="T1115" i="2" a="1"/>
  <c r="T1115" i="2" s="1"/>
  <c r="P1103" i="2"/>
  <c r="S1095" i="2" a="1"/>
  <c r="S1095" i="2" s="1"/>
  <c r="R1095" i="2" a="1"/>
  <c r="R1095" i="2" s="1"/>
  <c r="T1095" i="2" a="1"/>
  <c r="T1095" i="2" s="1"/>
  <c r="S1083" i="2" a="1"/>
  <c r="S1083" i="2" s="1"/>
  <c r="R1083" i="2" a="1"/>
  <c r="R1083" i="2" s="1"/>
  <c r="T1083" i="2" a="1"/>
  <c r="T1083" i="2" s="1"/>
  <c r="P1071" i="2"/>
  <c r="T1063" i="2" a="1"/>
  <c r="T1063" i="2" s="1"/>
  <c r="S1063" i="2" a="1"/>
  <c r="S1063" i="2" s="1"/>
  <c r="R1063" i="2" a="1"/>
  <c r="R1063" i="2" s="1"/>
  <c r="T1051" i="2" a="1"/>
  <c r="T1051" i="2" s="1"/>
  <c r="S1051" i="2" a="1"/>
  <c r="S1051" i="2" s="1"/>
  <c r="R1051" i="2" a="1"/>
  <c r="R1051" i="2" s="1"/>
  <c r="P1039" i="2"/>
  <c r="S1031" i="2" a="1"/>
  <c r="S1031" i="2" s="1"/>
  <c r="R1031" i="2" a="1"/>
  <c r="R1031" i="2" s="1"/>
  <c r="T1031" i="2" a="1"/>
  <c r="T1031" i="2" s="1"/>
  <c r="S1019" i="2" a="1"/>
  <c r="S1019" i="2" s="1"/>
  <c r="R1019" i="2" a="1"/>
  <c r="R1019" i="2" s="1"/>
  <c r="T1019" i="2" a="1"/>
  <c r="T1019" i="2" s="1"/>
  <c r="P1007" i="2"/>
  <c r="S999" i="2" a="1"/>
  <c r="S999" i="2" s="1"/>
  <c r="R999" i="2" a="1"/>
  <c r="R999" i="2" s="1"/>
  <c r="T999" i="2" a="1"/>
  <c r="T999" i="2" s="1"/>
  <c r="S987" i="2" a="1"/>
  <c r="S987" i="2" s="1"/>
  <c r="R987" i="2" a="1"/>
  <c r="R987" i="2" s="1"/>
  <c r="T987" i="2" a="1"/>
  <c r="T987" i="2" s="1"/>
  <c r="P975" i="2"/>
  <c r="S967" i="2" a="1"/>
  <c r="S967" i="2" s="1"/>
  <c r="R967" i="2" a="1"/>
  <c r="R967" i="2" s="1"/>
  <c r="T967" i="2" a="1"/>
  <c r="T967" i="2" s="1"/>
  <c r="S955" i="2" a="1"/>
  <c r="S955" i="2" s="1"/>
  <c r="R955" i="2" a="1"/>
  <c r="R955" i="2" s="1"/>
  <c r="T955" i="2" a="1"/>
  <c r="T955" i="2" s="1"/>
  <c r="P943" i="2"/>
  <c r="S935" i="2" a="1"/>
  <c r="S935" i="2" s="1"/>
  <c r="R935" i="2" a="1"/>
  <c r="R935" i="2" s="1"/>
  <c r="T935" i="2" a="1"/>
  <c r="T935" i="2" s="1"/>
  <c r="S923" i="2" a="1"/>
  <c r="S923" i="2" s="1"/>
  <c r="R923" i="2" a="1"/>
  <c r="R923" i="2" s="1"/>
  <c r="T923" i="2" a="1"/>
  <c r="T923" i="2" s="1"/>
  <c r="P911" i="2"/>
  <c r="S903" i="2" a="1"/>
  <c r="S903" i="2" s="1"/>
  <c r="R903" i="2" a="1"/>
  <c r="R903" i="2" s="1"/>
  <c r="T903" i="2" a="1"/>
  <c r="T903" i="2" s="1"/>
  <c r="S891" i="2" a="1"/>
  <c r="S891" i="2" s="1"/>
  <c r="R891" i="2" a="1"/>
  <c r="R891" i="2" s="1"/>
  <c r="T891" i="2" a="1"/>
  <c r="T891" i="2" s="1"/>
  <c r="P879" i="2"/>
  <c r="S871" i="2" a="1"/>
  <c r="S871" i="2" s="1"/>
  <c r="R871" i="2" a="1"/>
  <c r="R871" i="2" s="1"/>
  <c r="T871" i="2" a="1"/>
  <c r="T871" i="2" s="1"/>
  <c r="S859" i="2" a="1"/>
  <c r="S859" i="2" s="1"/>
  <c r="R859" i="2" a="1"/>
  <c r="R859" i="2" s="1"/>
  <c r="T859" i="2" a="1"/>
  <c r="T859" i="2" s="1"/>
  <c r="P847" i="2"/>
  <c r="T839" i="2" a="1"/>
  <c r="T839" i="2" s="1"/>
  <c r="S839" i="2" a="1"/>
  <c r="S839" i="2" s="1"/>
  <c r="R839" i="2" a="1"/>
  <c r="R839" i="2" s="1"/>
  <c r="R827" i="2" a="1"/>
  <c r="R827" i="2" s="1"/>
  <c r="T827" i="2" a="1"/>
  <c r="T827" i="2" s="1"/>
  <c r="S827" i="2" a="1"/>
  <c r="S827" i="2" s="1"/>
  <c r="P815" i="2"/>
  <c r="T807" i="2" a="1"/>
  <c r="T807" i="2" s="1"/>
  <c r="S807" i="2" a="1"/>
  <c r="S807" i="2" s="1"/>
  <c r="R807" i="2" a="1"/>
  <c r="R807" i="2" s="1"/>
  <c r="T795" i="2" a="1"/>
  <c r="T795" i="2" s="1"/>
  <c r="S795" i="2" a="1"/>
  <c r="S795" i="2" s="1"/>
  <c r="R795" i="2" a="1"/>
  <c r="R795" i="2" s="1"/>
  <c r="P783" i="2"/>
  <c r="R775" i="2" a="1"/>
  <c r="R775" i="2" s="1"/>
  <c r="T775" i="2" a="1"/>
  <c r="T775" i="2" s="1"/>
  <c r="S775" i="2" a="1"/>
  <c r="S775" i="2" s="1"/>
  <c r="T763" i="2" a="1"/>
  <c r="T763" i="2" s="1"/>
  <c r="S763" i="2" a="1"/>
  <c r="S763" i="2" s="1"/>
  <c r="R763" i="2" a="1"/>
  <c r="R763" i="2" s="1"/>
  <c r="P751" i="2"/>
  <c r="S743" i="2" a="1"/>
  <c r="S743" i="2" s="1"/>
  <c r="R743" i="2" a="1"/>
  <c r="R743" i="2" s="1"/>
  <c r="T743" i="2" a="1"/>
  <c r="T743" i="2" s="1"/>
  <c r="T731" i="2" a="1"/>
  <c r="T731" i="2" s="1"/>
  <c r="S731" i="2" a="1"/>
  <c r="S731" i="2" s="1"/>
  <c r="R731" i="2" a="1"/>
  <c r="R731" i="2" s="1"/>
  <c r="P719" i="2"/>
  <c r="S711" i="2" a="1"/>
  <c r="S711" i="2" s="1"/>
  <c r="R711" i="2" a="1"/>
  <c r="R711" i="2" s="1"/>
  <c r="T711" i="2" a="1"/>
  <c r="T711" i="2" s="1"/>
  <c r="T699" i="2" a="1"/>
  <c r="T699" i="2" s="1"/>
  <c r="S699" i="2" a="1"/>
  <c r="S699" i="2" s="1"/>
  <c r="R699" i="2" a="1"/>
  <c r="R699" i="2" s="1"/>
  <c r="P687" i="2"/>
  <c r="S679" i="2" a="1"/>
  <c r="S679" i="2" s="1"/>
  <c r="R679" i="2" a="1"/>
  <c r="R679" i="2" s="1"/>
  <c r="T679" i="2" a="1"/>
  <c r="T679" i="2" s="1"/>
  <c r="T667" i="2" a="1"/>
  <c r="T667" i="2" s="1"/>
  <c r="S667" i="2" a="1"/>
  <c r="S667" i="2" s="1"/>
  <c r="R667" i="2" a="1"/>
  <c r="R667" i="2" s="1"/>
  <c r="P655" i="2"/>
  <c r="S647" i="2" a="1"/>
  <c r="S647" i="2" s="1"/>
  <c r="R647" i="2" a="1"/>
  <c r="R647" i="2" s="1"/>
  <c r="T647" i="2" a="1"/>
  <c r="T647" i="2" s="1"/>
  <c r="T635" i="2" a="1"/>
  <c r="T635" i="2" s="1"/>
  <c r="S635" i="2" a="1"/>
  <c r="S635" i="2" s="1"/>
  <c r="R635" i="2" a="1"/>
  <c r="R635" i="2" s="1"/>
  <c r="P623" i="2"/>
  <c r="S615" i="2" a="1"/>
  <c r="S615" i="2" s="1"/>
  <c r="R615" i="2" a="1"/>
  <c r="R615" i="2" s="1"/>
  <c r="T615" i="2" a="1"/>
  <c r="T615" i="2" s="1"/>
  <c r="T603" i="2" a="1"/>
  <c r="T603" i="2" s="1"/>
  <c r="S603" i="2" a="1"/>
  <c r="S603" i="2" s="1"/>
  <c r="R603" i="2" a="1"/>
  <c r="R603" i="2" s="1"/>
  <c r="P591" i="2"/>
  <c r="S583" i="2" a="1"/>
  <c r="S583" i="2" s="1"/>
  <c r="R583" i="2" a="1"/>
  <c r="R583" i="2" s="1"/>
  <c r="T583" i="2" a="1"/>
  <c r="T583" i="2" s="1"/>
  <c r="T571" i="2" a="1"/>
  <c r="T571" i="2" s="1"/>
  <c r="S571" i="2" a="1"/>
  <c r="S571" i="2" s="1"/>
  <c r="R571" i="2" a="1"/>
  <c r="R571" i="2" s="1"/>
  <c r="P559" i="2"/>
  <c r="S551" i="2" a="1"/>
  <c r="S551" i="2" s="1"/>
  <c r="R551" i="2" a="1"/>
  <c r="R551" i="2" s="1"/>
  <c r="T551" i="2" a="1"/>
  <c r="T551" i="2" s="1"/>
  <c r="T539" i="2" a="1"/>
  <c r="T539" i="2" s="1"/>
  <c r="S539" i="2" a="1"/>
  <c r="S539" i="2" s="1"/>
  <c r="R539" i="2" a="1"/>
  <c r="R539" i="2" s="1"/>
  <c r="P527" i="2"/>
  <c r="S519" i="2" a="1"/>
  <c r="S519" i="2" s="1"/>
  <c r="R519" i="2" a="1"/>
  <c r="R519" i="2" s="1"/>
  <c r="T519" i="2" a="1"/>
  <c r="T519" i="2" s="1"/>
  <c r="T507" i="2" a="1"/>
  <c r="T507" i="2" s="1"/>
  <c r="S507" i="2" a="1"/>
  <c r="S507" i="2" s="1"/>
  <c r="R507" i="2" a="1"/>
  <c r="R507" i="2" s="1"/>
  <c r="P495" i="2"/>
  <c r="S487" i="2" a="1"/>
  <c r="S487" i="2" s="1"/>
  <c r="R487" i="2" a="1"/>
  <c r="R487" i="2" s="1"/>
  <c r="T487" i="2" a="1"/>
  <c r="T487" i="2" s="1"/>
  <c r="R475" i="2" a="1"/>
  <c r="R475" i="2" s="1"/>
  <c r="T475" i="2" a="1"/>
  <c r="T475" i="2" s="1"/>
  <c r="S475" i="2" a="1"/>
  <c r="S475" i="2" s="1"/>
  <c r="P463" i="2"/>
  <c r="R455" i="2" a="1"/>
  <c r="R455" i="2" s="1"/>
  <c r="S455" i="2" a="1"/>
  <c r="S455" i="2" s="1"/>
  <c r="T455" i="2" a="1"/>
  <c r="T455" i="2" s="1"/>
  <c r="R443" i="2" a="1"/>
  <c r="R443" i="2" s="1"/>
  <c r="T443" i="2" a="1"/>
  <c r="T443" i="2" s="1"/>
  <c r="S443" i="2" a="1"/>
  <c r="S443" i="2" s="1"/>
  <c r="P431" i="2"/>
  <c r="T423" i="2" a="1"/>
  <c r="T423" i="2" s="1"/>
  <c r="R423" i="2" a="1"/>
  <c r="R423" i="2" s="1"/>
  <c r="S423" i="2" a="1"/>
  <c r="S423" i="2" s="1"/>
  <c r="S411" i="2" a="1"/>
  <c r="S411" i="2" s="1"/>
  <c r="T411" i="2" a="1"/>
  <c r="T411" i="2" s="1"/>
  <c r="P399" i="2"/>
  <c r="T391" i="2" a="1"/>
  <c r="T391" i="2" s="1"/>
  <c r="R391" i="2" a="1"/>
  <c r="R391" i="2" s="1"/>
  <c r="S391" i="2" a="1"/>
  <c r="S391" i="2" s="1"/>
  <c r="S379" i="2" a="1"/>
  <c r="S379" i="2" s="1"/>
  <c r="T379" i="2" a="1"/>
  <c r="T379" i="2" s="1"/>
  <c r="P367" i="2"/>
  <c r="T359" i="2" a="1"/>
  <c r="T359" i="2" s="1"/>
  <c r="R359" i="2" a="1"/>
  <c r="R359" i="2" s="1"/>
  <c r="S359" i="2" a="1"/>
  <c r="S359" i="2" s="1"/>
  <c r="S347" i="2" a="1"/>
  <c r="S347" i="2" s="1"/>
  <c r="T347" i="2" a="1"/>
  <c r="T347" i="2" s="1"/>
  <c r="P335" i="2"/>
  <c r="T327" i="2" a="1"/>
  <c r="T327" i="2" s="1"/>
  <c r="R327" i="2" a="1"/>
  <c r="R327" i="2" s="1"/>
  <c r="S327" i="2" a="1"/>
  <c r="S327" i="2" s="1"/>
  <c r="S315" i="2" a="1"/>
  <c r="S315" i="2" s="1"/>
  <c r="T315" i="2" a="1"/>
  <c r="T315" i="2" s="1"/>
  <c r="P303" i="2"/>
  <c r="T295" i="2" a="1"/>
  <c r="T295" i="2" s="1"/>
  <c r="R295" i="2" a="1"/>
  <c r="R295" i="2" s="1"/>
  <c r="S295" i="2" a="1"/>
  <c r="S295" i="2" s="1"/>
  <c r="S283" i="2" a="1"/>
  <c r="S283" i="2" s="1"/>
  <c r="T283" i="2" a="1"/>
  <c r="T283" i="2" s="1"/>
  <c r="P271" i="2"/>
  <c r="T263" i="2" a="1"/>
  <c r="T263" i="2" s="1"/>
  <c r="R263" i="2" a="1"/>
  <c r="R263" i="2" s="1"/>
  <c r="S263" i="2" a="1"/>
  <c r="S263" i="2" s="1"/>
  <c r="S251" i="2" a="1"/>
  <c r="S251" i="2" s="1"/>
  <c r="T251" i="2" a="1"/>
  <c r="T251" i="2" s="1"/>
  <c r="P239" i="2"/>
  <c r="T231" i="2" a="1"/>
  <c r="T231" i="2" s="1"/>
  <c r="R231" i="2" a="1"/>
  <c r="R231" i="2" s="1"/>
  <c r="S231" i="2" a="1"/>
  <c r="S231" i="2" s="1"/>
  <c r="S219" i="2" a="1"/>
  <c r="S219" i="2" s="1"/>
  <c r="T219" i="2" a="1"/>
  <c r="T219" i="2" s="1"/>
  <c r="S139" i="2" a="1"/>
  <c r="S139" i="2" s="1"/>
  <c r="S115" i="2" a="1"/>
  <c r="S115" i="2" s="1"/>
  <c r="S43" i="2" a="1"/>
  <c r="S43" i="2" s="1"/>
  <c r="S11" i="2" a="1"/>
  <c r="S11" i="2" s="1"/>
  <c r="S472" i="2" a="1"/>
  <c r="S472" i="2" s="1"/>
  <c r="T461" i="2" a="1"/>
  <c r="T461" i="2" s="1"/>
  <c r="R451" i="2" a="1"/>
  <c r="R451" i="2" s="1"/>
  <c r="S440" i="2" a="1"/>
  <c r="S440" i="2" s="1"/>
  <c r="R2504" i="2" a="1"/>
  <c r="R2504" i="2" s="1"/>
  <c r="T2500" i="2" a="1"/>
  <c r="T2500" i="2" s="1"/>
  <c r="R2488" i="2" a="1"/>
  <c r="R2488" i="2" s="1"/>
  <c r="R2484" i="2" a="1"/>
  <c r="R2484" i="2" s="1"/>
  <c r="S2472" i="2" a="1"/>
  <c r="S2472" i="2" s="1"/>
  <c r="S2468" i="2" a="1"/>
  <c r="S2468" i="2" s="1"/>
  <c r="T2456" i="2" a="1"/>
  <c r="T2456" i="2" s="1"/>
  <c r="T2452" i="2" a="1"/>
  <c r="T2452" i="2" s="1"/>
  <c r="R2440" i="2" a="1"/>
  <c r="R2440" i="2" s="1"/>
  <c r="T2436" i="2" a="1"/>
  <c r="T2436" i="2" s="1"/>
  <c r="T2424" i="2" a="1"/>
  <c r="T2424" i="2" s="1"/>
  <c r="T2420" i="2" a="1"/>
  <c r="T2420" i="2" s="1"/>
  <c r="S2408" i="2" a="1"/>
  <c r="S2408" i="2" s="1"/>
  <c r="T2404" i="2" a="1"/>
  <c r="T2404" i="2" s="1"/>
  <c r="T2392" i="2" a="1"/>
  <c r="T2392" i="2" s="1"/>
  <c r="R2388" i="2" a="1"/>
  <c r="R2388" i="2" s="1"/>
  <c r="S2376" i="2" a="1"/>
  <c r="S2376" i="2" s="1"/>
  <c r="T2372" i="2" a="1"/>
  <c r="T2372" i="2" s="1"/>
  <c r="T2360" i="2" a="1"/>
  <c r="T2360" i="2" s="1"/>
  <c r="R2356" i="2" a="1"/>
  <c r="R2356" i="2" s="1"/>
  <c r="T2344" i="2" a="1"/>
  <c r="T2344" i="2" s="1"/>
  <c r="T2340" i="2" a="1"/>
  <c r="T2340" i="2" s="1"/>
  <c r="R2328" i="2" a="1"/>
  <c r="R2328" i="2" s="1"/>
  <c r="R2324" i="2" a="1"/>
  <c r="R2324" i="2" s="1"/>
  <c r="T2312" i="2" a="1"/>
  <c r="T2312" i="2" s="1"/>
  <c r="T2308" i="2" a="1"/>
  <c r="T2308" i="2" s="1"/>
  <c r="T2296" i="2" a="1"/>
  <c r="T2296" i="2" s="1"/>
  <c r="T2292" i="2" a="1"/>
  <c r="T2292" i="2" s="1"/>
  <c r="S2280" i="2" a="1"/>
  <c r="S2280" i="2" s="1"/>
  <c r="T2276" i="2" a="1"/>
  <c r="T2276" i="2" s="1"/>
  <c r="R2264" i="2" a="1"/>
  <c r="R2264" i="2" s="1"/>
  <c r="R2260" i="2" a="1"/>
  <c r="R2260" i="2" s="1"/>
  <c r="S2248" i="2" a="1"/>
  <c r="S2248" i="2" s="1"/>
  <c r="S2244" i="2" a="1"/>
  <c r="S2244" i="2" s="1"/>
  <c r="T2232" i="2" a="1"/>
  <c r="T2232" i="2" s="1"/>
  <c r="S2228" i="2" a="1"/>
  <c r="S2228" i="2" s="1"/>
  <c r="S2216" i="2" a="1"/>
  <c r="S2216" i="2" s="1"/>
  <c r="R2212" i="2" a="1"/>
  <c r="R2212" i="2" s="1"/>
  <c r="S2200" i="2" a="1"/>
  <c r="S2200" i="2" s="1"/>
  <c r="R2196" i="2" a="1"/>
  <c r="R2196" i="2" s="1"/>
  <c r="R2184" i="2" a="1"/>
  <c r="R2184" i="2" s="1"/>
  <c r="S2180" i="2" a="1"/>
  <c r="S2180" i="2" s="1"/>
  <c r="S2168" i="2" a="1"/>
  <c r="S2168" i="2" s="1"/>
  <c r="S2164" i="2" a="1"/>
  <c r="S2164" i="2" s="1"/>
  <c r="S2152" i="2" a="1"/>
  <c r="S2152" i="2" s="1"/>
  <c r="R2148" i="2" a="1"/>
  <c r="R2148" i="2" s="1"/>
  <c r="R2136" i="2" a="1"/>
  <c r="R2136" i="2" s="1"/>
  <c r="R2132" i="2" a="1"/>
  <c r="R2132" i="2" s="1"/>
  <c r="S2120" i="2" a="1"/>
  <c r="S2120" i="2" s="1"/>
  <c r="T2116" i="2" a="1"/>
  <c r="T2116" i="2" s="1"/>
  <c r="R2104" i="2" a="1"/>
  <c r="R2104" i="2" s="1"/>
  <c r="R2100" i="2" a="1"/>
  <c r="R2100" i="2" s="1"/>
  <c r="S2088" i="2" a="1"/>
  <c r="S2088" i="2" s="1"/>
  <c r="T2084" i="2" a="1"/>
  <c r="T2084" i="2" s="1"/>
  <c r="R2072" i="2" a="1"/>
  <c r="R2072" i="2" s="1"/>
  <c r="T2068" i="2" a="1"/>
  <c r="T2068" i="2" s="1"/>
  <c r="R2056" i="2" a="1"/>
  <c r="R2056" i="2" s="1"/>
  <c r="S2052" i="2" a="1"/>
  <c r="S2052" i="2" s="1"/>
  <c r="R2040" i="2" a="1"/>
  <c r="R2040" i="2" s="1"/>
  <c r="R2036" i="2" a="1"/>
  <c r="R2036" i="2" s="1"/>
  <c r="R2024" i="2" a="1"/>
  <c r="R2024" i="2" s="1"/>
  <c r="T2020" i="2" a="1"/>
  <c r="T2020" i="2" s="1"/>
  <c r="T2008" i="2" a="1"/>
  <c r="T2008" i="2" s="1"/>
  <c r="S2004" i="2" a="1"/>
  <c r="S2004" i="2" s="1"/>
  <c r="S1992" i="2" a="1"/>
  <c r="S1992" i="2" s="1"/>
  <c r="T1988" i="2" a="1"/>
  <c r="T1988" i="2" s="1"/>
  <c r="T1976" i="2" a="1"/>
  <c r="T1976" i="2" s="1"/>
  <c r="S1972" i="2" a="1"/>
  <c r="S1972" i="2" s="1"/>
  <c r="S1960" i="2" a="1"/>
  <c r="S1960" i="2" s="1"/>
  <c r="S1956" i="2" a="1"/>
  <c r="S1956" i="2" s="1"/>
  <c r="T1944" i="2" a="1"/>
  <c r="T1944" i="2" s="1"/>
  <c r="T1940" i="2" a="1"/>
  <c r="T1940" i="2" s="1"/>
  <c r="T1928" i="2" a="1"/>
  <c r="T1928" i="2" s="1"/>
  <c r="T1924" i="2" a="1"/>
  <c r="T1924" i="2" s="1"/>
  <c r="R1912" i="2" a="1"/>
  <c r="R1912" i="2" s="1"/>
  <c r="T1908" i="2" a="1"/>
  <c r="T1908" i="2" s="1"/>
  <c r="R1896" i="2" a="1"/>
  <c r="R1896" i="2" s="1"/>
  <c r="T1892" i="2" a="1"/>
  <c r="T1892" i="2" s="1"/>
  <c r="T1880" i="2" a="1"/>
  <c r="T1880" i="2" s="1"/>
  <c r="R1876" i="2" a="1"/>
  <c r="R1876" i="2" s="1"/>
  <c r="T1864" i="2" a="1"/>
  <c r="T1864" i="2" s="1"/>
  <c r="T1860" i="2" a="1"/>
  <c r="T1860" i="2" s="1"/>
  <c r="S1848" i="2" a="1"/>
  <c r="S1848" i="2" s="1"/>
  <c r="R1844" i="2" a="1"/>
  <c r="R1844" i="2" s="1"/>
  <c r="R1832" i="2" a="1"/>
  <c r="R1832" i="2" s="1"/>
  <c r="R1828" i="2" a="1"/>
  <c r="R1828" i="2" s="1"/>
  <c r="R1816" i="2" a="1"/>
  <c r="R1816" i="2" s="1"/>
  <c r="R1812" i="2" a="1"/>
  <c r="R1812" i="2" s="1"/>
  <c r="T1800" i="2" a="1"/>
  <c r="T1800" i="2" s="1"/>
  <c r="S1796" i="2" a="1"/>
  <c r="S1796" i="2" s="1"/>
  <c r="R1784" i="2" a="1"/>
  <c r="R1784" i="2" s="1"/>
  <c r="S1780" i="2" a="1"/>
  <c r="S1780" i="2" s="1"/>
  <c r="S1768" i="2" a="1"/>
  <c r="S1768" i="2" s="1"/>
  <c r="S1764" i="2" a="1"/>
  <c r="S1764" i="2" s="1"/>
  <c r="T1752" i="2" a="1"/>
  <c r="T1752" i="2" s="1"/>
  <c r="T1748" i="2" a="1"/>
  <c r="T1748" i="2" s="1"/>
  <c r="R1736" i="2" a="1"/>
  <c r="R1736" i="2" s="1"/>
  <c r="R1732" i="2" a="1"/>
  <c r="R1732" i="2" s="1"/>
  <c r="T1720" i="2" a="1"/>
  <c r="T1720" i="2" s="1"/>
  <c r="S1716" i="2" a="1"/>
  <c r="S1716" i="2" s="1"/>
  <c r="S1704" i="2" a="1"/>
  <c r="S1704" i="2" s="1"/>
  <c r="R1700" i="2" a="1"/>
  <c r="R1700" i="2" s="1"/>
  <c r="R1688" i="2" a="1"/>
  <c r="R1688" i="2" s="1"/>
  <c r="R1684" i="2" a="1"/>
  <c r="R1684" i="2" s="1"/>
  <c r="S1672" i="2" a="1"/>
  <c r="S1672" i="2" s="1"/>
  <c r="S1668" i="2" a="1"/>
  <c r="S1668" i="2" s="1"/>
  <c r="T1656" i="2" a="1"/>
  <c r="T1656" i="2" s="1"/>
  <c r="T1652" i="2" a="1"/>
  <c r="T1652" i="2" s="1"/>
  <c r="T1640" i="2" a="1"/>
  <c r="T1640" i="2" s="1"/>
  <c r="T1636" i="2" a="1"/>
  <c r="T1636" i="2" s="1"/>
  <c r="T1624" i="2" a="1"/>
  <c r="T1624" i="2" s="1"/>
  <c r="T1620" i="2" a="1"/>
  <c r="T1620" i="2" s="1"/>
  <c r="T1608" i="2" a="1"/>
  <c r="T1608" i="2" s="1"/>
  <c r="T1604" i="2" a="1"/>
  <c r="T1604" i="2" s="1"/>
  <c r="T1592" i="2" a="1"/>
  <c r="T1592" i="2" s="1"/>
  <c r="T1588" i="2" a="1"/>
  <c r="T1588" i="2" s="1"/>
  <c r="T1576" i="2" a="1"/>
  <c r="T1576" i="2" s="1"/>
  <c r="T1572" i="2" a="1"/>
  <c r="T1572" i="2" s="1"/>
  <c r="R1560" i="2" a="1"/>
  <c r="R1560" i="2" s="1"/>
  <c r="R1556" i="2" a="1"/>
  <c r="R1556" i="2" s="1"/>
  <c r="S1544" i="2" a="1"/>
  <c r="S1544" i="2" s="1"/>
  <c r="S1540" i="2" a="1"/>
  <c r="S1540" i="2" s="1"/>
  <c r="T1528" i="2" a="1"/>
  <c r="T1528" i="2" s="1"/>
  <c r="S1524" i="2" a="1"/>
  <c r="S1524" i="2" s="1"/>
  <c r="T1512" i="2" a="1"/>
  <c r="T1512" i="2" s="1"/>
  <c r="S1508" i="2" a="1"/>
  <c r="S1508" i="2" s="1"/>
  <c r="T1496" i="2" a="1"/>
  <c r="T1496" i="2" s="1"/>
  <c r="R1492" i="2" a="1"/>
  <c r="R1492" i="2" s="1"/>
  <c r="R1480" i="2" a="1"/>
  <c r="R1480" i="2" s="1"/>
  <c r="R1476" i="2" a="1"/>
  <c r="R1476" i="2" s="1"/>
  <c r="R1464" i="2" a="1"/>
  <c r="R1464" i="2" s="1"/>
  <c r="R1460" i="2" a="1"/>
  <c r="R1460" i="2" s="1"/>
  <c r="S1448" i="2" a="1"/>
  <c r="S1448" i="2" s="1"/>
  <c r="R1444" i="2" a="1"/>
  <c r="R1444" i="2" s="1"/>
  <c r="S1432" i="2" a="1"/>
  <c r="S1432" i="2" s="1"/>
  <c r="S1428" i="2" a="1"/>
  <c r="S1428" i="2" s="1"/>
  <c r="R1416" i="2" a="1"/>
  <c r="R1416" i="2" s="1"/>
  <c r="S1412" i="2" a="1"/>
  <c r="S1412" i="2" s="1"/>
  <c r="R1400" i="2" a="1"/>
  <c r="R1400" i="2" s="1"/>
  <c r="S1396" i="2" a="1"/>
  <c r="S1396" i="2" s="1"/>
  <c r="T1384" i="2" a="1"/>
  <c r="T1384" i="2" s="1"/>
  <c r="S1380" i="2" a="1"/>
  <c r="S1380" i="2" s="1"/>
  <c r="T1368" i="2" a="1"/>
  <c r="T1368" i="2" s="1"/>
  <c r="S1364" i="2" a="1"/>
  <c r="S1364" i="2" s="1"/>
  <c r="R1352" i="2" a="1"/>
  <c r="R1352" i="2" s="1"/>
  <c r="R1348" i="2" a="1"/>
  <c r="R1348" i="2" s="1"/>
  <c r="T1336" i="2" a="1"/>
  <c r="T1336" i="2" s="1"/>
  <c r="S1332" i="2" a="1"/>
  <c r="S1332" i="2" s="1"/>
  <c r="R1320" i="2" a="1"/>
  <c r="R1320" i="2" s="1"/>
  <c r="R1316" i="2" a="1"/>
  <c r="R1316" i="2" s="1"/>
  <c r="T1304" i="2" a="1"/>
  <c r="T1304" i="2" s="1"/>
  <c r="S1300" i="2" a="1"/>
  <c r="S1300" i="2" s="1"/>
  <c r="R1288" i="2" a="1"/>
  <c r="R1288" i="2" s="1"/>
  <c r="R1284" i="2" a="1"/>
  <c r="R1284" i="2" s="1"/>
  <c r="T1272" i="2" a="1"/>
  <c r="T1272" i="2" s="1"/>
  <c r="S1268" i="2" a="1"/>
  <c r="S1268" i="2" s="1"/>
  <c r="R1256" i="2" a="1"/>
  <c r="R1256" i="2" s="1"/>
  <c r="R1252" i="2" a="1"/>
  <c r="R1252" i="2" s="1"/>
  <c r="T1240" i="2" a="1"/>
  <c r="T1240" i="2" s="1"/>
  <c r="S1236" i="2" a="1"/>
  <c r="S1236" i="2" s="1"/>
  <c r="R1224" i="2" a="1"/>
  <c r="R1224" i="2" s="1"/>
  <c r="R1220" i="2" a="1"/>
  <c r="R1220" i="2" s="1"/>
  <c r="R1208" i="2" a="1"/>
  <c r="R1208" i="2" s="1"/>
  <c r="R1204" i="2" a="1"/>
  <c r="R1204" i="2" s="1"/>
  <c r="R1192" i="2" a="1"/>
  <c r="R1192" i="2" s="1"/>
  <c r="R1188" i="2" a="1"/>
  <c r="R1188" i="2" s="1"/>
  <c r="R1176" i="2" a="1"/>
  <c r="R1176" i="2" s="1"/>
  <c r="R1172" i="2" a="1"/>
  <c r="R1172" i="2" s="1"/>
  <c r="R1160" i="2" a="1"/>
  <c r="R1160" i="2" s="1"/>
  <c r="R1156" i="2" a="1"/>
  <c r="R1156" i="2" s="1"/>
  <c r="T1144" i="2" a="1"/>
  <c r="T1144" i="2" s="1"/>
  <c r="T1140" i="2" a="1"/>
  <c r="T1140" i="2" s="1"/>
  <c r="S1128" i="2" a="1"/>
  <c r="S1128" i="2" s="1"/>
  <c r="T1124" i="2" a="1"/>
  <c r="T1124" i="2" s="1"/>
  <c r="T1112" i="2" a="1"/>
  <c r="T1112" i="2" s="1"/>
  <c r="T1108" i="2" a="1"/>
  <c r="T1108" i="2" s="1"/>
  <c r="S1096" i="2" a="1"/>
  <c r="S1096" i="2" s="1"/>
  <c r="T1092" i="2" a="1"/>
  <c r="T1092" i="2" s="1"/>
  <c r="T1080" i="2" a="1"/>
  <c r="T1080" i="2" s="1"/>
  <c r="S1076" i="2" a="1"/>
  <c r="S1076" i="2" s="1"/>
  <c r="S1064" i="2" a="1"/>
  <c r="S1064" i="2" s="1"/>
  <c r="S1060" i="2" a="1"/>
  <c r="S1060" i="2" s="1"/>
  <c r="S1048" i="2" a="1"/>
  <c r="S1048" i="2" s="1"/>
  <c r="R1044" i="2" a="1"/>
  <c r="R1044" i="2" s="1"/>
  <c r="T1032" i="2" a="1"/>
  <c r="T1032" i="2" s="1"/>
  <c r="S1028" i="2" a="1"/>
  <c r="S1028" i="2" s="1"/>
  <c r="T1016" i="2" a="1"/>
  <c r="T1016" i="2" s="1"/>
  <c r="T1012" i="2" a="1"/>
  <c r="T1012" i="2" s="1"/>
  <c r="T1000" i="2" a="1"/>
  <c r="T1000" i="2" s="1"/>
  <c r="T996" i="2" a="1"/>
  <c r="T996" i="2" s="1"/>
  <c r="T984" i="2" a="1"/>
  <c r="T984" i="2" s="1"/>
  <c r="T980" i="2" a="1"/>
  <c r="T980" i="2" s="1"/>
  <c r="T968" i="2" a="1"/>
  <c r="T968" i="2" s="1"/>
  <c r="T964" i="2" a="1"/>
  <c r="T964" i="2" s="1"/>
  <c r="T952" i="2" a="1"/>
  <c r="T952" i="2" s="1"/>
  <c r="T948" i="2" a="1"/>
  <c r="T948" i="2" s="1"/>
  <c r="T936" i="2" a="1"/>
  <c r="T936" i="2" s="1"/>
  <c r="T932" i="2" a="1"/>
  <c r="T932" i="2" s="1"/>
  <c r="T920" i="2" a="1"/>
  <c r="T920" i="2" s="1"/>
  <c r="T916" i="2" a="1"/>
  <c r="T916" i="2" s="1"/>
  <c r="T904" i="2" a="1"/>
  <c r="T904" i="2" s="1"/>
  <c r="T900" i="2" a="1"/>
  <c r="T900" i="2" s="1"/>
  <c r="T888" i="2" a="1"/>
  <c r="T888" i="2" s="1"/>
  <c r="T884" i="2" a="1"/>
  <c r="T884" i="2" s="1"/>
  <c r="T872" i="2" a="1"/>
  <c r="T872" i="2" s="1"/>
  <c r="T868" i="2" a="1"/>
  <c r="T868" i="2" s="1"/>
  <c r="R856" i="2" a="1"/>
  <c r="R856" i="2" s="1"/>
  <c r="T852" i="2" a="1"/>
  <c r="T852" i="2" s="1"/>
  <c r="R840" i="2" a="1"/>
  <c r="R840" i="2" s="1"/>
  <c r="T836" i="2" a="1"/>
  <c r="T836" i="2" s="1"/>
  <c r="R824" i="2" a="1"/>
  <c r="R824" i="2" s="1"/>
  <c r="T820" i="2" a="1"/>
  <c r="T820" i="2" s="1"/>
  <c r="R808" i="2" a="1"/>
  <c r="R808" i="2" s="1"/>
  <c r="T804" i="2" a="1"/>
  <c r="T804" i="2" s="1"/>
  <c r="T792" i="2" a="1"/>
  <c r="T792" i="2" s="1"/>
  <c r="S788" i="2" a="1"/>
  <c r="S788" i="2" s="1"/>
  <c r="T776" i="2" a="1"/>
  <c r="T776" i="2" s="1"/>
  <c r="S772" i="2" a="1"/>
  <c r="S772" i="2" s="1"/>
  <c r="T760" i="2" a="1"/>
  <c r="T760" i="2" s="1"/>
  <c r="T756" i="2" a="1"/>
  <c r="T756" i="2" s="1"/>
  <c r="T744" i="2" a="1"/>
  <c r="T744" i="2" s="1"/>
  <c r="T740" i="2" a="1"/>
  <c r="T740" i="2" s="1"/>
  <c r="T728" i="2" a="1"/>
  <c r="T728" i="2" s="1"/>
  <c r="T724" i="2" a="1"/>
  <c r="T724" i="2" s="1"/>
  <c r="T712" i="2" a="1"/>
  <c r="T712" i="2" s="1"/>
  <c r="T708" i="2" a="1"/>
  <c r="T708" i="2" s="1"/>
  <c r="T696" i="2" a="1"/>
  <c r="T696" i="2" s="1"/>
  <c r="T692" i="2" a="1"/>
  <c r="T692" i="2" s="1"/>
  <c r="T680" i="2" a="1"/>
  <c r="T680" i="2" s="1"/>
  <c r="T676" i="2" a="1"/>
  <c r="T676" i="2" s="1"/>
  <c r="T664" i="2" a="1"/>
  <c r="T664" i="2" s="1"/>
  <c r="T660" i="2" a="1"/>
  <c r="T660" i="2" s="1"/>
  <c r="T648" i="2" a="1"/>
  <c r="T648" i="2" s="1"/>
  <c r="T644" i="2" a="1"/>
  <c r="T644" i="2" s="1"/>
  <c r="T632" i="2" a="1"/>
  <c r="T632" i="2" s="1"/>
  <c r="T628" i="2" a="1"/>
  <c r="T628" i="2" s="1"/>
  <c r="T616" i="2" a="1"/>
  <c r="T616" i="2" s="1"/>
  <c r="T612" i="2" a="1"/>
  <c r="T612" i="2" s="1"/>
  <c r="T600" i="2" a="1"/>
  <c r="T600" i="2" s="1"/>
  <c r="T596" i="2" a="1"/>
  <c r="T596" i="2" s="1"/>
  <c r="T584" i="2" a="1"/>
  <c r="T584" i="2" s="1"/>
  <c r="T580" i="2" a="1"/>
  <c r="T580" i="2" s="1"/>
  <c r="T568" i="2" a="1"/>
  <c r="T568" i="2" s="1"/>
  <c r="T564" i="2" a="1"/>
  <c r="T564" i="2" s="1"/>
  <c r="T552" i="2" a="1"/>
  <c r="T552" i="2" s="1"/>
  <c r="T548" i="2" a="1"/>
  <c r="T548" i="2" s="1"/>
  <c r="T536" i="2" a="1"/>
  <c r="T536" i="2" s="1"/>
  <c r="T532" i="2" a="1"/>
  <c r="T532" i="2" s="1"/>
  <c r="T520" i="2" a="1"/>
  <c r="T520" i="2" s="1"/>
  <c r="T516" i="2" a="1"/>
  <c r="T516" i="2" s="1"/>
  <c r="T504" i="2" a="1"/>
  <c r="T504" i="2" s="1"/>
  <c r="T500" i="2" a="1"/>
  <c r="T500" i="2" s="1"/>
  <c r="T488" i="2" a="1"/>
  <c r="T488" i="2" s="1"/>
  <c r="T484" i="2" a="1"/>
  <c r="T484" i="2" s="1"/>
  <c r="T464" i="2" a="1"/>
  <c r="T464" i="2" s="1"/>
  <c r="T448" i="2" a="1"/>
  <c r="T448" i="2" s="1"/>
  <c r="T473" i="2" a="1"/>
  <c r="T473" i="2" s="1"/>
  <c r="T441" i="2" a="1"/>
  <c r="T441" i="2" s="1"/>
  <c r="S432" i="2" a="1"/>
  <c r="S432" i="2" s="1"/>
  <c r="S424" i="2" a="1"/>
  <c r="S424" i="2" s="1"/>
  <c r="S416" i="2" a="1"/>
  <c r="S416" i="2" s="1"/>
  <c r="S408" i="2" a="1"/>
  <c r="S408" i="2" s="1"/>
  <c r="S384" i="2" a="1"/>
  <c r="S384" i="2" s="1"/>
  <c r="S376" i="2" a="1"/>
  <c r="S376" i="2" s="1"/>
  <c r="S368" i="2" a="1"/>
  <c r="S368" i="2" s="1"/>
  <c r="S360" i="2" a="1"/>
  <c r="S360" i="2" s="1"/>
  <c r="S344" i="2" a="1"/>
  <c r="S344" i="2" s="1"/>
  <c r="S336" i="2" a="1"/>
  <c r="S336" i="2" s="1"/>
  <c r="S328" i="2" a="1"/>
  <c r="S328" i="2" s="1"/>
  <c r="S320" i="2" a="1"/>
  <c r="S320" i="2" s="1"/>
  <c r="S304" i="2" a="1"/>
  <c r="S304" i="2" s="1"/>
  <c r="S296" i="2" a="1"/>
  <c r="S296" i="2" s="1"/>
  <c r="S288" i="2" a="1"/>
  <c r="S288" i="2" s="1"/>
  <c r="S280" i="2" a="1"/>
  <c r="S280" i="2" s="1"/>
  <c r="S256" i="2" a="1"/>
  <c r="S256" i="2" s="1"/>
  <c r="S248" i="2" a="1"/>
  <c r="S248" i="2" s="1"/>
  <c r="S240" i="2" a="1"/>
  <c r="S240" i="2" s="1"/>
  <c r="S232" i="2" a="1"/>
  <c r="S232" i="2" s="1"/>
  <c r="S216" i="2" a="1"/>
  <c r="S216" i="2" s="1"/>
  <c r="T2503" i="2" a="1"/>
  <c r="T2503" i="2" s="1"/>
  <c r="T2499" i="2" a="1"/>
  <c r="T2499" i="2" s="1"/>
  <c r="R2487" i="2" a="1"/>
  <c r="R2487" i="2" s="1"/>
  <c r="R2483" i="2" a="1"/>
  <c r="R2483" i="2" s="1"/>
  <c r="R2471" i="2" a="1"/>
  <c r="R2471" i="2" s="1"/>
  <c r="T2467" i="2" a="1"/>
  <c r="T2467" i="2" s="1"/>
  <c r="S2455" i="2" a="1"/>
  <c r="S2455" i="2" s="1"/>
  <c r="R2451" i="2" a="1"/>
  <c r="R2451" i="2" s="1"/>
  <c r="R2439" i="2" a="1"/>
  <c r="R2439" i="2" s="1"/>
  <c r="R2435" i="2" a="1"/>
  <c r="R2435" i="2" s="1"/>
  <c r="R2423" i="2" a="1"/>
  <c r="R2423" i="2" s="1"/>
  <c r="T2419" i="2" a="1"/>
  <c r="T2419" i="2" s="1"/>
  <c r="S2407" i="2" a="1"/>
  <c r="S2407" i="2" s="1"/>
  <c r="T2403" i="2" a="1"/>
  <c r="T2403" i="2" s="1"/>
  <c r="R2391" i="2" a="1"/>
  <c r="R2391" i="2" s="1"/>
  <c r="T2387" i="2" a="1"/>
  <c r="T2387" i="2" s="1"/>
  <c r="S2375" i="2" a="1"/>
  <c r="S2375" i="2" s="1"/>
  <c r="R2371" i="2" a="1"/>
  <c r="R2371" i="2" s="1"/>
  <c r="S2359" i="2" a="1"/>
  <c r="S2359" i="2" s="1"/>
  <c r="S2355" i="2" a="1"/>
  <c r="S2355" i="2" s="1"/>
  <c r="R2343" i="2" a="1"/>
  <c r="R2343" i="2" s="1"/>
  <c r="T2339" i="2" a="1"/>
  <c r="T2339" i="2" s="1"/>
  <c r="R2327" i="2" a="1"/>
  <c r="R2327" i="2" s="1"/>
  <c r="T2323" i="2" a="1"/>
  <c r="T2323" i="2" s="1"/>
  <c r="S2311" i="2" a="1"/>
  <c r="S2311" i="2" s="1"/>
  <c r="T2307" i="2" a="1"/>
  <c r="T2307" i="2" s="1"/>
  <c r="S2295" i="2" a="1"/>
  <c r="S2295" i="2" s="1"/>
  <c r="T2291" i="2" a="1"/>
  <c r="T2291" i="2" s="1"/>
  <c r="S2279" i="2" a="1"/>
  <c r="S2279" i="2" s="1"/>
  <c r="S2275" i="2" a="1"/>
  <c r="S2275" i="2" s="1"/>
  <c r="R2263" i="2" a="1"/>
  <c r="R2263" i="2" s="1"/>
  <c r="S2259" i="2" a="1"/>
  <c r="S2259" i="2" s="1"/>
  <c r="S2247" i="2" a="1"/>
  <c r="S2247" i="2" s="1"/>
  <c r="S2243" i="2" a="1"/>
  <c r="S2243" i="2" s="1"/>
  <c r="T2231" i="2" a="1"/>
  <c r="T2231" i="2" s="1"/>
  <c r="S2227" i="2" a="1"/>
  <c r="S2227" i="2" s="1"/>
  <c r="R2215" i="2" a="1"/>
  <c r="R2215" i="2" s="1"/>
  <c r="T2211" i="2" a="1"/>
  <c r="T2211" i="2" s="1"/>
  <c r="T2199" i="2" a="1"/>
  <c r="T2199" i="2" s="1"/>
  <c r="T2195" i="2" a="1"/>
  <c r="T2195" i="2" s="1"/>
  <c r="T2183" i="2" a="1"/>
  <c r="T2183" i="2" s="1"/>
  <c r="S2179" i="2" a="1"/>
  <c r="S2179" i="2" s="1"/>
  <c r="S2167" i="2" a="1"/>
  <c r="S2167" i="2" s="1"/>
  <c r="S2163" i="2" a="1"/>
  <c r="S2163" i="2" s="1"/>
  <c r="R701" i="2" a="1"/>
  <c r="R701" i="2" s="1"/>
  <c r="T701" i="2" a="1"/>
  <c r="T701" i="2" s="1"/>
  <c r="S701" i="2" a="1"/>
  <c r="S701" i="2" s="1"/>
  <c r="T677" i="2" a="1"/>
  <c r="T677" i="2" s="1"/>
  <c r="S677" i="2" a="1"/>
  <c r="S677" i="2" s="1"/>
  <c r="R677" i="2" a="1"/>
  <c r="R677" i="2" s="1"/>
  <c r="S657" i="2" a="1"/>
  <c r="S657" i="2" s="1"/>
  <c r="R657" i="2" a="1"/>
  <c r="R657" i="2" s="1"/>
  <c r="T657" i="2" a="1"/>
  <c r="T657" i="2" s="1"/>
  <c r="R633" i="2" a="1"/>
  <c r="R633" i="2" s="1"/>
  <c r="T633" i="2" a="1"/>
  <c r="T633" i="2" s="1"/>
  <c r="S633" i="2" a="1"/>
  <c r="S633" i="2" s="1"/>
  <c r="R621" i="2" a="1"/>
  <c r="R621" i="2" s="1"/>
  <c r="T621" i="2" a="1"/>
  <c r="T621" i="2" s="1"/>
  <c r="S621" i="2" a="1"/>
  <c r="S621" i="2" s="1"/>
  <c r="S609" i="2" a="1"/>
  <c r="S609" i="2" s="1"/>
  <c r="R609" i="2" a="1"/>
  <c r="R609" i="2" s="1"/>
  <c r="T609" i="2" a="1"/>
  <c r="T609" i="2" s="1"/>
  <c r="R585" i="2" a="1"/>
  <c r="R585" i="2" s="1"/>
  <c r="T585" i="2" a="1"/>
  <c r="T585" i="2" s="1"/>
  <c r="S585" i="2" a="1"/>
  <c r="S585" i="2" s="1"/>
  <c r="R573" i="2" a="1"/>
  <c r="R573" i="2" s="1"/>
  <c r="T573" i="2" a="1"/>
  <c r="T573" i="2" s="1"/>
  <c r="S573" i="2" a="1"/>
  <c r="S573" i="2" s="1"/>
  <c r="S561" i="2" a="1"/>
  <c r="S561" i="2" s="1"/>
  <c r="R561" i="2" a="1"/>
  <c r="R561" i="2" s="1"/>
  <c r="T561" i="2" a="1"/>
  <c r="T561" i="2" s="1"/>
  <c r="S545" i="2" a="1"/>
  <c r="S545" i="2" s="1"/>
  <c r="R545" i="2" a="1"/>
  <c r="R545" i="2" s="1"/>
  <c r="T545" i="2" a="1"/>
  <c r="T545" i="2" s="1"/>
  <c r="R521" i="2" a="1"/>
  <c r="R521" i="2" s="1"/>
  <c r="T521" i="2" a="1"/>
  <c r="T521" i="2" s="1"/>
  <c r="S521" i="2" a="1"/>
  <c r="S521" i="2" s="1"/>
  <c r="R509" i="2" a="1"/>
  <c r="R509" i="2" s="1"/>
  <c r="T509" i="2" a="1"/>
  <c r="T509" i="2" s="1"/>
  <c r="S509" i="2" a="1"/>
  <c r="S509" i="2" s="1"/>
  <c r="S497" i="2" a="1"/>
  <c r="S497" i="2" s="1"/>
  <c r="R497" i="2" a="1"/>
  <c r="R497" i="2" s="1"/>
  <c r="T497" i="2" a="1"/>
  <c r="T497" i="2" s="1"/>
  <c r="S481" i="2" a="1"/>
  <c r="S481" i="2" s="1"/>
  <c r="R481" i="2" a="1"/>
  <c r="R481" i="2" s="1"/>
  <c r="T481" i="2" a="1"/>
  <c r="T481" i="2" s="1"/>
  <c r="R457" i="2" a="1"/>
  <c r="R457" i="2" s="1"/>
  <c r="S457" i="2" a="1"/>
  <c r="S457" i="2" s="1"/>
  <c r="T433" i="2" a="1"/>
  <c r="T433" i="2" s="1"/>
  <c r="S433" i="2" a="1"/>
  <c r="S433" i="2" s="1"/>
  <c r="R433" i="2" a="1"/>
  <c r="R433" i="2" s="1"/>
  <c r="S417" i="2" a="1"/>
  <c r="S417" i="2" s="1"/>
  <c r="T417" i="2" a="1"/>
  <c r="T417" i="2" s="1"/>
  <c r="R417" i="2" a="1"/>
  <c r="R417" i="2" s="1"/>
  <c r="S393" i="2" a="1"/>
  <c r="S393" i="2" s="1"/>
  <c r="T393" i="2" a="1"/>
  <c r="T393" i="2" s="1"/>
  <c r="R393" i="2" a="1"/>
  <c r="R393" i="2" s="1"/>
  <c r="R381" i="2" a="1"/>
  <c r="R381" i="2" s="1"/>
  <c r="S381" i="2" a="1"/>
  <c r="S381" i="2" s="1"/>
  <c r="T369" i="2" a="1"/>
  <c r="T369" i="2" s="1"/>
  <c r="S369" i="2" a="1"/>
  <c r="S369" i="2" s="1"/>
  <c r="R369" i="2" a="1"/>
  <c r="R369" i="2" s="1"/>
  <c r="S353" i="2" a="1"/>
  <c r="S353" i="2" s="1"/>
  <c r="T353" i="2" a="1"/>
  <c r="T353" i="2" s="1"/>
  <c r="R353" i="2" a="1"/>
  <c r="R353" i="2" s="1"/>
  <c r="S329" i="2" a="1"/>
  <c r="S329" i="2" s="1"/>
  <c r="T329" i="2" a="1"/>
  <c r="T329" i="2" s="1"/>
  <c r="R329" i="2" a="1"/>
  <c r="R329" i="2" s="1"/>
  <c r="R317" i="2" a="1"/>
  <c r="R317" i="2" s="1"/>
  <c r="S317" i="2" a="1"/>
  <c r="S317" i="2" s="1"/>
  <c r="S305" i="2" a="1"/>
  <c r="S305" i="2" s="1"/>
  <c r="T305" i="2" a="1"/>
  <c r="T305" i="2" s="1"/>
  <c r="R305" i="2" a="1"/>
  <c r="R305" i="2" s="1"/>
  <c r="T289" i="2" a="1"/>
  <c r="T289" i="2" s="1"/>
  <c r="S289" i="2" a="1"/>
  <c r="S289" i="2" s="1"/>
  <c r="R289" i="2" a="1"/>
  <c r="R289" i="2" s="1"/>
  <c r="S265" i="2" a="1"/>
  <c r="S265" i="2" s="1"/>
  <c r="T265" i="2" a="1"/>
  <c r="T265" i="2" s="1"/>
  <c r="R265" i="2" a="1"/>
  <c r="R265" i="2" s="1"/>
  <c r="R253" i="2" a="1"/>
  <c r="R253" i="2" s="1"/>
  <c r="S253" i="2" a="1"/>
  <c r="S253" i="2" s="1"/>
  <c r="S241" i="2" a="1"/>
  <c r="S241" i="2" s="1"/>
  <c r="T241" i="2" a="1"/>
  <c r="T241" i="2" s="1"/>
  <c r="R241" i="2" a="1"/>
  <c r="R241" i="2" s="1"/>
  <c r="T225" i="2" a="1"/>
  <c r="T225" i="2" s="1"/>
  <c r="S225" i="2" a="1"/>
  <c r="S225" i="2" s="1"/>
  <c r="R225" i="2" a="1"/>
  <c r="R225" i="2" s="1"/>
  <c r="P2076" i="2"/>
  <c r="P2044" i="2"/>
  <c r="P2004" i="2"/>
  <c r="P1956" i="2"/>
  <c r="P1916" i="2"/>
  <c r="P1876" i="2"/>
  <c r="P1828" i="2"/>
  <c r="P1788" i="2"/>
  <c r="P1748" i="2"/>
  <c r="P1700" i="2"/>
  <c r="P1660" i="2"/>
  <c r="P1620" i="2"/>
  <c r="P1572" i="2"/>
  <c r="P1532" i="2"/>
  <c r="P1492" i="2"/>
  <c r="P1444" i="2"/>
  <c r="P1404" i="2"/>
  <c r="P1364" i="2"/>
  <c r="P1316" i="2"/>
  <c r="P1276" i="2"/>
  <c r="P1236" i="2"/>
  <c r="P1188" i="2"/>
  <c r="P1148" i="2"/>
  <c r="P1108" i="2"/>
  <c r="P1060" i="2"/>
  <c r="P1020" i="2"/>
  <c r="P980" i="2"/>
  <c r="P932" i="2"/>
  <c r="P892" i="2"/>
  <c r="P852" i="2"/>
  <c r="P804" i="2"/>
  <c r="P764" i="2"/>
  <c r="P724" i="2"/>
  <c r="P676" i="2"/>
  <c r="P636" i="2"/>
  <c r="P596" i="2"/>
  <c r="P548" i="2"/>
  <c r="P508" i="2"/>
  <c r="P468" i="2"/>
  <c r="S452" i="2" a="1"/>
  <c r="S452" i="2" s="1"/>
  <c r="R452" i="2" a="1"/>
  <c r="R452" i="2" s="1"/>
  <c r="P420" i="2"/>
  <c r="R412" i="2" a="1"/>
  <c r="R412" i="2" s="1"/>
  <c r="S412" i="2" a="1"/>
  <c r="S412" i="2" s="1"/>
  <c r="T412" i="2" a="1"/>
  <c r="T412" i="2" s="1"/>
  <c r="R400" i="2" a="1"/>
  <c r="R400" i="2" s="1"/>
  <c r="T400" i="2" a="1"/>
  <c r="T400" i="2" s="1"/>
  <c r="R392" i="2" a="1"/>
  <c r="R392" i="2" s="1"/>
  <c r="T392" i="2" a="1"/>
  <c r="T392" i="2" s="1"/>
  <c r="P380" i="2"/>
  <c r="R372" i="2" a="1"/>
  <c r="R372" i="2" s="1"/>
  <c r="S372" i="2" a="1"/>
  <c r="S372" i="2" s="1"/>
  <c r="T372" i="2" a="1"/>
  <c r="T372" i="2" s="1"/>
  <c r="R352" i="2" a="1"/>
  <c r="R352" i="2" s="1"/>
  <c r="T352" i="2" a="1"/>
  <c r="T352" i="2" s="1"/>
  <c r="P340" i="2"/>
  <c r="R332" i="2" a="1"/>
  <c r="R332" i="2" s="1"/>
  <c r="S332" i="2" a="1"/>
  <c r="S332" i="2" s="1"/>
  <c r="T332" i="2" a="1"/>
  <c r="T332" i="2" s="1"/>
  <c r="R324" i="2" a="1"/>
  <c r="R324" i="2" s="1"/>
  <c r="S324" i="2" a="1"/>
  <c r="S324" i="2" s="1"/>
  <c r="T324" i="2" a="1"/>
  <c r="T324" i="2" s="1"/>
  <c r="R312" i="2" a="1"/>
  <c r="R312" i="2" s="1"/>
  <c r="T312" i="2" a="1"/>
  <c r="T312" i="2" s="1"/>
  <c r="P292" i="2"/>
  <c r="R284" i="2" a="1"/>
  <c r="R284" i="2" s="1"/>
  <c r="S284" i="2" a="1"/>
  <c r="S284" i="2" s="1"/>
  <c r="T284" i="2" a="1"/>
  <c r="T284" i="2" s="1"/>
  <c r="R272" i="2" a="1"/>
  <c r="R272" i="2" s="1"/>
  <c r="T272" i="2" a="1"/>
  <c r="T272" i="2" s="1"/>
  <c r="R264" i="2" a="1"/>
  <c r="R264" i="2" s="1"/>
  <c r="T264" i="2" a="1"/>
  <c r="T264" i="2" s="1"/>
  <c r="P252" i="2"/>
  <c r="R244" i="2" a="1"/>
  <c r="R244" i="2" s="1"/>
  <c r="S244" i="2" a="1"/>
  <c r="S244" i="2" s="1"/>
  <c r="T244" i="2" a="1"/>
  <c r="T244" i="2" s="1"/>
  <c r="R224" i="2" a="1"/>
  <c r="R224" i="2" s="1"/>
  <c r="T224" i="2" a="1"/>
  <c r="T224" i="2" s="1"/>
  <c r="S2143" i="2" a="1"/>
  <c r="S2143" i="2" s="1"/>
  <c r="T2143" i="2" a="1"/>
  <c r="T2143" i="2" s="1"/>
  <c r="R2143" i="2" a="1"/>
  <c r="R2143" i="2" s="1"/>
  <c r="S2131" i="2" a="1"/>
  <c r="S2131" i="2" s="1"/>
  <c r="R2131" i="2" a="1"/>
  <c r="R2131" i="2" s="1"/>
  <c r="T2131" i="2" a="1"/>
  <c r="T2131" i="2" s="1"/>
  <c r="S2111" i="2" a="1"/>
  <c r="S2111" i="2" s="1"/>
  <c r="R2111" i="2" a="1"/>
  <c r="R2111" i="2" s="1"/>
  <c r="T2111" i="2" a="1"/>
  <c r="T2111" i="2" s="1"/>
  <c r="T2099" i="2" a="1"/>
  <c r="T2099" i="2" s="1"/>
  <c r="S2099" i="2" a="1"/>
  <c r="S2099" i="2" s="1"/>
  <c r="R2099" i="2" a="1"/>
  <c r="R2099" i="2" s="1"/>
  <c r="S2079" i="2" a="1"/>
  <c r="S2079" i="2" s="1"/>
  <c r="R2079" i="2" a="1"/>
  <c r="R2079" i="2" s="1"/>
  <c r="T2079" i="2" a="1"/>
  <c r="T2079" i="2" s="1"/>
  <c r="R2067" i="2" a="1"/>
  <c r="R2067" i="2" s="1"/>
  <c r="S2067" i="2" a="1"/>
  <c r="S2067" i="2" s="1"/>
  <c r="T2067" i="2" a="1"/>
  <c r="T2067" i="2" s="1"/>
  <c r="S2047" i="2" a="1"/>
  <c r="S2047" i="2" s="1"/>
  <c r="R2047" i="2" a="1"/>
  <c r="R2047" i="2" s="1"/>
  <c r="T2047" i="2" a="1"/>
  <c r="T2047" i="2" s="1"/>
  <c r="R2035" i="2" a="1"/>
  <c r="R2035" i="2" s="1"/>
  <c r="T2035" i="2" a="1"/>
  <c r="T2035" i="2" s="1"/>
  <c r="S2035" i="2" a="1"/>
  <c r="S2035" i="2" s="1"/>
  <c r="T2015" i="2" a="1"/>
  <c r="T2015" i="2" s="1"/>
  <c r="S2015" i="2" a="1"/>
  <c r="S2015" i="2" s="1"/>
  <c r="R2015" i="2" a="1"/>
  <c r="R2015" i="2" s="1"/>
  <c r="T2003" i="2" a="1"/>
  <c r="T2003" i="2" s="1"/>
  <c r="S2003" i="2" a="1"/>
  <c r="S2003" i="2" s="1"/>
  <c r="R2003" i="2" a="1"/>
  <c r="R2003" i="2" s="1"/>
  <c r="S1983" i="2" a="1"/>
  <c r="S1983" i="2" s="1"/>
  <c r="R1983" i="2" a="1"/>
  <c r="R1983" i="2" s="1"/>
  <c r="T1983" i="2" a="1"/>
  <c r="T1983" i="2" s="1"/>
  <c r="S1971" i="2" a="1"/>
  <c r="S1971" i="2" s="1"/>
  <c r="R1971" i="2" a="1"/>
  <c r="R1971" i="2" s="1"/>
  <c r="T1971" i="2" a="1"/>
  <c r="T1971" i="2" s="1"/>
  <c r="S1951" i="2" a="1"/>
  <c r="S1951" i="2" s="1"/>
  <c r="R1951" i="2" a="1"/>
  <c r="R1951" i="2" s="1"/>
  <c r="T1951" i="2" a="1"/>
  <c r="T1951" i="2" s="1"/>
  <c r="S1939" i="2" a="1"/>
  <c r="S1939" i="2" s="1"/>
  <c r="T1939" i="2" a="1"/>
  <c r="T1939" i="2" s="1"/>
  <c r="R1939" i="2" a="1"/>
  <c r="R1939" i="2" s="1"/>
  <c r="R1919" i="2" a="1"/>
  <c r="R1919" i="2" s="1"/>
  <c r="S1919" i="2" a="1"/>
  <c r="S1919" i="2" s="1"/>
  <c r="T1919" i="2" a="1"/>
  <c r="T1919" i="2" s="1"/>
  <c r="T1907" i="2" a="1"/>
  <c r="T1907" i="2" s="1"/>
  <c r="R1907" i="2" a="1"/>
  <c r="R1907" i="2" s="1"/>
  <c r="S1907" i="2" a="1"/>
  <c r="S1907" i="2" s="1"/>
  <c r="S1887" i="2" a="1"/>
  <c r="S1887" i="2" s="1"/>
  <c r="R1887" i="2" a="1"/>
  <c r="R1887" i="2" s="1"/>
  <c r="T1887" i="2" a="1"/>
  <c r="T1887" i="2" s="1"/>
  <c r="S1875" i="2" a="1"/>
  <c r="S1875" i="2" s="1"/>
  <c r="T1875" i="2" a="1"/>
  <c r="T1875" i="2" s="1"/>
  <c r="R1875" i="2" a="1"/>
  <c r="R1875" i="2" s="1"/>
  <c r="R1855" i="2" a="1"/>
  <c r="R1855" i="2" s="1"/>
  <c r="T1855" i="2" a="1"/>
  <c r="T1855" i="2" s="1"/>
  <c r="S1855" i="2" a="1"/>
  <c r="S1855" i="2" s="1"/>
  <c r="R1843" i="2" a="1"/>
  <c r="R1843" i="2" s="1"/>
  <c r="T1843" i="2" a="1"/>
  <c r="T1843" i="2" s="1"/>
  <c r="S1843" i="2" a="1"/>
  <c r="S1843" i="2" s="1"/>
  <c r="T1823" i="2" a="1"/>
  <c r="T1823" i="2" s="1"/>
  <c r="R1823" i="2" a="1"/>
  <c r="R1823" i="2" s="1"/>
  <c r="S1823" i="2" a="1"/>
  <c r="S1823" i="2" s="1"/>
  <c r="R1811" i="2" a="1"/>
  <c r="R1811" i="2" s="1"/>
  <c r="S1811" i="2" a="1"/>
  <c r="S1811" i="2" s="1"/>
  <c r="T1811" i="2" a="1"/>
  <c r="T1811" i="2" s="1"/>
  <c r="R1791" i="2" a="1"/>
  <c r="R1791" i="2" s="1"/>
  <c r="T1791" i="2" a="1"/>
  <c r="T1791" i="2" s="1"/>
  <c r="S1791" i="2" a="1"/>
  <c r="S1791" i="2" s="1"/>
  <c r="S1779" i="2" a="1"/>
  <c r="S1779" i="2" s="1"/>
  <c r="R1779" i="2" a="1"/>
  <c r="R1779" i="2" s="1"/>
  <c r="T1779" i="2" a="1"/>
  <c r="T1779" i="2" s="1"/>
  <c r="T1759" i="2" a="1"/>
  <c r="T1759" i="2" s="1"/>
  <c r="S1759" i="2" a="1"/>
  <c r="S1759" i="2" s="1"/>
  <c r="R1759" i="2" a="1"/>
  <c r="R1759" i="2" s="1"/>
  <c r="T1747" i="2" a="1"/>
  <c r="T1747" i="2" s="1"/>
  <c r="R1747" i="2" a="1"/>
  <c r="R1747" i="2" s="1"/>
  <c r="S1747" i="2" a="1"/>
  <c r="S1747" i="2" s="1"/>
  <c r="S1727" i="2" a="1"/>
  <c r="S1727" i="2" s="1"/>
  <c r="T1727" i="2" a="1"/>
  <c r="T1727" i="2" s="1"/>
  <c r="R1727" i="2" a="1"/>
  <c r="R1727" i="2" s="1"/>
  <c r="S1715" i="2" a="1"/>
  <c r="S1715" i="2" s="1"/>
  <c r="R1715" i="2" a="1"/>
  <c r="R1715" i="2" s="1"/>
  <c r="T1715" i="2" a="1"/>
  <c r="T1715" i="2" s="1"/>
  <c r="T1695" i="2" a="1"/>
  <c r="T1695" i="2" s="1"/>
  <c r="S1695" i="2" a="1"/>
  <c r="S1695" i="2" s="1"/>
  <c r="R1695" i="2" a="1"/>
  <c r="R1695" i="2" s="1"/>
  <c r="S1683" i="2" a="1"/>
  <c r="S1683" i="2" s="1"/>
  <c r="R1683" i="2" a="1"/>
  <c r="R1683" i="2" s="1"/>
  <c r="T1683" i="2" a="1"/>
  <c r="T1683" i="2" s="1"/>
  <c r="S1663" i="2" a="1"/>
  <c r="S1663" i="2" s="1"/>
  <c r="R1663" i="2" a="1"/>
  <c r="R1663" i="2" s="1"/>
  <c r="T1663" i="2" a="1"/>
  <c r="T1663" i="2" s="1"/>
  <c r="R1651" i="2" a="1"/>
  <c r="R1651" i="2" s="1"/>
  <c r="T1651" i="2" a="1"/>
  <c r="T1651" i="2" s="1"/>
  <c r="S1651" i="2" a="1"/>
  <c r="S1651" i="2" s="1"/>
  <c r="R1631" i="2" a="1"/>
  <c r="R1631" i="2" s="1"/>
  <c r="T1631" i="2" a="1"/>
  <c r="T1631" i="2" s="1"/>
  <c r="S1631" i="2" a="1"/>
  <c r="S1631" i="2" s="1"/>
  <c r="R1619" i="2" a="1"/>
  <c r="R1619" i="2" s="1"/>
  <c r="T1619" i="2" a="1"/>
  <c r="T1619" i="2" s="1"/>
  <c r="S1619" i="2" a="1"/>
  <c r="S1619" i="2" s="1"/>
  <c r="R1599" i="2" a="1"/>
  <c r="R1599" i="2" s="1"/>
  <c r="T1599" i="2" a="1"/>
  <c r="T1599" i="2" s="1"/>
  <c r="S1599" i="2" a="1"/>
  <c r="S1599" i="2" s="1"/>
  <c r="R1587" i="2" a="1"/>
  <c r="R1587" i="2" s="1"/>
  <c r="T1587" i="2" a="1"/>
  <c r="T1587" i="2" s="1"/>
  <c r="S1587" i="2" a="1"/>
  <c r="S1587" i="2" s="1"/>
  <c r="R1567" i="2" a="1"/>
  <c r="R1567" i="2" s="1"/>
  <c r="T1567" i="2" a="1"/>
  <c r="T1567" i="2" s="1"/>
  <c r="S1567" i="2" a="1"/>
  <c r="S1567" i="2" s="1"/>
  <c r="R1555" i="2" a="1"/>
  <c r="R1555" i="2" s="1"/>
  <c r="T1555" i="2" a="1"/>
  <c r="T1555" i="2" s="1"/>
  <c r="S1555" i="2" a="1"/>
  <c r="S1555" i="2" s="1"/>
  <c r="S1535" i="2" a="1"/>
  <c r="S1535" i="2" s="1"/>
  <c r="R1535" i="2" a="1"/>
  <c r="R1535" i="2" s="1"/>
  <c r="T1535" i="2" a="1"/>
  <c r="T1535" i="2" s="1"/>
  <c r="T1523" i="2" a="1"/>
  <c r="T1523" i="2" s="1"/>
  <c r="S1523" i="2" a="1"/>
  <c r="S1523" i="2" s="1"/>
  <c r="R1523" i="2" a="1"/>
  <c r="R1523" i="2" s="1"/>
  <c r="R1503" i="2" a="1"/>
  <c r="R1503" i="2" s="1"/>
  <c r="T1503" i="2" a="1"/>
  <c r="T1503" i="2" s="1"/>
  <c r="S1503" i="2" a="1"/>
  <c r="S1503" i="2" s="1"/>
  <c r="R1491" i="2" a="1"/>
  <c r="R1491" i="2" s="1"/>
  <c r="T1491" i="2" a="1"/>
  <c r="T1491" i="2" s="1"/>
  <c r="S1491" i="2" a="1"/>
  <c r="S1491" i="2" s="1"/>
  <c r="R1471" i="2" a="1"/>
  <c r="R1471" i="2" s="1"/>
  <c r="T1471" i="2" a="1"/>
  <c r="T1471" i="2" s="1"/>
  <c r="S1471" i="2" a="1"/>
  <c r="S1471" i="2" s="1"/>
  <c r="R1459" i="2" a="1"/>
  <c r="R1459" i="2" s="1"/>
  <c r="T1459" i="2" a="1"/>
  <c r="T1459" i="2" s="1"/>
  <c r="S1459" i="2" a="1"/>
  <c r="S1459" i="2" s="1"/>
  <c r="S1439" i="2" a="1"/>
  <c r="S1439" i="2" s="1"/>
  <c r="R1439" i="2" a="1"/>
  <c r="R1439" i="2" s="1"/>
  <c r="T1439" i="2" a="1"/>
  <c r="T1439" i="2" s="1"/>
  <c r="T1427" i="2" a="1"/>
  <c r="T1427" i="2" s="1"/>
  <c r="S1427" i="2" a="1"/>
  <c r="S1427" i="2" s="1"/>
  <c r="R1427" i="2" a="1"/>
  <c r="R1427" i="2" s="1"/>
  <c r="R1407" i="2" a="1"/>
  <c r="R1407" i="2" s="1"/>
  <c r="T1407" i="2" a="1"/>
  <c r="T1407" i="2" s="1"/>
  <c r="S1407" i="2" a="1"/>
  <c r="S1407" i="2" s="1"/>
  <c r="S1395" i="2" a="1"/>
  <c r="S1395" i="2" s="1"/>
  <c r="R1395" i="2" a="1"/>
  <c r="R1395" i="2" s="1"/>
  <c r="T1395" i="2" a="1"/>
  <c r="T1395" i="2" s="1"/>
  <c r="T1375" i="2" a="1"/>
  <c r="T1375" i="2" s="1"/>
  <c r="S1375" i="2" a="1"/>
  <c r="S1375" i="2" s="1"/>
  <c r="R1375" i="2" a="1"/>
  <c r="R1375" i="2" s="1"/>
  <c r="S1363" i="2" a="1"/>
  <c r="S1363" i="2" s="1"/>
  <c r="R1363" i="2" a="1"/>
  <c r="R1363" i="2" s="1"/>
  <c r="T1363" i="2" a="1"/>
  <c r="T1363" i="2" s="1"/>
  <c r="T1343" i="2" a="1"/>
  <c r="T1343" i="2" s="1"/>
  <c r="S1343" i="2" a="1"/>
  <c r="S1343" i="2" s="1"/>
  <c r="R1343" i="2" a="1"/>
  <c r="R1343" i="2" s="1"/>
  <c r="S1331" i="2" a="1"/>
  <c r="S1331" i="2" s="1"/>
  <c r="R1331" i="2" a="1"/>
  <c r="R1331" i="2" s="1"/>
  <c r="T1331" i="2" a="1"/>
  <c r="T1331" i="2" s="1"/>
  <c r="T1311" i="2" a="1"/>
  <c r="T1311" i="2" s="1"/>
  <c r="S1311" i="2" a="1"/>
  <c r="S1311" i="2" s="1"/>
  <c r="R1311" i="2" a="1"/>
  <c r="R1311" i="2" s="1"/>
  <c r="S1299" i="2" a="1"/>
  <c r="S1299" i="2" s="1"/>
  <c r="R1299" i="2" a="1"/>
  <c r="R1299" i="2" s="1"/>
  <c r="T1299" i="2" a="1"/>
  <c r="T1299" i="2" s="1"/>
  <c r="T1279" i="2" a="1"/>
  <c r="T1279" i="2" s="1"/>
  <c r="S1279" i="2" a="1"/>
  <c r="S1279" i="2" s="1"/>
  <c r="R1279" i="2" a="1"/>
  <c r="R1279" i="2" s="1"/>
  <c r="S1267" i="2" a="1"/>
  <c r="S1267" i="2" s="1"/>
  <c r="R1267" i="2" a="1"/>
  <c r="R1267" i="2" s="1"/>
  <c r="T1267" i="2" a="1"/>
  <c r="T1267" i="2" s="1"/>
  <c r="T1247" i="2" a="1"/>
  <c r="T1247" i="2" s="1"/>
  <c r="S1247" i="2" a="1"/>
  <c r="S1247" i="2" s="1"/>
  <c r="R1247" i="2" a="1"/>
  <c r="R1247" i="2" s="1"/>
  <c r="S1235" i="2" a="1"/>
  <c r="S1235" i="2" s="1"/>
  <c r="R1235" i="2" a="1"/>
  <c r="R1235" i="2" s="1"/>
  <c r="T1235" i="2" a="1"/>
  <c r="T1235" i="2" s="1"/>
  <c r="S1215" i="2" a="1"/>
  <c r="S1215" i="2" s="1"/>
  <c r="R1215" i="2" a="1"/>
  <c r="R1215" i="2" s="1"/>
  <c r="T1215" i="2" a="1"/>
  <c r="T1215" i="2" s="1"/>
  <c r="S1203" i="2" a="1"/>
  <c r="S1203" i="2" s="1"/>
  <c r="R1203" i="2" a="1"/>
  <c r="R1203" i="2" s="1"/>
  <c r="T1203" i="2" a="1"/>
  <c r="T1203" i="2" s="1"/>
  <c r="S1183" i="2" a="1"/>
  <c r="S1183" i="2" s="1"/>
  <c r="R1183" i="2" a="1"/>
  <c r="R1183" i="2" s="1"/>
  <c r="T1183" i="2" a="1"/>
  <c r="T1183" i="2" s="1"/>
  <c r="S1171" i="2" a="1"/>
  <c r="S1171" i="2" s="1"/>
  <c r="R1171" i="2" a="1"/>
  <c r="R1171" i="2" s="1"/>
  <c r="T1171" i="2" a="1"/>
  <c r="T1171" i="2" s="1"/>
  <c r="S1151" i="2" a="1"/>
  <c r="S1151" i="2" s="1"/>
  <c r="R1151" i="2" a="1"/>
  <c r="R1151" i="2" s="1"/>
  <c r="T1151" i="2" a="1"/>
  <c r="T1151" i="2" s="1"/>
  <c r="T1139" i="2" a="1"/>
  <c r="T1139" i="2" s="1"/>
  <c r="S1139" i="2" a="1"/>
  <c r="S1139" i="2" s="1"/>
  <c r="R1139" i="2" a="1"/>
  <c r="R1139" i="2" s="1"/>
  <c r="R1119" i="2" a="1"/>
  <c r="R1119" i="2" s="1"/>
  <c r="S1119" i="2" a="1"/>
  <c r="S1119" i="2" s="1"/>
  <c r="T1119" i="2" a="1"/>
  <c r="T1119" i="2" s="1"/>
  <c r="T1107" i="2" a="1"/>
  <c r="T1107" i="2" s="1"/>
  <c r="S1107" i="2" a="1"/>
  <c r="S1107" i="2" s="1"/>
  <c r="R1107" i="2" a="1"/>
  <c r="R1107" i="2" s="1"/>
  <c r="R1087" i="2" a="1"/>
  <c r="R1087" i="2" s="1"/>
  <c r="S1087" i="2" a="1"/>
  <c r="S1087" i="2" s="1"/>
  <c r="T1087" i="2" a="1"/>
  <c r="T1087" i="2" s="1"/>
  <c r="T1075" i="2" a="1"/>
  <c r="T1075" i="2" s="1"/>
  <c r="S1075" i="2" a="1"/>
  <c r="S1075" i="2" s="1"/>
  <c r="R1075" i="2" a="1"/>
  <c r="R1075" i="2" s="1"/>
  <c r="T1055" i="2" a="1"/>
  <c r="T1055" i="2" s="1"/>
  <c r="S1055" i="2" a="1"/>
  <c r="S1055" i="2" s="1"/>
  <c r="R1055" i="2" a="1"/>
  <c r="R1055" i="2" s="1"/>
  <c r="R1043" i="2" a="1"/>
  <c r="R1043" i="2" s="1"/>
  <c r="T1043" i="2" a="1"/>
  <c r="T1043" i="2" s="1"/>
  <c r="S1043" i="2" a="1"/>
  <c r="S1043" i="2" s="1"/>
  <c r="S1023" i="2" a="1"/>
  <c r="S1023" i="2" s="1"/>
  <c r="R1023" i="2" a="1"/>
  <c r="R1023" i="2" s="1"/>
  <c r="T1023" i="2" a="1"/>
  <c r="T1023" i="2" s="1"/>
  <c r="R1011" i="2" a="1"/>
  <c r="R1011" i="2" s="1"/>
  <c r="T1011" i="2" a="1"/>
  <c r="T1011" i="2" s="1"/>
  <c r="S1011" i="2" a="1"/>
  <c r="S1011" i="2" s="1"/>
  <c r="R991" i="2" a="1"/>
  <c r="R991" i="2" s="1"/>
  <c r="T991" i="2" a="1"/>
  <c r="T991" i="2" s="1"/>
  <c r="S991" i="2" a="1"/>
  <c r="S991" i="2" s="1"/>
  <c r="R979" i="2" a="1"/>
  <c r="R979" i="2" s="1"/>
  <c r="T979" i="2" a="1"/>
  <c r="T979" i="2" s="1"/>
  <c r="S979" i="2" a="1"/>
  <c r="S979" i="2" s="1"/>
  <c r="R959" i="2" a="1"/>
  <c r="R959" i="2" s="1"/>
  <c r="T959" i="2" a="1"/>
  <c r="T959" i="2" s="1"/>
  <c r="S959" i="2" a="1"/>
  <c r="S959" i="2" s="1"/>
  <c r="R947" i="2" a="1"/>
  <c r="R947" i="2" s="1"/>
  <c r="T947" i="2" a="1"/>
  <c r="T947" i="2" s="1"/>
  <c r="S947" i="2" a="1"/>
  <c r="S947" i="2" s="1"/>
  <c r="R927" i="2" a="1"/>
  <c r="R927" i="2" s="1"/>
  <c r="T927" i="2" a="1"/>
  <c r="T927" i="2" s="1"/>
  <c r="S927" i="2" a="1"/>
  <c r="S927" i="2" s="1"/>
  <c r="R915" i="2" a="1"/>
  <c r="R915" i="2" s="1"/>
  <c r="T915" i="2" a="1"/>
  <c r="T915" i="2" s="1"/>
  <c r="S915" i="2" a="1"/>
  <c r="S915" i="2" s="1"/>
  <c r="R895" i="2" a="1"/>
  <c r="R895" i="2" s="1"/>
  <c r="T895" i="2" a="1"/>
  <c r="T895" i="2" s="1"/>
  <c r="S895" i="2" a="1"/>
  <c r="S895" i="2" s="1"/>
  <c r="R883" i="2" a="1"/>
  <c r="R883" i="2" s="1"/>
  <c r="T883" i="2" a="1"/>
  <c r="T883" i="2" s="1"/>
  <c r="S883" i="2" a="1"/>
  <c r="S883" i="2" s="1"/>
  <c r="R863" i="2" a="1"/>
  <c r="R863" i="2" s="1"/>
  <c r="T863" i="2" a="1"/>
  <c r="T863" i="2" s="1"/>
  <c r="S863" i="2" a="1"/>
  <c r="S863" i="2" s="1"/>
  <c r="S851" i="2" a="1"/>
  <c r="S851" i="2" s="1"/>
  <c r="R851" i="2" a="1"/>
  <c r="R851" i="2" s="1"/>
  <c r="T851" i="2" a="1"/>
  <c r="T851" i="2" s="1"/>
  <c r="R831" i="2" a="1"/>
  <c r="R831" i="2" s="1"/>
  <c r="T831" i="2" a="1"/>
  <c r="T831" i="2" s="1"/>
  <c r="S831" i="2" a="1"/>
  <c r="S831" i="2" s="1"/>
  <c r="S819" i="2" a="1"/>
  <c r="S819" i="2" s="1"/>
  <c r="R819" i="2" a="1"/>
  <c r="R819" i="2" s="1"/>
  <c r="T819" i="2" a="1"/>
  <c r="T819" i="2" s="1"/>
  <c r="R799" i="2" a="1"/>
  <c r="R799" i="2" s="1"/>
  <c r="T799" i="2" a="1"/>
  <c r="T799" i="2" s="1"/>
  <c r="S799" i="2" a="1"/>
  <c r="S799" i="2" s="1"/>
  <c r="R787" i="2" a="1"/>
  <c r="R787" i="2" s="1"/>
  <c r="S787" i="2" a="1"/>
  <c r="S787" i="2" s="1"/>
  <c r="T787" i="2" a="1"/>
  <c r="T787" i="2" s="1"/>
  <c r="S767" i="2" a="1"/>
  <c r="S767" i="2" s="1"/>
  <c r="R767" i="2" a="1"/>
  <c r="R767" i="2" s="1"/>
  <c r="T767" i="2" a="1"/>
  <c r="T767" i="2" s="1"/>
  <c r="R755" i="2" a="1"/>
  <c r="R755" i="2" s="1"/>
  <c r="T755" i="2" a="1"/>
  <c r="T755" i="2" s="1"/>
  <c r="S755" i="2" a="1"/>
  <c r="S755" i="2" s="1"/>
  <c r="T735" i="2" a="1"/>
  <c r="T735" i="2" s="1"/>
  <c r="S735" i="2" a="1"/>
  <c r="S735" i="2" s="1"/>
  <c r="R735" i="2" a="1"/>
  <c r="R735" i="2" s="1"/>
  <c r="R723" i="2" a="1"/>
  <c r="R723" i="2" s="1"/>
  <c r="T723" i="2" a="1"/>
  <c r="T723" i="2" s="1"/>
  <c r="S723" i="2" a="1"/>
  <c r="S723" i="2" s="1"/>
  <c r="T703" i="2" a="1"/>
  <c r="T703" i="2" s="1"/>
  <c r="S703" i="2" a="1"/>
  <c r="S703" i="2" s="1"/>
  <c r="R703" i="2" a="1"/>
  <c r="R703" i="2" s="1"/>
  <c r="R691" i="2" a="1"/>
  <c r="R691" i="2" s="1"/>
  <c r="T691" i="2" a="1"/>
  <c r="T691" i="2" s="1"/>
  <c r="S691" i="2" a="1"/>
  <c r="S691" i="2" s="1"/>
  <c r="T671" i="2" a="1"/>
  <c r="T671" i="2" s="1"/>
  <c r="S671" i="2" a="1"/>
  <c r="S671" i="2" s="1"/>
  <c r="R671" i="2" a="1"/>
  <c r="R671" i="2" s="1"/>
  <c r="R659" i="2" a="1"/>
  <c r="R659" i="2" s="1"/>
  <c r="T659" i="2" a="1"/>
  <c r="T659" i="2" s="1"/>
  <c r="S659" i="2" a="1"/>
  <c r="S659" i="2" s="1"/>
  <c r="T639" i="2" a="1"/>
  <c r="T639" i="2" s="1"/>
  <c r="S639" i="2" a="1"/>
  <c r="S639" i="2" s="1"/>
  <c r="R639" i="2" a="1"/>
  <c r="R639" i="2" s="1"/>
  <c r="R627" i="2" a="1"/>
  <c r="R627" i="2" s="1"/>
  <c r="T627" i="2" a="1"/>
  <c r="T627" i="2" s="1"/>
  <c r="S627" i="2" a="1"/>
  <c r="S627" i="2" s="1"/>
  <c r="T607" i="2" a="1"/>
  <c r="T607" i="2" s="1"/>
  <c r="S607" i="2" a="1"/>
  <c r="S607" i="2" s="1"/>
  <c r="R607" i="2" a="1"/>
  <c r="R607" i="2" s="1"/>
  <c r="R595" i="2" a="1"/>
  <c r="R595" i="2" s="1"/>
  <c r="T595" i="2" a="1"/>
  <c r="T595" i="2" s="1"/>
  <c r="S595" i="2" a="1"/>
  <c r="S595" i="2" s="1"/>
  <c r="T575" i="2" a="1"/>
  <c r="T575" i="2" s="1"/>
  <c r="S575" i="2" a="1"/>
  <c r="S575" i="2" s="1"/>
  <c r="R575" i="2" a="1"/>
  <c r="R575" i="2" s="1"/>
  <c r="R563" i="2" a="1"/>
  <c r="R563" i="2" s="1"/>
  <c r="T563" i="2" a="1"/>
  <c r="T563" i="2" s="1"/>
  <c r="S563" i="2" a="1"/>
  <c r="S563" i="2" s="1"/>
  <c r="T543" i="2" a="1"/>
  <c r="T543" i="2" s="1"/>
  <c r="S543" i="2" a="1"/>
  <c r="S543" i="2" s="1"/>
  <c r="R543" i="2" a="1"/>
  <c r="R543" i="2" s="1"/>
  <c r="R531" i="2" a="1"/>
  <c r="R531" i="2" s="1"/>
  <c r="T531" i="2" a="1"/>
  <c r="T531" i="2" s="1"/>
  <c r="S531" i="2" a="1"/>
  <c r="S531" i="2" s="1"/>
  <c r="T511" i="2" a="1"/>
  <c r="T511" i="2" s="1"/>
  <c r="S511" i="2" a="1"/>
  <c r="S511" i="2" s="1"/>
  <c r="R511" i="2" a="1"/>
  <c r="R511" i="2" s="1"/>
  <c r="R499" i="2" a="1"/>
  <c r="R499" i="2" s="1"/>
  <c r="T499" i="2" a="1"/>
  <c r="T499" i="2" s="1"/>
  <c r="S499" i="2" a="1"/>
  <c r="S499" i="2" s="1"/>
  <c r="T479" i="2" a="1"/>
  <c r="T479" i="2" s="1"/>
  <c r="S479" i="2" a="1"/>
  <c r="S479" i="2" s="1"/>
  <c r="R479" i="2" a="1"/>
  <c r="R479" i="2" s="1"/>
  <c r="T467" i="2" a="1"/>
  <c r="T467" i="2" s="1"/>
  <c r="S467" i="2" a="1"/>
  <c r="S467" i="2" s="1"/>
  <c r="S447" i="2" a="1"/>
  <c r="S447" i="2" s="1"/>
  <c r="T447" i="2" a="1"/>
  <c r="T447" i="2" s="1"/>
  <c r="S435" i="2" a="1"/>
  <c r="S435" i="2" s="1"/>
  <c r="T435" i="2" a="1"/>
  <c r="T435" i="2" s="1"/>
  <c r="T415" i="2" a="1"/>
  <c r="T415" i="2" s="1"/>
  <c r="R415" i="2" a="1"/>
  <c r="R415" i="2" s="1"/>
  <c r="S415" i="2" a="1"/>
  <c r="S415" i="2" s="1"/>
  <c r="S403" i="2" a="1"/>
  <c r="S403" i="2" s="1"/>
  <c r="T403" i="2" a="1"/>
  <c r="T403" i="2" s="1"/>
  <c r="T383" i="2" a="1"/>
  <c r="T383" i="2" s="1"/>
  <c r="R383" i="2" a="1"/>
  <c r="R383" i="2" s="1"/>
  <c r="S383" i="2" a="1"/>
  <c r="S383" i="2" s="1"/>
  <c r="S371" i="2" a="1"/>
  <c r="S371" i="2" s="1"/>
  <c r="T371" i="2" a="1"/>
  <c r="T371" i="2" s="1"/>
  <c r="T351" i="2" a="1"/>
  <c r="T351" i="2" s="1"/>
  <c r="R351" i="2" a="1"/>
  <c r="R351" i="2" s="1"/>
  <c r="S351" i="2" a="1"/>
  <c r="S351" i="2" s="1"/>
  <c r="S339" i="2" a="1"/>
  <c r="S339" i="2" s="1"/>
  <c r="T339" i="2" a="1"/>
  <c r="T339" i="2" s="1"/>
  <c r="T319" i="2" a="1"/>
  <c r="T319" i="2" s="1"/>
  <c r="R319" i="2" a="1"/>
  <c r="R319" i="2" s="1"/>
  <c r="S319" i="2" a="1"/>
  <c r="S319" i="2" s="1"/>
  <c r="S307" i="2" a="1"/>
  <c r="S307" i="2" s="1"/>
  <c r="T307" i="2" a="1"/>
  <c r="T307" i="2" s="1"/>
  <c r="T287" i="2" a="1"/>
  <c r="T287" i="2" s="1"/>
  <c r="R287" i="2" a="1"/>
  <c r="R287" i="2" s="1"/>
  <c r="S287" i="2" a="1"/>
  <c r="S287" i="2" s="1"/>
  <c r="S275" i="2" a="1"/>
  <c r="S275" i="2" s="1"/>
  <c r="T275" i="2" a="1"/>
  <c r="T275" i="2" s="1"/>
  <c r="T255" i="2" a="1"/>
  <c r="T255" i="2" s="1"/>
  <c r="R255" i="2" a="1"/>
  <c r="R255" i="2" s="1"/>
  <c r="S255" i="2" a="1"/>
  <c r="S255" i="2" s="1"/>
  <c r="S243" i="2" a="1"/>
  <c r="S243" i="2" s="1"/>
  <c r="T243" i="2" a="1"/>
  <c r="T243" i="2" s="1"/>
  <c r="T223" i="2" a="1"/>
  <c r="T223" i="2" s="1"/>
  <c r="R223" i="2" a="1"/>
  <c r="R223" i="2" s="1"/>
  <c r="S223" i="2" a="1"/>
  <c r="S223" i="2" s="1"/>
  <c r="S203" i="2" a="1"/>
  <c r="S203" i="2" s="1"/>
  <c r="S187" i="2" a="1"/>
  <c r="S187" i="2" s="1"/>
  <c r="S163" i="2" a="1"/>
  <c r="S163" i="2" s="1"/>
  <c r="S147" i="2" a="1"/>
  <c r="S147" i="2" s="1"/>
  <c r="S123" i="2" a="1"/>
  <c r="S123" i="2" s="1"/>
  <c r="S107" i="2" a="1"/>
  <c r="S107" i="2" s="1"/>
  <c r="S99" i="2" a="1"/>
  <c r="S99" i="2" s="1"/>
  <c r="S91" i="2" a="1"/>
  <c r="S91" i="2" s="1"/>
  <c r="S83" i="2" a="1"/>
  <c r="S83" i="2" s="1"/>
  <c r="S75" i="2" a="1"/>
  <c r="S75" i="2" s="1"/>
  <c r="S67" i="2" a="1"/>
  <c r="S67" i="2" s="1"/>
  <c r="S35" i="2" a="1"/>
  <c r="S35" i="2" s="1"/>
  <c r="S27" i="2" a="1"/>
  <c r="S27" i="2" s="1"/>
  <c r="S19" i="2" a="1"/>
  <c r="S19" i="2" s="1"/>
  <c r="R460" i="2" a="1"/>
  <c r="R460" i="2" s="1"/>
  <c r="T476" i="2" a="1"/>
  <c r="T476" i="2" s="1"/>
  <c r="T460" i="2" a="1"/>
  <c r="T460" i="2" s="1"/>
  <c r="T444" i="2" a="1"/>
  <c r="T444" i="2" s="1"/>
  <c r="S2155" i="2" a="1"/>
  <c r="S2155" i="2" s="1"/>
  <c r="P1290" i="2"/>
  <c r="P1226" i="2"/>
  <c r="P1098" i="2"/>
  <c r="P1034" i="2"/>
  <c r="P874" i="2"/>
  <c r="P810" i="2"/>
  <c r="P586" i="2"/>
  <c r="P490" i="2"/>
  <c r="P458" i="2"/>
  <c r="P394" i="2"/>
  <c r="P298" i="2"/>
  <c r="P2506" i="2"/>
  <c r="P2498" i="2"/>
  <c r="P2490" i="2"/>
  <c r="P2458" i="2"/>
  <c r="P2450" i="2"/>
  <c r="P2442" i="2"/>
  <c r="P2418" i="2"/>
  <c r="P2410" i="2"/>
  <c r="P2402" i="2"/>
  <c r="P2366" i="2"/>
  <c r="P2358" i="2"/>
  <c r="P2342" i="2"/>
  <c r="P2334" i="2"/>
  <c r="P2318" i="2"/>
  <c r="P2302" i="2"/>
  <c r="P2294" i="2"/>
  <c r="P2286" i="2"/>
  <c r="P2278" i="2"/>
  <c r="P2254" i="2"/>
  <c r="P2230" i="2"/>
  <c r="P2222" i="2"/>
  <c r="P2206" i="2"/>
  <c r="P2198" i="2"/>
  <c r="P2174" i="2"/>
  <c r="P2166" i="2"/>
  <c r="P2150" i="2"/>
  <c r="P2142" i="2"/>
  <c r="P2134" i="2"/>
  <c r="P2126" i="2"/>
  <c r="P2086" i="2"/>
  <c r="P2070" i="2"/>
  <c r="P2062" i="2"/>
  <c r="P2054" i="2"/>
  <c r="P2046" i="2"/>
  <c r="P2030" i="2"/>
  <c r="P2006" i="2"/>
  <c r="P1998" i="2"/>
  <c r="P1950" i="2"/>
  <c r="P1942" i="2"/>
  <c r="P1934" i="2"/>
  <c r="P1918" i="2"/>
  <c r="P1894" i="2"/>
  <c r="P1886" i="2"/>
  <c r="P1878" i="2"/>
  <c r="P1862" i="2"/>
  <c r="P1838" i="2"/>
  <c r="P1830" i="2"/>
  <c r="P1814" i="2"/>
  <c r="P1790" i="2"/>
  <c r="P1782" i="2"/>
  <c r="P1734" i="2"/>
  <c r="P1710" i="2"/>
  <c r="P1702" i="2"/>
  <c r="P1686" i="2"/>
  <c r="P1678" i="2"/>
  <c r="P1654" i="2"/>
  <c r="P1638" i="2"/>
  <c r="P1630" i="2"/>
  <c r="P1606" i="2"/>
  <c r="P1582" i="2"/>
  <c r="P1574" i="2"/>
  <c r="P1550" i="2"/>
  <c r="P1510" i="2"/>
  <c r="P1494" i="2"/>
  <c r="P1486" i="2"/>
  <c r="P1478" i="2"/>
  <c r="P1454" i="2"/>
  <c r="P1446" i="2"/>
  <c r="P1430" i="2"/>
  <c r="P1422" i="2"/>
  <c r="P1398" i="2"/>
  <c r="P1390" i="2"/>
  <c r="P1374" i="2"/>
  <c r="P1334" i="2"/>
  <c r="P1326" i="2"/>
  <c r="P1302" i="2"/>
  <c r="P1282" i="2"/>
  <c r="P1250" i="2"/>
  <c r="P1218" i="2"/>
  <c r="P1186" i="2"/>
  <c r="P1154" i="2"/>
  <c r="P1094" i="2"/>
  <c r="P1062" i="2"/>
  <c r="P998" i="2"/>
  <c r="P898" i="2"/>
  <c r="P866" i="2"/>
  <c r="P834" i="2"/>
  <c r="P802" i="2"/>
  <c r="P770" i="2"/>
  <c r="P742" i="2"/>
  <c r="P614" i="2"/>
  <c r="P546" i="2"/>
  <c r="P514" i="2"/>
  <c r="P486" i="2"/>
  <c r="P422" i="2"/>
  <c r="P386" i="2"/>
  <c r="P294" i="2"/>
  <c r="P262" i="2"/>
  <c r="P258" i="2"/>
  <c r="P230" i="2"/>
  <c r="P226" i="2"/>
  <c r="O194" i="2"/>
  <c r="P190" i="2"/>
  <c r="O174" i="2"/>
  <c r="O130" i="2"/>
  <c r="O110" i="2"/>
  <c r="P1278" i="2"/>
  <c r="P1274" i="2"/>
  <c r="P1214" i="2"/>
  <c r="P1210" i="2"/>
  <c r="P1086" i="2"/>
  <c r="P1082" i="2"/>
  <c r="P1054" i="2"/>
  <c r="P1050" i="2"/>
  <c r="P990" i="2"/>
  <c r="P986" i="2"/>
  <c r="P958" i="2"/>
  <c r="P954" i="2"/>
  <c r="P826" i="2"/>
  <c r="P798" i="2"/>
  <c r="P794" i="2"/>
  <c r="P766" i="2"/>
  <c r="P762" i="2"/>
  <c r="P734" i="2"/>
  <c r="P730" i="2"/>
  <c r="P638" i="2"/>
  <c r="P634" i="2"/>
  <c r="P606" i="2"/>
  <c r="P602" i="2"/>
  <c r="P574" i="2"/>
  <c r="P570" i="2"/>
  <c r="P506" i="2"/>
  <c r="P198" i="2"/>
  <c r="O190" i="2"/>
  <c r="O182" i="2"/>
  <c r="P2510" i="2"/>
  <c r="P2502" i="2"/>
  <c r="P2494" i="2"/>
  <c r="P2486" i="2"/>
  <c r="P2478" i="2"/>
  <c r="P2470" i="2"/>
  <c r="P2462" i="2"/>
  <c r="P2454" i="2"/>
  <c r="P2446" i="2"/>
  <c r="P2438" i="2"/>
  <c r="P2430" i="2"/>
  <c r="P2422" i="2"/>
  <c r="P2414" i="2"/>
  <c r="P2406" i="2"/>
  <c r="P2398" i="2"/>
  <c r="P2390" i="2"/>
  <c r="P2378" i="2"/>
  <c r="P2370" i="2"/>
  <c r="P2362" i="2"/>
  <c r="P2354" i="2"/>
  <c r="P2346" i="2"/>
  <c r="P2338" i="2"/>
  <c r="P2330" i="2"/>
  <c r="P2322" i="2"/>
  <c r="P2314" i="2"/>
  <c r="P2306" i="2"/>
  <c r="P2298" i="2"/>
  <c r="P2290" i="2"/>
  <c r="P2282" i="2"/>
  <c r="P2274" i="2"/>
  <c r="P2266" i="2"/>
  <c r="P2258" i="2"/>
  <c r="P2250" i="2"/>
  <c r="P2242" i="2"/>
  <c r="P2234" i="2"/>
  <c r="P2226" i="2"/>
  <c r="P2218" i="2"/>
  <c r="P2210" i="2"/>
  <c r="P2202" i="2"/>
  <c r="P2194" i="2"/>
  <c r="P2186" i="2"/>
  <c r="P2178" i="2"/>
  <c r="P2170" i="2"/>
  <c r="P2162" i="2"/>
  <c r="P2154" i="2"/>
  <c r="P2146" i="2"/>
  <c r="P1842" i="2"/>
  <c r="P1834" i="2"/>
  <c r="P1826" i="2"/>
  <c r="P1818" i="2"/>
  <c r="P1810" i="2"/>
  <c r="P1802" i="2"/>
  <c r="P1794" i="2"/>
  <c r="P1786" i="2"/>
  <c r="P1778" i="2"/>
  <c r="P1770" i="2"/>
  <c r="P1762" i="2"/>
  <c r="P1754" i="2"/>
  <c r="P1746" i="2"/>
  <c r="P1738" i="2"/>
  <c r="P1730" i="2"/>
  <c r="P1722" i="2"/>
  <c r="P1714" i="2"/>
  <c r="P1706" i="2"/>
  <c r="P1698" i="2"/>
  <c r="P1690" i="2"/>
  <c r="P1682" i="2"/>
  <c r="P1674" i="2"/>
  <c r="P1666" i="2"/>
  <c r="P1658" i="2"/>
  <c r="P1650" i="2"/>
  <c r="P1642" i="2"/>
  <c r="P1634" i="2"/>
  <c r="P1626" i="2"/>
  <c r="P1618" i="2"/>
  <c r="P1610" i="2"/>
  <c r="P1602" i="2"/>
  <c r="P1594" i="2"/>
  <c r="P1586" i="2"/>
  <c r="P1578" i="2"/>
  <c r="P1570" i="2"/>
  <c r="P1562" i="2"/>
  <c r="P1554" i="2"/>
  <c r="P1546" i="2"/>
  <c r="P1538" i="2"/>
  <c r="P1530" i="2"/>
  <c r="P1522" i="2"/>
  <c r="P1514" i="2"/>
  <c r="P1506" i="2"/>
  <c r="P1498" i="2"/>
  <c r="P1490" i="2"/>
  <c r="P1482" i="2"/>
  <c r="P1474" i="2"/>
  <c r="P1466" i="2"/>
  <c r="P1458" i="2"/>
  <c r="P1450" i="2"/>
  <c r="P1442" i="2"/>
  <c r="P1434" i="2"/>
  <c r="P1426" i="2"/>
  <c r="P1418" i="2"/>
  <c r="P1410" i="2"/>
  <c r="P1402" i="2"/>
  <c r="P1394" i="2"/>
  <c r="P1386" i="2"/>
  <c r="P1378" i="2"/>
  <c r="P1370" i="2"/>
  <c r="P1362" i="2"/>
  <c r="P1354" i="2"/>
  <c r="P1346" i="2"/>
  <c r="P1338" i="2"/>
  <c r="P1330" i="2"/>
  <c r="P1322" i="2"/>
  <c r="P1314" i="2"/>
  <c r="P1306" i="2"/>
  <c r="P1298" i="2"/>
  <c r="P1270" i="2"/>
  <c r="P1266" i="2"/>
  <c r="P1238" i="2"/>
  <c r="P1234" i="2"/>
  <c r="P1206" i="2"/>
  <c r="P1202" i="2"/>
  <c r="P1174" i="2"/>
  <c r="P1170" i="2"/>
  <c r="P1142" i="2"/>
  <c r="P1138" i="2"/>
  <c r="P1110" i="2"/>
  <c r="P1106" i="2"/>
  <c r="P1078" i="2"/>
  <c r="P1074" i="2"/>
  <c r="P1046" i="2"/>
  <c r="P1042" i="2"/>
  <c r="P1014" i="2"/>
  <c r="P1010" i="2"/>
  <c r="P982" i="2"/>
  <c r="P978" i="2"/>
  <c r="P950" i="2"/>
  <c r="P946" i="2"/>
  <c r="P918" i="2"/>
  <c r="P914" i="2"/>
  <c r="P886" i="2"/>
  <c r="P882" i="2"/>
  <c r="P854" i="2"/>
  <c r="P850" i="2"/>
  <c r="P822" i="2"/>
  <c r="P818" i="2"/>
  <c r="P790" i="2"/>
  <c r="P786" i="2"/>
  <c r="P758" i="2"/>
  <c r="P754" i="2"/>
  <c r="P726" i="2"/>
  <c r="P722" i="2"/>
  <c r="P694" i="2"/>
  <c r="P690" i="2"/>
  <c r="P662" i="2"/>
  <c r="P658" i="2"/>
  <c r="P630" i="2"/>
  <c r="P626" i="2"/>
  <c r="P598" i="2"/>
  <c r="P594" i="2"/>
  <c r="P566" i="2"/>
  <c r="P562" i="2"/>
  <c r="P534" i="2"/>
  <c r="P530" i="2"/>
  <c r="P502" i="2"/>
  <c r="P498" i="2"/>
  <c r="P470" i="2"/>
  <c r="P466" i="2"/>
  <c r="P438" i="2"/>
  <c r="P434" i="2"/>
  <c r="P406" i="2"/>
  <c r="P402" i="2"/>
  <c r="P374" i="2"/>
  <c r="P370" i="2"/>
  <c r="P342" i="2"/>
  <c r="P338" i="2"/>
  <c r="P310" i="2"/>
  <c r="P306" i="2"/>
  <c r="P278" i="2"/>
  <c r="P274" i="2"/>
  <c r="P246" i="2"/>
  <c r="P242" i="2"/>
  <c r="P214" i="2"/>
  <c r="O210" i="2"/>
  <c r="O206" i="2"/>
  <c r="O198" i="2"/>
  <c r="O162" i="2"/>
  <c r="O142" i="2"/>
  <c r="O134" i="2"/>
  <c r="P114" i="2"/>
  <c r="O98" i="2"/>
  <c r="P94" i="2"/>
  <c r="O78" i="2"/>
  <c r="O70" i="2"/>
  <c r="P58" i="2"/>
  <c r="P50" i="2"/>
  <c r="O34" i="2"/>
  <c r="P30" i="2"/>
  <c r="O14" i="2"/>
  <c r="P2501" i="2"/>
  <c r="P2469" i="2"/>
  <c r="P2437" i="2"/>
  <c r="P2405" i="2"/>
  <c r="P2373" i="2"/>
  <c r="P2341" i="2"/>
  <c r="P2309" i="2"/>
  <c r="P2277" i="2"/>
  <c r="P2245" i="2"/>
  <c r="P2213" i="2"/>
  <c r="P2181" i="2"/>
  <c r="P2149" i="2"/>
  <c r="P2117" i="2"/>
  <c r="P2085" i="2"/>
  <c r="P2053" i="2"/>
  <c r="P2021" i="2"/>
  <c r="P1989" i="2"/>
  <c r="P1957" i="2"/>
  <c r="P1925" i="2"/>
  <c r="P1893" i="2"/>
  <c r="P1861" i="2"/>
  <c r="P1829" i="2"/>
  <c r="P1797" i="2"/>
  <c r="P1765" i="2"/>
  <c r="P1733" i="2"/>
  <c r="P1701" i="2"/>
  <c r="P1669" i="2"/>
  <c r="P1637" i="2"/>
  <c r="P1605" i="2"/>
  <c r="P1573" i="2"/>
  <c r="P1541" i="2"/>
  <c r="P1509" i="2"/>
  <c r="P1477" i="2"/>
  <c r="P1445" i="2"/>
  <c r="P1413" i="2"/>
  <c r="P1381" i="2"/>
  <c r="P1349" i="2"/>
  <c r="P1317" i="2"/>
  <c r="P1285" i="2"/>
  <c r="P1253" i="2"/>
  <c r="P1221" i="2"/>
  <c r="P1189" i="2"/>
  <c r="P1157" i="2"/>
  <c r="P1125" i="2"/>
  <c r="P1093" i="2"/>
  <c r="P1061" i="2"/>
  <c r="P1029" i="2"/>
  <c r="P997" i="2"/>
  <c r="P965" i="2"/>
  <c r="P933" i="2"/>
  <c r="P901" i="2"/>
  <c r="P869" i="2"/>
  <c r="P837" i="2"/>
  <c r="P805" i="2"/>
  <c r="P773" i="2"/>
  <c r="P741" i="2"/>
  <c r="P709" i="2"/>
  <c r="P677" i="2"/>
  <c r="P645" i="2"/>
  <c r="P613" i="2"/>
  <c r="P609" i="2"/>
  <c r="P577" i="2"/>
  <c r="P545" i="2"/>
  <c r="P513" i="2"/>
  <c r="P481" i="2"/>
  <c r="P449" i="2"/>
  <c r="P417" i="2"/>
  <c r="P385" i="2"/>
  <c r="P353" i="2"/>
  <c r="P321" i="2"/>
  <c r="P289" i="2"/>
  <c r="P257" i="2"/>
  <c r="P225" i="2"/>
  <c r="P109" i="2"/>
  <c r="P105" i="2"/>
  <c r="P93" i="2"/>
  <c r="P89" i="2"/>
  <c r="P85" i="2"/>
  <c r="P73" i="2"/>
  <c r="P61" i="2"/>
  <c r="P57" i="2"/>
  <c r="P110" i="2"/>
  <c r="P102" i="2"/>
  <c r="O165" i="2"/>
  <c r="O161" i="2"/>
  <c r="O149" i="2"/>
  <c r="O145" i="2"/>
  <c r="O133" i="2"/>
  <c r="O129" i="2"/>
  <c r="O117" i="2"/>
  <c r="O113" i="2"/>
  <c r="O101" i="2"/>
  <c r="O97" i="2"/>
  <c r="O85" i="2"/>
  <c r="O81" i="2"/>
  <c r="O69" i="2"/>
  <c r="P1258" i="2"/>
  <c r="P1130" i="2"/>
  <c r="P1002" i="2"/>
  <c r="P970" i="2"/>
  <c r="P778" i="2"/>
  <c r="P746" i="2"/>
  <c r="P682" i="2"/>
  <c r="P554" i="2"/>
  <c r="P166" i="2"/>
  <c r="P74" i="2"/>
  <c r="O2382" i="2"/>
  <c r="Z2382" i="2"/>
  <c r="M2382" i="2" s="1"/>
  <c r="O11" i="2"/>
  <c r="O23" i="2"/>
  <c r="O39" i="2"/>
  <c r="O55" i="2"/>
  <c r="O71" i="2"/>
  <c r="O87" i="2"/>
  <c r="O103" i="2"/>
  <c r="O119" i="2"/>
  <c r="O135" i="2"/>
  <c r="O151" i="2"/>
  <c r="O167" i="2"/>
  <c r="O183" i="2"/>
  <c r="O199" i="2"/>
  <c r="O215" i="2"/>
  <c r="O20" i="2"/>
  <c r="O36" i="2"/>
  <c r="O52" i="2"/>
  <c r="O68" i="2"/>
  <c r="O19" i="2"/>
  <c r="O35" i="2"/>
  <c r="O51" i="2"/>
  <c r="O67" i="2"/>
  <c r="I16" i="3" s="1"/>
  <c r="O83" i="2"/>
  <c r="O99" i="2"/>
  <c r="O115" i="2"/>
  <c r="O131" i="2"/>
  <c r="O147" i="2"/>
  <c r="O163" i="2"/>
  <c r="O15" i="2"/>
  <c r="O31" i="2"/>
  <c r="O47" i="2"/>
  <c r="O63" i="2"/>
  <c r="O79" i="2"/>
  <c r="O95" i="2"/>
  <c r="O111" i="2"/>
  <c r="O127" i="2"/>
  <c r="O143" i="2"/>
  <c r="O27" i="2"/>
  <c r="I13" i="3" s="1"/>
  <c r="O43" i="2"/>
  <c r="O59" i="2"/>
  <c r="O75" i="2"/>
  <c r="O91" i="2"/>
  <c r="I22" i="3" s="1"/>
  <c r="O107" i="2"/>
  <c r="O123" i="2"/>
  <c r="O139" i="2"/>
  <c r="O155" i="2"/>
  <c r="O171" i="2"/>
  <c r="O187" i="2"/>
  <c r="O203" i="2"/>
  <c r="O24" i="2"/>
  <c r="O40" i="2"/>
  <c r="O56" i="2"/>
  <c r="O72" i="2"/>
  <c r="O88" i="2"/>
  <c r="O104" i="2"/>
  <c r="O120" i="2"/>
  <c r="O136" i="2"/>
  <c r="O152" i="2"/>
  <c r="O168" i="2"/>
  <c r="O184" i="2"/>
  <c r="O200" i="2"/>
  <c r="O13" i="2"/>
  <c r="O25" i="2"/>
  <c r="O29" i="2"/>
  <c r="O41" i="2"/>
  <c r="I18" i="3" s="1"/>
  <c r="O45" i="2"/>
  <c r="O57" i="2"/>
  <c r="O61" i="2"/>
  <c r="O73" i="2"/>
  <c r="O77" i="2"/>
  <c r="O89" i="2"/>
  <c r="O93" i="2"/>
  <c r="O105" i="2"/>
  <c r="O109" i="2"/>
  <c r="O121" i="2"/>
  <c r="O125" i="2"/>
  <c r="O137" i="2"/>
  <c r="O141" i="2"/>
  <c r="O153" i="2"/>
  <c r="O157" i="2"/>
  <c r="O169" i="2"/>
  <c r="O173" i="2"/>
  <c r="O185" i="2"/>
  <c r="O189" i="2"/>
  <c r="O201" i="2"/>
  <c r="O205" i="2"/>
  <c r="O12" i="2"/>
  <c r="O16" i="2"/>
  <c r="O44" i="2"/>
  <c r="O48" i="2"/>
  <c r="O76" i="2"/>
  <c r="O80" i="2"/>
  <c r="O116" i="2"/>
  <c r="O124" i="2"/>
  <c r="O144" i="2"/>
  <c r="O180" i="2"/>
  <c r="O188" i="2"/>
  <c r="O208" i="2"/>
  <c r="O17" i="2"/>
  <c r="O33" i="2"/>
  <c r="O49" i="2"/>
  <c r="O191" i="2"/>
  <c r="O195" i="2"/>
  <c r="O100" i="2"/>
  <c r="O108" i="2"/>
  <c r="O128" i="2"/>
  <c r="O164" i="2"/>
  <c r="O172" i="2"/>
  <c r="O192" i="2"/>
  <c r="O26" i="2"/>
  <c r="O42" i="2"/>
  <c r="O58" i="2"/>
  <c r="O74" i="2"/>
  <c r="O90" i="2"/>
  <c r="O106" i="2"/>
  <c r="O122" i="2"/>
  <c r="O138" i="2"/>
  <c r="O154" i="2"/>
  <c r="O170" i="2"/>
  <c r="O186" i="2"/>
  <c r="O202" i="2"/>
  <c r="O159" i="2"/>
  <c r="O28" i="2"/>
  <c r="O32" i="2"/>
  <c r="O60" i="2"/>
  <c r="O64" i="2"/>
  <c r="O84" i="2"/>
  <c r="O92" i="2"/>
  <c r="O112" i="2"/>
  <c r="O148" i="2"/>
  <c r="O156" i="2"/>
  <c r="O176" i="2"/>
  <c r="O212" i="2"/>
  <c r="O175" i="2"/>
  <c r="O179" i="2"/>
  <c r="O207" i="2"/>
  <c r="O211" i="2"/>
  <c r="O96" i="2"/>
  <c r="O132" i="2"/>
  <c r="O140" i="2"/>
  <c r="O160" i="2"/>
  <c r="O196" i="2"/>
  <c r="O204" i="2"/>
  <c r="O21" i="2"/>
  <c r="P2482" i="2"/>
  <c r="P2394" i="2"/>
  <c r="P2386" i="2"/>
  <c r="P2102" i="2"/>
  <c r="P1982" i="2"/>
  <c r="P1974" i="2"/>
  <c r="P1958" i="2"/>
  <c r="P1870" i="2"/>
  <c r="P1286" i="2"/>
  <c r="P1254" i="2"/>
  <c r="P1222" i="2"/>
  <c r="P1190" i="2"/>
  <c r="P1158" i="2"/>
  <c r="P1126" i="2"/>
  <c r="P1090" i="2"/>
  <c r="P1030" i="2"/>
  <c r="P994" i="2"/>
  <c r="P966" i="2"/>
  <c r="P934" i="2"/>
  <c r="P902" i="2"/>
  <c r="P870" i="2"/>
  <c r="P838" i="2"/>
  <c r="P806" i="2"/>
  <c r="P774" i="2"/>
  <c r="P706" i="2"/>
  <c r="P674" i="2"/>
  <c r="P642" i="2"/>
  <c r="P610" i="2"/>
  <c r="P582" i="2"/>
  <c r="P550" i="2"/>
  <c r="P518" i="2"/>
  <c r="P482" i="2"/>
  <c r="P454" i="2"/>
  <c r="P390" i="2"/>
  <c r="P358" i="2"/>
  <c r="O166" i="2"/>
  <c r="P90" i="2"/>
  <c r="P82" i="2"/>
  <c r="P96" i="2"/>
  <c r="P104" i="2"/>
  <c r="P80" i="2"/>
  <c r="P88" i="2"/>
  <c r="P144" i="2"/>
  <c r="P81" i="2"/>
  <c r="P97" i="2"/>
  <c r="P113" i="2"/>
  <c r="P84" i="2"/>
  <c r="P112" i="2"/>
  <c r="O66" i="2"/>
  <c r="P62" i="2"/>
  <c r="P54" i="2"/>
  <c r="O46" i="2"/>
  <c r="O38" i="2"/>
  <c r="P26" i="2"/>
  <c r="P18" i="2"/>
  <c r="P2485" i="2"/>
  <c r="P2453" i="2"/>
  <c r="P2421" i="2"/>
  <c r="P2389" i="2"/>
  <c r="P2357" i="2"/>
  <c r="P2325" i="2"/>
  <c r="P2293" i="2"/>
  <c r="P2261" i="2"/>
  <c r="P2229" i="2"/>
  <c r="P2197" i="2"/>
  <c r="P2165" i="2"/>
  <c r="P2133" i="2"/>
  <c r="P2101" i="2"/>
  <c r="P2069" i="2"/>
  <c r="P2037" i="2"/>
  <c r="P2005" i="2"/>
  <c r="P1973" i="2"/>
  <c r="P1941" i="2"/>
  <c r="P1909" i="2"/>
  <c r="P1877" i="2"/>
  <c r="P1845" i="2"/>
  <c r="P1813" i="2"/>
  <c r="P1781" i="2"/>
  <c r="P1749" i="2"/>
  <c r="P1717" i="2"/>
  <c r="P1685" i="2"/>
  <c r="P1653" i="2"/>
  <c r="P1621" i="2"/>
  <c r="P1589" i="2"/>
  <c r="P1557" i="2"/>
  <c r="P1525" i="2"/>
  <c r="P1493" i="2"/>
  <c r="P1461" i="2"/>
  <c r="P1429" i="2"/>
  <c r="P1397" i="2"/>
  <c r="P1365" i="2"/>
  <c r="P1333" i="2"/>
  <c r="P1301" i="2"/>
  <c r="P1269" i="2"/>
  <c r="P1237" i="2"/>
  <c r="P1205" i="2"/>
  <c r="P1173" i="2"/>
  <c r="P1141" i="2"/>
  <c r="P1109" i="2"/>
  <c r="P1077" i="2"/>
  <c r="P1045" i="2"/>
  <c r="P1013" i="2"/>
  <c r="P981" i="2"/>
  <c r="P949" i="2"/>
  <c r="P917" i="2"/>
  <c r="P885" i="2"/>
  <c r="P853" i="2"/>
  <c r="P821" i="2"/>
  <c r="P789" i="2"/>
  <c r="P757" i="2"/>
  <c r="P725" i="2"/>
  <c r="P693" i="2"/>
  <c r="P661" i="2"/>
  <c r="P629" i="2"/>
  <c r="P601" i="2"/>
  <c r="P569" i="2"/>
  <c r="P537" i="2"/>
  <c r="P505" i="2"/>
  <c r="P473" i="2"/>
  <c r="P441" i="2"/>
  <c r="P409" i="2"/>
  <c r="P377" i="2"/>
  <c r="P345" i="2"/>
  <c r="P313" i="2"/>
  <c r="P281" i="2"/>
  <c r="P249" i="2"/>
  <c r="P217" i="2"/>
  <c r="O209" i="2"/>
  <c r="O193" i="2"/>
  <c r="P1194" i="2"/>
  <c r="P1162" i="2"/>
  <c r="P1066" i="2"/>
  <c r="P938" i="2"/>
  <c r="P906" i="2"/>
  <c r="P842" i="2"/>
  <c r="P714" i="2"/>
  <c r="P650" i="2"/>
  <c r="P618" i="2"/>
  <c r="P522" i="2"/>
  <c r="P426" i="2"/>
  <c r="P362" i="2"/>
  <c r="P330" i="2"/>
  <c r="P266" i="2"/>
  <c r="P234" i="2"/>
  <c r="P2434" i="2"/>
  <c r="P2326" i="2"/>
  <c r="P2270" i="2"/>
  <c r="P2246" i="2"/>
  <c r="P2190" i="2"/>
  <c r="P2022" i="2"/>
  <c r="P1910" i="2"/>
  <c r="P1854" i="2"/>
  <c r="P1806" i="2"/>
  <c r="P1774" i="2"/>
  <c r="P1766" i="2"/>
  <c r="P1758" i="2"/>
  <c r="P1750" i="2"/>
  <c r="P1726" i="2"/>
  <c r="P1670" i="2"/>
  <c r="P1622" i="2"/>
  <c r="P1598" i="2"/>
  <c r="P1566" i="2"/>
  <c r="P1542" i="2"/>
  <c r="P1534" i="2"/>
  <c r="P1526" i="2"/>
  <c r="P1470" i="2"/>
  <c r="P1414" i="2"/>
  <c r="P1366" i="2"/>
  <c r="P1358" i="2"/>
  <c r="P1350" i="2"/>
  <c r="P1318" i="2"/>
  <c r="P1122" i="2"/>
  <c r="P1058" i="2"/>
  <c r="P1026" i="2"/>
  <c r="P962" i="2"/>
  <c r="P930" i="2"/>
  <c r="P738" i="2"/>
  <c r="P710" i="2"/>
  <c r="P678" i="2"/>
  <c r="P646" i="2"/>
  <c r="P578" i="2"/>
  <c r="P450" i="2"/>
  <c r="P418" i="2"/>
  <c r="P354" i="2"/>
  <c r="P326" i="2"/>
  <c r="P322" i="2"/>
  <c r="P290" i="2"/>
  <c r="O102" i="2"/>
  <c r="P1246" i="2"/>
  <c r="P1242" i="2"/>
  <c r="P1182" i="2"/>
  <c r="P1178" i="2"/>
  <c r="P1150" i="2"/>
  <c r="P1146" i="2"/>
  <c r="P1118" i="2"/>
  <c r="P1114" i="2"/>
  <c r="P1022" i="2"/>
  <c r="P1018" i="2"/>
  <c r="P926" i="2"/>
  <c r="P922" i="2"/>
  <c r="P894" i="2"/>
  <c r="P890" i="2"/>
  <c r="P862" i="2"/>
  <c r="P858" i="2"/>
  <c r="P830" i="2"/>
  <c r="P702" i="2"/>
  <c r="P698" i="2"/>
  <c r="P670" i="2"/>
  <c r="P666" i="2"/>
  <c r="P542" i="2"/>
  <c r="P538" i="2"/>
  <c r="P510" i="2"/>
  <c r="P478" i="2"/>
  <c r="P474" i="2"/>
  <c r="P446" i="2"/>
  <c r="P442" i="2"/>
  <c r="P414" i="2"/>
  <c r="P410" i="2"/>
  <c r="P382" i="2"/>
  <c r="P378" i="2"/>
  <c r="P350" i="2"/>
  <c r="P346" i="2"/>
  <c r="P318" i="2"/>
  <c r="P314" i="2"/>
  <c r="P286" i="2"/>
  <c r="P282" i="2"/>
  <c r="P254" i="2"/>
  <c r="P250" i="2"/>
  <c r="P222" i="2"/>
  <c r="P218" i="2"/>
  <c r="O146" i="2"/>
  <c r="P134" i="2"/>
  <c r="O126" i="2"/>
  <c r="O118" i="2"/>
  <c r="P98" i="2"/>
  <c r="O82" i="2"/>
  <c r="I20" i="3" s="1"/>
  <c r="P78" i="2"/>
  <c r="P70" i="2"/>
  <c r="O62" i="2"/>
  <c r="O54" i="2"/>
  <c r="P34" i="2"/>
  <c r="O18" i="2"/>
  <c r="P13" i="2"/>
  <c r="P21" i="2"/>
  <c r="P29" i="2"/>
  <c r="P37" i="2"/>
  <c r="P45" i="2"/>
  <c r="P53" i="2"/>
  <c r="P17" i="2"/>
  <c r="P25" i="2"/>
  <c r="P33" i="2"/>
  <c r="P41" i="2"/>
  <c r="P49" i="2"/>
  <c r="P65" i="2"/>
  <c r="P14" i="2"/>
  <c r="P2493" i="2"/>
  <c r="P2461" i="2"/>
  <c r="P2429" i="2"/>
  <c r="P2397" i="2"/>
  <c r="P2365" i="2"/>
  <c r="P2333" i="2"/>
  <c r="P2301" i="2"/>
  <c r="P2269" i="2"/>
  <c r="P2237" i="2"/>
  <c r="P2205" i="2"/>
  <c r="P2173" i="2"/>
  <c r="P2141" i="2"/>
  <c r="P2109" i="2"/>
  <c r="P2077" i="2"/>
  <c r="P2045" i="2"/>
  <c r="P2013" i="2"/>
  <c r="P1981" i="2"/>
  <c r="P1949" i="2"/>
  <c r="P1917" i="2"/>
  <c r="P1885" i="2"/>
  <c r="P1853" i="2"/>
  <c r="P1821" i="2"/>
  <c r="P1789" i="2"/>
  <c r="P1757" i="2"/>
  <c r="P1725" i="2"/>
  <c r="P1693" i="2"/>
  <c r="P1661" i="2"/>
  <c r="P1629" i="2"/>
  <c r="P1597" i="2"/>
  <c r="P1565" i="2"/>
  <c r="P1533" i="2"/>
  <c r="P1501" i="2"/>
  <c r="P1469" i="2"/>
  <c r="P1437" i="2"/>
  <c r="P1405" i="2"/>
  <c r="P1373" i="2"/>
  <c r="P1341" i="2"/>
  <c r="P1309" i="2"/>
  <c r="P1277" i="2"/>
  <c r="P1245" i="2"/>
  <c r="P1213" i="2"/>
  <c r="P1181" i="2"/>
  <c r="P1149" i="2"/>
  <c r="P1117" i="2"/>
  <c r="P1085" i="2"/>
  <c r="P1053" i="2"/>
  <c r="P1021" i="2"/>
  <c r="P989" i="2"/>
  <c r="P957" i="2"/>
  <c r="P925" i="2"/>
  <c r="P893" i="2"/>
  <c r="P861" i="2"/>
  <c r="P829" i="2"/>
  <c r="P797" i="2"/>
  <c r="P765" i="2"/>
  <c r="P733" i="2"/>
  <c r="P701" i="2"/>
  <c r="P669" i="2"/>
  <c r="P637" i="2"/>
  <c r="O53" i="2"/>
  <c r="O37" i="2"/>
  <c r="I14" i="3" s="1"/>
  <c r="P2480" i="2"/>
  <c r="P2448" i="2"/>
  <c r="P2416" i="2"/>
  <c r="P2384" i="2"/>
  <c r="P2352" i="2"/>
  <c r="P2320" i="2"/>
  <c r="P2288" i="2"/>
  <c r="P2256" i="2"/>
  <c r="P2224" i="2"/>
  <c r="P2192" i="2"/>
  <c r="P2160" i="2"/>
  <c r="P2032" i="2"/>
  <c r="P2000" i="2"/>
  <c r="P1968" i="2"/>
  <c r="P1936" i="2"/>
  <c r="P1904" i="2"/>
  <c r="P1872" i="2"/>
  <c r="P1840" i="2"/>
  <c r="P1808" i="2"/>
  <c r="P1776" i="2"/>
  <c r="P1744" i="2"/>
  <c r="P1712" i="2"/>
  <c r="P1680" i="2"/>
  <c r="P1648" i="2"/>
  <c r="P1616" i="2"/>
  <c r="P1584" i="2"/>
  <c r="P1552" i="2"/>
  <c r="P1520" i="2"/>
  <c r="P1488" i="2"/>
  <c r="P1456" i="2"/>
  <c r="P1424" i="2"/>
  <c r="P1392" i="2"/>
  <c r="P1360" i="2"/>
  <c r="P1328" i="2"/>
  <c r="P1296" i="2"/>
  <c r="P1264" i="2"/>
  <c r="P1232" i="2"/>
  <c r="P1200" i="2"/>
  <c r="P1168" i="2"/>
  <c r="P1136" i="2"/>
  <c r="P1104" i="2"/>
  <c r="P1072" i="2"/>
  <c r="P1040" i="2"/>
  <c r="P1008" i="2"/>
  <c r="P976" i="2"/>
  <c r="P944" i="2"/>
  <c r="P912" i="2"/>
  <c r="P880" i="2"/>
  <c r="P848" i="2"/>
  <c r="P816" i="2"/>
  <c r="P784" i="2"/>
  <c r="P752" i="2"/>
  <c r="P720" i="2"/>
  <c r="P688" i="2"/>
  <c r="P656" i="2"/>
  <c r="P624" i="2"/>
  <c r="P592" i="2"/>
  <c r="P560" i="2"/>
  <c r="P528" i="2"/>
  <c r="P496" i="2"/>
  <c r="P464" i="2"/>
  <c r="P432" i="2"/>
  <c r="P400" i="2"/>
  <c r="P368" i="2"/>
  <c r="P336" i="2"/>
  <c r="P304" i="2"/>
  <c r="P272" i="2"/>
  <c r="P240" i="2"/>
  <c r="P92" i="2"/>
  <c r="P64" i="2"/>
  <c r="P56" i="2"/>
  <c r="P32" i="2"/>
  <c r="P24" i="2"/>
  <c r="P2491" i="2"/>
  <c r="P2459" i="2"/>
  <c r="P2427" i="2"/>
  <c r="P2395" i="2"/>
  <c r="P2363" i="2"/>
  <c r="P2331" i="2"/>
  <c r="P2299" i="2"/>
  <c r="P2267" i="2"/>
  <c r="P2235" i="2"/>
  <c r="P2203" i="2"/>
  <c r="P2171" i="2"/>
  <c r="P2139" i="2"/>
  <c r="P2107" i="2"/>
  <c r="P2075" i="2"/>
  <c r="P2043" i="2"/>
  <c r="P2011" i="2"/>
  <c r="P1979" i="2"/>
  <c r="P1947" i="2"/>
  <c r="P1915" i="2"/>
  <c r="P1883" i="2"/>
  <c r="P1851" i="2"/>
  <c r="P1819" i="2"/>
  <c r="P1787" i="2"/>
  <c r="P1755" i="2"/>
  <c r="P1723" i="2"/>
  <c r="P1691" i="2"/>
  <c r="P1659" i="2"/>
  <c r="P1627" i="2"/>
  <c r="P1595" i="2"/>
  <c r="P1563" i="2"/>
  <c r="P1531" i="2"/>
  <c r="P1499" i="2"/>
  <c r="P1467" i="2"/>
  <c r="P1435" i="2"/>
  <c r="P1403" i="2"/>
  <c r="P1371" i="2"/>
  <c r="P1339" i="2"/>
  <c r="P1307" i="2"/>
  <c r="P1275" i="2"/>
  <c r="P1243" i="2"/>
  <c r="P1211" i="2"/>
  <c r="P1179" i="2"/>
  <c r="P1147" i="2"/>
  <c r="P1115" i="2"/>
  <c r="P1083" i="2"/>
  <c r="P1051" i="2"/>
  <c r="P1019" i="2"/>
  <c r="P987" i="2"/>
  <c r="P955" i="2"/>
  <c r="P923" i="2"/>
  <c r="P891" i="2"/>
  <c r="P859" i="2"/>
  <c r="P827" i="2"/>
  <c r="P795" i="2"/>
  <c r="P763" i="2"/>
  <c r="P731" i="2"/>
  <c r="P699" i="2"/>
  <c r="P667" i="2"/>
  <c r="P635" i="2"/>
  <c r="P603" i="2"/>
  <c r="P571" i="2"/>
  <c r="P539" i="2"/>
  <c r="P507" i="2"/>
  <c r="P475" i="2"/>
  <c r="P443" i="2"/>
  <c r="P411" i="2"/>
  <c r="P379" i="2"/>
  <c r="P347" i="2"/>
  <c r="P315" i="2"/>
  <c r="P283" i="2"/>
  <c r="P251" i="2"/>
  <c r="P219" i="2"/>
  <c r="P2508" i="2"/>
  <c r="P2504" i="2"/>
  <c r="P2476" i="2"/>
  <c r="P2472" i="2"/>
  <c r="P2444" i="2"/>
  <c r="P2440" i="2"/>
  <c r="P2412" i="2"/>
  <c r="P2408" i="2"/>
  <c r="P2380" i="2"/>
  <c r="P2376" i="2"/>
  <c r="P2348" i="2"/>
  <c r="P2344" i="2"/>
  <c r="P2316" i="2"/>
  <c r="P2312" i="2"/>
  <c r="P2284" i="2"/>
  <c r="P2280" i="2"/>
  <c r="P2252" i="2"/>
  <c r="P2248" i="2"/>
  <c r="P2220" i="2"/>
  <c r="P2216" i="2"/>
  <c r="P2188" i="2"/>
  <c r="P2184" i="2"/>
  <c r="P2156" i="2"/>
  <c r="P2152" i="2"/>
  <c r="P2136" i="2"/>
  <c r="P2132" i="2"/>
  <c r="P2120" i="2"/>
  <c r="P2116" i="2"/>
  <c r="P2104" i="2"/>
  <c r="P2100" i="2"/>
  <c r="P2088" i="2"/>
  <c r="P2084" i="2"/>
  <c r="P2072" i="2"/>
  <c r="P2068" i="2"/>
  <c r="P2056" i="2"/>
  <c r="P2052" i="2"/>
  <c r="P2028" i="2"/>
  <c r="P2024" i="2"/>
  <c r="P1996" i="2"/>
  <c r="P1992" i="2"/>
  <c r="P1964" i="2"/>
  <c r="P1960" i="2"/>
  <c r="P1932" i="2"/>
  <c r="P1928" i="2"/>
  <c r="P1900" i="2"/>
  <c r="P1896" i="2"/>
  <c r="P1868" i="2"/>
  <c r="P1864" i="2"/>
  <c r="P1836" i="2"/>
  <c r="P1832" i="2"/>
  <c r="P1804" i="2"/>
  <c r="P1800" i="2"/>
  <c r="P1772" i="2"/>
  <c r="P1768" i="2"/>
  <c r="P1740" i="2"/>
  <c r="P1736" i="2"/>
  <c r="P1708" i="2"/>
  <c r="P1704" i="2"/>
  <c r="P1676" i="2"/>
  <c r="P1672" i="2"/>
  <c r="P1644" i="2"/>
  <c r="P1640" i="2"/>
  <c r="P1612" i="2"/>
  <c r="P1608" i="2"/>
  <c r="P1580" i="2"/>
  <c r="P1576" i="2"/>
  <c r="P1548" i="2"/>
  <c r="P1544" i="2"/>
  <c r="P1516" i="2"/>
  <c r="P1512" i="2"/>
  <c r="P1484" i="2"/>
  <c r="P1480" i="2"/>
  <c r="P1452" i="2"/>
  <c r="P1448" i="2"/>
  <c r="P1420" i="2"/>
  <c r="P1416" i="2"/>
  <c r="P1388" i="2"/>
  <c r="P1384" i="2"/>
  <c r="P1356" i="2"/>
  <c r="P1352" i="2"/>
  <c r="P1324" i="2"/>
  <c r="P1320" i="2"/>
  <c r="P1292" i="2"/>
  <c r="P1288" i="2"/>
  <c r="P1260" i="2"/>
  <c r="P1256" i="2"/>
  <c r="P1228" i="2"/>
  <c r="P1224" i="2"/>
  <c r="P1196" i="2"/>
  <c r="P1192" i="2"/>
  <c r="P1164" i="2"/>
  <c r="P1160" i="2"/>
  <c r="P1132" i="2"/>
  <c r="P1128" i="2"/>
  <c r="P1100" i="2"/>
  <c r="P1096" i="2"/>
  <c r="P1068" i="2"/>
  <c r="P1064" i="2"/>
  <c r="P1036" i="2"/>
  <c r="P1032" i="2"/>
  <c r="P1004" i="2"/>
  <c r="P1000" i="2"/>
  <c r="P972" i="2"/>
  <c r="P968" i="2"/>
  <c r="P940" i="2"/>
  <c r="P936" i="2"/>
  <c r="P908" i="2"/>
  <c r="P904" i="2"/>
  <c r="P876" i="2"/>
  <c r="P872" i="2"/>
  <c r="P844" i="2"/>
  <c r="P840" i="2"/>
  <c r="P812" i="2"/>
  <c r="P808" i="2"/>
  <c r="P780" i="2"/>
  <c r="P776" i="2"/>
  <c r="P748" i="2"/>
  <c r="P744" i="2"/>
  <c r="P716" i="2"/>
  <c r="P712" i="2"/>
  <c r="P684" i="2"/>
  <c r="P680" i="2"/>
  <c r="P652" i="2"/>
  <c r="P648" i="2"/>
  <c r="P620" i="2"/>
  <c r="P616" i="2"/>
  <c r="P588" i="2"/>
  <c r="P584" i="2"/>
  <c r="P556" i="2"/>
  <c r="P552" i="2"/>
  <c r="P524" i="2"/>
  <c r="P520" i="2"/>
  <c r="P492" i="2"/>
  <c r="P488" i="2"/>
  <c r="P460" i="2"/>
  <c r="P456" i="2"/>
  <c r="P428" i="2"/>
  <c r="P424" i="2"/>
  <c r="P396" i="2"/>
  <c r="P392" i="2"/>
  <c r="P364" i="2"/>
  <c r="P360" i="2"/>
  <c r="P332" i="2"/>
  <c r="P328" i="2"/>
  <c r="P300" i="2"/>
  <c r="P296" i="2"/>
  <c r="P268" i="2"/>
  <c r="P264" i="2"/>
  <c r="P236" i="2"/>
  <c r="P232" i="2"/>
  <c r="P108" i="2"/>
  <c r="P100" i="2"/>
  <c r="P52" i="2"/>
  <c r="P20" i="2"/>
  <c r="P2483" i="2"/>
  <c r="P2451" i="2"/>
  <c r="P2419" i="2"/>
  <c r="P2387" i="2"/>
  <c r="P2355" i="2"/>
  <c r="P2323" i="2"/>
  <c r="P2291" i="2"/>
  <c r="P2259" i="2"/>
  <c r="P2227" i="2"/>
  <c r="P2195" i="2"/>
  <c r="P2163" i="2"/>
  <c r="P2131" i="2"/>
  <c r="P2099" i="2"/>
  <c r="P2067" i="2"/>
  <c r="P2035" i="2"/>
  <c r="P2003" i="2"/>
  <c r="P1971" i="2"/>
  <c r="P1939" i="2"/>
  <c r="P1907" i="2"/>
  <c r="P1875" i="2"/>
  <c r="P1843" i="2"/>
  <c r="P1811" i="2"/>
  <c r="P1779" i="2"/>
  <c r="P1747" i="2"/>
  <c r="P1715" i="2"/>
  <c r="P1683" i="2"/>
  <c r="P1651" i="2"/>
  <c r="P1619" i="2"/>
  <c r="P1587" i="2"/>
  <c r="P1555" i="2"/>
  <c r="P1523" i="2"/>
  <c r="P1491" i="2"/>
  <c r="P1459" i="2"/>
  <c r="P1427" i="2"/>
  <c r="P1395" i="2"/>
  <c r="P1363" i="2"/>
  <c r="P1331" i="2"/>
  <c r="P1299" i="2"/>
  <c r="P1267" i="2"/>
  <c r="P1235" i="2"/>
  <c r="P1203" i="2"/>
  <c r="P1171" i="2"/>
  <c r="P1139" i="2"/>
  <c r="P1107" i="2"/>
  <c r="P1075" i="2"/>
  <c r="P1043" i="2"/>
  <c r="P1011" i="2"/>
  <c r="P979" i="2"/>
  <c r="P947" i="2"/>
  <c r="P915" i="2"/>
  <c r="P883" i="2"/>
  <c r="P851" i="2"/>
  <c r="P819" i="2"/>
  <c r="P787" i="2"/>
  <c r="P755" i="2"/>
  <c r="P723" i="2"/>
  <c r="P691" i="2"/>
  <c r="P659" i="2"/>
  <c r="P627" i="2"/>
  <c r="P595" i="2"/>
  <c r="P563" i="2"/>
  <c r="P531" i="2"/>
  <c r="P499" i="2"/>
  <c r="P467" i="2"/>
  <c r="P435" i="2"/>
  <c r="P403" i="2"/>
  <c r="P371" i="2"/>
  <c r="P339" i="2"/>
  <c r="P307" i="2"/>
  <c r="P275" i="2"/>
  <c r="P243" i="2"/>
  <c r="P187" i="2"/>
  <c r="P167" i="2"/>
  <c r="P163" i="2"/>
  <c r="P2496" i="2"/>
  <c r="P2464" i="2"/>
  <c r="P2432" i="2"/>
  <c r="P2400" i="2"/>
  <c r="P2368" i="2"/>
  <c r="P2336" i="2"/>
  <c r="P2304" i="2"/>
  <c r="P2272" i="2"/>
  <c r="P2240" i="2"/>
  <c r="P2208" i="2"/>
  <c r="P2176" i="2"/>
  <c r="P2144" i="2"/>
  <c r="P2016" i="2"/>
  <c r="P1984" i="2"/>
  <c r="P1952" i="2"/>
  <c r="P1920" i="2"/>
  <c r="P1888" i="2"/>
  <c r="P1856" i="2"/>
  <c r="P1824" i="2"/>
  <c r="P1792" i="2"/>
  <c r="P1760" i="2"/>
  <c r="P1728" i="2"/>
  <c r="P1696" i="2"/>
  <c r="P1664" i="2"/>
  <c r="P1632" i="2"/>
  <c r="P1600" i="2"/>
  <c r="P1568" i="2"/>
  <c r="P1536" i="2"/>
  <c r="P1504" i="2"/>
  <c r="P1472" i="2"/>
  <c r="P1440" i="2"/>
  <c r="P1408" i="2"/>
  <c r="P1376" i="2"/>
  <c r="P1344" i="2"/>
  <c r="P1312" i="2"/>
  <c r="P1280" i="2"/>
  <c r="P1248" i="2"/>
  <c r="P1216" i="2"/>
  <c r="P1184" i="2"/>
  <c r="P1152" i="2"/>
  <c r="P1120" i="2"/>
  <c r="P1088" i="2"/>
  <c r="P1056" i="2"/>
  <c r="P1024" i="2"/>
  <c r="P992" i="2"/>
  <c r="P960" i="2"/>
  <c r="P928" i="2"/>
  <c r="P896" i="2"/>
  <c r="P864" i="2"/>
  <c r="P832" i="2"/>
  <c r="P800" i="2"/>
  <c r="P768" i="2"/>
  <c r="P736" i="2"/>
  <c r="P704" i="2"/>
  <c r="P672" i="2"/>
  <c r="P640" i="2"/>
  <c r="P608" i="2"/>
  <c r="P576" i="2"/>
  <c r="P544" i="2"/>
  <c r="P512" i="2"/>
  <c r="P480" i="2"/>
  <c r="P448" i="2"/>
  <c r="P416" i="2"/>
  <c r="P384" i="2"/>
  <c r="P352" i="2"/>
  <c r="P320" i="2"/>
  <c r="P288" i="2"/>
  <c r="P256" i="2"/>
  <c r="P224" i="2"/>
  <c r="P208" i="2"/>
  <c r="P72" i="2"/>
  <c r="P87" i="2"/>
  <c r="P83" i="2"/>
  <c r="P99" i="2"/>
  <c r="P115" i="2"/>
  <c r="P147" i="2"/>
  <c r="P48" i="2"/>
  <c r="P40" i="2"/>
  <c r="P16" i="2"/>
  <c r="P2507" i="2"/>
  <c r="P2475" i="2"/>
  <c r="P2443" i="2"/>
  <c r="P2411" i="2"/>
  <c r="P2379" i="2"/>
  <c r="P2347" i="2"/>
  <c r="P2315" i="2"/>
  <c r="P2283" i="2"/>
  <c r="P2251" i="2"/>
  <c r="P2219" i="2"/>
  <c r="P2187" i="2"/>
  <c r="P2155" i="2"/>
  <c r="P2123" i="2"/>
  <c r="P2091" i="2"/>
  <c r="P2059" i="2"/>
  <c r="P2027" i="2"/>
  <c r="P1995" i="2"/>
  <c r="P1963" i="2"/>
  <c r="P1931" i="2"/>
  <c r="P1899" i="2"/>
  <c r="P1867" i="2"/>
  <c r="P1835" i="2"/>
  <c r="P1803" i="2"/>
  <c r="P1771" i="2"/>
  <c r="P1739" i="2"/>
  <c r="P1707" i="2"/>
  <c r="P1675" i="2"/>
  <c r="P1643" i="2"/>
  <c r="P1611" i="2"/>
  <c r="P1579" i="2"/>
  <c r="P1547" i="2"/>
  <c r="P1515" i="2"/>
  <c r="P1483" i="2"/>
  <c r="P1451" i="2"/>
  <c r="P1419" i="2"/>
  <c r="P1387" i="2"/>
  <c r="P1355" i="2"/>
  <c r="P1323" i="2"/>
  <c r="P1291" i="2"/>
  <c r="P1259" i="2"/>
  <c r="P1227" i="2"/>
  <c r="P1195" i="2"/>
  <c r="P1163" i="2"/>
  <c r="P1131" i="2"/>
  <c r="P1099" i="2"/>
  <c r="P1067" i="2"/>
  <c r="P1035" i="2"/>
  <c r="P1003" i="2"/>
  <c r="P971" i="2"/>
  <c r="P939" i="2"/>
  <c r="P907" i="2"/>
  <c r="P875" i="2"/>
  <c r="P843" i="2"/>
  <c r="P811" i="2"/>
  <c r="P779" i="2"/>
  <c r="P747" i="2"/>
  <c r="P715" i="2"/>
  <c r="P683" i="2"/>
  <c r="P651" i="2"/>
  <c r="P619" i="2"/>
  <c r="P587" i="2"/>
  <c r="P555" i="2"/>
  <c r="P523" i="2"/>
  <c r="P491" i="2"/>
  <c r="P459" i="2"/>
  <c r="P427" i="2"/>
  <c r="P395" i="2"/>
  <c r="P363" i="2"/>
  <c r="P331" i="2"/>
  <c r="P299" i="2"/>
  <c r="P267" i="2"/>
  <c r="P235" i="2"/>
  <c r="P2488" i="2"/>
  <c r="P2456" i="2"/>
  <c r="P2424" i="2"/>
  <c r="P2392" i="2"/>
  <c r="P2360" i="2"/>
  <c r="P2328" i="2"/>
  <c r="P2296" i="2"/>
  <c r="P2264" i="2"/>
  <c r="P2232" i="2"/>
  <c r="P2200" i="2"/>
  <c r="P2168" i="2"/>
  <c r="P2040" i="2"/>
  <c r="P2008" i="2"/>
  <c r="P1976" i="2"/>
  <c r="P1944" i="2"/>
  <c r="P1912" i="2"/>
  <c r="P1880" i="2"/>
  <c r="P1848" i="2"/>
  <c r="P1816" i="2"/>
  <c r="P1784" i="2"/>
  <c r="P1752" i="2"/>
  <c r="P1720" i="2"/>
  <c r="P1688" i="2"/>
  <c r="P1656" i="2"/>
  <c r="P1624" i="2"/>
  <c r="P1592" i="2"/>
  <c r="P1560" i="2"/>
  <c r="P1528" i="2"/>
  <c r="P1496" i="2"/>
  <c r="P1464" i="2"/>
  <c r="P1432" i="2"/>
  <c r="P1400" i="2"/>
  <c r="P1368" i="2"/>
  <c r="P1336" i="2"/>
  <c r="P1304" i="2"/>
  <c r="P1272" i="2"/>
  <c r="P1240" i="2"/>
  <c r="P1208" i="2"/>
  <c r="P1176" i="2"/>
  <c r="P1144" i="2"/>
  <c r="P1112" i="2"/>
  <c r="P1080" i="2"/>
  <c r="P1048" i="2"/>
  <c r="P1016" i="2"/>
  <c r="P984" i="2"/>
  <c r="P952" i="2"/>
  <c r="P920" i="2"/>
  <c r="P888" i="2"/>
  <c r="P856" i="2"/>
  <c r="P824" i="2"/>
  <c r="P792" i="2"/>
  <c r="P760" i="2"/>
  <c r="P728" i="2"/>
  <c r="P696" i="2"/>
  <c r="P664" i="2"/>
  <c r="P632" i="2"/>
  <c r="P600" i="2"/>
  <c r="P568" i="2"/>
  <c r="P536" i="2"/>
  <c r="P504" i="2"/>
  <c r="P472" i="2"/>
  <c r="P440" i="2"/>
  <c r="P408" i="2"/>
  <c r="P376" i="2"/>
  <c r="P344" i="2"/>
  <c r="P312" i="2"/>
  <c r="P280" i="2"/>
  <c r="P248" i="2"/>
  <c r="P216" i="2"/>
  <c r="P68" i="2"/>
  <c r="P36" i="2"/>
  <c r="P2499" i="2"/>
  <c r="P2467" i="2"/>
  <c r="P2435" i="2"/>
  <c r="P2403" i="2"/>
  <c r="P2371" i="2"/>
  <c r="P2339" i="2"/>
  <c r="P2307" i="2"/>
  <c r="P2275" i="2"/>
  <c r="P2243" i="2"/>
  <c r="P2211" i="2"/>
  <c r="P2179" i="2"/>
  <c r="P2147" i="2"/>
  <c r="P2115" i="2"/>
  <c r="P2083" i="2"/>
  <c r="P2051" i="2"/>
  <c r="P2019" i="2"/>
  <c r="P1987" i="2"/>
  <c r="P1955" i="2"/>
  <c r="P1923" i="2"/>
  <c r="P1891" i="2"/>
  <c r="P1859" i="2"/>
  <c r="P1827" i="2"/>
  <c r="P1795" i="2"/>
  <c r="P1763" i="2"/>
  <c r="P1731" i="2"/>
  <c r="P1699" i="2"/>
  <c r="P1667" i="2"/>
  <c r="P1635" i="2"/>
  <c r="P1603" i="2"/>
  <c r="P1571" i="2"/>
  <c r="P1539" i="2"/>
  <c r="P1507" i="2"/>
  <c r="P1475" i="2"/>
  <c r="P1443" i="2"/>
  <c r="P1411" i="2"/>
  <c r="P1379" i="2"/>
  <c r="P1347" i="2"/>
  <c r="P1315" i="2"/>
  <c r="P1283" i="2"/>
  <c r="P1251" i="2"/>
  <c r="P1219" i="2"/>
  <c r="P1187" i="2"/>
  <c r="P1155" i="2"/>
  <c r="P1123" i="2"/>
  <c r="P1091" i="2"/>
  <c r="P1059" i="2"/>
  <c r="P1027" i="2"/>
  <c r="P995" i="2"/>
  <c r="P963" i="2"/>
  <c r="P931" i="2"/>
  <c r="P899" i="2"/>
  <c r="P867" i="2"/>
  <c r="P835" i="2"/>
  <c r="P803" i="2"/>
  <c r="P771" i="2"/>
  <c r="P739" i="2"/>
  <c r="P707" i="2"/>
  <c r="P675" i="2"/>
  <c r="P643" i="2"/>
  <c r="P611" i="2"/>
  <c r="P579" i="2"/>
  <c r="P547" i="2"/>
  <c r="P515" i="2"/>
  <c r="P483" i="2"/>
  <c r="P451" i="2"/>
  <c r="P419" i="2"/>
  <c r="P387" i="2"/>
  <c r="P355" i="2"/>
  <c r="P323" i="2"/>
  <c r="P291" i="2"/>
  <c r="P259" i="2"/>
  <c r="P227" i="2"/>
  <c r="P203" i="2"/>
  <c r="P179" i="2"/>
  <c r="P76" i="2"/>
  <c r="P60" i="2"/>
  <c r="P44" i="2"/>
  <c r="P28" i="2"/>
  <c r="P159" i="2"/>
  <c r="P111" i="2"/>
  <c r="P95" i="2"/>
  <c r="P79" i="2"/>
  <c r="P63" i="2"/>
  <c r="P47" i="2"/>
  <c r="P31" i="2"/>
  <c r="P15" i="2"/>
  <c r="P67" i="2"/>
  <c r="P51" i="2"/>
  <c r="P35" i="2"/>
  <c r="P19" i="2"/>
  <c r="P103" i="2"/>
  <c r="P71" i="2"/>
  <c r="P55" i="2"/>
  <c r="P39" i="2"/>
  <c r="P23" i="2"/>
  <c r="P11" i="2"/>
  <c r="P139" i="2"/>
  <c r="P123" i="2"/>
  <c r="P107" i="2"/>
  <c r="P91" i="2"/>
  <c r="P75" i="2"/>
  <c r="P59" i="2"/>
  <c r="P43" i="2"/>
  <c r="P27" i="2"/>
  <c r="J2510" i="2"/>
  <c r="J2509" i="2"/>
  <c r="J2508" i="2"/>
  <c r="J2507" i="2"/>
  <c r="J2506" i="2"/>
  <c r="J2505" i="2"/>
  <c r="J2504" i="2"/>
  <c r="J2503" i="2"/>
  <c r="J2502" i="2"/>
  <c r="J2501" i="2"/>
  <c r="J2500" i="2"/>
  <c r="J2499" i="2"/>
  <c r="J2498" i="2"/>
  <c r="J2497" i="2"/>
  <c r="J2496" i="2"/>
  <c r="J2495" i="2"/>
  <c r="J2494" i="2"/>
  <c r="J2493" i="2"/>
  <c r="J2492" i="2"/>
  <c r="J2491" i="2"/>
  <c r="J2490" i="2"/>
  <c r="J2489" i="2"/>
  <c r="J2488" i="2"/>
  <c r="J2487" i="2"/>
  <c r="J2486" i="2"/>
  <c r="J2485" i="2"/>
  <c r="J2484" i="2"/>
  <c r="J2483" i="2"/>
  <c r="J2482" i="2"/>
  <c r="J2481" i="2"/>
  <c r="J2480" i="2"/>
  <c r="J2479" i="2"/>
  <c r="J2478" i="2"/>
  <c r="J2477" i="2"/>
  <c r="J2476" i="2"/>
  <c r="J2475" i="2"/>
  <c r="J2474" i="2"/>
  <c r="J2473" i="2"/>
  <c r="J2472" i="2"/>
  <c r="J2471" i="2"/>
  <c r="J2470" i="2"/>
  <c r="J2469" i="2"/>
  <c r="J2468" i="2"/>
  <c r="J2467" i="2"/>
  <c r="J2466" i="2"/>
  <c r="J2465" i="2"/>
  <c r="J2464" i="2"/>
  <c r="J2463" i="2"/>
  <c r="J2462" i="2"/>
  <c r="J2461" i="2"/>
  <c r="J2460" i="2"/>
  <c r="J2459" i="2"/>
  <c r="J2458" i="2"/>
  <c r="J2457" i="2"/>
  <c r="J2456" i="2"/>
  <c r="J2455" i="2"/>
  <c r="J2454" i="2"/>
  <c r="J2453" i="2"/>
  <c r="J2452" i="2"/>
  <c r="J2451" i="2"/>
  <c r="J2450" i="2"/>
  <c r="J2449" i="2"/>
  <c r="J2448" i="2"/>
  <c r="J2447" i="2"/>
  <c r="J2446" i="2"/>
  <c r="J2445" i="2"/>
  <c r="J2444" i="2"/>
  <c r="J2443" i="2"/>
  <c r="J2442" i="2"/>
  <c r="J2441" i="2"/>
  <c r="J2440" i="2"/>
  <c r="J2439" i="2"/>
  <c r="J2438" i="2"/>
  <c r="J2437" i="2"/>
  <c r="J2436" i="2"/>
  <c r="J2435" i="2"/>
  <c r="J2434" i="2"/>
  <c r="J2433" i="2"/>
  <c r="J2432" i="2"/>
  <c r="J2431" i="2"/>
  <c r="J2430" i="2"/>
  <c r="J2429" i="2"/>
  <c r="J2428" i="2"/>
  <c r="J2427" i="2"/>
  <c r="J2426" i="2"/>
  <c r="J2425" i="2"/>
  <c r="J2424" i="2"/>
  <c r="J2423" i="2"/>
  <c r="J2422" i="2"/>
  <c r="J2421" i="2"/>
  <c r="J2420" i="2"/>
  <c r="J2419" i="2"/>
  <c r="J2418" i="2"/>
  <c r="J2417" i="2"/>
  <c r="J2416" i="2"/>
  <c r="J2415" i="2"/>
  <c r="J2414" i="2"/>
  <c r="J2413" i="2"/>
  <c r="J2412" i="2"/>
  <c r="J2411" i="2"/>
  <c r="J2410" i="2"/>
  <c r="J2409" i="2"/>
  <c r="J2408" i="2"/>
  <c r="J2407" i="2"/>
  <c r="J2406" i="2"/>
  <c r="J2405" i="2"/>
  <c r="J2404" i="2"/>
  <c r="J2403" i="2"/>
  <c r="J2402" i="2"/>
  <c r="J2401" i="2"/>
  <c r="J2400" i="2"/>
  <c r="J2399" i="2"/>
  <c r="J2398" i="2"/>
  <c r="J2397" i="2"/>
  <c r="J2396" i="2"/>
  <c r="J2395" i="2"/>
  <c r="J2394" i="2"/>
  <c r="J2393" i="2"/>
  <c r="J2392" i="2"/>
  <c r="J2391" i="2"/>
  <c r="J2390" i="2"/>
  <c r="J2389" i="2"/>
  <c r="J2388" i="2"/>
  <c r="J2387" i="2"/>
  <c r="J2386" i="2"/>
  <c r="J2385" i="2"/>
  <c r="J2384" i="2"/>
  <c r="J2383" i="2"/>
  <c r="J2382" i="2"/>
  <c r="J2381" i="2"/>
  <c r="J2380" i="2"/>
  <c r="J2379" i="2"/>
  <c r="J2378" i="2"/>
  <c r="J2377" i="2"/>
  <c r="J2376" i="2"/>
  <c r="J2375" i="2"/>
  <c r="J2374" i="2"/>
  <c r="J2373" i="2"/>
  <c r="J2372" i="2"/>
  <c r="J2371" i="2"/>
  <c r="J2370" i="2"/>
  <c r="J2369" i="2"/>
  <c r="J2368" i="2"/>
  <c r="J2367" i="2"/>
  <c r="J2366" i="2"/>
  <c r="J2365" i="2"/>
  <c r="J2364" i="2"/>
  <c r="J2363" i="2"/>
  <c r="J2362" i="2"/>
  <c r="J2361" i="2"/>
  <c r="J2360" i="2"/>
  <c r="J2359" i="2"/>
  <c r="J2358" i="2"/>
  <c r="J2357" i="2"/>
  <c r="J2356" i="2"/>
  <c r="J2355" i="2"/>
  <c r="J2354" i="2"/>
  <c r="J2353" i="2"/>
  <c r="J2352" i="2"/>
  <c r="J2351" i="2"/>
  <c r="J2350" i="2"/>
  <c r="J2349" i="2"/>
  <c r="J2348" i="2"/>
  <c r="J2347" i="2"/>
  <c r="J2346" i="2"/>
  <c r="J2345" i="2"/>
  <c r="J2344" i="2"/>
  <c r="J2343" i="2"/>
  <c r="J2342" i="2"/>
  <c r="J2341" i="2"/>
  <c r="J2340" i="2"/>
  <c r="J2339" i="2"/>
  <c r="J2338" i="2"/>
  <c r="J2337" i="2"/>
  <c r="J2336" i="2"/>
  <c r="J2335" i="2"/>
  <c r="J2334" i="2"/>
  <c r="J2333" i="2"/>
  <c r="J2332" i="2"/>
  <c r="J2331" i="2"/>
  <c r="J2330" i="2"/>
  <c r="J2329" i="2"/>
  <c r="J2328" i="2"/>
  <c r="J2327" i="2"/>
  <c r="J2326" i="2"/>
  <c r="J2325" i="2"/>
  <c r="J2324" i="2"/>
  <c r="J2323" i="2"/>
  <c r="J2322" i="2"/>
  <c r="J2321" i="2"/>
  <c r="J2320" i="2"/>
  <c r="J2319" i="2"/>
  <c r="J2318" i="2"/>
  <c r="J2317" i="2"/>
  <c r="J2316" i="2"/>
  <c r="J2315" i="2"/>
  <c r="J2314" i="2"/>
  <c r="J2313" i="2"/>
  <c r="J2312" i="2"/>
  <c r="J2311" i="2"/>
  <c r="J2310" i="2"/>
  <c r="J2309" i="2"/>
  <c r="J2308" i="2"/>
  <c r="J2307" i="2"/>
  <c r="J2306" i="2"/>
  <c r="J2305" i="2"/>
  <c r="J2304" i="2"/>
  <c r="J2303" i="2"/>
  <c r="J2302" i="2"/>
  <c r="J2301" i="2"/>
  <c r="J2300" i="2"/>
  <c r="J2299" i="2"/>
  <c r="J2298" i="2"/>
  <c r="J2297" i="2"/>
  <c r="J2296" i="2"/>
  <c r="J2295" i="2"/>
  <c r="J2294" i="2"/>
  <c r="J2293" i="2"/>
  <c r="J2292" i="2"/>
  <c r="J2291" i="2"/>
  <c r="J2290" i="2"/>
  <c r="J2289" i="2"/>
  <c r="J2288" i="2"/>
  <c r="J2287" i="2"/>
  <c r="J2286" i="2"/>
  <c r="J2285" i="2"/>
  <c r="J2284" i="2"/>
  <c r="J2283" i="2"/>
  <c r="J2282" i="2"/>
  <c r="J2281" i="2"/>
  <c r="J2280" i="2"/>
  <c r="J2279" i="2"/>
  <c r="J2278" i="2"/>
  <c r="J2277" i="2"/>
  <c r="J2276" i="2"/>
  <c r="J2275" i="2"/>
  <c r="J2274" i="2"/>
  <c r="J2273" i="2"/>
  <c r="J2272" i="2"/>
  <c r="J2271" i="2"/>
  <c r="J2270" i="2"/>
  <c r="J2269" i="2"/>
  <c r="J2268" i="2"/>
  <c r="J2267" i="2"/>
  <c r="J2266" i="2"/>
  <c r="J2265" i="2"/>
  <c r="J2264" i="2"/>
  <c r="J2263" i="2"/>
  <c r="J2262" i="2"/>
  <c r="J2261" i="2"/>
  <c r="J2260" i="2"/>
  <c r="J2259" i="2"/>
  <c r="J2258" i="2"/>
  <c r="J2257" i="2"/>
  <c r="J2256" i="2"/>
  <c r="J2255" i="2"/>
  <c r="J2254" i="2"/>
  <c r="J2253" i="2"/>
  <c r="J2252" i="2"/>
  <c r="J2251" i="2"/>
  <c r="J2250" i="2"/>
  <c r="J2249" i="2"/>
  <c r="J2248" i="2"/>
  <c r="J2247" i="2"/>
  <c r="J2246" i="2"/>
  <c r="J2245" i="2"/>
  <c r="J2244" i="2"/>
  <c r="J2243" i="2"/>
  <c r="J2242" i="2"/>
  <c r="J2241" i="2"/>
  <c r="J2240" i="2"/>
  <c r="J2239" i="2"/>
  <c r="J2238" i="2"/>
  <c r="J2237" i="2"/>
  <c r="J2236" i="2"/>
  <c r="J2235" i="2"/>
  <c r="J2234" i="2"/>
  <c r="J2233" i="2"/>
  <c r="J2232" i="2"/>
  <c r="J2231" i="2"/>
  <c r="J2230" i="2"/>
  <c r="J2229" i="2"/>
  <c r="J2228" i="2"/>
  <c r="J2227" i="2"/>
  <c r="J2226" i="2"/>
  <c r="J2225" i="2"/>
  <c r="J2224" i="2"/>
  <c r="J2223" i="2"/>
  <c r="J2222" i="2"/>
  <c r="J2221" i="2"/>
  <c r="J2220" i="2"/>
  <c r="J2219" i="2"/>
  <c r="J2218" i="2"/>
  <c r="J2217" i="2"/>
  <c r="J2216" i="2"/>
  <c r="J2215" i="2"/>
  <c r="J2214" i="2"/>
  <c r="J2213" i="2"/>
  <c r="J2212" i="2"/>
  <c r="J2211" i="2"/>
  <c r="J2210" i="2"/>
  <c r="J2209" i="2"/>
  <c r="J2208" i="2"/>
  <c r="J2207" i="2"/>
  <c r="J2206" i="2"/>
  <c r="J2205" i="2"/>
  <c r="J2204" i="2"/>
  <c r="J2203" i="2"/>
  <c r="J2202" i="2"/>
  <c r="J2201" i="2"/>
  <c r="J2200" i="2"/>
  <c r="J2199" i="2"/>
  <c r="J2198" i="2"/>
  <c r="J2197" i="2"/>
  <c r="J2196" i="2"/>
  <c r="J2195" i="2"/>
  <c r="J2194" i="2"/>
  <c r="J2193" i="2"/>
  <c r="J2192" i="2"/>
  <c r="J2191" i="2"/>
  <c r="J2190" i="2"/>
  <c r="J2189" i="2"/>
  <c r="J2188" i="2"/>
  <c r="J2187" i="2"/>
  <c r="J2186" i="2"/>
  <c r="J2185" i="2"/>
  <c r="J2184" i="2"/>
  <c r="J2183" i="2"/>
  <c r="J2182" i="2"/>
  <c r="J2181" i="2"/>
  <c r="J2180" i="2"/>
  <c r="J2179" i="2"/>
  <c r="J2178" i="2"/>
  <c r="J2177" i="2"/>
  <c r="J2176" i="2"/>
  <c r="J2175" i="2"/>
  <c r="J2174" i="2"/>
  <c r="J2173" i="2"/>
  <c r="J2172" i="2"/>
  <c r="J2171" i="2"/>
  <c r="J2170" i="2"/>
  <c r="J2169" i="2"/>
  <c r="J2168" i="2"/>
  <c r="J2167" i="2"/>
  <c r="J2166" i="2"/>
  <c r="J2165" i="2"/>
  <c r="J2164" i="2"/>
  <c r="J2163" i="2"/>
  <c r="J2162" i="2"/>
  <c r="J2161" i="2"/>
  <c r="J2160" i="2"/>
  <c r="J2159" i="2"/>
  <c r="J2158" i="2"/>
  <c r="J2157" i="2"/>
  <c r="J2156" i="2"/>
  <c r="J2155" i="2"/>
  <c r="J2154" i="2"/>
  <c r="J2153" i="2"/>
  <c r="J2152" i="2"/>
  <c r="J2151" i="2"/>
  <c r="J2150" i="2"/>
  <c r="J2149" i="2"/>
  <c r="J2148" i="2"/>
  <c r="J2147" i="2"/>
  <c r="J2146" i="2"/>
  <c r="J2145" i="2"/>
  <c r="J2144" i="2"/>
  <c r="J2143" i="2"/>
  <c r="J2142" i="2"/>
  <c r="J2141" i="2"/>
  <c r="J2140" i="2"/>
  <c r="J2139" i="2"/>
  <c r="J2138" i="2"/>
  <c r="J2137" i="2"/>
  <c r="J2136" i="2"/>
  <c r="J2135" i="2"/>
  <c r="J2134" i="2"/>
  <c r="J2133" i="2"/>
  <c r="J2132" i="2"/>
  <c r="J2131" i="2"/>
  <c r="J2130" i="2"/>
  <c r="J2129" i="2"/>
  <c r="J2128" i="2"/>
  <c r="J2127" i="2"/>
  <c r="J2126" i="2"/>
  <c r="J2125" i="2"/>
  <c r="J2124" i="2"/>
  <c r="J2123" i="2"/>
  <c r="J2122" i="2"/>
  <c r="J2121" i="2"/>
  <c r="J2120" i="2"/>
  <c r="J2119" i="2"/>
  <c r="J2118" i="2"/>
  <c r="J2117" i="2"/>
  <c r="J2116" i="2"/>
  <c r="J2115" i="2"/>
  <c r="J2114" i="2"/>
  <c r="J2113" i="2"/>
  <c r="J2112" i="2"/>
  <c r="J2111" i="2"/>
  <c r="J2110" i="2"/>
  <c r="J2109" i="2"/>
  <c r="J2108" i="2"/>
  <c r="J2107" i="2"/>
  <c r="J2106" i="2"/>
  <c r="J2105" i="2"/>
  <c r="J2104" i="2"/>
  <c r="J2103" i="2"/>
  <c r="J2102" i="2"/>
  <c r="J2101" i="2"/>
  <c r="J2100" i="2"/>
  <c r="J2099" i="2"/>
  <c r="J2098" i="2"/>
  <c r="J2097" i="2"/>
  <c r="J2096" i="2"/>
  <c r="J2095" i="2"/>
  <c r="J2094" i="2"/>
  <c r="J2093" i="2"/>
  <c r="J2092" i="2"/>
  <c r="J2091" i="2"/>
  <c r="J2090" i="2"/>
  <c r="J2089" i="2"/>
  <c r="J2088" i="2"/>
  <c r="J2087" i="2"/>
  <c r="J2086" i="2"/>
  <c r="J2085" i="2"/>
  <c r="J2084" i="2"/>
  <c r="J2083" i="2"/>
  <c r="J2082" i="2"/>
  <c r="J2081" i="2"/>
  <c r="J2080" i="2"/>
  <c r="J2079" i="2"/>
  <c r="J2078" i="2"/>
  <c r="J2077" i="2"/>
  <c r="J2076" i="2"/>
  <c r="J2075" i="2"/>
  <c r="J2074" i="2"/>
  <c r="J2073" i="2"/>
  <c r="J2072" i="2"/>
  <c r="J2071" i="2"/>
  <c r="J2070" i="2"/>
  <c r="J2069" i="2"/>
  <c r="J2068" i="2"/>
  <c r="J2067" i="2"/>
  <c r="J2066" i="2"/>
  <c r="J2065" i="2"/>
  <c r="J2064" i="2"/>
  <c r="J2063" i="2"/>
  <c r="J2062" i="2"/>
  <c r="J2061" i="2"/>
  <c r="J2060" i="2"/>
  <c r="J2059" i="2"/>
  <c r="J2058" i="2"/>
  <c r="J2057" i="2"/>
  <c r="J2056" i="2"/>
  <c r="J2055" i="2"/>
  <c r="J2054" i="2"/>
  <c r="J2053" i="2"/>
  <c r="J2052" i="2"/>
  <c r="J2051" i="2"/>
  <c r="J2050" i="2"/>
  <c r="J2049" i="2"/>
  <c r="J2048" i="2"/>
  <c r="J2047" i="2"/>
  <c r="J2046" i="2"/>
  <c r="J2045" i="2"/>
  <c r="J2044" i="2"/>
  <c r="J2043" i="2"/>
  <c r="J2042" i="2"/>
  <c r="J2041" i="2"/>
  <c r="J2040" i="2"/>
  <c r="J2039" i="2"/>
  <c r="J2038" i="2"/>
  <c r="J2037" i="2"/>
  <c r="J2036" i="2"/>
  <c r="J2035" i="2"/>
  <c r="J2034" i="2"/>
  <c r="J2033" i="2"/>
  <c r="J2032" i="2"/>
  <c r="J2031" i="2"/>
  <c r="J2030" i="2"/>
  <c r="J2029" i="2"/>
  <c r="J2028" i="2"/>
  <c r="J2027" i="2"/>
  <c r="J2026" i="2"/>
  <c r="J2025" i="2"/>
  <c r="J2024" i="2"/>
  <c r="J2023" i="2"/>
  <c r="J2022" i="2"/>
  <c r="J2021" i="2"/>
  <c r="J2020" i="2"/>
  <c r="J2019" i="2"/>
  <c r="J2018" i="2"/>
  <c r="J2017" i="2"/>
  <c r="J2016" i="2"/>
  <c r="J2015" i="2"/>
  <c r="J2014" i="2"/>
  <c r="J2013" i="2"/>
  <c r="J2012" i="2"/>
  <c r="J2011" i="2"/>
  <c r="J2010" i="2"/>
  <c r="J2009" i="2"/>
  <c r="J2008" i="2"/>
  <c r="J2007" i="2"/>
  <c r="J2006" i="2"/>
  <c r="J2005" i="2"/>
  <c r="J2004" i="2"/>
  <c r="J2003" i="2"/>
  <c r="J2002" i="2"/>
  <c r="J2001" i="2"/>
  <c r="J2000" i="2"/>
  <c r="J1999" i="2"/>
  <c r="J1998" i="2"/>
  <c r="J1997" i="2"/>
  <c r="J1996" i="2"/>
  <c r="J1995" i="2"/>
  <c r="J1994" i="2"/>
  <c r="J1993" i="2"/>
  <c r="J1992" i="2"/>
  <c r="J1991" i="2"/>
  <c r="J1990" i="2"/>
  <c r="J1989" i="2"/>
  <c r="J1988" i="2"/>
  <c r="J1987" i="2"/>
  <c r="J1986" i="2"/>
  <c r="J1985" i="2"/>
  <c r="J1984" i="2"/>
  <c r="J1983" i="2"/>
  <c r="J1982" i="2"/>
  <c r="J1981" i="2"/>
  <c r="J1980" i="2"/>
  <c r="J1979" i="2"/>
  <c r="J1978" i="2"/>
  <c r="J1977" i="2"/>
  <c r="J1976" i="2"/>
  <c r="J1975" i="2"/>
  <c r="J1974" i="2"/>
  <c r="J1973" i="2"/>
  <c r="J1972" i="2"/>
  <c r="J1971" i="2"/>
  <c r="J1970" i="2"/>
  <c r="J1969" i="2"/>
  <c r="J1968" i="2"/>
  <c r="J1967" i="2"/>
  <c r="J1966" i="2"/>
  <c r="J1965" i="2"/>
  <c r="J1964" i="2"/>
  <c r="J1963" i="2"/>
  <c r="J1962" i="2"/>
  <c r="J1961" i="2"/>
  <c r="J1960" i="2"/>
  <c r="J1959" i="2"/>
  <c r="J1958" i="2"/>
  <c r="J1957" i="2"/>
  <c r="J1956" i="2"/>
  <c r="J1955" i="2"/>
  <c r="J1954" i="2"/>
  <c r="J1953" i="2"/>
  <c r="J1952" i="2"/>
  <c r="J1951" i="2"/>
  <c r="J1950" i="2"/>
  <c r="J1949" i="2"/>
  <c r="J1948" i="2"/>
  <c r="J1947" i="2"/>
  <c r="J1946" i="2"/>
  <c r="J1945" i="2"/>
  <c r="J1944" i="2"/>
  <c r="J1943" i="2"/>
  <c r="J1942" i="2"/>
  <c r="J1941" i="2"/>
  <c r="J1940" i="2"/>
  <c r="J1939" i="2"/>
  <c r="J1938" i="2"/>
  <c r="J1937" i="2"/>
  <c r="J1936" i="2"/>
  <c r="J1935" i="2"/>
  <c r="J1934" i="2"/>
  <c r="J1933" i="2"/>
  <c r="J1932" i="2"/>
  <c r="J1931" i="2"/>
  <c r="J1930" i="2"/>
  <c r="J1929" i="2"/>
  <c r="J1928" i="2"/>
  <c r="J1927" i="2"/>
  <c r="J1926" i="2"/>
  <c r="J1925" i="2"/>
  <c r="J1924" i="2"/>
  <c r="J1923" i="2"/>
  <c r="J1922" i="2"/>
  <c r="J1921" i="2"/>
  <c r="J1920" i="2"/>
  <c r="J1919" i="2"/>
  <c r="J1918" i="2"/>
  <c r="J1917" i="2"/>
  <c r="J1916" i="2"/>
  <c r="J1915" i="2"/>
  <c r="J1914" i="2"/>
  <c r="J1913" i="2"/>
  <c r="J1912" i="2"/>
  <c r="J1911" i="2"/>
  <c r="J1910" i="2"/>
  <c r="J1909" i="2"/>
  <c r="J1908" i="2"/>
  <c r="J1907" i="2"/>
  <c r="J1906" i="2"/>
  <c r="J1905" i="2"/>
  <c r="J1904" i="2"/>
  <c r="J1903" i="2"/>
  <c r="J1902" i="2"/>
  <c r="J1901" i="2"/>
  <c r="J1900" i="2"/>
  <c r="J1899" i="2"/>
  <c r="J1898" i="2"/>
  <c r="J1897" i="2"/>
  <c r="J1896" i="2"/>
  <c r="J1895" i="2"/>
  <c r="J1894" i="2"/>
  <c r="J1893" i="2"/>
  <c r="J1892" i="2"/>
  <c r="J1891" i="2"/>
  <c r="J1890" i="2"/>
  <c r="J1889" i="2"/>
  <c r="J1888" i="2"/>
  <c r="J1887" i="2"/>
  <c r="J1886" i="2"/>
  <c r="J1885" i="2"/>
  <c r="J1884" i="2"/>
  <c r="J1883" i="2"/>
  <c r="J1882" i="2"/>
  <c r="J1881" i="2"/>
  <c r="J1880" i="2"/>
  <c r="J1879" i="2"/>
  <c r="J1878" i="2"/>
  <c r="J1877" i="2"/>
  <c r="J1876" i="2"/>
  <c r="J1875" i="2"/>
  <c r="J1874" i="2"/>
  <c r="J1873" i="2"/>
  <c r="J1872" i="2"/>
  <c r="J1871" i="2"/>
  <c r="J1870" i="2"/>
  <c r="J1869" i="2"/>
  <c r="J1868" i="2"/>
  <c r="J1867" i="2"/>
  <c r="J1866" i="2"/>
  <c r="J1865" i="2"/>
  <c r="J1864" i="2"/>
  <c r="J1863" i="2"/>
  <c r="J1862" i="2"/>
  <c r="J1861" i="2"/>
  <c r="J1860" i="2"/>
  <c r="J1859" i="2"/>
  <c r="J1858" i="2"/>
  <c r="J1857" i="2"/>
  <c r="J1856" i="2"/>
  <c r="J1855" i="2"/>
  <c r="J1854" i="2"/>
  <c r="J1853" i="2"/>
  <c r="J1852" i="2"/>
  <c r="J1851" i="2"/>
  <c r="J1850" i="2"/>
  <c r="J1849" i="2"/>
  <c r="J1848" i="2"/>
  <c r="J1847" i="2"/>
  <c r="J1846" i="2"/>
  <c r="J1845" i="2"/>
  <c r="J1844" i="2"/>
  <c r="J1843" i="2"/>
  <c r="J1842" i="2"/>
  <c r="J1841" i="2"/>
  <c r="J1840" i="2"/>
  <c r="J1839" i="2"/>
  <c r="J1838" i="2"/>
  <c r="J1837" i="2"/>
  <c r="J1836" i="2"/>
  <c r="J1835" i="2"/>
  <c r="J1834" i="2"/>
  <c r="J1833" i="2"/>
  <c r="J1832" i="2"/>
  <c r="J1831" i="2"/>
  <c r="J1830" i="2"/>
  <c r="J1829" i="2"/>
  <c r="J1828" i="2"/>
  <c r="J1827" i="2"/>
  <c r="J1826" i="2"/>
  <c r="J1825" i="2"/>
  <c r="J1824" i="2"/>
  <c r="J1823" i="2"/>
  <c r="J1822" i="2"/>
  <c r="J1821" i="2"/>
  <c r="J1820" i="2"/>
  <c r="J1819" i="2"/>
  <c r="J1818" i="2"/>
  <c r="J1817" i="2"/>
  <c r="J1816" i="2"/>
  <c r="J1815" i="2"/>
  <c r="J1814" i="2"/>
  <c r="J1813" i="2"/>
  <c r="J1812" i="2"/>
  <c r="J1811" i="2"/>
  <c r="J1810" i="2"/>
  <c r="J1809" i="2"/>
  <c r="J1808" i="2"/>
  <c r="J1807" i="2"/>
  <c r="J1806" i="2"/>
  <c r="J1805" i="2"/>
  <c r="J1804" i="2"/>
  <c r="J1803" i="2"/>
  <c r="J1802" i="2"/>
  <c r="J1801" i="2"/>
  <c r="J1800" i="2"/>
  <c r="J1799" i="2"/>
  <c r="J1798" i="2"/>
  <c r="J1797" i="2"/>
  <c r="J1796" i="2"/>
  <c r="J1795" i="2"/>
  <c r="J1794" i="2"/>
  <c r="J1793" i="2"/>
  <c r="J1792" i="2"/>
  <c r="J1791" i="2"/>
  <c r="J1790" i="2"/>
  <c r="J1789" i="2"/>
  <c r="J1788" i="2"/>
  <c r="J1787" i="2"/>
  <c r="J1786" i="2"/>
  <c r="J1785" i="2"/>
  <c r="J1784" i="2"/>
  <c r="J1783" i="2"/>
  <c r="J1782" i="2"/>
  <c r="J1781" i="2"/>
  <c r="J1780" i="2"/>
  <c r="J1779" i="2"/>
  <c r="J1778" i="2"/>
  <c r="J1777" i="2"/>
  <c r="J1776" i="2"/>
  <c r="J1775" i="2"/>
  <c r="J1774" i="2"/>
  <c r="J1773" i="2"/>
  <c r="J1772" i="2"/>
  <c r="J1771" i="2"/>
  <c r="J1770" i="2"/>
  <c r="J1769" i="2"/>
  <c r="J1768" i="2"/>
  <c r="J1767" i="2"/>
  <c r="J1766" i="2"/>
  <c r="J1765" i="2"/>
  <c r="J1764" i="2"/>
  <c r="J1763" i="2"/>
  <c r="J1762" i="2"/>
  <c r="J1761" i="2"/>
  <c r="J1760" i="2"/>
  <c r="J1759" i="2"/>
  <c r="J1758" i="2"/>
  <c r="J1757" i="2"/>
  <c r="J1756" i="2"/>
  <c r="J1755" i="2"/>
  <c r="J1754" i="2"/>
  <c r="J1753" i="2"/>
  <c r="J1752" i="2"/>
  <c r="J1751" i="2"/>
  <c r="J1750" i="2"/>
  <c r="J1749" i="2"/>
  <c r="J1748" i="2"/>
  <c r="J1747" i="2"/>
  <c r="J1746" i="2"/>
  <c r="J1745" i="2"/>
  <c r="J1744" i="2"/>
  <c r="J1743" i="2"/>
  <c r="J1742" i="2"/>
  <c r="J1741" i="2"/>
  <c r="J1740" i="2"/>
  <c r="J1739" i="2"/>
  <c r="J1738" i="2"/>
  <c r="J1737" i="2"/>
  <c r="J1736" i="2"/>
  <c r="J1735" i="2"/>
  <c r="J1734" i="2"/>
  <c r="J1733" i="2"/>
  <c r="J1732" i="2"/>
  <c r="J1731" i="2"/>
  <c r="J1730" i="2"/>
  <c r="J1729" i="2"/>
  <c r="J1728" i="2"/>
  <c r="J1727" i="2"/>
  <c r="J1726" i="2"/>
  <c r="J1725" i="2"/>
  <c r="J1724" i="2"/>
  <c r="J1723" i="2"/>
  <c r="J1722" i="2"/>
  <c r="J1721" i="2"/>
  <c r="J1720" i="2"/>
  <c r="J1719" i="2"/>
  <c r="J1718" i="2"/>
  <c r="J1717" i="2"/>
  <c r="J1716" i="2"/>
  <c r="J1715" i="2"/>
  <c r="J1714" i="2"/>
  <c r="J1713" i="2"/>
  <c r="J1712" i="2"/>
  <c r="J1711" i="2"/>
  <c r="J1710" i="2"/>
  <c r="J1709" i="2"/>
  <c r="J1708" i="2"/>
  <c r="J1707" i="2"/>
  <c r="J1706" i="2"/>
  <c r="J1705" i="2"/>
  <c r="J1704" i="2"/>
  <c r="J1703" i="2"/>
  <c r="J1702" i="2"/>
  <c r="J1701" i="2"/>
  <c r="J1700" i="2"/>
  <c r="J1699" i="2"/>
  <c r="J1698" i="2"/>
  <c r="J1697" i="2"/>
  <c r="J1696" i="2"/>
  <c r="J1695" i="2"/>
  <c r="J1694" i="2"/>
  <c r="J1693" i="2"/>
  <c r="J1692" i="2"/>
  <c r="J1691" i="2"/>
  <c r="J1690" i="2"/>
  <c r="J1689" i="2"/>
  <c r="J1688" i="2"/>
  <c r="J1687" i="2"/>
  <c r="J1686" i="2"/>
  <c r="J1685" i="2"/>
  <c r="J1684" i="2"/>
  <c r="J1683" i="2"/>
  <c r="J1682" i="2"/>
  <c r="J1681" i="2"/>
  <c r="J1680" i="2"/>
  <c r="J1679" i="2"/>
  <c r="J1678" i="2"/>
  <c r="J1677" i="2"/>
  <c r="J1676" i="2"/>
  <c r="J1675" i="2"/>
  <c r="J1674" i="2"/>
  <c r="J1673" i="2"/>
  <c r="J1672" i="2"/>
  <c r="J1671" i="2"/>
  <c r="J1670" i="2"/>
  <c r="J1669" i="2"/>
  <c r="J1668" i="2"/>
  <c r="J1667" i="2"/>
  <c r="J1666" i="2"/>
  <c r="J1665" i="2"/>
  <c r="J1664" i="2"/>
  <c r="J1663" i="2"/>
  <c r="J1662" i="2"/>
  <c r="J1661" i="2"/>
  <c r="J1660" i="2"/>
  <c r="J1659" i="2"/>
  <c r="J1658" i="2"/>
  <c r="J1657" i="2"/>
  <c r="J1656" i="2"/>
  <c r="J1655" i="2"/>
  <c r="J1654" i="2"/>
  <c r="J1653" i="2"/>
  <c r="J1652" i="2"/>
  <c r="J1651" i="2"/>
  <c r="J1650" i="2"/>
  <c r="J1649" i="2"/>
  <c r="J1648" i="2"/>
  <c r="J1647" i="2"/>
  <c r="J1646" i="2"/>
  <c r="J1645" i="2"/>
  <c r="J1644" i="2"/>
  <c r="J1643" i="2"/>
  <c r="J1642" i="2"/>
  <c r="J1641" i="2"/>
  <c r="J1640" i="2"/>
  <c r="J1639" i="2"/>
  <c r="J1638" i="2"/>
  <c r="J1637" i="2"/>
  <c r="J1636" i="2"/>
  <c r="J1635" i="2"/>
  <c r="J1634" i="2"/>
  <c r="J1633" i="2"/>
  <c r="J1632" i="2"/>
  <c r="J1631" i="2"/>
  <c r="J1630" i="2"/>
  <c r="J1629" i="2"/>
  <c r="J1628" i="2"/>
  <c r="J1627" i="2"/>
  <c r="J1626" i="2"/>
  <c r="J1625" i="2"/>
  <c r="J1624" i="2"/>
  <c r="J1623" i="2"/>
  <c r="J1622" i="2"/>
  <c r="J1621" i="2"/>
  <c r="J1620" i="2"/>
  <c r="J1619" i="2"/>
  <c r="J1618" i="2"/>
  <c r="J1617" i="2"/>
  <c r="J1616" i="2"/>
  <c r="J1615" i="2"/>
  <c r="J1614" i="2"/>
  <c r="J1613" i="2"/>
  <c r="J1612" i="2"/>
  <c r="J1611" i="2"/>
  <c r="J1610" i="2"/>
  <c r="J1609" i="2"/>
  <c r="J1608" i="2"/>
  <c r="J1607" i="2"/>
  <c r="J1606" i="2"/>
  <c r="J1605" i="2"/>
  <c r="J1604" i="2"/>
  <c r="J1603" i="2"/>
  <c r="J1602" i="2"/>
  <c r="J1601" i="2"/>
  <c r="J1600" i="2"/>
  <c r="J1599" i="2"/>
  <c r="J1598" i="2"/>
  <c r="J1597" i="2"/>
  <c r="J1596" i="2"/>
  <c r="J1595" i="2"/>
  <c r="J1594" i="2"/>
  <c r="J1593" i="2"/>
  <c r="J1592" i="2"/>
  <c r="J1591" i="2"/>
  <c r="J1590" i="2"/>
  <c r="J1589" i="2"/>
  <c r="J1588" i="2"/>
  <c r="J1587" i="2"/>
  <c r="J1586" i="2"/>
  <c r="J1585" i="2"/>
  <c r="J1584" i="2"/>
  <c r="J1583" i="2"/>
  <c r="J1582" i="2"/>
  <c r="J1581" i="2"/>
  <c r="J1580" i="2"/>
  <c r="J1579" i="2"/>
  <c r="J1578" i="2"/>
  <c r="J1577" i="2"/>
  <c r="J1576" i="2"/>
  <c r="J1575" i="2"/>
  <c r="J1574" i="2"/>
  <c r="J1573" i="2"/>
  <c r="J1572" i="2"/>
  <c r="J1571" i="2"/>
  <c r="J1570" i="2"/>
  <c r="J1569" i="2"/>
  <c r="J1568" i="2"/>
  <c r="J1567" i="2"/>
  <c r="J1566" i="2"/>
  <c r="J1565" i="2"/>
  <c r="J1564" i="2"/>
  <c r="J1563" i="2"/>
  <c r="J1562" i="2"/>
  <c r="J1561" i="2"/>
  <c r="J1560" i="2"/>
  <c r="J1559" i="2"/>
  <c r="J1558" i="2"/>
  <c r="J1557" i="2"/>
  <c r="J1556" i="2"/>
  <c r="J1555" i="2"/>
  <c r="J1554" i="2"/>
  <c r="J1553" i="2"/>
  <c r="J1552" i="2"/>
  <c r="J1551" i="2"/>
  <c r="J1550" i="2"/>
  <c r="J1549" i="2"/>
  <c r="J1548" i="2"/>
  <c r="J1547" i="2"/>
  <c r="J1546" i="2"/>
  <c r="J1545" i="2"/>
  <c r="J1544" i="2"/>
  <c r="J1543" i="2"/>
  <c r="J1542" i="2"/>
  <c r="J1541" i="2"/>
  <c r="J1540" i="2"/>
  <c r="J1539" i="2"/>
  <c r="J1538" i="2"/>
  <c r="J1537" i="2"/>
  <c r="J1536" i="2"/>
  <c r="J1535" i="2"/>
  <c r="J1534" i="2"/>
  <c r="J1533" i="2"/>
  <c r="J1532" i="2"/>
  <c r="J1531" i="2"/>
  <c r="J1530" i="2"/>
  <c r="J1529" i="2"/>
  <c r="J1528" i="2"/>
  <c r="J1527" i="2"/>
  <c r="J1526" i="2"/>
  <c r="J1525" i="2"/>
  <c r="J1524" i="2"/>
  <c r="J1523" i="2"/>
  <c r="J1522" i="2"/>
  <c r="J1521" i="2"/>
  <c r="J1520" i="2"/>
  <c r="J1519" i="2"/>
  <c r="J1518" i="2"/>
  <c r="J1517" i="2"/>
  <c r="J1516" i="2"/>
  <c r="J1515" i="2"/>
  <c r="J1514" i="2"/>
  <c r="J1513" i="2"/>
  <c r="J1512" i="2"/>
  <c r="J1511" i="2"/>
  <c r="J1510" i="2"/>
  <c r="J1509" i="2"/>
  <c r="J1508" i="2"/>
  <c r="J1507" i="2"/>
  <c r="J1506" i="2"/>
  <c r="J1505" i="2"/>
  <c r="J1504" i="2"/>
  <c r="J1503" i="2"/>
  <c r="J1502" i="2"/>
  <c r="J1501" i="2"/>
  <c r="J1500" i="2"/>
  <c r="J1499" i="2"/>
  <c r="J1498" i="2"/>
  <c r="J1497" i="2"/>
  <c r="J1496" i="2"/>
  <c r="J1495" i="2"/>
  <c r="J1494" i="2"/>
  <c r="J1493" i="2"/>
  <c r="J1492" i="2"/>
  <c r="J1491" i="2"/>
  <c r="J1490" i="2"/>
  <c r="J1489" i="2"/>
  <c r="J1488" i="2"/>
  <c r="J1487" i="2"/>
  <c r="J1486" i="2"/>
  <c r="J1485" i="2"/>
  <c r="J1484" i="2"/>
  <c r="J1483" i="2"/>
  <c r="J1482" i="2"/>
  <c r="J1481" i="2"/>
  <c r="J1480" i="2"/>
  <c r="J1479" i="2"/>
  <c r="J1478" i="2"/>
  <c r="J1477" i="2"/>
  <c r="J1476" i="2"/>
  <c r="J1475" i="2"/>
  <c r="J1474" i="2"/>
  <c r="J1473" i="2"/>
  <c r="J1472" i="2"/>
  <c r="J1471" i="2"/>
  <c r="J1470" i="2"/>
  <c r="J1469" i="2"/>
  <c r="J1468" i="2"/>
  <c r="J1467" i="2"/>
  <c r="J1466" i="2"/>
  <c r="J1465" i="2"/>
  <c r="J1464" i="2"/>
  <c r="J1463" i="2"/>
  <c r="J1462" i="2"/>
  <c r="J1461" i="2"/>
  <c r="J1460" i="2"/>
  <c r="J1459" i="2"/>
  <c r="J1458" i="2"/>
  <c r="J1457" i="2"/>
  <c r="J1456" i="2"/>
  <c r="J1455" i="2"/>
  <c r="J1454" i="2"/>
  <c r="J1453" i="2"/>
  <c r="J1452" i="2"/>
  <c r="J1451" i="2"/>
  <c r="J1450" i="2"/>
  <c r="J1449" i="2"/>
  <c r="J1448" i="2"/>
  <c r="J1447" i="2"/>
  <c r="J1446" i="2"/>
  <c r="J1445" i="2"/>
  <c r="J1444" i="2"/>
  <c r="J1443" i="2"/>
  <c r="J1442" i="2"/>
  <c r="J1441" i="2"/>
  <c r="J1440" i="2"/>
  <c r="J1439" i="2"/>
  <c r="J1438" i="2"/>
  <c r="J1437" i="2"/>
  <c r="J1436" i="2"/>
  <c r="J1435" i="2"/>
  <c r="J1434" i="2"/>
  <c r="J1433" i="2"/>
  <c r="J1432" i="2"/>
  <c r="J1431" i="2"/>
  <c r="J1430" i="2"/>
  <c r="J1429" i="2"/>
  <c r="J1428" i="2"/>
  <c r="J1427" i="2"/>
  <c r="J1426" i="2"/>
  <c r="J1425" i="2"/>
  <c r="J1424" i="2"/>
  <c r="J1423" i="2"/>
  <c r="J1422" i="2"/>
  <c r="J1421" i="2"/>
  <c r="J1420" i="2"/>
  <c r="J1419" i="2"/>
  <c r="J1418" i="2"/>
  <c r="J1417" i="2"/>
  <c r="J1416" i="2"/>
  <c r="J1415" i="2"/>
  <c r="J1414" i="2"/>
  <c r="J1413" i="2"/>
  <c r="J1412" i="2"/>
  <c r="J1411" i="2"/>
  <c r="J1410" i="2"/>
  <c r="J1409" i="2"/>
  <c r="J1408" i="2"/>
  <c r="J1407" i="2"/>
  <c r="J1406" i="2"/>
  <c r="J1405" i="2"/>
  <c r="J1404" i="2"/>
  <c r="J1403" i="2"/>
  <c r="J1402" i="2"/>
  <c r="J1401" i="2"/>
  <c r="J1400" i="2"/>
  <c r="J1399" i="2"/>
  <c r="J1398" i="2"/>
  <c r="J1397" i="2"/>
  <c r="J1396" i="2"/>
  <c r="J1395" i="2"/>
  <c r="J1394" i="2"/>
  <c r="J1393" i="2"/>
  <c r="J1392" i="2"/>
  <c r="J1391" i="2"/>
  <c r="J1390" i="2"/>
  <c r="J1389" i="2"/>
  <c r="J1388" i="2"/>
  <c r="J1387" i="2"/>
  <c r="J1386" i="2"/>
  <c r="J1385" i="2"/>
  <c r="J1384" i="2"/>
  <c r="J1383" i="2"/>
  <c r="J1382" i="2"/>
  <c r="J1381" i="2"/>
  <c r="J1380" i="2"/>
  <c r="J1379" i="2"/>
  <c r="J1378" i="2"/>
  <c r="J1377" i="2"/>
  <c r="J1376" i="2"/>
  <c r="J1375" i="2"/>
  <c r="J1374" i="2"/>
  <c r="J1373" i="2"/>
  <c r="J1372" i="2"/>
  <c r="J1371" i="2"/>
  <c r="J1370" i="2"/>
  <c r="J1369" i="2"/>
  <c r="J1368" i="2"/>
  <c r="J1367" i="2"/>
  <c r="J1366" i="2"/>
  <c r="J1365" i="2"/>
  <c r="J1364" i="2"/>
  <c r="J1363" i="2"/>
  <c r="J1362" i="2"/>
  <c r="J1361" i="2"/>
  <c r="J1360" i="2"/>
  <c r="J1359" i="2"/>
  <c r="J1358" i="2"/>
  <c r="J1357" i="2"/>
  <c r="J1356" i="2"/>
  <c r="J1355" i="2"/>
  <c r="J1354" i="2"/>
  <c r="J1353" i="2"/>
  <c r="J1352" i="2"/>
  <c r="J1351" i="2"/>
  <c r="J1350" i="2"/>
  <c r="J1349" i="2"/>
  <c r="J1348" i="2"/>
  <c r="J1347" i="2"/>
  <c r="J1346" i="2"/>
  <c r="J1345" i="2"/>
  <c r="J1344" i="2"/>
  <c r="J1343" i="2"/>
  <c r="J1342" i="2"/>
  <c r="J1341" i="2"/>
  <c r="J1340" i="2"/>
  <c r="J1339" i="2"/>
  <c r="J1338" i="2"/>
  <c r="J1337" i="2"/>
  <c r="J1336" i="2"/>
  <c r="J1335" i="2"/>
  <c r="J1334" i="2"/>
  <c r="J1333" i="2"/>
  <c r="J1332" i="2"/>
  <c r="J1331" i="2"/>
  <c r="J1330" i="2"/>
  <c r="J1329" i="2"/>
  <c r="J1328" i="2"/>
  <c r="J1327" i="2"/>
  <c r="J1326" i="2"/>
  <c r="J1325" i="2"/>
  <c r="J1324" i="2"/>
  <c r="J1323" i="2"/>
  <c r="J1322" i="2"/>
  <c r="J1321" i="2"/>
  <c r="J1320" i="2"/>
  <c r="J1319" i="2"/>
  <c r="J1318" i="2"/>
  <c r="J1317" i="2"/>
  <c r="J1316" i="2"/>
  <c r="J1315" i="2"/>
  <c r="J1314" i="2"/>
  <c r="J1313" i="2"/>
  <c r="J1312" i="2"/>
  <c r="J1311" i="2"/>
  <c r="J1310" i="2"/>
  <c r="J1309" i="2"/>
  <c r="J1308" i="2"/>
  <c r="J1307" i="2"/>
  <c r="J1306" i="2"/>
  <c r="J1305" i="2"/>
  <c r="J1304" i="2"/>
  <c r="J1303" i="2"/>
  <c r="J1302" i="2"/>
  <c r="J1301" i="2"/>
  <c r="J1300" i="2"/>
  <c r="J1299" i="2"/>
  <c r="J1298" i="2"/>
  <c r="J1297" i="2"/>
  <c r="J1296" i="2"/>
  <c r="J1295" i="2"/>
  <c r="J1294" i="2"/>
  <c r="J1293" i="2"/>
  <c r="J1292" i="2"/>
  <c r="J1291" i="2"/>
  <c r="J1290" i="2"/>
  <c r="J1289" i="2"/>
  <c r="J1288" i="2"/>
  <c r="J1287" i="2"/>
  <c r="J1286" i="2"/>
  <c r="J1285" i="2"/>
  <c r="J1284" i="2"/>
  <c r="J1283" i="2"/>
  <c r="J1282" i="2"/>
  <c r="J1281" i="2"/>
  <c r="J1280" i="2"/>
  <c r="J1279" i="2"/>
  <c r="J1278" i="2"/>
  <c r="J1277" i="2"/>
  <c r="J1276" i="2"/>
  <c r="J1275" i="2"/>
  <c r="J1274" i="2"/>
  <c r="J1273" i="2"/>
  <c r="J1272" i="2"/>
  <c r="J1271" i="2"/>
  <c r="J1270" i="2"/>
  <c r="J1269" i="2"/>
  <c r="J1268" i="2"/>
  <c r="J1267" i="2"/>
  <c r="J1266" i="2"/>
  <c r="J1265" i="2"/>
  <c r="J1264" i="2"/>
  <c r="J1263" i="2"/>
  <c r="J1262" i="2"/>
  <c r="J1261" i="2"/>
  <c r="J1260" i="2"/>
  <c r="J1259" i="2"/>
  <c r="J1258" i="2"/>
  <c r="J1257" i="2"/>
  <c r="J1256" i="2"/>
  <c r="J1255" i="2"/>
  <c r="J1254" i="2"/>
  <c r="J1253" i="2"/>
  <c r="J1252" i="2"/>
  <c r="J1251" i="2"/>
  <c r="J1250" i="2"/>
  <c r="J1249" i="2"/>
  <c r="J1248" i="2"/>
  <c r="J1247" i="2"/>
  <c r="J1246" i="2"/>
  <c r="J1245" i="2"/>
  <c r="J1244" i="2"/>
  <c r="J1243" i="2"/>
  <c r="J1242" i="2"/>
  <c r="J1241" i="2"/>
  <c r="J1240" i="2"/>
  <c r="J1239" i="2"/>
  <c r="J1238" i="2"/>
  <c r="J1237" i="2"/>
  <c r="J1236" i="2"/>
  <c r="J1235" i="2"/>
  <c r="J1234" i="2"/>
  <c r="J1233" i="2"/>
  <c r="J1232" i="2"/>
  <c r="J1231" i="2"/>
  <c r="J1230" i="2"/>
  <c r="J1229" i="2"/>
  <c r="J1228" i="2"/>
  <c r="J1227" i="2"/>
  <c r="J1226" i="2"/>
  <c r="J1225" i="2"/>
  <c r="J1224" i="2"/>
  <c r="J1223" i="2"/>
  <c r="J1222" i="2"/>
  <c r="J1221" i="2"/>
  <c r="J1220" i="2"/>
  <c r="J1219" i="2"/>
  <c r="J1218" i="2"/>
  <c r="J1217" i="2"/>
  <c r="J1216" i="2"/>
  <c r="J1215" i="2"/>
  <c r="J1214" i="2"/>
  <c r="J1213" i="2"/>
  <c r="J1212" i="2"/>
  <c r="J1211" i="2"/>
  <c r="J1210" i="2"/>
  <c r="J1209" i="2"/>
  <c r="J1208" i="2"/>
  <c r="J1207" i="2"/>
  <c r="J1206" i="2"/>
  <c r="J1205" i="2"/>
  <c r="J1204" i="2"/>
  <c r="J1203" i="2"/>
  <c r="J1202" i="2"/>
  <c r="J1201" i="2"/>
  <c r="J1200" i="2"/>
  <c r="J1199" i="2"/>
  <c r="J1198" i="2"/>
  <c r="J1197" i="2"/>
  <c r="J1196" i="2"/>
  <c r="J1195" i="2"/>
  <c r="J1194" i="2"/>
  <c r="J1193" i="2"/>
  <c r="J1192" i="2"/>
  <c r="J1191" i="2"/>
  <c r="J1190" i="2"/>
  <c r="J1189" i="2"/>
  <c r="J1188" i="2"/>
  <c r="J1187" i="2"/>
  <c r="J1186" i="2"/>
  <c r="J1185" i="2"/>
  <c r="J1184" i="2"/>
  <c r="J1183" i="2"/>
  <c r="J1182" i="2"/>
  <c r="J1181" i="2"/>
  <c r="J1180" i="2"/>
  <c r="J1179" i="2"/>
  <c r="J1178" i="2"/>
  <c r="J1177" i="2"/>
  <c r="J1176" i="2"/>
  <c r="J1175" i="2"/>
  <c r="J1174" i="2"/>
  <c r="J1173" i="2"/>
  <c r="J1172" i="2"/>
  <c r="J1171" i="2"/>
  <c r="J1170" i="2"/>
  <c r="J1169" i="2"/>
  <c r="J1168" i="2"/>
  <c r="J1167" i="2"/>
  <c r="J1166" i="2"/>
  <c r="J1165" i="2"/>
  <c r="J1164" i="2"/>
  <c r="J1163" i="2"/>
  <c r="J1162" i="2"/>
  <c r="J1161" i="2"/>
  <c r="J1160" i="2"/>
  <c r="J1159" i="2"/>
  <c r="J1158" i="2"/>
  <c r="J1157" i="2"/>
  <c r="J1156" i="2"/>
  <c r="J1155" i="2"/>
  <c r="J1154" i="2"/>
  <c r="J1153" i="2"/>
  <c r="J1152" i="2"/>
  <c r="J1151" i="2"/>
  <c r="J1150" i="2"/>
  <c r="J1149" i="2"/>
  <c r="J1148" i="2"/>
  <c r="J1147" i="2"/>
  <c r="J1146" i="2"/>
  <c r="J1145" i="2"/>
  <c r="J1144" i="2"/>
  <c r="J1143" i="2"/>
  <c r="J1142" i="2"/>
  <c r="J1141" i="2"/>
  <c r="J1140" i="2"/>
  <c r="J1139" i="2"/>
  <c r="J1138" i="2"/>
  <c r="J1137" i="2"/>
  <c r="J1136" i="2"/>
  <c r="J1135" i="2"/>
  <c r="J1134" i="2"/>
  <c r="J1133" i="2"/>
  <c r="J1132" i="2"/>
  <c r="J1131" i="2"/>
  <c r="J1130" i="2"/>
  <c r="J1129" i="2"/>
  <c r="J1128" i="2"/>
  <c r="J1127" i="2"/>
  <c r="J1126" i="2"/>
  <c r="J1125" i="2"/>
  <c r="J1124" i="2"/>
  <c r="J1123" i="2"/>
  <c r="J1122" i="2"/>
  <c r="J1121" i="2"/>
  <c r="J1120" i="2"/>
  <c r="J1119" i="2"/>
  <c r="J1118" i="2"/>
  <c r="J1117" i="2"/>
  <c r="J1116" i="2"/>
  <c r="J1115" i="2"/>
  <c r="J1114" i="2"/>
  <c r="J1113" i="2"/>
  <c r="J1112" i="2"/>
  <c r="J1111" i="2"/>
  <c r="J1110" i="2"/>
  <c r="J1109" i="2"/>
  <c r="J1108" i="2"/>
  <c r="J1107" i="2"/>
  <c r="J1106" i="2"/>
  <c r="J1105" i="2"/>
  <c r="J1104" i="2"/>
  <c r="J1103" i="2"/>
  <c r="J1102" i="2"/>
  <c r="J1101" i="2"/>
  <c r="J1100" i="2"/>
  <c r="J1099" i="2"/>
  <c r="J1098" i="2"/>
  <c r="J1097" i="2"/>
  <c r="J1096" i="2"/>
  <c r="J1095" i="2"/>
  <c r="J1094" i="2"/>
  <c r="J1093" i="2"/>
  <c r="J1092" i="2"/>
  <c r="J1091" i="2"/>
  <c r="J1090" i="2"/>
  <c r="J1089" i="2"/>
  <c r="J1088" i="2"/>
  <c r="J1087" i="2"/>
  <c r="J1086" i="2"/>
  <c r="J1085" i="2"/>
  <c r="J1084" i="2"/>
  <c r="J1083" i="2"/>
  <c r="J1082" i="2"/>
  <c r="J1081" i="2"/>
  <c r="J1080" i="2"/>
  <c r="J1079" i="2"/>
  <c r="J1078" i="2"/>
  <c r="J1077" i="2"/>
  <c r="J1076" i="2"/>
  <c r="J1075" i="2"/>
  <c r="J1074" i="2"/>
  <c r="J1073" i="2"/>
  <c r="J1072" i="2"/>
  <c r="J1071" i="2"/>
  <c r="J1070" i="2"/>
  <c r="J1069" i="2"/>
  <c r="J1068" i="2"/>
  <c r="J1067" i="2"/>
  <c r="J1066" i="2"/>
  <c r="J1065" i="2"/>
  <c r="J1064" i="2"/>
  <c r="J1063" i="2"/>
  <c r="J1062" i="2"/>
  <c r="J1061" i="2"/>
  <c r="J1060" i="2"/>
  <c r="J1059" i="2"/>
  <c r="J1058" i="2"/>
  <c r="J1057" i="2"/>
  <c r="J1056" i="2"/>
  <c r="J1055" i="2"/>
  <c r="J1054" i="2"/>
  <c r="J1053" i="2"/>
  <c r="J1052" i="2"/>
  <c r="J1051" i="2"/>
  <c r="J1050" i="2"/>
  <c r="J1049" i="2"/>
  <c r="J1048" i="2"/>
  <c r="J1047" i="2"/>
  <c r="J1046" i="2"/>
  <c r="J1045" i="2"/>
  <c r="J1044" i="2"/>
  <c r="J1043" i="2"/>
  <c r="J1042" i="2"/>
  <c r="J1041" i="2"/>
  <c r="J1040" i="2"/>
  <c r="J1039" i="2"/>
  <c r="J1038" i="2"/>
  <c r="J1037" i="2"/>
  <c r="J1036" i="2"/>
  <c r="J1035" i="2"/>
  <c r="J1034" i="2"/>
  <c r="J1033" i="2"/>
  <c r="J1032" i="2"/>
  <c r="J1031" i="2"/>
  <c r="J1030" i="2"/>
  <c r="J1029" i="2"/>
  <c r="J1028" i="2"/>
  <c r="J1027" i="2"/>
  <c r="J1026" i="2"/>
  <c r="J1025" i="2"/>
  <c r="J1024" i="2"/>
  <c r="J1023" i="2"/>
  <c r="J1022" i="2"/>
  <c r="J1021" i="2"/>
  <c r="J1020" i="2"/>
  <c r="J1019" i="2"/>
  <c r="J1018" i="2"/>
  <c r="J1017" i="2"/>
  <c r="J1016" i="2"/>
  <c r="J1015" i="2"/>
  <c r="J1014" i="2"/>
  <c r="J1013" i="2"/>
  <c r="J1012" i="2"/>
  <c r="J1011" i="2"/>
  <c r="J1010" i="2"/>
  <c r="J1009" i="2"/>
  <c r="J1008" i="2"/>
  <c r="J1007" i="2"/>
  <c r="J1006" i="2"/>
  <c r="J1005" i="2"/>
  <c r="J1004" i="2"/>
  <c r="J1003" i="2"/>
  <c r="J1002" i="2"/>
  <c r="J1001" i="2"/>
  <c r="J1000" i="2"/>
  <c r="J999" i="2"/>
  <c r="J998" i="2"/>
  <c r="J997" i="2"/>
  <c r="J996" i="2"/>
  <c r="J995" i="2"/>
  <c r="J994" i="2"/>
  <c r="J993" i="2"/>
  <c r="J992" i="2"/>
  <c r="J991" i="2"/>
  <c r="J990" i="2"/>
  <c r="J989" i="2"/>
  <c r="J988" i="2"/>
  <c r="J987" i="2"/>
  <c r="J986" i="2"/>
  <c r="J985" i="2"/>
  <c r="J984" i="2"/>
  <c r="J983" i="2"/>
  <c r="J982" i="2"/>
  <c r="J981" i="2"/>
  <c r="J980" i="2"/>
  <c r="J979" i="2"/>
  <c r="J978" i="2"/>
  <c r="J977" i="2"/>
  <c r="J976" i="2"/>
  <c r="J975" i="2"/>
  <c r="J974" i="2"/>
  <c r="J973" i="2"/>
  <c r="J972" i="2"/>
  <c r="J971" i="2"/>
  <c r="J970" i="2"/>
  <c r="J969" i="2"/>
  <c r="J968" i="2"/>
  <c r="J967" i="2"/>
  <c r="J966" i="2"/>
  <c r="J965" i="2"/>
  <c r="J964" i="2"/>
  <c r="J963" i="2"/>
  <c r="J962" i="2"/>
  <c r="J961" i="2"/>
  <c r="J960" i="2"/>
  <c r="J959" i="2"/>
  <c r="J958" i="2"/>
  <c r="J957" i="2"/>
  <c r="J956" i="2"/>
  <c r="J955" i="2"/>
  <c r="J954" i="2"/>
  <c r="J953" i="2"/>
  <c r="J952" i="2"/>
  <c r="J951" i="2"/>
  <c r="J950" i="2"/>
  <c r="J949" i="2"/>
  <c r="J948" i="2"/>
  <c r="J947" i="2"/>
  <c r="J946" i="2"/>
  <c r="J945" i="2"/>
  <c r="J944" i="2"/>
  <c r="J943" i="2"/>
  <c r="J942" i="2"/>
  <c r="J941" i="2"/>
  <c r="J940" i="2"/>
  <c r="J939" i="2"/>
  <c r="J938" i="2"/>
  <c r="J937" i="2"/>
  <c r="J936" i="2"/>
  <c r="J935" i="2"/>
  <c r="J934" i="2"/>
  <c r="J933" i="2"/>
  <c r="J932" i="2"/>
  <c r="J931" i="2"/>
  <c r="J930" i="2"/>
  <c r="J929" i="2"/>
  <c r="J928" i="2"/>
  <c r="J927" i="2"/>
  <c r="J926" i="2"/>
  <c r="J925" i="2"/>
  <c r="J924" i="2"/>
  <c r="J923" i="2"/>
  <c r="J922" i="2"/>
  <c r="J921" i="2"/>
  <c r="J920" i="2"/>
  <c r="J919" i="2"/>
  <c r="J918" i="2"/>
  <c r="J917" i="2"/>
  <c r="J916" i="2"/>
  <c r="J915" i="2"/>
  <c r="J914" i="2"/>
  <c r="J913" i="2"/>
  <c r="J912" i="2"/>
  <c r="J911" i="2"/>
  <c r="J910" i="2"/>
  <c r="J909" i="2"/>
  <c r="J908" i="2"/>
  <c r="J907" i="2"/>
  <c r="J906" i="2"/>
  <c r="J905" i="2"/>
  <c r="J904" i="2"/>
  <c r="J903" i="2"/>
  <c r="J902" i="2"/>
  <c r="J901" i="2"/>
  <c r="J900" i="2"/>
  <c r="J899" i="2"/>
  <c r="J898" i="2"/>
  <c r="J897" i="2"/>
  <c r="J896" i="2"/>
  <c r="J895" i="2"/>
  <c r="J894" i="2"/>
  <c r="J893" i="2"/>
  <c r="J892" i="2"/>
  <c r="J891" i="2"/>
  <c r="J890" i="2"/>
  <c r="J889" i="2"/>
  <c r="J888" i="2"/>
  <c r="J887" i="2"/>
  <c r="J886" i="2"/>
  <c r="J885" i="2"/>
  <c r="J884" i="2"/>
  <c r="J883" i="2"/>
  <c r="J882" i="2"/>
  <c r="J881" i="2"/>
  <c r="J880" i="2"/>
  <c r="J879" i="2"/>
  <c r="J878" i="2"/>
  <c r="J877" i="2"/>
  <c r="J876" i="2"/>
  <c r="J875" i="2"/>
  <c r="J874" i="2"/>
  <c r="J873" i="2"/>
  <c r="J872" i="2"/>
  <c r="J871" i="2"/>
  <c r="J870" i="2"/>
  <c r="J869" i="2"/>
  <c r="J868" i="2"/>
  <c r="J867" i="2"/>
  <c r="J866" i="2"/>
  <c r="J865" i="2"/>
  <c r="J864" i="2"/>
  <c r="J863" i="2"/>
  <c r="J862" i="2"/>
  <c r="J861" i="2"/>
  <c r="J860" i="2"/>
  <c r="J859" i="2"/>
  <c r="J858" i="2"/>
  <c r="J857" i="2"/>
  <c r="J856" i="2"/>
  <c r="J855" i="2"/>
  <c r="J854" i="2"/>
  <c r="J853" i="2"/>
  <c r="J852" i="2"/>
  <c r="J851" i="2"/>
  <c r="J850" i="2"/>
  <c r="J849" i="2"/>
  <c r="J848" i="2"/>
  <c r="J847" i="2"/>
  <c r="J846" i="2"/>
  <c r="J845" i="2"/>
  <c r="J844" i="2"/>
  <c r="J843" i="2"/>
  <c r="J842" i="2"/>
  <c r="J841" i="2"/>
  <c r="J840" i="2"/>
  <c r="J839" i="2"/>
  <c r="J838" i="2"/>
  <c r="J837" i="2"/>
  <c r="J836" i="2"/>
  <c r="J835" i="2"/>
  <c r="J834" i="2"/>
  <c r="J833" i="2"/>
  <c r="J832" i="2"/>
  <c r="J831" i="2"/>
  <c r="J830" i="2"/>
  <c r="J829" i="2"/>
  <c r="J828" i="2"/>
  <c r="J827" i="2"/>
  <c r="J826" i="2"/>
  <c r="J825" i="2"/>
  <c r="J824" i="2"/>
  <c r="J823" i="2"/>
  <c r="J822" i="2"/>
  <c r="J821" i="2"/>
  <c r="J820" i="2"/>
  <c r="J819" i="2"/>
  <c r="J818" i="2"/>
  <c r="J817" i="2"/>
  <c r="J816" i="2"/>
  <c r="J815" i="2"/>
  <c r="J814" i="2"/>
  <c r="J813" i="2"/>
  <c r="J812" i="2"/>
  <c r="J811" i="2"/>
  <c r="J810" i="2"/>
  <c r="J809" i="2"/>
  <c r="J808" i="2"/>
  <c r="J807" i="2"/>
  <c r="J806" i="2"/>
  <c r="J805" i="2"/>
  <c r="J804" i="2"/>
  <c r="J803" i="2"/>
  <c r="J802" i="2"/>
  <c r="J801" i="2"/>
  <c r="J800" i="2"/>
  <c r="J799" i="2"/>
  <c r="J798" i="2"/>
  <c r="J797" i="2"/>
  <c r="J796" i="2"/>
  <c r="J795" i="2"/>
  <c r="J794" i="2"/>
  <c r="J793" i="2"/>
  <c r="J792" i="2"/>
  <c r="J791" i="2"/>
  <c r="J790" i="2"/>
  <c r="J789" i="2"/>
  <c r="J788" i="2"/>
  <c r="J787" i="2"/>
  <c r="J786" i="2"/>
  <c r="J785" i="2"/>
  <c r="J784" i="2"/>
  <c r="J783" i="2"/>
  <c r="J782" i="2"/>
  <c r="J781" i="2"/>
  <c r="J780" i="2"/>
  <c r="J779" i="2"/>
  <c r="J778" i="2"/>
  <c r="J777" i="2"/>
  <c r="J776" i="2"/>
  <c r="J775" i="2"/>
  <c r="J774" i="2"/>
  <c r="J773" i="2"/>
  <c r="J772" i="2"/>
  <c r="J771" i="2"/>
  <c r="J770" i="2"/>
  <c r="J769" i="2"/>
  <c r="J768" i="2"/>
  <c r="J767" i="2"/>
  <c r="J766" i="2"/>
  <c r="J765" i="2"/>
  <c r="J764" i="2"/>
  <c r="J763" i="2"/>
  <c r="J762" i="2"/>
  <c r="J761" i="2"/>
  <c r="J760" i="2"/>
  <c r="J759" i="2"/>
  <c r="J758" i="2"/>
  <c r="J757" i="2"/>
  <c r="J756" i="2"/>
  <c r="J755" i="2"/>
  <c r="J754" i="2"/>
  <c r="J753" i="2"/>
  <c r="J752" i="2"/>
  <c r="J751" i="2"/>
  <c r="J750" i="2"/>
  <c r="J749" i="2"/>
  <c r="J748" i="2"/>
  <c r="J747" i="2"/>
  <c r="J746" i="2"/>
  <c r="J745" i="2"/>
  <c r="J744" i="2"/>
  <c r="J743" i="2"/>
  <c r="J742" i="2"/>
  <c r="J741" i="2"/>
  <c r="J740" i="2"/>
  <c r="J739" i="2"/>
  <c r="J738" i="2"/>
  <c r="J737" i="2"/>
  <c r="J736" i="2"/>
  <c r="J735" i="2"/>
  <c r="J734" i="2"/>
  <c r="J733" i="2"/>
  <c r="J732" i="2"/>
  <c r="J731" i="2"/>
  <c r="J730" i="2"/>
  <c r="J729" i="2"/>
  <c r="J728" i="2"/>
  <c r="J727" i="2"/>
  <c r="J726" i="2"/>
  <c r="J725" i="2"/>
  <c r="J724" i="2"/>
  <c r="J723" i="2"/>
  <c r="J722" i="2"/>
  <c r="J721" i="2"/>
  <c r="J720" i="2"/>
  <c r="J719" i="2"/>
  <c r="J718" i="2"/>
  <c r="J717" i="2"/>
  <c r="J716" i="2"/>
  <c r="J715" i="2"/>
  <c r="J714" i="2"/>
  <c r="J713" i="2"/>
  <c r="J712" i="2"/>
  <c r="J711" i="2"/>
  <c r="J710" i="2"/>
  <c r="J709" i="2"/>
  <c r="J708" i="2"/>
  <c r="J707" i="2"/>
  <c r="J706" i="2"/>
  <c r="J705" i="2"/>
  <c r="J704" i="2"/>
  <c r="J703" i="2"/>
  <c r="J702" i="2"/>
  <c r="J701" i="2"/>
  <c r="J700" i="2"/>
  <c r="J699" i="2"/>
  <c r="J698" i="2"/>
  <c r="J697" i="2"/>
  <c r="J696" i="2"/>
  <c r="J695" i="2"/>
  <c r="J694" i="2"/>
  <c r="J693" i="2"/>
  <c r="J692" i="2"/>
  <c r="J691" i="2"/>
  <c r="J690" i="2"/>
  <c r="J689" i="2"/>
  <c r="J688" i="2"/>
  <c r="J687" i="2"/>
  <c r="J686" i="2"/>
  <c r="J685" i="2"/>
  <c r="J684" i="2"/>
  <c r="J683" i="2"/>
  <c r="J682" i="2"/>
  <c r="J681" i="2"/>
  <c r="J680" i="2"/>
  <c r="J679" i="2"/>
  <c r="J678" i="2"/>
  <c r="J677" i="2"/>
  <c r="J676" i="2"/>
  <c r="J675" i="2"/>
  <c r="J674" i="2"/>
  <c r="J673" i="2"/>
  <c r="J672" i="2"/>
  <c r="J671" i="2"/>
  <c r="J670" i="2"/>
  <c r="J669" i="2"/>
  <c r="J668" i="2"/>
  <c r="J667" i="2"/>
  <c r="J666" i="2"/>
  <c r="J665" i="2"/>
  <c r="J664" i="2"/>
  <c r="J663" i="2"/>
  <c r="J662" i="2"/>
  <c r="J661" i="2"/>
  <c r="J660" i="2"/>
  <c r="J659" i="2"/>
  <c r="J658" i="2"/>
  <c r="J657" i="2"/>
  <c r="J656" i="2"/>
  <c r="J655" i="2"/>
  <c r="J654" i="2"/>
  <c r="J653" i="2"/>
  <c r="J652" i="2"/>
  <c r="J651" i="2"/>
  <c r="J650" i="2"/>
  <c r="J649" i="2"/>
  <c r="J648" i="2"/>
  <c r="J647" i="2"/>
  <c r="J646" i="2"/>
  <c r="J645" i="2"/>
  <c r="J644" i="2"/>
  <c r="J643" i="2"/>
  <c r="J642" i="2"/>
  <c r="J641" i="2"/>
  <c r="J640" i="2"/>
  <c r="J639" i="2"/>
  <c r="J638" i="2"/>
  <c r="J637" i="2"/>
  <c r="J636" i="2"/>
  <c r="J635" i="2"/>
  <c r="J634" i="2"/>
  <c r="J633" i="2"/>
  <c r="J632" i="2"/>
  <c r="J631" i="2"/>
  <c r="J630" i="2"/>
  <c r="J629" i="2"/>
  <c r="J628" i="2"/>
  <c r="J627" i="2"/>
  <c r="J626" i="2"/>
  <c r="J625" i="2"/>
  <c r="J624" i="2"/>
  <c r="J623" i="2"/>
  <c r="J622" i="2"/>
  <c r="J621" i="2"/>
  <c r="J620" i="2"/>
  <c r="J619" i="2"/>
  <c r="J618" i="2"/>
  <c r="J617" i="2"/>
  <c r="J616" i="2"/>
  <c r="J615" i="2"/>
  <c r="J614" i="2"/>
  <c r="J613" i="2"/>
  <c r="J612" i="2"/>
  <c r="J611" i="2"/>
  <c r="J610" i="2"/>
  <c r="J609" i="2"/>
  <c r="J608" i="2"/>
  <c r="J607" i="2"/>
  <c r="J606" i="2"/>
  <c r="J605" i="2"/>
  <c r="J604" i="2"/>
  <c r="J603" i="2"/>
  <c r="J602" i="2"/>
  <c r="J601" i="2"/>
  <c r="J600" i="2"/>
  <c r="J599" i="2"/>
  <c r="J598" i="2"/>
  <c r="J597" i="2"/>
  <c r="J596" i="2"/>
  <c r="J595" i="2"/>
  <c r="J594" i="2"/>
  <c r="J593" i="2"/>
  <c r="J592" i="2"/>
  <c r="J591" i="2"/>
  <c r="J590" i="2"/>
  <c r="J589" i="2"/>
  <c r="J588" i="2"/>
  <c r="J587" i="2"/>
  <c r="J586" i="2"/>
  <c r="J585" i="2"/>
  <c r="J584" i="2"/>
  <c r="J583" i="2"/>
  <c r="J582" i="2"/>
  <c r="J581" i="2"/>
  <c r="J580" i="2"/>
  <c r="J579" i="2"/>
  <c r="J578" i="2"/>
  <c r="J577" i="2"/>
  <c r="J576" i="2"/>
  <c r="J575" i="2"/>
  <c r="J574" i="2"/>
  <c r="J573" i="2"/>
  <c r="J572" i="2"/>
  <c r="J571" i="2"/>
  <c r="J570" i="2"/>
  <c r="J569" i="2"/>
  <c r="J568" i="2"/>
  <c r="J567" i="2"/>
  <c r="J566" i="2"/>
  <c r="J565" i="2"/>
  <c r="J564" i="2"/>
  <c r="J563" i="2"/>
  <c r="J562" i="2"/>
  <c r="J561" i="2"/>
  <c r="J560" i="2"/>
  <c r="J559" i="2"/>
  <c r="J558" i="2"/>
  <c r="J557" i="2"/>
  <c r="J556" i="2"/>
  <c r="J555" i="2"/>
  <c r="J554" i="2"/>
  <c r="J553" i="2"/>
  <c r="J552" i="2"/>
  <c r="J551" i="2"/>
  <c r="J550" i="2"/>
  <c r="J549" i="2"/>
  <c r="J548" i="2"/>
  <c r="J547" i="2"/>
  <c r="J546" i="2"/>
  <c r="J545" i="2"/>
  <c r="J544" i="2"/>
  <c r="J543" i="2"/>
  <c r="J542" i="2"/>
  <c r="J541" i="2"/>
  <c r="J540" i="2"/>
  <c r="J539" i="2"/>
  <c r="J538" i="2"/>
  <c r="J537" i="2"/>
  <c r="J536" i="2"/>
  <c r="J535" i="2"/>
  <c r="J534" i="2"/>
  <c r="J533" i="2"/>
  <c r="J532" i="2"/>
  <c r="J531" i="2"/>
  <c r="J530" i="2"/>
  <c r="J529" i="2"/>
  <c r="J528" i="2"/>
  <c r="J527" i="2"/>
  <c r="J526" i="2"/>
  <c r="J525" i="2"/>
  <c r="J524" i="2"/>
  <c r="J523" i="2"/>
  <c r="J522" i="2"/>
  <c r="J521" i="2"/>
  <c r="J520" i="2"/>
  <c r="J519" i="2"/>
  <c r="J518" i="2"/>
  <c r="J517" i="2"/>
  <c r="J516" i="2"/>
  <c r="J515" i="2"/>
  <c r="J514" i="2"/>
  <c r="J513" i="2"/>
  <c r="J512" i="2"/>
  <c r="J511" i="2"/>
  <c r="J510" i="2"/>
  <c r="J509" i="2"/>
  <c r="J508" i="2"/>
  <c r="J507" i="2"/>
  <c r="J506" i="2"/>
  <c r="J505" i="2"/>
  <c r="J504" i="2"/>
  <c r="J503" i="2"/>
  <c r="J502" i="2"/>
  <c r="J501" i="2"/>
  <c r="J500" i="2"/>
  <c r="J499" i="2"/>
  <c r="J498" i="2"/>
  <c r="J497" i="2"/>
  <c r="J496" i="2"/>
  <c r="J495" i="2"/>
  <c r="J494" i="2"/>
  <c r="J493" i="2"/>
  <c r="J492" i="2"/>
  <c r="J491" i="2"/>
  <c r="J490" i="2"/>
  <c r="J489" i="2"/>
  <c r="J488" i="2"/>
  <c r="J487" i="2"/>
  <c r="J486" i="2"/>
  <c r="J485" i="2"/>
  <c r="J484" i="2"/>
  <c r="J483" i="2"/>
  <c r="J482" i="2"/>
  <c r="J481" i="2"/>
  <c r="J480" i="2"/>
  <c r="J479" i="2"/>
  <c r="J478" i="2"/>
  <c r="J477" i="2"/>
  <c r="J476" i="2"/>
  <c r="J475" i="2"/>
  <c r="J474" i="2"/>
  <c r="J473" i="2"/>
  <c r="J472" i="2"/>
  <c r="J471" i="2"/>
  <c r="J470" i="2"/>
  <c r="J469" i="2"/>
  <c r="J468" i="2"/>
  <c r="J467" i="2"/>
  <c r="J466" i="2"/>
  <c r="J465" i="2"/>
  <c r="J464" i="2"/>
  <c r="J463" i="2"/>
  <c r="J462" i="2"/>
  <c r="J461" i="2"/>
  <c r="J460" i="2"/>
  <c r="J459" i="2"/>
  <c r="J458" i="2"/>
  <c r="J457" i="2"/>
  <c r="J456" i="2"/>
  <c r="J455" i="2"/>
  <c r="J454" i="2"/>
  <c r="J453" i="2"/>
  <c r="J452" i="2"/>
  <c r="J451" i="2"/>
  <c r="J450" i="2"/>
  <c r="J449" i="2"/>
  <c r="J448" i="2"/>
  <c r="J447" i="2"/>
  <c r="J446" i="2"/>
  <c r="J445" i="2"/>
  <c r="J444" i="2"/>
  <c r="J443" i="2"/>
  <c r="J442" i="2"/>
  <c r="J441" i="2"/>
  <c r="J440" i="2"/>
  <c r="J439" i="2"/>
  <c r="J438" i="2"/>
  <c r="J437" i="2"/>
  <c r="J436" i="2"/>
  <c r="J435" i="2"/>
  <c r="J434" i="2"/>
  <c r="J433" i="2"/>
  <c r="J432" i="2"/>
  <c r="J431" i="2"/>
  <c r="J430" i="2"/>
  <c r="J429" i="2"/>
  <c r="J428" i="2"/>
  <c r="J427" i="2"/>
  <c r="J426" i="2"/>
  <c r="J425" i="2"/>
  <c r="J424" i="2"/>
  <c r="J423" i="2"/>
  <c r="J422" i="2"/>
  <c r="J421" i="2"/>
  <c r="J420" i="2"/>
  <c r="J419" i="2"/>
  <c r="J418" i="2"/>
  <c r="J417" i="2"/>
  <c r="J416" i="2"/>
  <c r="J415" i="2"/>
  <c r="J414" i="2"/>
  <c r="J413" i="2"/>
  <c r="J412" i="2"/>
  <c r="J411" i="2"/>
  <c r="J410" i="2"/>
  <c r="J409" i="2"/>
  <c r="J408" i="2"/>
  <c r="J407" i="2"/>
  <c r="J406" i="2"/>
  <c r="J405" i="2"/>
  <c r="J404" i="2"/>
  <c r="J403" i="2"/>
  <c r="J402" i="2"/>
  <c r="J401" i="2"/>
  <c r="J400" i="2"/>
  <c r="J399" i="2"/>
  <c r="J398" i="2"/>
  <c r="J397" i="2"/>
  <c r="J396" i="2"/>
  <c r="J395" i="2"/>
  <c r="J394" i="2"/>
  <c r="J393" i="2"/>
  <c r="J392" i="2"/>
  <c r="J391" i="2"/>
  <c r="J390" i="2"/>
  <c r="J389" i="2"/>
  <c r="J388" i="2"/>
  <c r="J387" i="2"/>
  <c r="J386" i="2"/>
  <c r="J385" i="2"/>
  <c r="J384" i="2"/>
  <c r="J383" i="2"/>
  <c r="J382" i="2"/>
  <c r="J381" i="2"/>
  <c r="J380" i="2"/>
  <c r="J379" i="2"/>
  <c r="J378" i="2"/>
  <c r="J377" i="2"/>
  <c r="J376" i="2"/>
  <c r="J375" i="2"/>
  <c r="J374" i="2"/>
  <c r="J373" i="2"/>
  <c r="J372" i="2"/>
  <c r="J371" i="2"/>
  <c r="J370" i="2"/>
  <c r="J369" i="2"/>
  <c r="J368" i="2"/>
  <c r="J367" i="2"/>
  <c r="J366" i="2"/>
  <c r="J365" i="2"/>
  <c r="J364" i="2"/>
  <c r="J363" i="2"/>
  <c r="J362" i="2"/>
  <c r="J361" i="2"/>
  <c r="J360" i="2"/>
  <c r="J359" i="2"/>
  <c r="J358" i="2"/>
  <c r="J357" i="2"/>
  <c r="J356" i="2"/>
  <c r="J355" i="2"/>
  <c r="J354" i="2"/>
  <c r="J353" i="2"/>
  <c r="J352" i="2"/>
  <c r="J351" i="2"/>
  <c r="J350" i="2"/>
  <c r="J349" i="2"/>
  <c r="J348" i="2"/>
  <c r="J347" i="2"/>
  <c r="J346" i="2"/>
  <c r="J345" i="2"/>
  <c r="J344" i="2"/>
  <c r="J343" i="2"/>
  <c r="J342" i="2"/>
  <c r="J341" i="2"/>
  <c r="J340" i="2"/>
  <c r="J339" i="2"/>
  <c r="J338" i="2"/>
  <c r="J337" i="2"/>
  <c r="J336" i="2"/>
  <c r="J335" i="2"/>
  <c r="J334" i="2"/>
  <c r="J333" i="2"/>
  <c r="J332" i="2"/>
  <c r="J331" i="2"/>
  <c r="J330" i="2"/>
  <c r="J329" i="2"/>
  <c r="J328" i="2"/>
  <c r="J327" i="2"/>
  <c r="J326" i="2"/>
  <c r="J325" i="2"/>
  <c r="J324" i="2"/>
  <c r="J323" i="2"/>
  <c r="J322" i="2"/>
  <c r="J321" i="2"/>
  <c r="J320" i="2"/>
  <c r="J319" i="2"/>
  <c r="J318" i="2"/>
  <c r="J317" i="2"/>
  <c r="J316" i="2"/>
  <c r="J315" i="2"/>
  <c r="J314" i="2"/>
  <c r="J313" i="2"/>
  <c r="J312" i="2"/>
  <c r="J311" i="2"/>
  <c r="J310" i="2"/>
  <c r="J309" i="2"/>
  <c r="J308" i="2"/>
  <c r="J307" i="2"/>
  <c r="J306" i="2"/>
  <c r="J305" i="2"/>
  <c r="J304" i="2"/>
  <c r="J303" i="2"/>
  <c r="J302" i="2"/>
  <c r="J301" i="2"/>
  <c r="J300" i="2"/>
  <c r="J299" i="2"/>
  <c r="J298" i="2"/>
  <c r="J297" i="2"/>
  <c r="J296" i="2"/>
  <c r="J295" i="2"/>
  <c r="J294" i="2"/>
  <c r="J293" i="2"/>
  <c r="J292" i="2"/>
  <c r="J291" i="2"/>
  <c r="J290" i="2"/>
  <c r="J289" i="2"/>
  <c r="J288" i="2"/>
  <c r="J287" i="2"/>
  <c r="J286" i="2"/>
  <c r="J285" i="2"/>
  <c r="J284" i="2"/>
  <c r="J283" i="2"/>
  <c r="J282" i="2"/>
  <c r="J281" i="2"/>
  <c r="J280" i="2"/>
  <c r="J279" i="2"/>
  <c r="J278" i="2"/>
  <c r="J277" i="2"/>
  <c r="J276" i="2"/>
  <c r="J275" i="2"/>
  <c r="J274" i="2"/>
  <c r="J273" i="2"/>
  <c r="J272" i="2"/>
  <c r="J271" i="2"/>
  <c r="J270" i="2"/>
  <c r="J269" i="2"/>
  <c r="J268" i="2"/>
  <c r="J267" i="2"/>
  <c r="J266" i="2"/>
  <c r="J265" i="2"/>
  <c r="J264" i="2"/>
  <c r="J263" i="2"/>
  <c r="J262" i="2"/>
  <c r="J261" i="2"/>
  <c r="J260" i="2"/>
  <c r="J259" i="2"/>
  <c r="J258" i="2"/>
  <c r="J257" i="2"/>
  <c r="J256" i="2"/>
  <c r="J255" i="2"/>
  <c r="J254" i="2"/>
  <c r="J253" i="2"/>
  <c r="J252" i="2"/>
  <c r="J251" i="2"/>
  <c r="J250" i="2"/>
  <c r="J249" i="2"/>
  <c r="J248" i="2"/>
  <c r="J247" i="2"/>
  <c r="J246" i="2"/>
  <c r="J245" i="2"/>
  <c r="J244" i="2"/>
  <c r="J243" i="2"/>
  <c r="J242" i="2"/>
  <c r="J241" i="2"/>
  <c r="J240" i="2"/>
  <c r="J239" i="2"/>
  <c r="J238" i="2"/>
  <c r="J237" i="2"/>
  <c r="J236" i="2"/>
  <c r="J235" i="2"/>
  <c r="J234" i="2"/>
  <c r="J233" i="2"/>
  <c r="J232" i="2"/>
  <c r="J231" i="2"/>
  <c r="J230" i="2"/>
  <c r="J229" i="2"/>
  <c r="J228" i="2"/>
  <c r="J227" i="2"/>
  <c r="J226" i="2"/>
  <c r="J225" i="2"/>
  <c r="J224" i="2"/>
  <c r="J223" i="2"/>
  <c r="J222" i="2"/>
  <c r="J221" i="2"/>
  <c r="J220" i="2"/>
  <c r="J219" i="2"/>
  <c r="J218" i="2"/>
  <c r="J217" i="2"/>
  <c r="J216" i="2"/>
  <c r="I2510" i="2"/>
  <c r="I2509" i="2"/>
  <c r="I2508" i="2"/>
  <c r="I2507" i="2"/>
  <c r="I2506" i="2"/>
  <c r="I2505" i="2"/>
  <c r="I2504" i="2"/>
  <c r="I2503" i="2"/>
  <c r="I2502" i="2"/>
  <c r="I2501" i="2"/>
  <c r="I2500" i="2"/>
  <c r="I2499" i="2"/>
  <c r="I2498" i="2"/>
  <c r="I2497" i="2"/>
  <c r="I2496" i="2"/>
  <c r="I2495" i="2"/>
  <c r="I2494" i="2"/>
  <c r="I2493" i="2"/>
  <c r="I2492" i="2"/>
  <c r="I2491" i="2"/>
  <c r="I2490" i="2"/>
  <c r="I2489" i="2"/>
  <c r="I2488" i="2"/>
  <c r="I2487" i="2"/>
  <c r="I2486" i="2"/>
  <c r="I2485" i="2"/>
  <c r="I2484" i="2"/>
  <c r="I2483" i="2"/>
  <c r="I2482" i="2"/>
  <c r="I2481" i="2"/>
  <c r="I2480" i="2"/>
  <c r="I2479" i="2"/>
  <c r="I2478" i="2"/>
  <c r="I2477" i="2"/>
  <c r="I2476" i="2"/>
  <c r="I2475" i="2"/>
  <c r="I2474" i="2"/>
  <c r="I2473" i="2"/>
  <c r="I2472" i="2"/>
  <c r="I2471" i="2"/>
  <c r="I2470" i="2"/>
  <c r="I2469" i="2"/>
  <c r="I2468" i="2"/>
  <c r="I2467" i="2"/>
  <c r="I2466" i="2"/>
  <c r="I2465" i="2"/>
  <c r="I2464" i="2"/>
  <c r="I2463" i="2"/>
  <c r="I2462" i="2"/>
  <c r="I2461" i="2"/>
  <c r="I2460" i="2"/>
  <c r="I2459" i="2"/>
  <c r="I2458" i="2"/>
  <c r="I2457" i="2"/>
  <c r="I2456" i="2"/>
  <c r="I2455" i="2"/>
  <c r="I2454" i="2"/>
  <c r="I2453" i="2"/>
  <c r="I2452" i="2"/>
  <c r="I2451" i="2"/>
  <c r="I2450" i="2"/>
  <c r="I2449" i="2"/>
  <c r="I2448" i="2"/>
  <c r="I2447" i="2"/>
  <c r="I2446" i="2"/>
  <c r="I2445" i="2"/>
  <c r="I2444" i="2"/>
  <c r="I2443" i="2"/>
  <c r="I2442" i="2"/>
  <c r="I2441" i="2"/>
  <c r="I2440" i="2"/>
  <c r="I2439" i="2"/>
  <c r="I2438" i="2"/>
  <c r="I2437" i="2"/>
  <c r="I2436" i="2"/>
  <c r="I2435" i="2"/>
  <c r="I2434" i="2"/>
  <c r="I2433" i="2"/>
  <c r="I2432" i="2"/>
  <c r="I2431" i="2"/>
  <c r="I2430" i="2"/>
  <c r="I2429" i="2"/>
  <c r="I2428" i="2"/>
  <c r="I2427" i="2"/>
  <c r="I2426" i="2"/>
  <c r="I2425" i="2"/>
  <c r="I2424" i="2"/>
  <c r="I2423" i="2"/>
  <c r="I2422" i="2"/>
  <c r="I2421" i="2"/>
  <c r="I2420" i="2"/>
  <c r="I2419" i="2"/>
  <c r="I2418" i="2"/>
  <c r="I2417" i="2"/>
  <c r="I2416" i="2"/>
  <c r="I2415" i="2"/>
  <c r="I2414" i="2"/>
  <c r="I2413" i="2"/>
  <c r="I2412" i="2"/>
  <c r="I2411" i="2"/>
  <c r="I2410" i="2"/>
  <c r="I2409" i="2"/>
  <c r="I2408" i="2"/>
  <c r="I2407" i="2"/>
  <c r="I2406" i="2"/>
  <c r="I2405" i="2"/>
  <c r="I2404" i="2"/>
  <c r="I2403" i="2"/>
  <c r="I2402" i="2"/>
  <c r="I2401" i="2"/>
  <c r="I2400" i="2"/>
  <c r="I2399" i="2"/>
  <c r="I2398" i="2"/>
  <c r="I2397" i="2"/>
  <c r="I2396" i="2"/>
  <c r="I2395" i="2"/>
  <c r="I2394" i="2"/>
  <c r="I2393" i="2"/>
  <c r="I2392" i="2"/>
  <c r="I2391" i="2"/>
  <c r="I2390" i="2"/>
  <c r="I2389" i="2"/>
  <c r="I2388" i="2"/>
  <c r="I2387" i="2"/>
  <c r="I2386" i="2"/>
  <c r="I2385" i="2"/>
  <c r="I2384" i="2"/>
  <c r="I2383" i="2"/>
  <c r="I2382" i="2"/>
  <c r="I2381" i="2"/>
  <c r="I2380" i="2"/>
  <c r="I2379" i="2"/>
  <c r="I2378" i="2"/>
  <c r="I2377" i="2"/>
  <c r="I2376" i="2"/>
  <c r="I2375" i="2"/>
  <c r="I2374" i="2"/>
  <c r="I2373" i="2"/>
  <c r="I2372" i="2"/>
  <c r="I2371" i="2"/>
  <c r="I2370" i="2"/>
  <c r="I2369" i="2"/>
  <c r="I2368" i="2"/>
  <c r="I2367" i="2"/>
  <c r="I2366" i="2"/>
  <c r="I2365" i="2"/>
  <c r="I2364" i="2"/>
  <c r="I2363" i="2"/>
  <c r="I2362" i="2"/>
  <c r="I2361" i="2"/>
  <c r="I2360" i="2"/>
  <c r="I2359" i="2"/>
  <c r="I2358" i="2"/>
  <c r="I2357" i="2"/>
  <c r="I2356" i="2"/>
  <c r="I2355" i="2"/>
  <c r="I2354" i="2"/>
  <c r="I2353" i="2"/>
  <c r="I2352" i="2"/>
  <c r="I2351" i="2"/>
  <c r="I2350" i="2"/>
  <c r="I2349" i="2"/>
  <c r="I2348" i="2"/>
  <c r="I2347" i="2"/>
  <c r="I2346" i="2"/>
  <c r="I2345" i="2"/>
  <c r="I2344" i="2"/>
  <c r="I2343" i="2"/>
  <c r="I2342" i="2"/>
  <c r="I2341" i="2"/>
  <c r="I2340" i="2"/>
  <c r="I2339" i="2"/>
  <c r="I2338" i="2"/>
  <c r="I2337" i="2"/>
  <c r="I2336" i="2"/>
  <c r="I2335" i="2"/>
  <c r="I2334" i="2"/>
  <c r="I2333" i="2"/>
  <c r="I2332" i="2"/>
  <c r="I2331" i="2"/>
  <c r="I2330" i="2"/>
  <c r="I2329" i="2"/>
  <c r="I2328" i="2"/>
  <c r="I2327" i="2"/>
  <c r="I2326" i="2"/>
  <c r="I2325" i="2"/>
  <c r="I2324" i="2"/>
  <c r="I2323" i="2"/>
  <c r="I2322" i="2"/>
  <c r="I2321" i="2"/>
  <c r="I2320" i="2"/>
  <c r="I2319" i="2"/>
  <c r="I2318" i="2"/>
  <c r="I2317" i="2"/>
  <c r="I2316" i="2"/>
  <c r="I2315" i="2"/>
  <c r="I2314" i="2"/>
  <c r="I2313" i="2"/>
  <c r="I2312" i="2"/>
  <c r="I2311" i="2"/>
  <c r="I2310" i="2"/>
  <c r="I2309" i="2"/>
  <c r="I2308" i="2"/>
  <c r="I2307" i="2"/>
  <c r="I2306" i="2"/>
  <c r="I2305" i="2"/>
  <c r="I2304" i="2"/>
  <c r="I2303" i="2"/>
  <c r="I2302" i="2"/>
  <c r="I2301" i="2"/>
  <c r="I2300" i="2"/>
  <c r="I2299" i="2"/>
  <c r="I2298" i="2"/>
  <c r="I2297" i="2"/>
  <c r="I2296" i="2"/>
  <c r="I2295" i="2"/>
  <c r="I2294" i="2"/>
  <c r="I2293" i="2"/>
  <c r="I2292" i="2"/>
  <c r="I2291" i="2"/>
  <c r="I2290" i="2"/>
  <c r="I2289" i="2"/>
  <c r="I2288" i="2"/>
  <c r="I2287" i="2"/>
  <c r="I2286" i="2"/>
  <c r="I2285" i="2"/>
  <c r="I2284" i="2"/>
  <c r="I2283" i="2"/>
  <c r="I2282" i="2"/>
  <c r="I2281" i="2"/>
  <c r="I2280" i="2"/>
  <c r="I2279" i="2"/>
  <c r="I2278" i="2"/>
  <c r="I2277" i="2"/>
  <c r="I2276" i="2"/>
  <c r="I2275" i="2"/>
  <c r="I2274" i="2"/>
  <c r="I2273" i="2"/>
  <c r="I2272" i="2"/>
  <c r="I2271" i="2"/>
  <c r="I2270" i="2"/>
  <c r="I2269" i="2"/>
  <c r="I2268" i="2"/>
  <c r="I2267" i="2"/>
  <c r="I2266" i="2"/>
  <c r="I2265" i="2"/>
  <c r="I2264" i="2"/>
  <c r="I2263" i="2"/>
  <c r="I2262" i="2"/>
  <c r="I2261" i="2"/>
  <c r="I2260" i="2"/>
  <c r="I2259" i="2"/>
  <c r="I2258" i="2"/>
  <c r="I2257" i="2"/>
  <c r="I2256" i="2"/>
  <c r="I2255" i="2"/>
  <c r="I2254" i="2"/>
  <c r="I2253" i="2"/>
  <c r="I2252" i="2"/>
  <c r="I2251" i="2"/>
  <c r="I2250" i="2"/>
  <c r="I2249" i="2"/>
  <c r="I2248" i="2"/>
  <c r="I2247" i="2"/>
  <c r="I2246" i="2"/>
  <c r="I2245" i="2"/>
  <c r="I2244" i="2"/>
  <c r="I2243" i="2"/>
  <c r="I2242" i="2"/>
  <c r="I2241" i="2"/>
  <c r="I2240" i="2"/>
  <c r="I2239" i="2"/>
  <c r="I2238" i="2"/>
  <c r="I2237" i="2"/>
  <c r="I2236" i="2"/>
  <c r="I2235" i="2"/>
  <c r="I2234" i="2"/>
  <c r="I2233" i="2"/>
  <c r="I2232" i="2"/>
  <c r="I2231" i="2"/>
  <c r="I2230" i="2"/>
  <c r="I2229" i="2"/>
  <c r="I2228" i="2"/>
  <c r="I2227" i="2"/>
  <c r="I2226" i="2"/>
  <c r="I2225" i="2"/>
  <c r="I2224" i="2"/>
  <c r="I2223" i="2"/>
  <c r="I2222" i="2"/>
  <c r="I2221" i="2"/>
  <c r="I2220" i="2"/>
  <c r="I2219" i="2"/>
  <c r="I2218" i="2"/>
  <c r="I2217" i="2"/>
  <c r="I2216" i="2"/>
  <c r="I2215" i="2"/>
  <c r="I2214" i="2"/>
  <c r="I2213" i="2"/>
  <c r="I2212" i="2"/>
  <c r="I2211" i="2"/>
  <c r="I2210" i="2"/>
  <c r="I2209" i="2"/>
  <c r="I2208" i="2"/>
  <c r="I2207" i="2"/>
  <c r="I2206" i="2"/>
  <c r="I2205" i="2"/>
  <c r="I2204" i="2"/>
  <c r="I2203" i="2"/>
  <c r="I2202" i="2"/>
  <c r="I2201" i="2"/>
  <c r="I2200" i="2"/>
  <c r="I2199" i="2"/>
  <c r="I2198" i="2"/>
  <c r="I2197" i="2"/>
  <c r="I2196" i="2"/>
  <c r="I2195" i="2"/>
  <c r="I2194" i="2"/>
  <c r="I2193" i="2"/>
  <c r="I2192" i="2"/>
  <c r="I2191" i="2"/>
  <c r="I2190" i="2"/>
  <c r="I2189" i="2"/>
  <c r="I2188" i="2"/>
  <c r="I2187" i="2"/>
  <c r="I2186" i="2"/>
  <c r="I2185" i="2"/>
  <c r="I2184" i="2"/>
  <c r="I2183" i="2"/>
  <c r="I2182" i="2"/>
  <c r="I2181" i="2"/>
  <c r="I2180" i="2"/>
  <c r="I2179" i="2"/>
  <c r="I2178" i="2"/>
  <c r="I2177" i="2"/>
  <c r="I2176" i="2"/>
  <c r="I2175" i="2"/>
  <c r="I2174" i="2"/>
  <c r="I2173" i="2"/>
  <c r="I2172" i="2"/>
  <c r="I2171" i="2"/>
  <c r="I2170" i="2"/>
  <c r="I2169" i="2"/>
  <c r="I2168" i="2"/>
  <c r="I2167" i="2"/>
  <c r="I2166" i="2"/>
  <c r="I2165" i="2"/>
  <c r="I2164" i="2"/>
  <c r="I2163" i="2"/>
  <c r="I2162" i="2"/>
  <c r="I2161" i="2"/>
  <c r="I2160" i="2"/>
  <c r="I2159" i="2"/>
  <c r="I2158" i="2"/>
  <c r="I2157" i="2"/>
  <c r="I2156" i="2"/>
  <c r="I2155" i="2"/>
  <c r="I2154" i="2"/>
  <c r="I2153" i="2"/>
  <c r="I2152" i="2"/>
  <c r="I2151" i="2"/>
  <c r="I2150" i="2"/>
  <c r="I2149" i="2"/>
  <c r="I2148" i="2"/>
  <c r="I2147" i="2"/>
  <c r="I2146" i="2"/>
  <c r="I2145" i="2"/>
  <c r="I2144" i="2"/>
  <c r="I2143" i="2"/>
  <c r="I2142" i="2"/>
  <c r="I2141" i="2"/>
  <c r="I2140" i="2"/>
  <c r="I2139" i="2"/>
  <c r="I2138" i="2"/>
  <c r="I2137" i="2"/>
  <c r="I2136" i="2"/>
  <c r="I2135" i="2"/>
  <c r="I2134" i="2"/>
  <c r="I2133" i="2"/>
  <c r="I2132" i="2"/>
  <c r="I2131" i="2"/>
  <c r="I2130" i="2"/>
  <c r="I2129" i="2"/>
  <c r="I2128" i="2"/>
  <c r="I2127" i="2"/>
  <c r="I2126" i="2"/>
  <c r="I2125" i="2"/>
  <c r="I2124" i="2"/>
  <c r="I2123" i="2"/>
  <c r="I2122" i="2"/>
  <c r="I2121" i="2"/>
  <c r="I2120" i="2"/>
  <c r="I2119" i="2"/>
  <c r="I2118" i="2"/>
  <c r="I2117" i="2"/>
  <c r="I2116" i="2"/>
  <c r="I2115" i="2"/>
  <c r="I2114" i="2"/>
  <c r="I2113" i="2"/>
  <c r="I2112" i="2"/>
  <c r="I2111" i="2"/>
  <c r="I2110" i="2"/>
  <c r="I2109" i="2"/>
  <c r="I2108" i="2"/>
  <c r="I2107" i="2"/>
  <c r="I2106" i="2"/>
  <c r="I2105" i="2"/>
  <c r="I2104" i="2"/>
  <c r="I2103" i="2"/>
  <c r="I2102" i="2"/>
  <c r="I2101" i="2"/>
  <c r="I2100" i="2"/>
  <c r="I2099" i="2"/>
  <c r="I2098" i="2"/>
  <c r="I2097" i="2"/>
  <c r="I2096" i="2"/>
  <c r="I2095" i="2"/>
  <c r="I2094" i="2"/>
  <c r="I2093" i="2"/>
  <c r="I2092" i="2"/>
  <c r="I2091" i="2"/>
  <c r="I2090" i="2"/>
  <c r="I2089" i="2"/>
  <c r="I2088" i="2"/>
  <c r="I2087" i="2"/>
  <c r="I2086" i="2"/>
  <c r="I2085" i="2"/>
  <c r="I2084" i="2"/>
  <c r="I2083" i="2"/>
  <c r="I2082" i="2"/>
  <c r="I2081" i="2"/>
  <c r="I2080" i="2"/>
  <c r="I2079" i="2"/>
  <c r="I2078" i="2"/>
  <c r="I2077" i="2"/>
  <c r="I2076" i="2"/>
  <c r="I2075" i="2"/>
  <c r="I2074" i="2"/>
  <c r="I2073" i="2"/>
  <c r="I2072" i="2"/>
  <c r="I2071" i="2"/>
  <c r="I2070" i="2"/>
  <c r="I2069" i="2"/>
  <c r="I2068" i="2"/>
  <c r="I2067" i="2"/>
  <c r="I2066" i="2"/>
  <c r="I2065" i="2"/>
  <c r="I2064" i="2"/>
  <c r="I2063" i="2"/>
  <c r="I2062" i="2"/>
  <c r="I2061" i="2"/>
  <c r="I2060" i="2"/>
  <c r="I2059" i="2"/>
  <c r="I2058" i="2"/>
  <c r="I2057" i="2"/>
  <c r="I2056" i="2"/>
  <c r="I2055" i="2"/>
  <c r="I2054" i="2"/>
  <c r="I2053" i="2"/>
  <c r="I2052" i="2"/>
  <c r="I2051" i="2"/>
  <c r="I2050" i="2"/>
  <c r="I2049" i="2"/>
  <c r="I2048" i="2"/>
  <c r="I2047" i="2"/>
  <c r="I2046" i="2"/>
  <c r="I2045" i="2"/>
  <c r="I2044" i="2"/>
  <c r="I2043" i="2"/>
  <c r="I2042" i="2"/>
  <c r="I2041" i="2"/>
  <c r="I2040" i="2"/>
  <c r="I2039" i="2"/>
  <c r="I2038" i="2"/>
  <c r="I2037" i="2"/>
  <c r="I2036" i="2"/>
  <c r="I2035" i="2"/>
  <c r="I2034" i="2"/>
  <c r="I2033" i="2"/>
  <c r="I2032" i="2"/>
  <c r="I2031" i="2"/>
  <c r="I2030" i="2"/>
  <c r="I2029" i="2"/>
  <c r="I2028" i="2"/>
  <c r="I2027" i="2"/>
  <c r="I2026" i="2"/>
  <c r="I2025" i="2"/>
  <c r="I2024" i="2"/>
  <c r="I2023" i="2"/>
  <c r="I2022" i="2"/>
  <c r="I2021" i="2"/>
  <c r="I2020" i="2"/>
  <c r="I2019" i="2"/>
  <c r="I2018" i="2"/>
  <c r="I2017" i="2"/>
  <c r="I2016" i="2"/>
  <c r="I2015" i="2"/>
  <c r="I2014" i="2"/>
  <c r="I2013" i="2"/>
  <c r="I2012" i="2"/>
  <c r="I2011" i="2"/>
  <c r="I2010" i="2"/>
  <c r="I2009" i="2"/>
  <c r="I2008" i="2"/>
  <c r="I2007" i="2"/>
  <c r="I2006" i="2"/>
  <c r="I2005" i="2"/>
  <c r="I2004" i="2"/>
  <c r="I2003" i="2"/>
  <c r="I2002" i="2"/>
  <c r="I2001" i="2"/>
  <c r="I2000" i="2"/>
  <c r="I1999" i="2"/>
  <c r="I1998" i="2"/>
  <c r="I1997" i="2"/>
  <c r="I1996" i="2"/>
  <c r="I1995" i="2"/>
  <c r="I1994" i="2"/>
  <c r="I1993" i="2"/>
  <c r="I1992" i="2"/>
  <c r="I1991" i="2"/>
  <c r="I1990" i="2"/>
  <c r="I1989" i="2"/>
  <c r="I1988" i="2"/>
  <c r="I1987" i="2"/>
  <c r="I1986" i="2"/>
  <c r="I1985" i="2"/>
  <c r="I1984" i="2"/>
  <c r="I1983" i="2"/>
  <c r="I1982" i="2"/>
  <c r="I1981" i="2"/>
  <c r="I1980" i="2"/>
  <c r="I1979" i="2"/>
  <c r="I1978" i="2"/>
  <c r="I1977" i="2"/>
  <c r="I1976" i="2"/>
  <c r="I1975" i="2"/>
  <c r="I1974" i="2"/>
  <c r="I1973" i="2"/>
  <c r="I1972" i="2"/>
  <c r="I1971" i="2"/>
  <c r="I1970" i="2"/>
  <c r="I1969" i="2"/>
  <c r="I1968" i="2"/>
  <c r="I1967" i="2"/>
  <c r="I1966" i="2"/>
  <c r="I1965" i="2"/>
  <c r="I1964" i="2"/>
  <c r="I1963" i="2"/>
  <c r="I1962" i="2"/>
  <c r="I1961" i="2"/>
  <c r="I1960" i="2"/>
  <c r="I1959" i="2"/>
  <c r="I1958" i="2"/>
  <c r="I1957" i="2"/>
  <c r="I1956" i="2"/>
  <c r="I1955" i="2"/>
  <c r="I1954" i="2"/>
  <c r="I1953" i="2"/>
  <c r="I1952" i="2"/>
  <c r="I1951" i="2"/>
  <c r="I1950" i="2"/>
  <c r="I1949" i="2"/>
  <c r="I1948" i="2"/>
  <c r="I1947" i="2"/>
  <c r="I1946" i="2"/>
  <c r="I1945" i="2"/>
  <c r="I1944" i="2"/>
  <c r="I1943" i="2"/>
  <c r="I1942" i="2"/>
  <c r="I1941" i="2"/>
  <c r="I1940" i="2"/>
  <c r="I1939" i="2"/>
  <c r="I1938" i="2"/>
  <c r="I1937" i="2"/>
  <c r="I1936" i="2"/>
  <c r="I1935" i="2"/>
  <c r="I1934" i="2"/>
  <c r="I1933" i="2"/>
  <c r="I1932" i="2"/>
  <c r="I1931" i="2"/>
  <c r="I1930" i="2"/>
  <c r="I1929" i="2"/>
  <c r="I1928" i="2"/>
  <c r="I1927" i="2"/>
  <c r="I1926" i="2"/>
  <c r="I1925" i="2"/>
  <c r="I1924" i="2"/>
  <c r="I1923" i="2"/>
  <c r="I1922" i="2"/>
  <c r="I1921" i="2"/>
  <c r="I1920" i="2"/>
  <c r="I1919" i="2"/>
  <c r="I1918" i="2"/>
  <c r="I1917" i="2"/>
  <c r="I1916" i="2"/>
  <c r="I1915" i="2"/>
  <c r="I1914" i="2"/>
  <c r="I1913" i="2"/>
  <c r="I1912" i="2"/>
  <c r="I1911" i="2"/>
  <c r="I1910" i="2"/>
  <c r="I1909" i="2"/>
  <c r="I1908" i="2"/>
  <c r="I1907" i="2"/>
  <c r="I1906" i="2"/>
  <c r="I1905" i="2"/>
  <c r="I1904" i="2"/>
  <c r="I1903" i="2"/>
  <c r="I1902" i="2"/>
  <c r="I1901" i="2"/>
  <c r="I1900" i="2"/>
  <c r="I1899" i="2"/>
  <c r="I1898" i="2"/>
  <c r="I1897" i="2"/>
  <c r="I1896" i="2"/>
  <c r="I1895" i="2"/>
  <c r="I1894" i="2"/>
  <c r="I1893" i="2"/>
  <c r="I1892" i="2"/>
  <c r="I1891" i="2"/>
  <c r="I1890" i="2"/>
  <c r="I1889" i="2"/>
  <c r="I1888" i="2"/>
  <c r="I1887" i="2"/>
  <c r="I1886" i="2"/>
  <c r="I1885" i="2"/>
  <c r="I1884" i="2"/>
  <c r="I1883" i="2"/>
  <c r="I1882" i="2"/>
  <c r="I1881" i="2"/>
  <c r="I1880" i="2"/>
  <c r="I1879" i="2"/>
  <c r="I1878" i="2"/>
  <c r="I1877" i="2"/>
  <c r="I1876" i="2"/>
  <c r="I1875" i="2"/>
  <c r="I1874" i="2"/>
  <c r="I1873" i="2"/>
  <c r="I1872" i="2"/>
  <c r="I1871" i="2"/>
  <c r="I1870" i="2"/>
  <c r="I1869" i="2"/>
  <c r="I1868" i="2"/>
  <c r="I1867" i="2"/>
  <c r="I1866" i="2"/>
  <c r="I1865" i="2"/>
  <c r="I1864" i="2"/>
  <c r="I1863" i="2"/>
  <c r="I1862" i="2"/>
  <c r="I1861" i="2"/>
  <c r="I1860" i="2"/>
  <c r="I1859" i="2"/>
  <c r="I1858" i="2"/>
  <c r="I1857" i="2"/>
  <c r="I1856" i="2"/>
  <c r="I1855" i="2"/>
  <c r="I1854" i="2"/>
  <c r="I1853" i="2"/>
  <c r="I1852" i="2"/>
  <c r="I1851" i="2"/>
  <c r="I1850" i="2"/>
  <c r="I1849" i="2"/>
  <c r="I1848" i="2"/>
  <c r="I1847" i="2"/>
  <c r="I1846" i="2"/>
  <c r="I1845" i="2"/>
  <c r="I1844" i="2"/>
  <c r="I1843" i="2"/>
  <c r="I1842" i="2"/>
  <c r="I1841" i="2"/>
  <c r="I1840" i="2"/>
  <c r="I1839" i="2"/>
  <c r="I1838" i="2"/>
  <c r="I1837" i="2"/>
  <c r="I1836" i="2"/>
  <c r="I1835" i="2"/>
  <c r="I1834" i="2"/>
  <c r="I1833" i="2"/>
  <c r="I1832" i="2"/>
  <c r="I1831" i="2"/>
  <c r="I1830" i="2"/>
  <c r="I1829" i="2"/>
  <c r="I1828" i="2"/>
  <c r="I1827" i="2"/>
  <c r="I1826" i="2"/>
  <c r="I1825" i="2"/>
  <c r="I1824" i="2"/>
  <c r="I1823" i="2"/>
  <c r="I1822" i="2"/>
  <c r="I1821" i="2"/>
  <c r="I1820" i="2"/>
  <c r="I1819" i="2"/>
  <c r="I1818" i="2"/>
  <c r="I1817" i="2"/>
  <c r="I1816" i="2"/>
  <c r="I1815" i="2"/>
  <c r="I1814" i="2"/>
  <c r="I1813" i="2"/>
  <c r="I1812" i="2"/>
  <c r="I1811" i="2"/>
  <c r="I1810" i="2"/>
  <c r="I1809" i="2"/>
  <c r="I1808" i="2"/>
  <c r="I1807" i="2"/>
  <c r="I1806" i="2"/>
  <c r="I1805" i="2"/>
  <c r="I1804" i="2"/>
  <c r="I1803" i="2"/>
  <c r="I1802" i="2"/>
  <c r="I1801" i="2"/>
  <c r="I1800" i="2"/>
  <c r="I1799" i="2"/>
  <c r="I1798" i="2"/>
  <c r="I1797" i="2"/>
  <c r="I1796" i="2"/>
  <c r="I1795" i="2"/>
  <c r="I1794" i="2"/>
  <c r="I1793" i="2"/>
  <c r="I1792" i="2"/>
  <c r="I1791" i="2"/>
  <c r="I1790" i="2"/>
  <c r="I1789" i="2"/>
  <c r="I1788" i="2"/>
  <c r="I1787" i="2"/>
  <c r="I1786" i="2"/>
  <c r="I1785" i="2"/>
  <c r="I1784" i="2"/>
  <c r="I1783" i="2"/>
  <c r="I1782" i="2"/>
  <c r="I1781" i="2"/>
  <c r="I1780" i="2"/>
  <c r="I1779" i="2"/>
  <c r="I1778" i="2"/>
  <c r="I1777" i="2"/>
  <c r="I1776" i="2"/>
  <c r="I1775" i="2"/>
  <c r="I1774" i="2"/>
  <c r="I1773" i="2"/>
  <c r="I1772" i="2"/>
  <c r="I1771" i="2"/>
  <c r="I1770" i="2"/>
  <c r="I1769" i="2"/>
  <c r="I1768" i="2"/>
  <c r="I1767" i="2"/>
  <c r="I1766" i="2"/>
  <c r="I1765" i="2"/>
  <c r="I1764" i="2"/>
  <c r="I1763" i="2"/>
  <c r="I1762" i="2"/>
  <c r="I1761" i="2"/>
  <c r="I1760" i="2"/>
  <c r="I1759" i="2"/>
  <c r="I1758" i="2"/>
  <c r="I1757" i="2"/>
  <c r="I1756" i="2"/>
  <c r="I1755" i="2"/>
  <c r="I1754" i="2"/>
  <c r="I1753" i="2"/>
  <c r="I1752" i="2"/>
  <c r="I1751" i="2"/>
  <c r="I1750" i="2"/>
  <c r="I1749" i="2"/>
  <c r="I1748" i="2"/>
  <c r="I1747" i="2"/>
  <c r="I1746" i="2"/>
  <c r="I1745" i="2"/>
  <c r="I1744" i="2"/>
  <c r="I1743" i="2"/>
  <c r="I1742" i="2"/>
  <c r="I1741" i="2"/>
  <c r="I1740" i="2"/>
  <c r="I1739" i="2"/>
  <c r="I1738" i="2"/>
  <c r="I1737" i="2"/>
  <c r="I1736" i="2"/>
  <c r="I1735" i="2"/>
  <c r="I1734" i="2"/>
  <c r="I1733" i="2"/>
  <c r="I1732" i="2"/>
  <c r="I1731" i="2"/>
  <c r="I1730" i="2"/>
  <c r="I1729" i="2"/>
  <c r="I1728" i="2"/>
  <c r="I1727" i="2"/>
  <c r="I1726" i="2"/>
  <c r="I1725" i="2"/>
  <c r="I1724" i="2"/>
  <c r="I1723" i="2"/>
  <c r="I1722" i="2"/>
  <c r="I1721" i="2"/>
  <c r="I1720" i="2"/>
  <c r="I1719" i="2"/>
  <c r="I1718" i="2"/>
  <c r="I1717" i="2"/>
  <c r="I1716" i="2"/>
  <c r="I1715" i="2"/>
  <c r="I1714" i="2"/>
  <c r="I1713" i="2"/>
  <c r="I1712" i="2"/>
  <c r="I1711" i="2"/>
  <c r="I1710" i="2"/>
  <c r="I1709" i="2"/>
  <c r="I1708" i="2"/>
  <c r="I1707" i="2"/>
  <c r="I1706" i="2"/>
  <c r="I1705" i="2"/>
  <c r="I1704" i="2"/>
  <c r="I1703" i="2"/>
  <c r="I1702" i="2"/>
  <c r="I1701" i="2"/>
  <c r="I1700" i="2"/>
  <c r="I1699" i="2"/>
  <c r="I1698" i="2"/>
  <c r="I1697" i="2"/>
  <c r="I1696" i="2"/>
  <c r="I1695" i="2"/>
  <c r="I1694" i="2"/>
  <c r="I1693" i="2"/>
  <c r="I1692" i="2"/>
  <c r="I1691" i="2"/>
  <c r="I1690" i="2"/>
  <c r="I1689" i="2"/>
  <c r="I1688" i="2"/>
  <c r="I1687" i="2"/>
  <c r="I1686" i="2"/>
  <c r="I1685" i="2"/>
  <c r="I1684" i="2"/>
  <c r="I1683" i="2"/>
  <c r="I1682" i="2"/>
  <c r="I1681" i="2"/>
  <c r="I1680" i="2"/>
  <c r="I1679" i="2"/>
  <c r="I1678" i="2"/>
  <c r="I1677" i="2"/>
  <c r="I1676" i="2"/>
  <c r="I1675" i="2"/>
  <c r="I1674" i="2"/>
  <c r="I1673" i="2"/>
  <c r="I1672" i="2"/>
  <c r="I1671" i="2"/>
  <c r="I1670" i="2"/>
  <c r="I1669" i="2"/>
  <c r="I1668" i="2"/>
  <c r="I1667" i="2"/>
  <c r="I1666" i="2"/>
  <c r="I1665" i="2"/>
  <c r="I1664" i="2"/>
  <c r="I1663" i="2"/>
  <c r="I1662" i="2"/>
  <c r="I1661" i="2"/>
  <c r="I1660" i="2"/>
  <c r="I1659" i="2"/>
  <c r="I1658" i="2"/>
  <c r="I1657" i="2"/>
  <c r="I1656" i="2"/>
  <c r="I1655" i="2"/>
  <c r="I1654" i="2"/>
  <c r="I1653" i="2"/>
  <c r="I1652" i="2"/>
  <c r="I1651" i="2"/>
  <c r="I1650" i="2"/>
  <c r="I1649" i="2"/>
  <c r="I1648" i="2"/>
  <c r="I1647" i="2"/>
  <c r="I1646" i="2"/>
  <c r="I1645" i="2"/>
  <c r="I1644" i="2"/>
  <c r="I1643" i="2"/>
  <c r="I1642" i="2"/>
  <c r="I1641" i="2"/>
  <c r="I1640" i="2"/>
  <c r="I1639" i="2"/>
  <c r="I1638" i="2"/>
  <c r="I1637" i="2"/>
  <c r="I1636" i="2"/>
  <c r="I1635" i="2"/>
  <c r="I1634" i="2"/>
  <c r="I1633" i="2"/>
  <c r="I1632" i="2"/>
  <c r="I1631" i="2"/>
  <c r="I1630" i="2"/>
  <c r="I1629" i="2"/>
  <c r="I1628" i="2"/>
  <c r="I1627" i="2"/>
  <c r="I1626" i="2"/>
  <c r="I1625" i="2"/>
  <c r="I1624" i="2"/>
  <c r="I1623" i="2"/>
  <c r="I1622" i="2"/>
  <c r="I1621" i="2"/>
  <c r="I1620" i="2"/>
  <c r="I1619" i="2"/>
  <c r="I1618" i="2"/>
  <c r="I1617" i="2"/>
  <c r="I1616" i="2"/>
  <c r="I1615" i="2"/>
  <c r="I1614" i="2"/>
  <c r="I1613" i="2"/>
  <c r="I1612" i="2"/>
  <c r="I1611" i="2"/>
  <c r="I1610" i="2"/>
  <c r="I1609" i="2"/>
  <c r="I1608" i="2"/>
  <c r="I1607" i="2"/>
  <c r="I1606" i="2"/>
  <c r="I1605" i="2"/>
  <c r="I1604" i="2"/>
  <c r="I1603" i="2"/>
  <c r="I1602" i="2"/>
  <c r="I1601" i="2"/>
  <c r="I1600" i="2"/>
  <c r="I1599" i="2"/>
  <c r="I1598" i="2"/>
  <c r="I1597" i="2"/>
  <c r="I1596" i="2"/>
  <c r="I1595" i="2"/>
  <c r="I1594" i="2"/>
  <c r="I1593" i="2"/>
  <c r="I1592" i="2"/>
  <c r="I1591" i="2"/>
  <c r="I1590" i="2"/>
  <c r="I1589" i="2"/>
  <c r="I1588" i="2"/>
  <c r="I1587" i="2"/>
  <c r="I1586" i="2"/>
  <c r="I1585" i="2"/>
  <c r="I1584" i="2"/>
  <c r="I1583" i="2"/>
  <c r="I1582" i="2"/>
  <c r="I1581" i="2"/>
  <c r="I1580" i="2"/>
  <c r="I1579" i="2"/>
  <c r="I1578" i="2"/>
  <c r="I1577" i="2"/>
  <c r="I1576" i="2"/>
  <c r="I1575" i="2"/>
  <c r="I1574" i="2"/>
  <c r="I1573" i="2"/>
  <c r="I1572" i="2"/>
  <c r="I1571" i="2"/>
  <c r="I1570" i="2"/>
  <c r="I1569" i="2"/>
  <c r="I1568" i="2"/>
  <c r="I1567" i="2"/>
  <c r="I1566" i="2"/>
  <c r="I1565" i="2"/>
  <c r="I1564" i="2"/>
  <c r="I1563" i="2"/>
  <c r="I1562" i="2"/>
  <c r="I1561" i="2"/>
  <c r="I1560" i="2"/>
  <c r="I1559" i="2"/>
  <c r="I1558" i="2"/>
  <c r="I1557" i="2"/>
  <c r="I1556" i="2"/>
  <c r="I1555" i="2"/>
  <c r="I1554" i="2"/>
  <c r="I1553" i="2"/>
  <c r="I1552" i="2"/>
  <c r="I1551" i="2"/>
  <c r="I1550" i="2"/>
  <c r="I1549" i="2"/>
  <c r="I1548" i="2"/>
  <c r="I1547" i="2"/>
  <c r="I1546" i="2"/>
  <c r="I1545" i="2"/>
  <c r="I1544" i="2"/>
  <c r="I1543" i="2"/>
  <c r="I1542" i="2"/>
  <c r="I1541" i="2"/>
  <c r="I1540" i="2"/>
  <c r="I1539" i="2"/>
  <c r="I1538" i="2"/>
  <c r="I1537" i="2"/>
  <c r="I1536" i="2"/>
  <c r="I1535" i="2"/>
  <c r="I1534" i="2"/>
  <c r="I1533" i="2"/>
  <c r="I1532" i="2"/>
  <c r="I1531" i="2"/>
  <c r="I1530" i="2"/>
  <c r="I1529" i="2"/>
  <c r="I1528" i="2"/>
  <c r="I1527" i="2"/>
  <c r="I1526" i="2"/>
  <c r="I1525" i="2"/>
  <c r="I1524" i="2"/>
  <c r="I1523" i="2"/>
  <c r="I1522" i="2"/>
  <c r="I1521" i="2"/>
  <c r="I1520" i="2"/>
  <c r="I1519" i="2"/>
  <c r="I1518" i="2"/>
  <c r="I1517" i="2"/>
  <c r="I1516" i="2"/>
  <c r="I1515" i="2"/>
  <c r="I1514" i="2"/>
  <c r="I1513" i="2"/>
  <c r="I1512" i="2"/>
  <c r="I1511" i="2"/>
  <c r="I1510" i="2"/>
  <c r="I1509" i="2"/>
  <c r="I1508" i="2"/>
  <c r="I1507" i="2"/>
  <c r="I1506" i="2"/>
  <c r="I1505" i="2"/>
  <c r="I1504" i="2"/>
  <c r="I1503" i="2"/>
  <c r="I1502" i="2"/>
  <c r="I1501" i="2"/>
  <c r="I1500" i="2"/>
  <c r="I1499" i="2"/>
  <c r="I1498" i="2"/>
  <c r="I1497" i="2"/>
  <c r="I1496" i="2"/>
  <c r="I1495" i="2"/>
  <c r="I1494" i="2"/>
  <c r="I1493" i="2"/>
  <c r="I1492" i="2"/>
  <c r="I1491" i="2"/>
  <c r="I1490" i="2"/>
  <c r="I1489" i="2"/>
  <c r="I1488" i="2"/>
  <c r="I1487" i="2"/>
  <c r="I1486" i="2"/>
  <c r="I1485" i="2"/>
  <c r="I1484" i="2"/>
  <c r="I1483" i="2"/>
  <c r="I1482" i="2"/>
  <c r="I1481" i="2"/>
  <c r="I1480" i="2"/>
  <c r="I1479" i="2"/>
  <c r="I1478" i="2"/>
  <c r="I1477" i="2"/>
  <c r="I1476" i="2"/>
  <c r="I1475" i="2"/>
  <c r="I1474" i="2"/>
  <c r="I1473" i="2"/>
  <c r="I1472" i="2"/>
  <c r="I1471" i="2"/>
  <c r="I1470" i="2"/>
  <c r="I1469" i="2"/>
  <c r="I1468" i="2"/>
  <c r="I1467" i="2"/>
  <c r="I1466" i="2"/>
  <c r="I1465" i="2"/>
  <c r="I1464" i="2"/>
  <c r="I1463" i="2"/>
  <c r="I1462" i="2"/>
  <c r="I1461" i="2"/>
  <c r="I1460" i="2"/>
  <c r="I1459" i="2"/>
  <c r="I1458" i="2"/>
  <c r="I1457" i="2"/>
  <c r="I1456" i="2"/>
  <c r="I1455" i="2"/>
  <c r="I1454" i="2"/>
  <c r="I1453" i="2"/>
  <c r="I1452" i="2"/>
  <c r="I1451" i="2"/>
  <c r="I1450" i="2"/>
  <c r="I1449" i="2"/>
  <c r="I1448" i="2"/>
  <c r="I1447" i="2"/>
  <c r="I1446" i="2"/>
  <c r="I1445" i="2"/>
  <c r="I1444" i="2"/>
  <c r="I1443" i="2"/>
  <c r="I1442" i="2"/>
  <c r="I1441" i="2"/>
  <c r="I1440" i="2"/>
  <c r="I1439" i="2"/>
  <c r="I1438" i="2"/>
  <c r="I1437" i="2"/>
  <c r="I1436" i="2"/>
  <c r="I1435" i="2"/>
  <c r="I1434" i="2"/>
  <c r="I1433" i="2"/>
  <c r="I1432" i="2"/>
  <c r="I1431" i="2"/>
  <c r="I1430" i="2"/>
  <c r="I1429" i="2"/>
  <c r="I1428" i="2"/>
  <c r="I1427" i="2"/>
  <c r="I1426" i="2"/>
  <c r="I1425" i="2"/>
  <c r="I1424" i="2"/>
  <c r="I1423" i="2"/>
  <c r="I1422" i="2"/>
  <c r="I1421" i="2"/>
  <c r="I1420" i="2"/>
  <c r="I1419" i="2"/>
  <c r="I1418" i="2"/>
  <c r="I1417" i="2"/>
  <c r="I1416" i="2"/>
  <c r="I1415" i="2"/>
  <c r="I1414" i="2"/>
  <c r="I1413" i="2"/>
  <c r="I1412" i="2"/>
  <c r="I1411" i="2"/>
  <c r="I1410" i="2"/>
  <c r="I1409" i="2"/>
  <c r="I1408" i="2"/>
  <c r="I1407" i="2"/>
  <c r="I1406" i="2"/>
  <c r="I1405" i="2"/>
  <c r="I1404" i="2"/>
  <c r="I1403" i="2"/>
  <c r="I1402" i="2"/>
  <c r="I1401" i="2"/>
  <c r="I1400" i="2"/>
  <c r="I1399" i="2"/>
  <c r="I1398" i="2"/>
  <c r="I1397" i="2"/>
  <c r="I1396" i="2"/>
  <c r="I1395" i="2"/>
  <c r="I1394" i="2"/>
  <c r="I1393" i="2"/>
  <c r="I1392" i="2"/>
  <c r="I1391" i="2"/>
  <c r="I1390" i="2"/>
  <c r="I1389" i="2"/>
  <c r="I1388" i="2"/>
  <c r="I1387" i="2"/>
  <c r="I1386" i="2"/>
  <c r="I1385" i="2"/>
  <c r="I1384" i="2"/>
  <c r="I1383" i="2"/>
  <c r="I1382" i="2"/>
  <c r="I1381" i="2"/>
  <c r="I1380" i="2"/>
  <c r="I1379" i="2"/>
  <c r="I1378" i="2"/>
  <c r="I1377" i="2"/>
  <c r="I1376" i="2"/>
  <c r="I1375" i="2"/>
  <c r="I1374" i="2"/>
  <c r="I1373" i="2"/>
  <c r="I1372" i="2"/>
  <c r="I1371" i="2"/>
  <c r="I1370" i="2"/>
  <c r="I1369" i="2"/>
  <c r="I1368" i="2"/>
  <c r="I1367" i="2"/>
  <c r="I1366" i="2"/>
  <c r="I1365" i="2"/>
  <c r="I1364" i="2"/>
  <c r="I1363" i="2"/>
  <c r="I1362" i="2"/>
  <c r="I1361" i="2"/>
  <c r="I1360" i="2"/>
  <c r="I1359" i="2"/>
  <c r="I1358" i="2"/>
  <c r="I1357" i="2"/>
  <c r="I1356" i="2"/>
  <c r="I1355" i="2"/>
  <c r="I1354" i="2"/>
  <c r="I1353" i="2"/>
  <c r="I1352" i="2"/>
  <c r="I1351" i="2"/>
  <c r="I1350" i="2"/>
  <c r="I1349" i="2"/>
  <c r="I1348" i="2"/>
  <c r="I1347" i="2"/>
  <c r="I1346" i="2"/>
  <c r="I1345" i="2"/>
  <c r="I1344" i="2"/>
  <c r="I1343" i="2"/>
  <c r="I1342" i="2"/>
  <c r="I1341" i="2"/>
  <c r="I1340" i="2"/>
  <c r="I1339" i="2"/>
  <c r="I1338" i="2"/>
  <c r="I1337" i="2"/>
  <c r="I1336" i="2"/>
  <c r="I1335" i="2"/>
  <c r="I1334" i="2"/>
  <c r="I1333" i="2"/>
  <c r="I1332" i="2"/>
  <c r="I1331" i="2"/>
  <c r="I1330" i="2"/>
  <c r="I1329" i="2"/>
  <c r="I1328" i="2"/>
  <c r="I1327" i="2"/>
  <c r="I1326" i="2"/>
  <c r="I1325" i="2"/>
  <c r="I1324" i="2"/>
  <c r="I1323" i="2"/>
  <c r="I1322" i="2"/>
  <c r="I1321" i="2"/>
  <c r="I1320" i="2"/>
  <c r="I1319" i="2"/>
  <c r="I1318" i="2"/>
  <c r="I1317" i="2"/>
  <c r="I1316" i="2"/>
  <c r="I1315" i="2"/>
  <c r="I1314" i="2"/>
  <c r="I1313" i="2"/>
  <c r="I1312" i="2"/>
  <c r="I1311" i="2"/>
  <c r="I1310" i="2"/>
  <c r="I1309" i="2"/>
  <c r="I1308" i="2"/>
  <c r="I1307" i="2"/>
  <c r="I1306" i="2"/>
  <c r="I1305" i="2"/>
  <c r="I1304" i="2"/>
  <c r="I1303" i="2"/>
  <c r="I1302" i="2"/>
  <c r="I1301" i="2"/>
  <c r="I1300" i="2"/>
  <c r="I1299" i="2"/>
  <c r="I1298" i="2"/>
  <c r="I1297" i="2"/>
  <c r="I1296" i="2"/>
  <c r="I1295" i="2"/>
  <c r="I1294" i="2"/>
  <c r="I1293" i="2"/>
  <c r="I1292" i="2"/>
  <c r="I1291" i="2"/>
  <c r="I1290" i="2"/>
  <c r="I1289" i="2"/>
  <c r="I1288" i="2"/>
  <c r="I1287" i="2"/>
  <c r="I1286" i="2"/>
  <c r="I1285" i="2"/>
  <c r="I1284" i="2"/>
  <c r="I1283" i="2"/>
  <c r="I1282" i="2"/>
  <c r="I1281" i="2"/>
  <c r="I1280" i="2"/>
  <c r="I1279" i="2"/>
  <c r="I1278" i="2"/>
  <c r="I1277" i="2"/>
  <c r="I1276" i="2"/>
  <c r="I1275" i="2"/>
  <c r="I1274" i="2"/>
  <c r="I1273" i="2"/>
  <c r="I1272" i="2"/>
  <c r="I1271" i="2"/>
  <c r="I1270" i="2"/>
  <c r="I1269" i="2"/>
  <c r="I1268" i="2"/>
  <c r="I1267" i="2"/>
  <c r="I1266" i="2"/>
  <c r="I1265" i="2"/>
  <c r="I1264" i="2"/>
  <c r="I1263" i="2"/>
  <c r="I1262" i="2"/>
  <c r="I1261" i="2"/>
  <c r="I1260" i="2"/>
  <c r="I1259" i="2"/>
  <c r="I1258" i="2"/>
  <c r="I1257" i="2"/>
  <c r="I1256" i="2"/>
  <c r="I1255" i="2"/>
  <c r="I1254" i="2"/>
  <c r="I1253" i="2"/>
  <c r="I1252" i="2"/>
  <c r="I1251" i="2"/>
  <c r="I1250" i="2"/>
  <c r="I1249" i="2"/>
  <c r="I1248" i="2"/>
  <c r="I1247" i="2"/>
  <c r="I1246" i="2"/>
  <c r="I1245" i="2"/>
  <c r="I1244" i="2"/>
  <c r="I1243" i="2"/>
  <c r="I1242" i="2"/>
  <c r="I1241" i="2"/>
  <c r="I1240" i="2"/>
  <c r="I1239" i="2"/>
  <c r="I1238" i="2"/>
  <c r="I1237" i="2"/>
  <c r="I1236" i="2"/>
  <c r="I1235" i="2"/>
  <c r="I1234" i="2"/>
  <c r="I1233" i="2"/>
  <c r="I1232" i="2"/>
  <c r="I1231" i="2"/>
  <c r="I1230" i="2"/>
  <c r="I1229" i="2"/>
  <c r="I1228" i="2"/>
  <c r="I1227" i="2"/>
  <c r="I1226" i="2"/>
  <c r="I1225" i="2"/>
  <c r="I1224" i="2"/>
  <c r="I1223" i="2"/>
  <c r="I1222" i="2"/>
  <c r="I1221" i="2"/>
  <c r="I1220" i="2"/>
  <c r="I1219" i="2"/>
  <c r="I1218" i="2"/>
  <c r="I1217" i="2"/>
  <c r="I1216" i="2"/>
  <c r="I1215" i="2"/>
  <c r="I1214" i="2"/>
  <c r="I1213" i="2"/>
  <c r="I1212" i="2"/>
  <c r="I1211" i="2"/>
  <c r="I1210" i="2"/>
  <c r="I1209" i="2"/>
  <c r="I1208" i="2"/>
  <c r="I1207" i="2"/>
  <c r="I1206" i="2"/>
  <c r="I1205" i="2"/>
  <c r="I1204" i="2"/>
  <c r="I1203" i="2"/>
  <c r="I1202" i="2"/>
  <c r="I1201" i="2"/>
  <c r="I1200" i="2"/>
  <c r="I1199" i="2"/>
  <c r="I1198" i="2"/>
  <c r="I1197" i="2"/>
  <c r="I1196" i="2"/>
  <c r="I1195" i="2"/>
  <c r="I1194" i="2"/>
  <c r="I1193" i="2"/>
  <c r="I1192" i="2"/>
  <c r="I1191" i="2"/>
  <c r="I1190" i="2"/>
  <c r="I1189" i="2"/>
  <c r="I1188" i="2"/>
  <c r="I1187" i="2"/>
  <c r="I1186" i="2"/>
  <c r="I1185" i="2"/>
  <c r="I1184" i="2"/>
  <c r="I1183" i="2"/>
  <c r="I1182" i="2"/>
  <c r="I1181" i="2"/>
  <c r="I1180" i="2"/>
  <c r="I1179" i="2"/>
  <c r="I1178" i="2"/>
  <c r="I1177" i="2"/>
  <c r="I1176" i="2"/>
  <c r="I1175" i="2"/>
  <c r="I1174" i="2"/>
  <c r="I1173" i="2"/>
  <c r="I1172" i="2"/>
  <c r="I1171" i="2"/>
  <c r="I1170" i="2"/>
  <c r="I1169" i="2"/>
  <c r="I1168" i="2"/>
  <c r="I1167" i="2"/>
  <c r="I1166" i="2"/>
  <c r="I1165" i="2"/>
  <c r="I1164" i="2"/>
  <c r="I1163" i="2"/>
  <c r="I1162" i="2"/>
  <c r="I1161" i="2"/>
  <c r="I1160" i="2"/>
  <c r="I1159" i="2"/>
  <c r="I1158" i="2"/>
  <c r="I1157" i="2"/>
  <c r="I1156" i="2"/>
  <c r="I1155" i="2"/>
  <c r="I1154" i="2"/>
  <c r="I1153" i="2"/>
  <c r="I1152" i="2"/>
  <c r="I1151" i="2"/>
  <c r="I1150" i="2"/>
  <c r="I1149" i="2"/>
  <c r="I1148" i="2"/>
  <c r="I1147" i="2"/>
  <c r="I1146" i="2"/>
  <c r="I1145" i="2"/>
  <c r="I1144" i="2"/>
  <c r="I1143" i="2"/>
  <c r="I1142" i="2"/>
  <c r="I1141" i="2"/>
  <c r="I1140" i="2"/>
  <c r="I1139" i="2"/>
  <c r="I1138" i="2"/>
  <c r="I1137" i="2"/>
  <c r="I1136" i="2"/>
  <c r="I1135" i="2"/>
  <c r="I1134" i="2"/>
  <c r="I1133" i="2"/>
  <c r="I1132" i="2"/>
  <c r="I1131" i="2"/>
  <c r="I1130" i="2"/>
  <c r="I1129" i="2"/>
  <c r="I1128" i="2"/>
  <c r="I1127" i="2"/>
  <c r="I1126" i="2"/>
  <c r="I1125" i="2"/>
  <c r="I1124" i="2"/>
  <c r="I1123" i="2"/>
  <c r="I1122" i="2"/>
  <c r="I1121" i="2"/>
  <c r="I1120" i="2"/>
  <c r="I1119" i="2"/>
  <c r="I1118" i="2"/>
  <c r="I1117" i="2"/>
  <c r="I1116" i="2"/>
  <c r="I1115" i="2"/>
  <c r="I1114" i="2"/>
  <c r="I1113" i="2"/>
  <c r="I1112" i="2"/>
  <c r="I1111" i="2"/>
  <c r="I1110" i="2"/>
  <c r="I1109" i="2"/>
  <c r="I1108" i="2"/>
  <c r="I1107" i="2"/>
  <c r="I1106" i="2"/>
  <c r="I1105" i="2"/>
  <c r="I1104" i="2"/>
  <c r="I1103" i="2"/>
  <c r="I1102" i="2"/>
  <c r="I1101" i="2"/>
  <c r="I1100" i="2"/>
  <c r="I1099" i="2"/>
  <c r="I1098" i="2"/>
  <c r="I1097" i="2"/>
  <c r="I1096" i="2"/>
  <c r="I1095" i="2"/>
  <c r="I1094" i="2"/>
  <c r="I1093" i="2"/>
  <c r="I1092" i="2"/>
  <c r="I1091" i="2"/>
  <c r="I1090" i="2"/>
  <c r="I1089" i="2"/>
  <c r="I1088" i="2"/>
  <c r="I1087" i="2"/>
  <c r="I1086" i="2"/>
  <c r="I1085" i="2"/>
  <c r="I1084" i="2"/>
  <c r="I1083" i="2"/>
  <c r="I1082" i="2"/>
  <c r="I1081" i="2"/>
  <c r="I1080" i="2"/>
  <c r="I1079" i="2"/>
  <c r="I1078" i="2"/>
  <c r="I1077" i="2"/>
  <c r="I1076" i="2"/>
  <c r="I1075" i="2"/>
  <c r="I1074" i="2"/>
  <c r="I1073" i="2"/>
  <c r="I1072" i="2"/>
  <c r="I1071" i="2"/>
  <c r="I1070" i="2"/>
  <c r="I1069" i="2"/>
  <c r="I1068" i="2"/>
  <c r="I1067" i="2"/>
  <c r="I1066" i="2"/>
  <c r="I1065" i="2"/>
  <c r="I1064" i="2"/>
  <c r="I1063" i="2"/>
  <c r="I1062" i="2"/>
  <c r="I1061" i="2"/>
  <c r="I1060" i="2"/>
  <c r="I1059" i="2"/>
  <c r="I1058" i="2"/>
  <c r="I1057" i="2"/>
  <c r="I1056" i="2"/>
  <c r="I1055" i="2"/>
  <c r="I1054" i="2"/>
  <c r="I1053" i="2"/>
  <c r="I1052" i="2"/>
  <c r="I1051" i="2"/>
  <c r="I1050" i="2"/>
  <c r="I1049" i="2"/>
  <c r="I1048" i="2"/>
  <c r="I1047" i="2"/>
  <c r="I1046" i="2"/>
  <c r="I1045" i="2"/>
  <c r="I1044" i="2"/>
  <c r="I1043" i="2"/>
  <c r="I1042" i="2"/>
  <c r="I1041" i="2"/>
  <c r="I1040" i="2"/>
  <c r="I1039" i="2"/>
  <c r="I1038" i="2"/>
  <c r="I1037" i="2"/>
  <c r="I1036" i="2"/>
  <c r="I1035" i="2"/>
  <c r="I1034" i="2"/>
  <c r="I1033" i="2"/>
  <c r="I1032" i="2"/>
  <c r="I1031" i="2"/>
  <c r="I1030" i="2"/>
  <c r="I1029" i="2"/>
  <c r="I1028" i="2"/>
  <c r="I1027" i="2"/>
  <c r="I1026" i="2"/>
  <c r="I1025" i="2"/>
  <c r="I1024" i="2"/>
  <c r="I1023" i="2"/>
  <c r="I1022" i="2"/>
  <c r="I1021" i="2"/>
  <c r="I1020" i="2"/>
  <c r="I1019" i="2"/>
  <c r="I1018" i="2"/>
  <c r="I1017" i="2"/>
  <c r="I1016" i="2"/>
  <c r="I1015" i="2"/>
  <c r="I1014" i="2"/>
  <c r="I1013" i="2"/>
  <c r="I1012" i="2"/>
  <c r="I1011" i="2"/>
  <c r="I1010" i="2"/>
  <c r="I1009" i="2"/>
  <c r="I1008" i="2"/>
  <c r="I1007" i="2"/>
  <c r="I1006" i="2"/>
  <c r="I1005" i="2"/>
  <c r="I1004" i="2"/>
  <c r="I1003" i="2"/>
  <c r="I1002" i="2"/>
  <c r="I1001" i="2"/>
  <c r="I1000" i="2"/>
  <c r="I999" i="2"/>
  <c r="I998" i="2"/>
  <c r="I997" i="2"/>
  <c r="I996" i="2"/>
  <c r="I995" i="2"/>
  <c r="I994" i="2"/>
  <c r="I993" i="2"/>
  <c r="I992" i="2"/>
  <c r="I991" i="2"/>
  <c r="I990" i="2"/>
  <c r="I989" i="2"/>
  <c r="I988" i="2"/>
  <c r="I987" i="2"/>
  <c r="I986" i="2"/>
  <c r="I985" i="2"/>
  <c r="I984" i="2"/>
  <c r="I983" i="2"/>
  <c r="I982" i="2"/>
  <c r="I981" i="2"/>
  <c r="I980" i="2"/>
  <c r="I979" i="2"/>
  <c r="I978" i="2"/>
  <c r="I977" i="2"/>
  <c r="I976" i="2"/>
  <c r="I975" i="2"/>
  <c r="I974" i="2"/>
  <c r="I973" i="2"/>
  <c r="I972" i="2"/>
  <c r="I971" i="2"/>
  <c r="I970" i="2"/>
  <c r="I969" i="2"/>
  <c r="I968" i="2"/>
  <c r="I967" i="2"/>
  <c r="I966" i="2"/>
  <c r="I965" i="2"/>
  <c r="I964" i="2"/>
  <c r="I963" i="2"/>
  <c r="I962" i="2"/>
  <c r="I961" i="2"/>
  <c r="I960" i="2"/>
  <c r="I959" i="2"/>
  <c r="I958" i="2"/>
  <c r="I957" i="2"/>
  <c r="I956" i="2"/>
  <c r="I955" i="2"/>
  <c r="I954" i="2"/>
  <c r="I953" i="2"/>
  <c r="I952" i="2"/>
  <c r="I951" i="2"/>
  <c r="I950" i="2"/>
  <c r="I949" i="2"/>
  <c r="I948" i="2"/>
  <c r="I947" i="2"/>
  <c r="I946" i="2"/>
  <c r="I945" i="2"/>
  <c r="I944" i="2"/>
  <c r="I943" i="2"/>
  <c r="I942" i="2"/>
  <c r="I941" i="2"/>
  <c r="I940" i="2"/>
  <c r="I939" i="2"/>
  <c r="I938" i="2"/>
  <c r="I937" i="2"/>
  <c r="I936" i="2"/>
  <c r="I935" i="2"/>
  <c r="I934" i="2"/>
  <c r="I933" i="2"/>
  <c r="I932" i="2"/>
  <c r="I931" i="2"/>
  <c r="I930" i="2"/>
  <c r="I929" i="2"/>
  <c r="I928" i="2"/>
  <c r="I927" i="2"/>
  <c r="I926" i="2"/>
  <c r="I925" i="2"/>
  <c r="I924" i="2"/>
  <c r="I923" i="2"/>
  <c r="I922" i="2"/>
  <c r="I921" i="2"/>
  <c r="I920" i="2"/>
  <c r="I919" i="2"/>
  <c r="I918" i="2"/>
  <c r="I917" i="2"/>
  <c r="I916" i="2"/>
  <c r="I915" i="2"/>
  <c r="I914" i="2"/>
  <c r="I913" i="2"/>
  <c r="I912" i="2"/>
  <c r="I911" i="2"/>
  <c r="I910" i="2"/>
  <c r="I909" i="2"/>
  <c r="I908" i="2"/>
  <c r="I907" i="2"/>
  <c r="I906" i="2"/>
  <c r="I905" i="2"/>
  <c r="I904" i="2"/>
  <c r="I903" i="2"/>
  <c r="I902" i="2"/>
  <c r="I901" i="2"/>
  <c r="I900" i="2"/>
  <c r="I899" i="2"/>
  <c r="I898" i="2"/>
  <c r="I897" i="2"/>
  <c r="I896" i="2"/>
  <c r="I895" i="2"/>
  <c r="I894" i="2"/>
  <c r="I893" i="2"/>
  <c r="I892" i="2"/>
  <c r="I891" i="2"/>
  <c r="I890" i="2"/>
  <c r="I889" i="2"/>
  <c r="I888" i="2"/>
  <c r="I887" i="2"/>
  <c r="I886" i="2"/>
  <c r="I885" i="2"/>
  <c r="I884" i="2"/>
  <c r="I883" i="2"/>
  <c r="I882" i="2"/>
  <c r="I881" i="2"/>
  <c r="I880" i="2"/>
  <c r="I879" i="2"/>
  <c r="I878" i="2"/>
  <c r="I877" i="2"/>
  <c r="I876" i="2"/>
  <c r="I875" i="2"/>
  <c r="I874" i="2"/>
  <c r="I873" i="2"/>
  <c r="I872" i="2"/>
  <c r="I871" i="2"/>
  <c r="I870" i="2"/>
  <c r="I869" i="2"/>
  <c r="I868" i="2"/>
  <c r="I867" i="2"/>
  <c r="I866" i="2"/>
  <c r="I865" i="2"/>
  <c r="I864" i="2"/>
  <c r="I863" i="2"/>
  <c r="I862" i="2"/>
  <c r="I861" i="2"/>
  <c r="I860" i="2"/>
  <c r="I859" i="2"/>
  <c r="I858" i="2"/>
  <c r="I857" i="2"/>
  <c r="I856" i="2"/>
  <c r="I855" i="2"/>
  <c r="I854" i="2"/>
  <c r="I853" i="2"/>
  <c r="I852" i="2"/>
  <c r="I851" i="2"/>
  <c r="I850" i="2"/>
  <c r="I849" i="2"/>
  <c r="I848" i="2"/>
  <c r="I847" i="2"/>
  <c r="I846" i="2"/>
  <c r="I845" i="2"/>
  <c r="I844" i="2"/>
  <c r="I843" i="2"/>
  <c r="I842" i="2"/>
  <c r="I841" i="2"/>
  <c r="I840" i="2"/>
  <c r="I839" i="2"/>
  <c r="I838" i="2"/>
  <c r="I837" i="2"/>
  <c r="I836" i="2"/>
  <c r="I835" i="2"/>
  <c r="I834" i="2"/>
  <c r="I833" i="2"/>
  <c r="I832" i="2"/>
  <c r="I831" i="2"/>
  <c r="I830" i="2"/>
  <c r="I829" i="2"/>
  <c r="I828" i="2"/>
  <c r="I827" i="2"/>
  <c r="I826" i="2"/>
  <c r="I825" i="2"/>
  <c r="I824" i="2"/>
  <c r="I823" i="2"/>
  <c r="I822" i="2"/>
  <c r="I821" i="2"/>
  <c r="I820" i="2"/>
  <c r="I819" i="2"/>
  <c r="I818" i="2"/>
  <c r="I817" i="2"/>
  <c r="I816" i="2"/>
  <c r="I815" i="2"/>
  <c r="I814" i="2"/>
  <c r="I813" i="2"/>
  <c r="I812" i="2"/>
  <c r="I811" i="2"/>
  <c r="I810" i="2"/>
  <c r="I809" i="2"/>
  <c r="I808" i="2"/>
  <c r="I807" i="2"/>
  <c r="I806" i="2"/>
  <c r="I805" i="2"/>
  <c r="I804" i="2"/>
  <c r="I803" i="2"/>
  <c r="I802" i="2"/>
  <c r="I801" i="2"/>
  <c r="I800" i="2"/>
  <c r="I799" i="2"/>
  <c r="I798" i="2"/>
  <c r="I797" i="2"/>
  <c r="I796" i="2"/>
  <c r="I795" i="2"/>
  <c r="I794" i="2"/>
  <c r="I793" i="2"/>
  <c r="I792" i="2"/>
  <c r="I791" i="2"/>
  <c r="I790" i="2"/>
  <c r="I789" i="2"/>
  <c r="I788" i="2"/>
  <c r="I787" i="2"/>
  <c r="I786" i="2"/>
  <c r="I785" i="2"/>
  <c r="I784" i="2"/>
  <c r="I783" i="2"/>
  <c r="I782" i="2"/>
  <c r="I781" i="2"/>
  <c r="I780" i="2"/>
  <c r="I779" i="2"/>
  <c r="I778" i="2"/>
  <c r="I777" i="2"/>
  <c r="I776" i="2"/>
  <c r="I775" i="2"/>
  <c r="I774" i="2"/>
  <c r="I773" i="2"/>
  <c r="I772" i="2"/>
  <c r="I771" i="2"/>
  <c r="I770" i="2"/>
  <c r="I769" i="2"/>
  <c r="I768" i="2"/>
  <c r="I767" i="2"/>
  <c r="I766" i="2"/>
  <c r="I765" i="2"/>
  <c r="I764" i="2"/>
  <c r="I763" i="2"/>
  <c r="I762" i="2"/>
  <c r="I761" i="2"/>
  <c r="I760" i="2"/>
  <c r="I759" i="2"/>
  <c r="I758" i="2"/>
  <c r="I757" i="2"/>
  <c r="I756" i="2"/>
  <c r="I755" i="2"/>
  <c r="I754" i="2"/>
  <c r="I753" i="2"/>
  <c r="I752" i="2"/>
  <c r="I751" i="2"/>
  <c r="I750" i="2"/>
  <c r="I749" i="2"/>
  <c r="I748" i="2"/>
  <c r="I747" i="2"/>
  <c r="I746" i="2"/>
  <c r="I745" i="2"/>
  <c r="I744" i="2"/>
  <c r="I743" i="2"/>
  <c r="I742" i="2"/>
  <c r="I741" i="2"/>
  <c r="I740" i="2"/>
  <c r="I739" i="2"/>
  <c r="I738" i="2"/>
  <c r="I737" i="2"/>
  <c r="I736" i="2"/>
  <c r="I735" i="2"/>
  <c r="I734" i="2"/>
  <c r="I733" i="2"/>
  <c r="I732" i="2"/>
  <c r="I731" i="2"/>
  <c r="I730" i="2"/>
  <c r="I729" i="2"/>
  <c r="I728" i="2"/>
  <c r="I727" i="2"/>
  <c r="I726" i="2"/>
  <c r="I725" i="2"/>
  <c r="I724" i="2"/>
  <c r="I723" i="2"/>
  <c r="I722" i="2"/>
  <c r="I721" i="2"/>
  <c r="I720" i="2"/>
  <c r="I719" i="2"/>
  <c r="I718" i="2"/>
  <c r="I717" i="2"/>
  <c r="I716" i="2"/>
  <c r="I715" i="2"/>
  <c r="I714" i="2"/>
  <c r="I713" i="2"/>
  <c r="I712" i="2"/>
  <c r="I711" i="2"/>
  <c r="I710" i="2"/>
  <c r="I709" i="2"/>
  <c r="I708" i="2"/>
  <c r="I707" i="2"/>
  <c r="I706" i="2"/>
  <c r="I705" i="2"/>
  <c r="I704" i="2"/>
  <c r="I703" i="2"/>
  <c r="I702" i="2"/>
  <c r="I701" i="2"/>
  <c r="I700" i="2"/>
  <c r="I699" i="2"/>
  <c r="I698" i="2"/>
  <c r="I697" i="2"/>
  <c r="I696" i="2"/>
  <c r="I695" i="2"/>
  <c r="I694" i="2"/>
  <c r="I693" i="2"/>
  <c r="I692" i="2"/>
  <c r="I691" i="2"/>
  <c r="I690" i="2"/>
  <c r="I689" i="2"/>
  <c r="I688" i="2"/>
  <c r="I687" i="2"/>
  <c r="I686" i="2"/>
  <c r="I685" i="2"/>
  <c r="I684" i="2"/>
  <c r="I683" i="2"/>
  <c r="I682" i="2"/>
  <c r="I681" i="2"/>
  <c r="I680" i="2"/>
  <c r="I679" i="2"/>
  <c r="I678" i="2"/>
  <c r="I677" i="2"/>
  <c r="I676" i="2"/>
  <c r="I675" i="2"/>
  <c r="I674" i="2"/>
  <c r="I673" i="2"/>
  <c r="I672" i="2"/>
  <c r="I671" i="2"/>
  <c r="I670" i="2"/>
  <c r="I669" i="2"/>
  <c r="I668" i="2"/>
  <c r="I667" i="2"/>
  <c r="I666" i="2"/>
  <c r="I665" i="2"/>
  <c r="I664" i="2"/>
  <c r="I663" i="2"/>
  <c r="I662" i="2"/>
  <c r="I661" i="2"/>
  <c r="I660" i="2"/>
  <c r="I659" i="2"/>
  <c r="I658" i="2"/>
  <c r="I657" i="2"/>
  <c r="I656" i="2"/>
  <c r="I655" i="2"/>
  <c r="I654" i="2"/>
  <c r="I653" i="2"/>
  <c r="I652" i="2"/>
  <c r="I651" i="2"/>
  <c r="I650" i="2"/>
  <c r="I649" i="2"/>
  <c r="I648" i="2"/>
  <c r="I647" i="2"/>
  <c r="I646" i="2"/>
  <c r="I645" i="2"/>
  <c r="I644" i="2"/>
  <c r="I643" i="2"/>
  <c r="I642" i="2"/>
  <c r="I641" i="2"/>
  <c r="I640" i="2"/>
  <c r="I639" i="2"/>
  <c r="I638" i="2"/>
  <c r="I637" i="2"/>
  <c r="I636" i="2"/>
  <c r="I635" i="2"/>
  <c r="I634" i="2"/>
  <c r="I633" i="2"/>
  <c r="I632" i="2"/>
  <c r="I631" i="2"/>
  <c r="I630" i="2"/>
  <c r="I629" i="2"/>
  <c r="I628" i="2"/>
  <c r="I627" i="2"/>
  <c r="I626" i="2"/>
  <c r="I625" i="2"/>
  <c r="I624" i="2"/>
  <c r="I623" i="2"/>
  <c r="I622" i="2"/>
  <c r="I621" i="2"/>
  <c r="I620" i="2"/>
  <c r="I619" i="2"/>
  <c r="I618" i="2"/>
  <c r="I617" i="2"/>
  <c r="I616" i="2"/>
  <c r="I615" i="2"/>
  <c r="I614" i="2"/>
  <c r="I613" i="2"/>
  <c r="I612" i="2"/>
  <c r="I611" i="2"/>
  <c r="I610" i="2"/>
  <c r="I609" i="2"/>
  <c r="I608" i="2"/>
  <c r="I607" i="2"/>
  <c r="I606" i="2"/>
  <c r="I605" i="2"/>
  <c r="I604" i="2"/>
  <c r="I603" i="2"/>
  <c r="I602" i="2"/>
  <c r="I601" i="2"/>
  <c r="I600" i="2"/>
  <c r="I599" i="2"/>
  <c r="I598" i="2"/>
  <c r="I597" i="2"/>
  <c r="I596" i="2"/>
  <c r="I595" i="2"/>
  <c r="I594" i="2"/>
  <c r="I593" i="2"/>
  <c r="I592" i="2"/>
  <c r="I591" i="2"/>
  <c r="I590" i="2"/>
  <c r="I589" i="2"/>
  <c r="I588" i="2"/>
  <c r="I587" i="2"/>
  <c r="I586" i="2"/>
  <c r="I585" i="2"/>
  <c r="I584" i="2"/>
  <c r="I583" i="2"/>
  <c r="I582" i="2"/>
  <c r="I581" i="2"/>
  <c r="I580" i="2"/>
  <c r="I579" i="2"/>
  <c r="I578" i="2"/>
  <c r="I577" i="2"/>
  <c r="I576" i="2"/>
  <c r="I575" i="2"/>
  <c r="I574" i="2"/>
  <c r="I573" i="2"/>
  <c r="I572" i="2"/>
  <c r="I571" i="2"/>
  <c r="I570" i="2"/>
  <c r="I569" i="2"/>
  <c r="I568" i="2"/>
  <c r="I567" i="2"/>
  <c r="I566" i="2"/>
  <c r="I565" i="2"/>
  <c r="I564" i="2"/>
  <c r="I563" i="2"/>
  <c r="I562" i="2"/>
  <c r="I561" i="2"/>
  <c r="I560" i="2"/>
  <c r="I559" i="2"/>
  <c r="I558" i="2"/>
  <c r="I557" i="2"/>
  <c r="I556" i="2"/>
  <c r="I555" i="2"/>
  <c r="I554" i="2"/>
  <c r="I553" i="2"/>
  <c r="I552" i="2"/>
  <c r="I551" i="2"/>
  <c r="I550" i="2"/>
  <c r="I549" i="2"/>
  <c r="I548" i="2"/>
  <c r="I547" i="2"/>
  <c r="I546" i="2"/>
  <c r="I545" i="2"/>
  <c r="I544" i="2"/>
  <c r="I543" i="2"/>
  <c r="I542" i="2"/>
  <c r="I541" i="2"/>
  <c r="I540" i="2"/>
  <c r="I539" i="2"/>
  <c r="I538" i="2"/>
  <c r="I537" i="2"/>
  <c r="I536" i="2"/>
  <c r="I535" i="2"/>
  <c r="I534" i="2"/>
  <c r="I533" i="2"/>
  <c r="I532" i="2"/>
  <c r="I531" i="2"/>
  <c r="I530" i="2"/>
  <c r="I529" i="2"/>
  <c r="I528" i="2"/>
  <c r="I527" i="2"/>
  <c r="I526" i="2"/>
  <c r="I525" i="2"/>
  <c r="I524" i="2"/>
  <c r="I523" i="2"/>
  <c r="I522" i="2"/>
  <c r="I521" i="2"/>
  <c r="I520" i="2"/>
  <c r="I519" i="2"/>
  <c r="I518" i="2"/>
  <c r="I517" i="2"/>
  <c r="I516" i="2"/>
  <c r="I515" i="2"/>
  <c r="I514" i="2"/>
  <c r="I513" i="2"/>
  <c r="I512" i="2"/>
  <c r="I511" i="2"/>
  <c r="I510" i="2"/>
  <c r="I509" i="2"/>
  <c r="I508" i="2"/>
  <c r="I507" i="2"/>
  <c r="I506" i="2"/>
  <c r="I505" i="2"/>
  <c r="I504" i="2"/>
  <c r="I503" i="2"/>
  <c r="I502" i="2"/>
  <c r="I501" i="2"/>
  <c r="I500" i="2"/>
  <c r="I499" i="2"/>
  <c r="I498" i="2"/>
  <c r="I497" i="2"/>
  <c r="I496" i="2"/>
  <c r="I495" i="2"/>
  <c r="I494" i="2"/>
  <c r="I493" i="2"/>
  <c r="I492" i="2"/>
  <c r="I491" i="2"/>
  <c r="I490" i="2"/>
  <c r="I489" i="2"/>
  <c r="I488" i="2"/>
  <c r="I487" i="2"/>
  <c r="I486" i="2"/>
  <c r="I485" i="2"/>
  <c r="I484" i="2"/>
  <c r="I483" i="2"/>
  <c r="I482" i="2"/>
  <c r="I481" i="2"/>
  <c r="I480" i="2"/>
  <c r="I479" i="2"/>
  <c r="I478" i="2"/>
  <c r="I477" i="2"/>
  <c r="I476" i="2"/>
  <c r="I475" i="2"/>
  <c r="I474" i="2"/>
  <c r="I473" i="2"/>
  <c r="I472" i="2"/>
  <c r="I471" i="2"/>
  <c r="I470" i="2"/>
  <c r="I469" i="2"/>
  <c r="I468" i="2"/>
  <c r="I467" i="2"/>
  <c r="I466" i="2"/>
  <c r="I465" i="2"/>
  <c r="I464" i="2"/>
  <c r="I463" i="2"/>
  <c r="I462" i="2"/>
  <c r="I461" i="2"/>
  <c r="I460" i="2"/>
  <c r="I459" i="2"/>
  <c r="I458" i="2"/>
  <c r="I457" i="2"/>
  <c r="I456" i="2"/>
  <c r="I455" i="2"/>
  <c r="I454" i="2"/>
  <c r="I453" i="2"/>
  <c r="I452" i="2"/>
  <c r="I451" i="2"/>
  <c r="I450" i="2"/>
  <c r="I449" i="2"/>
  <c r="I448" i="2"/>
  <c r="I447" i="2"/>
  <c r="I446" i="2"/>
  <c r="I445" i="2"/>
  <c r="I444" i="2"/>
  <c r="I443" i="2"/>
  <c r="I442" i="2"/>
  <c r="I441" i="2"/>
  <c r="I440" i="2"/>
  <c r="I439" i="2"/>
  <c r="I438" i="2"/>
  <c r="I437" i="2"/>
  <c r="I436" i="2"/>
  <c r="I435" i="2"/>
  <c r="I434" i="2"/>
  <c r="I433" i="2"/>
  <c r="I432" i="2"/>
  <c r="I431" i="2"/>
  <c r="I430" i="2"/>
  <c r="I429" i="2"/>
  <c r="I428" i="2"/>
  <c r="I427" i="2"/>
  <c r="I426" i="2"/>
  <c r="I425" i="2"/>
  <c r="I424" i="2"/>
  <c r="I423" i="2"/>
  <c r="I422" i="2"/>
  <c r="I421" i="2"/>
  <c r="I420" i="2"/>
  <c r="I419" i="2"/>
  <c r="I418" i="2"/>
  <c r="I417" i="2"/>
  <c r="I416" i="2"/>
  <c r="I415" i="2"/>
  <c r="I414" i="2"/>
  <c r="I413" i="2"/>
  <c r="I412" i="2"/>
  <c r="I411" i="2"/>
  <c r="I410" i="2"/>
  <c r="I409" i="2"/>
  <c r="I408" i="2"/>
  <c r="I407" i="2"/>
  <c r="I406" i="2"/>
  <c r="I405" i="2"/>
  <c r="I404" i="2"/>
  <c r="I403" i="2"/>
  <c r="I402" i="2"/>
  <c r="I401" i="2"/>
  <c r="I400" i="2"/>
  <c r="I399" i="2"/>
  <c r="I398" i="2"/>
  <c r="I397" i="2"/>
  <c r="I396" i="2"/>
  <c r="I395" i="2"/>
  <c r="I394" i="2"/>
  <c r="I393" i="2"/>
  <c r="I392" i="2"/>
  <c r="I391" i="2"/>
  <c r="I390" i="2"/>
  <c r="I389" i="2"/>
  <c r="I388" i="2"/>
  <c r="I387" i="2"/>
  <c r="I386" i="2"/>
  <c r="I385" i="2"/>
  <c r="I384" i="2"/>
  <c r="I383" i="2"/>
  <c r="I382" i="2"/>
  <c r="I381" i="2"/>
  <c r="I380" i="2"/>
  <c r="I379" i="2"/>
  <c r="I378" i="2"/>
  <c r="I377" i="2"/>
  <c r="I376" i="2"/>
  <c r="I375" i="2"/>
  <c r="I374" i="2"/>
  <c r="I373" i="2"/>
  <c r="I372" i="2"/>
  <c r="I371" i="2"/>
  <c r="I370" i="2"/>
  <c r="I369" i="2"/>
  <c r="I368" i="2"/>
  <c r="I367" i="2"/>
  <c r="I366" i="2"/>
  <c r="I365" i="2"/>
  <c r="I364" i="2"/>
  <c r="I363" i="2"/>
  <c r="I362" i="2"/>
  <c r="I361" i="2"/>
  <c r="I360" i="2"/>
  <c r="I359" i="2"/>
  <c r="I358" i="2"/>
  <c r="I357" i="2"/>
  <c r="I356" i="2"/>
  <c r="I355" i="2"/>
  <c r="I354" i="2"/>
  <c r="I353" i="2"/>
  <c r="I352" i="2"/>
  <c r="I351" i="2"/>
  <c r="I350" i="2"/>
  <c r="I349" i="2"/>
  <c r="I348" i="2"/>
  <c r="I347" i="2"/>
  <c r="I346" i="2"/>
  <c r="I345" i="2"/>
  <c r="I344" i="2"/>
  <c r="I343" i="2"/>
  <c r="I342" i="2"/>
  <c r="I341" i="2"/>
  <c r="I340" i="2"/>
  <c r="I339" i="2"/>
  <c r="I338" i="2"/>
  <c r="I337" i="2"/>
  <c r="I336" i="2"/>
  <c r="I335" i="2"/>
  <c r="I334" i="2"/>
  <c r="I333" i="2"/>
  <c r="I332" i="2"/>
  <c r="I331" i="2"/>
  <c r="I330" i="2"/>
  <c r="I329" i="2"/>
  <c r="I328" i="2"/>
  <c r="I327" i="2"/>
  <c r="I326" i="2"/>
  <c r="I325" i="2"/>
  <c r="I324" i="2"/>
  <c r="I323" i="2"/>
  <c r="I322" i="2"/>
  <c r="I321" i="2"/>
  <c r="I320" i="2"/>
  <c r="I319" i="2"/>
  <c r="I318" i="2"/>
  <c r="I317" i="2"/>
  <c r="I316" i="2"/>
  <c r="I315" i="2"/>
  <c r="I314" i="2"/>
  <c r="I313" i="2"/>
  <c r="I312" i="2"/>
  <c r="I311" i="2"/>
  <c r="I310" i="2"/>
  <c r="I309" i="2"/>
  <c r="I308" i="2"/>
  <c r="I307" i="2"/>
  <c r="I306" i="2"/>
  <c r="I305" i="2"/>
  <c r="I304" i="2"/>
  <c r="I303" i="2"/>
  <c r="I302" i="2"/>
  <c r="I301" i="2"/>
  <c r="I300" i="2"/>
  <c r="I299" i="2"/>
  <c r="I298" i="2"/>
  <c r="I297" i="2"/>
  <c r="I296" i="2"/>
  <c r="I295" i="2"/>
  <c r="I294" i="2"/>
  <c r="I293" i="2"/>
  <c r="I292" i="2"/>
  <c r="I291" i="2"/>
  <c r="I290" i="2"/>
  <c r="I289" i="2"/>
  <c r="I288" i="2"/>
  <c r="I287" i="2"/>
  <c r="I286" i="2"/>
  <c r="I285" i="2"/>
  <c r="I284" i="2"/>
  <c r="I283" i="2"/>
  <c r="I282" i="2"/>
  <c r="I281" i="2"/>
  <c r="I280" i="2"/>
  <c r="I279" i="2"/>
  <c r="I278" i="2"/>
  <c r="I277" i="2"/>
  <c r="I276" i="2"/>
  <c r="I275" i="2"/>
  <c r="I274" i="2"/>
  <c r="I273" i="2"/>
  <c r="I272" i="2"/>
  <c r="I271" i="2"/>
  <c r="I270" i="2"/>
  <c r="I269" i="2"/>
  <c r="I268" i="2"/>
  <c r="I267" i="2"/>
  <c r="I266" i="2"/>
  <c r="I265" i="2"/>
  <c r="I264" i="2"/>
  <c r="I263" i="2"/>
  <c r="I262" i="2"/>
  <c r="I261" i="2"/>
  <c r="I260" i="2"/>
  <c r="I259" i="2"/>
  <c r="I258" i="2"/>
  <c r="I257" i="2"/>
  <c r="I256" i="2"/>
  <c r="I255" i="2"/>
  <c r="I254" i="2"/>
  <c r="I253" i="2"/>
  <c r="I252" i="2"/>
  <c r="I251" i="2"/>
  <c r="I250" i="2"/>
  <c r="I249" i="2"/>
  <c r="I248" i="2"/>
  <c r="I247" i="2"/>
  <c r="I246" i="2"/>
  <c r="I245" i="2"/>
  <c r="I244" i="2"/>
  <c r="I243" i="2"/>
  <c r="I242" i="2"/>
  <c r="I241" i="2"/>
  <c r="I240" i="2"/>
  <c r="I239" i="2"/>
  <c r="I238" i="2"/>
  <c r="I237" i="2"/>
  <c r="I236" i="2"/>
  <c r="I235" i="2"/>
  <c r="I234" i="2"/>
  <c r="I233" i="2"/>
  <c r="I232" i="2"/>
  <c r="I231" i="2"/>
  <c r="I230" i="2"/>
  <c r="I229" i="2"/>
  <c r="I228" i="2"/>
  <c r="I227" i="2"/>
  <c r="I226" i="2"/>
  <c r="I225" i="2"/>
  <c r="I224" i="2"/>
  <c r="I223" i="2"/>
  <c r="I222" i="2"/>
  <c r="I221" i="2"/>
  <c r="I220" i="2"/>
  <c r="I219" i="2"/>
  <c r="I218" i="2"/>
  <c r="I217" i="2"/>
  <c r="I216" i="2"/>
  <c r="H2510" i="2"/>
  <c r="H2509" i="2"/>
  <c r="H2508" i="2"/>
  <c r="H2507" i="2"/>
  <c r="H2506" i="2"/>
  <c r="H2505" i="2"/>
  <c r="H2504" i="2"/>
  <c r="H2503" i="2"/>
  <c r="H2502" i="2"/>
  <c r="H2501" i="2"/>
  <c r="H2500" i="2"/>
  <c r="H2499" i="2"/>
  <c r="H2498" i="2"/>
  <c r="H2497" i="2"/>
  <c r="H2496" i="2"/>
  <c r="H2495" i="2"/>
  <c r="H2494" i="2"/>
  <c r="H2493" i="2"/>
  <c r="H2492" i="2"/>
  <c r="H2491" i="2"/>
  <c r="H2490" i="2"/>
  <c r="H2489" i="2"/>
  <c r="H2488" i="2"/>
  <c r="H2487" i="2"/>
  <c r="H2486" i="2"/>
  <c r="H2485" i="2"/>
  <c r="H2484" i="2"/>
  <c r="H2483" i="2"/>
  <c r="H2482" i="2"/>
  <c r="H2481" i="2"/>
  <c r="H2480" i="2"/>
  <c r="H2479" i="2"/>
  <c r="H2478" i="2"/>
  <c r="H2477" i="2"/>
  <c r="H2476" i="2"/>
  <c r="H2475" i="2"/>
  <c r="H2474" i="2"/>
  <c r="H2473" i="2"/>
  <c r="H2472" i="2"/>
  <c r="H2471" i="2"/>
  <c r="H2470" i="2"/>
  <c r="H2469" i="2"/>
  <c r="H2468" i="2"/>
  <c r="H2467" i="2"/>
  <c r="H2466" i="2"/>
  <c r="H2465" i="2"/>
  <c r="H2464" i="2"/>
  <c r="H2463" i="2"/>
  <c r="H2462" i="2"/>
  <c r="H2461" i="2"/>
  <c r="H2460" i="2"/>
  <c r="H2459" i="2"/>
  <c r="H2458" i="2"/>
  <c r="H2457" i="2"/>
  <c r="H2456" i="2"/>
  <c r="H2455" i="2"/>
  <c r="H2454" i="2"/>
  <c r="H2453" i="2"/>
  <c r="H2452" i="2"/>
  <c r="H2451" i="2"/>
  <c r="H2450" i="2"/>
  <c r="H2449" i="2"/>
  <c r="H2448" i="2"/>
  <c r="H2447" i="2"/>
  <c r="H2446" i="2"/>
  <c r="H2445" i="2"/>
  <c r="H2444" i="2"/>
  <c r="H2443" i="2"/>
  <c r="H2442" i="2"/>
  <c r="H2441" i="2"/>
  <c r="H2440" i="2"/>
  <c r="H2439" i="2"/>
  <c r="H2438" i="2"/>
  <c r="H2437" i="2"/>
  <c r="H2436" i="2"/>
  <c r="H2435" i="2"/>
  <c r="H2434" i="2"/>
  <c r="H2433" i="2"/>
  <c r="H2432" i="2"/>
  <c r="H2431" i="2"/>
  <c r="H2430" i="2"/>
  <c r="H2429" i="2"/>
  <c r="H2428" i="2"/>
  <c r="H2427" i="2"/>
  <c r="H2426" i="2"/>
  <c r="H2425" i="2"/>
  <c r="H2424" i="2"/>
  <c r="H2423" i="2"/>
  <c r="H2422" i="2"/>
  <c r="H2421" i="2"/>
  <c r="H2420" i="2"/>
  <c r="H2419" i="2"/>
  <c r="H2418" i="2"/>
  <c r="H2417" i="2"/>
  <c r="H2416" i="2"/>
  <c r="H2415" i="2"/>
  <c r="H2414" i="2"/>
  <c r="H2413" i="2"/>
  <c r="H2412" i="2"/>
  <c r="H2411" i="2"/>
  <c r="H2410" i="2"/>
  <c r="H2409" i="2"/>
  <c r="H2408" i="2"/>
  <c r="H2407" i="2"/>
  <c r="H2406" i="2"/>
  <c r="H2405" i="2"/>
  <c r="H2404" i="2"/>
  <c r="H2403" i="2"/>
  <c r="H2402" i="2"/>
  <c r="H2401" i="2"/>
  <c r="H2400" i="2"/>
  <c r="H2399" i="2"/>
  <c r="H2398" i="2"/>
  <c r="H2397" i="2"/>
  <c r="H2396" i="2"/>
  <c r="H2395" i="2"/>
  <c r="H2394" i="2"/>
  <c r="H2393" i="2"/>
  <c r="H2392" i="2"/>
  <c r="H2391" i="2"/>
  <c r="H2390" i="2"/>
  <c r="H2389" i="2"/>
  <c r="H2388" i="2"/>
  <c r="H2387" i="2"/>
  <c r="H2386" i="2"/>
  <c r="H2385" i="2"/>
  <c r="H2384" i="2"/>
  <c r="H2383" i="2"/>
  <c r="H2382" i="2"/>
  <c r="H2381" i="2"/>
  <c r="H2380" i="2"/>
  <c r="H2379" i="2"/>
  <c r="H2378" i="2"/>
  <c r="H2377" i="2"/>
  <c r="H2376" i="2"/>
  <c r="H2375" i="2"/>
  <c r="H2374" i="2"/>
  <c r="H2373" i="2"/>
  <c r="H2372" i="2"/>
  <c r="H2371" i="2"/>
  <c r="H2370" i="2"/>
  <c r="H2369" i="2"/>
  <c r="H2368" i="2"/>
  <c r="H2367" i="2"/>
  <c r="H2366" i="2"/>
  <c r="H2365" i="2"/>
  <c r="H2364" i="2"/>
  <c r="H2363" i="2"/>
  <c r="H2362" i="2"/>
  <c r="H2361" i="2"/>
  <c r="H2360" i="2"/>
  <c r="H2359" i="2"/>
  <c r="H2358" i="2"/>
  <c r="H2357" i="2"/>
  <c r="H2356" i="2"/>
  <c r="H2355" i="2"/>
  <c r="H2354" i="2"/>
  <c r="H2353" i="2"/>
  <c r="H2352" i="2"/>
  <c r="H2351" i="2"/>
  <c r="H2350" i="2"/>
  <c r="H2349" i="2"/>
  <c r="H2348" i="2"/>
  <c r="H2347" i="2"/>
  <c r="H2346" i="2"/>
  <c r="H2345" i="2"/>
  <c r="H2344" i="2"/>
  <c r="H2343" i="2"/>
  <c r="H2342" i="2"/>
  <c r="H2341" i="2"/>
  <c r="H2340" i="2"/>
  <c r="H2339" i="2"/>
  <c r="H2338" i="2"/>
  <c r="H2337" i="2"/>
  <c r="H2336" i="2"/>
  <c r="H2335" i="2"/>
  <c r="H2334" i="2"/>
  <c r="H2333" i="2"/>
  <c r="H2332" i="2"/>
  <c r="H2331" i="2"/>
  <c r="H2330" i="2"/>
  <c r="H2329" i="2"/>
  <c r="H2328" i="2"/>
  <c r="H2327" i="2"/>
  <c r="H2326" i="2"/>
  <c r="H2325" i="2"/>
  <c r="H2324" i="2"/>
  <c r="H2323" i="2"/>
  <c r="H2322" i="2"/>
  <c r="H2321" i="2"/>
  <c r="H2320" i="2"/>
  <c r="H2319" i="2"/>
  <c r="H2318" i="2"/>
  <c r="H2317" i="2"/>
  <c r="H2316" i="2"/>
  <c r="H2315" i="2"/>
  <c r="H2314" i="2"/>
  <c r="H2313" i="2"/>
  <c r="H2312" i="2"/>
  <c r="H2311" i="2"/>
  <c r="H2310" i="2"/>
  <c r="H2309" i="2"/>
  <c r="H2308" i="2"/>
  <c r="H2307" i="2"/>
  <c r="H2306" i="2"/>
  <c r="H2305" i="2"/>
  <c r="H2304" i="2"/>
  <c r="H2303" i="2"/>
  <c r="H2302" i="2"/>
  <c r="H2301" i="2"/>
  <c r="H2300" i="2"/>
  <c r="H2299" i="2"/>
  <c r="H2298" i="2"/>
  <c r="H2297" i="2"/>
  <c r="H2296" i="2"/>
  <c r="H2295" i="2"/>
  <c r="H2294" i="2"/>
  <c r="H2293" i="2"/>
  <c r="H2292" i="2"/>
  <c r="H2291" i="2"/>
  <c r="H2290" i="2"/>
  <c r="H2289" i="2"/>
  <c r="H2288" i="2"/>
  <c r="H2287" i="2"/>
  <c r="H2286" i="2"/>
  <c r="H2285" i="2"/>
  <c r="H2284" i="2"/>
  <c r="H2283" i="2"/>
  <c r="H2282" i="2"/>
  <c r="H2281" i="2"/>
  <c r="H2280" i="2"/>
  <c r="H2279" i="2"/>
  <c r="H2278" i="2"/>
  <c r="H2277" i="2"/>
  <c r="H2276" i="2"/>
  <c r="H2275" i="2"/>
  <c r="H2274" i="2"/>
  <c r="H2273" i="2"/>
  <c r="H2272" i="2"/>
  <c r="H2271" i="2"/>
  <c r="H2270" i="2"/>
  <c r="H2269" i="2"/>
  <c r="H2268" i="2"/>
  <c r="H2267" i="2"/>
  <c r="H2266" i="2"/>
  <c r="H2265" i="2"/>
  <c r="H2264" i="2"/>
  <c r="H2263" i="2"/>
  <c r="H2262" i="2"/>
  <c r="H2261" i="2"/>
  <c r="H2260" i="2"/>
  <c r="H2259" i="2"/>
  <c r="H2258" i="2"/>
  <c r="H2257" i="2"/>
  <c r="H2256" i="2"/>
  <c r="H2255" i="2"/>
  <c r="H2254" i="2"/>
  <c r="H2253" i="2"/>
  <c r="H2252" i="2"/>
  <c r="H2251" i="2"/>
  <c r="H2250" i="2"/>
  <c r="H2249" i="2"/>
  <c r="H2248" i="2"/>
  <c r="H2247" i="2"/>
  <c r="H2246" i="2"/>
  <c r="H2245" i="2"/>
  <c r="H2244" i="2"/>
  <c r="H2243" i="2"/>
  <c r="H2242" i="2"/>
  <c r="H2241" i="2"/>
  <c r="H2240" i="2"/>
  <c r="H2239" i="2"/>
  <c r="H2238" i="2"/>
  <c r="H2237" i="2"/>
  <c r="H2236" i="2"/>
  <c r="H2235" i="2"/>
  <c r="H2234" i="2"/>
  <c r="H2233" i="2"/>
  <c r="H2232" i="2"/>
  <c r="H2231" i="2"/>
  <c r="H2230" i="2"/>
  <c r="H2229" i="2"/>
  <c r="H2228" i="2"/>
  <c r="H2227" i="2"/>
  <c r="H2226" i="2"/>
  <c r="H2225" i="2"/>
  <c r="H2224" i="2"/>
  <c r="H2223" i="2"/>
  <c r="H2222" i="2"/>
  <c r="H2221" i="2"/>
  <c r="H2220" i="2"/>
  <c r="H2219" i="2"/>
  <c r="H2218" i="2"/>
  <c r="H2217" i="2"/>
  <c r="H2216" i="2"/>
  <c r="H2215" i="2"/>
  <c r="H2214" i="2"/>
  <c r="H2213" i="2"/>
  <c r="H2212" i="2"/>
  <c r="H2211" i="2"/>
  <c r="H2210" i="2"/>
  <c r="H2209" i="2"/>
  <c r="H2208" i="2"/>
  <c r="H2207" i="2"/>
  <c r="H2206" i="2"/>
  <c r="H2205" i="2"/>
  <c r="H2204" i="2"/>
  <c r="H2203" i="2"/>
  <c r="H2202" i="2"/>
  <c r="H2201" i="2"/>
  <c r="H2200" i="2"/>
  <c r="H2199" i="2"/>
  <c r="H2198" i="2"/>
  <c r="H2197" i="2"/>
  <c r="H2196" i="2"/>
  <c r="H2195" i="2"/>
  <c r="H2194" i="2"/>
  <c r="H2193" i="2"/>
  <c r="H2192" i="2"/>
  <c r="H2191" i="2"/>
  <c r="H2190" i="2"/>
  <c r="H2189" i="2"/>
  <c r="H2188" i="2"/>
  <c r="H2187" i="2"/>
  <c r="H2186" i="2"/>
  <c r="H2185" i="2"/>
  <c r="H2184" i="2"/>
  <c r="H2183" i="2"/>
  <c r="H2182" i="2"/>
  <c r="H2181" i="2"/>
  <c r="H2180" i="2"/>
  <c r="H2179" i="2"/>
  <c r="H2178" i="2"/>
  <c r="H2177" i="2"/>
  <c r="H2176" i="2"/>
  <c r="H2175" i="2"/>
  <c r="H2174" i="2"/>
  <c r="H2173" i="2"/>
  <c r="H2172" i="2"/>
  <c r="H2171" i="2"/>
  <c r="H2170" i="2"/>
  <c r="H2169" i="2"/>
  <c r="H2168" i="2"/>
  <c r="H2167" i="2"/>
  <c r="H2166" i="2"/>
  <c r="H2165" i="2"/>
  <c r="H2164" i="2"/>
  <c r="H2163" i="2"/>
  <c r="H2162" i="2"/>
  <c r="H2161" i="2"/>
  <c r="H2160" i="2"/>
  <c r="H2159" i="2"/>
  <c r="H2158" i="2"/>
  <c r="H2157" i="2"/>
  <c r="H2156" i="2"/>
  <c r="H2155" i="2"/>
  <c r="H2154" i="2"/>
  <c r="H2153" i="2"/>
  <c r="H2152" i="2"/>
  <c r="H2151" i="2"/>
  <c r="H2150" i="2"/>
  <c r="H2149" i="2"/>
  <c r="H2148" i="2"/>
  <c r="H2147" i="2"/>
  <c r="H2146" i="2"/>
  <c r="H2145" i="2"/>
  <c r="H2144" i="2"/>
  <c r="H2143" i="2"/>
  <c r="H2142" i="2"/>
  <c r="H2141" i="2"/>
  <c r="H2140" i="2"/>
  <c r="H2139" i="2"/>
  <c r="H2138" i="2"/>
  <c r="H2137" i="2"/>
  <c r="H2136" i="2"/>
  <c r="H2135" i="2"/>
  <c r="H2134" i="2"/>
  <c r="H2133" i="2"/>
  <c r="H2132" i="2"/>
  <c r="H2131" i="2"/>
  <c r="H2130" i="2"/>
  <c r="H2129" i="2"/>
  <c r="H2128" i="2"/>
  <c r="H2127" i="2"/>
  <c r="H2126" i="2"/>
  <c r="H2125" i="2"/>
  <c r="H2124" i="2"/>
  <c r="H2123" i="2"/>
  <c r="H2122" i="2"/>
  <c r="H2121" i="2"/>
  <c r="H2120" i="2"/>
  <c r="H2119" i="2"/>
  <c r="H2118" i="2"/>
  <c r="H2117" i="2"/>
  <c r="H2116" i="2"/>
  <c r="H2115" i="2"/>
  <c r="H2114" i="2"/>
  <c r="H2113" i="2"/>
  <c r="H2112" i="2"/>
  <c r="H2111" i="2"/>
  <c r="H2110" i="2"/>
  <c r="H2109" i="2"/>
  <c r="H2108" i="2"/>
  <c r="H2107" i="2"/>
  <c r="H2106" i="2"/>
  <c r="H2105" i="2"/>
  <c r="H2104" i="2"/>
  <c r="H2103" i="2"/>
  <c r="H2102" i="2"/>
  <c r="H2101" i="2"/>
  <c r="H2100" i="2"/>
  <c r="H2099" i="2"/>
  <c r="H2098" i="2"/>
  <c r="H2097" i="2"/>
  <c r="H2096" i="2"/>
  <c r="H2095" i="2"/>
  <c r="H2094" i="2"/>
  <c r="H2093" i="2"/>
  <c r="H2092" i="2"/>
  <c r="H2091" i="2"/>
  <c r="H2090" i="2"/>
  <c r="H2089" i="2"/>
  <c r="H2088" i="2"/>
  <c r="H2087" i="2"/>
  <c r="H2086" i="2"/>
  <c r="H2085" i="2"/>
  <c r="H2084" i="2"/>
  <c r="H2083" i="2"/>
  <c r="H2082" i="2"/>
  <c r="H2081" i="2"/>
  <c r="H2080" i="2"/>
  <c r="H2079" i="2"/>
  <c r="H2078" i="2"/>
  <c r="H2077" i="2"/>
  <c r="H2076" i="2"/>
  <c r="H2075" i="2"/>
  <c r="H2074" i="2"/>
  <c r="H2073" i="2"/>
  <c r="H2072" i="2"/>
  <c r="H2071" i="2"/>
  <c r="H2070" i="2"/>
  <c r="H2069" i="2"/>
  <c r="H2068" i="2"/>
  <c r="H2067" i="2"/>
  <c r="H2066" i="2"/>
  <c r="H2065" i="2"/>
  <c r="H2064" i="2"/>
  <c r="H2063" i="2"/>
  <c r="H2062" i="2"/>
  <c r="H2061" i="2"/>
  <c r="H2060" i="2"/>
  <c r="H2059" i="2"/>
  <c r="H2058" i="2"/>
  <c r="H2057" i="2"/>
  <c r="H2056" i="2"/>
  <c r="H2055" i="2"/>
  <c r="H2054" i="2"/>
  <c r="H2053" i="2"/>
  <c r="H2052" i="2"/>
  <c r="H2051" i="2"/>
  <c r="H2050" i="2"/>
  <c r="H2049" i="2"/>
  <c r="H2048" i="2"/>
  <c r="H2047" i="2"/>
  <c r="H2046" i="2"/>
  <c r="H2045" i="2"/>
  <c r="H2044" i="2"/>
  <c r="H2043" i="2"/>
  <c r="H2042" i="2"/>
  <c r="H2041" i="2"/>
  <c r="H2040" i="2"/>
  <c r="H2039" i="2"/>
  <c r="H2038" i="2"/>
  <c r="H2037" i="2"/>
  <c r="H2036" i="2"/>
  <c r="H2035" i="2"/>
  <c r="H2034" i="2"/>
  <c r="H2033" i="2"/>
  <c r="H2032" i="2"/>
  <c r="H2031" i="2"/>
  <c r="H2030" i="2"/>
  <c r="H2029" i="2"/>
  <c r="H2028" i="2"/>
  <c r="H2027" i="2"/>
  <c r="H2026" i="2"/>
  <c r="H2025" i="2"/>
  <c r="H2024" i="2"/>
  <c r="H2023" i="2"/>
  <c r="H2022" i="2"/>
  <c r="H2021" i="2"/>
  <c r="H2020" i="2"/>
  <c r="H2019" i="2"/>
  <c r="H2018" i="2"/>
  <c r="H2017" i="2"/>
  <c r="H2016" i="2"/>
  <c r="H2015" i="2"/>
  <c r="H2014" i="2"/>
  <c r="H2013" i="2"/>
  <c r="H2012" i="2"/>
  <c r="H2011" i="2"/>
  <c r="H2010" i="2"/>
  <c r="H2009" i="2"/>
  <c r="H2008" i="2"/>
  <c r="H2007" i="2"/>
  <c r="H2006" i="2"/>
  <c r="H2005" i="2"/>
  <c r="H2004" i="2"/>
  <c r="H2003" i="2"/>
  <c r="H2002" i="2"/>
  <c r="H2001" i="2"/>
  <c r="H2000" i="2"/>
  <c r="H1999" i="2"/>
  <c r="H1998" i="2"/>
  <c r="H1997" i="2"/>
  <c r="H1996" i="2"/>
  <c r="H1995" i="2"/>
  <c r="H1994" i="2"/>
  <c r="H1993" i="2"/>
  <c r="H1992" i="2"/>
  <c r="H1991" i="2"/>
  <c r="H1990" i="2"/>
  <c r="H1989" i="2"/>
  <c r="H1988" i="2"/>
  <c r="H1987" i="2"/>
  <c r="H1986" i="2"/>
  <c r="H1985" i="2"/>
  <c r="H1984" i="2"/>
  <c r="H1983" i="2"/>
  <c r="H1982" i="2"/>
  <c r="H1981" i="2"/>
  <c r="H1980" i="2"/>
  <c r="H1979" i="2"/>
  <c r="H1978" i="2"/>
  <c r="H1977" i="2"/>
  <c r="H1976" i="2"/>
  <c r="H1975" i="2"/>
  <c r="H1974" i="2"/>
  <c r="H1973" i="2"/>
  <c r="H1972" i="2"/>
  <c r="H1971" i="2"/>
  <c r="H1970" i="2"/>
  <c r="H1969" i="2"/>
  <c r="H1968" i="2"/>
  <c r="H1967" i="2"/>
  <c r="H1966" i="2"/>
  <c r="H1965" i="2"/>
  <c r="H1964" i="2"/>
  <c r="H1963" i="2"/>
  <c r="H1962" i="2"/>
  <c r="H1961" i="2"/>
  <c r="H1960" i="2"/>
  <c r="H1959" i="2"/>
  <c r="H1958" i="2"/>
  <c r="H1957" i="2"/>
  <c r="H1956" i="2"/>
  <c r="H1955" i="2"/>
  <c r="H1954" i="2"/>
  <c r="H1953" i="2"/>
  <c r="H1952" i="2"/>
  <c r="H1951" i="2"/>
  <c r="H1950" i="2"/>
  <c r="H1949" i="2"/>
  <c r="H1948" i="2"/>
  <c r="H1947" i="2"/>
  <c r="H1946" i="2"/>
  <c r="H1945" i="2"/>
  <c r="H1944" i="2"/>
  <c r="H1943" i="2"/>
  <c r="H1942" i="2"/>
  <c r="H1941" i="2"/>
  <c r="H1940" i="2"/>
  <c r="H1939" i="2"/>
  <c r="H1938" i="2"/>
  <c r="H1937" i="2"/>
  <c r="H1936" i="2"/>
  <c r="H1935" i="2"/>
  <c r="H1934" i="2"/>
  <c r="H1933" i="2"/>
  <c r="H1932" i="2"/>
  <c r="H1931" i="2"/>
  <c r="H1930" i="2"/>
  <c r="H1929" i="2"/>
  <c r="H1928" i="2"/>
  <c r="H1927" i="2"/>
  <c r="H1926" i="2"/>
  <c r="H1925" i="2"/>
  <c r="H1924" i="2"/>
  <c r="H1923" i="2"/>
  <c r="H1922" i="2"/>
  <c r="H1921" i="2"/>
  <c r="H1920" i="2"/>
  <c r="H1919" i="2"/>
  <c r="H1918" i="2"/>
  <c r="H1917" i="2"/>
  <c r="H1916" i="2"/>
  <c r="H1915" i="2"/>
  <c r="H1914" i="2"/>
  <c r="H1913" i="2"/>
  <c r="H1912" i="2"/>
  <c r="H1911" i="2"/>
  <c r="H1910" i="2"/>
  <c r="H1909" i="2"/>
  <c r="H1908" i="2"/>
  <c r="H1907" i="2"/>
  <c r="H1906" i="2"/>
  <c r="H1905" i="2"/>
  <c r="H1904" i="2"/>
  <c r="H1903" i="2"/>
  <c r="H1902" i="2"/>
  <c r="H1901" i="2"/>
  <c r="H1900" i="2"/>
  <c r="H1899" i="2"/>
  <c r="H1898" i="2"/>
  <c r="H1897" i="2"/>
  <c r="H1896" i="2"/>
  <c r="H1895" i="2"/>
  <c r="H1894" i="2"/>
  <c r="H1893" i="2"/>
  <c r="H1892" i="2"/>
  <c r="H1891" i="2"/>
  <c r="H1890" i="2"/>
  <c r="H1889" i="2"/>
  <c r="H1888" i="2"/>
  <c r="H1887" i="2"/>
  <c r="H1886" i="2"/>
  <c r="H1885" i="2"/>
  <c r="H1884" i="2"/>
  <c r="H1883" i="2"/>
  <c r="H1882" i="2"/>
  <c r="H1881" i="2"/>
  <c r="H1880" i="2"/>
  <c r="H1879" i="2"/>
  <c r="H1878" i="2"/>
  <c r="H1877" i="2"/>
  <c r="H1876" i="2"/>
  <c r="H1875" i="2"/>
  <c r="H1874" i="2"/>
  <c r="H1873" i="2"/>
  <c r="H1872" i="2"/>
  <c r="H1871" i="2"/>
  <c r="H1870" i="2"/>
  <c r="H1869" i="2"/>
  <c r="H1868" i="2"/>
  <c r="H1867" i="2"/>
  <c r="H1866" i="2"/>
  <c r="H1865" i="2"/>
  <c r="H1864" i="2"/>
  <c r="H1863" i="2"/>
  <c r="H1862" i="2"/>
  <c r="H1861" i="2"/>
  <c r="H1860" i="2"/>
  <c r="H1859" i="2"/>
  <c r="H1858" i="2"/>
  <c r="H1857" i="2"/>
  <c r="H1856" i="2"/>
  <c r="H1855" i="2"/>
  <c r="H1854" i="2"/>
  <c r="H1853" i="2"/>
  <c r="H1852" i="2"/>
  <c r="H1851" i="2"/>
  <c r="H1850" i="2"/>
  <c r="H1849" i="2"/>
  <c r="H1848" i="2"/>
  <c r="H1847" i="2"/>
  <c r="H1846" i="2"/>
  <c r="H1845" i="2"/>
  <c r="H1844" i="2"/>
  <c r="H1843" i="2"/>
  <c r="H1842" i="2"/>
  <c r="H1841" i="2"/>
  <c r="H1840" i="2"/>
  <c r="H1839" i="2"/>
  <c r="H1838" i="2"/>
  <c r="H1837" i="2"/>
  <c r="H1836" i="2"/>
  <c r="H1835" i="2"/>
  <c r="H1834" i="2"/>
  <c r="H1833" i="2"/>
  <c r="H1832" i="2"/>
  <c r="H1831" i="2"/>
  <c r="H1830" i="2"/>
  <c r="H1829" i="2"/>
  <c r="H1828" i="2"/>
  <c r="H1827" i="2"/>
  <c r="H1826" i="2"/>
  <c r="H1825" i="2"/>
  <c r="H1824" i="2"/>
  <c r="H1823" i="2"/>
  <c r="H1822" i="2"/>
  <c r="H1821" i="2"/>
  <c r="H1820" i="2"/>
  <c r="H1819" i="2"/>
  <c r="H1818" i="2"/>
  <c r="H1817" i="2"/>
  <c r="H1816" i="2"/>
  <c r="H1815" i="2"/>
  <c r="H1814" i="2"/>
  <c r="H1813" i="2"/>
  <c r="H1812" i="2"/>
  <c r="H1811" i="2"/>
  <c r="H1810" i="2"/>
  <c r="H1809" i="2"/>
  <c r="H1808" i="2"/>
  <c r="H1807" i="2"/>
  <c r="H1806" i="2"/>
  <c r="H1805" i="2"/>
  <c r="H1804" i="2"/>
  <c r="H1803" i="2"/>
  <c r="H1802" i="2"/>
  <c r="H1801" i="2"/>
  <c r="H1800" i="2"/>
  <c r="H1799" i="2"/>
  <c r="H1798" i="2"/>
  <c r="H1797" i="2"/>
  <c r="H1796" i="2"/>
  <c r="H1795" i="2"/>
  <c r="H1794" i="2"/>
  <c r="H1793" i="2"/>
  <c r="H1792" i="2"/>
  <c r="H1791" i="2"/>
  <c r="H1790" i="2"/>
  <c r="H1789" i="2"/>
  <c r="H1788" i="2"/>
  <c r="H1787" i="2"/>
  <c r="H1786" i="2"/>
  <c r="H1785" i="2"/>
  <c r="H1784" i="2"/>
  <c r="H1783" i="2"/>
  <c r="H1782" i="2"/>
  <c r="H1781" i="2"/>
  <c r="H1780" i="2"/>
  <c r="H1779" i="2"/>
  <c r="H1778" i="2"/>
  <c r="H1777" i="2"/>
  <c r="H1776" i="2"/>
  <c r="H1775" i="2"/>
  <c r="H1774" i="2"/>
  <c r="H1773" i="2"/>
  <c r="H1772" i="2"/>
  <c r="H1771" i="2"/>
  <c r="H1770" i="2"/>
  <c r="H1769" i="2"/>
  <c r="H1768" i="2"/>
  <c r="H1767" i="2"/>
  <c r="H1766" i="2"/>
  <c r="H1765" i="2"/>
  <c r="H1764" i="2"/>
  <c r="H1763" i="2"/>
  <c r="H1762" i="2"/>
  <c r="H1761" i="2"/>
  <c r="H1760" i="2"/>
  <c r="H1759" i="2"/>
  <c r="H1758" i="2"/>
  <c r="H1757" i="2"/>
  <c r="H1756" i="2"/>
  <c r="H1755" i="2"/>
  <c r="H1754" i="2"/>
  <c r="H1753" i="2"/>
  <c r="H1752" i="2"/>
  <c r="H1751" i="2"/>
  <c r="H1750" i="2"/>
  <c r="H1749" i="2"/>
  <c r="H1748" i="2"/>
  <c r="H1747" i="2"/>
  <c r="H1746" i="2"/>
  <c r="H1745" i="2"/>
  <c r="H1744" i="2"/>
  <c r="H1743" i="2"/>
  <c r="H1742" i="2"/>
  <c r="H1741" i="2"/>
  <c r="H1740" i="2"/>
  <c r="H1739" i="2"/>
  <c r="H1738" i="2"/>
  <c r="H1737" i="2"/>
  <c r="H1736" i="2"/>
  <c r="H1735" i="2"/>
  <c r="H1734" i="2"/>
  <c r="H1733" i="2"/>
  <c r="H1732" i="2"/>
  <c r="H1731" i="2"/>
  <c r="H1730" i="2"/>
  <c r="H1729" i="2"/>
  <c r="H1728" i="2"/>
  <c r="H1727" i="2"/>
  <c r="H1726" i="2"/>
  <c r="H1725" i="2"/>
  <c r="H1724" i="2"/>
  <c r="H1723" i="2"/>
  <c r="H1722" i="2"/>
  <c r="H1721" i="2"/>
  <c r="H1720" i="2"/>
  <c r="H1719" i="2"/>
  <c r="H1718" i="2"/>
  <c r="H1717" i="2"/>
  <c r="H1716" i="2"/>
  <c r="H1715" i="2"/>
  <c r="H1714" i="2"/>
  <c r="H1713" i="2"/>
  <c r="H1712" i="2"/>
  <c r="H1711" i="2"/>
  <c r="H1710" i="2"/>
  <c r="H1709" i="2"/>
  <c r="H1708" i="2"/>
  <c r="H1707" i="2"/>
  <c r="H1706" i="2"/>
  <c r="H1705" i="2"/>
  <c r="H1704" i="2"/>
  <c r="H1703" i="2"/>
  <c r="H1702" i="2"/>
  <c r="H1701" i="2"/>
  <c r="H1700" i="2"/>
  <c r="H1699" i="2"/>
  <c r="H1698" i="2"/>
  <c r="H1697" i="2"/>
  <c r="H1696" i="2"/>
  <c r="H1695" i="2"/>
  <c r="H1694" i="2"/>
  <c r="H1693" i="2"/>
  <c r="H1692" i="2"/>
  <c r="H1691" i="2"/>
  <c r="H1690" i="2"/>
  <c r="H1689" i="2"/>
  <c r="H1688" i="2"/>
  <c r="H1687" i="2"/>
  <c r="H1686" i="2"/>
  <c r="H1685" i="2"/>
  <c r="H1684" i="2"/>
  <c r="H1683" i="2"/>
  <c r="H1682" i="2"/>
  <c r="H1681" i="2"/>
  <c r="H1680" i="2"/>
  <c r="H1679" i="2"/>
  <c r="H1678" i="2"/>
  <c r="H1677" i="2"/>
  <c r="H1676" i="2"/>
  <c r="H1675" i="2"/>
  <c r="H1674" i="2"/>
  <c r="H1673" i="2"/>
  <c r="H1672" i="2"/>
  <c r="H1671" i="2"/>
  <c r="H1670" i="2"/>
  <c r="H1669" i="2"/>
  <c r="H1668" i="2"/>
  <c r="H1667" i="2"/>
  <c r="H1666" i="2"/>
  <c r="H1665" i="2"/>
  <c r="H1664" i="2"/>
  <c r="H1663" i="2"/>
  <c r="H1662" i="2"/>
  <c r="H1661" i="2"/>
  <c r="H1660" i="2"/>
  <c r="H1659" i="2"/>
  <c r="H1658" i="2"/>
  <c r="H1657" i="2"/>
  <c r="H1656" i="2"/>
  <c r="H1655" i="2"/>
  <c r="H1654" i="2"/>
  <c r="H1653" i="2"/>
  <c r="H1652" i="2"/>
  <c r="H1651" i="2"/>
  <c r="H1650" i="2"/>
  <c r="H1649" i="2"/>
  <c r="H1648" i="2"/>
  <c r="H1647" i="2"/>
  <c r="H1646" i="2"/>
  <c r="H1645" i="2"/>
  <c r="H1644" i="2"/>
  <c r="H1643" i="2"/>
  <c r="H1642" i="2"/>
  <c r="H1641" i="2"/>
  <c r="H1640" i="2"/>
  <c r="H1639" i="2"/>
  <c r="H1638" i="2"/>
  <c r="H1637" i="2"/>
  <c r="H1636" i="2"/>
  <c r="H1635" i="2"/>
  <c r="H1634" i="2"/>
  <c r="H1633" i="2"/>
  <c r="H1632" i="2"/>
  <c r="H1631" i="2"/>
  <c r="H1630" i="2"/>
  <c r="H1629" i="2"/>
  <c r="H1628" i="2"/>
  <c r="H1627" i="2"/>
  <c r="H1626" i="2"/>
  <c r="H1625" i="2"/>
  <c r="H1624" i="2"/>
  <c r="H1623" i="2"/>
  <c r="H1622" i="2"/>
  <c r="H1621" i="2"/>
  <c r="H1620" i="2"/>
  <c r="H1619" i="2"/>
  <c r="H1618" i="2"/>
  <c r="H1617" i="2"/>
  <c r="H1616" i="2"/>
  <c r="H1615" i="2"/>
  <c r="H1614" i="2"/>
  <c r="H1613" i="2"/>
  <c r="H1612" i="2"/>
  <c r="H1611" i="2"/>
  <c r="H1610" i="2"/>
  <c r="H1609" i="2"/>
  <c r="H1608" i="2"/>
  <c r="H1607" i="2"/>
  <c r="H1606" i="2"/>
  <c r="H1605" i="2"/>
  <c r="H1604" i="2"/>
  <c r="H1603" i="2"/>
  <c r="H1602" i="2"/>
  <c r="H1601" i="2"/>
  <c r="H1600" i="2"/>
  <c r="H1599" i="2"/>
  <c r="H1598" i="2"/>
  <c r="H1597" i="2"/>
  <c r="H1596" i="2"/>
  <c r="H1595" i="2"/>
  <c r="H1594" i="2"/>
  <c r="H1593" i="2"/>
  <c r="H1592" i="2"/>
  <c r="H1591" i="2"/>
  <c r="H1590" i="2"/>
  <c r="H1589" i="2"/>
  <c r="H1588" i="2"/>
  <c r="H1587" i="2"/>
  <c r="H1586" i="2"/>
  <c r="H1585" i="2"/>
  <c r="H1584" i="2"/>
  <c r="H1583" i="2"/>
  <c r="H1582" i="2"/>
  <c r="H1581" i="2"/>
  <c r="H1580" i="2"/>
  <c r="H1579" i="2"/>
  <c r="H1578" i="2"/>
  <c r="H1577" i="2"/>
  <c r="H1576" i="2"/>
  <c r="H1575" i="2"/>
  <c r="H1574" i="2"/>
  <c r="H1573" i="2"/>
  <c r="H1572" i="2"/>
  <c r="H1571" i="2"/>
  <c r="H1570" i="2"/>
  <c r="H1569" i="2"/>
  <c r="H1568" i="2"/>
  <c r="H1567" i="2"/>
  <c r="H1566" i="2"/>
  <c r="H1565" i="2"/>
  <c r="H1564" i="2"/>
  <c r="H1563" i="2"/>
  <c r="H1562" i="2"/>
  <c r="H1561" i="2"/>
  <c r="H1560" i="2"/>
  <c r="H1559" i="2"/>
  <c r="H1558" i="2"/>
  <c r="H1557" i="2"/>
  <c r="H1556" i="2"/>
  <c r="H1555" i="2"/>
  <c r="H1554" i="2"/>
  <c r="H1553" i="2"/>
  <c r="H1552" i="2"/>
  <c r="H1551" i="2"/>
  <c r="H1550" i="2"/>
  <c r="H1549" i="2"/>
  <c r="H1548" i="2"/>
  <c r="H1547" i="2"/>
  <c r="H1546" i="2"/>
  <c r="H1545" i="2"/>
  <c r="H1544" i="2"/>
  <c r="H1543" i="2"/>
  <c r="H1542" i="2"/>
  <c r="H1541" i="2"/>
  <c r="H1540" i="2"/>
  <c r="H1539" i="2"/>
  <c r="H1538" i="2"/>
  <c r="H1537" i="2"/>
  <c r="H1536" i="2"/>
  <c r="H1535" i="2"/>
  <c r="H1534" i="2"/>
  <c r="H1533" i="2"/>
  <c r="H1532" i="2"/>
  <c r="H1531" i="2"/>
  <c r="H1530" i="2"/>
  <c r="H1529" i="2"/>
  <c r="H1528" i="2"/>
  <c r="H1527" i="2"/>
  <c r="H1526" i="2"/>
  <c r="H1525" i="2"/>
  <c r="H1524" i="2"/>
  <c r="H1523" i="2"/>
  <c r="H1522" i="2"/>
  <c r="H1521" i="2"/>
  <c r="H1520" i="2"/>
  <c r="H1519" i="2"/>
  <c r="H1518" i="2"/>
  <c r="H1517" i="2"/>
  <c r="H1516" i="2"/>
  <c r="H1515" i="2"/>
  <c r="H1514" i="2"/>
  <c r="H1513" i="2"/>
  <c r="H1512" i="2"/>
  <c r="H1511" i="2"/>
  <c r="H1510" i="2"/>
  <c r="H1509" i="2"/>
  <c r="H1508" i="2"/>
  <c r="H1507" i="2"/>
  <c r="H1506" i="2"/>
  <c r="H1505" i="2"/>
  <c r="H1504" i="2"/>
  <c r="H1503" i="2"/>
  <c r="H1502" i="2"/>
  <c r="H1501" i="2"/>
  <c r="H1500" i="2"/>
  <c r="H1499" i="2"/>
  <c r="H1498" i="2"/>
  <c r="H1497" i="2"/>
  <c r="H1496" i="2"/>
  <c r="H1495" i="2"/>
  <c r="H1494" i="2"/>
  <c r="H1493" i="2"/>
  <c r="H1492" i="2"/>
  <c r="H1491" i="2"/>
  <c r="H1490" i="2"/>
  <c r="H1489" i="2"/>
  <c r="H1488" i="2"/>
  <c r="H1487" i="2"/>
  <c r="H1486" i="2"/>
  <c r="H1485" i="2"/>
  <c r="H1484" i="2"/>
  <c r="H1483" i="2"/>
  <c r="H1482" i="2"/>
  <c r="H1481" i="2"/>
  <c r="H1480" i="2"/>
  <c r="H1479" i="2"/>
  <c r="H1478" i="2"/>
  <c r="H1477" i="2"/>
  <c r="H1476" i="2"/>
  <c r="H1475" i="2"/>
  <c r="H1474" i="2"/>
  <c r="H1473" i="2"/>
  <c r="H1472" i="2"/>
  <c r="H1471" i="2"/>
  <c r="H1470" i="2"/>
  <c r="H1469" i="2"/>
  <c r="H1468" i="2"/>
  <c r="H1467" i="2"/>
  <c r="H1466" i="2"/>
  <c r="H1465" i="2"/>
  <c r="H1464" i="2"/>
  <c r="H1463" i="2"/>
  <c r="H1462" i="2"/>
  <c r="H1461" i="2"/>
  <c r="H1460" i="2"/>
  <c r="H1459" i="2"/>
  <c r="H1458" i="2"/>
  <c r="H1457" i="2"/>
  <c r="H1456" i="2"/>
  <c r="H1455" i="2"/>
  <c r="H1454" i="2"/>
  <c r="H1453" i="2"/>
  <c r="H1452" i="2"/>
  <c r="H1451" i="2"/>
  <c r="H1450" i="2"/>
  <c r="H1449" i="2"/>
  <c r="H1448" i="2"/>
  <c r="H1447" i="2"/>
  <c r="H1446" i="2"/>
  <c r="H1445" i="2"/>
  <c r="H1444" i="2"/>
  <c r="H1443" i="2"/>
  <c r="H1442" i="2"/>
  <c r="H1441" i="2"/>
  <c r="H1440" i="2"/>
  <c r="H1439" i="2"/>
  <c r="H1438" i="2"/>
  <c r="H1437" i="2"/>
  <c r="H1436" i="2"/>
  <c r="H1435" i="2"/>
  <c r="H1434" i="2"/>
  <c r="H1433" i="2"/>
  <c r="H1432" i="2"/>
  <c r="H1431" i="2"/>
  <c r="H1430" i="2"/>
  <c r="H1429" i="2"/>
  <c r="H1428" i="2"/>
  <c r="H1427" i="2"/>
  <c r="H1426" i="2"/>
  <c r="H1425" i="2"/>
  <c r="H1424" i="2"/>
  <c r="H1423" i="2"/>
  <c r="H1422" i="2"/>
  <c r="H1421" i="2"/>
  <c r="H1420" i="2"/>
  <c r="H1419" i="2"/>
  <c r="H1418" i="2"/>
  <c r="H1417" i="2"/>
  <c r="H1416" i="2"/>
  <c r="H1415" i="2"/>
  <c r="H1414" i="2"/>
  <c r="H1413" i="2"/>
  <c r="H1412" i="2"/>
  <c r="H1411" i="2"/>
  <c r="H1410" i="2"/>
  <c r="H1409" i="2"/>
  <c r="H1408" i="2"/>
  <c r="H1407" i="2"/>
  <c r="H1406" i="2"/>
  <c r="H1405" i="2"/>
  <c r="H1404" i="2"/>
  <c r="H1403" i="2"/>
  <c r="H1402" i="2"/>
  <c r="H1401" i="2"/>
  <c r="H1400" i="2"/>
  <c r="H1399" i="2"/>
  <c r="H1398" i="2"/>
  <c r="H1397" i="2"/>
  <c r="H1396" i="2"/>
  <c r="H1395" i="2"/>
  <c r="H1394" i="2"/>
  <c r="H1393" i="2"/>
  <c r="H1392" i="2"/>
  <c r="H1391" i="2"/>
  <c r="H1390" i="2"/>
  <c r="H1389" i="2"/>
  <c r="H1388" i="2"/>
  <c r="H1387" i="2"/>
  <c r="H1386" i="2"/>
  <c r="H1385" i="2"/>
  <c r="H1384" i="2"/>
  <c r="H1383" i="2"/>
  <c r="H1382" i="2"/>
  <c r="H1381" i="2"/>
  <c r="H1380" i="2"/>
  <c r="H1379" i="2"/>
  <c r="H1378" i="2"/>
  <c r="H1377" i="2"/>
  <c r="H1376" i="2"/>
  <c r="H1375" i="2"/>
  <c r="H1374" i="2"/>
  <c r="H1373" i="2"/>
  <c r="H1372" i="2"/>
  <c r="H1371" i="2"/>
  <c r="H1370" i="2"/>
  <c r="H1369" i="2"/>
  <c r="H1368" i="2"/>
  <c r="H1367" i="2"/>
  <c r="H1366" i="2"/>
  <c r="H1365" i="2"/>
  <c r="H1364" i="2"/>
  <c r="H1363" i="2"/>
  <c r="H1362" i="2"/>
  <c r="H1361" i="2"/>
  <c r="H1360" i="2"/>
  <c r="H1359" i="2"/>
  <c r="H1358" i="2"/>
  <c r="H1357" i="2"/>
  <c r="H1356" i="2"/>
  <c r="H1355" i="2"/>
  <c r="H1354" i="2"/>
  <c r="H1353" i="2"/>
  <c r="H1352" i="2"/>
  <c r="H1351" i="2"/>
  <c r="H1350" i="2"/>
  <c r="H1349" i="2"/>
  <c r="H1348" i="2"/>
  <c r="H1347" i="2"/>
  <c r="H1346" i="2"/>
  <c r="H1345" i="2"/>
  <c r="H1344" i="2"/>
  <c r="H1343" i="2"/>
  <c r="H1342" i="2"/>
  <c r="H1341" i="2"/>
  <c r="H1340" i="2"/>
  <c r="H1339" i="2"/>
  <c r="H1338" i="2"/>
  <c r="H1337" i="2"/>
  <c r="H1336" i="2"/>
  <c r="H1335" i="2"/>
  <c r="H1334" i="2"/>
  <c r="H1333" i="2"/>
  <c r="H1332" i="2"/>
  <c r="H1331" i="2"/>
  <c r="H1330" i="2"/>
  <c r="H1329" i="2"/>
  <c r="H1328" i="2"/>
  <c r="H1327" i="2"/>
  <c r="H1326" i="2"/>
  <c r="H1325" i="2"/>
  <c r="H1324" i="2"/>
  <c r="H1323" i="2"/>
  <c r="H1322" i="2"/>
  <c r="H1321" i="2"/>
  <c r="H1320" i="2"/>
  <c r="H1319" i="2"/>
  <c r="H1318" i="2"/>
  <c r="H1317" i="2"/>
  <c r="H1316" i="2"/>
  <c r="H1315" i="2"/>
  <c r="H1314" i="2"/>
  <c r="H1313" i="2"/>
  <c r="H1312" i="2"/>
  <c r="H1311" i="2"/>
  <c r="H1310" i="2"/>
  <c r="H1309" i="2"/>
  <c r="H1308" i="2"/>
  <c r="H1307" i="2"/>
  <c r="H1306" i="2"/>
  <c r="H1305" i="2"/>
  <c r="H1304" i="2"/>
  <c r="H1303" i="2"/>
  <c r="H1302" i="2"/>
  <c r="H1301" i="2"/>
  <c r="H1300" i="2"/>
  <c r="H1299" i="2"/>
  <c r="H1298" i="2"/>
  <c r="H1297" i="2"/>
  <c r="H1296" i="2"/>
  <c r="H1295" i="2"/>
  <c r="H1294" i="2"/>
  <c r="H1293" i="2"/>
  <c r="H1292" i="2"/>
  <c r="H1291" i="2"/>
  <c r="H1290" i="2"/>
  <c r="H1289" i="2"/>
  <c r="H1288" i="2"/>
  <c r="H1287" i="2"/>
  <c r="H1286" i="2"/>
  <c r="H1285" i="2"/>
  <c r="H1284" i="2"/>
  <c r="H1283" i="2"/>
  <c r="H1282" i="2"/>
  <c r="H1281" i="2"/>
  <c r="H1280" i="2"/>
  <c r="H1279" i="2"/>
  <c r="H1278" i="2"/>
  <c r="H1277" i="2"/>
  <c r="H1276" i="2"/>
  <c r="H1275" i="2"/>
  <c r="H1274" i="2"/>
  <c r="H1273" i="2"/>
  <c r="H1272" i="2"/>
  <c r="H1271" i="2"/>
  <c r="H1270" i="2"/>
  <c r="H1269" i="2"/>
  <c r="H1268" i="2"/>
  <c r="H1267" i="2"/>
  <c r="H1266" i="2"/>
  <c r="H1265" i="2"/>
  <c r="H1264" i="2"/>
  <c r="H1263" i="2"/>
  <c r="H1262" i="2"/>
  <c r="H1261" i="2"/>
  <c r="H1260" i="2"/>
  <c r="H1259" i="2"/>
  <c r="H1258" i="2"/>
  <c r="H1257" i="2"/>
  <c r="H1256" i="2"/>
  <c r="H1255" i="2"/>
  <c r="H1254" i="2"/>
  <c r="H1253" i="2"/>
  <c r="H1252" i="2"/>
  <c r="H1251" i="2"/>
  <c r="H1250" i="2"/>
  <c r="H1249" i="2"/>
  <c r="H1248" i="2"/>
  <c r="H1247" i="2"/>
  <c r="H1246" i="2"/>
  <c r="H1245" i="2"/>
  <c r="H1244" i="2"/>
  <c r="H1243" i="2"/>
  <c r="H1242" i="2"/>
  <c r="H1241" i="2"/>
  <c r="H1240" i="2"/>
  <c r="H1239" i="2"/>
  <c r="H1238" i="2"/>
  <c r="H1237" i="2"/>
  <c r="H1236" i="2"/>
  <c r="H1235" i="2"/>
  <c r="H1234" i="2"/>
  <c r="H1233" i="2"/>
  <c r="H1232" i="2"/>
  <c r="H1231" i="2"/>
  <c r="H1230" i="2"/>
  <c r="H1229" i="2"/>
  <c r="H1228" i="2"/>
  <c r="H1227" i="2"/>
  <c r="H1226" i="2"/>
  <c r="H1225" i="2"/>
  <c r="H1224" i="2"/>
  <c r="H1223" i="2"/>
  <c r="H1222" i="2"/>
  <c r="H1221" i="2"/>
  <c r="H1220" i="2"/>
  <c r="H1219" i="2"/>
  <c r="H1218" i="2"/>
  <c r="H1217" i="2"/>
  <c r="H1216" i="2"/>
  <c r="H1215" i="2"/>
  <c r="H1214" i="2"/>
  <c r="H1213" i="2"/>
  <c r="H1212" i="2"/>
  <c r="H1211" i="2"/>
  <c r="H1210" i="2"/>
  <c r="H1209" i="2"/>
  <c r="H1208" i="2"/>
  <c r="H1207" i="2"/>
  <c r="H1206" i="2"/>
  <c r="H1205" i="2"/>
  <c r="H1204" i="2"/>
  <c r="H1203" i="2"/>
  <c r="H1202" i="2"/>
  <c r="H1201" i="2"/>
  <c r="H1200" i="2"/>
  <c r="H1199" i="2"/>
  <c r="H1198" i="2"/>
  <c r="H1197" i="2"/>
  <c r="H1196" i="2"/>
  <c r="H1195" i="2"/>
  <c r="H1194" i="2"/>
  <c r="H1193" i="2"/>
  <c r="H1192" i="2"/>
  <c r="H1191" i="2"/>
  <c r="H1190" i="2"/>
  <c r="H1189" i="2"/>
  <c r="H1188" i="2"/>
  <c r="H1187" i="2"/>
  <c r="H1186" i="2"/>
  <c r="H1185" i="2"/>
  <c r="H1184" i="2"/>
  <c r="H1183" i="2"/>
  <c r="H1182" i="2"/>
  <c r="H1181" i="2"/>
  <c r="H1180" i="2"/>
  <c r="H1179" i="2"/>
  <c r="H1178" i="2"/>
  <c r="H1177" i="2"/>
  <c r="H1176" i="2"/>
  <c r="H1175" i="2"/>
  <c r="H1174" i="2"/>
  <c r="H1173" i="2"/>
  <c r="H1172" i="2"/>
  <c r="H1171" i="2"/>
  <c r="H1170" i="2"/>
  <c r="H1169" i="2"/>
  <c r="H1168" i="2"/>
  <c r="H1167" i="2"/>
  <c r="H1166" i="2"/>
  <c r="H1165" i="2"/>
  <c r="H1164" i="2"/>
  <c r="H1163" i="2"/>
  <c r="H1162" i="2"/>
  <c r="H1161" i="2"/>
  <c r="H1160" i="2"/>
  <c r="H1159" i="2"/>
  <c r="H1158" i="2"/>
  <c r="H1157" i="2"/>
  <c r="H1156" i="2"/>
  <c r="H1155" i="2"/>
  <c r="H1154" i="2"/>
  <c r="H1153" i="2"/>
  <c r="H1152" i="2"/>
  <c r="H1151" i="2"/>
  <c r="H1150" i="2"/>
  <c r="H1149" i="2"/>
  <c r="H1148" i="2"/>
  <c r="H1147" i="2"/>
  <c r="H1146" i="2"/>
  <c r="H1145" i="2"/>
  <c r="H1144" i="2"/>
  <c r="H1143" i="2"/>
  <c r="H1142" i="2"/>
  <c r="H1141" i="2"/>
  <c r="H1140" i="2"/>
  <c r="H1139" i="2"/>
  <c r="H1138" i="2"/>
  <c r="H1137" i="2"/>
  <c r="H1136" i="2"/>
  <c r="H1135" i="2"/>
  <c r="H1134" i="2"/>
  <c r="H1133" i="2"/>
  <c r="H1132" i="2"/>
  <c r="H1131" i="2"/>
  <c r="H1130" i="2"/>
  <c r="H1129" i="2"/>
  <c r="H1128" i="2"/>
  <c r="H1127" i="2"/>
  <c r="H1126" i="2"/>
  <c r="H1125" i="2"/>
  <c r="H1124" i="2"/>
  <c r="H1123" i="2"/>
  <c r="H1122" i="2"/>
  <c r="H1121" i="2"/>
  <c r="H1120" i="2"/>
  <c r="H1119" i="2"/>
  <c r="H1118" i="2"/>
  <c r="H1117" i="2"/>
  <c r="H1116" i="2"/>
  <c r="H1115" i="2"/>
  <c r="H1114" i="2"/>
  <c r="H1113" i="2"/>
  <c r="H1112" i="2"/>
  <c r="H1111" i="2"/>
  <c r="H1110" i="2"/>
  <c r="H1109" i="2"/>
  <c r="H1108" i="2"/>
  <c r="H1107" i="2"/>
  <c r="H1106" i="2"/>
  <c r="H1105" i="2"/>
  <c r="H1104" i="2"/>
  <c r="H1103" i="2"/>
  <c r="H1102" i="2"/>
  <c r="H1101" i="2"/>
  <c r="H1100" i="2"/>
  <c r="H1099" i="2"/>
  <c r="H1098" i="2"/>
  <c r="H1097" i="2"/>
  <c r="H1096" i="2"/>
  <c r="H1095" i="2"/>
  <c r="H1094" i="2"/>
  <c r="H1093" i="2"/>
  <c r="H1092" i="2"/>
  <c r="H1091" i="2"/>
  <c r="H1090" i="2"/>
  <c r="H1089" i="2"/>
  <c r="H1088" i="2"/>
  <c r="H1087" i="2"/>
  <c r="H1086" i="2"/>
  <c r="H1085" i="2"/>
  <c r="H1084" i="2"/>
  <c r="H1083" i="2"/>
  <c r="H1082" i="2"/>
  <c r="H1081" i="2"/>
  <c r="H1080" i="2"/>
  <c r="H1079" i="2"/>
  <c r="H1078" i="2"/>
  <c r="H1077" i="2"/>
  <c r="H1076" i="2"/>
  <c r="H1075" i="2"/>
  <c r="H1074" i="2"/>
  <c r="H1073" i="2"/>
  <c r="H1072" i="2"/>
  <c r="H1071" i="2"/>
  <c r="H1070" i="2"/>
  <c r="H1069" i="2"/>
  <c r="H1068" i="2"/>
  <c r="H1067" i="2"/>
  <c r="H1066" i="2"/>
  <c r="H1065" i="2"/>
  <c r="H1064" i="2"/>
  <c r="H1063" i="2"/>
  <c r="H1062" i="2"/>
  <c r="H1061" i="2"/>
  <c r="H1060" i="2"/>
  <c r="H1059" i="2"/>
  <c r="H1058" i="2"/>
  <c r="H1057" i="2"/>
  <c r="H1056" i="2"/>
  <c r="H1055" i="2"/>
  <c r="H1054" i="2"/>
  <c r="H1053" i="2"/>
  <c r="H1052" i="2"/>
  <c r="H1051" i="2"/>
  <c r="H1050" i="2"/>
  <c r="H1049" i="2"/>
  <c r="H1048" i="2"/>
  <c r="H1047" i="2"/>
  <c r="H1046" i="2"/>
  <c r="H1045" i="2"/>
  <c r="H1044" i="2"/>
  <c r="H1043" i="2"/>
  <c r="H1042" i="2"/>
  <c r="H1041" i="2"/>
  <c r="H1040" i="2"/>
  <c r="H1039" i="2"/>
  <c r="H1038" i="2"/>
  <c r="H1037" i="2"/>
  <c r="H1036" i="2"/>
  <c r="H1035" i="2"/>
  <c r="H1034" i="2"/>
  <c r="H1033" i="2"/>
  <c r="H1032" i="2"/>
  <c r="H1031" i="2"/>
  <c r="H1030" i="2"/>
  <c r="H1029" i="2"/>
  <c r="H1028" i="2"/>
  <c r="H1027" i="2"/>
  <c r="H1026" i="2"/>
  <c r="H1025" i="2"/>
  <c r="H1024" i="2"/>
  <c r="H1023" i="2"/>
  <c r="H1022" i="2"/>
  <c r="H1021" i="2"/>
  <c r="H1020" i="2"/>
  <c r="H1019" i="2"/>
  <c r="H1018" i="2"/>
  <c r="H1017" i="2"/>
  <c r="H1016" i="2"/>
  <c r="H1015" i="2"/>
  <c r="H1014" i="2"/>
  <c r="H1013" i="2"/>
  <c r="H1012" i="2"/>
  <c r="H1011" i="2"/>
  <c r="H1010" i="2"/>
  <c r="H1009" i="2"/>
  <c r="H1008" i="2"/>
  <c r="H1007" i="2"/>
  <c r="H1006" i="2"/>
  <c r="H1005" i="2"/>
  <c r="H1004" i="2"/>
  <c r="H1003" i="2"/>
  <c r="H1002" i="2"/>
  <c r="H1001" i="2"/>
  <c r="H1000" i="2"/>
  <c r="H999" i="2"/>
  <c r="H998" i="2"/>
  <c r="H997" i="2"/>
  <c r="H996" i="2"/>
  <c r="H995" i="2"/>
  <c r="H994" i="2"/>
  <c r="H993" i="2"/>
  <c r="H992" i="2"/>
  <c r="H991" i="2"/>
  <c r="H990" i="2"/>
  <c r="H989" i="2"/>
  <c r="H988" i="2"/>
  <c r="H987" i="2"/>
  <c r="H986" i="2"/>
  <c r="H985" i="2"/>
  <c r="H984" i="2"/>
  <c r="H983" i="2"/>
  <c r="H982" i="2"/>
  <c r="H981" i="2"/>
  <c r="H980" i="2"/>
  <c r="H979" i="2"/>
  <c r="H978" i="2"/>
  <c r="H977" i="2"/>
  <c r="H976" i="2"/>
  <c r="H975" i="2"/>
  <c r="H974" i="2"/>
  <c r="H973" i="2"/>
  <c r="H972" i="2"/>
  <c r="H971" i="2"/>
  <c r="H970" i="2"/>
  <c r="H969" i="2"/>
  <c r="H968" i="2"/>
  <c r="H967" i="2"/>
  <c r="H966" i="2"/>
  <c r="H965" i="2"/>
  <c r="H964" i="2"/>
  <c r="H963" i="2"/>
  <c r="H962" i="2"/>
  <c r="H961" i="2"/>
  <c r="H960" i="2"/>
  <c r="H959" i="2"/>
  <c r="H958" i="2"/>
  <c r="H957" i="2"/>
  <c r="H956" i="2"/>
  <c r="H955" i="2"/>
  <c r="H954" i="2"/>
  <c r="H953" i="2"/>
  <c r="H952" i="2"/>
  <c r="H951" i="2"/>
  <c r="H950" i="2"/>
  <c r="H949" i="2"/>
  <c r="H948" i="2"/>
  <c r="H947" i="2"/>
  <c r="H946" i="2"/>
  <c r="H945" i="2"/>
  <c r="H944" i="2"/>
  <c r="H943" i="2"/>
  <c r="H942" i="2"/>
  <c r="H941" i="2"/>
  <c r="H940" i="2"/>
  <c r="H939" i="2"/>
  <c r="H938" i="2"/>
  <c r="H937" i="2"/>
  <c r="H936" i="2"/>
  <c r="H935" i="2"/>
  <c r="H934" i="2"/>
  <c r="H933" i="2"/>
  <c r="H932" i="2"/>
  <c r="H931" i="2"/>
  <c r="H930" i="2"/>
  <c r="H929" i="2"/>
  <c r="H928" i="2"/>
  <c r="H927" i="2"/>
  <c r="H926" i="2"/>
  <c r="H925" i="2"/>
  <c r="H924" i="2"/>
  <c r="H923" i="2"/>
  <c r="H922" i="2"/>
  <c r="H921" i="2"/>
  <c r="H920" i="2"/>
  <c r="H919" i="2"/>
  <c r="H918" i="2"/>
  <c r="H917" i="2"/>
  <c r="H916" i="2"/>
  <c r="H915" i="2"/>
  <c r="H914" i="2"/>
  <c r="H913" i="2"/>
  <c r="H912" i="2"/>
  <c r="H911" i="2"/>
  <c r="H910" i="2"/>
  <c r="H909" i="2"/>
  <c r="H908" i="2"/>
  <c r="H907" i="2"/>
  <c r="H906" i="2"/>
  <c r="H905" i="2"/>
  <c r="H904" i="2"/>
  <c r="H903" i="2"/>
  <c r="H902" i="2"/>
  <c r="H901" i="2"/>
  <c r="H900" i="2"/>
  <c r="H899" i="2"/>
  <c r="H898" i="2"/>
  <c r="H897" i="2"/>
  <c r="H896" i="2"/>
  <c r="H895" i="2"/>
  <c r="H894" i="2"/>
  <c r="H893" i="2"/>
  <c r="H892" i="2"/>
  <c r="H891" i="2"/>
  <c r="H890" i="2"/>
  <c r="H889" i="2"/>
  <c r="H888" i="2"/>
  <c r="H887" i="2"/>
  <c r="H886" i="2"/>
  <c r="H885" i="2"/>
  <c r="H884" i="2"/>
  <c r="H883" i="2"/>
  <c r="H882" i="2"/>
  <c r="H881" i="2"/>
  <c r="H880" i="2"/>
  <c r="H879" i="2"/>
  <c r="H878" i="2"/>
  <c r="H877" i="2"/>
  <c r="H876" i="2"/>
  <c r="H875" i="2"/>
  <c r="H874" i="2"/>
  <c r="H873" i="2"/>
  <c r="H872" i="2"/>
  <c r="H871" i="2"/>
  <c r="H870" i="2"/>
  <c r="H869" i="2"/>
  <c r="H868" i="2"/>
  <c r="H867" i="2"/>
  <c r="H866" i="2"/>
  <c r="H865" i="2"/>
  <c r="H864" i="2"/>
  <c r="H863" i="2"/>
  <c r="H862" i="2"/>
  <c r="H861" i="2"/>
  <c r="H860" i="2"/>
  <c r="H859" i="2"/>
  <c r="H858" i="2"/>
  <c r="H857" i="2"/>
  <c r="H856" i="2"/>
  <c r="H855" i="2"/>
  <c r="H854" i="2"/>
  <c r="H853" i="2"/>
  <c r="H852" i="2"/>
  <c r="H851" i="2"/>
  <c r="H850" i="2"/>
  <c r="H849" i="2"/>
  <c r="H848" i="2"/>
  <c r="H847" i="2"/>
  <c r="H846" i="2"/>
  <c r="H845" i="2"/>
  <c r="H844" i="2"/>
  <c r="H843" i="2"/>
  <c r="H842" i="2"/>
  <c r="H841" i="2"/>
  <c r="H840" i="2"/>
  <c r="H839" i="2"/>
  <c r="H838" i="2"/>
  <c r="H837" i="2"/>
  <c r="H836" i="2"/>
  <c r="H835" i="2"/>
  <c r="H834" i="2"/>
  <c r="H833" i="2"/>
  <c r="H832" i="2"/>
  <c r="H831" i="2"/>
  <c r="H830" i="2"/>
  <c r="H829" i="2"/>
  <c r="H828" i="2"/>
  <c r="H827" i="2"/>
  <c r="H826" i="2"/>
  <c r="H825" i="2"/>
  <c r="H824" i="2"/>
  <c r="H823" i="2"/>
  <c r="H822" i="2"/>
  <c r="H821" i="2"/>
  <c r="H820" i="2"/>
  <c r="H819" i="2"/>
  <c r="H818" i="2"/>
  <c r="H817" i="2"/>
  <c r="H816" i="2"/>
  <c r="H815" i="2"/>
  <c r="H814" i="2"/>
  <c r="H813" i="2"/>
  <c r="H812" i="2"/>
  <c r="H811" i="2"/>
  <c r="H810" i="2"/>
  <c r="H809" i="2"/>
  <c r="H808" i="2"/>
  <c r="H807" i="2"/>
  <c r="H806" i="2"/>
  <c r="H805" i="2"/>
  <c r="H804" i="2"/>
  <c r="H803" i="2"/>
  <c r="H802" i="2"/>
  <c r="H801" i="2"/>
  <c r="H800" i="2"/>
  <c r="H799" i="2"/>
  <c r="H798" i="2"/>
  <c r="H797" i="2"/>
  <c r="H796" i="2"/>
  <c r="H795" i="2"/>
  <c r="H794" i="2"/>
  <c r="H793" i="2"/>
  <c r="H792" i="2"/>
  <c r="H791" i="2"/>
  <c r="H790" i="2"/>
  <c r="H789" i="2"/>
  <c r="H788" i="2"/>
  <c r="H787" i="2"/>
  <c r="H786" i="2"/>
  <c r="H785" i="2"/>
  <c r="H784" i="2"/>
  <c r="H783" i="2"/>
  <c r="H782" i="2"/>
  <c r="H781" i="2"/>
  <c r="H780" i="2"/>
  <c r="H779" i="2"/>
  <c r="H778" i="2"/>
  <c r="H777" i="2"/>
  <c r="H776" i="2"/>
  <c r="H775" i="2"/>
  <c r="H774" i="2"/>
  <c r="H773" i="2"/>
  <c r="H772" i="2"/>
  <c r="H771" i="2"/>
  <c r="H770" i="2"/>
  <c r="H769" i="2"/>
  <c r="H768" i="2"/>
  <c r="H767" i="2"/>
  <c r="H766" i="2"/>
  <c r="H765" i="2"/>
  <c r="H764" i="2"/>
  <c r="H763" i="2"/>
  <c r="H762" i="2"/>
  <c r="H761" i="2"/>
  <c r="H760" i="2"/>
  <c r="H759" i="2"/>
  <c r="H758" i="2"/>
  <c r="H757" i="2"/>
  <c r="H756" i="2"/>
  <c r="H755" i="2"/>
  <c r="H754" i="2"/>
  <c r="H753" i="2"/>
  <c r="H752" i="2"/>
  <c r="H751" i="2"/>
  <c r="H750" i="2"/>
  <c r="H749" i="2"/>
  <c r="H748" i="2"/>
  <c r="H747" i="2"/>
  <c r="H746" i="2"/>
  <c r="H745" i="2"/>
  <c r="H744" i="2"/>
  <c r="H743" i="2"/>
  <c r="H742" i="2"/>
  <c r="H741" i="2"/>
  <c r="H740" i="2"/>
  <c r="H739" i="2"/>
  <c r="H738" i="2"/>
  <c r="H737" i="2"/>
  <c r="H736" i="2"/>
  <c r="H735" i="2"/>
  <c r="H734" i="2"/>
  <c r="H733" i="2"/>
  <c r="H732" i="2"/>
  <c r="H731" i="2"/>
  <c r="H730" i="2"/>
  <c r="H729" i="2"/>
  <c r="H728" i="2"/>
  <c r="H727" i="2"/>
  <c r="H726" i="2"/>
  <c r="H725" i="2"/>
  <c r="H724" i="2"/>
  <c r="H723" i="2"/>
  <c r="H722" i="2"/>
  <c r="H721" i="2"/>
  <c r="H720" i="2"/>
  <c r="H719" i="2"/>
  <c r="H718" i="2"/>
  <c r="H717" i="2"/>
  <c r="H716" i="2"/>
  <c r="H715" i="2"/>
  <c r="H714" i="2"/>
  <c r="H713" i="2"/>
  <c r="H712" i="2"/>
  <c r="H711" i="2"/>
  <c r="H710" i="2"/>
  <c r="H709" i="2"/>
  <c r="H708" i="2"/>
  <c r="H707" i="2"/>
  <c r="H706" i="2"/>
  <c r="H705" i="2"/>
  <c r="H704" i="2"/>
  <c r="H703" i="2"/>
  <c r="H702" i="2"/>
  <c r="H701" i="2"/>
  <c r="H700" i="2"/>
  <c r="H699" i="2"/>
  <c r="H698" i="2"/>
  <c r="H697" i="2"/>
  <c r="H696" i="2"/>
  <c r="H695" i="2"/>
  <c r="H694" i="2"/>
  <c r="H693" i="2"/>
  <c r="H692" i="2"/>
  <c r="H691" i="2"/>
  <c r="H690" i="2"/>
  <c r="H689" i="2"/>
  <c r="H688" i="2"/>
  <c r="H687" i="2"/>
  <c r="H686" i="2"/>
  <c r="H685" i="2"/>
  <c r="H684" i="2"/>
  <c r="H683" i="2"/>
  <c r="H682" i="2"/>
  <c r="H681" i="2"/>
  <c r="H680" i="2"/>
  <c r="H679" i="2"/>
  <c r="H678" i="2"/>
  <c r="H677" i="2"/>
  <c r="H676" i="2"/>
  <c r="H675" i="2"/>
  <c r="H674" i="2"/>
  <c r="H673" i="2"/>
  <c r="H672" i="2"/>
  <c r="H671" i="2"/>
  <c r="H670" i="2"/>
  <c r="H669" i="2"/>
  <c r="H668" i="2"/>
  <c r="H667" i="2"/>
  <c r="H666" i="2"/>
  <c r="H665" i="2"/>
  <c r="H664" i="2"/>
  <c r="H663" i="2"/>
  <c r="H662" i="2"/>
  <c r="H661" i="2"/>
  <c r="H660" i="2"/>
  <c r="H659" i="2"/>
  <c r="H658" i="2"/>
  <c r="H657" i="2"/>
  <c r="H656" i="2"/>
  <c r="H655" i="2"/>
  <c r="H654" i="2"/>
  <c r="H653" i="2"/>
  <c r="H652" i="2"/>
  <c r="H651" i="2"/>
  <c r="H650" i="2"/>
  <c r="H649" i="2"/>
  <c r="H648" i="2"/>
  <c r="H647" i="2"/>
  <c r="H646" i="2"/>
  <c r="H645" i="2"/>
  <c r="H644" i="2"/>
  <c r="H643" i="2"/>
  <c r="H642" i="2"/>
  <c r="H641" i="2"/>
  <c r="H640" i="2"/>
  <c r="H639" i="2"/>
  <c r="H638" i="2"/>
  <c r="H637" i="2"/>
  <c r="H636" i="2"/>
  <c r="H635" i="2"/>
  <c r="H634" i="2"/>
  <c r="H633" i="2"/>
  <c r="H632" i="2"/>
  <c r="H631" i="2"/>
  <c r="H630" i="2"/>
  <c r="H629" i="2"/>
  <c r="H628" i="2"/>
  <c r="H627" i="2"/>
  <c r="H626" i="2"/>
  <c r="H625" i="2"/>
  <c r="H624" i="2"/>
  <c r="H623" i="2"/>
  <c r="H622" i="2"/>
  <c r="H621" i="2"/>
  <c r="H620" i="2"/>
  <c r="H619" i="2"/>
  <c r="H618" i="2"/>
  <c r="H617" i="2"/>
  <c r="H616" i="2"/>
  <c r="H615" i="2"/>
  <c r="H614" i="2"/>
  <c r="H613" i="2"/>
  <c r="H612" i="2"/>
  <c r="H611" i="2"/>
  <c r="H610" i="2"/>
  <c r="H609" i="2"/>
  <c r="H608" i="2"/>
  <c r="H607" i="2"/>
  <c r="H606" i="2"/>
  <c r="H605" i="2"/>
  <c r="H604" i="2"/>
  <c r="H603" i="2"/>
  <c r="H602" i="2"/>
  <c r="H601" i="2"/>
  <c r="H600" i="2"/>
  <c r="H599" i="2"/>
  <c r="H598" i="2"/>
  <c r="H597" i="2"/>
  <c r="H596" i="2"/>
  <c r="H595" i="2"/>
  <c r="H594" i="2"/>
  <c r="H593" i="2"/>
  <c r="H592" i="2"/>
  <c r="H591" i="2"/>
  <c r="H590" i="2"/>
  <c r="H589" i="2"/>
  <c r="H588" i="2"/>
  <c r="H587" i="2"/>
  <c r="H586" i="2"/>
  <c r="H585" i="2"/>
  <c r="H584" i="2"/>
  <c r="H583" i="2"/>
  <c r="H582" i="2"/>
  <c r="H581" i="2"/>
  <c r="H580" i="2"/>
  <c r="H579" i="2"/>
  <c r="H578" i="2"/>
  <c r="H577" i="2"/>
  <c r="H576" i="2"/>
  <c r="H575" i="2"/>
  <c r="H574" i="2"/>
  <c r="H573" i="2"/>
  <c r="H572" i="2"/>
  <c r="H571" i="2"/>
  <c r="H570" i="2"/>
  <c r="H569" i="2"/>
  <c r="H568" i="2"/>
  <c r="H567" i="2"/>
  <c r="H566" i="2"/>
  <c r="H565" i="2"/>
  <c r="H564" i="2"/>
  <c r="H563" i="2"/>
  <c r="H562" i="2"/>
  <c r="H561" i="2"/>
  <c r="H560" i="2"/>
  <c r="H559" i="2"/>
  <c r="H558" i="2"/>
  <c r="H557" i="2"/>
  <c r="H556" i="2"/>
  <c r="H555" i="2"/>
  <c r="H554" i="2"/>
  <c r="H553" i="2"/>
  <c r="H552" i="2"/>
  <c r="H551" i="2"/>
  <c r="H550" i="2"/>
  <c r="H549" i="2"/>
  <c r="H548" i="2"/>
  <c r="H547" i="2"/>
  <c r="H546" i="2"/>
  <c r="H545" i="2"/>
  <c r="H544" i="2"/>
  <c r="H543" i="2"/>
  <c r="H542" i="2"/>
  <c r="H541" i="2"/>
  <c r="H540" i="2"/>
  <c r="H539" i="2"/>
  <c r="H538" i="2"/>
  <c r="H537" i="2"/>
  <c r="H536" i="2"/>
  <c r="H535" i="2"/>
  <c r="H534" i="2"/>
  <c r="H533" i="2"/>
  <c r="H532" i="2"/>
  <c r="H531" i="2"/>
  <c r="H530" i="2"/>
  <c r="H529" i="2"/>
  <c r="H528" i="2"/>
  <c r="H527" i="2"/>
  <c r="H526" i="2"/>
  <c r="H525" i="2"/>
  <c r="H524" i="2"/>
  <c r="H523" i="2"/>
  <c r="H522" i="2"/>
  <c r="H521" i="2"/>
  <c r="H520" i="2"/>
  <c r="H519" i="2"/>
  <c r="H518" i="2"/>
  <c r="H517" i="2"/>
  <c r="H516" i="2"/>
  <c r="H515" i="2"/>
  <c r="H514" i="2"/>
  <c r="H513" i="2"/>
  <c r="H512" i="2"/>
  <c r="H511" i="2"/>
  <c r="H510" i="2"/>
  <c r="H509" i="2"/>
  <c r="H508" i="2"/>
  <c r="H507" i="2"/>
  <c r="H506" i="2"/>
  <c r="H505" i="2"/>
  <c r="H504" i="2"/>
  <c r="H503" i="2"/>
  <c r="H502" i="2"/>
  <c r="H501" i="2"/>
  <c r="H500" i="2"/>
  <c r="H499" i="2"/>
  <c r="H498" i="2"/>
  <c r="H497" i="2"/>
  <c r="H496" i="2"/>
  <c r="H495" i="2"/>
  <c r="H494" i="2"/>
  <c r="H493" i="2"/>
  <c r="H492" i="2"/>
  <c r="H491" i="2"/>
  <c r="H490" i="2"/>
  <c r="H489" i="2"/>
  <c r="H488" i="2"/>
  <c r="H487" i="2"/>
  <c r="H486" i="2"/>
  <c r="H485" i="2"/>
  <c r="H484" i="2"/>
  <c r="H483" i="2"/>
  <c r="H482" i="2"/>
  <c r="H481" i="2"/>
  <c r="H480" i="2"/>
  <c r="H479" i="2"/>
  <c r="H478" i="2"/>
  <c r="H477" i="2"/>
  <c r="H476" i="2"/>
  <c r="H475" i="2"/>
  <c r="H474" i="2"/>
  <c r="H473" i="2"/>
  <c r="H472" i="2"/>
  <c r="H471" i="2"/>
  <c r="H470" i="2"/>
  <c r="H469" i="2"/>
  <c r="H468" i="2"/>
  <c r="H467" i="2"/>
  <c r="H466" i="2"/>
  <c r="H465" i="2"/>
  <c r="H464" i="2"/>
  <c r="H463" i="2"/>
  <c r="H462" i="2"/>
  <c r="H461" i="2"/>
  <c r="H460" i="2"/>
  <c r="H459" i="2"/>
  <c r="H458" i="2"/>
  <c r="H457" i="2"/>
  <c r="H456" i="2"/>
  <c r="H455" i="2"/>
  <c r="H454" i="2"/>
  <c r="H453" i="2"/>
  <c r="H452" i="2"/>
  <c r="H451" i="2"/>
  <c r="H450" i="2"/>
  <c r="H449" i="2"/>
  <c r="H448" i="2"/>
  <c r="H447" i="2"/>
  <c r="H446" i="2"/>
  <c r="H445" i="2"/>
  <c r="H444" i="2"/>
  <c r="H443" i="2"/>
  <c r="H442" i="2"/>
  <c r="H441" i="2"/>
  <c r="H440" i="2"/>
  <c r="H439" i="2"/>
  <c r="H438" i="2"/>
  <c r="H437" i="2"/>
  <c r="H436" i="2"/>
  <c r="H435" i="2"/>
  <c r="H434" i="2"/>
  <c r="H433" i="2"/>
  <c r="H432" i="2"/>
  <c r="H431" i="2"/>
  <c r="H430" i="2"/>
  <c r="H429" i="2"/>
  <c r="H428" i="2"/>
  <c r="H427" i="2"/>
  <c r="H426" i="2"/>
  <c r="H425" i="2"/>
  <c r="H424" i="2"/>
  <c r="H423" i="2"/>
  <c r="H422" i="2"/>
  <c r="H421" i="2"/>
  <c r="H420" i="2"/>
  <c r="H419" i="2"/>
  <c r="H418" i="2"/>
  <c r="H417" i="2"/>
  <c r="H416" i="2"/>
  <c r="H415" i="2"/>
  <c r="H414" i="2"/>
  <c r="H413" i="2"/>
  <c r="H412" i="2"/>
  <c r="H411" i="2"/>
  <c r="H410" i="2"/>
  <c r="H409" i="2"/>
  <c r="H408" i="2"/>
  <c r="H407" i="2"/>
  <c r="H406" i="2"/>
  <c r="H405" i="2"/>
  <c r="H404" i="2"/>
  <c r="H403" i="2"/>
  <c r="H402" i="2"/>
  <c r="H401" i="2"/>
  <c r="H400" i="2"/>
  <c r="H399" i="2"/>
  <c r="H398" i="2"/>
  <c r="H397" i="2"/>
  <c r="H396" i="2"/>
  <c r="H395" i="2"/>
  <c r="H394" i="2"/>
  <c r="H393" i="2"/>
  <c r="H392" i="2"/>
  <c r="H391" i="2"/>
  <c r="H390" i="2"/>
  <c r="H389" i="2"/>
  <c r="H388" i="2"/>
  <c r="H387" i="2"/>
  <c r="H386" i="2"/>
  <c r="H385" i="2"/>
  <c r="H384" i="2"/>
  <c r="H383" i="2"/>
  <c r="H382" i="2"/>
  <c r="H381" i="2"/>
  <c r="H380" i="2"/>
  <c r="H379" i="2"/>
  <c r="H378" i="2"/>
  <c r="H377" i="2"/>
  <c r="H376" i="2"/>
  <c r="H375" i="2"/>
  <c r="H374" i="2"/>
  <c r="H373" i="2"/>
  <c r="H372" i="2"/>
  <c r="H371" i="2"/>
  <c r="H370" i="2"/>
  <c r="H369" i="2"/>
  <c r="H368" i="2"/>
  <c r="H367" i="2"/>
  <c r="H366" i="2"/>
  <c r="H365" i="2"/>
  <c r="H364" i="2"/>
  <c r="H363" i="2"/>
  <c r="H362" i="2"/>
  <c r="H361" i="2"/>
  <c r="H360" i="2"/>
  <c r="H359" i="2"/>
  <c r="H358" i="2"/>
  <c r="H357" i="2"/>
  <c r="H356" i="2"/>
  <c r="H355" i="2"/>
  <c r="H354" i="2"/>
  <c r="H353" i="2"/>
  <c r="H352" i="2"/>
  <c r="H351" i="2"/>
  <c r="H350" i="2"/>
  <c r="H349" i="2"/>
  <c r="H348" i="2"/>
  <c r="H347" i="2"/>
  <c r="H346" i="2"/>
  <c r="H345" i="2"/>
  <c r="H344" i="2"/>
  <c r="H343" i="2"/>
  <c r="H342" i="2"/>
  <c r="H341" i="2"/>
  <c r="H340" i="2"/>
  <c r="H339" i="2"/>
  <c r="H338" i="2"/>
  <c r="H337" i="2"/>
  <c r="H336" i="2"/>
  <c r="H335" i="2"/>
  <c r="H334" i="2"/>
  <c r="H333" i="2"/>
  <c r="H332" i="2"/>
  <c r="H331" i="2"/>
  <c r="H330" i="2"/>
  <c r="H329" i="2"/>
  <c r="H328" i="2"/>
  <c r="H327" i="2"/>
  <c r="H326" i="2"/>
  <c r="H325" i="2"/>
  <c r="H324" i="2"/>
  <c r="H323" i="2"/>
  <c r="H322" i="2"/>
  <c r="H321" i="2"/>
  <c r="H320" i="2"/>
  <c r="H319" i="2"/>
  <c r="H318" i="2"/>
  <c r="H317" i="2"/>
  <c r="H316" i="2"/>
  <c r="H315" i="2"/>
  <c r="H314" i="2"/>
  <c r="H313" i="2"/>
  <c r="H312" i="2"/>
  <c r="H311" i="2"/>
  <c r="H310" i="2"/>
  <c r="H309" i="2"/>
  <c r="H308" i="2"/>
  <c r="H307" i="2"/>
  <c r="H306" i="2"/>
  <c r="H305" i="2"/>
  <c r="H304" i="2"/>
  <c r="H303" i="2"/>
  <c r="H302" i="2"/>
  <c r="H301" i="2"/>
  <c r="H300" i="2"/>
  <c r="H299" i="2"/>
  <c r="H298" i="2"/>
  <c r="H297" i="2"/>
  <c r="H296" i="2"/>
  <c r="H295" i="2"/>
  <c r="H294" i="2"/>
  <c r="H293" i="2"/>
  <c r="H292" i="2"/>
  <c r="H291" i="2"/>
  <c r="H290" i="2"/>
  <c r="H289" i="2"/>
  <c r="H288" i="2"/>
  <c r="H287" i="2"/>
  <c r="H286" i="2"/>
  <c r="H285" i="2"/>
  <c r="H284" i="2"/>
  <c r="H283" i="2"/>
  <c r="H282" i="2"/>
  <c r="H281" i="2"/>
  <c r="H280" i="2"/>
  <c r="H279" i="2"/>
  <c r="H278" i="2"/>
  <c r="H277" i="2"/>
  <c r="H276" i="2"/>
  <c r="H275" i="2"/>
  <c r="H274" i="2"/>
  <c r="H273" i="2"/>
  <c r="H272" i="2"/>
  <c r="H271" i="2"/>
  <c r="H270" i="2"/>
  <c r="H269" i="2"/>
  <c r="H268" i="2"/>
  <c r="H267" i="2"/>
  <c r="H266" i="2"/>
  <c r="H265" i="2"/>
  <c r="H264" i="2"/>
  <c r="H263" i="2"/>
  <c r="H262" i="2"/>
  <c r="H261" i="2"/>
  <c r="H260" i="2"/>
  <c r="H259" i="2"/>
  <c r="H258" i="2"/>
  <c r="H257" i="2"/>
  <c r="H256" i="2"/>
  <c r="H255" i="2"/>
  <c r="H254" i="2"/>
  <c r="H253" i="2"/>
  <c r="H252" i="2"/>
  <c r="H251" i="2"/>
  <c r="H250" i="2"/>
  <c r="H249" i="2"/>
  <c r="H248" i="2"/>
  <c r="H247" i="2"/>
  <c r="H246" i="2"/>
  <c r="H245" i="2"/>
  <c r="H244" i="2"/>
  <c r="H243" i="2"/>
  <c r="H242" i="2"/>
  <c r="H241" i="2"/>
  <c r="H240" i="2"/>
  <c r="H239" i="2"/>
  <c r="H238" i="2"/>
  <c r="H237" i="2"/>
  <c r="H236" i="2"/>
  <c r="H235" i="2"/>
  <c r="H234" i="2"/>
  <c r="H233" i="2"/>
  <c r="H232" i="2"/>
  <c r="H231" i="2"/>
  <c r="H230" i="2"/>
  <c r="H229" i="2"/>
  <c r="H228" i="2"/>
  <c r="H227" i="2"/>
  <c r="H226" i="2"/>
  <c r="H225" i="2"/>
  <c r="H224" i="2"/>
  <c r="H223" i="2"/>
  <c r="H222" i="2"/>
  <c r="H221" i="2"/>
  <c r="H220" i="2"/>
  <c r="H219" i="2"/>
  <c r="H218" i="2"/>
  <c r="H217" i="2"/>
  <c r="H216" i="2"/>
  <c r="E8" i="3"/>
  <c r="E8" i="2"/>
  <c r="S177" i="2" l="1" a="1"/>
  <c r="S177" i="2" s="1"/>
  <c r="P120" i="2"/>
  <c r="S200" i="2" a="1"/>
  <c r="S200" i="2" s="1"/>
  <c r="P158" i="2"/>
  <c r="S157" i="2" a="1"/>
  <c r="S157" i="2" s="1"/>
  <c r="AE1721" i="2"/>
  <c r="AE1229" i="2"/>
  <c r="P136" i="2"/>
  <c r="P142" i="2"/>
  <c r="P184" i="2"/>
  <c r="P148" i="2"/>
  <c r="P129" i="2"/>
  <c r="P152" i="2"/>
  <c r="P174" i="2"/>
  <c r="AE174" i="2" s="1"/>
  <c r="S136" i="2" a="1"/>
  <c r="S136" i="2" s="1"/>
  <c r="S158" i="2" a="1"/>
  <c r="S158" i="2" s="1"/>
  <c r="B503" i="2"/>
  <c r="AB503" i="2" s="1"/>
  <c r="B1927" i="2"/>
  <c r="AB1927" i="2" s="1"/>
  <c r="S135" i="2" a="1"/>
  <c r="S135" i="2" s="1"/>
  <c r="S168" i="2" a="1"/>
  <c r="S168" i="2" s="1"/>
  <c r="P168" i="2"/>
  <c r="P200" i="2"/>
  <c r="P126" i="2"/>
  <c r="S206" i="2" a="1"/>
  <c r="S206" i="2" s="1"/>
  <c r="P210" i="2"/>
  <c r="P153" i="2"/>
  <c r="AE153" i="2" s="1"/>
  <c r="S162" i="2" a="1"/>
  <c r="S162" i="2" s="1"/>
  <c r="B263" i="2"/>
  <c r="AB263" i="2" s="1"/>
  <c r="B897" i="2"/>
  <c r="AB897" i="2" s="1"/>
  <c r="S156" i="2" a="1"/>
  <c r="S156" i="2" s="1"/>
  <c r="S126" i="2" a="1"/>
  <c r="S126" i="2" s="1"/>
  <c r="P199" i="2"/>
  <c r="P212" i="2"/>
  <c r="S199" i="2" a="1"/>
  <c r="S199" i="2" s="1"/>
  <c r="S159" i="2" a="1"/>
  <c r="S159" i="2" s="1"/>
  <c r="B1257" i="2"/>
  <c r="AB1257" i="2" s="1"/>
  <c r="P193" i="2"/>
  <c r="S143" i="2" a="1"/>
  <c r="S143" i="2" s="1"/>
  <c r="S129" i="2" a="1"/>
  <c r="S129" i="2" s="1"/>
  <c r="P127" i="2"/>
  <c r="P143" i="2"/>
  <c r="P183" i="2"/>
  <c r="AE183" i="2" s="1"/>
  <c r="P180" i="2"/>
  <c r="S164" i="2" a="1"/>
  <c r="S164" i="2" s="1"/>
  <c r="S167" i="2" a="1"/>
  <c r="S167" i="2" s="1"/>
  <c r="S197" i="2" a="1"/>
  <c r="S197" i="2" s="1"/>
  <c r="S144" i="2" a="1"/>
  <c r="S144" i="2" s="1"/>
  <c r="S150" i="2" a="1"/>
  <c r="S150" i="2" s="1"/>
  <c r="S214" i="2" a="1"/>
  <c r="S214" i="2" s="1"/>
  <c r="AE841" i="2"/>
  <c r="P128" i="2"/>
  <c r="S208" i="2" a="1"/>
  <c r="S208" i="2" s="1"/>
  <c r="B1655" i="2"/>
  <c r="AB1655" i="2" s="1"/>
  <c r="B220" i="2"/>
  <c r="AB220" i="2" s="1"/>
  <c r="B2385" i="2"/>
  <c r="AB2385" i="2" s="1"/>
  <c r="P125" i="2"/>
  <c r="P176" i="2"/>
  <c r="AE176" i="2" s="1"/>
  <c r="P192" i="2"/>
  <c r="AE192" i="2" s="1"/>
  <c r="P160" i="2"/>
  <c r="S176" i="2" a="1"/>
  <c r="S176" i="2" s="1"/>
  <c r="P155" i="2"/>
  <c r="AE155" i="2" s="1"/>
  <c r="P195" i="2"/>
  <c r="AE195" i="2" s="1"/>
  <c r="P201" i="2"/>
  <c r="P196" i="2"/>
  <c r="P211" i="2"/>
  <c r="AE211" i="2" s="1"/>
  <c r="P157" i="2"/>
  <c r="S195" i="2" a="1"/>
  <c r="S195" i="2" s="1"/>
  <c r="S179" i="2" a="1"/>
  <c r="S179" i="2" s="1"/>
  <c r="S116" i="2" a="1"/>
  <c r="S116" i="2" s="1"/>
  <c r="S196" i="2" a="1"/>
  <c r="S196" i="2" s="1"/>
  <c r="S201" i="2" a="1"/>
  <c r="S201" i="2" s="1"/>
  <c r="S121" i="2" a="1"/>
  <c r="S121" i="2" s="1"/>
  <c r="P171" i="2"/>
  <c r="AE171" i="2" s="1"/>
  <c r="P131" i="2"/>
  <c r="P164" i="2"/>
  <c r="P189" i="2"/>
  <c r="P132" i="2"/>
  <c r="AE132" i="2" s="1"/>
  <c r="P133" i="2"/>
  <c r="B133" i="2" s="1"/>
  <c r="AB133" i="2" s="1"/>
  <c r="P169" i="2"/>
  <c r="S155" i="2" a="1"/>
  <c r="S155" i="2" s="1"/>
  <c r="S132" i="2" a="1"/>
  <c r="S132" i="2" s="1"/>
  <c r="B1569" i="2"/>
  <c r="AB1569" i="2" s="1"/>
  <c r="P185" i="2"/>
  <c r="P116" i="2"/>
  <c r="P137" i="2"/>
  <c r="AE137" i="2" s="1"/>
  <c r="S185" i="2" a="1"/>
  <c r="S185" i="2" s="1"/>
  <c r="S153" i="2" a="1"/>
  <c r="S153" i="2" s="1"/>
  <c r="P202" i="2"/>
  <c r="P12" i="2"/>
  <c r="B12" i="2" s="1"/>
  <c r="K11" i="3"/>
  <c r="I12" i="3"/>
  <c r="I19" i="3"/>
  <c r="I11" i="3"/>
  <c r="I17" i="3"/>
  <c r="S122" i="2" a="1"/>
  <c r="S122" i="2" s="1"/>
  <c r="P186" i="2"/>
  <c r="B186" i="2" s="1"/>
  <c r="AB186" i="2" s="1"/>
  <c r="S202" i="2" a="1"/>
  <c r="S202" i="2" s="1"/>
  <c r="S170" i="2" a="1"/>
  <c r="S170" i="2" s="1"/>
  <c r="AE1015" i="2"/>
  <c r="AP56" i="4"/>
  <c r="AX58" i="4" s="1"/>
  <c r="AX59" i="4" s="1"/>
  <c r="B1025" i="2"/>
  <c r="AB1025" i="2" s="1"/>
  <c r="R40" i="4"/>
  <c r="R42" i="4" s="1"/>
  <c r="P135" i="2"/>
  <c r="AE135" i="2" s="1"/>
  <c r="P140" i="2"/>
  <c r="AE140" i="2" s="1"/>
  <c r="P124" i="2"/>
  <c r="B124" i="2" s="1"/>
  <c r="AB124" i="2" s="1"/>
  <c r="S204" i="2" a="1"/>
  <c r="S204" i="2" s="1"/>
  <c r="S149" i="2" a="1"/>
  <c r="S149" i="2" s="1"/>
  <c r="S209" i="2" a="1"/>
  <c r="S209" i="2" s="1"/>
  <c r="S145" i="2" a="1"/>
  <c r="S145" i="2" s="1"/>
  <c r="S181" i="2" a="1"/>
  <c r="S181" i="2" s="1"/>
  <c r="S130" i="2" a="1"/>
  <c r="S130" i="2" s="1"/>
  <c r="S210" i="2" a="1"/>
  <c r="S210" i="2" s="1"/>
  <c r="B1281" i="2"/>
  <c r="AB1281" i="2" s="1"/>
  <c r="B1287" i="2"/>
  <c r="AB1287" i="2" s="1"/>
  <c r="P175" i="2"/>
  <c r="AE175" i="2" s="1"/>
  <c r="P161" i="2"/>
  <c r="AE161" i="2" s="1"/>
  <c r="P172" i="2"/>
  <c r="AE172" i="2" s="1"/>
  <c r="P205" i="2"/>
  <c r="AE205" i="2" s="1"/>
  <c r="P215" i="2"/>
  <c r="AE215" i="2" s="1"/>
  <c r="P130" i="2"/>
  <c r="B130" i="2" s="1"/>
  <c r="AB130" i="2" s="1"/>
  <c r="P162" i="2"/>
  <c r="B162" i="2" s="1"/>
  <c r="AB162" i="2" s="1"/>
  <c r="P151" i="2"/>
  <c r="AE151" i="2" s="1"/>
  <c r="P191" i="2"/>
  <c r="AE191" i="2" s="1"/>
  <c r="P119" i="2"/>
  <c r="AE119" i="2" s="1"/>
  <c r="P188" i="2"/>
  <c r="AE188" i="2" s="1"/>
  <c r="P177" i="2"/>
  <c r="AE177" i="2" s="1"/>
  <c r="P146" i="2"/>
  <c r="B146" i="2" s="1"/>
  <c r="AB146" i="2" s="1"/>
  <c r="P117" i="2"/>
  <c r="B117" i="2" s="1"/>
  <c r="AB117" i="2" s="1"/>
  <c r="P149" i="2"/>
  <c r="B149" i="2" s="1"/>
  <c r="AB149" i="2" s="1"/>
  <c r="P173" i="2"/>
  <c r="AE173" i="2" s="1"/>
  <c r="S172" i="2" a="1"/>
  <c r="S172" i="2" s="1"/>
  <c r="S207" i="2" a="1"/>
  <c r="S207" i="2" s="1"/>
  <c r="S124" i="2" a="1"/>
  <c r="S124" i="2" s="1"/>
  <c r="P207" i="2"/>
  <c r="B207" i="2" s="1"/>
  <c r="AB207" i="2" s="1"/>
  <c r="P204" i="2"/>
  <c r="B204" i="2" s="1"/>
  <c r="AB204" i="2" s="1"/>
  <c r="P209" i="2"/>
  <c r="AE209" i="2" s="1"/>
  <c r="P156" i="2"/>
  <c r="AE156" i="2" s="1"/>
  <c r="P145" i="2"/>
  <c r="AE145" i="2" s="1"/>
  <c r="P181" i="2"/>
  <c r="AE181" i="2" s="1"/>
  <c r="P178" i="2"/>
  <c r="B178" i="2" s="1"/>
  <c r="AB178" i="2" s="1"/>
  <c r="S193" i="2" a="1"/>
  <c r="S193" i="2" s="1"/>
  <c r="S140" i="2" a="1"/>
  <c r="S140" i="2" s="1"/>
  <c r="S188" i="2" a="1"/>
  <c r="S188" i="2" s="1"/>
  <c r="S117" i="2" a="1"/>
  <c r="S117" i="2" s="1"/>
  <c r="S173" i="2" a="1"/>
  <c r="S173" i="2" s="1"/>
  <c r="S175" i="2" a="1"/>
  <c r="S175" i="2" s="1"/>
  <c r="S161" i="2" a="1"/>
  <c r="S161" i="2" s="1"/>
  <c r="S215" i="2" a="1"/>
  <c r="S215" i="2" s="1"/>
  <c r="S24" i="2" a="1"/>
  <c r="S24" i="2" s="1"/>
  <c r="S56" i="2" a="1"/>
  <c r="S56" i="2" s="1"/>
  <c r="S120" i="2" a="1"/>
  <c r="S120" i="2" s="1"/>
  <c r="S152" i="2" a="1"/>
  <c r="S152" i="2" s="1"/>
  <c r="S184" i="2" a="1"/>
  <c r="S184" i="2" s="1"/>
  <c r="S189" i="2" a="1"/>
  <c r="S189" i="2" s="1"/>
  <c r="P42" i="2"/>
  <c r="B42" i="2" s="1"/>
  <c r="AB42" i="2" s="1"/>
  <c r="P150" i="2"/>
  <c r="B150" i="2" s="1"/>
  <c r="AB150" i="2" s="1"/>
  <c r="S182" i="2" a="1"/>
  <c r="S182" i="2" s="1"/>
  <c r="S12" i="2" a="1"/>
  <c r="S12" i="2" s="1"/>
  <c r="S76" i="2" a="1"/>
  <c r="S76" i="2" s="1"/>
  <c r="S22" i="2" a="1"/>
  <c r="S22" i="2" s="1"/>
  <c r="S58" i="2" a="1"/>
  <c r="S58" i="2" s="1"/>
  <c r="S138" i="2" a="1"/>
  <c r="S138" i="2" s="1"/>
  <c r="S174" i="2" a="1"/>
  <c r="S174" i="2" s="1"/>
  <c r="P213" i="2"/>
  <c r="B213" i="2" s="1"/>
  <c r="AB213" i="2" s="1"/>
  <c r="S154" i="2" a="1"/>
  <c r="S154" i="2" s="1"/>
  <c r="S45" i="2" a="1"/>
  <c r="S45" i="2" s="1"/>
  <c r="S109" i="2" a="1"/>
  <c r="S109" i="2" s="1"/>
  <c r="S90" i="2" a="1"/>
  <c r="S90" i="2" s="1"/>
  <c r="S142" i="2" a="1"/>
  <c r="S142" i="2" s="1"/>
  <c r="S78" i="2" a="1"/>
  <c r="S78" i="2" s="1"/>
  <c r="S178" i="2" a="1"/>
  <c r="S178" i="2" s="1"/>
  <c r="S102" i="2" a="1"/>
  <c r="S102" i="2" s="1"/>
  <c r="P38" i="2"/>
  <c r="AE38" i="2" s="1"/>
  <c r="P138" i="2"/>
  <c r="AE138" i="2" s="1"/>
  <c r="P77" i="2"/>
  <c r="B77" i="2" s="1"/>
  <c r="AB77" i="2" s="1"/>
  <c r="P101" i="2"/>
  <c r="B101" i="2" s="1"/>
  <c r="AB101" i="2" s="1"/>
  <c r="P121" i="2"/>
  <c r="AE121" i="2" s="1"/>
  <c r="P141" i="2"/>
  <c r="AE141" i="2" s="1"/>
  <c r="P165" i="2"/>
  <c r="B165" i="2" s="1"/>
  <c r="AB165" i="2" s="1"/>
  <c r="P197" i="2"/>
  <c r="B197" i="2" s="1"/>
  <c r="AB197" i="2" s="1"/>
  <c r="P122" i="2"/>
  <c r="B122" i="2" s="1"/>
  <c r="AB122" i="2" s="1"/>
  <c r="P170" i="2"/>
  <c r="B170" i="2" s="1"/>
  <c r="AB170" i="2" s="1"/>
  <c r="P206" i="2"/>
  <c r="AE206" i="2" s="1"/>
  <c r="P118" i="2"/>
  <c r="AE118" i="2" s="1"/>
  <c r="P182" i="2"/>
  <c r="AE182" i="2" s="1"/>
  <c r="P46" i="2"/>
  <c r="AE46" i="2" s="1"/>
  <c r="S59" i="2" a="1"/>
  <c r="S59" i="2" s="1"/>
  <c r="S131" i="2" a="1"/>
  <c r="S131" i="2" s="1"/>
  <c r="S171" i="2" a="1"/>
  <c r="S171" i="2" s="1"/>
  <c r="S211" i="2" a="1"/>
  <c r="S211" i="2" s="1"/>
  <c r="S205" i="2" a="1"/>
  <c r="S205" i="2" s="1"/>
  <c r="S192" i="2" a="1"/>
  <c r="S192" i="2" s="1"/>
  <c r="S51" i="2" a="1"/>
  <c r="S51" i="2" s="1"/>
  <c r="S36" i="2" a="1"/>
  <c r="S36" i="2" s="1"/>
  <c r="S100" i="2" a="1"/>
  <c r="S100" i="2" s="1"/>
  <c r="S148" i="2" a="1"/>
  <c r="S148" i="2" s="1"/>
  <c r="S180" i="2" a="1"/>
  <c r="S180" i="2" s="1"/>
  <c r="S212" i="2" a="1"/>
  <c r="S212" i="2" s="1"/>
  <c r="S69" i="2" a="1"/>
  <c r="S69" i="2" s="1"/>
  <c r="S133" i="2" a="1"/>
  <c r="S133" i="2" s="1"/>
  <c r="S165" i="2" a="1"/>
  <c r="S165" i="2" s="1"/>
  <c r="S213" i="2" a="1"/>
  <c r="S213" i="2" s="1"/>
  <c r="S15" i="2" a="1"/>
  <c r="S15" i="2" s="1"/>
  <c r="S63" i="2" a="1"/>
  <c r="S63" i="2" s="1"/>
  <c r="S111" i="2" a="1"/>
  <c r="S111" i="2" s="1"/>
  <c r="S151" i="2" a="1"/>
  <c r="S151" i="2" s="1"/>
  <c r="S191" i="2" a="1"/>
  <c r="S191" i="2" s="1"/>
  <c r="S41" i="2" a="1"/>
  <c r="S41" i="2" s="1"/>
  <c r="S73" i="2" a="1"/>
  <c r="S73" i="2" s="1"/>
  <c r="S105" i="2" a="1"/>
  <c r="S105" i="2" s="1"/>
  <c r="S137" i="2" a="1"/>
  <c r="S137" i="2" s="1"/>
  <c r="S169" i="2" a="1"/>
  <c r="S169" i="2" s="1"/>
  <c r="S23" i="2" a="1"/>
  <c r="S23" i="2" s="1"/>
  <c r="S119" i="2" a="1"/>
  <c r="S119" i="2" s="1"/>
  <c r="S32" i="2" a="1"/>
  <c r="S32" i="2" s="1"/>
  <c r="S64" i="2" a="1"/>
  <c r="S64" i="2" s="1"/>
  <c r="S96" i="2" a="1"/>
  <c r="S96" i="2" s="1"/>
  <c r="S128" i="2" a="1"/>
  <c r="S128" i="2" s="1"/>
  <c r="S160" i="2" a="1"/>
  <c r="S160" i="2" s="1"/>
  <c r="S14" i="2" a="1"/>
  <c r="S14" i="2" s="1"/>
  <c r="S70" i="2" a="1"/>
  <c r="S70" i="2" s="1"/>
  <c r="S18" i="2" a="1"/>
  <c r="S18" i="2" s="1"/>
  <c r="S28" i="2" a="1"/>
  <c r="S28" i="2" s="1"/>
  <c r="S92" i="2" a="1"/>
  <c r="S92" i="2" s="1"/>
  <c r="P22" i="2"/>
  <c r="B22" i="2" s="1"/>
  <c r="AB22" i="2" s="1"/>
  <c r="P66" i="2"/>
  <c r="AE66" i="2" s="1"/>
  <c r="S114" i="2" a="1"/>
  <c r="S114" i="2" s="1"/>
  <c r="S146" i="2" a="1"/>
  <c r="S146" i="2" s="1"/>
  <c r="S194" i="2" a="1"/>
  <c r="S194" i="2" s="1"/>
  <c r="P154" i="2"/>
  <c r="AE154" i="2" s="1"/>
  <c r="S61" i="2" a="1"/>
  <c r="S61" i="2" s="1"/>
  <c r="S125" i="2" a="1"/>
  <c r="S125" i="2" s="1"/>
  <c r="S74" i="2" a="1"/>
  <c r="S74" i="2" s="1"/>
  <c r="S26" i="2" a="1"/>
  <c r="S26" i="2" s="1"/>
  <c r="S118" i="2" a="1"/>
  <c r="S118" i="2" s="1"/>
  <c r="S198" i="2" a="1"/>
  <c r="S198" i="2" s="1"/>
  <c r="S98" i="2" a="1"/>
  <c r="S98" i="2" s="1"/>
  <c r="S186" i="2" a="1"/>
  <c r="S186" i="2" s="1"/>
  <c r="S190" i="2" a="1"/>
  <c r="S190" i="2" s="1"/>
  <c r="P194" i="2"/>
  <c r="AE194" i="2" s="1"/>
  <c r="AE59" i="2"/>
  <c r="B59" i="2"/>
  <c r="AB59" i="2" s="1"/>
  <c r="AE123" i="2"/>
  <c r="B123" i="2"/>
  <c r="AB123" i="2" s="1"/>
  <c r="AE71" i="2"/>
  <c r="B71" i="2"/>
  <c r="AB71" i="2" s="1"/>
  <c r="AE15" i="2"/>
  <c r="B15" i="2"/>
  <c r="AB15" i="2" s="1"/>
  <c r="AE79" i="2"/>
  <c r="B79" i="2"/>
  <c r="AB79" i="2" s="1"/>
  <c r="AE227" i="2"/>
  <c r="B227" i="2"/>
  <c r="AB227" i="2" s="1"/>
  <c r="AE355" i="2"/>
  <c r="B355" i="2"/>
  <c r="AB355" i="2" s="1"/>
  <c r="AE483" i="2"/>
  <c r="B483" i="2"/>
  <c r="AB483" i="2" s="1"/>
  <c r="AE611" i="2"/>
  <c r="B611" i="2"/>
  <c r="AB611" i="2" s="1"/>
  <c r="AE739" i="2"/>
  <c r="B739" i="2"/>
  <c r="AB739" i="2" s="1"/>
  <c r="AE867" i="2"/>
  <c r="B867" i="2"/>
  <c r="AB867" i="2" s="1"/>
  <c r="AE995" i="2"/>
  <c r="B995" i="2"/>
  <c r="AB995" i="2" s="1"/>
  <c r="AE1123" i="2"/>
  <c r="B1123" i="2"/>
  <c r="AB1123" i="2" s="1"/>
  <c r="AE1251" i="2"/>
  <c r="B1251" i="2"/>
  <c r="AB1251" i="2" s="1"/>
  <c r="AE1379" i="2"/>
  <c r="B1379" i="2"/>
  <c r="AB1379" i="2" s="1"/>
  <c r="AE1507" i="2"/>
  <c r="B1507" i="2"/>
  <c r="AB1507" i="2" s="1"/>
  <c r="AE1635" i="2"/>
  <c r="B1635" i="2"/>
  <c r="AB1635" i="2" s="1"/>
  <c r="AE1763" i="2"/>
  <c r="B1763" i="2"/>
  <c r="AB1763" i="2" s="1"/>
  <c r="AE1891" i="2"/>
  <c r="B1891" i="2"/>
  <c r="AB1891" i="2" s="1"/>
  <c r="AE2019" i="2"/>
  <c r="B2019" i="2"/>
  <c r="AB2019" i="2" s="1"/>
  <c r="AE2147" i="2"/>
  <c r="B2147" i="2"/>
  <c r="AB2147" i="2" s="1"/>
  <c r="AE2275" i="2"/>
  <c r="B2275" i="2"/>
  <c r="AB2275" i="2" s="1"/>
  <c r="AE2403" i="2"/>
  <c r="B2403" i="2"/>
  <c r="AB2403" i="2" s="1"/>
  <c r="AE36" i="2"/>
  <c r="B36" i="2"/>
  <c r="AB36" i="2" s="1"/>
  <c r="AE312" i="2"/>
  <c r="B312" i="2"/>
  <c r="AB312" i="2" s="1"/>
  <c r="AE568" i="2"/>
  <c r="B568" i="2"/>
  <c r="AB568" i="2" s="1"/>
  <c r="AE824" i="2"/>
  <c r="B824" i="2"/>
  <c r="AB824" i="2" s="1"/>
  <c r="AE1080" i="2"/>
  <c r="B1080" i="2"/>
  <c r="AB1080" i="2" s="1"/>
  <c r="AE1336" i="2"/>
  <c r="B1336" i="2"/>
  <c r="AB1336" i="2" s="1"/>
  <c r="AE1592" i="2"/>
  <c r="B1592" i="2"/>
  <c r="AB1592" i="2" s="1"/>
  <c r="AE1848" i="2"/>
  <c r="B1848" i="2"/>
  <c r="AB1848" i="2" s="1"/>
  <c r="AE2200" i="2"/>
  <c r="B2200" i="2"/>
  <c r="AB2200" i="2" s="1"/>
  <c r="AE2456" i="2"/>
  <c r="B2456" i="2"/>
  <c r="AB2456" i="2" s="1"/>
  <c r="AE395" i="2"/>
  <c r="B395" i="2"/>
  <c r="AB395" i="2" s="1"/>
  <c r="AE651" i="2"/>
  <c r="B651" i="2"/>
  <c r="AB651" i="2" s="1"/>
  <c r="AE907" i="2"/>
  <c r="B907" i="2"/>
  <c r="AB907" i="2" s="1"/>
  <c r="AE1163" i="2"/>
  <c r="B1163" i="2"/>
  <c r="AB1163" i="2" s="1"/>
  <c r="AE1419" i="2"/>
  <c r="B1419" i="2"/>
  <c r="AB1419" i="2" s="1"/>
  <c r="AE1803" i="2"/>
  <c r="B1803" i="2"/>
  <c r="AB1803" i="2" s="1"/>
  <c r="AE115" i="2"/>
  <c r="B115" i="2"/>
  <c r="AB115" i="2" s="1"/>
  <c r="AE208" i="2"/>
  <c r="B208" i="2"/>
  <c r="AB208" i="2" s="1"/>
  <c r="AE320" i="2"/>
  <c r="B320" i="2"/>
  <c r="AB320" i="2" s="1"/>
  <c r="AE448" i="2"/>
  <c r="B448" i="2"/>
  <c r="AB448" i="2" s="1"/>
  <c r="AE576" i="2"/>
  <c r="B576" i="2"/>
  <c r="AB576" i="2" s="1"/>
  <c r="AE704" i="2"/>
  <c r="B704" i="2"/>
  <c r="AB704" i="2" s="1"/>
  <c r="AE832" i="2"/>
  <c r="B832" i="2"/>
  <c r="AB832" i="2" s="1"/>
  <c r="AE960" i="2"/>
  <c r="B960" i="2"/>
  <c r="AB960" i="2" s="1"/>
  <c r="AE1088" i="2"/>
  <c r="B1088" i="2"/>
  <c r="AB1088" i="2" s="1"/>
  <c r="AE1216" i="2"/>
  <c r="B1216" i="2"/>
  <c r="AB1216" i="2" s="1"/>
  <c r="AE1344" i="2"/>
  <c r="B1344" i="2"/>
  <c r="AB1344" i="2" s="1"/>
  <c r="AE1472" i="2"/>
  <c r="B1472" i="2"/>
  <c r="AB1472" i="2" s="1"/>
  <c r="AE1600" i="2"/>
  <c r="B1600" i="2"/>
  <c r="AB1600" i="2" s="1"/>
  <c r="AE1728" i="2"/>
  <c r="B1728" i="2"/>
  <c r="AB1728" i="2" s="1"/>
  <c r="AE1856" i="2"/>
  <c r="B1856" i="2"/>
  <c r="AB1856" i="2" s="1"/>
  <c r="AE1984" i="2"/>
  <c r="B1984" i="2"/>
  <c r="AB1984" i="2" s="1"/>
  <c r="AE2208" i="2"/>
  <c r="B2208" i="2"/>
  <c r="AB2208" i="2" s="1"/>
  <c r="AE2336" i="2"/>
  <c r="B2336" i="2"/>
  <c r="AB2336" i="2" s="1"/>
  <c r="AE2464" i="2"/>
  <c r="B2464" i="2"/>
  <c r="AB2464" i="2" s="1"/>
  <c r="AE339" i="2"/>
  <c r="B339" i="2"/>
  <c r="AB339" i="2" s="1"/>
  <c r="AE467" i="2"/>
  <c r="B467" i="2"/>
  <c r="AB467" i="2" s="1"/>
  <c r="AE595" i="2"/>
  <c r="B595" i="2"/>
  <c r="AB595" i="2" s="1"/>
  <c r="AE723" i="2"/>
  <c r="B723" i="2"/>
  <c r="AB723" i="2" s="1"/>
  <c r="AE851" i="2"/>
  <c r="B851" i="2"/>
  <c r="AB851" i="2" s="1"/>
  <c r="AE979" i="2"/>
  <c r="B979" i="2"/>
  <c r="AB979" i="2" s="1"/>
  <c r="AE1107" i="2"/>
  <c r="B1107" i="2"/>
  <c r="AB1107" i="2" s="1"/>
  <c r="AE1235" i="2"/>
  <c r="B1235" i="2"/>
  <c r="AB1235" i="2" s="1"/>
  <c r="AE1363" i="2"/>
  <c r="B1363" i="2"/>
  <c r="AB1363" i="2" s="1"/>
  <c r="AE1491" i="2"/>
  <c r="B1491" i="2"/>
  <c r="AB1491" i="2" s="1"/>
  <c r="AE1619" i="2"/>
  <c r="B1619" i="2"/>
  <c r="AB1619" i="2" s="1"/>
  <c r="AE1747" i="2"/>
  <c r="B1747" i="2"/>
  <c r="AB1747" i="2" s="1"/>
  <c r="AE1875" i="2"/>
  <c r="B1875" i="2"/>
  <c r="AB1875" i="2" s="1"/>
  <c r="AE2003" i="2"/>
  <c r="B2003" i="2"/>
  <c r="AB2003" i="2" s="1"/>
  <c r="AE2131" i="2"/>
  <c r="B2131" i="2"/>
  <c r="AB2131" i="2" s="1"/>
  <c r="AE2259" i="2"/>
  <c r="B2259" i="2"/>
  <c r="AB2259" i="2" s="1"/>
  <c r="AE2387" i="2"/>
  <c r="B2387" i="2"/>
  <c r="AB2387" i="2" s="1"/>
  <c r="AE136" i="2"/>
  <c r="B136" i="2"/>
  <c r="AB136" i="2" s="1"/>
  <c r="AE232" i="2"/>
  <c r="B232" i="2"/>
  <c r="AB232" i="2" s="1"/>
  <c r="AE296" i="2"/>
  <c r="B296" i="2"/>
  <c r="AB296" i="2" s="1"/>
  <c r="AE360" i="2"/>
  <c r="B360" i="2"/>
  <c r="AB360" i="2" s="1"/>
  <c r="AE424" i="2"/>
  <c r="B424" i="2"/>
  <c r="AB424" i="2" s="1"/>
  <c r="AE488" i="2"/>
  <c r="B488" i="2"/>
  <c r="AB488" i="2" s="1"/>
  <c r="AE552" i="2"/>
  <c r="B552" i="2"/>
  <c r="AB552" i="2" s="1"/>
  <c r="AE616" i="2"/>
  <c r="B616" i="2"/>
  <c r="AB616" i="2" s="1"/>
  <c r="AE680" i="2"/>
  <c r="B680" i="2"/>
  <c r="AB680" i="2" s="1"/>
  <c r="AE744" i="2"/>
  <c r="B744" i="2"/>
  <c r="AB744" i="2" s="1"/>
  <c r="AE808" i="2"/>
  <c r="B808" i="2"/>
  <c r="AB808" i="2" s="1"/>
  <c r="AE872" i="2"/>
  <c r="B872" i="2"/>
  <c r="AB872" i="2" s="1"/>
  <c r="AE936" i="2"/>
  <c r="B936" i="2"/>
  <c r="AB936" i="2" s="1"/>
  <c r="AE1000" i="2"/>
  <c r="B1000" i="2"/>
  <c r="AB1000" i="2" s="1"/>
  <c r="AE1064" i="2"/>
  <c r="B1064" i="2"/>
  <c r="AB1064" i="2" s="1"/>
  <c r="AE1128" i="2"/>
  <c r="B1128" i="2"/>
  <c r="AB1128" i="2" s="1"/>
  <c r="AE1192" i="2"/>
  <c r="B1192" i="2"/>
  <c r="AB1192" i="2" s="1"/>
  <c r="AE1256" i="2"/>
  <c r="B1256" i="2"/>
  <c r="AB1256" i="2" s="1"/>
  <c r="AE1320" i="2"/>
  <c r="B1320" i="2"/>
  <c r="AB1320" i="2" s="1"/>
  <c r="AE1384" i="2"/>
  <c r="B1384" i="2"/>
  <c r="AB1384" i="2" s="1"/>
  <c r="AE1448" i="2"/>
  <c r="B1448" i="2"/>
  <c r="AB1448" i="2" s="1"/>
  <c r="AE1512" i="2"/>
  <c r="B1512" i="2"/>
  <c r="AB1512" i="2" s="1"/>
  <c r="AE1576" i="2"/>
  <c r="B1576" i="2"/>
  <c r="AB1576" i="2" s="1"/>
  <c r="AE1640" i="2"/>
  <c r="B1640" i="2"/>
  <c r="AB1640" i="2" s="1"/>
  <c r="AE1704" i="2"/>
  <c r="B1704" i="2"/>
  <c r="AB1704" i="2" s="1"/>
  <c r="AE1768" i="2"/>
  <c r="B1768" i="2"/>
  <c r="AB1768" i="2" s="1"/>
  <c r="AE1832" i="2"/>
  <c r="B1832" i="2"/>
  <c r="AB1832" i="2" s="1"/>
  <c r="AE1896" i="2"/>
  <c r="B1896" i="2"/>
  <c r="AB1896" i="2" s="1"/>
  <c r="AE1960" i="2"/>
  <c r="B1960" i="2"/>
  <c r="AB1960" i="2" s="1"/>
  <c r="AE2024" i="2"/>
  <c r="B2024" i="2"/>
  <c r="AB2024" i="2" s="1"/>
  <c r="AE2068" i="2"/>
  <c r="B2068" i="2"/>
  <c r="AB2068" i="2" s="1"/>
  <c r="AE2100" i="2"/>
  <c r="B2100" i="2"/>
  <c r="AB2100" i="2" s="1"/>
  <c r="AE2132" i="2"/>
  <c r="B2132" i="2"/>
  <c r="AB2132" i="2" s="1"/>
  <c r="AE2184" i="2"/>
  <c r="B2184" i="2"/>
  <c r="AB2184" i="2" s="1"/>
  <c r="AE2248" i="2"/>
  <c r="B2248" i="2"/>
  <c r="AB2248" i="2" s="1"/>
  <c r="AE2312" i="2"/>
  <c r="B2312" i="2"/>
  <c r="AB2312" i="2" s="1"/>
  <c r="AE2376" i="2"/>
  <c r="B2376" i="2"/>
  <c r="AB2376" i="2" s="1"/>
  <c r="AE2440" i="2"/>
  <c r="B2440" i="2"/>
  <c r="AB2440" i="2" s="1"/>
  <c r="AE2504" i="2"/>
  <c r="B2504" i="2"/>
  <c r="AB2504" i="2" s="1"/>
  <c r="AE251" i="2"/>
  <c r="B251" i="2"/>
  <c r="AB251" i="2" s="1"/>
  <c r="AE379" i="2"/>
  <c r="B379" i="2"/>
  <c r="AB379" i="2" s="1"/>
  <c r="AE507" i="2"/>
  <c r="B507" i="2"/>
  <c r="AB507" i="2" s="1"/>
  <c r="AE635" i="2"/>
  <c r="B635" i="2"/>
  <c r="AB635" i="2" s="1"/>
  <c r="AE763" i="2"/>
  <c r="B763" i="2"/>
  <c r="AB763" i="2" s="1"/>
  <c r="AE891" i="2"/>
  <c r="B891" i="2"/>
  <c r="AB891" i="2" s="1"/>
  <c r="AE1019" i="2"/>
  <c r="B1019" i="2"/>
  <c r="AB1019" i="2" s="1"/>
  <c r="AE1147" i="2"/>
  <c r="B1147" i="2"/>
  <c r="AB1147" i="2" s="1"/>
  <c r="AE1275" i="2"/>
  <c r="B1275" i="2"/>
  <c r="AB1275" i="2" s="1"/>
  <c r="AE1403" i="2"/>
  <c r="B1403" i="2"/>
  <c r="AB1403" i="2" s="1"/>
  <c r="AE1531" i="2"/>
  <c r="B1531" i="2"/>
  <c r="AB1531" i="2" s="1"/>
  <c r="AE1659" i="2"/>
  <c r="B1659" i="2"/>
  <c r="AB1659" i="2" s="1"/>
  <c r="AE1787" i="2"/>
  <c r="B1787" i="2"/>
  <c r="AB1787" i="2" s="1"/>
  <c r="AE1915" i="2"/>
  <c r="B1915" i="2"/>
  <c r="AB1915" i="2" s="1"/>
  <c r="AE2043" i="2"/>
  <c r="B2043" i="2"/>
  <c r="AB2043" i="2" s="1"/>
  <c r="AE2171" i="2"/>
  <c r="B2171" i="2"/>
  <c r="AB2171" i="2" s="1"/>
  <c r="AE2299" i="2"/>
  <c r="B2299" i="2"/>
  <c r="AB2299" i="2" s="1"/>
  <c r="AE2427" i="2"/>
  <c r="B2427" i="2"/>
  <c r="AB2427" i="2" s="1"/>
  <c r="AE32" i="2"/>
  <c r="B32" i="2"/>
  <c r="AB32" i="2" s="1"/>
  <c r="AE304" i="2"/>
  <c r="B304" i="2"/>
  <c r="AB304" i="2" s="1"/>
  <c r="AE432" i="2"/>
  <c r="B432" i="2"/>
  <c r="AB432" i="2" s="1"/>
  <c r="AE560" i="2"/>
  <c r="B560" i="2"/>
  <c r="AB560" i="2" s="1"/>
  <c r="AE688" i="2"/>
  <c r="B688" i="2"/>
  <c r="AB688" i="2" s="1"/>
  <c r="AE816" i="2"/>
  <c r="B816" i="2"/>
  <c r="AB816" i="2" s="1"/>
  <c r="AE944" i="2"/>
  <c r="B944" i="2"/>
  <c r="AB944" i="2" s="1"/>
  <c r="AE1072" i="2"/>
  <c r="B1072" i="2"/>
  <c r="AB1072" i="2" s="1"/>
  <c r="AE1200" i="2"/>
  <c r="B1200" i="2"/>
  <c r="AB1200" i="2" s="1"/>
  <c r="AE1328" i="2"/>
  <c r="B1328" i="2"/>
  <c r="AB1328" i="2" s="1"/>
  <c r="AE1456" i="2"/>
  <c r="B1456" i="2"/>
  <c r="AB1456" i="2" s="1"/>
  <c r="AE1584" i="2"/>
  <c r="B1584" i="2"/>
  <c r="AB1584" i="2" s="1"/>
  <c r="AE1712" i="2"/>
  <c r="B1712" i="2"/>
  <c r="AB1712" i="2" s="1"/>
  <c r="AE1840" i="2"/>
  <c r="B1840" i="2"/>
  <c r="AB1840" i="2" s="1"/>
  <c r="AE1968" i="2"/>
  <c r="B1968" i="2"/>
  <c r="AB1968" i="2" s="1"/>
  <c r="AE2192" i="2"/>
  <c r="B2192" i="2"/>
  <c r="AB2192" i="2" s="1"/>
  <c r="AE2320" i="2"/>
  <c r="B2320" i="2"/>
  <c r="AB2320" i="2" s="1"/>
  <c r="AE2448" i="2"/>
  <c r="B2448" i="2"/>
  <c r="AB2448" i="2" s="1"/>
  <c r="AE185" i="2"/>
  <c r="B185" i="2"/>
  <c r="AB185" i="2" s="1"/>
  <c r="AE669" i="2"/>
  <c r="B669" i="2"/>
  <c r="AB669" i="2" s="1"/>
  <c r="AE797" i="2"/>
  <c r="B797" i="2"/>
  <c r="AB797" i="2" s="1"/>
  <c r="AE925" i="2"/>
  <c r="B925" i="2"/>
  <c r="AB925" i="2" s="1"/>
  <c r="AE1053" i="2"/>
  <c r="B1053" i="2"/>
  <c r="AB1053" i="2" s="1"/>
  <c r="AE1181" i="2"/>
  <c r="B1181" i="2"/>
  <c r="AB1181" i="2" s="1"/>
  <c r="AE1309" i="2"/>
  <c r="B1309" i="2"/>
  <c r="AB1309" i="2" s="1"/>
  <c r="AE1437" i="2"/>
  <c r="B1437" i="2"/>
  <c r="AB1437" i="2" s="1"/>
  <c r="AE1565" i="2"/>
  <c r="B1565" i="2"/>
  <c r="AB1565" i="2" s="1"/>
  <c r="AE1693" i="2"/>
  <c r="B1693" i="2"/>
  <c r="AB1693" i="2" s="1"/>
  <c r="AE1821" i="2"/>
  <c r="B1821" i="2"/>
  <c r="AB1821" i="2" s="1"/>
  <c r="AE1949" i="2"/>
  <c r="B1949" i="2"/>
  <c r="AB1949" i="2" s="1"/>
  <c r="AE2077" i="2"/>
  <c r="B2077" i="2"/>
  <c r="AB2077" i="2" s="1"/>
  <c r="AE2205" i="2"/>
  <c r="B2205" i="2"/>
  <c r="AB2205" i="2" s="1"/>
  <c r="AE2333" i="2"/>
  <c r="B2333" i="2"/>
  <c r="AB2333" i="2" s="1"/>
  <c r="AE2461" i="2"/>
  <c r="B2461" i="2"/>
  <c r="AB2461" i="2" s="1"/>
  <c r="AE49" i="2"/>
  <c r="B49" i="2"/>
  <c r="AB49" i="2" s="1"/>
  <c r="AE17" i="2"/>
  <c r="B17" i="2"/>
  <c r="AB17" i="2" s="1"/>
  <c r="AE29" i="2"/>
  <c r="B29" i="2"/>
  <c r="AB29" i="2" s="1"/>
  <c r="AE34" i="2"/>
  <c r="B34" i="2"/>
  <c r="AB34" i="2" s="1"/>
  <c r="AE78" i="2"/>
  <c r="B78" i="2"/>
  <c r="AB78" i="2" s="1"/>
  <c r="AE218" i="2"/>
  <c r="B218" i="2"/>
  <c r="AB218" i="2" s="1"/>
  <c r="AE282" i="2"/>
  <c r="B282" i="2"/>
  <c r="AB282" i="2" s="1"/>
  <c r="AE346" i="2"/>
  <c r="B346" i="2"/>
  <c r="AB346" i="2" s="1"/>
  <c r="AE410" i="2"/>
  <c r="B410" i="2"/>
  <c r="AB410" i="2" s="1"/>
  <c r="AE474" i="2"/>
  <c r="B474" i="2"/>
  <c r="AB474" i="2" s="1"/>
  <c r="AE542" i="2"/>
  <c r="B542" i="2"/>
  <c r="AB542" i="2" s="1"/>
  <c r="AE702" i="2"/>
  <c r="B702" i="2"/>
  <c r="AB702" i="2" s="1"/>
  <c r="AE890" i="2"/>
  <c r="B890" i="2"/>
  <c r="AB890" i="2" s="1"/>
  <c r="AE1018" i="2"/>
  <c r="B1018" i="2"/>
  <c r="AB1018" i="2" s="1"/>
  <c r="AE1146" i="2"/>
  <c r="B1146" i="2"/>
  <c r="AB1146" i="2" s="1"/>
  <c r="AE1242" i="2"/>
  <c r="B1242" i="2"/>
  <c r="AB1242" i="2" s="1"/>
  <c r="AE290" i="2"/>
  <c r="B290" i="2"/>
  <c r="AB290" i="2" s="1"/>
  <c r="AE418" i="2"/>
  <c r="B418" i="2"/>
  <c r="AB418" i="2" s="1"/>
  <c r="AE678" i="2"/>
  <c r="B678" i="2"/>
  <c r="AB678" i="2" s="1"/>
  <c r="AE962" i="2"/>
  <c r="B962" i="2"/>
  <c r="AB962" i="2" s="1"/>
  <c r="AE1318" i="2"/>
  <c r="B1318" i="2"/>
  <c r="AB1318" i="2" s="1"/>
  <c r="AE1414" i="2"/>
  <c r="B1414" i="2"/>
  <c r="AB1414" i="2" s="1"/>
  <c r="AE1542" i="2"/>
  <c r="B1542" i="2"/>
  <c r="AB1542" i="2" s="1"/>
  <c r="AE1670" i="2"/>
  <c r="B1670" i="2"/>
  <c r="AB1670" i="2" s="1"/>
  <c r="AE1766" i="2"/>
  <c r="B1766" i="2"/>
  <c r="AB1766" i="2" s="1"/>
  <c r="AE1910" i="2"/>
  <c r="B1910" i="2"/>
  <c r="AB1910" i="2" s="1"/>
  <c r="AE2270" i="2"/>
  <c r="B2270" i="2"/>
  <c r="AB2270" i="2" s="1"/>
  <c r="AE234" i="2"/>
  <c r="B234" i="2"/>
  <c r="AB234" i="2" s="1"/>
  <c r="AE426" i="2"/>
  <c r="B426" i="2"/>
  <c r="AB426" i="2" s="1"/>
  <c r="AE714" i="2"/>
  <c r="B714" i="2"/>
  <c r="AB714" i="2" s="1"/>
  <c r="AE1066" i="2"/>
  <c r="B1066" i="2"/>
  <c r="AB1066" i="2" s="1"/>
  <c r="AE189" i="2"/>
  <c r="B189" i="2"/>
  <c r="AB189" i="2" s="1"/>
  <c r="AE217" i="2"/>
  <c r="B217" i="2"/>
  <c r="AB217" i="2" s="1"/>
  <c r="AE345" i="2"/>
  <c r="B345" i="2"/>
  <c r="AB345" i="2" s="1"/>
  <c r="AE473" i="2"/>
  <c r="B473" i="2"/>
  <c r="AB473" i="2" s="1"/>
  <c r="AE601" i="2"/>
  <c r="B601" i="2"/>
  <c r="AB601" i="2" s="1"/>
  <c r="AE725" i="2"/>
  <c r="B725" i="2"/>
  <c r="AB725" i="2" s="1"/>
  <c r="AE853" i="2"/>
  <c r="B853" i="2"/>
  <c r="AB853" i="2" s="1"/>
  <c r="AE981" i="2"/>
  <c r="B981" i="2"/>
  <c r="AB981" i="2" s="1"/>
  <c r="AE1109" i="2"/>
  <c r="B1109" i="2"/>
  <c r="AB1109" i="2" s="1"/>
  <c r="AE1237" i="2"/>
  <c r="B1237" i="2"/>
  <c r="AB1237" i="2" s="1"/>
  <c r="AE1365" i="2"/>
  <c r="B1365" i="2"/>
  <c r="AB1365" i="2" s="1"/>
  <c r="AE1493" i="2"/>
  <c r="B1493" i="2"/>
  <c r="AB1493" i="2" s="1"/>
  <c r="AE1621" i="2"/>
  <c r="B1621" i="2"/>
  <c r="AB1621" i="2" s="1"/>
  <c r="AE1749" i="2"/>
  <c r="B1749" i="2"/>
  <c r="AB1749" i="2" s="1"/>
  <c r="AE1877" i="2"/>
  <c r="B1877" i="2"/>
  <c r="AB1877" i="2" s="1"/>
  <c r="AE2005" i="2"/>
  <c r="B2005" i="2"/>
  <c r="AB2005" i="2" s="1"/>
  <c r="AE2133" i="2"/>
  <c r="B2133" i="2"/>
  <c r="AB2133" i="2" s="1"/>
  <c r="AE2261" i="2"/>
  <c r="B2261" i="2"/>
  <c r="AB2261" i="2" s="1"/>
  <c r="AE2389" i="2"/>
  <c r="B2389" i="2"/>
  <c r="AB2389" i="2" s="1"/>
  <c r="AE18" i="2"/>
  <c r="B18" i="2"/>
  <c r="AB18" i="2" s="1"/>
  <c r="AE54" i="2"/>
  <c r="B54" i="2"/>
  <c r="AB54" i="2" s="1"/>
  <c r="AE120" i="2"/>
  <c r="B120" i="2"/>
  <c r="AB120" i="2" s="1"/>
  <c r="AE81" i="2"/>
  <c r="B81" i="2"/>
  <c r="AB81" i="2" s="1"/>
  <c r="AE88" i="2"/>
  <c r="B88" i="2"/>
  <c r="AB88" i="2" s="1"/>
  <c r="AE96" i="2"/>
  <c r="B96" i="2"/>
  <c r="AB96" i="2" s="1"/>
  <c r="AE454" i="2"/>
  <c r="B454" i="2"/>
  <c r="AB454" i="2" s="1"/>
  <c r="AE582" i="2"/>
  <c r="B582" i="2"/>
  <c r="AB582" i="2" s="1"/>
  <c r="AE706" i="2"/>
  <c r="B706" i="2"/>
  <c r="AB706" i="2" s="1"/>
  <c r="AE870" i="2"/>
  <c r="B870" i="2"/>
  <c r="AB870" i="2" s="1"/>
  <c r="AE994" i="2"/>
  <c r="B994" i="2"/>
  <c r="AB994" i="2" s="1"/>
  <c r="AE1158" i="2"/>
  <c r="B1158" i="2"/>
  <c r="AB1158" i="2" s="1"/>
  <c r="AE1286" i="2"/>
  <c r="B1286" i="2"/>
  <c r="AB1286" i="2" s="1"/>
  <c r="AE1982" i="2"/>
  <c r="B1982" i="2"/>
  <c r="AB1982" i="2" s="1"/>
  <c r="AE2482" i="2"/>
  <c r="B2482" i="2"/>
  <c r="AB2482" i="2" s="1"/>
  <c r="AE74" i="2"/>
  <c r="B74" i="2"/>
  <c r="AB74" i="2" s="1"/>
  <c r="AE682" i="2"/>
  <c r="B682" i="2"/>
  <c r="AB682" i="2" s="1"/>
  <c r="AE1002" i="2"/>
  <c r="B1002" i="2"/>
  <c r="AB1002" i="2" s="1"/>
  <c r="AE321" i="2"/>
  <c r="B321" i="2"/>
  <c r="AB321" i="2" s="1"/>
  <c r="AE449" i="2"/>
  <c r="B449" i="2"/>
  <c r="AB449" i="2" s="1"/>
  <c r="AE577" i="2"/>
  <c r="B577" i="2"/>
  <c r="AB577" i="2" s="1"/>
  <c r="AE677" i="2"/>
  <c r="B677" i="2"/>
  <c r="AB677" i="2" s="1"/>
  <c r="AE805" i="2"/>
  <c r="B805" i="2"/>
  <c r="AB805" i="2" s="1"/>
  <c r="AE933" i="2"/>
  <c r="B933" i="2"/>
  <c r="AB933" i="2" s="1"/>
  <c r="AE1061" i="2"/>
  <c r="B1061" i="2"/>
  <c r="AB1061" i="2" s="1"/>
  <c r="AE1189" i="2"/>
  <c r="B1189" i="2"/>
  <c r="AB1189" i="2" s="1"/>
  <c r="AE1317" i="2"/>
  <c r="B1317" i="2"/>
  <c r="AB1317" i="2" s="1"/>
  <c r="AE1445" i="2"/>
  <c r="B1445" i="2"/>
  <c r="AB1445" i="2" s="1"/>
  <c r="AE1573" i="2"/>
  <c r="B1573" i="2"/>
  <c r="AB1573" i="2" s="1"/>
  <c r="AE1701" i="2"/>
  <c r="B1701" i="2"/>
  <c r="AB1701" i="2" s="1"/>
  <c r="AE1829" i="2"/>
  <c r="B1829" i="2"/>
  <c r="AB1829" i="2" s="1"/>
  <c r="AE1957" i="2"/>
  <c r="B1957" i="2"/>
  <c r="AB1957" i="2" s="1"/>
  <c r="AE2085" i="2"/>
  <c r="B2085" i="2"/>
  <c r="AB2085" i="2" s="1"/>
  <c r="AE2213" i="2"/>
  <c r="B2213" i="2"/>
  <c r="AB2213" i="2" s="1"/>
  <c r="AE2341" i="2"/>
  <c r="B2341" i="2"/>
  <c r="AB2341" i="2" s="1"/>
  <c r="AE2469" i="2"/>
  <c r="B2469" i="2"/>
  <c r="AB2469" i="2" s="1"/>
  <c r="AE274" i="2"/>
  <c r="B274" i="2"/>
  <c r="AB274" i="2" s="1"/>
  <c r="AE338" i="2"/>
  <c r="B338" i="2"/>
  <c r="AB338" i="2" s="1"/>
  <c r="AE402" i="2"/>
  <c r="B402" i="2"/>
  <c r="AB402" i="2" s="1"/>
  <c r="AE466" i="2"/>
  <c r="B466" i="2"/>
  <c r="AB466" i="2" s="1"/>
  <c r="AE530" i="2"/>
  <c r="B530" i="2"/>
  <c r="AB530" i="2" s="1"/>
  <c r="AE594" i="2"/>
  <c r="B594" i="2"/>
  <c r="AB594" i="2" s="1"/>
  <c r="AE658" i="2"/>
  <c r="B658" i="2"/>
  <c r="AB658" i="2" s="1"/>
  <c r="AE722" i="2"/>
  <c r="B722" i="2"/>
  <c r="AB722" i="2" s="1"/>
  <c r="AE786" i="2"/>
  <c r="B786" i="2"/>
  <c r="AB786" i="2" s="1"/>
  <c r="AE850" i="2"/>
  <c r="B850" i="2"/>
  <c r="AB850" i="2" s="1"/>
  <c r="AE914" i="2"/>
  <c r="B914" i="2"/>
  <c r="AB914" i="2" s="1"/>
  <c r="AE978" i="2"/>
  <c r="B978" i="2"/>
  <c r="AB978" i="2" s="1"/>
  <c r="AE1042" i="2"/>
  <c r="B1042" i="2"/>
  <c r="AB1042" i="2" s="1"/>
  <c r="AE1106" i="2"/>
  <c r="B1106" i="2"/>
  <c r="AB1106" i="2" s="1"/>
  <c r="AE1170" i="2"/>
  <c r="B1170" i="2"/>
  <c r="AB1170" i="2" s="1"/>
  <c r="AE1234" i="2"/>
  <c r="B1234" i="2"/>
  <c r="AB1234" i="2" s="1"/>
  <c r="AE1298" i="2"/>
  <c r="B1298" i="2"/>
  <c r="AB1298" i="2" s="1"/>
  <c r="AE1330" i="2"/>
  <c r="B1330" i="2"/>
  <c r="AB1330" i="2" s="1"/>
  <c r="AE1362" i="2"/>
  <c r="B1362" i="2"/>
  <c r="AB1362" i="2" s="1"/>
  <c r="AE1394" i="2"/>
  <c r="B1394" i="2"/>
  <c r="AB1394" i="2" s="1"/>
  <c r="AE1426" i="2"/>
  <c r="B1426" i="2"/>
  <c r="AB1426" i="2" s="1"/>
  <c r="AE1458" i="2"/>
  <c r="B1458" i="2"/>
  <c r="AB1458" i="2" s="1"/>
  <c r="AE1490" i="2"/>
  <c r="B1490" i="2"/>
  <c r="AB1490" i="2" s="1"/>
  <c r="AE1522" i="2"/>
  <c r="B1522" i="2"/>
  <c r="AB1522" i="2" s="1"/>
  <c r="AE1554" i="2"/>
  <c r="B1554" i="2"/>
  <c r="AB1554" i="2" s="1"/>
  <c r="AE1586" i="2"/>
  <c r="B1586" i="2"/>
  <c r="AB1586" i="2" s="1"/>
  <c r="AE1618" i="2"/>
  <c r="B1618" i="2"/>
  <c r="AB1618" i="2" s="1"/>
  <c r="AE1650" i="2"/>
  <c r="B1650" i="2"/>
  <c r="AB1650" i="2" s="1"/>
  <c r="AE1682" i="2"/>
  <c r="B1682" i="2"/>
  <c r="AB1682" i="2" s="1"/>
  <c r="AE1714" i="2"/>
  <c r="B1714" i="2"/>
  <c r="AB1714" i="2" s="1"/>
  <c r="AE1746" i="2"/>
  <c r="B1746" i="2"/>
  <c r="AB1746" i="2" s="1"/>
  <c r="AE1778" i="2"/>
  <c r="B1778" i="2"/>
  <c r="AB1778" i="2" s="1"/>
  <c r="AE1810" i="2"/>
  <c r="B1810" i="2"/>
  <c r="AB1810" i="2" s="1"/>
  <c r="AE1842" i="2"/>
  <c r="B1842" i="2"/>
  <c r="AB1842" i="2" s="1"/>
  <c r="AE2170" i="2"/>
  <c r="B2170" i="2"/>
  <c r="AB2170" i="2" s="1"/>
  <c r="AE2202" i="2"/>
  <c r="B2202" i="2"/>
  <c r="AB2202" i="2" s="1"/>
  <c r="AE2234" i="2"/>
  <c r="B2234" i="2"/>
  <c r="AB2234" i="2" s="1"/>
  <c r="AE2266" i="2"/>
  <c r="B2266" i="2"/>
  <c r="AB2266" i="2" s="1"/>
  <c r="AE2298" i="2"/>
  <c r="B2298" i="2"/>
  <c r="AB2298" i="2" s="1"/>
  <c r="AE2330" i="2"/>
  <c r="B2330" i="2"/>
  <c r="AB2330" i="2" s="1"/>
  <c r="AE2362" i="2"/>
  <c r="B2362" i="2"/>
  <c r="AB2362" i="2" s="1"/>
  <c r="AE2398" i="2"/>
  <c r="B2398" i="2"/>
  <c r="AB2398" i="2" s="1"/>
  <c r="AE2430" i="2"/>
  <c r="B2430" i="2"/>
  <c r="AB2430" i="2" s="1"/>
  <c r="AE2462" i="2"/>
  <c r="B2462" i="2"/>
  <c r="AB2462" i="2" s="1"/>
  <c r="AE2494" i="2"/>
  <c r="B2494" i="2"/>
  <c r="AB2494" i="2" s="1"/>
  <c r="AE602" i="2"/>
  <c r="B602" i="2"/>
  <c r="AB602" i="2" s="1"/>
  <c r="AE730" i="2"/>
  <c r="B730" i="2"/>
  <c r="AB730" i="2" s="1"/>
  <c r="AE794" i="2"/>
  <c r="B794" i="2"/>
  <c r="AB794" i="2" s="1"/>
  <c r="AE958" i="2"/>
  <c r="B958" i="2"/>
  <c r="AB958" i="2" s="1"/>
  <c r="AE1054" i="2"/>
  <c r="B1054" i="2"/>
  <c r="AB1054" i="2" s="1"/>
  <c r="AE1214" i="2"/>
  <c r="B1214" i="2"/>
  <c r="AB1214" i="2" s="1"/>
  <c r="AE230" i="2"/>
  <c r="B230" i="2"/>
  <c r="AB230" i="2" s="1"/>
  <c r="AE386" i="2"/>
  <c r="B386" i="2"/>
  <c r="AB386" i="2" s="1"/>
  <c r="AE546" i="2"/>
  <c r="B546" i="2"/>
  <c r="AB546" i="2" s="1"/>
  <c r="AE802" i="2"/>
  <c r="B802" i="2"/>
  <c r="AB802" i="2" s="1"/>
  <c r="AE998" i="2"/>
  <c r="B998" i="2"/>
  <c r="AB998" i="2" s="1"/>
  <c r="AE1186" i="2"/>
  <c r="B1186" i="2"/>
  <c r="AB1186" i="2" s="1"/>
  <c r="AE1302" i="2"/>
  <c r="B1302" i="2"/>
  <c r="AB1302" i="2" s="1"/>
  <c r="AE1390" i="2"/>
  <c r="B1390" i="2"/>
  <c r="AB1390" i="2" s="1"/>
  <c r="AE1446" i="2"/>
  <c r="B1446" i="2"/>
  <c r="AB1446" i="2" s="1"/>
  <c r="AE1494" i="2"/>
  <c r="B1494" i="2"/>
  <c r="AB1494" i="2" s="1"/>
  <c r="AE1582" i="2"/>
  <c r="B1582" i="2"/>
  <c r="AB1582" i="2" s="1"/>
  <c r="AE1654" i="2"/>
  <c r="B1654" i="2"/>
  <c r="AB1654" i="2" s="1"/>
  <c r="AE1710" i="2"/>
  <c r="B1710" i="2"/>
  <c r="AB1710" i="2" s="1"/>
  <c r="AE1814" i="2"/>
  <c r="B1814" i="2"/>
  <c r="AB1814" i="2" s="1"/>
  <c r="AE1878" i="2"/>
  <c r="B1878" i="2"/>
  <c r="AB1878" i="2" s="1"/>
  <c r="AE1934" i="2"/>
  <c r="B1934" i="2"/>
  <c r="AB1934" i="2" s="1"/>
  <c r="AE2006" i="2"/>
  <c r="B2006" i="2"/>
  <c r="AB2006" i="2" s="1"/>
  <c r="AE2062" i="2"/>
  <c r="B2062" i="2"/>
  <c r="AB2062" i="2" s="1"/>
  <c r="AE2134" i="2"/>
  <c r="B2134" i="2"/>
  <c r="AB2134" i="2" s="1"/>
  <c r="AE2174" i="2"/>
  <c r="B2174" i="2"/>
  <c r="AB2174" i="2" s="1"/>
  <c r="AE2230" i="2"/>
  <c r="B2230" i="2"/>
  <c r="AB2230" i="2" s="1"/>
  <c r="AE2294" i="2"/>
  <c r="B2294" i="2"/>
  <c r="AB2294" i="2" s="1"/>
  <c r="AE2342" i="2"/>
  <c r="B2342" i="2"/>
  <c r="AB2342" i="2" s="1"/>
  <c r="AE2410" i="2"/>
  <c r="B2410" i="2"/>
  <c r="AB2410" i="2" s="1"/>
  <c r="AE2458" i="2"/>
  <c r="B2458" i="2"/>
  <c r="AB2458" i="2" s="1"/>
  <c r="AE490" i="2"/>
  <c r="B490" i="2"/>
  <c r="AB490" i="2" s="1"/>
  <c r="AE1034" i="2"/>
  <c r="B1034" i="2"/>
  <c r="AB1034" i="2" s="1"/>
  <c r="AE252" i="2"/>
  <c r="B252" i="2"/>
  <c r="AB252" i="2" s="1"/>
  <c r="AE292" i="2"/>
  <c r="B292" i="2"/>
  <c r="AB292" i="2" s="1"/>
  <c r="AE548" i="2"/>
  <c r="B548" i="2"/>
  <c r="AB548" i="2" s="1"/>
  <c r="AE724" i="2"/>
  <c r="B724" i="2"/>
  <c r="AB724" i="2" s="1"/>
  <c r="AE892" i="2"/>
  <c r="B892" i="2"/>
  <c r="AB892" i="2" s="1"/>
  <c r="AE1060" i="2"/>
  <c r="B1060" i="2"/>
  <c r="AB1060" i="2" s="1"/>
  <c r="AE1236" i="2"/>
  <c r="B1236" i="2"/>
  <c r="AB1236" i="2" s="1"/>
  <c r="AE1404" i="2"/>
  <c r="B1404" i="2"/>
  <c r="AB1404" i="2" s="1"/>
  <c r="AE1572" i="2"/>
  <c r="B1572" i="2"/>
  <c r="AB1572" i="2" s="1"/>
  <c r="AE1748" i="2"/>
  <c r="B1748" i="2"/>
  <c r="AB1748" i="2" s="1"/>
  <c r="AE1916" i="2"/>
  <c r="B1916" i="2"/>
  <c r="AB1916" i="2" s="1"/>
  <c r="AE2076" i="2"/>
  <c r="B2076" i="2"/>
  <c r="AB2076" i="2" s="1"/>
  <c r="AE463" i="2"/>
  <c r="B463" i="2"/>
  <c r="AB463" i="2" s="1"/>
  <c r="AE11" i="2"/>
  <c r="B11" i="2"/>
  <c r="AB11" i="2" s="1"/>
  <c r="AE19" i="2"/>
  <c r="B19" i="2"/>
  <c r="AB19" i="2" s="1"/>
  <c r="AE143" i="2"/>
  <c r="B143" i="2"/>
  <c r="AB143" i="2" s="1"/>
  <c r="AE60" i="2"/>
  <c r="B60" i="2"/>
  <c r="AB60" i="2" s="1"/>
  <c r="AE440" i="2"/>
  <c r="B440" i="2"/>
  <c r="AB440" i="2" s="1"/>
  <c r="AE696" i="2"/>
  <c r="B696" i="2"/>
  <c r="AB696" i="2" s="1"/>
  <c r="AE952" i="2"/>
  <c r="B952" i="2"/>
  <c r="AB952" i="2" s="1"/>
  <c r="AE1208" i="2"/>
  <c r="B1208" i="2"/>
  <c r="AB1208" i="2" s="1"/>
  <c r="AE1464" i="2"/>
  <c r="B1464" i="2"/>
  <c r="AB1464" i="2" s="1"/>
  <c r="AE1720" i="2"/>
  <c r="B1720" i="2"/>
  <c r="AB1720" i="2" s="1"/>
  <c r="AE1976" i="2"/>
  <c r="B1976" i="2"/>
  <c r="AB1976" i="2" s="1"/>
  <c r="AE2328" i="2"/>
  <c r="B2328" i="2"/>
  <c r="AB2328" i="2" s="1"/>
  <c r="AE267" i="2"/>
  <c r="B267" i="2"/>
  <c r="AB267" i="2" s="1"/>
  <c r="AE523" i="2"/>
  <c r="B523" i="2"/>
  <c r="AB523" i="2" s="1"/>
  <c r="AE779" i="2"/>
  <c r="B779" i="2"/>
  <c r="AB779" i="2" s="1"/>
  <c r="AE1035" i="2"/>
  <c r="B1035" i="2"/>
  <c r="AB1035" i="2" s="1"/>
  <c r="AE1291" i="2"/>
  <c r="B1291" i="2"/>
  <c r="AB1291" i="2" s="1"/>
  <c r="AE1547" i="2"/>
  <c r="B1547" i="2"/>
  <c r="AB1547" i="2" s="1"/>
  <c r="AE1675" i="2"/>
  <c r="B1675" i="2"/>
  <c r="AB1675" i="2" s="1"/>
  <c r="AE1931" i="2"/>
  <c r="B1931" i="2"/>
  <c r="AB1931" i="2" s="1"/>
  <c r="AE2059" i="2"/>
  <c r="B2059" i="2"/>
  <c r="AB2059" i="2" s="1"/>
  <c r="AE2187" i="2"/>
  <c r="B2187" i="2"/>
  <c r="AB2187" i="2" s="1"/>
  <c r="AE2315" i="2"/>
  <c r="B2315" i="2"/>
  <c r="AB2315" i="2" s="1"/>
  <c r="AE2443" i="2"/>
  <c r="B2443" i="2"/>
  <c r="AB2443" i="2" s="1"/>
  <c r="AE40" i="2"/>
  <c r="B40" i="2"/>
  <c r="AB40" i="2" s="1"/>
  <c r="AE87" i="2"/>
  <c r="B87" i="2"/>
  <c r="AB87" i="2" s="1"/>
  <c r="AE20" i="2"/>
  <c r="B20" i="2"/>
  <c r="AB20" i="2" s="1"/>
  <c r="AE75" i="2"/>
  <c r="B75" i="2"/>
  <c r="AB75" i="2" s="1"/>
  <c r="AE139" i="2"/>
  <c r="B139" i="2"/>
  <c r="AB139" i="2" s="1"/>
  <c r="AE23" i="2"/>
  <c r="B23" i="2"/>
  <c r="AB23" i="2" s="1"/>
  <c r="AE103" i="2"/>
  <c r="B103" i="2"/>
  <c r="AB103" i="2" s="1"/>
  <c r="AE35" i="2"/>
  <c r="B35" i="2"/>
  <c r="AB35" i="2" s="1"/>
  <c r="AE31" i="2"/>
  <c r="B31" i="2"/>
  <c r="AB31" i="2" s="1"/>
  <c r="AE95" i="2"/>
  <c r="B95" i="2"/>
  <c r="AB95" i="2" s="1"/>
  <c r="AE159" i="2"/>
  <c r="B159" i="2"/>
  <c r="AB159" i="2" s="1"/>
  <c r="AB12" i="2"/>
  <c r="AE76" i="2"/>
  <c r="B76" i="2"/>
  <c r="AB76" i="2" s="1"/>
  <c r="AE259" i="2"/>
  <c r="B259" i="2"/>
  <c r="AB259" i="2" s="1"/>
  <c r="AE387" i="2"/>
  <c r="B387" i="2"/>
  <c r="AB387" i="2" s="1"/>
  <c r="AE515" i="2"/>
  <c r="B515" i="2"/>
  <c r="AB515" i="2" s="1"/>
  <c r="AE643" i="2"/>
  <c r="B643" i="2"/>
  <c r="AB643" i="2" s="1"/>
  <c r="AE771" i="2"/>
  <c r="B771" i="2"/>
  <c r="AB771" i="2" s="1"/>
  <c r="AE899" i="2"/>
  <c r="B899" i="2"/>
  <c r="AB899" i="2" s="1"/>
  <c r="AE1027" i="2"/>
  <c r="B1027" i="2"/>
  <c r="AB1027" i="2" s="1"/>
  <c r="AE1155" i="2"/>
  <c r="B1155" i="2"/>
  <c r="AB1155" i="2" s="1"/>
  <c r="AE1283" i="2"/>
  <c r="B1283" i="2"/>
  <c r="AB1283" i="2" s="1"/>
  <c r="AE1411" i="2"/>
  <c r="B1411" i="2"/>
  <c r="AB1411" i="2" s="1"/>
  <c r="AE1539" i="2"/>
  <c r="B1539" i="2"/>
  <c r="AB1539" i="2" s="1"/>
  <c r="AE1667" i="2"/>
  <c r="B1667" i="2"/>
  <c r="AB1667" i="2" s="1"/>
  <c r="AE1795" i="2"/>
  <c r="B1795" i="2"/>
  <c r="AB1795" i="2" s="1"/>
  <c r="AE1923" i="2"/>
  <c r="B1923" i="2"/>
  <c r="AB1923" i="2" s="1"/>
  <c r="AE2051" i="2"/>
  <c r="B2051" i="2"/>
  <c r="AB2051" i="2" s="1"/>
  <c r="AE2179" i="2"/>
  <c r="B2179" i="2"/>
  <c r="AB2179" i="2" s="1"/>
  <c r="AE2307" i="2"/>
  <c r="B2307" i="2"/>
  <c r="AB2307" i="2" s="1"/>
  <c r="AE2435" i="2"/>
  <c r="B2435" i="2"/>
  <c r="AB2435" i="2" s="1"/>
  <c r="AE68" i="2"/>
  <c r="B68" i="2"/>
  <c r="AB68" i="2" s="1"/>
  <c r="AE216" i="2"/>
  <c r="B216" i="2"/>
  <c r="AB216" i="2" s="1"/>
  <c r="AE344" i="2"/>
  <c r="B344" i="2"/>
  <c r="AB344" i="2" s="1"/>
  <c r="AE472" i="2"/>
  <c r="B472" i="2"/>
  <c r="AB472" i="2" s="1"/>
  <c r="AE600" i="2"/>
  <c r="B600" i="2"/>
  <c r="AB600" i="2" s="1"/>
  <c r="AE728" i="2"/>
  <c r="B728" i="2"/>
  <c r="AB728" i="2" s="1"/>
  <c r="AE856" i="2"/>
  <c r="B856" i="2"/>
  <c r="AB856" i="2" s="1"/>
  <c r="AE984" i="2"/>
  <c r="B984" i="2"/>
  <c r="AB984" i="2" s="1"/>
  <c r="AE1112" i="2"/>
  <c r="B1112" i="2"/>
  <c r="AB1112" i="2" s="1"/>
  <c r="AE1240" i="2"/>
  <c r="B1240" i="2"/>
  <c r="AB1240" i="2" s="1"/>
  <c r="AE1368" i="2"/>
  <c r="B1368" i="2"/>
  <c r="AB1368" i="2" s="1"/>
  <c r="AE1496" i="2"/>
  <c r="B1496" i="2"/>
  <c r="AB1496" i="2" s="1"/>
  <c r="AE1624" i="2"/>
  <c r="B1624" i="2"/>
  <c r="AB1624" i="2" s="1"/>
  <c r="AE1752" i="2"/>
  <c r="B1752" i="2"/>
  <c r="AB1752" i="2" s="1"/>
  <c r="AE1880" i="2"/>
  <c r="B1880" i="2"/>
  <c r="AB1880" i="2" s="1"/>
  <c r="AE2008" i="2"/>
  <c r="B2008" i="2"/>
  <c r="AB2008" i="2" s="1"/>
  <c r="AE2232" i="2"/>
  <c r="B2232" i="2"/>
  <c r="AB2232" i="2" s="1"/>
  <c r="AE2360" i="2"/>
  <c r="B2360" i="2"/>
  <c r="AB2360" i="2" s="1"/>
  <c r="AE2488" i="2"/>
  <c r="B2488" i="2"/>
  <c r="AB2488" i="2" s="1"/>
  <c r="AE299" i="2"/>
  <c r="B299" i="2"/>
  <c r="AB299" i="2" s="1"/>
  <c r="AE427" i="2"/>
  <c r="B427" i="2"/>
  <c r="AB427" i="2" s="1"/>
  <c r="AE555" i="2"/>
  <c r="B555" i="2"/>
  <c r="AB555" i="2" s="1"/>
  <c r="AE683" i="2"/>
  <c r="B683" i="2"/>
  <c r="AB683" i="2" s="1"/>
  <c r="AE811" i="2"/>
  <c r="B811" i="2"/>
  <c r="AB811" i="2" s="1"/>
  <c r="AE939" i="2"/>
  <c r="B939" i="2"/>
  <c r="AB939" i="2" s="1"/>
  <c r="AE1067" i="2"/>
  <c r="B1067" i="2"/>
  <c r="AB1067" i="2" s="1"/>
  <c r="AE1195" i="2"/>
  <c r="B1195" i="2"/>
  <c r="AB1195" i="2" s="1"/>
  <c r="AE1323" i="2"/>
  <c r="B1323" i="2"/>
  <c r="AB1323" i="2" s="1"/>
  <c r="AE1451" i="2"/>
  <c r="B1451" i="2"/>
  <c r="AB1451" i="2" s="1"/>
  <c r="AE1579" i="2"/>
  <c r="B1579" i="2"/>
  <c r="AB1579" i="2" s="1"/>
  <c r="AE1707" i="2"/>
  <c r="B1707" i="2"/>
  <c r="AB1707" i="2" s="1"/>
  <c r="AE1835" i="2"/>
  <c r="B1835" i="2"/>
  <c r="AB1835" i="2" s="1"/>
  <c r="AE1963" i="2"/>
  <c r="B1963" i="2"/>
  <c r="AB1963" i="2" s="1"/>
  <c r="AE2091" i="2"/>
  <c r="B2091" i="2"/>
  <c r="AB2091" i="2" s="1"/>
  <c r="AE2219" i="2"/>
  <c r="B2219" i="2"/>
  <c r="AB2219" i="2" s="1"/>
  <c r="AE2347" i="2"/>
  <c r="B2347" i="2"/>
  <c r="AB2347" i="2" s="1"/>
  <c r="AE2475" i="2"/>
  <c r="B2475" i="2"/>
  <c r="AB2475" i="2" s="1"/>
  <c r="AE48" i="2"/>
  <c r="B48" i="2"/>
  <c r="AB48" i="2" s="1"/>
  <c r="AE99" i="2"/>
  <c r="B99" i="2"/>
  <c r="AB99" i="2" s="1"/>
  <c r="AE72" i="2"/>
  <c r="B72" i="2"/>
  <c r="AB72" i="2" s="1"/>
  <c r="AE224" i="2"/>
  <c r="B224" i="2"/>
  <c r="AB224" i="2" s="1"/>
  <c r="AE352" i="2"/>
  <c r="B352" i="2"/>
  <c r="AB352" i="2" s="1"/>
  <c r="AE480" i="2"/>
  <c r="B480" i="2"/>
  <c r="AB480" i="2" s="1"/>
  <c r="AE608" i="2"/>
  <c r="B608" i="2"/>
  <c r="AB608" i="2" s="1"/>
  <c r="AE736" i="2"/>
  <c r="B736" i="2"/>
  <c r="AB736" i="2" s="1"/>
  <c r="AE864" i="2"/>
  <c r="B864" i="2"/>
  <c r="AB864" i="2" s="1"/>
  <c r="AE992" i="2"/>
  <c r="B992" i="2"/>
  <c r="AB992" i="2" s="1"/>
  <c r="AE1120" i="2"/>
  <c r="B1120" i="2"/>
  <c r="AB1120" i="2" s="1"/>
  <c r="AE1248" i="2"/>
  <c r="B1248" i="2"/>
  <c r="AB1248" i="2" s="1"/>
  <c r="AE1376" i="2"/>
  <c r="B1376" i="2"/>
  <c r="AB1376" i="2" s="1"/>
  <c r="AE1504" i="2"/>
  <c r="B1504" i="2"/>
  <c r="AB1504" i="2" s="1"/>
  <c r="AE1632" i="2"/>
  <c r="B1632" i="2"/>
  <c r="AB1632" i="2" s="1"/>
  <c r="AE1760" i="2"/>
  <c r="B1760" i="2"/>
  <c r="AB1760" i="2" s="1"/>
  <c r="AE1888" i="2"/>
  <c r="B1888" i="2"/>
  <c r="AB1888" i="2" s="1"/>
  <c r="AE2016" i="2"/>
  <c r="B2016" i="2"/>
  <c r="AB2016" i="2" s="1"/>
  <c r="AE2240" i="2"/>
  <c r="B2240" i="2"/>
  <c r="AB2240" i="2" s="1"/>
  <c r="AE2368" i="2"/>
  <c r="B2368" i="2"/>
  <c r="AB2368" i="2" s="1"/>
  <c r="AE2496" i="2"/>
  <c r="B2496" i="2"/>
  <c r="AB2496" i="2" s="1"/>
  <c r="AE163" i="2"/>
  <c r="B163" i="2"/>
  <c r="AB163" i="2" s="1"/>
  <c r="AE243" i="2"/>
  <c r="B243" i="2"/>
  <c r="AB243" i="2" s="1"/>
  <c r="AE371" i="2"/>
  <c r="B371" i="2"/>
  <c r="AB371" i="2" s="1"/>
  <c r="AE499" i="2"/>
  <c r="B499" i="2"/>
  <c r="AB499" i="2" s="1"/>
  <c r="AE627" i="2"/>
  <c r="B627" i="2"/>
  <c r="AB627" i="2" s="1"/>
  <c r="AE755" i="2"/>
  <c r="B755" i="2"/>
  <c r="AB755" i="2" s="1"/>
  <c r="AE883" i="2"/>
  <c r="B883" i="2"/>
  <c r="AB883" i="2" s="1"/>
  <c r="AE1011" i="2"/>
  <c r="B1011" i="2"/>
  <c r="AB1011" i="2" s="1"/>
  <c r="AE1139" i="2"/>
  <c r="B1139" i="2"/>
  <c r="AB1139" i="2" s="1"/>
  <c r="AE1267" i="2"/>
  <c r="B1267" i="2"/>
  <c r="AB1267" i="2" s="1"/>
  <c r="AE1395" i="2"/>
  <c r="B1395" i="2"/>
  <c r="AB1395" i="2" s="1"/>
  <c r="AE1523" i="2"/>
  <c r="B1523" i="2"/>
  <c r="AB1523" i="2" s="1"/>
  <c r="AE1651" i="2"/>
  <c r="B1651" i="2"/>
  <c r="AB1651" i="2" s="1"/>
  <c r="AE1779" i="2"/>
  <c r="B1779" i="2"/>
  <c r="AB1779" i="2" s="1"/>
  <c r="AE1907" i="2"/>
  <c r="B1907" i="2"/>
  <c r="AB1907" i="2" s="1"/>
  <c r="AE2035" i="2"/>
  <c r="B2035" i="2"/>
  <c r="AB2035" i="2" s="1"/>
  <c r="AE2163" i="2"/>
  <c r="B2163" i="2"/>
  <c r="AB2163" i="2" s="1"/>
  <c r="AE2291" i="2"/>
  <c r="B2291" i="2"/>
  <c r="AB2291" i="2" s="1"/>
  <c r="AE2419" i="2"/>
  <c r="B2419" i="2"/>
  <c r="AB2419" i="2" s="1"/>
  <c r="AE52" i="2"/>
  <c r="B52" i="2"/>
  <c r="AB52" i="2" s="1"/>
  <c r="AE164" i="2"/>
  <c r="B164" i="2"/>
  <c r="AB164" i="2" s="1"/>
  <c r="AE236" i="2"/>
  <c r="B236" i="2"/>
  <c r="AB236" i="2" s="1"/>
  <c r="AE300" i="2"/>
  <c r="B300" i="2"/>
  <c r="AB300" i="2" s="1"/>
  <c r="AE364" i="2"/>
  <c r="B364" i="2"/>
  <c r="AB364" i="2" s="1"/>
  <c r="AE428" i="2"/>
  <c r="B428" i="2"/>
  <c r="AB428" i="2" s="1"/>
  <c r="AE492" i="2"/>
  <c r="B492" i="2"/>
  <c r="AB492" i="2" s="1"/>
  <c r="AE556" i="2"/>
  <c r="B556" i="2"/>
  <c r="AB556" i="2" s="1"/>
  <c r="AE620" i="2"/>
  <c r="B620" i="2"/>
  <c r="AB620" i="2" s="1"/>
  <c r="AE684" i="2"/>
  <c r="B684" i="2"/>
  <c r="AB684" i="2" s="1"/>
  <c r="AE748" i="2"/>
  <c r="B748" i="2"/>
  <c r="AB748" i="2" s="1"/>
  <c r="AE812" i="2"/>
  <c r="B812" i="2"/>
  <c r="AB812" i="2" s="1"/>
  <c r="AE876" i="2"/>
  <c r="B876" i="2"/>
  <c r="AB876" i="2" s="1"/>
  <c r="AE940" i="2"/>
  <c r="B940" i="2"/>
  <c r="AB940" i="2" s="1"/>
  <c r="AE1004" i="2"/>
  <c r="B1004" i="2"/>
  <c r="AB1004" i="2" s="1"/>
  <c r="AE1068" i="2"/>
  <c r="B1068" i="2"/>
  <c r="AB1068" i="2" s="1"/>
  <c r="AE1132" i="2"/>
  <c r="B1132" i="2"/>
  <c r="AB1132" i="2" s="1"/>
  <c r="AE1196" i="2"/>
  <c r="B1196" i="2"/>
  <c r="AB1196" i="2" s="1"/>
  <c r="AE1260" i="2"/>
  <c r="B1260" i="2"/>
  <c r="AB1260" i="2" s="1"/>
  <c r="AE1324" i="2"/>
  <c r="B1324" i="2"/>
  <c r="AB1324" i="2" s="1"/>
  <c r="AE1388" i="2"/>
  <c r="B1388" i="2"/>
  <c r="AB1388" i="2" s="1"/>
  <c r="AE1452" i="2"/>
  <c r="B1452" i="2"/>
  <c r="AB1452" i="2" s="1"/>
  <c r="AE1516" i="2"/>
  <c r="B1516" i="2"/>
  <c r="AB1516" i="2" s="1"/>
  <c r="AE1580" i="2"/>
  <c r="B1580" i="2"/>
  <c r="AB1580" i="2" s="1"/>
  <c r="AE1644" i="2"/>
  <c r="B1644" i="2"/>
  <c r="AB1644" i="2" s="1"/>
  <c r="AE1708" i="2"/>
  <c r="B1708" i="2"/>
  <c r="AB1708" i="2" s="1"/>
  <c r="AE1772" i="2"/>
  <c r="B1772" i="2"/>
  <c r="AB1772" i="2" s="1"/>
  <c r="AE1836" i="2"/>
  <c r="B1836" i="2"/>
  <c r="AB1836" i="2" s="1"/>
  <c r="AE1900" i="2"/>
  <c r="B1900" i="2"/>
  <c r="AB1900" i="2" s="1"/>
  <c r="AE1964" i="2"/>
  <c r="B1964" i="2"/>
  <c r="AB1964" i="2" s="1"/>
  <c r="AE2028" i="2"/>
  <c r="B2028" i="2"/>
  <c r="AB2028" i="2" s="1"/>
  <c r="AE2072" i="2"/>
  <c r="B2072" i="2"/>
  <c r="AB2072" i="2" s="1"/>
  <c r="AE2104" i="2"/>
  <c r="B2104" i="2"/>
  <c r="AB2104" i="2" s="1"/>
  <c r="AE2136" i="2"/>
  <c r="B2136" i="2"/>
  <c r="AB2136" i="2" s="1"/>
  <c r="AE2188" i="2"/>
  <c r="B2188" i="2"/>
  <c r="AB2188" i="2" s="1"/>
  <c r="AE2252" i="2"/>
  <c r="B2252" i="2"/>
  <c r="AB2252" i="2" s="1"/>
  <c r="AE2316" i="2"/>
  <c r="B2316" i="2"/>
  <c r="AB2316" i="2" s="1"/>
  <c r="AE2380" i="2"/>
  <c r="B2380" i="2"/>
  <c r="AB2380" i="2" s="1"/>
  <c r="AE2444" i="2"/>
  <c r="B2444" i="2"/>
  <c r="AB2444" i="2" s="1"/>
  <c r="AE2508" i="2"/>
  <c r="B2508" i="2"/>
  <c r="AB2508" i="2" s="1"/>
  <c r="AE283" i="2"/>
  <c r="B283" i="2"/>
  <c r="AB283" i="2" s="1"/>
  <c r="AE411" i="2"/>
  <c r="B411" i="2"/>
  <c r="AB411" i="2" s="1"/>
  <c r="AE539" i="2"/>
  <c r="B539" i="2"/>
  <c r="AB539" i="2" s="1"/>
  <c r="AE667" i="2"/>
  <c r="B667" i="2"/>
  <c r="AB667" i="2" s="1"/>
  <c r="AE795" i="2"/>
  <c r="B795" i="2"/>
  <c r="AB795" i="2" s="1"/>
  <c r="AE923" i="2"/>
  <c r="B923" i="2"/>
  <c r="AB923" i="2" s="1"/>
  <c r="AE1051" i="2"/>
  <c r="B1051" i="2"/>
  <c r="AB1051" i="2" s="1"/>
  <c r="AE1179" i="2"/>
  <c r="B1179" i="2"/>
  <c r="AB1179" i="2" s="1"/>
  <c r="AE1307" i="2"/>
  <c r="B1307" i="2"/>
  <c r="AB1307" i="2" s="1"/>
  <c r="AE1435" i="2"/>
  <c r="B1435" i="2"/>
  <c r="AB1435" i="2" s="1"/>
  <c r="AE1563" i="2"/>
  <c r="B1563" i="2"/>
  <c r="AB1563" i="2" s="1"/>
  <c r="AE1691" i="2"/>
  <c r="B1691" i="2"/>
  <c r="AB1691" i="2" s="1"/>
  <c r="AE1819" i="2"/>
  <c r="B1819" i="2"/>
  <c r="AB1819" i="2" s="1"/>
  <c r="AE1947" i="2"/>
  <c r="B1947" i="2"/>
  <c r="AB1947" i="2" s="1"/>
  <c r="AE2075" i="2"/>
  <c r="B2075" i="2"/>
  <c r="AB2075" i="2" s="1"/>
  <c r="AE2203" i="2"/>
  <c r="B2203" i="2"/>
  <c r="AB2203" i="2" s="1"/>
  <c r="AE2331" i="2"/>
  <c r="B2331" i="2"/>
  <c r="AB2331" i="2" s="1"/>
  <c r="AE2459" i="2"/>
  <c r="B2459" i="2"/>
  <c r="AB2459" i="2" s="1"/>
  <c r="AE56" i="2"/>
  <c r="B56" i="2"/>
  <c r="AB56" i="2" s="1"/>
  <c r="B176" i="2"/>
  <c r="AB176" i="2" s="1"/>
  <c r="AE336" i="2"/>
  <c r="B336" i="2"/>
  <c r="AB336" i="2" s="1"/>
  <c r="AE464" i="2"/>
  <c r="B464" i="2"/>
  <c r="AB464" i="2" s="1"/>
  <c r="AE592" i="2"/>
  <c r="B592" i="2"/>
  <c r="AB592" i="2" s="1"/>
  <c r="AE720" i="2"/>
  <c r="B720" i="2"/>
  <c r="AB720" i="2" s="1"/>
  <c r="AE848" i="2"/>
  <c r="B848" i="2"/>
  <c r="AB848" i="2" s="1"/>
  <c r="AE976" i="2"/>
  <c r="B976" i="2"/>
  <c r="AB976" i="2" s="1"/>
  <c r="AE1104" i="2"/>
  <c r="B1104" i="2"/>
  <c r="AB1104" i="2" s="1"/>
  <c r="AE1232" i="2"/>
  <c r="B1232" i="2"/>
  <c r="AB1232" i="2" s="1"/>
  <c r="AE1360" i="2"/>
  <c r="B1360" i="2"/>
  <c r="AB1360" i="2" s="1"/>
  <c r="AE1488" i="2"/>
  <c r="B1488" i="2"/>
  <c r="AB1488" i="2" s="1"/>
  <c r="AE1616" i="2"/>
  <c r="B1616" i="2"/>
  <c r="AB1616" i="2" s="1"/>
  <c r="AE1744" i="2"/>
  <c r="B1744" i="2"/>
  <c r="AB1744" i="2" s="1"/>
  <c r="AE1872" i="2"/>
  <c r="B1872" i="2"/>
  <c r="AB1872" i="2" s="1"/>
  <c r="AE2000" i="2"/>
  <c r="B2000" i="2"/>
  <c r="AB2000" i="2" s="1"/>
  <c r="AE2224" i="2"/>
  <c r="B2224" i="2"/>
  <c r="AB2224" i="2" s="1"/>
  <c r="AE2352" i="2"/>
  <c r="B2352" i="2"/>
  <c r="AB2352" i="2" s="1"/>
  <c r="AE2480" i="2"/>
  <c r="B2480" i="2"/>
  <c r="AB2480" i="2" s="1"/>
  <c r="AE212" i="2"/>
  <c r="B212" i="2"/>
  <c r="AB212" i="2" s="1"/>
  <c r="AE701" i="2"/>
  <c r="B701" i="2"/>
  <c r="AB701" i="2" s="1"/>
  <c r="AE829" i="2"/>
  <c r="B829" i="2"/>
  <c r="AB829" i="2" s="1"/>
  <c r="AE957" i="2"/>
  <c r="B957" i="2"/>
  <c r="AB957" i="2" s="1"/>
  <c r="AE1085" i="2"/>
  <c r="B1085" i="2"/>
  <c r="AB1085" i="2" s="1"/>
  <c r="AE1213" i="2"/>
  <c r="B1213" i="2"/>
  <c r="AB1213" i="2" s="1"/>
  <c r="AE1341" i="2"/>
  <c r="B1341" i="2"/>
  <c r="AB1341" i="2" s="1"/>
  <c r="AE1469" i="2"/>
  <c r="B1469" i="2"/>
  <c r="AB1469" i="2" s="1"/>
  <c r="AE1597" i="2"/>
  <c r="B1597" i="2"/>
  <c r="AB1597" i="2" s="1"/>
  <c r="AE1725" i="2"/>
  <c r="B1725" i="2"/>
  <c r="AB1725" i="2" s="1"/>
  <c r="AE1853" i="2"/>
  <c r="B1853" i="2"/>
  <c r="AB1853" i="2" s="1"/>
  <c r="AE1981" i="2"/>
  <c r="B1981" i="2"/>
  <c r="AB1981" i="2" s="1"/>
  <c r="AE2109" i="2"/>
  <c r="B2109" i="2"/>
  <c r="AB2109" i="2" s="1"/>
  <c r="AE2237" i="2"/>
  <c r="B2237" i="2"/>
  <c r="AB2237" i="2" s="1"/>
  <c r="AE2365" i="2"/>
  <c r="B2365" i="2"/>
  <c r="AB2365" i="2" s="1"/>
  <c r="AE2493" i="2"/>
  <c r="B2493" i="2"/>
  <c r="AB2493" i="2" s="1"/>
  <c r="B41" i="2"/>
  <c r="AB41" i="2" s="1"/>
  <c r="AE41" i="2"/>
  <c r="AE53" i="2"/>
  <c r="B53" i="2"/>
  <c r="AB53" i="2" s="1"/>
  <c r="AE21" i="2"/>
  <c r="B21" i="2"/>
  <c r="AB21" i="2" s="1"/>
  <c r="AE134" i="2"/>
  <c r="B134" i="2"/>
  <c r="AB134" i="2" s="1"/>
  <c r="AE222" i="2"/>
  <c r="B222" i="2"/>
  <c r="AB222" i="2" s="1"/>
  <c r="AE286" i="2"/>
  <c r="B286" i="2"/>
  <c r="AB286" i="2" s="1"/>
  <c r="AE350" i="2"/>
  <c r="B350" i="2"/>
  <c r="AB350" i="2" s="1"/>
  <c r="AE414" i="2"/>
  <c r="B414" i="2"/>
  <c r="AB414" i="2" s="1"/>
  <c r="AE478" i="2"/>
  <c r="B478" i="2"/>
  <c r="AB478" i="2" s="1"/>
  <c r="AE666" i="2"/>
  <c r="B666" i="2"/>
  <c r="AB666" i="2" s="1"/>
  <c r="AE830" i="2"/>
  <c r="B830" i="2"/>
  <c r="AB830" i="2" s="1"/>
  <c r="AE894" i="2"/>
  <c r="B894" i="2"/>
  <c r="AB894" i="2" s="1"/>
  <c r="AE1022" i="2"/>
  <c r="B1022" i="2"/>
  <c r="AB1022" i="2" s="1"/>
  <c r="AE1150" i="2"/>
  <c r="B1150" i="2"/>
  <c r="AB1150" i="2" s="1"/>
  <c r="AE1246" i="2"/>
  <c r="B1246" i="2"/>
  <c r="AB1246" i="2" s="1"/>
  <c r="AE322" i="2"/>
  <c r="B322" i="2"/>
  <c r="AB322" i="2" s="1"/>
  <c r="AE450" i="2"/>
  <c r="B450" i="2"/>
  <c r="AB450" i="2" s="1"/>
  <c r="AE710" i="2"/>
  <c r="B710" i="2"/>
  <c r="AB710" i="2" s="1"/>
  <c r="AE1026" i="2"/>
  <c r="B1026" i="2"/>
  <c r="AB1026" i="2" s="1"/>
  <c r="AE1350" i="2"/>
  <c r="B1350" i="2"/>
  <c r="AB1350" i="2" s="1"/>
  <c r="AE1470" i="2"/>
  <c r="B1470" i="2"/>
  <c r="AB1470" i="2" s="1"/>
  <c r="AE1566" i="2"/>
  <c r="B1566" i="2"/>
  <c r="AB1566" i="2" s="1"/>
  <c r="AE1726" i="2"/>
  <c r="B1726" i="2"/>
  <c r="AB1726" i="2" s="1"/>
  <c r="AE1774" i="2"/>
  <c r="B1774" i="2"/>
  <c r="AB1774" i="2" s="1"/>
  <c r="AE2022" i="2"/>
  <c r="B2022" i="2"/>
  <c r="AB2022" i="2" s="1"/>
  <c r="AE2326" i="2"/>
  <c r="B2326" i="2"/>
  <c r="AB2326" i="2" s="1"/>
  <c r="AE193" i="2"/>
  <c r="B193" i="2"/>
  <c r="AB193" i="2" s="1"/>
  <c r="AE266" i="2"/>
  <c r="B266" i="2"/>
  <c r="AB266" i="2" s="1"/>
  <c r="AE522" i="2"/>
  <c r="B522" i="2"/>
  <c r="AB522" i="2" s="1"/>
  <c r="AE842" i="2"/>
  <c r="B842" i="2"/>
  <c r="AB842" i="2" s="1"/>
  <c r="AE1162" i="2"/>
  <c r="B1162" i="2"/>
  <c r="AB1162" i="2" s="1"/>
  <c r="AE249" i="2"/>
  <c r="B249" i="2"/>
  <c r="AB249" i="2" s="1"/>
  <c r="AE377" i="2"/>
  <c r="B377" i="2"/>
  <c r="AB377" i="2" s="1"/>
  <c r="B505" i="2"/>
  <c r="AB505" i="2" s="1"/>
  <c r="AE505" i="2"/>
  <c r="AE629" i="2"/>
  <c r="B629" i="2"/>
  <c r="AB629" i="2" s="1"/>
  <c r="AE757" i="2"/>
  <c r="B757" i="2"/>
  <c r="AB757" i="2" s="1"/>
  <c r="AE885" i="2"/>
  <c r="B885" i="2"/>
  <c r="AB885" i="2" s="1"/>
  <c r="AE1013" i="2"/>
  <c r="B1013" i="2"/>
  <c r="AB1013" i="2" s="1"/>
  <c r="AE1141" i="2"/>
  <c r="B1141" i="2"/>
  <c r="AB1141" i="2" s="1"/>
  <c r="AE1269" i="2"/>
  <c r="B1269" i="2"/>
  <c r="AB1269" i="2" s="1"/>
  <c r="AE1397" i="2"/>
  <c r="B1397" i="2"/>
  <c r="AB1397" i="2" s="1"/>
  <c r="AE1525" i="2"/>
  <c r="B1525" i="2"/>
  <c r="AB1525" i="2" s="1"/>
  <c r="AE1653" i="2"/>
  <c r="B1653" i="2"/>
  <c r="AB1653" i="2" s="1"/>
  <c r="AE1781" i="2"/>
  <c r="B1781" i="2"/>
  <c r="AB1781" i="2" s="1"/>
  <c r="AE1909" i="2"/>
  <c r="B1909" i="2"/>
  <c r="AB1909" i="2" s="1"/>
  <c r="AE2037" i="2"/>
  <c r="B2037" i="2"/>
  <c r="AB2037" i="2" s="1"/>
  <c r="AE2165" i="2"/>
  <c r="B2165" i="2"/>
  <c r="AB2165" i="2" s="1"/>
  <c r="AE2293" i="2"/>
  <c r="B2293" i="2"/>
  <c r="AB2293" i="2" s="1"/>
  <c r="AE2421" i="2"/>
  <c r="B2421" i="2"/>
  <c r="AB2421" i="2" s="1"/>
  <c r="AE26" i="2"/>
  <c r="B26" i="2"/>
  <c r="AB26" i="2" s="1"/>
  <c r="AE62" i="2"/>
  <c r="B62" i="2"/>
  <c r="AB62" i="2" s="1"/>
  <c r="AE112" i="2"/>
  <c r="B112" i="2"/>
  <c r="AB112" i="2" s="1"/>
  <c r="AE129" i="2"/>
  <c r="B129" i="2"/>
  <c r="AB129" i="2" s="1"/>
  <c r="AE152" i="2"/>
  <c r="B152" i="2"/>
  <c r="AB152" i="2" s="1"/>
  <c r="AE80" i="2"/>
  <c r="B80" i="2"/>
  <c r="AB80" i="2" s="1"/>
  <c r="AE82" i="2"/>
  <c r="B82" i="2"/>
  <c r="AB82" i="2" s="1"/>
  <c r="AE210" i="2"/>
  <c r="B210" i="2"/>
  <c r="AB210" i="2" s="1"/>
  <c r="AE482" i="2"/>
  <c r="B482" i="2"/>
  <c r="AB482" i="2" s="1"/>
  <c r="AE610" i="2"/>
  <c r="B610" i="2"/>
  <c r="AB610" i="2" s="1"/>
  <c r="AE774" i="2"/>
  <c r="B774" i="2"/>
  <c r="AB774" i="2" s="1"/>
  <c r="AE902" i="2"/>
  <c r="B902" i="2"/>
  <c r="AB902" i="2" s="1"/>
  <c r="AE1030" i="2"/>
  <c r="B1030" i="2"/>
  <c r="AB1030" i="2" s="1"/>
  <c r="AE1190" i="2"/>
  <c r="B1190" i="2"/>
  <c r="AB1190" i="2" s="1"/>
  <c r="AE1870" i="2"/>
  <c r="B1870" i="2"/>
  <c r="AB1870" i="2" s="1"/>
  <c r="AE2102" i="2"/>
  <c r="B2102" i="2"/>
  <c r="AB2102" i="2" s="1"/>
  <c r="AE166" i="2"/>
  <c r="B166" i="2"/>
  <c r="AB166" i="2" s="1"/>
  <c r="AE746" i="2"/>
  <c r="B746" i="2"/>
  <c r="AB746" i="2" s="1"/>
  <c r="AE1130" i="2"/>
  <c r="B1130" i="2"/>
  <c r="AB1130" i="2" s="1"/>
  <c r="AE102" i="2"/>
  <c r="B102" i="2"/>
  <c r="AB102" i="2" s="1"/>
  <c r="AE57" i="2"/>
  <c r="B57" i="2"/>
  <c r="AB57" i="2" s="1"/>
  <c r="AE85" i="2"/>
  <c r="B85" i="2"/>
  <c r="AB85" i="2" s="1"/>
  <c r="AE105" i="2"/>
  <c r="B105" i="2"/>
  <c r="AB105" i="2" s="1"/>
  <c r="AE125" i="2"/>
  <c r="B125" i="2"/>
  <c r="AB125" i="2" s="1"/>
  <c r="AE169" i="2"/>
  <c r="B169" i="2"/>
  <c r="AB169" i="2" s="1"/>
  <c r="AE225" i="2"/>
  <c r="B225" i="2"/>
  <c r="AB225" i="2" s="1"/>
  <c r="AE353" i="2"/>
  <c r="B353" i="2"/>
  <c r="AB353" i="2" s="1"/>
  <c r="AE481" i="2"/>
  <c r="B481" i="2"/>
  <c r="AB481" i="2" s="1"/>
  <c r="AE609" i="2"/>
  <c r="B609" i="2"/>
  <c r="AB609" i="2" s="1"/>
  <c r="AE709" i="2"/>
  <c r="B709" i="2"/>
  <c r="AB709" i="2" s="1"/>
  <c r="AE837" i="2"/>
  <c r="B837" i="2"/>
  <c r="AB837" i="2" s="1"/>
  <c r="AE965" i="2"/>
  <c r="B965" i="2"/>
  <c r="AB965" i="2" s="1"/>
  <c r="AE1093" i="2"/>
  <c r="B1093" i="2"/>
  <c r="AB1093" i="2" s="1"/>
  <c r="AE1221" i="2"/>
  <c r="B1221" i="2"/>
  <c r="AB1221" i="2" s="1"/>
  <c r="AE1349" i="2"/>
  <c r="B1349" i="2"/>
  <c r="AB1349" i="2" s="1"/>
  <c r="AE1477" i="2"/>
  <c r="B1477" i="2"/>
  <c r="AB1477" i="2" s="1"/>
  <c r="AE1605" i="2"/>
  <c r="B1605" i="2"/>
  <c r="AB1605" i="2" s="1"/>
  <c r="AE1733" i="2"/>
  <c r="B1733" i="2"/>
  <c r="AB1733" i="2" s="1"/>
  <c r="AE1861" i="2"/>
  <c r="B1861" i="2"/>
  <c r="AB1861" i="2" s="1"/>
  <c r="AE1989" i="2"/>
  <c r="B1989" i="2"/>
  <c r="AB1989" i="2" s="1"/>
  <c r="AE2117" i="2"/>
  <c r="B2117" i="2"/>
  <c r="AB2117" i="2" s="1"/>
  <c r="AE2245" i="2"/>
  <c r="B2245" i="2"/>
  <c r="AB2245" i="2" s="1"/>
  <c r="AE2373" i="2"/>
  <c r="B2373" i="2"/>
  <c r="AB2373" i="2" s="1"/>
  <c r="AE2501" i="2"/>
  <c r="B2501" i="2"/>
  <c r="AB2501" i="2" s="1"/>
  <c r="AE50" i="2"/>
  <c r="B50" i="2"/>
  <c r="AB50" i="2" s="1"/>
  <c r="AE39" i="2"/>
  <c r="B39" i="2"/>
  <c r="AB39" i="2" s="1"/>
  <c r="AE51" i="2"/>
  <c r="B51" i="2"/>
  <c r="AB51" i="2" s="1"/>
  <c r="AE47" i="2"/>
  <c r="B47" i="2"/>
  <c r="AB47" i="2" s="1"/>
  <c r="AE111" i="2"/>
  <c r="B111" i="2"/>
  <c r="AB111" i="2" s="1"/>
  <c r="AE28" i="2"/>
  <c r="B28" i="2"/>
  <c r="AB28" i="2" s="1"/>
  <c r="AE179" i="2"/>
  <c r="B179" i="2"/>
  <c r="AB179" i="2" s="1"/>
  <c r="AE291" i="2"/>
  <c r="B291" i="2"/>
  <c r="AB291" i="2" s="1"/>
  <c r="AE419" i="2"/>
  <c r="B419" i="2"/>
  <c r="AB419" i="2" s="1"/>
  <c r="AE547" i="2"/>
  <c r="B547" i="2"/>
  <c r="AB547" i="2" s="1"/>
  <c r="AE675" i="2"/>
  <c r="B675" i="2"/>
  <c r="AB675" i="2" s="1"/>
  <c r="AE803" i="2"/>
  <c r="B803" i="2"/>
  <c r="AB803" i="2" s="1"/>
  <c r="AE931" i="2"/>
  <c r="B931" i="2"/>
  <c r="AB931" i="2" s="1"/>
  <c r="AE1059" i="2"/>
  <c r="B1059" i="2"/>
  <c r="AB1059" i="2" s="1"/>
  <c r="AE1187" i="2"/>
  <c r="B1187" i="2"/>
  <c r="AB1187" i="2" s="1"/>
  <c r="AE1315" i="2"/>
  <c r="B1315" i="2"/>
  <c r="AB1315" i="2" s="1"/>
  <c r="AE1443" i="2"/>
  <c r="B1443" i="2"/>
  <c r="AB1443" i="2" s="1"/>
  <c r="AE1571" i="2"/>
  <c r="B1571" i="2"/>
  <c r="AB1571" i="2" s="1"/>
  <c r="AE1699" i="2"/>
  <c r="B1699" i="2"/>
  <c r="AB1699" i="2" s="1"/>
  <c r="AE1827" i="2"/>
  <c r="B1827" i="2"/>
  <c r="AB1827" i="2" s="1"/>
  <c r="AE1955" i="2"/>
  <c r="B1955" i="2"/>
  <c r="AB1955" i="2" s="1"/>
  <c r="AE2083" i="2"/>
  <c r="B2083" i="2"/>
  <c r="AB2083" i="2" s="1"/>
  <c r="AE2211" i="2"/>
  <c r="B2211" i="2"/>
  <c r="AB2211" i="2" s="1"/>
  <c r="AE2339" i="2"/>
  <c r="B2339" i="2"/>
  <c r="AB2339" i="2" s="1"/>
  <c r="AE2467" i="2"/>
  <c r="B2467" i="2"/>
  <c r="AB2467" i="2" s="1"/>
  <c r="AE248" i="2"/>
  <c r="B248" i="2"/>
  <c r="AB248" i="2" s="1"/>
  <c r="AE376" i="2"/>
  <c r="B376" i="2"/>
  <c r="AB376" i="2" s="1"/>
  <c r="AE504" i="2"/>
  <c r="B504" i="2"/>
  <c r="AB504" i="2" s="1"/>
  <c r="AE632" i="2"/>
  <c r="B632" i="2"/>
  <c r="AB632" i="2" s="1"/>
  <c r="AE760" i="2"/>
  <c r="B760" i="2"/>
  <c r="AB760" i="2" s="1"/>
  <c r="AE888" i="2"/>
  <c r="B888" i="2"/>
  <c r="AB888" i="2" s="1"/>
  <c r="AE1016" i="2"/>
  <c r="B1016" i="2"/>
  <c r="AB1016" i="2" s="1"/>
  <c r="AE1144" i="2"/>
  <c r="B1144" i="2"/>
  <c r="AB1144" i="2" s="1"/>
  <c r="AE1272" i="2"/>
  <c r="B1272" i="2"/>
  <c r="AB1272" i="2" s="1"/>
  <c r="AE1400" i="2"/>
  <c r="B1400" i="2"/>
  <c r="AB1400" i="2" s="1"/>
  <c r="AE1528" i="2"/>
  <c r="B1528" i="2"/>
  <c r="AB1528" i="2" s="1"/>
  <c r="AE1656" i="2"/>
  <c r="B1656" i="2"/>
  <c r="AB1656" i="2" s="1"/>
  <c r="AE1784" i="2"/>
  <c r="B1784" i="2"/>
  <c r="AB1784" i="2" s="1"/>
  <c r="AE1912" i="2"/>
  <c r="B1912" i="2"/>
  <c r="AB1912" i="2" s="1"/>
  <c r="AE2040" i="2"/>
  <c r="B2040" i="2"/>
  <c r="AB2040" i="2" s="1"/>
  <c r="AE2264" i="2"/>
  <c r="B2264" i="2"/>
  <c r="AB2264" i="2" s="1"/>
  <c r="AE2392" i="2"/>
  <c r="B2392" i="2"/>
  <c r="AB2392" i="2" s="1"/>
  <c r="B183" i="2"/>
  <c r="AB183" i="2" s="1"/>
  <c r="AE331" i="2"/>
  <c r="B331" i="2"/>
  <c r="AB331" i="2" s="1"/>
  <c r="AE459" i="2"/>
  <c r="B459" i="2"/>
  <c r="AB459" i="2" s="1"/>
  <c r="AE587" i="2"/>
  <c r="B587" i="2"/>
  <c r="AB587" i="2" s="1"/>
  <c r="AE715" i="2"/>
  <c r="B715" i="2"/>
  <c r="AB715" i="2" s="1"/>
  <c r="AE843" i="2"/>
  <c r="B843" i="2"/>
  <c r="AB843" i="2" s="1"/>
  <c r="AE971" i="2"/>
  <c r="B971" i="2"/>
  <c r="AB971" i="2" s="1"/>
  <c r="AE1099" i="2"/>
  <c r="B1099" i="2"/>
  <c r="AB1099" i="2" s="1"/>
  <c r="AE1227" i="2"/>
  <c r="B1227" i="2"/>
  <c r="AB1227" i="2" s="1"/>
  <c r="AE1355" i="2"/>
  <c r="B1355" i="2"/>
  <c r="AB1355" i="2" s="1"/>
  <c r="AE1483" i="2"/>
  <c r="B1483" i="2"/>
  <c r="AB1483" i="2" s="1"/>
  <c r="AE1611" i="2"/>
  <c r="B1611" i="2"/>
  <c r="AB1611" i="2" s="1"/>
  <c r="AE1739" i="2"/>
  <c r="B1739" i="2"/>
  <c r="AB1739" i="2" s="1"/>
  <c r="AE1867" i="2"/>
  <c r="B1867" i="2"/>
  <c r="AB1867" i="2" s="1"/>
  <c r="AE1995" i="2"/>
  <c r="B1995" i="2"/>
  <c r="AB1995" i="2" s="1"/>
  <c r="AE2123" i="2"/>
  <c r="B2123" i="2"/>
  <c r="AB2123" i="2" s="1"/>
  <c r="AE2251" i="2"/>
  <c r="B2251" i="2"/>
  <c r="AB2251" i="2" s="1"/>
  <c r="AE2379" i="2"/>
  <c r="B2379" i="2"/>
  <c r="AB2379" i="2" s="1"/>
  <c r="AE2507" i="2"/>
  <c r="B2507" i="2"/>
  <c r="AB2507" i="2" s="1"/>
  <c r="AE147" i="2"/>
  <c r="B147" i="2"/>
  <c r="AB147" i="2" s="1"/>
  <c r="AE83" i="2"/>
  <c r="B83" i="2"/>
  <c r="AB83" i="2" s="1"/>
  <c r="AE256" i="2"/>
  <c r="B256" i="2"/>
  <c r="AB256" i="2" s="1"/>
  <c r="AE384" i="2"/>
  <c r="B384" i="2"/>
  <c r="AB384" i="2" s="1"/>
  <c r="AE512" i="2"/>
  <c r="B512" i="2"/>
  <c r="AB512" i="2" s="1"/>
  <c r="AE640" i="2"/>
  <c r="B640" i="2"/>
  <c r="AB640" i="2" s="1"/>
  <c r="AE768" i="2"/>
  <c r="B768" i="2"/>
  <c r="AB768" i="2" s="1"/>
  <c r="AE896" i="2"/>
  <c r="B896" i="2"/>
  <c r="AB896" i="2" s="1"/>
  <c r="AE1024" i="2"/>
  <c r="B1024" i="2"/>
  <c r="AB1024" i="2" s="1"/>
  <c r="AE1152" i="2"/>
  <c r="B1152" i="2"/>
  <c r="AB1152" i="2" s="1"/>
  <c r="AE1280" i="2"/>
  <c r="B1280" i="2"/>
  <c r="AB1280" i="2" s="1"/>
  <c r="AE1408" i="2"/>
  <c r="B1408" i="2"/>
  <c r="AB1408" i="2" s="1"/>
  <c r="AE1536" i="2"/>
  <c r="B1536" i="2"/>
  <c r="AB1536" i="2" s="1"/>
  <c r="AE1664" i="2"/>
  <c r="B1664" i="2"/>
  <c r="AB1664" i="2" s="1"/>
  <c r="AE1792" i="2"/>
  <c r="B1792" i="2"/>
  <c r="AB1792" i="2" s="1"/>
  <c r="AE1920" i="2"/>
  <c r="B1920" i="2"/>
  <c r="AB1920" i="2" s="1"/>
  <c r="AE2144" i="2"/>
  <c r="B2144" i="2"/>
  <c r="AB2144" i="2" s="1"/>
  <c r="AE2272" i="2"/>
  <c r="B2272" i="2"/>
  <c r="AB2272" i="2" s="1"/>
  <c r="AE2400" i="2"/>
  <c r="B2400" i="2"/>
  <c r="AB2400" i="2" s="1"/>
  <c r="AE167" i="2"/>
  <c r="B167" i="2"/>
  <c r="AB167" i="2" s="1"/>
  <c r="AE275" i="2"/>
  <c r="B275" i="2"/>
  <c r="AB275" i="2" s="1"/>
  <c r="AE403" i="2"/>
  <c r="B403" i="2"/>
  <c r="AB403" i="2" s="1"/>
  <c r="AE531" i="2"/>
  <c r="B531" i="2"/>
  <c r="AB531" i="2" s="1"/>
  <c r="AE659" i="2"/>
  <c r="B659" i="2"/>
  <c r="AB659" i="2" s="1"/>
  <c r="AE787" i="2"/>
  <c r="B787" i="2"/>
  <c r="AB787" i="2" s="1"/>
  <c r="AE915" i="2"/>
  <c r="B915" i="2"/>
  <c r="AB915" i="2" s="1"/>
  <c r="AE1043" i="2"/>
  <c r="B1043" i="2"/>
  <c r="AB1043" i="2" s="1"/>
  <c r="AE1171" i="2"/>
  <c r="B1171" i="2"/>
  <c r="AB1171" i="2" s="1"/>
  <c r="AE1299" i="2"/>
  <c r="B1299" i="2"/>
  <c r="AB1299" i="2" s="1"/>
  <c r="AE1427" i="2"/>
  <c r="B1427" i="2"/>
  <c r="AB1427" i="2" s="1"/>
  <c r="AE1555" i="2"/>
  <c r="B1555" i="2"/>
  <c r="AB1555" i="2" s="1"/>
  <c r="AE1683" i="2"/>
  <c r="B1683" i="2"/>
  <c r="AB1683" i="2" s="1"/>
  <c r="AE1811" i="2"/>
  <c r="B1811" i="2"/>
  <c r="AB1811" i="2" s="1"/>
  <c r="AE1939" i="2"/>
  <c r="B1939" i="2"/>
  <c r="AB1939" i="2" s="1"/>
  <c r="AE2067" i="2"/>
  <c r="B2067" i="2"/>
  <c r="AB2067" i="2" s="1"/>
  <c r="AE2195" i="2"/>
  <c r="B2195" i="2"/>
  <c r="AB2195" i="2" s="1"/>
  <c r="AE2323" i="2"/>
  <c r="B2323" i="2"/>
  <c r="AB2323" i="2" s="1"/>
  <c r="AE2451" i="2"/>
  <c r="B2451" i="2"/>
  <c r="AB2451" i="2" s="1"/>
  <c r="AE100" i="2"/>
  <c r="B100" i="2"/>
  <c r="AB100" i="2" s="1"/>
  <c r="AE264" i="2"/>
  <c r="B264" i="2"/>
  <c r="AB264" i="2" s="1"/>
  <c r="AE328" i="2"/>
  <c r="B328" i="2"/>
  <c r="AB328" i="2" s="1"/>
  <c r="AE392" i="2"/>
  <c r="B392" i="2"/>
  <c r="AB392" i="2" s="1"/>
  <c r="AE456" i="2"/>
  <c r="B456" i="2"/>
  <c r="AB456" i="2" s="1"/>
  <c r="AE520" i="2"/>
  <c r="B520" i="2"/>
  <c r="AB520" i="2" s="1"/>
  <c r="AE584" i="2"/>
  <c r="B584" i="2"/>
  <c r="AB584" i="2" s="1"/>
  <c r="AE648" i="2"/>
  <c r="B648" i="2"/>
  <c r="AB648" i="2" s="1"/>
  <c r="AE712" i="2"/>
  <c r="B712" i="2"/>
  <c r="AB712" i="2" s="1"/>
  <c r="AE776" i="2"/>
  <c r="B776" i="2"/>
  <c r="AB776" i="2" s="1"/>
  <c r="AE840" i="2"/>
  <c r="B840" i="2"/>
  <c r="AB840" i="2" s="1"/>
  <c r="AE904" i="2"/>
  <c r="B904" i="2"/>
  <c r="AB904" i="2" s="1"/>
  <c r="AE968" i="2"/>
  <c r="B968" i="2"/>
  <c r="AB968" i="2" s="1"/>
  <c r="AE1032" i="2"/>
  <c r="B1032" i="2"/>
  <c r="AB1032" i="2" s="1"/>
  <c r="AE1096" i="2"/>
  <c r="B1096" i="2"/>
  <c r="AB1096" i="2" s="1"/>
  <c r="AE1160" i="2"/>
  <c r="B1160" i="2"/>
  <c r="AB1160" i="2" s="1"/>
  <c r="AE1224" i="2"/>
  <c r="B1224" i="2"/>
  <c r="AB1224" i="2" s="1"/>
  <c r="AE1288" i="2"/>
  <c r="B1288" i="2"/>
  <c r="AB1288" i="2" s="1"/>
  <c r="AE1352" i="2"/>
  <c r="B1352" i="2"/>
  <c r="AB1352" i="2" s="1"/>
  <c r="AE1416" i="2"/>
  <c r="B1416" i="2"/>
  <c r="AB1416" i="2" s="1"/>
  <c r="AE1480" i="2"/>
  <c r="B1480" i="2"/>
  <c r="AB1480" i="2" s="1"/>
  <c r="AE1544" i="2"/>
  <c r="B1544" i="2"/>
  <c r="AB1544" i="2" s="1"/>
  <c r="AE1608" i="2"/>
  <c r="B1608" i="2"/>
  <c r="AB1608" i="2" s="1"/>
  <c r="AE1672" i="2"/>
  <c r="B1672" i="2"/>
  <c r="AB1672" i="2" s="1"/>
  <c r="AE1736" i="2"/>
  <c r="B1736" i="2"/>
  <c r="AB1736" i="2" s="1"/>
  <c r="AE1800" i="2"/>
  <c r="B1800" i="2"/>
  <c r="AB1800" i="2" s="1"/>
  <c r="AE1864" i="2"/>
  <c r="B1864" i="2"/>
  <c r="AB1864" i="2" s="1"/>
  <c r="AE1928" i="2"/>
  <c r="B1928" i="2"/>
  <c r="AB1928" i="2" s="1"/>
  <c r="AE1992" i="2"/>
  <c r="B1992" i="2"/>
  <c r="AB1992" i="2" s="1"/>
  <c r="AE2052" i="2"/>
  <c r="B2052" i="2"/>
  <c r="AB2052" i="2" s="1"/>
  <c r="AE2084" i="2"/>
  <c r="B2084" i="2"/>
  <c r="AB2084" i="2" s="1"/>
  <c r="AE2116" i="2"/>
  <c r="B2116" i="2"/>
  <c r="AB2116" i="2" s="1"/>
  <c r="AE2152" i="2"/>
  <c r="B2152" i="2"/>
  <c r="AB2152" i="2" s="1"/>
  <c r="AE2216" i="2"/>
  <c r="B2216" i="2"/>
  <c r="AB2216" i="2" s="1"/>
  <c r="AE2280" i="2"/>
  <c r="B2280" i="2"/>
  <c r="AB2280" i="2" s="1"/>
  <c r="AE2344" i="2"/>
  <c r="B2344" i="2"/>
  <c r="AB2344" i="2" s="1"/>
  <c r="AE2408" i="2"/>
  <c r="B2408" i="2"/>
  <c r="AB2408" i="2" s="1"/>
  <c r="AE2472" i="2"/>
  <c r="B2472" i="2"/>
  <c r="AB2472" i="2" s="1"/>
  <c r="AE199" i="2"/>
  <c r="B199" i="2"/>
  <c r="AB199" i="2" s="1"/>
  <c r="AE315" i="2"/>
  <c r="B315" i="2"/>
  <c r="AB315" i="2" s="1"/>
  <c r="AE443" i="2"/>
  <c r="B443" i="2"/>
  <c r="AB443" i="2" s="1"/>
  <c r="AE571" i="2"/>
  <c r="B571" i="2"/>
  <c r="AB571" i="2" s="1"/>
  <c r="AE699" i="2"/>
  <c r="B699" i="2"/>
  <c r="AB699" i="2" s="1"/>
  <c r="AE827" i="2"/>
  <c r="B827" i="2"/>
  <c r="AB827" i="2" s="1"/>
  <c r="AE955" i="2"/>
  <c r="B955" i="2"/>
  <c r="AB955" i="2" s="1"/>
  <c r="AE1083" i="2"/>
  <c r="B1083" i="2"/>
  <c r="AB1083" i="2" s="1"/>
  <c r="AE1211" i="2"/>
  <c r="B1211" i="2"/>
  <c r="AB1211" i="2" s="1"/>
  <c r="AE1339" i="2"/>
  <c r="B1339" i="2"/>
  <c r="AB1339" i="2" s="1"/>
  <c r="AE1467" i="2"/>
  <c r="B1467" i="2"/>
  <c r="AB1467" i="2" s="1"/>
  <c r="AE1595" i="2"/>
  <c r="B1595" i="2"/>
  <c r="AB1595" i="2" s="1"/>
  <c r="AE1723" i="2"/>
  <c r="B1723" i="2"/>
  <c r="AB1723" i="2" s="1"/>
  <c r="AE1851" i="2"/>
  <c r="B1851" i="2"/>
  <c r="AB1851" i="2" s="1"/>
  <c r="AE1979" i="2"/>
  <c r="B1979" i="2"/>
  <c r="AB1979" i="2" s="1"/>
  <c r="AE2107" i="2"/>
  <c r="B2107" i="2"/>
  <c r="AB2107" i="2" s="1"/>
  <c r="AE2235" i="2"/>
  <c r="B2235" i="2"/>
  <c r="AB2235" i="2" s="1"/>
  <c r="AE2363" i="2"/>
  <c r="B2363" i="2"/>
  <c r="AB2363" i="2" s="1"/>
  <c r="AE2491" i="2"/>
  <c r="B2491" i="2"/>
  <c r="AB2491" i="2" s="1"/>
  <c r="AE64" i="2"/>
  <c r="B64" i="2"/>
  <c r="AB64" i="2" s="1"/>
  <c r="AE240" i="2"/>
  <c r="B240" i="2"/>
  <c r="AB240" i="2" s="1"/>
  <c r="AE368" i="2"/>
  <c r="B368" i="2"/>
  <c r="AB368" i="2" s="1"/>
  <c r="AE496" i="2"/>
  <c r="B496" i="2"/>
  <c r="AB496" i="2" s="1"/>
  <c r="AE624" i="2"/>
  <c r="B624" i="2"/>
  <c r="AB624" i="2" s="1"/>
  <c r="AE752" i="2"/>
  <c r="B752" i="2"/>
  <c r="AB752" i="2" s="1"/>
  <c r="AE880" i="2"/>
  <c r="B880" i="2"/>
  <c r="AB880" i="2" s="1"/>
  <c r="AE1008" i="2"/>
  <c r="B1008" i="2"/>
  <c r="AB1008" i="2" s="1"/>
  <c r="AE1136" i="2"/>
  <c r="B1136" i="2"/>
  <c r="AB1136" i="2" s="1"/>
  <c r="AE1264" i="2"/>
  <c r="B1264" i="2"/>
  <c r="AB1264" i="2" s="1"/>
  <c r="AE1392" i="2"/>
  <c r="B1392" i="2"/>
  <c r="AB1392" i="2" s="1"/>
  <c r="AE1520" i="2"/>
  <c r="B1520" i="2"/>
  <c r="AB1520" i="2" s="1"/>
  <c r="AE1648" i="2"/>
  <c r="B1648" i="2"/>
  <c r="AB1648" i="2" s="1"/>
  <c r="AE1776" i="2"/>
  <c r="B1776" i="2"/>
  <c r="AB1776" i="2" s="1"/>
  <c r="AE1904" i="2"/>
  <c r="B1904" i="2"/>
  <c r="AB1904" i="2" s="1"/>
  <c r="AE2032" i="2"/>
  <c r="B2032" i="2"/>
  <c r="AB2032" i="2" s="1"/>
  <c r="AE2256" i="2"/>
  <c r="B2256" i="2"/>
  <c r="AB2256" i="2" s="1"/>
  <c r="AE2384" i="2"/>
  <c r="B2384" i="2"/>
  <c r="AB2384" i="2" s="1"/>
  <c r="AE201" i="2"/>
  <c r="B201" i="2"/>
  <c r="AB201" i="2" s="1"/>
  <c r="AE733" i="2"/>
  <c r="B733" i="2"/>
  <c r="AB733" i="2" s="1"/>
  <c r="AE861" i="2"/>
  <c r="B861" i="2"/>
  <c r="AB861" i="2" s="1"/>
  <c r="AE989" i="2"/>
  <c r="B989" i="2"/>
  <c r="AB989" i="2" s="1"/>
  <c r="AE1117" i="2"/>
  <c r="B1117" i="2"/>
  <c r="AB1117" i="2" s="1"/>
  <c r="AE1245" i="2"/>
  <c r="B1245" i="2"/>
  <c r="AB1245" i="2" s="1"/>
  <c r="AE1373" i="2"/>
  <c r="B1373" i="2"/>
  <c r="AB1373" i="2" s="1"/>
  <c r="AE1501" i="2"/>
  <c r="B1501" i="2"/>
  <c r="AB1501" i="2" s="1"/>
  <c r="AE1629" i="2"/>
  <c r="B1629" i="2"/>
  <c r="AB1629" i="2" s="1"/>
  <c r="AE1757" i="2"/>
  <c r="B1757" i="2"/>
  <c r="AB1757" i="2" s="1"/>
  <c r="AE1885" i="2"/>
  <c r="B1885" i="2"/>
  <c r="AB1885" i="2" s="1"/>
  <c r="AE2013" i="2"/>
  <c r="B2013" i="2"/>
  <c r="AB2013" i="2" s="1"/>
  <c r="AE2141" i="2"/>
  <c r="B2141" i="2"/>
  <c r="AB2141" i="2" s="1"/>
  <c r="AE2269" i="2"/>
  <c r="B2269" i="2"/>
  <c r="AB2269" i="2" s="1"/>
  <c r="AE2397" i="2"/>
  <c r="B2397" i="2"/>
  <c r="AB2397" i="2" s="1"/>
  <c r="AE14" i="2"/>
  <c r="B14" i="2"/>
  <c r="AB14" i="2" s="1"/>
  <c r="AE33" i="2"/>
  <c r="B33" i="2"/>
  <c r="AB33" i="2" s="1"/>
  <c r="AE45" i="2"/>
  <c r="B45" i="2"/>
  <c r="AB45" i="2" s="1"/>
  <c r="AE13" i="2"/>
  <c r="B13" i="2"/>
  <c r="AB13" i="2" s="1"/>
  <c r="AE98" i="2"/>
  <c r="B98" i="2"/>
  <c r="AB98" i="2" s="1"/>
  <c r="AE142" i="2"/>
  <c r="B142" i="2"/>
  <c r="AB142" i="2" s="1"/>
  <c r="AE250" i="2"/>
  <c r="B250" i="2"/>
  <c r="AB250" i="2" s="1"/>
  <c r="AE314" i="2"/>
  <c r="B314" i="2"/>
  <c r="AB314" i="2" s="1"/>
  <c r="AE378" i="2"/>
  <c r="B378" i="2"/>
  <c r="AB378" i="2" s="1"/>
  <c r="AE442" i="2"/>
  <c r="B442" i="2"/>
  <c r="AB442" i="2" s="1"/>
  <c r="AE510" i="2"/>
  <c r="B510" i="2"/>
  <c r="AB510" i="2" s="1"/>
  <c r="AE670" i="2"/>
  <c r="B670" i="2"/>
  <c r="AB670" i="2" s="1"/>
  <c r="AE858" i="2"/>
  <c r="B858" i="2"/>
  <c r="AB858" i="2" s="1"/>
  <c r="AE922" i="2"/>
  <c r="B922" i="2"/>
  <c r="AB922" i="2" s="1"/>
  <c r="AE1114" i="2"/>
  <c r="B1114" i="2"/>
  <c r="AB1114" i="2" s="1"/>
  <c r="AE1178" i="2"/>
  <c r="B1178" i="2"/>
  <c r="AB1178" i="2" s="1"/>
  <c r="AE326" i="2"/>
  <c r="B326" i="2"/>
  <c r="AB326" i="2" s="1"/>
  <c r="AE578" i="2"/>
  <c r="B578" i="2"/>
  <c r="AB578" i="2" s="1"/>
  <c r="AE738" i="2"/>
  <c r="B738" i="2"/>
  <c r="AB738" i="2" s="1"/>
  <c r="AE1058" i="2"/>
  <c r="B1058" i="2"/>
  <c r="AB1058" i="2" s="1"/>
  <c r="AE1358" i="2"/>
  <c r="B1358" i="2"/>
  <c r="AB1358" i="2" s="1"/>
  <c r="AE1526" i="2"/>
  <c r="B1526" i="2"/>
  <c r="AB1526" i="2" s="1"/>
  <c r="AE1598" i="2"/>
  <c r="B1598" i="2"/>
  <c r="AB1598" i="2" s="1"/>
  <c r="AE1750" i="2"/>
  <c r="B1750" i="2"/>
  <c r="AB1750" i="2" s="1"/>
  <c r="AE1806" i="2"/>
  <c r="B1806" i="2"/>
  <c r="AB1806" i="2" s="1"/>
  <c r="AE2190" i="2"/>
  <c r="B2190" i="2"/>
  <c r="AB2190" i="2" s="1"/>
  <c r="AE2434" i="2"/>
  <c r="B2434" i="2"/>
  <c r="AB2434" i="2" s="1"/>
  <c r="AE180" i="2"/>
  <c r="B180" i="2"/>
  <c r="AB180" i="2" s="1"/>
  <c r="AE330" i="2"/>
  <c r="B330" i="2"/>
  <c r="AB330" i="2" s="1"/>
  <c r="AE618" i="2"/>
  <c r="B618" i="2"/>
  <c r="AB618" i="2" s="1"/>
  <c r="AE906" i="2"/>
  <c r="B906" i="2"/>
  <c r="AB906" i="2" s="1"/>
  <c r="AE1194" i="2"/>
  <c r="B1194" i="2"/>
  <c r="AB1194" i="2" s="1"/>
  <c r="AE281" i="2"/>
  <c r="B281" i="2"/>
  <c r="AB281" i="2" s="1"/>
  <c r="AE409" i="2"/>
  <c r="B409" i="2"/>
  <c r="AB409" i="2" s="1"/>
  <c r="AE537" i="2"/>
  <c r="B537" i="2"/>
  <c r="AB537" i="2" s="1"/>
  <c r="AE661" i="2"/>
  <c r="B661" i="2"/>
  <c r="AB661" i="2" s="1"/>
  <c r="AE789" i="2"/>
  <c r="B789" i="2"/>
  <c r="AB789" i="2" s="1"/>
  <c r="AE917" i="2"/>
  <c r="B917" i="2"/>
  <c r="AB917" i="2" s="1"/>
  <c r="AE1045" i="2"/>
  <c r="B1045" i="2"/>
  <c r="AB1045" i="2" s="1"/>
  <c r="AE1173" i="2"/>
  <c r="B1173" i="2"/>
  <c r="AB1173" i="2" s="1"/>
  <c r="AE1301" i="2"/>
  <c r="B1301" i="2"/>
  <c r="AB1301" i="2" s="1"/>
  <c r="AE1429" i="2"/>
  <c r="B1429" i="2"/>
  <c r="AB1429" i="2" s="1"/>
  <c r="AE1557" i="2"/>
  <c r="B1557" i="2"/>
  <c r="AB1557" i="2" s="1"/>
  <c r="AE1685" i="2"/>
  <c r="B1685" i="2"/>
  <c r="AB1685" i="2" s="1"/>
  <c r="AE1813" i="2"/>
  <c r="B1813" i="2"/>
  <c r="AB1813" i="2" s="1"/>
  <c r="AE1941" i="2"/>
  <c r="B1941" i="2"/>
  <c r="AB1941" i="2" s="1"/>
  <c r="AE2069" i="2"/>
  <c r="B2069" i="2"/>
  <c r="AB2069" i="2" s="1"/>
  <c r="AE2197" i="2"/>
  <c r="B2197" i="2"/>
  <c r="AB2197" i="2" s="1"/>
  <c r="AE2325" i="2"/>
  <c r="B2325" i="2"/>
  <c r="AB2325" i="2" s="1"/>
  <c r="AE2453" i="2"/>
  <c r="B2453" i="2"/>
  <c r="AB2453" i="2" s="1"/>
  <c r="AE84" i="2"/>
  <c r="B84" i="2"/>
  <c r="AB84" i="2" s="1"/>
  <c r="AE113" i="2"/>
  <c r="B113" i="2"/>
  <c r="AB113" i="2" s="1"/>
  <c r="AE144" i="2"/>
  <c r="B144" i="2"/>
  <c r="AB144" i="2" s="1"/>
  <c r="AE90" i="2"/>
  <c r="B90" i="2"/>
  <c r="AB90" i="2" s="1"/>
  <c r="AE358" i="2"/>
  <c r="B358" i="2"/>
  <c r="AB358" i="2" s="1"/>
  <c r="AE518" i="2"/>
  <c r="B518" i="2"/>
  <c r="AB518" i="2" s="1"/>
  <c r="AE642" i="2"/>
  <c r="B642" i="2"/>
  <c r="AB642" i="2" s="1"/>
  <c r="AE806" i="2"/>
  <c r="B806" i="2"/>
  <c r="AB806" i="2" s="1"/>
  <c r="AE934" i="2"/>
  <c r="B934" i="2"/>
  <c r="AB934" i="2" s="1"/>
  <c r="AE1090" i="2"/>
  <c r="B1090" i="2"/>
  <c r="AB1090" i="2" s="1"/>
  <c r="AE1222" i="2"/>
  <c r="B1222" i="2"/>
  <c r="AB1222" i="2" s="1"/>
  <c r="AE1958" i="2"/>
  <c r="B1958" i="2"/>
  <c r="AB1958" i="2" s="1"/>
  <c r="AE2386" i="2"/>
  <c r="B2386" i="2"/>
  <c r="AB2386" i="2" s="1"/>
  <c r="B215" i="2"/>
  <c r="AB215" i="2" s="1"/>
  <c r="T38" i="2" a="1"/>
  <c r="T38" i="2" s="1"/>
  <c r="AH2382" i="2"/>
  <c r="B174" i="2"/>
  <c r="AB174" i="2" s="1"/>
  <c r="AE778" i="2"/>
  <c r="B778" i="2"/>
  <c r="AB778" i="2" s="1"/>
  <c r="AE1258" i="2"/>
  <c r="B1258" i="2"/>
  <c r="AB1258" i="2" s="1"/>
  <c r="AE110" i="2"/>
  <c r="B110" i="2"/>
  <c r="AB110" i="2" s="1"/>
  <c r="AE61" i="2"/>
  <c r="B61" i="2"/>
  <c r="AB61" i="2" s="1"/>
  <c r="AE89" i="2"/>
  <c r="B89" i="2"/>
  <c r="AB89" i="2" s="1"/>
  <c r="AE109" i="2"/>
  <c r="B109" i="2"/>
  <c r="AB109" i="2" s="1"/>
  <c r="AE133" i="2"/>
  <c r="B153" i="2"/>
  <c r="AB153" i="2" s="1"/>
  <c r="AE27" i="2"/>
  <c r="B27" i="2"/>
  <c r="AB27" i="2" s="1"/>
  <c r="AE91" i="2"/>
  <c r="B91" i="2"/>
  <c r="AB91" i="2" s="1"/>
  <c r="AE43" i="2"/>
  <c r="B43" i="2"/>
  <c r="AB43" i="2" s="1"/>
  <c r="AE107" i="2"/>
  <c r="B107" i="2"/>
  <c r="AB107" i="2" s="1"/>
  <c r="B171" i="2"/>
  <c r="AB171" i="2" s="1"/>
  <c r="AE55" i="2"/>
  <c r="B55" i="2"/>
  <c r="AB55" i="2" s="1"/>
  <c r="AE67" i="2"/>
  <c r="B67" i="2"/>
  <c r="AB67" i="2" s="1"/>
  <c r="AE63" i="2"/>
  <c r="B63" i="2"/>
  <c r="AB63" i="2" s="1"/>
  <c r="AE127" i="2"/>
  <c r="B127" i="2"/>
  <c r="AB127" i="2" s="1"/>
  <c r="AE44" i="2"/>
  <c r="B44" i="2"/>
  <c r="AB44" i="2" s="1"/>
  <c r="AE203" i="2"/>
  <c r="B203" i="2"/>
  <c r="AB203" i="2" s="1"/>
  <c r="AE323" i="2"/>
  <c r="B323" i="2"/>
  <c r="AB323" i="2" s="1"/>
  <c r="AE451" i="2"/>
  <c r="B451" i="2"/>
  <c r="AB451" i="2" s="1"/>
  <c r="AE579" i="2"/>
  <c r="B579" i="2"/>
  <c r="AB579" i="2" s="1"/>
  <c r="AE707" i="2"/>
  <c r="B707" i="2"/>
  <c r="AB707" i="2" s="1"/>
  <c r="AE835" i="2"/>
  <c r="B835" i="2"/>
  <c r="AB835" i="2" s="1"/>
  <c r="AE963" i="2"/>
  <c r="B963" i="2"/>
  <c r="AB963" i="2" s="1"/>
  <c r="AE1091" i="2"/>
  <c r="B1091" i="2"/>
  <c r="AB1091" i="2" s="1"/>
  <c r="AE1219" i="2"/>
  <c r="B1219" i="2"/>
  <c r="AB1219" i="2" s="1"/>
  <c r="AE1347" i="2"/>
  <c r="B1347" i="2"/>
  <c r="AB1347" i="2" s="1"/>
  <c r="AE1475" i="2"/>
  <c r="B1475" i="2"/>
  <c r="AB1475" i="2" s="1"/>
  <c r="AE1603" i="2"/>
  <c r="B1603" i="2"/>
  <c r="AB1603" i="2" s="1"/>
  <c r="AE1731" i="2"/>
  <c r="B1731" i="2"/>
  <c r="AB1731" i="2" s="1"/>
  <c r="AE1859" i="2"/>
  <c r="B1859" i="2"/>
  <c r="AB1859" i="2" s="1"/>
  <c r="AE1987" i="2"/>
  <c r="B1987" i="2"/>
  <c r="AB1987" i="2" s="1"/>
  <c r="AE2115" i="2"/>
  <c r="B2115" i="2"/>
  <c r="AB2115" i="2" s="1"/>
  <c r="AE2243" i="2"/>
  <c r="B2243" i="2"/>
  <c r="AB2243" i="2" s="1"/>
  <c r="AE2371" i="2"/>
  <c r="B2371" i="2"/>
  <c r="AB2371" i="2" s="1"/>
  <c r="AE2499" i="2"/>
  <c r="B2499" i="2"/>
  <c r="AB2499" i="2" s="1"/>
  <c r="AE168" i="2"/>
  <c r="B168" i="2"/>
  <c r="AB168" i="2" s="1"/>
  <c r="AE280" i="2"/>
  <c r="B280" i="2"/>
  <c r="AB280" i="2" s="1"/>
  <c r="AE408" i="2"/>
  <c r="B408" i="2"/>
  <c r="AB408" i="2" s="1"/>
  <c r="AE536" i="2"/>
  <c r="B536" i="2"/>
  <c r="AB536" i="2" s="1"/>
  <c r="AE664" i="2"/>
  <c r="B664" i="2"/>
  <c r="AB664" i="2" s="1"/>
  <c r="AE792" i="2"/>
  <c r="B792" i="2"/>
  <c r="AB792" i="2" s="1"/>
  <c r="AE920" i="2"/>
  <c r="B920" i="2"/>
  <c r="AB920" i="2" s="1"/>
  <c r="AE1048" i="2"/>
  <c r="B1048" i="2"/>
  <c r="AB1048" i="2" s="1"/>
  <c r="AE1176" i="2"/>
  <c r="B1176" i="2"/>
  <c r="AB1176" i="2" s="1"/>
  <c r="AE1304" i="2"/>
  <c r="B1304" i="2"/>
  <c r="AB1304" i="2" s="1"/>
  <c r="AE1432" i="2"/>
  <c r="B1432" i="2"/>
  <c r="AB1432" i="2" s="1"/>
  <c r="AE1560" i="2"/>
  <c r="B1560" i="2"/>
  <c r="AB1560" i="2" s="1"/>
  <c r="AE1688" i="2"/>
  <c r="B1688" i="2"/>
  <c r="AB1688" i="2" s="1"/>
  <c r="AE1816" i="2"/>
  <c r="B1816" i="2"/>
  <c r="AB1816" i="2" s="1"/>
  <c r="AE1944" i="2"/>
  <c r="B1944" i="2"/>
  <c r="AB1944" i="2" s="1"/>
  <c r="AE2168" i="2"/>
  <c r="B2168" i="2"/>
  <c r="AB2168" i="2" s="1"/>
  <c r="AE2296" i="2"/>
  <c r="B2296" i="2"/>
  <c r="AB2296" i="2" s="1"/>
  <c r="AE2424" i="2"/>
  <c r="B2424" i="2"/>
  <c r="AB2424" i="2" s="1"/>
  <c r="AE235" i="2"/>
  <c r="B235" i="2"/>
  <c r="AB235" i="2" s="1"/>
  <c r="AE363" i="2"/>
  <c r="B363" i="2"/>
  <c r="AB363" i="2" s="1"/>
  <c r="AE491" i="2"/>
  <c r="B491" i="2"/>
  <c r="AB491" i="2" s="1"/>
  <c r="AE619" i="2"/>
  <c r="B619" i="2"/>
  <c r="AB619" i="2" s="1"/>
  <c r="AE747" i="2"/>
  <c r="B747" i="2"/>
  <c r="AB747" i="2" s="1"/>
  <c r="AE875" i="2"/>
  <c r="B875" i="2"/>
  <c r="AB875" i="2" s="1"/>
  <c r="AE1003" i="2"/>
  <c r="B1003" i="2"/>
  <c r="AB1003" i="2" s="1"/>
  <c r="AE1131" i="2"/>
  <c r="B1131" i="2"/>
  <c r="AB1131" i="2" s="1"/>
  <c r="AE1259" i="2"/>
  <c r="B1259" i="2"/>
  <c r="AB1259" i="2" s="1"/>
  <c r="AE1387" i="2"/>
  <c r="B1387" i="2"/>
  <c r="AB1387" i="2" s="1"/>
  <c r="AE1515" i="2"/>
  <c r="B1515" i="2"/>
  <c r="AB1515" i="2" s="1"/>
  <c r="AE1643" i="2"/>
  <c r="B1643" i="2"/>
  <c r="AB1643" i="2" s="1"/>
  <c r="AE1771" i="2"/>
  <c r="B1771" i="2"/>
  <c r="AB1771" i="2" s="1"/>
  <c r="AE1899" i="2"/>
  <c r="B1899" i="2"/>
  <c r="AB1899" i="2" s="1"/>
  <c r="AE2027" i="2"/>
  <c r="B2027" i="2"/>
  <c r="AB2027" i="2" s="1"/>
  <c r="AE2155" i="2"/>
  <c r="B2155" i="2"/>
  <c r="AB2155" i="2" s="1"/>
  <c r="AE2283" i="2"/>
  <c r="B2283" i="2"/>
  <c r="AB2283" i="2" s="1"/>
  <c r="AE2411" i="2"/>
  <c r="B2411" i="2"/>
  <c r="AB2411" i="2" s="1"/>
  <c r="AE16" i="2"/>
  <c r="B16" i="2"/>
  <c r="AB16" i="2" s="1"/>
  <c r="AE131" i="2"/>
  <c r="B131" i="2"/>
  <c r="AB131" i="2" s="1"/>
  <c r="AE288" i="2"/>
  <c r="B288" i="2"/>
  <c r="AB288" i="2" s="1"/>
  <c r="AE416" i="2"/>
  <c r="B416" i="2"/>
  <c r="AB416" i="2" s="1"/>
  <c r="AE544" i="2"/>
  <c r="B544" i="2"/>
  <c r="AB544" i="2" s="1"/>
  <c r="AE672" i="2"/>
  <c r="B672" i="2"/>
  <c r="AB672" i="2" s="1"/>
  <c r="AE800" i="2"/>
  <c r="B800" i="2"/>
  <c r="AB800" i="2" s="1"/>
  <c r="AE928" i="2"/>
  <c r="B928" i="2"/>
  <c r="AB928" i="2" s="1"/>
  <c r="AE1056" i="2"/>
  <c r="B1056" i="2"/>
  <c r="AB1056" i="2" s="1"/>
  <c r="AE1184" i="2"/>
  <c r="B1184" i="2"/>
  <c r="AB1184" i="2" s="1"/>
  <c r="AE1312" i="2"/>
  <c r="B1312" i="2"/>
  <c r="AB1312" i="2" s="1"/>
  <c r="AE1440" i="2"/>
  <c r="B1440" i="2"/>
  <c r="AB1440" i="2" s="1"/>
  <c r="AE1568" i="2"/>
  <c r="B1568" i="2"/>
  <c r="AB1568" i="2" s="1"/>
  <c r="AE1696" i="2"/>
  <c r="B1696" i="2"/>
  <c r="AB1696" i="2" s="1"/>
  <c r="AE1824" i="2"/>
  <c r="B1824" i="2"/>
  <c r="AB1824" i="2" s="1"/>
  <c r="AE1952" i="2"/>
  <c r="B1952" i="2"/>
  <c r="AB1952" i="2" s="1"/>
  <c r="AE2176" i="2"/>
  <c r="B2176" i="2"/>
  <c r="AB2176" i="2" s="1"/>
  <c r="AE2304" i="2"/>
  <c r="B2304" i="2"/>
  <c r="AB2304" i="2" s="1"/>
  <c r="AE2432" i="2"/>
  <c r="B2432" i="2"/>
  <c r="AB2432" i="2" s="1"/>
  <c r="AE187" i="2"/>
  <c r="B187" i="2"/>
  <c r="AB187" i="2" s="1"/>
  <c r="AE307" i="2"/>
  <c r="B307" i="2"/>
  <c r="AB307" i="2" s="1"/>
  <c r="AE435" i="2"/>
  <c r="B435" i="2"/>
  <c r="AB435" i="2" s="1"/>
  <c r="AE563" i="2"/>
  <c r="B563" i="2"/>
  <c r="AB563" i="2" s="1"/>
  <c r="AE691" i="2"/>
  <c r="B691" i="2"/>
  <c r="AB691" i="2" s="1"/>
  <c r="AE819" i="2"/>
  <c r="B819" i="2"/>
  <c r="AB819" i="2" s="1"/>
  <c r="AE947" i="2"/>
  <c r="B947" i="2"/>
  <c r="AB947" i="2" s="1"/>
  <c r="AE1075" i="2"/>
  <c r="B1075" i="2"/>
  <c r="AB1075" i="2" s="1"/>
  <c r="AE1203" i="2"/>
  <c r="B1203" i="2"/>
  <c r="AB1203" i="2" s="1"/>
  <c r="AE1331" i="2"/>
  <c r="B1331" i="2"/>
  <c r="AB1331" i="2" s="1"/>
  <c r="AE1459" i="2"/>
  <c r="B1459" i="2"/>
  <c r="AB1459" i="2" s="1"/>
  <c r="AE1587" i="2"/>
  <c r="B1587" i="2"/>
  <c r="AB1587" i="2" s="1"/>
  <c r="AE1715" i="2"/>
  <c r="B1715" i="2"/>
  <c r="AB1715" i="2" s="1"/>
  <c r="AE1843" i="2"/>
  <c r="B1843" i="2"/>
  <c r="AB1843" i="2" s="1"/>
  <c r="AE1971" i="2"/>
  <c r="B1971" i="2"/>
  <c r="AB1971" i="2" s="1"/>
  <c r="AE2099" i="2"/>
  <c r="B2099" i="2"/>
  <c r="AB2099" i="2" s="1"/>
  <c r="AE2227" i="2"/>
  <c r="B2227" i="2"/>
  <c r="AB2227" i="2" s="1"/>
  <c r="AE2355" i="2"/>
  <c r="B2355" i="2"/>
  <c r="AB2355" i="2" s="1"/>
  <c r="AE2483" i="2"/>
  <c r="B2483" i="2"/>
  <c r="AB2483" i="2" s="1"/>
  <c r="AE108" i="2"/>
  <c r="B108" i="2"/>
  <c r="AB108" i="2" s="1"/>
  <c r="AE200" i="2"/>
  <c r="B200" i="2"/>
  <c r="AB200" i="2" s="1"/>
  <c r="AE268" i="2"/>
  <c r="B268" i="2"/>
  <c r="AB268" i="2" s="1"/>
  <c r="AE332" i="2"/>
  <c r="B332" i="2"/>
  <c r="AB332" i="2" s="1"/>
  <c r="AE396" i="2"/>
  <c r="B396" i="2"/>
  <c r="AB396" i="2" s="1"/>
  <c r="AE460" i="2"/>
  <c r="B460" i="2"/>
  <c r="AB460" i="2" s="1"/>
  <c r="AE524" i="2"/>
  <c r="B524" i="2"/>
  <c r="AB524" i="2" s="1"/>
  <c r="AE588" i="2"/>
  <c r="B588" i="2"/>
  <c r="AB588" i="2" s="1"/>
  <c r="AE652" i="2"/>
  <c r="B652" i="2"/>
  <c r="AB652" i="2" s="1"/>
  <c r="AE716" i="2"/>
  <c r="B716" i="2"/>
  <c r="AB716" i="2" s="1"/>
  <c r="AE780" i="2"/>
  <c r="B780" i="2"/>
  <c r="AB780" i="2" s="1"/>
  <c r="AE844" i="2"/>
  <c r="B844" i="2"/>
  <c r="AB844" i="2" s="1"/>
  <c r="AE908" i="2"/>
  <c r="B908" i="2"/>
  <c r="AB908" i="2" s="1"/>
  <c r="AE972" i="2"/>
  <c r="B972" i="2"/>
  <c r="AB972" i="2" s="1"/>
  <c r="AE1036" i="2"/>
  <c r="B1036" i="2"/>
  <c r="AB1036" i="2" s="1"/>
  <c r="AE1100" i="2"/>
  <c r="B1100" i="2"/>
  <c r="AB1100" i="2" s="1"/>
  <c r="AE1164" i="2"/>
  <c r="B1164" i="2"/>
  <c r="AB1164" i="2" s="1"/>
  <c r="AE1228" i="2"/>
  <c r="B1228" i="2"/>
  <c r="AB1228" i="2" s="1"/>
  <c r="AE1292" i="2"/>
  <c r="B1292" i="2"/>
  <c r="AB1292" i="2" s="1"/>
  <c r="AE1356" i="2"/>
  <c r="B1356" i="2"/>
  <c r="AB1356" i="2" s="1"/>
  <c r="AE1420" i="2"/>
  <c r="B1420" i="2"/>
  <c r="AB1420" i="2" s="1"/>
  <c r="AE1484" i="2"/>
  <c r="B1484" i="2"/>
  <c r="AB1484" i="2" s="1"/>
  <c r="AE1548" i="2"/>
  <c r="B1548" i="2"/>
  <c r="AB1548" i="2" s="1"/>
  <c r="AE1612" i="2"/>
  <c r="B1612" i="2"/>
  <c r="AB1612" i="2" s="1"/>
  <c r="AE1676" i="2"/>
  <c r="B1676" i="2"/>
  <c r="AB1676" i="2" s="1"/>
  <c r="AE1740" i="2"/>
  <c r="B1740" i="2"/>
  <c r="AB1740" i="2" s="1"/>
  <c r="AE1804" i="2"/>
  <c r="B1804" i="2"/>
  <c r="AB1804" i="2" s="1"/>
  <c r="AE1868" i="2"/>
  <c r="B1868" i="2"/>
  <c r="AB1868" i="2" s="1"/>
  <c r="AE1932" i="2"/>
  <c r="B1932" i="2"/>
  <c r="AB1932" i="2" s="1"/>
  <c r="AE1996" i="2"/>
  <c r="B1996" i="2"/>
  <c r="AB1996" i="2" s="1"/>
  <c r="AE2056" i="2"/>
  <c r="B2056" i="2"/>
  <c r="AB2056" i="2" s="1"/>
  <c r="AE2088" i="2"/>
  <c r="B2088" i="2"/>
  <c r="AB2088" i="2" s="1"/>
  <c r="AE2120" i="2"/>
  <c r="B2120" i="2"/>
  <c r="AB2120" i="2" s="1"/>
  <c r="AE2156" i="2"/>
  <c r="B2156" i="2"/>
  <c r="AB2156" i="2" s="1"/>
  <c r="AE2220" i="2"/>
  <c r="B2220" i="2"/>
  <c r="AB2220" i="2" s="1"/>
  <c r="AE2284" i="2"/>
  <c r="B2284" i="2"/>
  <c r="AB2284" i="2" s="1"/>
  <c r="AE2348" i="2"/>
  <c r="B2348" i="2"/>
  <c r="AB2348" i="2" s="1"/>
  <c r="AE2412" i="2"/>
  <c r="B2412" i="2"/>
  <c r="AB2412" i="2" s="1"/>
  <c r="AE2476" i="2"/>
  <c r="B2476" i="2"/>
  <c r="AB2476" i="2" s="1"/>
  <c r="AE219" i="2"/>
  <c r="B219" i="2"/>
  <c r="AB219" i="2" s="1"/>
  <c r="AE347" i="2"/>
  <c r="B347" i="2"/>
  <c r="AB347" i="2" s="1"/>
  <c r="AE475" i="2"/>
  <c r="B475" i="2"/>
  <c r="AB475" i="2" s="1"/>
  <c r="AE603" i="2"/>
  <c r="B603" i="2"/>
  <c r="AB603" i="2" s="1"/>
  <c r="AE731" i="2"/>
  <c r="B731" i="2"/>
  <c r="AB731" i="2" s="1"/>
  <c r="AE859" i="2"/>
  <c r="B859" i="2"/>
  <c r="AB859" i="2" s="1"/>
  <c r="AE987" i="2"/>
  <c r="B987" i="2"/>
  <c r="AB987" i="2" s="1"/>
  <c r="AE1115" i="2"/>
  <c r="B1115" i="2"/>
  <c r="AB1115" i="2" s="1"/>
  <c r="AE1243" i="2"/>
  <c r="B1243" i="2"/>
  <c r="AB1243" i="2" s="1"/>
  <c r="AE1371" i="2"/>
  <c r="B1371" i="2"/>
  <c r="AB1371" i="2" s="1"/>
  <c r="AE1499" i="2"/>
  <c r="B1499" i="2"/>
  <c r="AB1499" i="2" s="1"/>
  <c r="AE1627" i="2"/>
  <c r="B1627" i="2"/>
  <c r="AB1627" i="2" s="1"/>
  <c r="AE1755" i="2"/>
  <c r="B1755" i="2"/>
  <c r="AB1755" i="2" s="1"/>
  <c r="AE1883" i="2"/>
  <c r="B1883" i="2"/>
  <c r="AB1883" i="2" s="1"/>
  <c r="AE2011" i="2"/>
  <c r="B2011" i="2"/>
  <c r="AB2011" i="2" s="1"/>
  <c r="AE2139" i="2"/>
  <c r="B2139" i="2"/>
  <c r="AB2139" i="2" s="1"/>
  <c r="AE2267" i="2"/>
  <c r="B2267" i="2"/>
  <c r="AB2267" i="2" s="1"/>
  <c r="AE2395" i="2"/>
  <c r="B2395" i="2"/>
  <c r="AB2395" i="2" s="1"/>
  <c r="AE24" i="2"/>
  <c r="B24" i="2"/>
  <c r="AB24" i="2" s="1"/>
  <c r="AE92" i="2"/>
  <c r="B92" i="2"/>
  <c r="AB92" i="2" s="1"/>
  <c r="AE272" i="2"/>
  <c r="B272" i="2"/>
  <c r="AB272" i="2" s="1"/>
  <c r="AE400" i="2"/>
  <c r="B400" i="2"/>
  <c r="AB400" i="2" s="1"/>
  <c r="AE528" i="2"/>
  <c r="B528" i="2"/>
  <c r="AB528" i="2" s="1"/>
  <c r="AE656" i="2"/>
  <c r="B656" i="2"/>
  <c r="AB656" i="2" s="1"/>
  <c r="AE784" i="2"/>
  <c r="B784" i="2"/>
  <c r="AB784" i="2" s="1"/>
  <c r="AE912" i="2"/>
  <c r="B912" i="2"/>
  <c r="AB912" i="2" s="1"/>
  <c r="AE1040" i="2"/>
  <c r="B1040" i="2"/>
  <c r="AB1040" i="2" s="1"/>
  <c r="AE1168" i="2"/>
  <c r="B1168" i="2"/>
  <c r="AB1168" i="2" s="1"/>
  <c r="AE1296" i="2"/>
  <c r="B1296" i="2"/>
  <c r="AB1296" i="2" s="1"/>
  <c r="AE1424" i="2"/>
  <c r="B1424" i="2"/>
  <c r="AB1424" i="2" s="1"/>
  <c r="AE1552" i="2"/>
  <c r="B1552" i="2"/>
  <c r="AB1552" i="2" s="1"/>
  <c r="AE1680" i="2"/>
  <c r="B1680" i="2"/>
  <c r="AB1680" i="2" s="1"/>
  <c r="AE1808" i="2"/>
  <c r="B1808" i="2"/>
  <c r="AB1808" i="2" s="1"/>
  <c r="AE1936" i="2"/>
  <c r="B1936" i="2"/>
  <c r="AB1936" i="2" s="1"/>
  <c r="AE2160" i="2"/>
  <c r="B2160" i="2"/>
  <c r="AB2160" i="2" s="1"/>
  <c r="AE2288" i="2"/>
  <c r="B2288" i="2"/>
  <c r="AB2288" i="2" s="1"/>
  <c r="AE2416" i="2"/>
  <c r="B2416" i="2"/>
  <c r="AB2416" i="2" s="1"/>
  <c r="AE637" i="2"/>
  <c r="B637" i="2"/>
  <c r="AB637" i="2" s="1"/>
  <c r="AE765" i="2"/>
  <c r="B765" i="2"/>
  <c r="AB765" i="2" s="1"/>
  <c r="AE893" i="2"/>
  <c r="B893" i="2"/>
  <c r="AB893" i="2" s="1"/>
  <c r="AE1021" i="2"/>
  <c r="B1021" i="2"/>
  <c r="AB1021" i="2" s="1"/>
  <c r="AE1149" i="2"/>
  <c r="B1149" i="2"/>
  <c r="AB1149" i="2" s="1"/>
  <c r="AE1277" i="2"/>
  <c r="B1277" i="2"/>
  <c r="AB1277" i="2" s="1"/>
  <c r="AE1405" i="2"/>
  <c r="B1405" i="2"/>
  <c r="AB1405" i="2" s="1"/>
  <c r="AE1533" i="2"/>
  <c r="B1533" i="2"/>
  <c r="AB1533" i="2" s="1"/>
  <c r="AE1661" i="2"/>
  <c r="B1661" i="2"/>
  <c r="AB1661" i="2" s="1"/>
  <c r="AE1789" i="2"/>
  <c r="B1789" i="2"/>
  <c r="AB1789" i="2" s="1"/>
  <c r="AE1917" i="2"/>
  <c r="B1917" i="2"/>
  <c r="AB1917" i="2" s="1"/>
  <c r="AE2045" i="2"/>
  <c r="B2045" i="2"/>
  <c r="AB2045" i="2" s="1"/>
  <c r="AE2173" i="2"/>
  <c r="B2173" i="2"/>
  <c r="AB2173" i="2" s="1"/>
  <c r="AE2301" i="2"/>
  <c r="B2301" i="2"/>
  <c r="AB2301" i="2" s="1"/>
  <c r="AE2429" i="2"/>
  <c r="B2429" i="2"/>
  <c r="AB2429" i="2" s="1"/>
  <c r="AE65" i="2"/>
  <c r="B65" i="2"/>
  <c r="AB65" i="2" s="1"/>
  <c r="AE25" i="2"/>
  <c r="B25" i="2"/>
  <c r="AB25" i="2" s="1"/>
  <c r="AE37" i="2"/>
  <c r="B37" i="2"/>
  <c r="AB37" i="2" s="1"/>
  <c r="AE70" i="2"/>
  <c r="B70" i="2"/>
  <c r="AB70" i="2" s="1"/>
  <c r="AE254" i="2"/>
  <c r="B254" i="2"/>
  <c r="AB254" i="2" s="1"/>
  <c r="AE318" i="2"/>
  <c r="B318" i="2"/>
  <c r="AB318" i="2" s="1"/>
  <c r="AE382" i="2"/>
  <c r="B382" i="2"/>
  <c r="AB382" i="2" s="1"/>
  <c r="AE446" i="2"/>
  <c r="B446" i="2"/>
  <c r="AB446" i="2" s="1"/>
  <c r="AE538" i="2"/>
  <c r="B538" i="2"/>
  <c r="AB538" i="2" s="1"/>
  <c r="AE698" i="2"/>
  <c r="B698" i="2"/>
  <c r="AB698" i="2" s="1"/>
  <c r="AE862" i="2"/>
  <c r="B862" i="2"/>
  <c r="AB862" i="2" s="1"/>
  <c r="AE926" i="2"/>
  <c r="B926" i="2"/>
  <c r="AB926" i="2" s="1"/>
  <c r="AE1118" i="2"/>
  <c r="B1118" i="2"/>
  <c r="AB1118" i="2" s="1"/>
  <c r="AE1182" i="2"/>
  <c r="B1182" i="2"/>
  <c r="AB1182" i="2" s="1"/>
  <c r="AE354" i="2"/>
  <c r="B354" i="2"/>
  <c r="AB354" i="2" s="1"/>
  <c r="AE646" i="2"/>
  <c r="B646" i="2"/>
  <c r="AB646" i="2" s="1"/>
  <c r="AE930" i="2"/>
  <c r="B930" i="2"/>
  <c r="AB930" i="2" s="1"/>
  <c r="AE1122" i="2"/>
  <c r="B1122" i="2"/>
  <c r="AB1122" i="2" s="1"/>
  <c r="AE1366" i="2"/>
  <c r="B1366" i="2"/>
  <c r="AB1366" i="2" s="1"/>
  <c r="AE1534" i="2"/>
  <c r="B1534" i="2"/>
  <c r="AB1534" i="2" s="1"/>
  <c r="AE1622" i="2"/>
  <c r="B1622" i="2"/>
  <c r="AB1622" i="2" s="1"/>
  <c r="AE1758" i="2"/>
  <c r="B1758" i="2"/>
  <c r="AB1758" i="2" s="1"/>
  <c r="AE1854" i="2"/>
  <c r="B1854" i="2"/>
  <c r="AB1854" i="2" s="1"/>
  <c r="AE2246" i="2"/>
  <c r="B2246" i="2"/>
  <c r="AB2246" i="2" s="1"/>
  <c r="AE184" i="2"/>
  <c r="B184" i="2"/>
  <c r="AB184" i="2" s="1"/>
  <c r="AE196" i="2"/>
  <c r="B196" i="2"/>
  <c r="AB196" i="2" s="1"/>
  <c r="AE362" i="2"/>
  <c r="B362" i="2"/>
  <c r="AB362" i="2" s="1"/>
  <c r="AE650" i="2"/>
  <c r="B650" i="2"/>
  <c r="AB650" i="2" s="1"/>
  <c r="AE938" i="2"/>
  <c r="B938" i="2"/>
  <c r="AB938" i="2" s="1"/>
  <c r="AE313" i="2"/>
  <c r="B313" i="2"/>
  <c r="AB313" i="2" s="1"/>
  <c r="B441" i="2"/>
  <c r="AB441" i="2" s="1"/>
  <c r="AE441" i="2"/>
  <c r="B569" i="2"/>
  <c r="AB569" i="2" s="1"/>
  <c r="AE569" i="2"/>
  <c r="AE693" i="2"/>
  <c r="B693" i="2"/>
  <c r="AB693" i="2" s="1"/>
  <c r="AE821" i="2"/>
  <c r="B821" i="2"/>
  <c r="AB821" i="2" s="1"/>
  <c r="AE949" i="2"/>
  <c r="B949" i="2"/>
  <c r="AB949" i="2" s="1"/>
  <c r="AE1077" i="2"/>
  <c r="B1077" i="2"/>
  <c r="AB1077" i="2" s="1"/>
  <c r="AE1205" i="2"/>
  <c r="B1205" i="2"/>
  <c r="AB1205" i="2" s="1"/>
  <c r="AE1333" i="2"/>
  <c r="B1333" i="2"/>
  <c r="AB1333" i="2" s="1"/>
  <c r="AE1461" i="2"/>
  <c r="B1461" i="2"/>
  <c r="AB1461" i="2" s="1"/>
  <c r="AE1589" i="2"/>
  <c r="B1589" i="2"/>
  <c r="AB1589" i="2" s="1"/>
  <c r="AE1717" i="2"/>
  <c r="B1717" i="2"/>
  <c r="AB1717" i="2" s="1"/>
  <c r="AE1845" i="2"/>
  <c r="B1845" i="2"/>
  <c r="AB1845" i="2" s="1"/>
  <c r="AE1973" i="2"/>
  <c r="B1973" i="2"/>
  <c r="AB1973" i="2" s="1"/>
  <c r="AE2101" i="2"/>
  <c r="B2101" i="2"/>
  <c r="AB2101" i="2" s="1"/>
  <c r="AE2229" i="2"/>
  <c r="B2229" i="2"/>
  <c r="AB2229" i="2" s="1"/>
  <c r="AE2357" i="2"/>
  <c r="B2357" i="2"/>
  <c r="AB2357" i="2" s="1"/>
  <c r="AE2485" i="2"/>
  <c r="B2485" i="2"/>
  <c r="AB2485" i="2" s="1"/>
  <c r="AE148" i="2"/>
  <c r="B148" i="2"/>
  <c r="AB148" i="2" s="1"/>
  <c r="AE128" i="2"/>
  <c r="B128" i="2"/>
  <c r="AB128" i="2" s="1"/>
  <c r="AE97" i="2"/>
  <c r="B97" i="2"/>
  <c r="AB97" i="2" s="1"/>
  <c r="AE116" i="2"/>
  <c r="B116" i="2"/>
  <c r="AB116" i="2" s="1"/>
  <c r="AE104" i="2"/>
  <c r="B104" i="2"/>
  <c r="AB104" i="2" s="1"/>
  <c r="AE160" i="2"/>
  <c r="B160" i="2"/>
  <c r="AB160" i="2" s="1"/>
  <c r="AE390" i="2"/>
  <c r="B390" i="2"/>
  <c r="AB390" i="2" s="1"/>
  <c r="AE550" i="2"/>
  <c r="B550" i="2"/>
  <c r="AB550" i="2" s="1"/>
  <c r="AE674" i="2"/>
  <c r="B674" i="2"/>
  <c r="AB674" i="2" s="1"/>
  <c r="AE838" i="2"/>
  <c r="B838" i="2"/>
  <c r="AB838" i="2" s="1"/>
  <c r="AE966" i="2"/>
  <c r="B966" i="2"/>
  <c r="AB966" i="2" s="1"/>
  <c r="AE1126" i="2"/>
  <c r="B1126" i="2"/>
  <c r="AB1126" i="2" s="1"/>
  <c r="AE1254" i="2"/>
  <c r="B1254" i="2"/>
  <c r="AB1254" i="2" s="1"/>
  <c r="AE1974" i="2"/>
  <c r="B1974" i="2"/>
  <c r="AB1974" i="2" s="1"/>
  <c r="AE2394" i="2"/>
  <c r="B2394" i="2"/>
  <c r="AB2394" i="2" s="1"/>
  <c r="AE554" i="2"/>
  <c r="B554" i="2"/>
  <c r="AB554" i="2" s="1"/>
  <c r="AE970" i="2"/>
  <c r="B970" i="2"/>
  <c r="AB970" i="2" s="1"/>
  <c r="AE73" i="2"/>
  <c r="B73" i="2"/>
  <c r="AB73" i="2" s="1"/>
  <c r="AE93" i="2"/>
  <c r="B93" i="2"/>
  <c r="AB93" i="2" s="1"/>
  <c r="AE591" i="2"/>
  <c r="B591" i="2"/>
  <c r="AB591" i="2" s="1"/>
  <c r="AE719" i="2"/>
  <c r="B719" i="2"/>
  <c r="AB719" i="2" s="1"/>
  <c r="AE847" i="2"/>
  <c r="B847" i="2"/>
  <c r="AB847" i="2" s="1"/>
  <c r="AE975" i="2"/>
  <c r="B975" i="2"/>
  <c r="AB975" i="2" s="1"/>
  <c r="AE1103" i="2"/>
  <c r="B1103" i="2"/>
  <c r="AB1103" i="2" s="1"/>
  <c r="AE1231" i="2"/>
  <c r="B1231" i="2"/>
  <c r="AB1231" i="2" s="1"/>
  <c r="AE1359" i="2"/>
  <c r="B1359" i="2"/>
  <c r="AB1359" i="2" s="1"/>
  <c r="AE1487" i="2"/>
  <c r="B1487" i="2"/>
  <c r="AB1487" i="2" s="1"/>
  <c r="AE1615" i="2"/>
  <c r="B1615" i="2"/>
  <c r="AB1615" i="2" s="1"/>
  <c r="AE1743" i="2"/>
  <c r="B1743" i="2"/>
  <c r="AB1743" i="2" s="1"/>
  <c r="AE1871" i="2"/>
  <c r="B1871" i="2"/>
  <c r="AB1871" i="2" s="1"/>
  <c r="AE1999" i="2"/>
  <c r="B1999" i="2"/>
  <c r="AB1999" i="2" s="1"/>
  <c r="AE2127" i="2"/>
  <c r="B2127" i="2"/>
  <c r="AB2127" i="2" s="1"/>
  <c r="AE2148" i="2"/>
  <c r="B2148" i="2"/>
  <c r="AB2148" i="2" s="1"/>
  <c r="AE2324" i="2"/>
  <c r="B2324" i="2"/>
  <c r="AB2324" i="2" s="1"/>
  <c r="AE2492" i="2"/>
  <c r="B2492" i="2"/>
  <c r="AB2492" i="2" s="1"/>
  <c r="AE2071" i="2"/>
  <c r="B2071" i="2"/>
  <c r="AB2071" i="2" s="1"/>
  <c r="AE2231" i="2"/>
  <c r="B2231" i="2"/>
  <c r="AB2231" i="2" s="1"/>
  <c r="AE2359" i="2"/>
  <c r="B2359" i="2"/>
  <c r="AB2359" i="2" s="1"/>
  <c r="AE2487" i="2"/>
  <c r="B2487" i="2"/>
  <c r="AB2487" i="2" s="1"/>
  <c r="AE228" i="2"/>
  <c r="B228" i="2"/>
  <c r="AB228" i="2" s="1"/>
  <c r="AE404" i="2"/>
  <c r="B404" i="2"/>
  <c r="AB404" i="2" s="1"/>
  <c r="AE612" i="2"/>
  <c r="B612" i="2"/>
  <c r="AB612" i="2" s="1"/>
  <c r="AE788" i="2"/>
  <c r="B788" i="2"/>
  <c r="AB788" i="2" s="1"/>
  <c r="AE956" i="2"/>
  <c r="B956" i="2"/>
  <c r="AB956" i="2" s="1"/>
  <c r="AE1124" i="2"/>
  <c r="B1124" i="2"/>
  <c r="AB1124" i="2" s="1"/>
  <c r="AE1300" i="2"/>
  <c r="B1300" i="2"/>
  <c r="AB1300" i="2" s="1"/>
  <c r="AE1468" i="2"/>
  <c r="B1468" i="2"/>
  <c r="AB1468" i="2" s="1"/>
  <c r="AE1636" i="2"/>
  <c r="B1636" i="2"/>
  <c r="AB1636" i="2" s="1"/>
  <c r="AE1812" i="2"/>
  <c r="B1812" i="2"/>
  <c r="AB1812" i="2" s="1"/>
  <c r="AE1980" i="2"/>
  <c r="B1980" i="2"/>
  <c r="AB1980" i="2" s="1"/>
  <c r="AE2080" i="2"/>
  <c r="B2080" i="2"/>
  <c r="AB2080" i="2" s="1"/>
  <c r="AE2164" i="2"/>
  <c r="B2164" i="2"/>
  <c r="AB2164" i="2" s="1"/>
  <c r="AE2332" i="2"/>
  <c r="B2332" i="2"/>
  <c r="AB2332" i="2" s="1"/>
  <c r="AE2500" i="2"/>
  <c r="B2500" i="2"/>
  <c r="AB2500" i="2" s="1"/>
  <c r="AE2207" i="2"/>
  <c r="B2207" i="2"/>
  <c r="AB2207" i="2" s="1"/>
  <c r="AE2335" i="2"/>
  <c r="B2335" i="2"/>
  <c r="AB2335" i="2" s="1"/>
  <c r="AE2463" i="2"/>
  <c r="B2463" i="2"/>
  <c r="AB2463" i="2" s="1"/>
  <c r="AE2300" i="2"/>
  <c r="B2300" i="2"/>
  <c r="AB2300" i="2" s="1"/>
  <c r="AE2468" i="2"/>
  <c r="B2468" i="2"/>
  <c r="AB2468" i="2" s="1"/>
  <c r="B713" i="2"/>
  <c r="AB713" i="2" s="1"/>
  <c r="AE713" i="2"/>
  <c r="AE2042" i="2"/>
  <c r="B2042" i="2"/>
  <c r="AB2042" i="2" s="1"/>
  <c r="AE2074" i="2"/>
  <c r="B2074" i="2"/>
  <c r="AB2074" i="2" s="1"/>
  <c r="AE2138" i="2"/>
  <c r="B2138" i="2"/>
  <c r="AB2138" i="2" s="1"/>
  <c r="AE2374" i="2"/>
  <c r="B2374" i="2"/>
  <c r="AB2374" i="2" s="1"/>
  <c r="AE2474" i="2"/>
  <c r="B2474" i="2"/>
  <c r="AB2474" i="2" s="1"/>
  <c r="AE673" i="2"/>
  <c r="B673" i="2"/>
  <c r="AB673" i="2" s="1"/>
  <c r="AE721" i="2"/>
  <c r="B721" i="2"/>
  <c r="AB721" i="2" s="1"/>
  <c r="AE749" i="2"/>
  <c r="B749" i="2"/>
  <c r="AB749" i="2" s="1"/>
  <c r="AE1133" i="2"/>
  <c r="B1133" i="2"/>
  <c r="AB1133" i="2" s="1"/>
  <c r="B1145" i="2"/>
  <c r="AB1145" i="2" s="1"/>
  <c r="AE1145" i="2"/>
  <c r="AE1417" i="2"/>
  <c r="B1417" i="2"/>
  <c r="AB1417" i="2" s="1"/>
  <c r="AE2113" i="2"/>
  <c r="B2113" i="2"/>
  <c r="AB2113" i="2" s="1"/>
  <c r="AE2137" i="2"/>
  <c r="B2137" i="2"/>
  <c r="AB2137" i="2" s="1"/>
  <c r="AE2217" i="2"/>
  <c r="B2217" i="2"/>
  <c r="AB2217" i="2" s="1"/>
  <c r="AE2253" i="2"/>
  <c r="B2253" i="2"/>
  <c r="AB2253" i="2" s="1"/>
  <c r="AE2265" i="2"/>
  <c r="B2265" i="2"/>
  <c r="AB2265" i="2" s="1"/>
  <c r="AE2289" i="2"/>
  <c r="B2289" i="2"/>
  <c r="AB2289" i="2" s="1"/>
  <c r="AE2369" i="2"/>
  <c r="B2369" i="2"/>
  <c r="AB2369" i="2" s="1"/>
  <c r="AE878" i="2"/>
  <c r="B878" i="2"/>
  <c r="AB878" i="2" s="1"/>
  <c r="AE2118" i="2"/>
  <c r="B2118" i="2"/>
  <c r="AB2118" i="2" s="1"/>
  <c r="AE1289" i="2"/>
  <c r="B1289" i="2"/>
  <c r="AB1289" i="2" s="1"/>
  <c r="AE425" i="2"/>
  <c r="B425" i="2"/>
  <c r="AB425" i="2" s="1"/>
  <c r="B1337" i="2"/>
  <c r="AB1337" i="2" s="1"/>
  <c r="AE1337" i="2"/>
  <c r="AE1357" i="2"/>
  <c r="B1357" i="2"/>
  <c r="AB1357" i="2" s="1"/>
  <c r="AE1377" i="2"/>
  <c r="B1377" i="2"/>
  <c r="AB1377" i="2" s="1"/>
  <c r="AE1401" i="2"/>
  <c r="B1401" i="2"/>
  <c r="AB1401" i="2" s="1"/>
  <c r="AE1969" i="2"/>
  <c r="B1969" i="2"/>
  <c r="AB1969" i="2" s="1"/>
  <c r="AE2049" i="2"/>
  <c r="B2049" i="2"/>
  <c r="AB2049" i="2" s="1"/>
  <c r="AE2073" i="2"/>
  <c r="B2073" i="2"/>
  <c r="AB2073" i="2" s="1"/>
  <c r="AE2097" i="2"/>
  <c r="B2097" i="2"/>
  <c r="AB2097" i="2" s="1"/>
  <c r="AE2177" i="2"/>
  <c r="B2177" i="2"/>
  <c r="AB2177" i="2" s="1"/>
  <c r="AE2201" i="2"/>
  <c r="B2201" i="2"/>
  <c r="AB2201" i="2" s="1"/>
  <c r="AE2281" i="2"/>
  <c r="B2281" i="2"/>
  <c r="AB2281" i="2" s="1"/>
  <c r="AE2317" i="2"/>
  <c r="B2317" i="2"/>
  <c r="AB2317" i="2" s="1"/>
  <c r="AE942" i="2"/>
  <c r="B942" i="2"/>
  <c r="AB942" i="2" s="1"/>
  <c r="AE1342" i="2"/>
  <c r="B1342" i="2"/>
  <c r="AB1342" i="2" s="1"/>
  <c r="AE1382" i="2"/>
  <c r="B1382" i="2"/>
  <c r="AB1382" i="2" s="1"/>
  <c r="AE1518" i="2"/>
  <c r="B1518" i="2"/>
  <c r="AB1518" i="2" s="1"/>
  <c r="AE1558" i="2"/>
  <c r="B1558" i="2"/>
  <c r="AB1558" i="2" s="1"/>
  <c r="AE1646" i="2"/>
  <c r="B1646" i="2"/>
  <c r="AB1646" i="2" s="1"/>
  <c r="AE1694" i="2"/>
  <c r="B1694" i="2"/>
  <c r="AB1694" i="2" s="1"/>
  <c r="AE1742" i="2"/>
  <c r="B1742" i="2"/>
  <c r="AB1742" i="2" s="1"/>
  <c r="AE1822" i="2"/>
  <c r="B1822" i="2"/>
  <c r="AB1822" i="2" s="1"/>
  <c r="AE285" i="2"/>
  <c r="B285" i="2"/>
  <c r="AB285" i="2" s="1"/>
  <c r="AE1325" i="2"/>
  <c r="B1325" i="2"/>
  <c r="AB1325" i="2" s="1"/>
  <c r="AE2262" i="2"/>
  <c r="B2262" i="2"/>
  <c r="AB2262" i="2" s="1"/>
  <c r="AE2350" i="2"/>
  <c r="B2350" i="2"/>
  <c r="AB2350" i="2" s="1"/>
  <c r="AE2479" i="2"/>
  <c r="B2479" i="2"/>
  <c r="AB2479" i="2" s="1"/>
  <c r="AE836" i="2"/>
  <c r="B836" i="2"/>
  <c r="AB836" i="2" s="1"/>
  <c r="AE1540" i="2"/>
  <c r="B1540" i="2"/>
  <c r="AB1540" i="2" s="1"/>
  <c r="AE2268" i="2"/>
  <c r="B2268" i="2"/>
  <c r="AB2268" i="2" s="1"/>
  <c r="AE2415" i="2"/>
  <c r="B2415" i="2"/>
  <c r="AB2415" i="2" s="1"/>
  <c r="AE1092" i="2"/>
  <c r="B1092" i="2"/>
  <c r="AB1092" i="2" s="1"/>
  <c r="AE1796" i="2"/>
  <c r="B1796" i="2"/>
  <c r="AB1796" i="2" s="1"/>
  <c r="AE277" i="2"/>
  <c r="B277" i="2"/>
  <c r="AB277" i="2" s="1"/>
  <c r="AE668" i="2"/>
  <c r="B668" i="2"/>
  <c r="AB668" i="2" s="1"/>
  <c r="AE1372" i="2"/>
  <c r="B1372" i="2"/>
  <c r="AB1372" i="2" s="1"/>
  <c r="AE2036" i="2"/>
  <c r="B2036" i="2"/>
  <c r="AB2036" i="2" s="1"/>
  <c r="AE2191" i="2"/>
  <c r="B2191" i="2"/>
  <c r="AB2191" i="2" s="1"/>
  <c r="AE708" i="2"/>
  <c r="B708" i="2"/>
  <c r="AB708" i="2" s="1"/>
  <c r="AE1308" i="2"/>
  <c r="B1308" i="2"/>
  <c r="AB1308" i="2" s="1"/>
  <c r="AE1924" i="2"/>
  <c r="B1924" i="2"/>
  <c r="AB1924" i="2" s="1"/>
  <c r="AE2255" i="2"/>
  <c r="B2255" i="2"/>
  <c r="AB2255" i="2" s="1"/>
  <c r="AE628" i="2"/>
  <c r="B628" i="2"/>
  <c r="AB628" i="2" s="1"/>
  <c r="AE1244" i="2"/>
  <c r="B1244" i="2"/>
  <c r="AB1244" i="2" s="1"/>
  <c r="AE1844" i="2"/>
  <c r="B1844" i="2"/>
  <c r="AB1844" i="2" s="1"/>
  <c r="AE1284" i="2"/>
  <c r="B1284" i="2"/>
  <c r="AB1284" i="2" s="1"/>
  <c r="AE2108" i="2"/>
  <c r="B2108" i="2"/>
  <c r="AB2108" i="2" s="1"/>
  <c r="BH13" i="4"/>
  <c r="BG13" i="4"/>
  <c r="BF13" i="4"/>
  <c r="BG109" i="4"/>
  <c r="BH109" i="4"/>
  <c r="BF109" i="4"/>
  <c r="BG18" i="4"/>
  <c r="BF18" i="4"/>
  <c r="BH18" i="4"/>
  <c r="BF34" i="4"/>
  <c r="BG34" i="4"/>
  <c r="BH34" i="4"/>
  <c r="BG50" i="4"/>
  <c r="BF50" i="4"/>
  <c r="BH50" i="4"/>
  <c r="BG66" i="4"/>
  <c r="BH66" i="4"/>
  <c r="BF66" i="4"/>
  <c r="BG82" i="4"/>
  <c r="BH82" i="4"/>
  <c r="BF82" i="4"/>
  <c r="BH98" i="4"/>
  <c r="BF98" i="4"/>
  <c r="BG98" i="4"/>
  <c r="BG23" i="4"/>
  <c r="BH23" i="4"/>
  <c r="BF23" i="4"/>
  <c r="BG39" i="4"/>
  <c r="BF39" i="4"/>
  <c r="BH39" i="4"/>
  <c r="BF55" i="4"/>
  <c r="BH55" i="4"/>
  <c r="BG55" i="4"/>
  <c r="BG71" i="4"/>
  <c r="BH71" i="4"/>
  <c r="BF71" i="4"/>
  <c r="BG87" i="4"/>
  <c r="BH87" i="4"/>
  <c r="BF87" i="4"/>
  <c r="BF103" i="4"/>
  <c r="BH103" i="4"/>
  <c r="BG103" i="4"/>
  <c r="BG24" i="4"/>
  <c r="BF24" i="4"/>
  <c r="BH24" i="4"/>
  <c r="BG40" i="4"/>
  <c r="BH40" i="4"/>
  <c r="BF40" i="4"/>
  <c r="BH56" i="4"/>
  <c r="BF56" i="4"/>
  <c r="BG56" i="4"/>
  <c r="BH72" i="4"/>
  <c r="BF72" i="4"/>
  <c r="BG72" i="4"/>
  <c r="BH88" i="4"/>
  <c r="BG88" i="4"/>
  <c r="BF88" i="4"/>
  <c r="BF104" i="4"/>
  <c r="BH104" i="4"/>
  <c r="BG104" i="4"/>
  <c r="BG11" i="4"/>
  <c r="BH11" i="4"/>
  <c r="BF11" i="4"/>
  <c r="BF35" i="4"/>
  <c r="BG35" i="4"/>
  <c r="BH35" i="4"/>
  <c r="BG67" i="4"/>
  <c r="BH67" i="4"/>
  <c r="BF67" i="4"/>
  <c r="BG99" i="4"/>
  <c r="BH99" i="4"/>
  <c r="BF99" i="4"/>
  <c r="AE279" i="2"/>
  <c r="B279" i="2"/>
  <c r="AB279" i="2" s="1"/>
  <c r="AE295" i="2"/>
  <c r="B295" i="2"/>
  <c r="AB295" i="2" s="1"/>
  <c r="AE319" i="2"/>
  <c r="B319" i="2"/>
  <c r="AB319" i="2" s="1"/>
  <c r="AE791" i="2"/>
  <c r="B791" i="2"/>
  <c r="AB791" i="2" s="1"/>
  <c r="AE807" i="2"/>
  <c r="B807" i="2"/>
  <c r="AB807" i="2" s="1"/>
  <c r="AE831" i="2"/>
  <c r="B831" i="2"/>
  <c r="AB831" i="2" s="1"/>
  <c r="AE1079" i="2"/>
  <c r="B1079" i="2"/>
  <c r="AB1079" i="2" s="1"/>
  <c r="AE1375" i="2"/>
  <c r="B1375" i="2"/>
  <c r="AB1375" i="2" s="1"/>
  <c r="AE1399" i="2"/>
  <c r="B1399" i="2"/>
  <c r="AB1399" i="2" s="1"/>
  <c r="AE1943" i="2"/>
  <c r="B1943" i="2"/>
  <c r="AB1943" i="2" s="1"/>
  <c r="AE1959" i="2"/>
  <c r="B1959" i="2"/>
  <c r="AB1959" i="2" s="1"/>
  <c r="AE2319" i="2"/>
  <c r="B2319" i="2"/>
  <c r="AB2319" i="2" s="1"/>
  <c r="AE260" i="2"/>
  <c r="B260" i="2"/>
  <c r="AB260" i="2" s="1"/>
  <c r="AE308" i="2"/>
  <c r="B308" i="2"/>
  <c r="AB308" i="2" s="1"/>
  <c r="AE348" i="2"/>
  <c r="B348" i="2"/>
  <c r="AB348" i="2" s="1"/>
  <c r="AE433" i="2"/>
  <c r="B433" i="2"/>
  <c r="AB433" i="2" s="1"/>
  <c r="AE549" i="2"/>
  <c r="B549" i="2"/>
  <c r="AB549" i="2" s="1"/>
  <c r="AE625" i="2"/>
  <c r="B625" i="2"/>
  <c r="AB625" i="2" s="1"/>
  <c r="AE781" i="2"/>
  <c r="B781" i="2"/>
  <c r="AB781" i="2" s="1"/>
  <c r="AE921" i="2"/>
  <c r="B921" i="2"/>
  <c r="AB921" i="2" s="1"/>
  <c r="AE1297" i="2"/>
  <c r="B1297" i="2"/>
  <c r="AB1297" i="2" s="1"/>
  <c r="AE1329" i="2"/>
  <c r="B1329" i="2"/>
  <c r="AB1329" i="2" s="1"/>
  <c r="AE1353" i="2"/>
  <c r="B1353" i="2"/>
  <c r="AB1353" i="2" s="1"/>
  <c r="AE1385" i="2"/>
  <c r="B1385" i="2"/>
  <c r="AB1385" i="2" s="1"/>
  <c r="AE1409" i="2"/>
  <c r="B1409" i="2"/>
  <c r="AB1409" i="2" s="1"/>
  <c r="AE2093" i="2"/>
  <c r="B2093" i="2"/>
  <c r="AB2093" i="2" s="1"/>
  <c r="AE1858" i="2"/>
  <c r="B1858" i="2"/>
  <c r="AB1858" i="2" s="1"/>
  <c r="AE1874" i="2"/>
  <c r="B1874" i="2"/>
  <c r="AB1874" i="2" s="1"/>
  <c r="AE1890" i="2"/>
  <c r="B1890" i="2"/>
  <c r="AB1890" i="2" s="1"/>
  <c r="AE1906" i="2"/>
  <c r="B1906" i="2"/>
  <c r="AB1906" i="2" s="1"/>
  <c r="AE1930" i="2"/>
  <c r="B1930" i="2"/>
  <c r="AB1930" i="2" s="1"/>
  <c r="AE1954" i="2"/>
  <c r="B1954" i="2"/>
  <c r="AB1954" i="2" s="1"/>
  <c r="AE1970" i="2"/>
  <c r="B1970" i="2"/>
  <c r="AB1970" i="2" s="1"/>
  <c r="AE1986" i="2"/>
  <c r="B1986" i="2"/>
  <c r="AB1986" i="2" s="1"/>
  <c r="BH29" i="4"/>
  <c r="BG29" i="4"/>
  <c r="BF29" i="4"/>
  <c r="BF45" i="4"/>
  <c r="BH45" i="4"/>
  <c r="BG45" i="4"/>
  <c r="BG69" i="4"/>
  <c r="BF69" i="4"/>
  <c r="BH69" i="4"/>
  <c r="BG85" i="4"/>
  <c r="BF85" i="4"/>
  <c r="BH85" i="4"/>
  <c r="BG101" i="4"/>
  <c r="BH101" i="4"/>
  <c r="BF101" i="4"/>
  <c r="BF43" i="4"/>
  <c r="BG43" i="4"/>
  <c r="BH43" i="4"/>
  <c r="BG75" i="4"/>
  <c r="BF75" i="4"/>
  <c r="BH75" i="4"/>
  <c r="BG107" i="4"/>
  <c r="BF107" i="4"/>
  <c r="BH107" i="4"/>
  <c r="BH33" i="4"/>
  <c r="BG33" i="4"/>
  <c r="BF33" i="4"/>
  <c r="AE391" i="2"/>
  <c r="B391" i="2"/>
  <c r="AB391" i="2" s="1"/>
  <c r="AE575" i="2"/>
  <c r="B575" i="2"/>
  <c r="AB575" i="2" s="1"/>
  <c r="AE599" i="2"/>
  <c r="B599" i="2"/>
  <c r="AB599" i="2" s="1"/>
  <c r="AE615" i="2"/>
  <c r="B615" i="2"/>
  <c r="AB615" i="2" s="1"/>
  <c r="AE903" i="2"/>
  <c r="B903" i="2"/>
  <c r="AB903" i="2" s="1"/>
  <c r="AE1095" i="2"/>
  <c r="B1095" i="2"/>
  <c r="AB1095" i="2" s="1"/>
  <c r="AE1119" i="2"/>
  <c r="B1119" i="2"/>
  <c r="AB1119" i="2" s="1"/>
  <c r="AE1751" i="2"/>
  <c r="B1751" i="2"/>
  <c r="AB1751" i="2" s="1"/>
  <c r="AE1767" i="2"/>
  <c r="B1767" i="2"/>
  <c r="AB1767" i="2" s="1"/>
  <c r="AE1791" i="2"/>
  <c r="B1791" i="2"/>
  <c r="AB1791" i="2" s="1"/>
  <c r="AE2087" i="2"/>
  <c r="B2087" i="2"/>
  <c r="AB2087" i="2" s="1"/>
  <c r="AE412" i="2"/>
  <c r="B412" i="2"/>
  <c r="AB412" i="2" s="1"/>
  <c r="AE397" i="2"/>
  <c r="B397" i="2"/>
  <c r="AB397" i="2" s="1"/>
  <c r="AE597" i="2"/>
  <c r="B597" i="2"/>
  <c r="AB597" i="2" s="1"/>
  <c r="AE641" i="2"/>
  <c r="B641" i="2"/>
  <c r="AB641" i="2" s="1"/>
  <c r="AE2081" i="2"/>
  <c r="B2081" i="2"/>
  <c r="AB2081" i="2" s="1"/>
  <c r="AE2221" i="2"/>
  <c r="B2221" i="2"/>
  <c r="AB2221" i="2" s="1"/>
  <c r="AE2349" i="2"/>
  <c r="B2349" i="2"/>
  <c r="AB2349" i="2" s="1"/>
  <c r="AE2465" i="2"/>
  <c r="B2465" i="2"/>
  <c r="AB2465" i="2" s="1"/>
  <c r="AE2489" i="2"/>
  <c r="B2489" i="2"/>
  <c r="AB2489" i="2" s="1"/>
  <c r="AE270" i="2"/>
  <c r="B270" i="2"/>
  <c r="AB270" i="2" s="1"/>
  <c r="AE334" i="2"/>
  <c r="B334" i="2"/>
  <c r="AB334" i="2" s="1"/>
  <c r="AE430" i="2"/>
  <c r="B430" i="2"/>
  <c r="AB430" i="2" s="1"/>
  <c r="AE526" i="2"/>
  <c r="B526" i="2"/>
  <c r="AB526" i="2" s="1"/>
  <c r="AE622" i="2"/>
  <c r="B622" i="2"/>
  <c r="AB622" i="2" s="1"/>
  <c r="AE718" i="2"/>
  <c r="B718" i="2"/>
  <c r="AB718" i="2" s="1"/>
  <c r="AE782" i="2"/>
  <c r="B782" i="2"/>
  <c r="AB782" i="2" s="1"/>
  <c r="AE846" i="2"/>
  <c r="B846" i="2"/>
  <c r="AB846" i="2" s="1"/>
  <c r="AE974" i="2"/>
  <c r="B974" i="2"/>
  <c r="AB974" i="2" s="1"/>
  <c r="AE94" i="2"/>
  <c r="B94" i="2"/>
  <c r="AB94" i="2" s="1"/>
  <c r="AE214" i="2"/>
  <c r="B214" i="2"/>
  <c r="AB214" i="2" s="1"/>
  <c r="AE278" i="2"/>
  <c r="B278" i="2"/>
  <c r="AB278" i="2" s="1"/>
  <c r="AE342" i="2"/>
  <c r="B342" i="2"/>
  <c r="AB342" i="2" s="1"/>
  <c r="AE406" i="2"/>
  <c r="B406" i="2"/>
  <c r="AB406" i="2" s="1"/>
  <c r="AE470" i="2"/>
  <c r="B470" i="2"/>
  <c r="AB470" i="2" s="1"/>
  <c r="AE534" i="2"/>
  <c r="B534" i="2"/>
  <c r="AB534" i="2" s="1"/>
  <c r="AE598" i="2"/>
  <c r="B598" i="2"/>
  <c r="AB598" i="2" s="1"/>
  <c r="AE662" i="2"/>
  <c r="B662" i="2"/>
  <c r="AB662" i="2" s="1"/>
  <c r="AE726" i="2"/>
  <c r="B726" i="2"/>
  <c r="AB726" i="2" s="1"/>
  <c r="AE790" i="2"/>
  <c r="B790" i="2"/>
  <c r="AB790" i="2" s="1"/>
  <c r="AE854" i="2"/>
  <c r="B854" i="2"/>
  <c r="AB854" i="2" s="1"/>
  <c r="AE918" i="2"/>
  <c r="B918" i="2"/>
  <c r="AB918" i="2" s="1"/>
  <c r="AE982" i="2"/>
  <c r="B982" i="2"/>
  <c r="AB982" i="2" s="1"/>
  <c r="AE1046" i="2"/>
  <c r="B1046" i="2"/>
  <c r="AB1046" i="2" s="1"/>
  <c r="AE1110" i="2"/>
  <c r="B1110" i="2"/>
  <c r="AB1110" i="2" s="1"/>
  <c r="AE1174" i="2"/>
  <c r="B1174" i="2"/>
  <c r="AB1174" i="2" s="1"/>
  <c r="AE1238" i="2"/>
  <c r="B1238" i="2"/>
  <c r="AB1238" i="2" s="1"/>
  <c r="AE1306" i="2"/>
  <c r="B1306" i="2"/>
  <c r="AB1306" i="2" s="1"/>
  <c r="AE1338" i="2"/>
  <c r="B1338" i="2"/>
  <c r="AB1338" i="2" s="1"/>
  <c r="AE1370" i="2"/>
  <c r="B1370" i="2"/>
  <c r="AB1370" i="2" s="1"/>
  <c r="AE1402" i="2"/>
  <c r="B1402" i="2"/>
  <c r="AB1402" i="2" s="1"/>
  <c r="AE1434" i="2"/>
  <c r="B1434" i="2"/>
  <c r="AB1434" i="2" s="1"/>
  <c r="AE1466" i="2"/>
  <c r="B1466" i="2"/>
  <c r="AB1466" i="2" s="1"/>
  <c r="AE1498" i="2"/>
  <c r="B1498" i="2"/>
  <c r="AB1498" i="2" s="1"/>
  <c r="AE1530" i="2"/>
  <c r="B1530" i="2"/>
  <c r="AB1530" i="2" s="1"/>
  <c r="AE1562" i="2"/>
  <c r="B1562" i="2"/>
  <c r="AB1562" i="2" s="1"/>
  <c r="AE1594" i="2"/>
  <c r="B1594" i="2"/>
  <c r="AB1594" i="2" s="1"/>
  <c r="AE1626" i="2"/>
  <c r="B1626" i="2"/>
  <c r="AB1626" i="2" s="1"/>
  <c r="AE1658" i="2"/>
  <c r="B1658" i="2"/>
  <c r="AB1658" i="2" s="1"/>
  <c r="AE1690" i="2"/>
  <c r="B1690" i="2"/>
  <c r="AB1690" i="2" s="1"/>
  <c r="AE1722" i="2"/>
  <c r="B1722" i="2"/>
  <c r="AB1722" i="2" s="1"/>
  <c r="AE1754" i="2"/>
  <c r="B1754" i="2"/>
  <c r="AB1754" i="2" s="1"/>
  <c r="AE1786" i="2"/>
  <c r="B1786" i="2"/>
  <c r="AB1786" i="2" s="1"/>
  <c r="AE1818" i="2"/>
  <c r="B1818" i="2"/>
  <c r="AB1818" i="2" s="1"/>
  <c r="AE2146" i="2"/>
  <c r="B2146" i="2"/>
  <c r="AB2146" i="2" s="1"/>
  <c r="AE2178" i="2"/>
  <c r="B2178" i="2"/>
  <c r="AB2178" i="2" s="1"/>
  <c r="AE2210" i="2"/>
  <c r="B2210" i="2"/>
  <c r="AB2210" i="2" s="1"/>
  <c r="AE2242" i="2"/>
  <c r="B2242" i="2"/>
  <c r="AB2242" i="2" s="1"/>
  <c r="AE2274" i="2"/>
  <c r="B2274" i="2"/>
  <c r="AB2274" i="2" s="1"/>
  <c r="AE2306" i="2"/>
  <c r="B2306" i="2"/>
  <c r="AB2306" i="2" s="1"/>
  <c r="AE2338" i="2"/>
  <c r="B2338" i="2"/>
  <c r="AB2338" i="2" s="1"/>
  <c r="AE2370" i="2"/>
  <c r="B2370" i="2"/>
  <c r="AB2370" i="2" s="1"/>
  <c r="AE2406" i="2"/>
  <c r="B2406" i="2"/>
  <c r="AB2406" i="2" s="1"/>
  <c r="AE2438" i="2"/>
  <c r="B2438" i="2"/>
  <c r="AB2438" i="2" s="1"/>
  <c r="AE2470" i="2"/>
  <c r="B2470" i="2"/>
  <c r="AB2470" i="2" s="1"/>
  <c r="AE2502" i="2"/>
  <c r="B2502" i="2"/>
  <c r="AB2502" i="2" s="1"/>
  <c r="AE506" i="2"/>
  <c r="B506" i="2"/>
  <c r="AB506" i="2" s="1"/>
  <c r="AE606" i="2"/>
  <c r="B606" i="2"/>
  <c r="AB606" i="2" s="1"/>
  <c r="AE734" i="2"/>
  <c r="B734" i="2"/>
  <c r="AB734" i="2" s="1"/>
  <c r="AE798" i="2"/>
  <c r="B798" i="2"/>
  <c r="AB798" i="2" s="1"/>
  <c r="AE986" i="2"/>
  <c r="B986" i="2"/>
  <c r="AB986" i="2" s="1"/>
  <c r="AE1082" i="2"/>
  <c r="B1082" i="2"/>
  <c r="AB1082" i="2" s="1"/>
  <c r="AE1274" i="2"/>
  <c r="B1274" i="2"/>
  <c r="AB1274" i="2" s="1"/>
  <c r="AE126" i="2"/>
  <c r="B126" i="2"/>
  <c r="AB126" i="2" s="1"/>
  <c r="AE190" i="2"/>
  <c r="B190" i="2"/>
  <c r="AB190" i="2" s="1"/>
  <c r="AE258" i="2"/>
  <c r="B258" i="2"/>
  <c r="AB258" i="2" s="1"/>
  <c r="AE422" i="2"/>
  <c r="B422" i="2"/>
  <c r="AB422" i="2" s="1"/>
  <c r="AE614" i="2"/>
  <c r="B614" i="2"/>
  <c r="AB614" i="2" s="1"/>
  <c r="AE834" i="2"/>
  <c r="B834" i="2"/>
  <c r="AB834" i="2" s="1"/>
  <c r="AE1062" i="2"/>
  <c r="B1062" i="2"/>
  <c r="AB1062" i="2" s="1"/>
  <c r="AE1218" i="2"/>
  <c r="B1218" i="2"/>
  <c r="AB1218" i="2" s="1"/>
  <c r="AE1326" i="2"/>
  <c r="B1326" i="2"/>
  <c r="AB1326" i="2" s="1"/>
  <c r="AE1398" i="2"/>
  <c r="B1398" i="2"/>
  <c r="AB1398" i="2" s="1"/>
  <c r="AE1454" i="2"/>
  <c r="B1454" i="2"/>
  <c r="AB1454" i="2" s="1"/>
  <c r="AE1510" i="2"/>
  <c r="B1510" i="2"/>
  <c r="AB1510" i="2" s="1"/>
  <c r="AE1606" i="2"/>
  <c r="B1606" i="2"/>
  <c r="AB1606" i="2" s="1"/>
  <c r="AE1678" i="2"/>
  <c r="B1678" i="2"/>
  <c r="AB1678" i="2" s="1"/>
  <c r="AE1734" i="2"/>
  <c r="B1734" i="2"/>
  <c r="AB1734" i="2" s="1"/>
  <c r="AE1830" i="2"/>
  <c r="B1830" i="2"/>
  <c r="AB1830" i="2" s="1"/>
  <c r="AE1886" i="2"/>
  <c r="B1886" i="2"/>
  <c r="AB1886" i="2" s="1"/>
  <c r="AE1942" i="2"/>
  <c r="B1942" i="2"/>
  <c r="AB1942" i="2" s="1"/>
  <c r="AE2030" i="2"/>
  <c r="B2030" i="2"/>
  <c r="AB2030" i="2" s="1"/>
  <c r="AE2070" i="2"/>
  <c r="B2070" i="2"/>
  <c r="AB2070" i="2" s="1"/>
  <c r="AE2142" i="2"/>
  <c r="B2142" i="2"/>
  <c r="AB2142" i="2" s="1"/>
  <c r="AE2198" i="2"/>
  <c r="B2198" i="2"/>
  <c r="AB2198" i="2" s="1"/>
  <c r="AE2254" i="2"/>
  <c r="B2254" i="2"/>
  <c r="AB2254" i="2" s="1"/>
  <c r="AE2302" i="2"/>
  <c r="B2302" i="2"/>
  <c r="AB2302" i="2" s="1"/>
  <c r="AE2358" i="2"/>
  <c r="B2358" i="2"/>
  <c r="AB2358" i="2" s="1"/>
  <c r="AE2418" i="2"/>
  <c r="B2418" i="2"/>
  <c r="AB2418" i="2" s="1"/>
  <c r="AE2490" i="2"/>
  <c r="B2490" i="2"/>
  <c r="AB2490" i="2" s="1"/>
  <c r="AE298" i="2"/>
  <c r="B298" i="2"/>
  <c r="AB298" i="2" s="1"/>
  <c r="AE586" i="2"/>
  <c r="B586" i="2"/>
  <c r="AB586" i="2" s="1"/>
  <c r="AE1098" i="2"/>
  <c r="B1098" i="2"/>
  <c r="AB1098" i="2" s="1"/>
  <c r="AE340" i="2"/>
  <c r="B340" i="2"/>
  <c r="AB340" i="2" s="1"/>
  <c r="AE596" i="2"/>
  <c r="B596" i="2"/>
  <c r="AB596" i="2" s="1"/>
  <c r="AE764" i="2"/>
  <c r="B764" i="2"/>
  <c r="AB764" i="2" s="1"/>
  <c r="AE932" i="2"/>
  <c r="B932" i="2"/>
  <c r="AB932" i="2" s="1"/>
  <c r="AE1108" i="2"/>
  <c r="B1108" i="2"/>
  <c r="AB1108" i="2" s="1"/>
  <c r="AE1276" i="2"/>
  <c r="B1276" i="2"/>
  <c r="AB1276" i="2" s="1"/>
  <c r="AE1444" i="2"/>
  <c r="B1444" i="2"/>
  <c r="AB1444" i="2" s="1"/>
  <c r="AE1620" i="2"/>
  <c r="B1620" i="2"/>
  <c r="AB1620" i="2" s="1"/>
  <c r="AE1788" i="2"/>
  <c r="B1788" i="2"/>
  <c r="AB1788" i="2" s="1"/>
  <c r="AE1956" i="2"/>
  <c r="B1956" i="2"/>
  <c r="AB1956" i="2" s="1"/>
  <c r="AE239" i="2"/>
  <c r="B239" i="2"/>
  <c r="AB239" i="2" s="1"/>
  <c r="AE303" i="2"/>
  <c r="B303" i="2"/>
  <c r="AB303" i="2" s="1"/>
  <c r="AE367" i="2"/>
  <c r="B367" i="2"/>
  <c r="AB367" i="2" s="1"/>
  <c r="AE431" i="2"/>
  <c r="B431" i="2"/>
  <c r="AB431" i="2" s="1"/>
  <c r="AE559" i="2"/>
  <c r="B559" i="2"/>
  <c r="AB559" i="2" s="1"/>
  <c r="AE687" i="2"/>
  <c r="B687" i="2"/>
  <c r="AB687" i="2" s="1"/>
  <c r="AE815" i="2"/>
  <c r="B815" i="2"/>
  <c r="AB815" i="2" s="1"/>
  <c r="AE943" i="2"/>
  <c r="B943" i="2"/>
  <c r="AB943" i="2" s="1"/>
  <c r="AE1071" i="2"/>
  <c r="B1071" i="2"/>
  <c r="AB1071" i="2" s="1"/>
  <c r="AE1199" i="2"/>
  <c r="B1199" i="2"/>
  <c r="AB1199" i="2" s="1"/>
  <c r="AE1327" i="2"/>
  <c r="B1327" i="2"/>
  <c r="AB1327" i="2" s="1"/>
  <c r="AE1455" i="2"/>
  <c r="B1455" i="2"/>
  <c r="AB1455" i="2" s="1"/>
  <c r="AE1583" i="2"/>
  <c r="B1583" i="2"/>
  <c r="AB1583" i="2" s="1"/>
  <c r="AE1711" i="2"/>
  <c r="B1711" i="2"/>
  <c r="AB1711" i="2" s="1"/>
  <c r="AE1839" i="2"/>
  <c r="B1839" i="2"/>
  <c r="AB1839" i="2" s="1"/>
  <c r="AE1967" i="2"/>
  <c r="B1967" i="2"/>
  <c r="AB1967" i="2" s="1"/>
  <c r="AE2095" i="2"/>
  <c r="B2095" i="2"/>
  <c r="AB2095" i="2" s="1"/>
  <c r="AE2196" i="2"/>
  <c r="B2196" i="2"/>
  <c r="AB2196" i="2" s="1"/>
  <c r="AE2364" i="2"/>
  <c r="B2364" i="2"/>
  <c r="AB2364" i="2" s="1"/>
  <c r="AE2039" i="2"/>
  <c r="B2039" i="2"/>
  <c r="AB2039" i="2" s="1"/>
  <c r="AE2263" i="2"/>
  <c r="B2263" i="2"/>
  <c r="AB2263" i="2" s="1"/>
  <c r="AE2391" i="2"/>
  <c r="B2391" i="2"/>
  <c r="AB2391" i="2" s="1"/>
  <c r="AE276" i="2"/>
  <c r="B276" i="2"/>
  <c r="AB276" i="2" s="1"/>
  <c r="AE484" i="2"/>
  <c r="B484" i="2"/>
  <c r="AB484" i="2" s="1"/>
  <c r="AE660" i="2"/>
  <c r="B660" i="2"/>
  <c r="AB660" i="2" s="1"/>
  <c r="AE828" i="2"/>
  <c r="B828" i="2"/>
  <c r="AB828" i="2" s="1"/>
  <c r="AE996" i="2"/>
  <c r="B996" i="2"/>
  <c r="AB996" i="2" s="1"/>
  <c r="AE1172" i="2"/>
  <c r="B1172" i="2"/>
  <c r="AB1172" i="2" s="1"/>
  <c r="AE1340" i="2"/>
  <c r="B1340" i="2"/>
  <c r="AB1340" i="2" s="1"/>
  <c r="AE1508" i="2"/>
  <c r="B1508" i="2"/>
  <c r="AB1508" i="2" s="1"/>
  <c r="AE1684" i="2"/>
  <c r="B1684" i="2"/>
  <c r="AB1684" i="2" s="1"/>
  <c r="AE1852" i="2"/>
  <c r="B1852" i="2"/>
  <c r="AB1852" i="2" s="1"/>
  <c r="AE2020" i="2"/>
  <c r="B2020" i="2"/>
  <c r="AB2020" i="2" s="1"/>
  <c r="AE2092" i="2"/>
  <c r="B2092" i="2"/>
  <c r="AB2092" i="2" s="1"/>
  <c r="AE2204" i="2"/>
  <c r="B2204" i="2"/>
  <c r="AB2204" i="2" s="1"/>
  <c r="AE2372" i="2"/>
  <c r="B2372" i="2"/>
  <c r="AB2372" i="2" s="1"/>
  <c r="AE2239" i="2"/>
  <c r="B2239" i="2"/>
  <c r="AB2239" i="2" s="1"/>
  <c r="AE2367" i="2"/>
  <c r="B2367" i="2"/>
  <c r="AB2367" i="2" s="1"/>
  <c r="AE2495" i="2"/>
  <c r="B2495" i="2"/>
  <c r="AB2495" i="2" s="1"/>
  <c r="AE2172" i="2"/>
  <c r="B2172" i="2"/>
  <c r="AB2172" i="2" s="1"/>
  <c r="AE2340" i="2"/>
  <c r="B2340" i="2"/>
  <c r="AB2340" i="2" s="1"/>
  <c r="AE317" i="2"/>
  <c r="B317" i="2"/>
  <c r="AB317" i="2" s="1"/>
  <c r="AE445" i="2"/>
  <c r="B445" i="2"/>
  <c r="AB445" i="2" s="1"/>
  <c r="AE541" i="2"/>
  <c r="B541" i="2"/>
  <c r="AB541" i="2" s="1"/>
  <c r="AE69" i="2"/>
  <c r="B69" i="2"/>
  <c r="AB69" i="2" s="1"/>
  <c r="AE1914" i="2"/>
  <c r="B1914" i="2"/>
  <c r="AB1914" i="2" s="1"/>
  <c r="B489" i="2"/>
  <c r="AB489" i="2" s="1"/>
  <c r="AE489" i="2"/>
  <c r="AE529" i="2"/>
  <c r="B529" i="2"/>
  <c r="AB529" i="2" s="1"/>
  <c r="B905" i="2"/>
  <c r="AB905" i="2" s="1"/>
  <c r="AE905" i="2"/>
  <c r="AE1857" i="2"/>
  <c r="B1857" i="2"/>
  <c r="AB1857" i="2" s="1"/>
  <c r="AE1905" i="2"/>
  <c r="B1905" i="2"/>
  <c r="AB1905" i="2" s="1"/>
  <c r="AE1985" i="2"/>
  <c r="B1985" i="2"/>
  <c r="AB1985" i="2" s="1"/>
  <c r="AE2009" i="2"/>
  <c r="B2009" i="2"/>
  <c r="AB2009" i="2" s="1"/>
  <c r="AE2033" i="2"/>
  <c r="B2033" i="2"/>
  <c r="AB2033" i="2" s="1"/>
  <c r="AE2345" i="2"/>
  <c r="B2345" i="2"/>
  <c r="AB2345" i="2" s="1"/>
  <c r="AE2381" i="2"/>
  <c r="B2381" i="2"/>
  <c r="AB2381" i="2" s="1"/>
  <c r="AE2393" i="2"/>
  <c r="B2393" i="2"/>
  <c r="AB2393" i="2" s="1"/>
  <c r="AE2417" i="2"/>
  <c r="B2417" i="2"/>
  <c r="AB2417" i="2" s="1"/>
  <c r="AE2497" i="2"/>
  <c r="B2497" i="2"/>
  <c r="AB2497" i="2" s="1"/>
  <c r="AE202" i="2"/>
  <c r="B202" i="2"/>
  <c r="AB202" i="2" s="1"/>
  <c r="AE1006" i="2"/>
  <c r="B1006" i="2"/>
  <c r="AB1006" i="2" s="1"/>
  <c r="AE605" i="2"/>
  <c r="B605" i="2"/>
  <c r="AB605" i="2" s="1"/>
  <c r="AE849" i="2"/>
  <c r="B849" i="2"/>
  <c r="AB849" i="2" s="1"/>
  <c r="B953" i="2"/>
  <c r="AB953" i="2" s="1"/>
  <c r="AE953" i="2"/>
  <c r="AE1069" i="2"/>
  <c r="B1069" i="2"/>
  <c r="AB1069" i="2" s="1"/>
  <c r="AE2094" i="2"/>
  <c r="B2094" i="2"/>
  <c r="AB2094" i="2" s="1"/>
  <c r="B297" i="2"/>
  <c r="AB297" i="2" s="1"/>
  <c r="AE297" i="2"/>
  <c r="AE337" i="2"/>
  <c r="B337" i="2"/>
  <c r="AB337" i="2" s="1"/>
  <c r="AE465" i="2"/>
  <c r="B465" i="2"/>
  <c r="AB465" i="2" s="1"/>
  <c r="AE941" i="2"/>
  <c r="B941" i="2"/>
  <c r="AB941" i="2" s="1"/>
  <c r="B1161" i="2"/>
  <c r="AB1161" i="2" s="1"/>
  <c r="AE1161" i="2"/>
  <c r="AE1921" i="2"/>
  <c r="B1921" i="2"/>
  <c r="AB1921" i="2" s="1"/>
  <c r="AE2025" i="2"/>
  <c r="B2025" i="2"/>
  <c r="AB2025" i="2" s="1"/>
  <c r="AE2153" i="2"/>
  <c r="B2153" i="2"/>
  <c r="AB2153" i="2" s="1"/>
  <c r="AE1070" i="2"/>
  <c r="B1070" i="2"/>
  <c r="AB1070" i="2" s="1"/>
  <c r="AE1462" i="2"/>
  <c r="B1462" i="2"/>
  <c r="AB1462" i="2" s="1"/>
  <c r="AE1502" i="2"/>
  <c r="B1502" i="2"/>
  <c r="AB1502" i="2" s="1"/>
  <c r="AE1590" i="2"/>
  <c r="B1590" i="2"/>
  <c r="AB1590" i="2" s="1"/>
  <c r="AE813" i="2"/>
  <c r="B813" i="2"/>
  <c r="AB813" i="2" s="1"/>
  <c r="AE1441" i="2"/>
  <c r="B1441" i="2"/>
  <c r="AB1441" i="2" s="1"/>
  <c r="AE2223" i="2"/>
  <c r="B2223" i="2"/>
  <c r="AB2223" i="2" s="1"/>
  <c r="AE500" i="2"/>
  <c r="B500" i="2"/>
  <c r="AB500" i="2" s="1"/>
  <c r="AE1204" i="2"/>
  <c r="B1204" i="2"/>
  <c r="AB1204" i="2" s="1"/>
  <c r="AE1860" i="2"/>
  <c r="B1860" i="2"/>
  <c r="AB1860" i="2" s="1"/>
  <c r="AE2279" i="2"/>
  <c r="B2279" i="2"/>
  <c r="AB2279" i="2" s="1"/>
  <c r="AE1268" i="2"/>
  <c r="B1268" i="2"/>
  <c r="AB1268" i="2" s="1"/>
  <c r="AE2159" i="2"/>
  <c r="B2159" i="2"/>
  <c r="AB2159" i="2" s="1"/>
  <c r="AE756" i="2"/>
  <c r="B756" i="2"/>
  <c r="AB756" i="2" s="1"/>
  <c r="AE1460" i="2"/>
  <c r="B1460" i="2"/>
  <c r="AB1460" i="2" s="1"/>
  <c r="AE2096" i="2"/>
  <c r="B2096" i="2"/>
  <c r="AB2096" i="2" s="1"/>
  <c r="AE1604" i="2"/>
  <c r="B1604" i="2"/>
  <c r="AB1604" i="2" s="1"/>
  <c r="AE2343" i="2"/>
  <c r="B2343" i="2"/>
  <c r="AB2343" i="2" s="1"/>
  <c r="AE1028" i="2"/>
  <c r="B1028" i="2"/>
  <c r="AB1028" i="2" s="1"/>
  <c r="AE1692" i="2"/>
  <c r="B1692" i="2"/>
  <c r="AB1692" i="2" s="1"/>
  <c r="AE2311" i="2"/>
  <c r="B2311" i="2"/>
  <c r="AB2311" i="2" s="1"/>
  <c r="AE884" i="2"/>
  <c r="B884" i="2"/>
  <c r="AB884" i="2" s="1"/>
  <c r="AE1476" i="2"/>
  <c r="B1476" i="2"/>
  <c r="AB1476" i="2" s="1"/>
  <c r="AE2228" i="2"/>
  <c r="B2228" i="2"/>
  <c r="AB2228" i="2" s="1"/>
  <c r="AE2375" i="2"/>
  <c r="B2375" i="2"/>
  <c r="AB2375" i="2" s="1"/>
  <c r="AE796" i="2"/>
  <c r="B796" i="2"/>
  <c r="AB796" i="2" s="1"/>
  <c r="AE1396" i="2"/>
  <c r="B1396" i="2"/>
  <c r="AB1396" i="2" s="1"/>
  <c r="AE1988" i="2"/>
  <c r="B1988" i="2"/>
  <c r="AB1988" i="2" s="1"/>
  <c r="AE2128" i="2"/>
  <c r="B2128" i="2"/>
  <c r="AB2128" i="2" s="1"/>
  <c r="AE2183" i="2"/>
  <c r="B2183" i="2"/>
  <c r="AB2183" i="2" s="1"/>
  <c r="AE1588" i="2"/>
  <c r="B1588" i="2"/>
  <c r="AB1588" i="2" s="1"/>
  <c r="AE341" i="2"/>
  <c r="B341" i="2"/>
  <c r="AB341" i="2" s="1"/>
  <c r="AE231" i="2"/>
  <c r="B231" i="2"/>
  <c r="AB231" i="2" s="1"/>
  <c r="AE255" i="2"/>
  <c r="B255" i="2"/>
  <c r="AB255" i="2" s="1"/>
  <c r="AE479" i="2"/>
  <c r="B479" i="2"/>
  <c r="AB479" i="2" s="1"/>
  <c r="AE735" i="2"/>
  <c r="B735" i="2"/>
  <c r="AB735" i="2" s="1"/>
  <c r="AE759" i="2"/>
  <c r="B759" i="2"/>
  <c r="AB759" i="2" s="1"/>
  <c r="AE967" i="2"/>
  <c r="B967" i="2"/>
  <c r="AB967" i="2" s="1"/>
  <c r="AE991" i="2"/>
  <c r="B991" i="2"/>
  <c r="AB991" i="2" s="1"/>
  <c r="AE1311" i="2"/>
  <c r="B1311" i="2"/>
  <c r="AB1311" i="2" s="1"/>
  <c r="AE1335" i="2"/>
  <c r="B1335" i="2"/>
  <c r="AB1335" i="2" s="1"/>
  <c r="AE1607" i="2"/>
  <c r="B1607" i="2"/>
  <c r="AB1607" i="2" s="1"/>
  <c r="AE1631" i="2"/>
  <c r="B1631" i="2"/>
  <c r="AB1631" i="2" s="1"/>
  <c r="AE1887" i="2"/>
  <c r="B1887" i="2"/>
  <c r="AB1887" i="2" s="1"/>
  <c r="AE1911" i="2"/>
  <c r="B1911" i="2"/>
  <c r="AB1911" i="2" s="1"/>
  <c r="AE269" i="2"/>
  <c r="B269" i="2"/>
  <c r="AB269" i="2" s="1"/>
  <c r="AE293" i="2"/>
  <c r="B293" i="2"/>
  <c r="AB293" i="2" s="1"/>
  <c r="AE393" i="2"/>
  <c r="B393" i="2"/>
  <c r="AB393" i="2" s="1"/>
  <c r="AE469" i="2"/>
  <c r="B469" i="2"/>
  <c r="AB469" i="2" s="1"/>
  <c r="AE493" i="2"/>
  <c r="B493" i="2"/>
  <c r="AB493" i="2" s="1"/>
  <c r="AE509" i="2"/>
  <c r="B509" i="2"/>
  <c r="AB509" i="2" s="1"/>
  <c r="AE525" i="2"/>
  <c r="B525" i="2"/>
  <c r="AB525" i="2" s="1"/>
  <c r="AE561" i="2"/>
  <c r="B561" i="2"/>
  <c r="AB561" i="2" s="1"/>
  <c r="AE653" i="2"/>
  <c r="B653" i="2"/>
  <c r="AB653" i="2" s="1"/>
  <c r="AE865" i="2"/>
  <c r="B865" i="2"/>
  <c r="AB865" i="2" s="1"/>
  <c r="AE881" i="2"/>
  <c r="B881" i="2"/>
  <c r="AB881" i="2" s="1"/>
  <c r="B1017" i="2"/>
  <c r="AB1017" i="2" s="1"/>
  <c r="AE1017" i="2"/>
  <c r="AE1273" i="2"/>
  <c r="B1273" i="2"/>
  <c r="AB1273" i="2" s="1"/>
  <c r="B1593" i="2"/>
  <c r="AB1593" i="2" s="1"/>
  <c r="AE1593" i="2"/>
  <c r="AE1617" i="2"/>
  <c r="B1617" i="2"/>
  <c r="AB1617" i="2" s="1"/>
  <c r="AE1641" i="2"/>
  <c r="B1641" i="2"/>
  <c r="AB1641" i="2" s="1"/>
  <c r="AE1665" i="2"/>
  <c r="B1665" i="2"/>
  <c r="AB1665" i="2" s="1"/>
  <c r="AE1681" i="2"/>
  <c r="B1681" i="2"/>
  <c r="AB1681" i="2" s="1"/>
  <c r="AE1697" i="2"/>
  <c r="B1697" i="2"/>
  <c r="AB1697" i="2" s="1"/>
  <c r="AE1713" i="2"/>
  <c r="B1713" i="2"/>
  <c r="AB1713" i="2" s="1"/>
  <c r="AE1933" i="2"/>
  <c r="B1933" i="2"/>
  <c r="AB1933" i="2" s="1"/>
  <c r="AE1997" i="2"/>
  <c r="B1997" i="2"/>
  <c r="AB1997" i="2" s="1"/>
  <c r="AE2061" i="2"/>
  <c r="B2061" i="2"/>
  <c r="AB2061" i="2" s="1"/>
  <c r="AE2169" i="2"/>
  <c r="B2169" i="2"/>
  <c r="AB2169" i="2" s="1"/>
  <c r="AE2193" i="2"/>
  <c r="B2193" i="2"/>
  <c r="AB2193" i="2" s="1"/>
  <c r="AE2225" i="2"/>
  <c r="B2225" i="2"/>
  <c r="AB2225" i="2" s="1"/>
  <c r="AE2249" i="2"/>
  <c r="B2249" i="2"/>
  <c r="AB2249" i="2" s="1"/>
  <c r="AE2273" i="2"/>
  <c r="B2273" i="2"/>
  <c r="AB2273" i="2" s="1"/>
  <c r="AE2313" i="2"/>
  <c r="B2313" i="2"/>
  <c r="AB2313" i="2" s="1"/>
  <c r="AE2329" i="2"/>
  <c r="B2329" i="2"/>
  <c r="AB2329" i="2" s="1"/>
  <c r="AE2361" i="2"/>
  <c r="B2361" i="2"/>
  <c r="AB2361" i="2" s="1"/>
  <c r="AE2477" i="2"/>
  <c r="B2477" i="2"/>
  <c r="AB2477" i="2" s="1"/>
  <c r="AE1239" i="2"/>
  <c r="B1239" i="2"/>
  <c r="AB1239" i="2" s="1"/>
  <c r="AE1543" i="2"/>
  <c r="B1543" i="2"/>
  <c r="AB1543" i="2" s="1"/>
  <c r="AE1575" i="2"/>
  <c r="B1575" i="2"/>
  <c r="AB1575" i="2" s="1"/>
  <c r="AE1815" i="2"/>
  <c r="B1815" i="2"/>
  <c r="AB1815" i="2" s="1"/>
  <c r="AE1847" i="2"/>
  <c r="B1847" i="2"/>
  <c r="AB1847" i="2" s="1"/>
  <c r="AE2111" i="2"/>
  <c r="B2111" i="2"/>
  <c r="AB2111" i="2" s="1"/>
  <c r="AE2151" i="2"/>
  <c r="B2151" i="2"/>
  <c r="AB2151" i="2" s="1"/>
  <c r="AE453" i="2"/>
  <c r="B453" i="2"/>
  <c r="AB453" i="2" s="1"/>
  <c r="AE689" i="2"/>
  <c r="B689" i="2"/>
  <c r="AB689" i="2" s="1"/>
  <c r="AE729" i="2"/>
  <c r="B729" i="2"/>
  <c r="AB729" i="2" s="1"/>
  <c r="AE753" i="2"/>
  <c r="B753" i="2"/>
  <c r="AB753" i="2" s="1"/>
  <c r="AE769" i="2"/>
  <c r="B769" i="2"/>
  <c r="AB769" i="2" s="1"/>
  <c r="AE793" i="2"/>
  <c r="B793" i="2"/>
  <c r="AB793" i="2" s="1"/>
  <c r="AE1901" i="2"/>
  <c r="B1901" i="2"/>
  <c r="AB1901" i="2" s="1"/>
  <c r="AE2413" i="2"/>
  <c r="B2413" i="2"/>
  <c r="AB2413" i="2" s="1"/>
  <c r="AE1198" i="2"/>
  <c r="B1198" i="2"/>
  <c r="AB1198" i="2" s="1"/>
  <c r="AE2026" i="2"/>
  <c r="B2026" i="2"/>
  <c r="AB2026" i="2" s="1"/>
  <c r="AE2098" i="2"/>
  <c r="B2098" i="2"/>
  <c r="AB2098" i="2" s="1"/>
  <c r="BH25" i="4"/>
  <c r="BG25" i="4"/>
  <c r="BF25" i="4"/>
  <c r="BG49" i="4"/>
  <c r="BH49" i="4"/>
  <c r="BF49" i="4"/>
  <c r="BH65" i="4"/>
  <c r="BG65" i="4"/>
  <c r="BF65" i="4"/>
  <c r="BF89" i="4"/>
  <c r="BG89" i="4"/>
  <c r="BH89" i="4"/>
  <c r="BH105" i="4"/>
  <c r="BF105" i="4"/>
  <c r="BG105" i="4"/>
  <c r="AE327" i="2"/>
  <c r="B327" i="2"/>
  <c r="AB327" i="2" s="1"/>
  <c r="AE511" i="2"/>
  <c r="B511" i="2"/>
  <c r="AB511" i="2" s="1"/>
  <c r="AE535" i="2"/>
  <c r="B535" i="2"/>
  <c r="AB535" i="2" s="1"/>
  <c r="AE551" i="2"/>
  <c r="B551" i="2"/>
  <c r="AB551" i="2" s="1"/>
  <c r="AE839" i="2"/>
  <c r="B839" i="2"/>
  <c r="AB839" i="2" s="1"/>
  <c r="AE1031" i="2"/>
  <c r="B1031" i="2"/>
  <c r="AB1031" i="2" s="1"/>
  <c r="AE1055" i="2"/>
  <c r="B1055" i="2"/>
  <c r="AB1055" i="2" s="1"/>
  <c r="AE1663" i="2"/>
  <c r="B1663" i="2"/>
  <c r="AB1663" i="2" s="1"/>
  <c r="AE1687" i="2"/>
  <c r="B1687" i="2"/>
  <c r="AB1687" i="2" s="1"/>
  <c r="AE1703" i="2"/>
  <c r="B1703" i="2"/>
  <c r="AB1703" i="2" s="1"/>
  <c r="AE1727" i="2"/>
  <c r="B1727" i="2"/>
  <c r="AB1727" i="2" s="1"/>
  <c r="AE1975" i="2"/>
  <c r="B1975" i="2"/>
  <c r="AB1975" i="2" s="1"/>
  <c r="AE372" i="2"/>
  <c r="B372" i="2"/>
  <c r="AB372" i="2" s="1"/>
  <c r="AE241" i="2"/>
  <c r="B241" i="2"/>
  <c r="AB241" i="2" s="1"/>
  <c r="AE309" i="2"/>
  <c r="B309" i="2"/>
  <c r="AB309" i="2" s="1"/>
  <c r="AE557" i="2"/>
  <c r="B557" i="2"/>
  <c r="AB557" i="2" s="1"/>
  <c r="B937" i="2"/>
  <c r="AB937" i="2" s="1"/>
  <c r="AE937" i="2"/>
  <c r="AE1073" i="2"/>
  <c r="B1073" i="2"/>
  <c r="AB1073" i="2" s="1"/>
  <c r="AE1113" i="2"/>
  <c r="B1113" i="2"/>
  <c r="AB1113" i="2" s="1"/>
  <c r="AE1137" i="2"/>
  <c r="B1137" i="2"/>
  <c r="AB1137" i="2" s="1"/>
  <c r="AE1169" i="2"/>
  <c r="B1169" i="2"/>
  <c r="AB1169" i="2" s="1"/>
  <c r="AE1517" i="2"/>
  <c r="B1517" i="2"/>
  <c r="AB1517" i="2" s="1"/>
  <c r="AE1737" i="2"/>
  <c r="B1737" i="2"/>
  <c r="AB1737" i="2" s="1"/>
  <c r="AE1761" i="2"/>
  <c r="B1761" i="2"/>
  <c r="AB1761" i="2" s="1"/>
  <c r="AE1777" i="2"/>
  <c r="B1777" i="2"/>
  <c r="AB1777" i="2" s="1"/>
  <c r="AE1793" i="2"/>
  <c r="B1793" i="2"/>
  <c r="AB1793" i="2" s="1"/>
  <c r="AE1809" i="2"/>
  <c r="B1809" i="2"/>
  <c r="AB1809" i="2" s="1"/>
  <c r="AE1825" i="2"/>
  <c r="B1825" i="2"/>
  <c r="AB1825" i="2" s="1"/>
  <c r="AE1849" i="2"/>
  <c r="B1849" i="2"/>
  <c r="AB1849" i="2" s="1"/>
  <c r="B1873" i="2"/>
  <c r="AB1873" i="2" s="1"/>
  <c r="AE1873" i="2"/>
  <c r="AE1889" i="2"/>
  <c r="B1889" i="2"/>
  <c r="AB1889" i="2" s="1"/>
  <c r="AE1913" i="2"/>
  <c r="B1913" i="2"/>
  <c r="AB1913" i="2" s="1"/>
  <c r="AE2401" i="2"/>
  <c r="B2401" i="2"/>
  <c r="AB2401" i="2" s="1"/>
  <c r="AE2425" i="2"/>
  <c r="B2425" i="2"/>
  <c r="AB2425" i="2" s="1"/>
  <c r="AE2018" i="2"/>
  <c r="B2018" i="2"/>
  <c r="AB2018" i="2" s="1"/>
  <c r="AE415" i="2"/>
  <c r="B415" i="2"/>
  <c r="AB415" i="2" s="1"/>
  <c r="AE647" i="2"/>
  <c r="B647" i="2"/>
  <c r="AB647" i="2" s="1"/>
  <c r="AE671" i="2"/>
  <c r="B671" i="2"/>
  <c r="AB671" i="2" s="1"/>
  <c r="AE695" i="2"/>
  <c r="B695" i="2"/>
  <c r="AB695" i="2" s="1"/>
  <c r="AE927" i="2"/>
  <c r="B927" i="2"/>
  <c r="AB927" i="2" s="1"/>
  <c r="AE1159" i="2"/>
  <c r="B1159" i="2"/>
  <c r="AB1159" i="2" s="1"/>
  <c r="AE1183" i="2"/>
  <c r="B1183" i="2"/>
  <c r="AB1183" i="2" s="1"/>
  <c r="AE1207" i="2"/>
  <c r="B1207" i="2"/>
  <c r="AB1207" i="2" s="1"/>
  <c r="AE1223" i="2"/>
  <c r="B1223" i="2"/>
  <c r="AB1223" i="2" s="1"/>
  <c r="AE1255" i="2"/>
  <c r="B1255" i="2"/>
  <c r="AB1255" i="2" s="1"/>
  <c r="AE1279" i="2"/>
  <c r="B1279" i="2"/>
  <c r="AB1279" i="2" s="1"/>
  <c r="AE1567" i="2"/>
  <c r="B1567" i="2"/>
  <c r="AB1567" i="2" s="1"/>
  <c r="AE1855" i="2"/>
  <c r="B1855" i="2"/>
  <c r="AB1855" i="2" s="1"/>
  <c r="AE305" i="2"/>
  <c r="B305" i="2"/>
  <c r="AB305" i="2" s="1"/>
  <c r="AE437" i="2"/>
  <c r="B437" i="2"/>
  <c r="AB437" i="2" s="1"/>
  <c r="AE621" i="2"/>
  <c r="B621" i="2"/>
  <c r="AB621" i="2" s="1"/>
  <c r="AE993" i="2"/>
  <c r="B993" i="2"/>
  <c r="AB993" i="2" s="1"/>
  <c r="AE1037" i="2"/>
  <c r="B1037" i="2"/>
  <c r="AB1037" i="2" s="1"/>
  <c r="AE1249" i="2"/>
  <c r="B1249" i="2"/>
  <c r="AB1249" i="2" s="1"/>
  <c r="AE1293" i="2"/>
  <c r="B1293" i="2"/>
  <c r="AB1293" i="2" s="1"/>
  <c r="AE1421" i="2"/>
  <c r="B1421" i="2"/>
  <c r="AB1421" i="2" s="1"/>
  <c r="AE1529" i="2"/>
  <c r="B1529" i="2"/>
  <c r="AB1529" i="2" s="1"/>
  <c r="AE1553" i="2"/>
  <c r="B1553" i="2"/>
  <c r="AB1553" i="2" s="1"/>
  <c r="AE1741" i="2"/>
  <c r="B1741" i="2"/>
  <c r="AB1741" i="2" s="1"/>
  <c r="AE1805" i="2"/>
  <c r="B1805" i="2"/>
  <c r="AB1805" i="2" s="1"/>
  <c r="AE1230" i="2"/>
  <c r="B1230" i="2"/>
  <c r="AB1230" i="2" s="1"/>
  <c r="AE2066" i="2"/>
  <c r="B2066" i="2"/>
  <c r="AB2066" i="2" s="1"/>
  <c r="AE2114" i="2"/>
  <c r="B2114" i="2"/>
  <c r="AB2114" i="2" s="1"/>
  <c r="AE351" i="2"/>
  <c r="B351" i="2"/>
  <c r="AB351" i="2" s="1"/>
  <c r="AE375" i="2"/>
  <c r="B375" i="2"/>
  <c r="AB375" i="2" s="1"/>
  <c r="AE631" i="2"/>
  <c r="B631" i="2"/>
  <c r="AB631" i="2" s="1"/>
  <c r="AE863" i="2"/>
  <c r="B863" i="2"/>
  <c r="AB863" i="2" s="1"/>
  <c r="AE887" i="2"/>
  <c r="B887" i="2"/>
  <c r="AB887" i="2" s="1"/>
  <c r="AE1431" i="2"/>
  <c r="B1431" i="2"/>
  <c r="AB1431" i="2" s="1"/>
  <c r="AE1447" i="2"/>
  <c r="B1447" i="2"/>
  <c r="AB1447" i="2" s="1"/>
  <c r="AE1471" i="2"/>
  <c r="B1471" i="2"/>
  <c r="AB1471" i="2" s="1"/>
  <c r="AE1495" i="2"/>
  <c r="B1495" i="2"/>
  <c r="AB1495" i="2" s="1"/>
  <c r="AE1511" i="2"/>
  <c r="B1511" i="2"/>
  <c r="AB1511" i="2" s="1"/>
  <c r="AE1799" i="2"/>
  <c r="B1799" i="2"/>
  <c r="AB1799" i="2" s="1"/>
  <c r="AE1991" i="2"/>
  <c r="B1991" i="2"/>
  <c r="AB1991" i="2" s="1"/>
  <c r="AE2023" i="2"/>
  <c r="B2023" i="2"/>
  <c r="AB2023" i="2" s="1"/>
  <c r="AE2055" i="2"/>
  <c r="B2055" i="2"/>
  <c r="AB2055" i="2" s="1"/>
  <c r="BF14" i="4"/>
  <c r="BG14" i="4"/>
  <c r="BH14" i="4"/>
  <c r="BG30" i="4"/>
  <c r="BF30" i="4"/>
  <c r="BH30" i="4"/>
  <c r="BF46" i="4"/>
  <c r="BG46" i="4"/>
  <c r="BH46" i="4"/>
  <c r="BF62" i="4"/>
  <c r="BG62" i="4"/>
  <c r="BH62" i="4"/>
  <c r="BG78" i="4"/>
  <c r="BH78" i="4"/>
  <c r="BF78" i="4"/>
  <c r="BH94" i="4"/>
  <c r="BG94" i="4"/>
  <c r="BF94" i="4"/>
  <c r="AE497" i="2"/>
  <c r="B497" i="2"/>
  <c r="AB497" i="2" s="1"/>
  <c r="AE565" i="2"/>
  <c r="B565" i="2"/>
  <c r="AB565" i="2" s="1"/>
  <c r="AE581" i="2"/>
  <c r="B581" i="2"/>
  <c r="AB581" i="2" s="1"/>
  <c r="AE945" i="2"/>
  <c r="B945" i="2"/>
  <c r="AB945" i="2" s="1"/>
  <c r="B969" i="2"/>
  <c r="AB969" i="2" s="1"/>
  <c r="AE969" i="2"/>
  <c r="B1193" i="2"/>
  <c r="AB1193" i="2" s="1"/>
  <c r="AE1193" i="2"/>
  <c r="AE1217" i="2"/>
  <c r="B1217" i="2"/>
  <c r="AB1217" i="2" s="1"/>
  <c r="AE1449" i="2"/>
  <c r="B1449" i="2"/>
  <c r="AB1449" i="2" s="1"/>
  <c r="AE1473" i="2"/>
  <c r="B1473" i="2"/>
  <c r="AB1473" i="2" s="1"/>
  <c r="AE1581" i="2"/>
  <c r="B1581" i="2"/>
  <c r="AB1581" i="2" s="1"/>
  <c r="AE1677" i="2"/>
  <c r="B1677" i="2"/>
  <c r="AB1677" i="2" s="1"/>
  <c r="B1937" i="2"/>
  <c r="AB1937" i="2" s="1"/>
  <c r="AE1937" i="2"/>
  <c r="AE1953" i="2"/>
  <c r="B1953" i="2"/>
  <c r="AB1953" i="2" s="1"/>
  <c r="AE1993" i="2"/>
  <c r="B1993" i="2"/>
  <c r="AB1993" i="2" s="1"/>
  <c r="AE2017" i="2"/>
  <c r="B2017" i="2"/>
  <c r="AB2017" i="2" s="1"/>
  <c r="AE2057" i="2"/>
  <c r="B2057" i="2"/>
  <c r="AB2057" i="2" s="1"/>
  <c r="BH20" i="4"/>
  <c r="BG20" i="4"/>
  <c r="BF20" i="4"/>
  <c r="BH36" i="4"/>
  <c r="BG36" i="4"/>
  <c r="BF36" i="4"/>
  <c r="BG52" i="4"/>
  <c r="BH52" i="4"/>
  <c r="BF52" i="4"/>
  <c r="BH68" i="4"/>
  <c r="BF68" i="4"/>
  <c r="BG68" i="4"/>
  <c r="BG84" i="4"/>
  <c r="BH84" i="4"/>
  <c r="BF84" i="4"/>
  <c r="BG100" i="4"/>
  <c r="BF100" i="4"/>
  <c r="BH100" i="4"/>
  <c r="AE1038" i="2"/>
  <c r="B1038" i="2"/>
  <c r="AB1038" i="2" s="1"/>
  <c r="AE1505" i="2"/>
  <c r="B1505" i="2"/>
  <c r="AB1505" i="2" s="1"/>
  <c r="B1561" i="2"/>
  <c r="AB1561" i="2" s="1"/>
  <c r="AE1561" i="2"/>
  <c r="AE2105" i="2"/>
  <c r="B2105" i="2"/>
  <c r="AB2105" i="2" s="1"/>
  <c r="AE2145" i="2"/>
  <c r="B2145" i="2"/>
  <c r="AB2145" i="2" s="1"/>
  <c r="AE2034" i="2"/>
  <c r="B2034" i="2"/>
  <c r="AB2034" i="2" s="1"/>
  <c r="AE2106" i="2"/>
  <c r="B2106" i="2"/>
  <c r="AB2106" i="2" s="1"/>
  <c r="AE257" i="2"/>
  <c r="B257" i="2"/>
  <c r="AB257" i="2" s="1"/>
  <c r="AE385" i="2"/>
  <c r="B385" i="2"/>
  <c r="AB385" i="2" s="1"/>
  <c r="AE513" i="2"/>
  <c r="B513" i="2"/>
  <c r="AB513" i="2" s="1"/>
  <c r="AE613" i="2"/>
  <c r="B613" i="2"/>
  <c r="AB613" i="2" s="1"/>
  <c r="AE741" i="2"/>
  <c r="B741" i="2"/>
  <c r="AB741" i="2" s="1"/>
  <c r="AE869" i="2"/>
  <c r="B869" i="2"/>
  <c r="AB869" i="2" s="1"/>
  <c r="AE997" i="2"/>
  <c r="B997" i="2"/>
  <c r="AB997" i="2" s="1"/>
  <c r="AE1125" i="2"/>
  <c r="B1125" i="2"/>
  <c r="AB1125" i="2" s="1"/>
  <c r="AE1253" i="2"/>
  <c r="B1253" i="2"/>
  <c r="AB1253" i="2" s="1"/>
  <c r="AE1381" i="2"/>
  <c r="B1381" i="2"/>
  <c r="AB1381" i="2" s="1"/>
  <c r="AE1509" i="2"/>
  <c r="B1509" i="2"/>
  <c r="AB1509" i="2" s="1"/>
  <c r="AE1637" i="2"/>
  <c r="B1637" i="2"/>
  <c r="AB1637" i="2" s="1"/>
  <c r="AE1765" i="2"/>
  <c r="B1765" i="2"/>
  <c r="AB1765" i="2" s="1"/>
  <c r="AE1893" i="2"/>
  <c r="B1893" i="2"/>
  <c r="AB1893" i="2" s="1"/>
  <c r="AE2021" i="2"/>
  <c r="B2021" i="2"/>
  <c r="AB2021" i="2" s="1"/>
  <c r="AE2149" i="2"/>
  <c r="B2149" i="2"/>
  <c r="AB2149" i="2" s="1"/>
  <c r="AE2277" i="2"/>
  <c r="B2277" i="2"/>
  <c r="AB2277" i="2" s="1"/>
  <c r="AE2405" i="2"/>
  <c r="B2405" i="2"/>
  <c r="AB2405" i="2" s="1"/>
  <c r="AE58" i="2"/>
  <c r="B58" i="2"/>
  <c r="AB58" i="2" s="1"/>
  <c r="AE242" i="2"/>
  <c r="B242" i="2"/>
  <c r="AB242" i="2" s="1"/>
  <c r="AE306" i="2"/>
  <c r="B306" i="2"/>
  <c r="AB306" i="2" s="1"/>
  <c r="AE370" i="2"/>
  <c r="B370" i="2"/>
  <c r="AB370" i="2" s="1"/>
  <c r="AE434" i="2"/>
  <c r="B434" i="2"/>
  <c r="AB434" i="2" s="1"/>
  <c r="AE498" i="2"/>
  <c r="B498" i="2"/>
  <c r="AB498" i="2" s="1"/>
  <c r="AE562" i="2"/>
  <c r="B562" i="2"/>
  <c r="AB562" i="2" s="1"/>
  <c r="AE626" i="2"/>
  <c r="B626" i="2"/>
  <c r="AB626" i="2" s="1"/>
  <c r="AE690" i="2"/>
  <c r="B690" i="2"/>
  <c r="AB690" i="2" s="1"/>
  <c r="AE754" i="2"/>
  <c r="B754" i="2"/>
  <c r="AB754" i="2" s="1"/>
  <c r="AE818" i="2"/>
  <c r="B818" i="2"/>
  <c r="AB818" i="2" s="1"/>
  <c r="AE882" i="2"/>
  <c r="B882" i="2"/>
  <c r="AB882" i="2" s="1"/>
  <c r="AE946" i="2"/>
  <c r="B946" i="2"/>
  <c r="AB946" i="2" s="1"/>
  <c r="AE1010" i="2"/>
  <c r="B1010" i="2"/>
  <c r="AB1010" i="2" s="1"/>
  <c r="AE1074" i="2"/>
  <c r="B1074" i="2"/>
  <c r="AB1074" i="2" s="1"/>
  <c r="AE1138" i="2"/>
  <c r="B1138" i="2"/>
  <c r="AB1138" i="2" s="1"/>
  <c r="AE1202" i="2"/>
  <c r="B1202" i="2"/>
  <c r="AB1202" i="2" s="1"/>
  <c r="AE1266" i="2"/>
  <c r="B1266" i="2"/>
  <c r="AB1266" i="2" s="1"/>
  <c r="AE1314" i="2"/>
  <c r="B1314" i="2"/>
  <c r="AB1314" i="2" s="1"/>
  <c r="AE1346" i="2"/>
  <c r="B1346" i="2"/>
  <c r="AB1346" i="2" s="1"/>
  <c r="AE1378" i="2"/>
  <c r="B1378" i="2"/>
  <c r="AB1378" i="2" s="1"/>
  <c r="AE1410" i="2"/>
  <c r="B1410" i="2"/>
  <c r="AB1410" i="2" s="1"/>
  <c r="AE1442" i="2"/>
  <c r="B1442" i="2"/>
  <c r="AB1442" i="2" s="1"/>
  <c r="AE1474" i="2"/>
  <c r="B1474" i="2"/>
  <c r="AB1474" i="2" s="1"/>
  <c r="AE1506" i="2"/>
  <c r="B1506" i="2"/>
  <c r="AB1506" i="2" s="1"/>
  <c r="AE1538" i="2"/>
  <c r="B1538" i="2"/>
  <c r="AB1538" i="2" s="1"/>
  <c r="AE1570" i="2"/>
  <c r="B1570" i="2"/>
  <c r="AB1570" i="2" s="1"/>
  <c r="AE1602" i="2"/>
  <c r="B1602" i="2"/>
  <c r="AB1602" i="2" s="1"/>
  <c r="AE1634" i="2"/>
  <c r="B1634" i="2"/>
  <c r="AB1634" i="2" s="1"/>
  <c r="AE1666" i="2"/>
  <c r="B1666" i="2"/>
  <c r="AB1666" i="2" s="1"/>
  <c r="AE1698" i="2"/>
  <c r="B1698" i="2"/>
  <c r="AB1698" i="2" s="1"/>
  <c r="AE1730" i="2"/>
  <c r="B1730" i="2"/>
  <c r="AB1730" i="2" s="1"/>
  <c r="AE1762" i="2"/>
  <c r="B1762" i="2"/>
  <c r="AB1762" i="2" s="1"/>
  <c r="AE1794" i="2"/>
  <c r="B1794" i="2"/>
  <c r="AB1794" i="2" s="1"/>
  <c r="AE1826" i="2"/>
  <c r="B1826" i="2"/>
  <c r="AB1826" i="2" s="1"/>
  <c r="AE2154" i="2"/>
  <c r="B2154" i="2"/>
  <c r="AB2154" i="2" s="1"/>
  <c r="AE2186" i="2"/>
  <c r="B2186" i="2"/>
  <c r="AB2186" i="2" s="1"/>
  <c r="AE2218" i="2"/>
  <c r="B2218" i="2"/>
  <c r="AB2218" i="2" s="1"/>
  <c r="AE2250" i="2"/>
  <c r="B2250" i="2"/>
  <c r="AB2250" i="2" s="1"/>
  <c r="AE2282" i="2"/>
  <c r="B2282" i="2"/>
  <c r="AB2282" i="2" s="1"/>
  <c r="AE2314" i="2"/>
  <c r="B2314" i="2"/>
  <c r="AB2314" i="2" s="1"/>
  <c r="AE2346" i="2"/>
  <c r="B2346" i="2"/>
  <c r="AB2346" i="2" s="1"/>
  <c r="AE2378" i="2"/>
  <c r="B2378" i="2"/>
  <c r="AB2378" i="2" s="1"/>
  <c r="AE2414" i="2"/>
  <c r="B2414" i="2"/>
  <c r="AB2414" i="2" s="1"/>
  <c r="AE2446" i="2"/>
  <c r="B2446" i="2"/>
  <c r="AB2446" i="2" s="1"/>
  <c r="AE2478" i="2"/>
  <c r="B2478" i="2"/>
  <c r="AB2478" i="2" s="1"/>
  <c r="AE2510" i="2"/>
  <c r="B2510" i="2"/>
  <c r="AB2510" i="2" s="1"/>
  <c r="AE570" i="2"/>
  <c r="B570" i="2"/>
  <c r="AB570" i="2" s="1"/>
  <c r="AE634" i="2"/>
  <c r="B634" i="2"/>
  <c r="AB634" i="2" s="1"/>
  <c r="AE762" i="2"/>
  <c r="B762" i="2"/>
  <c r="AB762" i="2" s="1"/>
  <c r="AE826" i="2"/>
  <c r="B826" i="2"/>
  <c r="AB826" i="2" s="1"/>
  <c r="AE990" i="2"/>
  <c r="B990" i="2"/>
  <c r="AB990" i="2" s="1"/>
  <c r="AE1086" i="2"/>
  <c r="B1086" i="2"/>
  <c r="AB1086" i="2" s="1"/>
  <c r="AE1278" i="2"/>
  <c r="B1278" i="2"/>
  <c r="AB1278" i="2" s="1"/>
  <c r="AE262" i="2"/>
  <c r="B262" i="2"/>
  <c r="AB262" i="2" s="1"/>
  <c r="AE486" i="2"/>
  <c r="B486" i="2"/>
  <c r="AB486" i="2" s="1"/>
  <c r="AE742" i="2"/>
  <c r="B742" i="2"/>
  <c r="AB742" i="2" s="1"/>
  <c r="AE866" i="2"/>
  <c r="B866" i="2"/>
  <c r="AB866" i="2" s="1"/>
  <c r="AE1094" i="2"/>
  <c r="B1094" i="2"/>
  <c r="AB1094" i="2" s="1"/>
  <c r="AE1250" i="2"/>
  <c r="B1250" i="2"/>
  <c r="AB1250" i="2" s="1"/>
  <c r="AE1334" i="2"/>
  <c r="B1334" i="2"/>
  <c r="AB1334" i="2" s="1"/>
  <c r="AE1422" i="2"/>
  <c r="B1422" i="2"/>
  <c r="AB1422" i="2" s="1"/>
  <c r="AE1478" i="2"/>
  <c r="B1478" i="2"/>
  <c r="AB1478" i="2" s="1"/>
  <c r="AE1550" i="2"/>
  <c r="B1550" i="2"/>
  <c r="AB1550" i="2" s="1"/>
  <c r="AE1630" i="2"/>
  <c r="B1630" i="2"/>
  <c r="AB1630" i="2" s="1"/>
  <c r="AE1686" i="2"/>
  <c r="B1686" i="2"/>
  <c r="AB1686" i="2" s="1"/>
  <c r="AE1782" i="2"/>
  <c r="B1782" i="2"/>
  <c r="AB1782" i="2" s="1"/>
  <c r="AE1838" i="2"/>
  <c r="B1838" i="2"/>
  <c r="AB1838" i="2" s="1"/>
  <c r="AE1894" i="2"/>
  <c r="B1894" i="2"/>
  <c r="AB1894" i="2" s="1"/>
  <c r="AE1950" i="2"/>
  <c r="B1950" i="2"/>
  <c r="AB1950" i="2" s="1"/>
  <c r="AE2046" i="2"/>
  <c r="B2046" i="2"/>
  <c r="AB2046" i="2" s="1"/>
  <c r="AE2086" i="2"/>
  <c r="B2086" i="2"/>
  <c r="AB2086" i="2" s="1"/>
  <c r="AE2150" i="2"/>
  <c r="B2150" i="2"/>
  <c r="AB2150" i="2" s="1"/>
  <c r="AE2206" i="2"/>
  <c r="B2206" i="2"/>
  <c r="AB2206" i="2" s="1"/>
  <c r="AE2278" i="2"/>
  <c r="B2278" i="2"/>
  <c r="AB2278" i="2" s="1"/>
  <c r="AE2318" i="2"/>
  <c r="B2318" i="2"/>
  <c r="AB2318" i="2" s="1"/>
  <c r="AE2366" i="2"/>
  <c r="B2366" i="2"/>
  <c r="AB2366" i="2" s="1"/>
  <c r="AE2442" i="2"/>
  <c r="B2442" i="2"/>
  <c r="AB2442" i="2" s="1"/>
  <c r="AE2498" i="2"/>
  <c r="B2498" i="2"/>
  <c r="AB2498" i="2" s="1"/>
  <c r="AE394" i="2"/>
  <c r="B394" i="2"/>
  <c r="AB394" i="2" s="1"/>
  <c r="AE810" i="2"/>
  <c r="B810" i="2"/>
  <c r="AB810" i="2" s="1"/>
  <c r="AE1226" i="2"/>
  <c r="B1226" i="2"/>
  <c r="AB1226" i="2" s="1"/>
  <c r="AE468" i="2"/>
  <c r="B468" i="2"/>
  <c r="AB468" i="2" s="1"/>
  <c r="AE636" i="2"/>
  <c r="B636" i="2"/>
  <c r="AB636" i="2" s="1"/>
  <c r="AE804" i="2"/>
  <c r="B804" i="2"/>
  <c r="AB804" i="2" s="1"/>
  <c r="AE980" i="2"/>
  <c r="B980" i="2"/>
  <c r="AB980" i="2" s="1"/>
  <c r="AE1148" i="2"/>
  <c r="B1148" i="2"/>
  <c r="AB1148" i="2" s="1"/>
  <c r="AE1316" i="2"/>
  <c r="B1316" i="2"/>
  <c r="AB1316" i="2" s="1"/>
  <c r="AE1492" i="2"/>
  <c r="B1492" i="2"/>
  <c r="AB1492" i="2" s="1"/>
  <c r="AE1660" i="2"/>
  <c r="B1660" i="2"/>
  <c r="AB1660" i="2" s="1"/>
  <c r="AE1828" i="2"/>
  <c r="B1828" i="2"/>
  <c r="AB1828" i="2" s="1"/>
  <c r="AE2004" i="2"/>
  <c r="B2004" i="2"/>
  <c r="AB2004" i="2" s="1"/>
  <c r="AE527" i="2"/>
  <c r="B527" i="2"/>
  <c r="AB527" i="2" s="1"/>
  <c r="AE655" i="2"/>
  <c r="B655" i="2"/>
  <c r="AB655" i="2" s="1"/>
  <c r="AE783" i="2"/>
  <c r="B783" i="2"/>
  <c r="AB783" i="2" s="1"/>
  <c r="AE911" i="2"/>
  <c r="B911" i="2"/>
  <c r="AB911" i="2" s="1"/>
  <c r="AE1039" i="2"/>
  <c r="B1039" i="2"/>
  <c r="AB1039" i="2" s="1"/>
  <c r="AE1167" i="2"/>
  <c r="B1167" i="2"/>
  <c r="AB1167" i="2" s="1"/>
  <c r="AE1295" i="2"/>
  <c r="B1295" i="2"/>
  <c r="AB1295" i="2" s="1"/>
  <c r="AE1423" i="2"/>
  <c r="B1423" i="2"/>
  <c r="AB1423" i="2" s="1"/>
  <c r="AE1551" i="2"/>
  <c r="B1551" i="2"/>
  <c r="AB1551" i="2" s="1"/>
  <c r="AE1679" i="2"/>
  <c r="B1679" i="2"/>
  <c r="AB1679" i="2" s="1"/>
  <c r="AE1807" i="2"/>
  <c r="B1807" i="2"/>
  <c r="AB1807" i="2" s="1"/>
  <c r="AE1935" i="2"/>
  <c r="B1935" i="2"/>
  <c r="AB1935" i="2" s="1"/>
  <c r="AE2063" i="2"/>
  <c r="B2063" i="2"/>
  <c r="AB2063" i="2" s="1"/>
  <c r="AE2236" i="2"/>
  <c r="B2236" i="2"/>
  <c r="AB2236" i="2" s="1"/>
  <c r="AE2404" i="2"/>
  <c r="B2404" i="2"/>
  <c r="AB2404" i="2" s="1"/>
  <c r="AE2007" i="2"/>
  <c r="B2007" i="2"/>
  <c r="AB2007" i="2" s="1"/>
  <c r="AE2135" i="2"/>
  <c r="B2135" i="2"/>
  <c r="AB2135" i="2" s="1"/>
  <c r="AE2167" i="2"/>
  <c r="B2167" i="2"/>
  <c r="AB2167" i="2" s="1"/>
  <c r="AE2295" i="2"/>
  <c r="B2295" i="2"/>
  <c r="AB2295" i="2" s="1"/>
  <c r="AE2423" i="2"/>
  <c r="B2423" i="2"/>
  <c r="AB2423" i="2" s="1"/>
  <c r="AE444" i="2"/>
  <c r="B444" i="2"/>
  <c r="AB444" i="2" s="1"/>
  <c r="AE532" i="2"/>
  <c r="B532" i="2"/>
  <c r="AB532" i="2" s="1"/>
  <c r="AE700" i="2"/>
  <c r="B700" i="2"/>
  <c r="AB700" i="2" s="1"/>
  <c r="AE868" i="2"/>
  <c r="B868" i="2"/>
  <c r="AB868" i="2" s="1"/>
  <c r="AE1044" i="2"/>
  <c r="B1044" i="2"/>
  <c r="AB1044" i="2" s="1"/>
  <c r="AE1212" i="2"/>
  <c r="B1212" i="2"/>
  <c r="AB1212" i="2" s="1"/>
  <c r="AE1380" i="2"/>
  <c r="B1380" i="2"/>
  <c r="AB1380" i="2" s="1"/>
  <c r="AE1556" i="2"/>
  <c r="B1556" i="2"/>
  <c r="AB1556" i="2" s="1"/>
  <c r="AE1724" i="2"/>
  <c r="B1724" i="2"/>
  <c r="AB1724" i="2" s="1"/>
  <c r="AE1892" i="2"/>
  <c r="B1892" i="2"/>
  <c r="AB1892" i="2" s="1"/>
  <c r="AE2048" i="2"/>
  <c r="B2048" i="2"/>
  <c r="AB2048" i="2" s="1"/>
  <c r="AE2112" i="2"/>
  <c r="B2112" i="2"/>
  <c r="AB2112" i="2" s="1"/>
  <c r="B2244" i="2"/>
  <c r="AB2244" i="2" s="1"/>
  <c r="AE2244" i="2"/>
  <c r="AE2420" i="2"/>
  <c r="B2420" i="2"/>
  <c r="AB2420" i="2" s="1"/>
  <c r="AE447" i="2"/>
  <c r="B447" i="2"/>
  <c r="AB447" i="2" s="1"/>
  <c r="AE2271" i="2"/>
  <c r="B2271" i="2"/>
  <c r="AB2271" i="2" s="1"/>
  <c r="AE2399" i="2"/>
  <c r="B2399" i="2"/>
  <c r="AB2399" i="2" s="1"/>
  <c r="AE2212" i="2"/>
  <c r="B2212" i="2"/>
  <c r="AB2212" i="2" s="1"/>
  <c r="AE2388" i="2"/>
  <c r="B2388" i="2"/>
  <c r="AB2388" i="2" s="1"/>
  <c r="B457" i="2"/>
  <c r="AB457" i="2" s="1"/>
  <c r="AE457" i="2"/>
  <c r="AE413" i="2"/>
  <c r="B413" i="2"/>
  <c r="AB413" i="2" s="1"/>
  <c r="B1209" i="2"/>
  <c r="AB1209" i="2" s="1"/>
  <c r="AE1209" i="2"/>
  <c r="AE1850" i="2"/>
  <c r="B1850" i="2"/>
  <c r="AB1850" i="2" s="1"/>
  <c r="AE2426" i="2"/>
  <c r="B2426" i="2"/>
  <c r="AB2426" i="2" s="1"/>
  <c r="AE361" i="2"/>
  <c r="B361" i="2"/>
  <c r="AB361" i="2" s="1"/>
  <c r="AE401" i="2"/>
  <c r="B401" i="2"/>
  <c r="AB401" i="2" s="1"/>
  <c r="B1081" i="2"/>
  <c r="AB1081" i="2" s="1"/>
  <c r="AE1081" i="2"/>
  <c r="AE1089" i="2"/>
  <c r="B1089" i="2"/>
  <c r="AB1089" i="2" s="1"/>
  <c r="AE1225" i="2"/>
  <c r="B1225" i="2"/>
  <c r="AB1225" i="2" s="1"/>
  <c r="AE1313" i="2"/>
  <c r="B1313" i="2"/>
  <c r="AB1313" i="2" s="1"/>
  <c r="AE1321" i="2"/>
  <c r="B1321" i="2"/>
  <c r="AB1321" i="2" s="1"/>
  <c r="AE1489" i="2"/>
  <c r="B1489" i="2"/>
  <c r="AB1489" i="2" s="1"/>
  <c r="B1497" i="2"/>
  <c r="AB1497" i="2" s="1"/>
  <c r="AE1497" i="2"/>
  <c r="AE1521" i="2"/>
  <c r="B1521" i="2"/>
  <c r="AB1521" i="2" s="1"/>
  <c r="AE1601" i="2"/>
  <c r="B1601" i="2"/>
  <c r="AB1601" i="2" s="1"/>
  <c r="AE1729" i="2"/>
  <c r="B1729" i="2"/>
  <c r="AB1729" i="2" s="1"/>
  <c r="B1753" i="2"/>
  <c r="AB1753" i="2" s="1"/>
  <c r="AE1753" i="2"/>
  <c r="AE1833" i="2"/>
  <c r="B1833" i="2"/>
  <c r="AB1833" i="2" s="1"/>
  <c r="AE1869" i="2"/>
  <c r="B1869" i="2"/>
  <c r="AB1869" i="2" s="1"/>
  <c r="AE1961" i="2"/>
  <c r="B1961" i="2"/>
  <c r="AB1961" i="2" s="1"/>
  <c r="AE2473" i="2"/>
  <c r="B2473" i="2"/>
  <c r="AB2473" i="2" s="1"/>
  <c r="AE2509" i="2"/>
  <c r="B2509" i="2"/>
  <c r="AB2509" i="2" s="1"/>
  <c r="AE86" i="2"/>
  <c r="B86" i="2"/>
  <c r="AB86" i="2" s="1"/>
  <c r="AE366" i="2"/>
  <c r="B366" i="2"/>
  <c r="AB366" i="2" s="1"/>
  <c r="AE1134" i="2"/>
  <c r="B1134" i="2"/>
  <c r="AB1134" i="2" s="1"/>
  <c r="AE1926" i="2"/>
  <c r="B1926" i="2"/>
  <c r="AB1926" i="2" s="1"/>
  <c r="AE221" i="2"/>
  <c r="B221" i="2"/>
  <c r="AB221" i="2" s="1"/>
  <c r="AE349" i="2"/>
  <c r="B349" i="2"/>
  <c r="AB349" i="2" s="1"/>
  <c r="AE1361" i="2"/>
  <c r="B1361" i="2"/>
  <c r="AB1361" i="2" s="1"/>
  <c r="B1465" i="2"/>
  <c r="AB1465" i="2" s="1"/>
  <c r="AE1465" i="2"/>
  <c r="AE2433" i="2"/>
  <c r="B2433" i="2"/>
  <c r="AB2433" i="2" s="1"/>
  <c r="AE2457" i="2"/>
  <c r="B2457" i="2"/>
  <c r="AB2457" i="2" s="1"/>
  <c r="AE558" i="2"/>
  <c r="B558" i="2"/>
  <c r="AB558" i="2" s="1"/>
  <c r="AE1406" i="2"/>
  <c r="B1406" i="2"/>
  <c r="AB1406" i="2" s="1"/>
  <c r="AE1718" i="2"/>
  <c r="B1718" i="2"/>
  <c r="AB1718" i="2" s="1"/>
  <c r="AE1798" i="2"/>
  <c r="B1798" i="2"/>
  <c r="AB1798" i="2" s="1"/>
  <c r="AE1846" i="2"/>
  <c r="B1846" i="2"/>
  <c r="AB1846" i="2" s="1"/>
  <c r="B1033" i="2"/>
  <c r="AB1033" i="2" s="1"/>
  <c r="AE1033" i="2"/>
  <c r="AE106" i="2"/>
  <c r="B106" i="2"/>
  <c r="AB106" i="2" s="1"/>
  <c r="AE1946" i="2"/>
  <c r="B1946" i="2"/>
  <c r="AB1946" i="2" s="1"/>
  <c r="AE2078" i="2"/>
  <c r="B2078" i="2"/>
  <c r="AB2078" i="2" s="1"/>
  <c r="AE2214" i="2"/>
  <c r="B2214" i="2"/>
  <c r="AB2214" i="2" s="1"/>
  <c r="AE2466" i="2"/>
  <c r="B2466" i="2"/>
  <c r="AB2466" i="2" s="1"/>
  <c r="AE2471" i="2"/>
  <c r="B2471" i="2"/>
  <c r="AB2471" i="2" s="1"/>
  <c r="AE860" i="2"/>
  <c r="B860" i="2"/>
  <c r="AB860" i="2" s="1"/>
  <c r="AE1524" i="2"/>
  <c r="B1524" i="2"/>
  <c r="AB1524" i="2" s="1"/>
  <c r="AE2308" i="2"/>
  <c r="B2308" i="2"/>
  <c r="AB2308" i="2" s="1"/>
  <c r="AE2407" i="2"/>
  <c r="B2407" i="2"/>
  <c r="AB2407" i="2" s="1"/>
  <c r="AE1116" i="2"/>
  <c r="B1116" i="2"/>
  <c r="AB1116" i="2" s="1"/>
  <c r="AE1780" i="2"/>
  <c r="B1780" i="2"/>
  <c r="AB1780" i="2" s="1"/>
  <c r="AE692" i="2"/>
  <c r="B692" i="2"/>
  <c r="AB692" i="2" s="1"/>
  <c r="AE1348" i="2"/>
  <c r="B1348" i="2"/>
  <c r="AB1348" i="2" s="1"/>
  <c r="AE237" i="2"/>
  <c r="B237" i="2"/>
  <c r="AB237" i="2" s="1"/>
  <c r="AE2439" i="2"/>
  <c r="B2439" i="2"/>
  <c r="AB2439" i="2" s="1"/>
  <c r="AE988" i="2"/>
  <c r="B988" i="2"/>
  <c r="AB988" i="2" s="1"/>
  <c r="AE1628" i="2"/>
  <c r="B1628" i="2"/>
  <c r="AB1628" i="2" s="1"/>
  <c r="AE365" i="2"/>
  <c r="B365" i="2"/>
  <c r="AB365" i="2" s="1"/>
  <c r="AE2503" i="2"/>
  <c r="B2503" i="2"/>
  <c r="AB2503" i="2" s="1"/>
  <c r="AE948" i="2"/>
  <c r="B948" i="2"/>
  <c r="AB948" i="2" s="1"/>
  <c r="AE1564" i="2"/>
  <c r="B1564" i="2"/>
  <c r="AB1564" i="2" s="1"/>
  <c r="AE2396" i="2"/>
  <c r="B2396" i="2"/>
  <c r="AB2396" i="2" s="1"/>
  <c r="AE644" i="2"/>
  <c r="B644" i="2"/>
  <c r="AB644" i="2" s="1"/>
  <c r="AE1908" i="2"/>
  <c r="B1908" i="2"/>
  <c r="AB1908" i="2" s="1"/>
  <c r="BH53" i="4"/>
  <c r="BF53" i="4"/>
  <c r="BG53" i="4"/>
  <c r="BH10" i="4"/>
  <c r="BG10" i="4"/>
  <c r="BF10" i="4"/>
  <c r="BG26" i="4"/>
  <c r="BF26" i="4"/>
  <c r="BH26" i="4"/>
  <c r="BF42" i="4"/>
  <c r="BG42" i="4"/>
  <c r="BH42" i="4"/>
  <c r="BF58" i="4"/>
  <c r="BG58" i="4"/>
  <c r="BH58" i="4"/>
  <c r="BF74" i="4"/>
  <c r="BG74" i="4"/>
  <c r="BH74" i="4"/>
  <c r="BH90" i="4"/>
  <c r="BG90" i="4"/>
  <c r="BF90" i="4"/>
  <c r="BF106" i="4"/>
  <c r="BG106" i="4"/>
  <c r="BH106" i="4"/>
  <c r="BF15" i="4"/>
  <c r="BH15" i="4"/>
  <c r="BG15" i="4"/>
  <c r="BG31" i="4"/>
  <c r="BH31" i="4"/>
  <c r="BF31" i="4"/>
  <c r="BF47" i="4"/>
  <c r="BG47" i="4"/>
  <c r="BH47" i="4"/>
  <c r="BF63" i="4"/>
  <c r="BG63" i="4"/>
  <c r="BH63" i="4"/>
  <c r="BH79" i="4"/>
  <c r="BF79" i="4"/>
  <c r="BG79" i="4"/>
  <c r="BF95" i="4"/>
  <c r="BG95" i="4"/>
  <c r="BH95" i="4"/>
  <c r="BG16" i="4"/>
  <c r="BH16" i="4"/>
  <c r="BF16" i="4"/>
  <c r="BF32" i="4"/>
  <c r="BH32" i="4"/>
  <c r="BG32" i="4"/>
  <c r="BF48" i="4"/>
  <c r="BH48" i="4"/>
  <c r="BG48" i="4"/>
  <c r="BF64" i="4"/>
  <c r="BH64" i="4"/>
  <c r="BG64" i="4"/>
  <c r="BH80" i="4"/>
  <c r="BF80" i="4"/>
  <c r="BG80" i="4"/>
  <c r="BG96" i="4"/>
  <c r="BH96" i="4"/>
  <c r="BF96" i="4"/>
  <c r="BG27" i="4"/>
  <c r="BH27" i="4"/>
  <c r="BF27" i="4"/>
  <c r="BG51" i="4"/>
  <c r="BF51" i="4"/>
  <c r="BH51" i="4"/>
  <c r="BF83" i="4"/>
  <c r="BH83" i="4"/>
  <c r="BG83" i="4"/>
  <c r="AE287" i="2"/>
  <c r="B287" i="2"/>
  <c r="AB287" i="2" s="1"/>
  <c r="AE311" i="2"/>
  <c r="B311" i="2"/>
  <c r="AB311" i="2" s="1"/>
  <c r="AE567" i="2"/>
  <c r="B567" i="2"/>
  <c r="AB567" i="2" s="1"/>
  <c r="AE799" i="2"/>
  <c r="B799" i="2"/>
  <c r="AB799" i="2" s="1"/>
  <c r="AE823" i="2"/>
  <c r="B823" i="2"/>
  <c r="AB823" i="2" s="1"/>
  <c r="AE1367" i="2"/>
  <c r="B1367" i="2"/>
  <c r="AB1367" i="2" s="1"/>
  <c r="AE1383" i="2"/>
  <c r="B1383" i="2"/>
  <c r="AB1383" i="2" s="1"/>
  <c r="AE1407" i="2"/>
  <c r="B1407" i="2"/>
  <c r="AB1407" i="2" s="1"/>
  <c r="AE1735" i="2"/>
  <c r="B1735" i="2"/>
  <c r="AB1735" i="2" s="1"/>
  <c r="AE1951" i="2"/>
  <c r="B1951" i="2"/>
  <c r="AB1951" i="2" s="1"/>
  <c r="AE244" i="2"/>
  <c r="B244" i="2"/>
  <c r="AB244" i="2" s="1"/>
  <c r="AE284" i="2"/>
  <c r="B284" i="2"/>
  <c r="AB284" i="2" s="1"/>
  <c r="AE324" i="2"/>
  <c r="B324" i="2"/>
  <c r="AB324" i="2" s="1"/>
  <c r="AE820" i="2"/>
  <c r="B820" i="2"/>
  <c r="AB820" i="2" s="1"/>
  <c r="AE1652" i="2"/>
  <c r="B1652" i="2"/>
  <c r="AB1652" i="2" s="1"/>
  <c r="AE373" i="2"/>
  <c r="B373" i="2"/>
  <c r="AB373" i="2" s="1"/>
  <c r="AE717" i="2"/>
  <c r="B717" i="2"/>
  <c r="AB717" i="2" s="1"/>
  <c r="AE913" i="2"/>
  <c r="B913" i="2"/>
  <c r="AB913" i="2" s="1"/>
  <c r="AE1177" i="2"/>
  <c r="B1177" i="2"/>
  <c r="AB1177" i="2" s="1"/>
  <c r="B1305" i="2"/>
  <c r="AB1305" i="2" s="1"/>
  <c r="AE1305" i="2"/>
  <c r="AE1345" i="2"/>
  <c r="B1345" i="2"/>
  <c r="AB1345" i="2" s="1"/>
  <c r="B1369" i="2"/>
  <c r="AB1369" i="2" s="1"/>
  <c r="AE1369" i="2"/>
  <c r="AE1393" i="2"/>
  <c r="B1393" i="2"/>
  <c r="AB1393" i="2" s="1"/>
  <c r="AE1425" i="2"/>
  <c r="B1425" i="2"/>
  <c r="AB1425" i="2" s="1"/>
  <c r="AE1929" i="2"/>
  <c r="B1929" i="2"/>
  <c r="AB1929" i="2" s="1"/>
  <c r="AE2125" i="2"/>
  <c r="B2125" i="2"/>
  <c r="AB2125" i="2" s="1"/>
  <c r="AE2441" i="2"/>
  <c r="B2441" i="2"/>
  <c r="AB2441" i="2" s="1"/>
  <c r="AE1866" i="2"/>
  <c r="B1866" i="2"/>
  <c r="AB1866" i="2" s="1"/>
  <c r="AE1882" i="2"/>
  <c r="B1882" i="2"/>
  <c r="AB1882" i="2" s="1"/>
  <c r="AE1898" i="2"/>
  <c r="B1898" i="2"/>
  <c r="AB1898" i="2" s="1"/>
  <c r="AE1922" i="2"/>
  <c r="B1922" i="2"/>
  <c r="AB1922" i="2" s="1"/>
  <c r="AE1938" i="2"/>
  <c r="B1938" i="2"/>
  <c r="AB1938" i="2" s="1"/>
  <c r="AE1962" i="2"/>
  <c r="B1962" i="2"/>
  <c r="AB1962" i="2" s="1"/>
  <c r="AE1978" i="2"/>
  <c r="B1978" i="2"/>
  <c r="AB1978" i="2" s="1"/>
  <c r="BF21" i="4"/>
  <c r="BG21" i="4"/>
  <c r="BH21" i="4"/>
  <c r="BH37" i="4"/>
  <c r="BF37" i="4"/>
  <c r="BG37" i="4"/>
  <c r="BH61" i="4"/>
  <c r="BG61" i="4"/>
  <c r="BF61" i="4"/>
  <c r="BG77" i="4"/>
  <c r="BF77" i="4"/>
  <c r="BH77" i="4"/>
  <c r="BH93" i="4"/>
  <c r="BF93" i="4"/>
  <c r="BG93" i="4"/>
  <c r="BF19" i="4"/>
  <c r="BG19" i="4"/>
  <c r="BH19" i="4"/>
  <c r="BG59" i="4"/>
  <c r="BF59" i="4"/>
  <c r="BH59" i="4"/>
  <c r="BF91" i="4"/>
  <c r="BH91" i="4"/>
  <c r="BG91" i="4"/>
  <c r="BF73" i="4"/>
  <c r="BG73" i="4"/>
  <c r="BH73" i="4"/>
  <c r="AE583" i="2"/>
  <c r="B583" i="2"/>
  <c r="AB583" i="2" s="1"/>
  <c r="AE607" i="2"/>
  <c r="B607" i="2"/>
  <c r="AB607" i="2" s="1"/>
  <c r="AE1087" i="2"/>
  <c r="B1087" i="2"/>
  <c r="AB1087" i="2" s="1"/>
  <c r="AE1111" i="2"/>
  <c r="B1111" i="2"/>
  <c r="AB1111" i="2" s="1"/>
  <c r="AE1127" i="2"/>
  <c r="B1127" i="2"/>
  <c r="AB1127" i="2" s="1"/>
  <c r="AE1527" i="2"/>
  <c r="B1527" i="2"/>
  <c r="AB1527" i="2" s="1"/>
  <c r="AE1759" i="2"/>
  <c r="B1759" i="2"/>
  <c r="AB1759" i="2" s="1"/>
  <c r="AE1783" i="2"/>
  <c r="B1783" i="2"/>
  <c r="AB1783" i="2" s="1"/>
  <c r="AE388" i="2"/>
  <c r="B388" i="2"/>
  <c r="AB388" i="2" s="1"/>
  <c r="AE436" i="2"/>
  <c r="B436" i="2"/>
  <c r="AB436" i="2" s="1"/>
  <c r="AE265" i="2"/>
  <c r="B265" i="2"/>
  <c r="AB265" i="2" s="1"/>
  <c r="B633" i="2"/>
  <c r="AB633" i="2" s="1"/>
  <c r="AE633" i="2"/>
  <c r="AE657" i="2"/>
  <c r="B657" i="2"/>
  <c r="AB657" i="2" s="1"/>
  <c r="AE2189" i="2"/>
  <c r="B2189" i="2"/>
  <c r="AB2189" i="2" s="1"/>
  <c r="AE2285" i="2"/>
  <c r="B2285" i="2"/>
  <c r="AB2285" i="2" s="1"/>
  <c r="AE2449" i="2"/>
  <c r="B2449" i="2"/>
  <c r="AB2449" i="2" s="1"/>
  <c r="AE2481" i="2"/>
  <c r="B2481" i="2"/>
  <c r="AB2481" i="2" s="1"/>
  <c r="AE2505" i="2"/>
  <c r="B2505" i="2"/>
  <c r="AB2505" i="2" s="1"/>
  <c r="AE238" i="2"/>
  <c r="B238" i="2"/>
  <c r="AB238" i="2" s="1"/>
  <c r="AE302" i="2"/>
  <c r="B302" i="2"/>
  <c r="AB302" i="2" s="1"/>
  <c r="AE398" i="2"/>
  <c r="B398" i="2"/>
  <c r="AB398" i="2" s="1"/>
  <c r="AE462" i="2"/>
  <c r="B462" i="2"/>
  <c r="AB462" i="2" s="1"/>
  <c r="AE590" i="2"/>
  <c r="B590" i="2"/>
  <c r="AB590" i="2" s="1"/>
  <c r="AE654" i="2"/>
  <c r="B654" i="2"/>
  <c r="AB654" i="2" s="1"/>
  <c r="AE750" i="2"/>
  <c r="B750" i="2"/>
  <c r="AB750" i="2" s="1"/>
  <c r="AE814" i="2"/>
  <c r="B814" i="2"/>
  <c r="AB814" i="2" s="1"/>
  <c r="AE910" i="2"/>
  <c r="B910" i="2"/>
  <c r="AB910" i="2" s="1"/>
  <c r="AE157" i="2"/>
  <c r="B157" i="2"/>
  <c r="AB157" i="2" s="1"/>
  <c r="AE289" i="2"/>
  <c r="B289" i="2"/>
  <c r="AB289" i="2" s="1"/>
  <c r="AE417" i="2"/>
  <c r="B417" i="2"/>
  <c r="AB417" i="2" s="1"/>
  <c r="AE545" i="2"/>
  <c r="B545" i="2"/>
  <c r="AB545" i="2" s="1"/>
  <c r="AE645" i="2"/>
  <c r="B645" i="2"/>
  <c r="AB645" i="2" s="1"/>
  <c r="AE773" i="2"/>
  <c r="B773" i="2"/>
  <c r="AB773" i="2" s="1"/>
  <c r="AE901" i="2"/>
  <c r="B901" i="2"/>
  <c r="AB901" i="2" s="1"/>
  <c r="AE1029" i="2"/>
  <c r="B1029" i="2"/>
  <c r="AB1029" i="2" s="1"/>
  <c r="AE1157" i="2"/>
  <c r="B1157" i="2"/>
  <c r="AB1157" i="2" s="1"/>
  <c r="AE1285" i="2"/>
  <c r="B1285" i="2"/>
  <c r="AB1285" i="2" s="1"/>
  <c r="AE1413" i="2"/>
  <c r="B1413" i="2"/>
  <c r="AB1413" i="2" s="1"/>
  <c r="AE1541" i="2"/>
  <c r="B1541" i="2"/>
  <c r="AB1541" i="2" s="1"/>
  <c r="AE1669" i="2"/>
  <c r="B1669" i="2"/>
  <c r="AB1669" i="2" s="1"/>
  <c r="AE1797" i="2"/>
  <c r="B1797" i="2"/>
  <c r="AB1797" i="2" s="1"/>
  <c r="AE1925" i="2"/>
  <c r="B1925" i="2"/>
  <c r="AB1925" i="2" s="1"/>
  <c r="AE2053" i="2"/>
  <c r="B2053" i="2"/>
  <c r="AB2053" i="2" s="1"/>
  <c r="AE2181" i="2"/>
  <c r="B2181" i="2"/>
  <c r="AB2181" i="2" s="1"/>
  <c r="AE2309" i="2"/>
  <c r="B2309" i="2"/>
  <c r="AB2309" i="2" s="1"/>
  <c r="AE2437" i="2"/>
  <c r="B2437" i="2"/>
  <c r="AB2437" i="2" s="1"/>
  <c r="AE30" i="2"/>
  <c r="B30" i="2"/>
  <c r="AB30" i="2" s="1"/>
  <c r="AE114" i="2"/>
  <c r="B114" i="2"/>
  <c r="AB114" i="2" s="1"/>
  <c r="AE158" i="2"/>
  <c r="B158" i="2"/>
  <c r="AB158" i="2" s="1"/>
  <c r="AE246" i="2"/>
  <c r="B246" i="2"/>
  <c r="AB246" i="2" s="1"/>
  <c r="AE310" i="2"/>
  <c r="B310" i="2"/>
  <c r="AB310" i="2" s="1"/>
  <c r="AE374" i="2"/>
  <c r="B374" i="2"/>
  <c r="AB374" i="2" s="1"/>
  <c r="AE438" i="2"/>
  <c r="B438" i="2"/>
  <c r="AB438" i="2" s="1"/>
  <c r="AE502" i="2"/>
  <c r="B502" i="2"/>
  <c r="AB502" i="2" s="1"/>
  <c r="AE566" i="2"/>
  <c r="B566" i="2"/>
  <c r="AB566" i="2" s="1"/>
  <c r="AE630" i="2"/>
  <c r="B630" i="2"/>
  <c r="AB630" i="2" s="1"/>
  <c r="AE694" i="2"/>
  <c r="B694" i="2"/>
  <c r="AB694" i="2" s="1"/>
  <c r="AE758" i="2"/>
  <c r="B758" i="2"/>
  <c r="AB758" i="2" s="1"/>
  <c r="AE822" i="2"/>
  <c r="B822" i="2"/>
  <c r="AB822" i="2" s="1"/>
  <c r="AE886" i="2"/>
  <c r="B886" i="2"/>
  <c r="AB886" i="2" s="1"/>
  <c r="AE950" i="2"/>
  <c r="B950" i="2"/>
  <c r="AB950" i="2" s="1"/>
  <c r="AE1014" i="2"/>
  <c r="B1014" i="2"/>
  <c r="AB1014" i="2" s="1"/>
  <c r="AE1078" i="2"/>
  <c r="B1078" i="2"/>
  <c r="AB1078" i="2" s="1"/>
  <c r="AE1142" i="2"/>
  <c r="B1142" i="2"/>
  <c r="AB1142" i="2" s="1"/>
  <c r="AE1206" i="2"/>
  <c r="B1206" i="2"/>
  <c r="AB1206" i="2" s="1"/>
  <c r="AE1270" i="2"/>
  <c r="B1270" i="2"/>
  <c r="AB1270" i="2" s="1"/>
  <c r="AE1322" i="2"/>
  <c r="B1322" i="2"/>
  <c r="AB1322" i="2" s="1"/>
  <c r="AE1354" i="2"/>
  <c r="B1354" i="2"/>
  <c r="AB1354" i="2" s="1"/>
  <c r="AE1386" i="2"/>
  <c r="B1386" i="2"/>
  <c r="AB1386" i="2" s="1"/>
  <c r="AE1418" i="2"/>
  <c r="B1418" i="2"/>
  <c r="AB1418" i="2" s="1"/>
  <c r="AE1450" i="2"/>
  <c r="B1450" i="2"/>
  <c r="AB1450" i="2" s="1"/>
  <c r="AE1482" i="2"/>
  <c r="B1482" i="2"/>
  <c r="AB1482" i="2" s="1"/>
  <c r="AE1514" i="2"/>
  <c r="B1514" i="2"/>
  <c r="AB1514" i="2" s="1"/>
  <c r="AE1546" i="2"/>
  <c r="B1546" i="2"/>
  <c r="AB1546" i="2" s="1"/>
  <c r="AE1578" i="2"/>
  <c r="B1578" i="2"/>
  <c r="AB1578" i="2" s="1"/>
  <c r="AE1610" i="2"/>
  <c r="B1610" i="2"/>
  <c r="AB1610" i="2" s="1"/>
  <c r="AE1642" i="2"/>
  <c r="B1642" i="2"/>
  <c r="AB1642" i="2" s="1"/>
  <c r="AE1674" i="2"/>
  <c r="B1674" i="2"/>
  <c r="AB1674" i="2" s="1"/>
  <c r="AE1706" i="2"/>
  <c r="B1706" i="2"/>
  <c r="AB1706" i="2" s="1"/>
  <c r="AE1738" i="2"/>
  <c r="B1738" i="2"/>
  <c r="AB1738" i="2" s="1"/>
  <c r="AE1770" i="2"/>
  <c r="B1770" i="2"/>
  <c r="AB1770" i="2" s="1"/>
  <c r="AE1802" i="2"/>
  <c r="B1802" i="2"/>
  <c r="AB1802" i="2" s="1"/>
  <c r="AE1834" i="2"/>
  <c r="B1834" i="2"/>
  <c r="AB1834" i="2" s="1"/>
  <c r="AE2162" i="2"/>
  <c r="B2162" i="2"/>
  <c r="AB2162" i="2" s="1"/>
  <c r="AE2194" i="2"/>
  <c r="B2194" i="2"/>
  <c r="AB2194" i="2" s="1"/>
  <c r="AE2226" i="2"/>
  <c r="B2226" i="2"/>
  <c r="AB2226" i="2" s="1"/>
  <c r="AE2258" i="2"/>
  <c r="B2258" i="2"/>
  <c r="AB2258" i="2" s="1"/>
  <c r="AE2290" i="2"/>
  <c r="B2290" i="2"/>
  <c r="AB2290" i="2" s="1"/>
  <c r="AE2322" i="2"/>
  <c r="B2322" i="2"/>
  <c r="AB2322" i="2" s="1"/>
  <c r="AE2354" i="2"/>
  <c r="B2354" i="2"/>
  <c r="AB2354" i="2" s="1"/>
  <c r="AE2390" i="2"/>
  <c r="B2390" i="2"/>
  <c r="AB2390" i="2" s="1"/>
  <c r="AE2422" i="2"/>
  <c r="B2422" i="2"/>
  <c r="AB2422" i="2" s="1"/>
  <c r="AE2454" i="2"/>
  <c r="B2454" i="2"/>
  <c r="AB2454" i="2" s="1"/>
  <c r="AE2486" i="2"/>
  <c r="B2486" i="2"/>
  <c r="AB2486" i="2" s="1"/>
  <c r="AE162" i="2"/>
  <c r="AE198" i="2"/>
  <c r="B198" i="2"/>
  <c r="AB198" i="2" s="1"/>
  <c r="AE574" i="2"/>
  <c r="B574" i="2"/>
  <c r="AB574" i="2" s="1"/>
  <c r="AE638" i="2"/>
  <c r="B638" i="2"/>
  <c r="AB638" i="2" s="1"/>
  <c r="AE766" i="2"/>
  <c r="B766" i="2"/>
  <c r="AB766" i="2" s="1"/>
  <c r="AE954" i="2"/>
  <c r="B954" i="2"/>
  <c r="AB954" i="2" s="1"/>
  <c r="AE1050" i="2"/>
  <c r="B1050" i="2"/>
  <c r="AB1050" i="2" s="1"/>
  <c r="AE1210" i="2"/>
  <c r="B1210" i="2"/>
  <c r="AB1210" i="2" s="1"/>
  <c r="AE226" i="2"/>
  <c r="B226" i="2"/>
  <c r="AB226" i="2" s="1"/>
  <c r="AE294" i="2"/>
  <c r="B294" i="2"/>
  <c r="AB294" i="2" s="1"/>
  <c r="AE514" i="2"/>
  <c r="B514" i="2"/>
  <c r="AB514" i="2" s="1"/>
  <c r="AE770" i="2"/>
  <c r="B770" i="2"/>
  <c r="AB770" i="2" s="1"/>
  <c r="AE898" i="2"/>
  <c r="B898" i="2"/>
  <c r="AB898" i="2" s="1"/>
  <c r="AE1154" i="2"/>
  <c r="B1154" i="2"/>
  <c r="AB1154" i="2" s="1"/>
  <c r="AE1282" i="2"/>
  <c r="B1282" i="2"/>
  <c r="AB1282" i="2" s="1"/>
  <c r="AE1374" i="2"/>
  <c r="B1374" i="2"/>
  <c r="AB1374" i="2" s="1"/>
  <c r="AE1430" i="2"/>
  <c r="B1430" i="2"/>
  <c r="AB1430" i="2" s="1"/>
  <c r="AE1486" i="2"/>
  <c r="B1486" i="2"/>
  <c r="AB1486" i="2" s="1"/>
  <c r="AE1574" i="2"/>
  <c r="B1574" i="2"/>
  <c r="AB1574" i="2" s="1"/>
  <c r="AE1638" i="2"/>
  <c r="B1638" i="2"/>
  <c r="AB1638" i="2" s="1"/>
  <c r="AE1702" i="2"/>
  <c r="B1702" i="2"/>
  <c r="AB1702" i="2" s="1"/>
  <c r="AE1790" i="2"/>
  <c r="B1790" i="2"/>
  <c r="AB1790" i="2" s="1"/>
  <c r="AE1862" i="2"/>
  <c r="B1862" i="2"/>
  <c r="AB1862" i="2" s="1"/>
  <c r="AE1918" i="2"/>
  <c r="B1918" i="2"/>
  <c r="AB1918" i="2" s="1"/>
  <c r="AE1998" i="2"/>
  <c r="B1998" i="2"/>
  <c r="AB1998" i="2" s="1"/>
  <c r="AE2054" i="2"/>
  <c r="B2054" i="2"/>
  <c r="AB2054" i="2" s="1"/>
  <c r="AE2126" i="2"/>
  <c r="B2126" i="2"/>
  <c r="AB2126" i="2" s="1"/>
  <c r="AE2166" i="2"/>
  <c r="B2166" i="2"/>
  <c r="AB2166" i="2" s="1"/>
  <c r="AE2222" i="2"/>
  <c r="B2222" i="2"/>
  <c r="AB2222" i="2" s="1"/>
  <c r="AE2286" i="2"/>
  <c r="B2286" i="2"/>
  <c r="AB2286" i="2" s="1"/>
  <c r="AE2334" i="2"/>
  <c r="B2334" i="2"/>
  <c r="AB2334" i="2" s="1"/>
  <c r="AE2402" i="2"/>
  <c r="B2402" i="2"/>
  <c r="AB2402" i="2" s="1"/>
  <c r="AE2450" i="2"/>
  <c r="B2450" i="2"/>
  <c r="AB2450" i="2" s="1"/>
  <c r="AE2506" i="2"/>
  <c r="B2506" i="2"/>
  <c r="AB2506" i="2" s="1"/>
  <c r="AE458" i="2"/>
  <c r="B458" i="2"/>
  <c r="AB458" i="2" s="1"/>
  <c r="AE874" i="2"/>
  <c r="B874" i="2"/>
  <c r="AB874" i="2" s="1"/>
  <c r="AE1290" i="2"/>
  <c r="B1290" i="2"/>
  <c r="AB1290" i="2" s="1"/>
  <c r="AE380" i="2"/>
  <c r="B380" i="2"/>
  <c r="AB380" i="2" s="1"/>
  <c r="AE420" i="2"/>
  <c r="B420" i="2"/>
  <c r="AB420" i="2" s="1"/>
  <c r="AE508" i="2"/>
  <c r="B508" i="2"/>
  <c r="AB508" i="2" s="1"/>
  <c r="AE676" i="2"/>
  <c r="B676" i="2"/>
  <c r="AB676" i="2" s="1"/>
  <c r="AE852" i="2"/>
  <c r="B852" i="2"/>
  <c r="AB852" i="2" s="1"/>
  <c r="AE1020" i="2"/>
  <c r="B1020" i="2"/>
  <c r="AB1020" i="2" s="1"/>
  <c r="AE1188" i="2"/>
  <c r="B1188" i="2"/>
  <c r="AB1188" i="2" s="1"/>
  <c r="AE1364" i="2"/>
  <c r="B1364" i="2"/>
  <c r="AB1364" i="2" s="1"/>
  <c r="AE1532" i="2"/>
  <c r="B1532" i="2"/>
  <c r="AB1532" i="2" s="1"/>
  <c r="AE1700" i="2"/>
  <c r="B1700" i="2"/>
  <c r="AB1700" i="2" s="1"/>
  <c r="AE1876" i="2"/>
  <c r="B1876" i="2"/>
  <c r="AB1876" i="2" s="1"/>
  <c r="AE2044" i="2"/>
  <c r="B2044" i="2"/>
  <c r="AB2044" i="2" s="1"/>
  <c r="AE271" i="2"/>
  <c r="B271" i="2"/>
  <c r="AB271" i="2" s="1"/>
  <c r="AE335" i="2"/>
  <c r="B335" i="2"/>
  <c r="AB335" i="2" s="1"/>
  <c r="AE399" i="2"/>
  <c r="B399" i="2"/>
  <c r="AB399" i="2" s="1"/>
  <c r="AE495" i="2"/>
  <c r="B495" i="2"/>
  <c r="AB495" i="2" s="1"/>
  <c r="AE623" i="2"/>
  <c r="B623" i="2"/>
  <c r="AB623" i="2" s="1"/>
  <c r="AE751" i="2"/>
  <c r="B751" i="2"/>
  <c r="AB751" i="2" s="1"/>
  <c r="AE879" i="2"/>
  <c r="B879" i="2"/>
  <c r="AB879" i="2" s="1"/>
  <c r="AE1007" i="2"/>
  <c r="B1007" i="2"/>
  <c r="AB1007" i="2" s="1"/>
  <c r="AE1135" i="2"/>
  <c r="B1135" i="2"/>
  <c r="AB1135" i="2" s="1"/>
  <c r="AE1263" i="2"/>
  <c r="B1263" i="2"/>
  <c r="AB1263" i="2" s="1"/>
  <c r="AE1391" i="2"/>
  <c r="B1391" i="2"/>
  <c r="AB1391" i="2" s="1"/>
  <c r="AE1519" i="2"/>
  <c r="B1519" i="2"/>
  <c r="AB1519" i="2" s="1"/>
  <c r="AE1647" i="2"/>
  <c r="B1647" i="2"/>
  <c r="AB1647" i="2" s="1"/>
  <c r="AE1775" i="2"/>
  <c r="B1775" i="2"/>
  <c r="AB1775" i="2" s="1"/>
  <c r="AE1903" i="2"/>
  <c r="B1903" i="2"/>
  <c r="AB1903" i="2" s="1"/>
  <c r="AE2031" i="2"/>
  <c r="B2031" i="2"/>
  <c r="AB2031" i="2" s="1"/>
  <c r="AE2276" i="2"/>
  <c r="B2276" i="2"/>
  <c r="AB2276" i="2" s="1"/>
  <c r="AE2452" i="2"/>
  <c r="B2452" i="2"/>
  <c r="AB2452" i="2" s="1"/>
  <c r="AE2103" i="2"/>
  <c r="B2103" i="2"/>
  <c r="AB2103" i="2" s="1"/>
  <c r="AE2199" i="2"/>
  <c r="B2199" i="2"/>
  <c r="AB2199" i="2" s="1"/>
  <c r="AE2327" i="2"/>
  <c r="B2327" i="2"/>
  <c r="AB2327" i="2" s="1"/>
  <c r="AE2455" i="2"/>
  <c r="B2455" i="2"/>
  <c r="AB2455" i="2" s="1"/>
  <c r="AE316" i="2"/>
  <c r="B316" i="2"/>
  <c r="AB316" i="2" s="1"/>
  <c r="AE356" i="2"/>
  <c r="B356" i="2"/>
  <c r="AB356" i="2" s="1"/>
  <c r="AE572" i="2"/>
  <c r="B572" i="2"/>
  <c r="AB572" i="2" s="1"/>
  <c r="AE740" i="2"/>
  <c r="B740" i="2"/>
  <c r="AB740" i="2" s="1"/>
  <c r="AE916" i="2"/>
  <c r="B916" i="2"/>
  <c r="AB916" i="2" s="1"/>
  <c r="AE1084" i="2"/>
  <c r="B1084" i="2"/>
  <c r="AB1084" i="2" s="1"/>
  <c r="AE1252" i="2"/>
  <c r="B1252" i="2"/>
  <c r="AB1252" i="2" s="1"/>
  <c r="AE1428" i="2"/>
  <c r="B1428" i="2"/>
  <c r="AB1428" i="2" s="1"/>
  <c r="AE1596" i="2"/>
  <c r="B1596" i="2"/>
  <c r="AB1596" i="2" s="1"/>
  <c r="AE1764" i="2"/>
  <c r="B1764" i="2"/>
  <c r="AB1764" i="2" s="1"/>
  <c r="AE1940" i="2"/>
  <c r="B1940" i="2"/>
  <c r="AB1940" i="2" s="1"/>
  <c r="AE2060" i="2"/>
  <c r="B2060" i="2"/>
  <c r="AB2060" i="2" s="1"/>
  <c r="AE2124" i="2"/>
  <c r="B2124" i="2"/>
  <c r="AB2124" i="2" s="1"/>
  <c r="AE2292" i="2"/>
  <c r="B2292" i="2"/>
  <c r="AB2292" i="2" s="1"/>
  <c r="AE2460" i="2"/>
  <c r="B2460" i="2"/>
  <c r="AB2460" i="2" s="1"/>
  <c r="AE2175" i="2"/>
  <c r="B2175" i="2"/>
  <c r="AB2175" i="2" s="1"/>
  <c r="AE2303" i="2"/>
  <c r="B2303" i="2"/>
  <c r="AB2303" i="2" s="1"/>
  <c r="AE2431" i="2"/>
  <c r="B2431" i="2"/>
  <c r="AB2431" i="2" s="1"/>
  <c r="AE2260" i="2"/>
  <c r="B2260" i="2"/>
  <c r="AB2260" i="2" s="1"/>
  <c r="AE2428" i="2"/>
  <c r="B2428" i="2"/>
  <c r="AB2428" i="2" s="1"/>
  <c r="AE253" i="2"/>
  <c r="B253" i="2"/>
  <c r="AB253" i="2" s="1"/>
  <c r="AE381" i="2"/>
  <c r="B381" i="2"/>
  <c r="AB381" i="2" s="1"/>
  <c r="AE1105" i="2"/>
  <c r="B1105" i="2"/>
  <c r="AB1105" i="2" s="1"/>
  <c r="AE2010" i="2"/>
  <c r="B2010" i="2"/>
  <c r="AB2010" i="2" s="1"/>
  <c r="AE2014" i="2"/>
  <c r="B2014" i="2"/>
  <c r="AB2014" i="2" s="1"/>
  <c r="AE2110" i="2"/>
  <c r="B2110" i="2"/>
  <c r="AB2110" i="2" s="1"/>
  <c r="AE2158" i="2"/>
  <c r="B2158" i="2"/>
  <c r="AB2158" i="2" s="1"/>
  <c r="AE2238" i="2"/>
  <c r="B2238" i="2"/>
  <c r="AB2238" i="2" s="1"/>
  <c r="AE2310" i="2"/>
  <c r="B2310" i="2"/>
  <c r="AB2310" i="2" s="1"/>
  <c r="B233" i="2"/>
  <c r="AB233" i="2" s="1"/>
  <c r="AE233" i="2"/>
  <c r="AE273" i="2"/>
  <c r="B273" i="2"/>
  <c r="AB273" i="2" s="1"/>
  <c r="AE801" i="2"/>
  <c r="B801" i="2"/>
  <c r="AB801" i="2" s="1"/>
  <c r="B809" i="2"/>
  <c r="AB809" i="2" s="1"/>
  <c r="AE809" i="2"/>
  <c r="AE977" i="2"/>
  <c r="B977" i="2"/>
  <c r="AB977" i="2" s="1"/>
  <c r="AE985" i="2"/>
  <c r="B985" i="2"/>
  <c r="AB985" i="2" s="1"/>
  <c r="AE1009" i="2"/>
  <c r="B1009" i="2"/>
  <c r="AB1009" i="2" s="1"/>
  <c r="AE1041" i="2"/>
  <c r="B1041" i="2"/>
  <c r="AB1041" i="2" s="1"/>
  <c r="AE1101" i="2"/>
  <c r="B1101" i="2"/>
  <c r="AB1101" i="2" s="1"/>
  <c r="AE1121" i="2"/>
  <c r="B1121" i="2"/>
  <c r="AB1121" i="2" s="1"/>
  <c r="AE1197" i="2"/>
  <c r="B1197" i="2"/>
  <c r="AB1197" i="2" s="1"/>
  <c r="AE1577" i="2"/>
  <c r="B1577" i="2"/>
  <c r="AB1577" i="2" s="1"/>
  <c r="AE1613" i="2"/>
  <c r="B1613" i="2"/>
  <c r="AB1613" i="2" s="1"/>
  <c r="B1625" i="2"/>
  <c r="AB1625" i="2" s="1"/>
  <c r="AE1625" i="2"/>
  <c r="AE1649" i="2"/>
  <c r="B1649" i="2"/>
  <c r="AB1649" i="2" s="1"/>
  <c r="AE2241" i="2"/>
  <c r="B2241" i="2"/>
  <c r="AB2241" i="2" s="1"/>
  <c r="AE213" i="2"/>
  <c r="AE494" i="2"/>
  <c r="B494" i="2"/>
  <c r="AB494" i="2" s="1"/>
  <c r="AE1262" i="2"/>
  <c r="B1262" i="2"/>
  <c r="AB1262" i="2" s="1"/>
  <c r="AE1990" i="2"/>
  <c r="B1990" i="2"/>
  <c r="AB1990" i="2" s="1"/>
  <c r="AE1902" i="2"/>
  <c r="B1902" i="2"/>
  <c r="AB1902" i="2" s="1"/>
  <c r="AE1966" i="2"/>
  <c r="B1966" i="2"/>
  <c r="AB1966" i="2" s="1"/>
  <c r="AE477" i="2"/>
  <c r="B477" i="2"/>
  <c r="AB477" i="2" s="1"/>
  <c r="AE737" i="2"/>
  <c r="B737" i="2"/>
  <c r="AB737" i="2" s="1"/>
  <c r="B777" i="2"/>
  <c r="AB777" i="2" s="1"/>
  <c r="AE777" i="2"/>
  <c r="AE1185" i="2"/>
  <c r="B1185" i="2"/>
  <c r="AB1185" i="2" s="1"/>
  <c r="B553" i="2"/>
  <c r="AB553" i="2" s="1"/>
  <c r="AE553" i="2"/>
  <c r="AE593" i="2"/>
  <c r="B593" i="2"/>
  <c r="AB593" i="2" s="1"/>
  <c r="B649" i="2"/>
  <c r="AB649" i="2" s="1"/>
  <c r="AE649" i="2"/>
  <c r="B697" i="2"/>
  <c r="AB697" i="2" s="1"/>
  <c r="AE697" i="2"/>
  <c r="B825" i="2"/>
  <c r="AB825" i="2" s="1"/>
  <c r="AE825" i="2"/>
  <c r="AE845" i="2"/>
  <c r="B845" i="2"/>
  <c r="AB845" i="2" s="1"/>
  <c r="AE877" i="2"/>
  <c r="B877" i="2"/>
  <c r="AB877" i="2" s="1"/>
  <c r="AE1057" i="2"/>
  <c r="B1057" i="2"/>
  <c r="AB1057" i="2" s="1"/>
  <c r="B1065" i="2"/>
  <c r="AB1065" i="2" s="1"/>
  <c r="AE1065" i="2"/>
  <c r="AE1233" i="2"/>
  <c r="B1233" i="2"/>
  <c r="AB1233" i="2" s="1"/>
  <c r="B1241" i="2"/>
  <c r="AB1241" i="2" s="1"/>
  <c r="AE1241" i="2"/>
  <c r="AE1453" i="2"/>
  <c r="B1453" i="2"/>
  <c r="AB1453" i="2" s="1"/>
  <c r="AE2305" i="2"/>
  <c r="B2305" i="2"/>
  <c r="AB2305" i="2" s="1"/>
  <c r="AE2353" i="2"/>
  <c r="B2353" i="2"/>
  <c r="AB2353" i="2" s="1"/>
  <c r="AE686" i="2"/>
  <c r="B686" i="2"/>
  <c r="AB686" i="2" s="1"/>
  <c r="AE1310" i="2"/>
  <c r="B1310" i="2"/>
  <c r="AB1310" i="2" s="1"/>
  <c r="AE1438" i="2"/>
  <c r="B1438" i="2"/>
  <c r="AB1438" i="2" s="1"/>
  <c r="AE1614" i="2"/>
  <c r="B1614" i="2"/>
  <c r="AB1614" i="2" s="1"/>
  <c r="AE1662" i="2"/>
  <c r="B1662" i="2"/>
  <c r="AB1662" i="2" s="1"/>
  <c r="AE2038" i="2"/>
  <c r="B2038" i="2"/>
  <c r="AB2038" i="2" s="1"/>
  <c r="AE685" i="2"/>
  <c r="B685" i="2"/>
  <c r="AB685" i="2" s="1"/>
  <c r="AE929" i="2"/>
  <c r="B929" i="2"/>
  <c r="AB929" i="2" s="1"/>
  <c r="AE2182" i="2"/>
  <c r="B2182" i="2"/>
  <c r="AB2182" i="2" s="1"/>
  <c r="AE2215" i="2"/>
  <c r="B2215" i="2"/>
  <c r="AB2215" i="2" s="1"/>
  <c r="AE516" i="2"/>
  <c r="B516" i="2"/>
  <c r="AB516" i="2" s="1"/>
  <c r="AE1180" i="2"/>
  <c r="B1180" i="2"/>
  <c r="AB1180" i="2" s="1"/>
  <c r="AE1884" i="2"/>
  <c r="B1884" i="2"/>
  <c r="AB1884" i="2" s="1"/>
  <c r="AE325" i="2"/>
  <c r="B325" i="2"/>
  <c r="AB325" i="2" s="1"/>
  <c r="AE924" i="2"/>
  <c r="B924" i="2"/>
  <c r="AB924" i="2" s="1"/>
  <c r="AE2436" i="2"/>
  <c r="B2436" i="2"/>
  <c r="AB2436" i="2" s="1"/>
  <c r="AE772" i="2"/>
  <c r="B772" i="2"/>
  <c r="AB772" i="2" s="1"/>
  <c r="AE1436" i="2"/>
  <c r="B1436" i="2"/>
  <c r="AB1436" i="2" s="1"/>
  <c r="AE2140" i="2"/>
  <c r="B2140" i="2"/>
  <c r="AB2140" i="2" s="1"/>
  <c r="AE580" i="2"/>
  <c r="B580" i="2"/>
  <c r="AB580" i="2" s="1"/>
  <c r="AE1948" i="2"/>
  <c r="B1948" i="2"/>
  <c r="AB1948" i="2" s="1"/>
  <c r="AE2351" i="2"/>
  <c r="B2351" i="2"/>
  <c r="AB2351" i="2" s="1"/>
  <c r="AE1012" i="2"/>
  <c r="B1012" i="2"/>
  <c r="AB1012" i="2" s="1"/>
  <c r="AE1716" i="2"/>
  <c r="B1716" i="2"/>
  <c r="AB1716" i="2" s="1"/>
  <c r="AE405" i="2"/>
  <c r="B405" i="2"/>
  <c r="AB405" i="2" s="1"/>
  <c r="AE564" i="2"/>
  <c r="B564" i="2"/>
  <c r="AB564" i="2" s="1"/>
  <c r="AE1156" i="2"/>
  <c r="B1156" i="2"/>
  <c r="AB1156" i="2" s="1"/>
  <c r="AE1756" i="2"/>
  <c r="B1756" i="2"/>
  <c r="AB1756" i="2" s="1"/>
  <c r="AE429" i="2"/>
  <c r="B429" i="2"/>
  <c r="AB429" i="2" s="1"/>
  <c r="AE476" i="2"/>
  <c r="B476" i="2"/>
  <c r="AB476" i="2" s="1"/>
  <c r="AE1076" i="2"/>
  <c r="B1076" i="2"/>
  <c r="AB1076" i="2" s="1"/>
  <c r="AE1668" i="2"/>
  <c r="B1668" i="2"/>
  <c r="AB1668" i="2" s="1"/>
  <c r="AE389" i="2"/>
  <c r="B389" i="2"/>
  <c r="AB389" i="2" s="1"/>
  <c r="AE604" i="2"/>
  <c r="B604" i="2"/>
  <c r="AB604" i="2" s="1"/>
  <c r="AE964" i="2"/>
  <c r="B964" i="2"/>
  <c r="AB964" i="2" s="1"/>
  <c r="AE2064" i="2"/>
  <c r="B2064" i="2"/>
  <c r="AB2064" i="2" s="1"/>
  <c r="AE223" i="2"/>
  <c r="B223" i="2"/>
  <c r="AB223" i="2" s="1"/>
  <c r="AE247" i="2"/>
  <c r="B247" i="2"/>
  <c r="AB247" i="2" s="1"/>
  <c r="AE455" i="2"/>
  <c r="B455" i="2"/>
  <c r="AB455" i="2" s="1"/>
  <c r="AE471" i="2"/>
  <c r="B471" i="2"/>
  <c r="AB471" i="2" s="1"/>
  <c r="AE487" i="2"/>
  <c r="B487" i="2"/>
  <c r="AB487" i="2" s="1"/>
  <c r="AE727" i="2"/>
  <c r="B727" i="2"/>
  <c r="AB727" i="2" s="1"/>
  <c r="AE743" i="2"/>
  <c r="B743" i="2"/>
  <c r="AB743" i="2" s="1"/>
  <c r="AE767" i="2"/>
  <c r="B767" i="2"/>
  <c r="AB767" i="2" s="1"/>
  <c r="AE959" i="2"/>
  <c r="B959" i="2"/>
  <c r="AB959" i="2" s="1"/>
  <c r="AE983" i="2"/>
  <c r="B983" i="2"/>
  <c r="AB983" i="2" s="1"/>
  <c r="AE999" i="2"/>
  <c r="B999" i="2"/>
  <c r="AB999" i="2" s="1"/>
  <c r="AE1303" i="2"/>
  <c r="B1303" i="2"/>
  <c r="AB1303" i="2" s="1"/>
  <c r="AE1319" i="2"/>
  <c r="B1319" i="2"/>
  <c r="AB1319" i="2" s="1"/>
  <c r="AE1343" i="2"/>
  <c r="B1343" i="2"/>
  <c r="AB1343" i="2" s="1"/>
  <c r="AE1599" i="2"/>
  <c r="B1599" i="2"/>
  <c r="AB1599" i="2" s="1"/>
  <c r="AE1623" i="2"/>
  <c r="B1623" i="2"/>
  <c r="AB1623" i="2" s="1"/>
  <c r="AE1639" i="2"/>
  <c r="B1639" i="2"/>
  <c r="AB1639" i="2" s="1"/>
  <c r="AE1879" i="2"/>
  <c r="B1879" i="2"/>
  <c r="AB1879" i="2" s="1"/>
  <c r="AE1895" i="2"/>
  <c r="B1895" i="2"/>
  <c r="AB1895" i="2" s="1"/>
  <c r="AE1919" i="2"/>
  <c r="B1919" i="2"/>
  <c r="AB1919" i="2" s="1"/>
  <c r="AE485" i="2"/>
  <c r="B485" i="2"/>
  <c r="AB485" i="2" s="1"/>
  <c r="AE501" i="2"/>
  <c r="B501" i="2"/>
  <c r="AB501" i="2" s="1"/>
  <c r="AE517" i="2"/>
  <c r="B517" i="2"/>
  <c r="AB517" i="2" s="1"/>
  <c r="B585" i="2"/>
  <c r="AB585" i="2" s="1"/>
  <c r="AE585" i="2"/>
  <c r="AE857" i="2"/>
  <c r="B857" i="2"/>
  <c r="AB857" i="2" s="1"/>
  <c r="B873" i="2"/>
  <c r="AB873" i="2" s="1"/>
  <c r="AE873" i="2"/>
  <c r="B889" i="2"/>
  <c r="AB889" i="2" s="1"/>
  <c r="AE889" i="2"/>
  <c r="AE1265" i="2"/>
  <c r="B1265" i="2"/>
  <c r="AB1265" i="2" s="1"/>
  <c r="AE1585" i="2"/>
  <c r="B1585" i="2"/>
  <c r="AB1585" i="2" s="1"/>
  <c r="AE1609" i="2"/>
  <c r="B1609" i="2"/>
  <c r="AB1609" i="2" s="1"/>
  <c r="AE1633" i="2"/>
  <c r="B1633" i="2"/>
  <c r="AB1633" i="2" s="1"/>
  <c r="AE1657" i="2"/>
  <c r="B1657" i="2"/>
  <c r="AB1657" i="2" s="1"/>
  <c r="AE1673" i="2"/>
  <c r="B1673" i="2"/>
  <c r="AB1673" i="2" s="1"/>
  <c r="B1689" i="2"/>
  <c r="AB1689" i="2" s="1"/>
  <c r="AE1689" i="2"/>
  <c r="AE1705" i="2"/>
  <c r="B1705" i="2"/>
  <c r="AB1705" i="2" s="1"/>
  <c r="AE1965" i="2"/>
  <c r="B1965" i="2"/>
  <c r="AB1965" i="2" s="1"/>
  <c r="AE2029" i="2"/>
  <c r="B2029" i="2"/>
  <c r="AB2029" i="2" s="1"/>
  <c r="AE2161" i="2"/>
  <c r="B2161" i="2"/>
  <c r="AB2161" i="2" s="1"/>
  <c r="AE2185" i="2"/>
  <c r="B2185" i="2"/>
  <c r="AB2185" i="2" s="1"/>
  <c r="AE2209" i="2"/>
  <c r="B2209" i="2"/>
  <c r="AB2209" i="2" s="1"/>
  <c r="AE2233" i="2"/>
  <c r="B2233" i="2"/>
  <c r="AB2233" i="2" s="1"/>
  <c r="AE2257" i="2"/>
  <c r="B2257" i="2"/>
  <c r="AB2257" i="2" s="1"/>
  <c r="AE2297" i="2"/>
  <c r="B2297" i="2"/>
  <c r="AB2297" i="2" s="1"/>
  <c r="AE2321" i="2"/>
  <c r="B2321" i="2"/>
  <c r="AB2321" i="2" s="1"/>
  <c r="AE2337" i="2"/>
  <c r="B2337" i="2"/>
  <c r="AB2337" i="2" s="1"/>
  <c r="AE2377" i="2"/>
  <c r="B2377" i="2"/>
  <c r="AB2377" i="2" s="1"/>
  <c r="AE2445" i="2"/>
  <c r="B2445" i="2"/>
  <c r="AB2445" i="2" s="1"/>
  <c r="AE1535" i="2"/>
  <c r="B1535" i="2"/>
  <c r="AB1535" i="2" s="1"/>
  <c r="AE1559" i="2"/>
  <c r="B1559" i="2"/>
  <c r="AB1559" i="2" s="1"/>
  <c r="AE1831" i="2"/>
  <c r="B1831" i="2"/>
  <c r="AB1831" i="2" s="1"/>
  <c r="AE2119" i="2"/>
  <c r="B2119" i="2"/>
  <c r="AB2119" i="2" s="1"/>
  <c r="AE245" i="2"/>
  <c r="B245" i="2"/>
  <c r="AB245" i="2" s="1"/>
  <c r="AE329" i="2"/>
  <c r="B329" i="2"/>
  <c r="AB329" i="2" s="1"/>
  <c r="B681" i="2"/>
  <c r="AB681" i="2" s="1"/>
  <c r="AE681" i="2"/>
  <c r="AE705" i="2"/>
  <c r="B705" i="2"/>
  <c r="AB705" i="2" s="1"/>
  <c r="B745" i="2"/>
  <c r="AB745" i="2" s="1"/>
  <c r="AE745" i="2"/>
  <c r="B761" i="2"/>
  <c r="AB761" i="2" s="1"/>
  <c r="AE761" i="2"/>
  <c r="AE785" i="2"/>
  <c r="B785" i="2"/>
  <c r="AB785" i="2" s="1"/>
  <c r="AE817" i="2"/>
  <c r="B817" i="2"/>
  <c r="AB817" i="2" s="1"/>
  <c r="AE2121" i="2"/>
  <c r="B2121" i="2"/>
  <c r="AB2121" i="2" s="1"/>
  <c r="AE1166" i="2"/>
  <c r="B1166" i="2"/>
  <c r="AB1166" i="2" s="1"/>
  <c r="AE1294" i="2"/>
  <c r="B1294" i="2"/>
  <c r="AB1294" i="2" s="1"/>
  <c r="AE2082" i="2"/>
  <c r="B2082" i="2"/>
  <c r="AB2082" i="2" s="1"/>
  <c r="AE2122" i="2"/>
  <c r="B2122" i="2"/>
  <c r="AB2122" i="2" s="1"/>
  <c r="BG17" i="4"/>
  <c r="BH17" i="4"/>
  <c r="BF17" i="4"/>
  <c r="BG41" i="4"/>
  <c r="BH41" i="4"/>
  <c r="BF41" i="4"/>
  <c r="BG57" i="4"/>
  <c r="BH57" i="4"/>
  <c r="BF57" i="4"/>
  <c r="BF81" i="4"/>
  <c r="BG81" i="4"/>
  <c r="BH81" i="4"/>
  <c r="BH97" i="4"/>
  <c r="BF97" i="4"/>
  <c r="BG97" i="4"/>
  <c r="AE519" i="2"/>
  <c r="B519" i="2"/>
  <c r="AB519" i="2" s="1"/>
  <c r="AE543" i="2"/>
  <c r="B543" i="2"/>
  <c r="AB543" i="2" s="1"/>
  <c r="AE1023" i="2"/>
  <c r="B1023" i="2"/>
  <c r="AB1023" i="2" s="1"/>
  <c r="AE1047" i="2"/>
  <c r="B1047" i="2"/>
  <c r="AB1047" i="2" s="1"/>
  <c r="AE1063" i="2"/>
  <c r="B1063" i="2"/>
  <c r="AB1063" i="2" s="1"/>
  <c r="AE1415" i="2"/>
  <c r="B1415" i="2"/>
  <c r="AB1415" i="2" s="1"/>
  <c r="AE1671" i="2"/>
  <c r="B1671" i="2"/>
  <c r="AB1671" i="2" s="1"/>
  <c r="AE1695" i="2"/>
  <c r="B1695" i="2"/>
  <c r="AB1695" i="2" s="1"/>
  <c r="AE1719" i="2"/>
  <c r="B1719" i="2"/>
  <c r="AB1719" i="2" s="1"/>
  <c r="AE1220" i="2"/>
  <c r="B1220" i="2"/>
  <c r="AB1220" i="2" s="1"/>
  <c r="AE2012" i="2"/>
  <c r="B2012" i="2"/>
  <c r="AB2012" i="2" s="1"/>
  <c r="AE333" i="2"/>
  <c r="B333" i="2"/>
  <c r="AB333" i="2" s="1"/>
  <c r="AE357" i="2"/>
  <c r="B357" i="2"/>
  <c r="AB357" i="2" s="1"/>
  <c r="B617" i="2"/>
  <c r="AB617" i="2" s="1"/>
  <c r="AE617" i="2"/>
  <c r="AE1049" i="2"/>
  <c r="B1049" i="2"/>
  <c r="AB1049" i="2" s="1"/>
  <c r="B1097" i="2"/>
  <c r="AB1097" i="2" s="1"/>
  <c r="AE1097" i="2"/>
  <c r="B1129" i="2"/>
  <c r="AB1129" i="2" s="1"/>
  <c r="AE1129" i="2"/>
  <c r="AE1153" i="2"/>
  <c r="B1153" i="2"/>
  <c r="AB1153" i="2" s="1"/>
  <c r="B1433" i="2"/>
  <c r="AB1433" i="2" s="1"/>
  <c r="AE1433" i="2"/>
  <c r="AE1549" i="2"/>
  <c r="B1549" i="2"/>
  <c r="AB1549" i="2" s="1"/>
  <c r="AE1745" i="2"/>
  <c r="B1745" i="2"/>
  <c r="AB1745" i="2" s="1"/>
  <c r="AE1769" i="2"/>
  <c r="B1769" i="2"/>
  <c r="AB1769" i="2" s="1"/>
  <c r="AE1785" i="2"/>
  <c r="B1785" i="2"/>
  <c r="AB1785" i="2" s="1"/>
  <c r="AE1801" i="2"/>
  <c r="B1801" i="2"/>
  <c r="AB1801" i="2" s="1"/>
  <c r="AE1817" i="2"/>
  <c r="B1817" i="2"/>
  <c r="AB1817" i="2" s="1"/>
  <c r="AE1841" i="2"/>
  <c r="B1841" i="2"/>
  <c r="AB1841" i="2" s="1"/>
  <c r="AE1865" i="2"/>
  <c r="B1865" i="2"/>
  <c r="AB1865" i="2" s="1"/>
  <c r="AE1881" i="2"/>
  <c r="B1881" i="2"/>
  <c r="AB1881" i="2" s="1"/>
  <c r="AE1897" i="2"/>
  <c r="B1897" i="2"/>
  <c r="AB1897" i="2" s="1"/>
  <c r="AE2157" i="2"/>
  <c r="B2157" i="2"/>
  <c r="AB2157" i="2" s="1"/>
  <c r="AE2409" i="2"/>
  <c r="B2409" i="2"/>
  <c r="AB2409" i="2" s="1"/>
  <c r="AE407" i="2"/>
  <c r="B407" i="2"/>
  <c r="AB407" i="2" s="1"/>
  <c r="AE423" i="2"/>
  <c r="B423" i="2"/>
  <c r="AB423" i="2" s="1"/>
  <c r="AE639" i="2"/>
  <c r="B639" i="2"/>
  <c r="AB639" i="2" s="1"/>
  <c r="AE663" i="2"/>
  <c r="B663" i="2"/>
  <c r="AB663" i="2" s="1"/>
  <c r="AE679" i="2"/>
  <c r="B679" i="2"/>
  <c r="AB679" i="2" s="1"/>
  <c r="AE703" i="2"/>
  <c r="B703" i="2"/>
  <c r="AB703" i="2" s="1"/>
  <c r="AE919" i="2"/>
  <c r="B919" i="2"/>
  <c r="AB919" i="2" s="1"/>
  <c r="AE935" i="2"/>
  <c r="B935" i="2"/>
  <c r="AB935" i="2" s="1"/>
  <c r="AE1151" i="2"/>
  <c r="B1151" i="2"/>
  <c r="AB1151" i="2" s="1"/>
  <c r="AE1175" i="2"/>
  <c r="B1175" i="2"/>
  <c r="AB1175" i="2" s="1"/>
  <c r="AE1191" i="2"/>
  <c r="B1191" i="2"/>
  <c r="AB1191" i="2" s="1"/>
  <c r="AE1215" i="2"/>
  <c r="B1215" i="2"/>
  <c r="AB1215" i="2" s="1"/>
  <c r="AE1247" i="2"/>
  <c r="B1247" i="2"/>
  <c r="AB1247" i="2" s="1"/>
  <c r="AE1271" i="2"/>
  <c r="B1271" i="2"/>
  <c r="AB1271" i="2" s="1"/>
  <c r="AE1823" i="2"/>
  <c r="B1823" i="2"/>
  <c r="AB1823" i="2" s="1"/>
  <c r="AE2143" i="2"/>
  <c r="B2143" i="2"/>
  <c r="AB2143" i="2" s="1"/>
  <c r="AE229" i="2"/>
  <c r="B229" i="2"/>
  <c r="AB229" i="2" s="1"/>
  <c r="AE369" i="2"/>
  <c r="B369" i="2"/>
  <c r="AB369" i="2" s="1"/>
  <c r="AE833" i="2"/>
  <c r="B833" i="2"/>
  <c r="AB833" i="2" s="1"/>
  <c r="AE909" i="2"/>
  <c r="B909" i="2"/>
  <c r="AB909" i="2" s="1"/>
  <c r="AE1165" i="2"/>
  <c r="B1165" i="2"/>
  <c r="AB1165" i="2" s="1"/>
  <c r="AE1389" i="2"/>
  <c r="B1389" i="2"/>
  <c r="AB1389" i="2" s="1"/>
  <c r="AE1513" i="2"/>
  <c r="B1513" i="2"/>
  <c r="AB1513" i="2" s="1"/>
  <c r="AE1537" i="2"/>
  <c r="B1537" i="2"/>
  <c r="AB1537" i="2" s="1"/>
  <c r="AE1773" i="2"/>
  <c r="B1773" i="2"/>
  <c r="AB1773" i="2" s="1"/>
  <c r="AE1837" i="2"/>
  <c r="B1837" i="2"/>
  <c r="AB1837" i="2" s="1"/>
  <c r="AE2050" i="2"/>
  <c r="B2050" i="2"/>
  <c r="AB2050" i="2" s="1"/>
  <c r="AE2090" i="2"/>
  <c r="B2090" i="2"/>
  <c r="AB2090" i="2" s="1"/>
  <c r="BK120" i="4"/>
  <c r="BK131" i="4"/>
  <c r="BK115" i="4"/>
  <c r="BK126" i="4"/>
  <c r="BK129" i="4"/>
  <c r="BB115" i="4"/>
  <c r="BC119" i="4"/>
  <c r="BI119" i="4" s="1"/>
  <c r="BC115" i="4"/>
  <c r="BI115" i="4" s="1"/>
  <c r="BA119" i="4"/>
  <c r="BA113" i="4"/>
  <c r="BB118" i="4"/>
  <c r="BB122" i="4"/>
  <c r="BC132" i="4"/>
  <c r="BI132" i="4" s="1"/>
  <c r="BB127" i="4"/>
  <c r="BB129" i="4"/>
  <c r="BB130" i="4"/>
  <c r="BB132" i="4"/>
  <c r="BA127" i="4"/>
  <c r="BA132" i="4"/>
  <c r="BC127" i="4"/>
  <c r="BI127" i="4" s="1"/>
  <c r="BK132" i="4"/>
  <c r="BK116" i="4"/>
  <c r="BK127" i="4"/>
  <c r="BK125" i="4"/>
  <c r="BK122" i="4"/>
  <c r="BK121" i="4"/>
  <c r="BB116" i="4"/>
  <c r="BC122" i="4"/>
  <c r="BI122" i="4" s="1"/>
  <c r="BC116" i="4"/>
  <c r="BI116" i="4" s="1"/>
  <c r="BA120" i="4"/>
  <c r="BA115" i="4"/>
  <c r="BB119" i="4"/>
  <c r="BA114" i="4"/>
  <c r="BB131" i="4"/>
  <c r="BA126" i="4"/>
  <c r="BB125" i="4"/>
  <c r="BA129" i="4"/>
  <c r="BA131" i="4"/>
  <c r="BC125" i="4"/>
  <c r="BI125" i="4" s="1"/>
  <c r="BC130" i="4"/>
  <c r="BI130" i="4" s="1"/>
  <c r="BA125" i="4"/>
  <c r="BK124" i="4"/>
  <c r="BK113" i="4"/>
  <c r="BK119" i="4"/>
  <c r="BK130" i="4"/>
  <c r="BK114" i="4"/>
  <c r="BB114" i="4"/>
  <c r="BA116" i="4"/>
  <c r="BC114" i="4"/>
  <c r="BI114" i="4" s="1"/>
  <c r="BA118" i="4"/>
  <c r="BA122" i="4"/>
  <c r="BC117" i="4"/>
  <c r="BI117" i="4" s="1"/>
  <c r="BB121" i="4"/>
  <c r="BC121" i="4"/>
  <c r="BI121" i="4" s="1"/>
  <c r="BC128" i="4"/>
  <c r="BI128" i="4" s="1"/>
  <c r="BB123" i="4"/>
  <c r="BC131" i="4"/>
  <c r="BI131" i="4" s="1"/>
  <c r="BC123" i="4"/>
  <c r="BI123" i="4" s="1"/>
  <c r="BB128" i="4"/>
  <c r="BA123" i="4"/>
  <c r="BC126" i="4"/>
  <c r="BI126" i="4" s="1"/>
  <c r="BK128" i="4"/>
  <c r="BC113" i="4"/>
  <c r="BI113" i="4" s="1"/>
  <c r="BK123" i="4"/>
  <c r="BK117" i="4"/>
  <c r="BK118" i="4"/>
  <c r="BB113" i="4"/>
  <c r="BA117" i="4"/>
  <c r="BB117" i="4"/>
  <c r="BA121" i="4"/>
  <c r="BC120" i="4"/>
  <c r="BI120" i="4" s="1"/>
  <c r="BB120" i="4"/>
  <c r="BC118" i="4"/>
  <c r="BI118" i="4" s="1"/>
  <c r="BA130" i="4"/>
  <c r="BC124" i="4"/>
  <c r="BI124" i="4" s="1"/>
  <c r="BA124" i="4"/>
  <c r="BB126" i="4"/>
  <c r="BC129" i="4"/>
  <c r="BI129" i="4" s="1"/>
  <c r="BB124" i="4"/>
  <c r="BA128" i="4"/>
  <c r="AE343" i="2"/>
  <c r="B343" i="2"/>
  <c r="AB343" i="2" s="1"/>
  <c r="AE359" i="2"/>
  <c r="B359" i="2"/>
  <c r="AB359" i="2" s="1"/>
  <c r="AE383" i="2"/>
  <c r="B383" i="2"/>
  <c r="AB383" i="2" s="1"/>
  <c r="AE855" i="2"/>
  <c r="B855" i="2"/>
  <c r="AB855" i="2" s="1"/>
  <c r="AE871" i="2"/>
  <c r="B871" i="2"/>
  <c r="AB871" i="2" s="1"/>
  <c r="AE895" i="2"/>
  <c r="B895" i="2"/>
  <c r="AB895" i="2" s="1"/>
  <c r="AE1143" i="2"/>
  <c r="B1143" i="2"/>
  <c r="AB1143" i="2" s="1"/>
  <c r="AE1439" i="2"/>
  <c r="B1439" i="2"/>
  <c r="AB1439" i="2" s="1"/>
  <c r="AE1463" i="2"/>
  <c r="B1463" i="2"/>
  <c r="AB1463" i="2" s="1"/>
  <c r="AE1479" i="2"/>
  <c r="B1479" i="2"/>
  <c r="AB1479" i="2" s="1"/>
  <c r="AE1503" i="2"/>
  <c r="B1503" i="2"/>
  <c r="AB1503" i="2" s="1"/>
  <c r="AE1983" i="2"/>
  <c r="B1983" i="2"/>
  <c r="AB1983" i="2" s="1"/>
  <c r="AE2015" i="2"/>
  <c r="B2015" i="2"/>
  <c r="AB2015" i="2" s="1"/>
  <c r="AE2047" i="2"/>
  <c r="B2047" i="2"/>
  <c r="AB2047" i="2" s="1"/>
  <c r="AE2079" i="2"/>
  <c r="B2079" i="2"/>
  <c r="AB2079" i="2" s="1"/>
  <c r="BG22" i="4"/>
  <c r="BF22" i="4"/>
  <c r="BH22" i="4"/>
  <c r="BF38" i="4"/>
  <c r="BG38" i="4"/>
  <c r="BH38" i="4"/>
  <c r="BF54" i="4"/>
  <c r="BG54" i="4"/>
  <c r="BH54" i="4"/>
  <c r="BG70" i="4"/>
  <c r="BH70" i="4"/>
  <c r="BF70" i="4"/>
  <c r="BF86" i="4"/>
  <c r="BG86" i="4"/>
  <c r="BH86" i="4"/>
  <c r="BG102" i="4"/>
  <c r="BF102" i="4"/>
  <c r="BH102" i="4"/>
  <c r="AE421" i="2"/>
  <c r="B421" i="2"/>
  <c r="AB421" i="2" s="1"/>
  <c r="B521" i="2"/>
  <c r="AB521" i="2" s="1"/>
  <c r="AE521" i="2"/>
  <c r="AE573" i="2"/>
  <c r="B573" i="2"/>
  <c r="AB573" i="2" s="1"/>
  <c r="AE589" i="2"/>
  <c r="B589" i="2"/>
  <c r="AB589" i="2" s="1"/>
  <c r="AE665" i="2"/>
  <c r="B665" i="2"/>
  <c r="AB665" i="2" s="1"/>
  <c r="AE961" i="2"/>
  <c r="B961" i="2"/>
  <c r="AB961" i="2" s="1"/>
  <c r="AE1005" i="2"/>
  <c r="B1005" i="2"/>
  <c r="AB1005" i="2" s="1"/>
  <c r="AE1201" i="2"/>
  <c r="B1201" i="2"/>
  <c r="AB1201" i="2" s="1"/>
  <c r="AE1261" i="2"/>
  <c r="B1261" i="2"/>
  <c r="AB1261" i="2" s="1"/>
  <c r="AE1457" i="2"/>
  <c r="B1457" i="2"/>
  <c r="AB1457" i="2" s="1"/>
  <c r="AE1481" i="2"/>
  <c r="B1481" i="2"/>
  <c r="AB1481" i="2" s="1"/>
  <c r="AE1645" i="2"/>
  <c r="B1645" i="2"/>
  <c r="AB1645" i="2" s="1"/>
  <c r="AE1709" i="2"/>
  <c r="B1709" i="2"/>
  <c r="AB1709" i="2" s="1"/>
  <c r="AE1945" i="2"/>
  <c r="B1945" i="2"/>
  <c r="AB1945" i="2" s="1"/>
  <c r="AE1977" i="2"/>
  <c r="B1977" i="2"/>
  <c r="AB1977" i="2" s="1"/>
  <c r="B2001" i="2"/>
  <c r="AB2001" i="2" s="1"/>
  <c r="AE2001" i="2"/>
  <c r="AE2041" i="2"/>
  <c r="B2041" i="2"/>
  <c r="AB2041" i="2" s="1"/>
  <c r="AE2065" i="2"/>
  <c r="B2065" i="2"/>
  <c r="AB2065" i="2" s="1"/>
  <c r="BF12" i="4"/>
  <c r="BG12" i="4"/>
  <c r="BH12" i="4"/>
  <c r="BH28" i="4"/>
  <c r="BG28" i="4"/>
  <c r="BF28" i="4"/>
  <c r="BH44" i="4"/>
  <c r="BG44" i="4"/>
  <c r="BF44" i="4"/>
  <c r="BF60" i="4"/>
  <c r="BH60" i="4"/>
  <c r="BG60" i="4"/>
  <c r="BH76" i="4"/>
  <c r="BF76" i="4"/>
  <c r="BG76" i="4"/>
  <c r="BG92" i="4"/>
  <c r="BF92" i="4"/>
  <c r="BH92" i="4"/>
  <c r="BF108" i="4"/>
  <c r="BH108" i="4"/>
  <c r="BG108" i="4"/>
  <c r="AE2002" i="2"/>
  <c r="B2002" i="2"/>
  <c r="AB2002" i="2" s="1"/>
  <c r="AE1545" i="2"/>
  <c r="B1545" i="2"/>
  <c r="AB1545" i="2" s="1"/>
  <c r="AE2089" i="2"/>
  <c r="B2089" i="2"/>
  <c r="AB2089" i="2" s="1"/>
  <c r="B2129" i="2"/>
  <c r="AB2129" i="2" s="1"/>
  <c r="AE2129" i="2"/>
  <c r="AE1102" i="2"/>
  <c r="B1102" i="2"/>
  <c r="AB1102" i="2" s="1"/>
  <c r="AE2058" i="2"/>
  <c r="B2058" i="2"/>
  <c r="AB2058" i="2" s="1"/>
  <c r="AE2130" i="2"/>
  <c r="B2130" i="2"/>
  <c r="AB2130" i="2" s="1"/>
  <c r="R56" i="2" a="1"/>
  <c r="R56" i="2" s="1"/>
  <c r="R120" i="2" a="1"/>
  <c r="R120" i="2" s="1"/>
  <c r="R59" i="2" a="1"/>
  <c r="R59" i="2" s="1"/>
  <c r="R67" i="2" a="1"/>
  <c r="R67" i="2" s="1"/>
  <c r="T91" i="2" a="1"/>
  <c r="T91" i="2" s="1"/>
  <c r="T123" i="2" a="1"/>
  <c r="T123" i="2" s="1"/>
  <c r="R147" i="2" a="1"/>
  <c r="R147" i="2" s="1"/>
  <c r="R155" i="2" a="1"/>
  <c r="R155" i="2" s="1"/>
  <c r="T187" i="2" a="1"/>
  <c r="T187" i="2" s="1"/>
  <c r="T203" i="2" a="1"/>
  <c r="T203" i="2" s="1"/>
  <c r="T185" i="2" a="1"/>
  <c r="T185" i="2" s="1"/>
  <c r="T193" i="2" a="1"/>
  <c r="T193" i="2" s="1"/>
  <c r="R11" i="2" a="1"/>
  <c r="R11" i="2" s="1"/>
  <c r="R73" i="2" a="1"/>
  <c r="R73" i="2" s="1"/>
  <c r="R137" i="2" a="1"/>
  <c r="R137" i="2" s="1"/>
  <c r="R169" i="2" a="1"/>
  <c r="R169" i="2" s="1"/>
  <c r="T43" i="2" a="1"/>
  <c r="T43" i="2" s="1"/>
  <c r="R115" i="2" a="1"/>
  <c r="R115" i="2" s="1"/>
  <c r="T20" i="2" a="1"/>
  <c r="T20" i="2" s="1"/>
  <c r="T28" i="2" a="1"/>
  <c r="T28" i="2" s="1"/>
  <c r="R44" i="2" a="1"/>
  <c r="R44" i="2" s="1"/>
  <c r="R52" i="2" a="1"/>
  <c r="R52" i="2" s="1"/>
  <c r="T84" i="2" a="1"/>
  <c r="T84" i="2" s="1"/>
  <c r="T92" i="2" a="1"/>
  <c r="T92" i="2" s="1"/>
  <c r="R108" i="2" a="1"/>
  <c r="R108" i="2" s="1"/>
  <c r="R116" i="2" a="1"/>
  <c r="R116" i="2" s="1"/>
  <c r="R140" i="2" a="1"/>
  <c r="R140" i="2" s="1"/>
  <c r="T156" i="2" a="1"/>
  <c r="T156" i="2" s="1"/>
  <c r="R172" i="2" a="1"/>
  <c r="R172" i="2" s="1"/>
  <c r="T188" i="2" a="1"/>
  <c r="T188" i="2" s="1"/>
  <c r="R204" i="2" a="1"/>
  <c r="R204" i="2" s="1"/>
  <c r="R13" i="2" a="1"/>
  <c r="R13" i="2" s="1"/>
  <c r="R37" i="2" a="1"/>
  <c r="R37" i="2" s="1"/>
  <c r="T53" i="2" a="1"/>
  <c r="T53" i="2" s="1"/>
  <c r="T61" i="2" a="1"/>
  <c r="T61" i="2" s="1"/>
  <c r="R77" i="2" a="1"/>
  <c r="R77" i="2" s="1"/>
  <c r="R101" i="2" a="1"/>
  <c r="R101" i="2" s="1"/>
  <c r="T117" i="2" a="1"/>
  <c r="T117" i="2" s="1"/>
  <c r="T125" i="2" a="1"/>
  <c r="T125" i="2" s="1"/>
  <c r="R209" i="2" a="1"/>
  <c r="R209" i="2" s="1"/>
  <c r="R213" i="2" a="1"/>
  <c r="R213" i="2" s="1"/>
  <c r="T55" i="2" a="1"/>
  <c r="T55" i="2" s="1"/>
  <c r="T63" i="2" a="1"/>
  <c r="T63" i="2" s="1"/>
  <c r="R79" i="2" a="1"/>
  <c r="R79" i="2" s="1"/>
  <c r="R127" i="2" a="1"/>
  <c r="R127" i="2" s="1"/>
  <c r="T135" i="2" a="1"/>
  <c r="T135" i="2" s="1"/>
  <c r="R167" i="2" a="1"/>
  <c r="R167" i="2" s="1"/>
  <c r="T175" i="2" a="1"/>
  <c r="T175" i="2" s="1"/>
  <c r="R199" i="2" a="1"/>
  <c r="R199" i="2" s="1"/>
  <c r="T207" i="2" a="1"/>
  <c r="T207" i="2" s="1"/>
  <c r="T17" i="2" a="1"/>
  <c r="T17" i="2" s="1"/>
  <c r="T57" i="2" a="1"/>
  <c r="T57" i="2" s="1"/>
  <c r="R65" i="2" a="1"/>
  <c r="R65" i="2" s="1"/>
  <c r="T81" i="2" a="1"/>
  <c r="T81" i="2" s="1"/>
  <c r="T121" i="2" a="1"/>
  <c r="T121" i="2" s="1"/>
  <c r="T129" i="2" a="1"/>
  <c r="T129" i="2" s="1"/>
  <c r="R181" i="2" a="1"/>
  <c r="R181" i="2" s="1"/>
  <c r="T87" i="2" a="1"/>
  <c r="T87" i="2" s="1"/>
  <c r="T95" i="2" a="1"/>
  <c r="T95" i="2" s="1"/>
  <c r="R159" i="2" a="1"/>
  <c r="R159" i="2" s="1"/>
  <c r="T215" i="2" a="1"/>
  <c r="T215" i="2" s="1"/>
  <c r="T24" i="2" a="1"/>
  <c r="T24" i="2" s="1"/>
  <c r="R48" i="2" a="1"/>
  <c r="R48" i="2" s="1"/>
  <c r="T64" i="2" a="1"/>
  <c r="T64" i="2" s="1"/>
  <c r="T88" i="2" a="1"/>
  <c r="T88" i="2" s="1"/>
  <c r="R112" i="2" a="1"/>
  <c r="R112" i="2" s="1"/>
  <c r="T128" i="2" a="1"/>
  <c r="T128" i="2" s="1"/>
  <c r="T152" i="2" a="1"/>
  <c r="T152" i="2" s="1"/>
  <c r="R160" i="2" a="1"/>
  <c r="R160" i="2" s="1"/>
  <c r="T184" i="2" a="1"/>
  <c r="T184" i="2" s="1"/>
  <c r="R192" i="2" a="1"/>
  <c r="R192" i="2" s="1"/>
  <c r="R208" i="2" a="1"/>
  <c r="R208" i="2" s="1"/>
  <c r="T83" i="2" a="1"/>
  <c r="T83" i="2" s="1"/>
  <c r="R211" i="2" a="1"/>
  <c r="R211" i="2" s="1"/>
  <c r="T150" i="2" a="1"/>
  <c r="T150" i="2" s="1"/>
  <c r="R18" i="2" a="1"/>
  <c r="R18" i="2" s="1"/>
  <c r="R182" i="2" a="1"/>
  <c r="R182" i="2" s="1"/>
  <c r="R22" i="2" a="1"/>
  <c r="R22" i="2" s="1"/>
  <c r="T50" i="2" a="1"/>
  <c r="T50" i="2" s="1"/>
  <c r="T58" i="2" a="1"/>
  <c r="T58" i="2" s="1"/>
  <c r="R86" i="2" a="1"/>
  <c r="R86" i="2" s="1"/>
  <c r="T114" i="2" a="1"/>
  <c r="T114" i="2" s="1"/>
  <c r="T122" i="2" a="1"/>
  <c r="T122" i="2" s="1"/>
  <c r="R130" i="2" a="1"/>
  <c r="R130" i="2" s="1"/>
  <c r="R158" i="2" a="1"/>
  <c r="R158" i="2" s="1"/>
  <c r="T166" i="2" a="1"/>
  <c r="T166" i="2" s="1"/>
  <c r="R194" i="2" a="1"/>
  <c r="R194" i="2" s="1"/>
  <c r="T214" i="2" a="1"/>
  <c r="T214" i="2" s="1"/>
  <c r="R149" i="2" a="1"/>
  <c r="R149" i="2" s="1"/>
  <c r="T82" i="2" a="1"/>
  <c r="T82" i="2" s="1"/>
  <c r="R154" i="2" a="1"/>
  <c r="R154" i="2" s="1"/>
  <c r="T210" i="2" a="1"/>
  <c r="T210" i="2" s="1"/>
  <c r="R103" i="2" a="1"/>
  <c r="R103" i="2" s="1"/>
  <c r="R173" i="2" a="1"/>
  <c r="R173" i="2" s="1"/>
  <c r="T202" i="2" a="1"/>
  <c r="T202" i="2" s="1"/>
  <c r="R26" i="2" a="1"/>
  <c r="R26" i="2" s="1"/>
  <c r="R54" i="2" a="1"/>
  <c r="R54" i="2" s="1"/>
  <c r="T62" i="2" a="1"/>
  <c r="T62" i="2" s="1"/>
  <c r="T118" i="2" a="1"/>
  <c r="T118" i="2" s="1"/>
  <c r="R126" i="2" a="1"/>
  <c r="R126" i="2" s="1"/>
  <c r="T134" i="2" a="1"/>
  <c r="T134" i="2" s="1"/>
  <c r="T198" i="2" a="1"/>
  <c r="T198" i="2" s="1"/>
  <c r="S2382" i="2" a="1"/>
  <c r="S2382" i="2" s="1"/>
  <c r="R203" i="2" a="1"/>
  <c r="R203" i="2" s="1"/>
  <c r="T98" i="2" a="1"/>
  <c r="T98" i="2" s="1"/>
  <c r="T106" i="2" a="1"/>
  <c r="T106" i="2" s="1"/>
  <c r="R178" i="2" a="1"/>
  <c r="R178" i="2" s="1"/>
  <c r="T186" i="2" a="1"/>
  <c r="T186" i="2" s="1"/>
  <c r="R206" i="2" a="1"/>
  <c r="R206" i="2" s="1"/>
  <c r="R38" i="2" a="1"/>
  <c r="R38" i="2" s="1"/>
  <c r="R66" i="2" a="1"/>
  <c r="R66" i="2" s="1"/>
  <c r="T190" i="2" a="1"/>
  <c r="T190" i="2" s="1"/>
  <c r="R72" i="2" a="1"/>
  <c r="R72" i="2" s="1"/>
  <c r="T27" i="2" a="1"/>
  <c r="T27" i="2" s="1"/>
  <c r="R75" i="2" a="1"/>
  <c r="R75" i="2" s="1"/>
  <c r="R83" i="2" a="1"/>
  <c r="R83" i="2" s="1"/>
  <c r="T107" i="2" a="1"/>
  <c r="T107" i="2" s="1"/>
  <c r="T147" i="2" a="1"/>
  <c r="T147" i="2" s="1"/>
  <c r="T171" i="2" a="1"/>
  <c r="T171" i="2" s="1"/>
  <c r="R187" i="2" a="1"/>
  <c r="R187" i="2" s="1"/>
  <c r="R25" i="2" a="1"/>
  <c r="R25" i="2" s="1"/>
  <c r="R89" i="2" a="1"/>
  <c r="R89" i="2" s="1"/>
  <c r="R145" i="2" a="1"/>
  <c r="R145" i="2" s="1"/>
  <c r="R177" i="2" a="1"/>
  <c r="R177" i="2" s="1"/>
  <c r="T11" i="2" a="1"/>
  <c r="T11" i="2" s="1"/>
  <c r="R179" i="2" a="1"/>
  <c r="R179" i="2" s="1"/>
  <c r="T36" i="2" a="1"/>
  <c r="T36" i="2" s="1"/>
  <c r="T44" i="2" a="1"/>
  <c r="T44" i="2" s="1"/>
  <c r="R60" i="2" a="1"/>
  <c r="R60" i="2" s="1"/>
  <c r="R68" i="2" a="1"/>
  <c r="R68" i="2" s="1"/>
  <c r="T100" i="2" a="1"/>
  <c r="T100" i="2" s="1"/>
  <c r="T108" i="2" a="1"/>
  <c r="T108" i="2" s="1"/>
  <c r="R124" i="2" a="1"/>
  <c r="R124" i="2" s="1"/>
  <c r="R132" i="2" a="1"/>
  <c r="R132" i="2" s="1"/>
  <c r="T148" i="2" a="1"/>
  <c r="T148" i="2" s="1"/>
  <c r="R164" i="2" a="1"/>
  <c r="R164" i="2" s="1"/>
  <c r="T180" i="2" a="1"/>
  <c r="T180" i="2" s="1"/>
  <c r="R196" i="2" a="1"/>
  <c r="R196" i="2" s="1"/>
  <c r="T212" i="2" a="1"/>
  <c r="T212" i="2" s="1"/>
  <c r="T13" i="2" a="1"/>
  <c r="T13" i="2" s="1"/>
  <c r="R29" i="2" a="1"/>
  <c r="R29" i="2" s="1"/>
  <c r="R53" i="2" a="1"/>
  <c r="R53" i="2" s="1"/>
  <c r="T69" i="2" a="1"/>
  <c r="T69" i="2" s="1"/>
  <c r="T77" i="2" a="1"/>
  <c r="T77" i="2" s="1"/>
  <c r="R93" i="2" a="1"/>
  <c r="R93" i="2" s="1"/>
  <c r="R117" i="2" a="1"/>
  <c r="R117" i="2" s="1"/>
  <c r="R201" i="2" a="1"/>
  <c r="R201" i="2" s="1"/>
  <c r="T209" i="2" a="1"/>
  <c r="T209" i="2" s="1"/>
  <c r="R15" i="2" a="1"/>
  <c r="R15" i="2" s="1"/>
  <c r="T71" i="2" a="1"/>
  <c r="T71" i="2" s="1"/>
  <c r="T79" i="2" a="1"/>
  <c r="T79" i="2" s="1"/>
  <c r="R111" i="2" a="1"/>
  <c r="R111" i="2" s="1"/>
  <c r="T127" i="2" a="1"/>
  <c r="T127" i="2" s="1"/>
  <c r="R151" i="2" a="1"/>
  <c r="R151" i="2" s="1"/>
  <c r="T167" i="2" a="1"/>
  <c r="T167" i="2" s="1"/>
  <c r="R191" i="2" a="1"/>
  <c r="R191" i="2" s="1"/>
  <c r="T199" i="2" a="1"/>
  <c r="T199" i="2" s="1"/>
  <c r="R17" i="2" a="1"/>
  <c r="R17" i="2" s="1"/>
  <c r="R33" i="2" a="1"/>
  <c r="R33" i="2" s="1"/>
  <c r="T73" i="2" a="1"/>
  <c r="T73" i="2" s="1"/>
  <c r="R81" i="2" a="1"/>
  <c r="R81" i="2" s="1"/>
  <c r="R97" i="2" a="1"/>
  <c r="R97" i="2" s="1"/>
  <c r="T137" i="2" a="1"/>
  <c r="T137" i="2" s="1"/>
  <c r="T153" i="2" a="1"/>
  <c r="T153" i="2" s="1"/>
  <c r="T169" i="2" a="1"/>
  <c r="T169" i="2" s="1"/>
  <c r="R23" i="2" a="1"/>
  <c r="R23" i="2" s="1"/>
  <c r="T189" i="2" a="1"/>
  <c r="T189" i="2" s="1"/>
  <c r="T119" i="2" a="1"/>
  <c r="T119" i="2" s="1"/>
  <c r="T159" i="2" a="1"/>
  <c r="T159" i="2" s="1"/>
  <c r="T16" i="2" a="1"/>
  <c r="T16" i="2" s="1"/>
  <c r="T40" i="2" a="1"/>
  <c r="T40" i="2" s="1"/>
  <c r="R64" i="2" a="1"/>
  <c r="R64" i="2" s="1"/>
  <c r="T80" i="2" a="1"/>
  <c r="T80" i="2" s="1"/>
  <c r="T104" i="2" a="1"/>
  <c r="T104" i="2" s="1"/>
  <c r="R128" i="2" a="1"/>
  <c r="R128" i="2" s="1"/>
  <c r="T144" i="2" a="1"/>
  <c r="T144" i="2" s="1"/>
  <c r="R152" i="2" a="1"/>
  <c r="R152" i="2" s="1"/>
  <c r="T176" i="2" a="1"/>
  <c r="T176" i="2" s="1"/>
  <c r="R184" i="2" a="1"/>
  <c r="R184" i="2" s="1"/>
  <c r="T200" i="2" a="1"/>
  <c r="T200" i="2" s="1"/>
  <c r="T181" i="2" a="1"/>
  <c r="T181" i="2" s="1"/>
  <c r="T19" i="2" a="1"/>
  <c r="T19" i="2" s="1"/>
  <c r="T99" i="2" a="1"/>
  <c r="T99" i="2" s="1"/>
  <c r="R14" i="2" a="1"/>
  <c r="R14" i="2" s="1"/>
  <c r="R34" i="2" a="1"/>
  <c r="R34" i="2" s="1"/>
  <c r="R94" i="2" a="1"/>
  <c r="R94" i="2" s="1"/>
  <c r="T182" i="2" a="1"/>
  <c r="T182" i="2" s="1"/>
  <c r="T51" i="2" a="1"/>
  <c r="T51" i="2" s="1"/>
  <c r="R146" i="2" a="1"/>
  <c r="R146" i="2" s="1"/>
  <c r="T158" i="2" a="1"/>
  <c r="T158" i="2" s="1"/>
  <c r="T194" i="2" a="1"/>
  <c r="T194" i="2" s="1"/>
  <c r="R165" i="2" a="1"/>
  <c r="R165" i="2" s="1"/>
  <c r="T154" i="2" a="1"/>
  <c r="T154" i="2" s="1"/>
  <c r="R39" i="2" a="1"/>
  <c r="R39" i="2" s="1"/>
  <c r="R133" i="2" a="1"/>
  <c r="R133" i="2" s="1"/>
  <c r="T205" i="2" a="1"/>
  <c r="T205" i="2" s="1"/>
  <c r="R74" i="2" a="1"/>
  <c r="R74" i="2" s="1"/>
  <c r="R110" i="2" a="1"/>
  <c r="R110" i="2" s="1"/>
  <c r="R185" i="2" a="1"/>
  <c r="R185" i="2" s="1"/>
  <c r="T26" i="2" a="1"/>
  <c r="T26" i="2" s="1"/>
  <c r="R90" i="2" a="1"/>
  <c r="R90" i="2" s="1"/>
  <c r="R118" i="2" a="1"/>
  <c r="R118" i="2" s="1"/>
  <c r="T126" i="2" a="1"/>
  <c r="T126" i="2" s="1"/>
  <c r="R170" i="2" a="1"/>
  <c r="R170" i="2" s="1"/>
  <c r="T2382" i="2" a="1"/>
  <c r="T2382" i="2" s="1"/>
  <c r="T178" i="2" a="1"/>
  <c r="T178" i="2" s="1"/>
  <c r="T102" i="2" a="1"/>
  <c r="T102" i="2" s="1"/>
  <c r="R24" i="2" a="1"/>
  <c r="R24" i="2" s="1"/>
  <c r="R88" i="2" a="1"/>
  <c r="R88" i="2" s="1"/>
  <c r="R19" i="2" a="1"/>
  <c r="R19" i="2" s="1"/>
  <c r="T59" i="2" a="1"/>
  <c r="T59" i="2" s="1"/>
  <c r="R91" i="2" a="1"/>
  <c r="R91" i="2" s="1"/>
  <c r="R99" i="2" a="1"/>
  <c r="R99" i="2" s="1"/>
  <c r="R123" i="2" a="1"/>
  <c r="R123" i="2" s="1"/>
  <c r="R131" i="2" a="1"/>
  <c r="R131" i="2" s="1"/>
  <c r="R163" i="2" a="1"/>
  <c r="R163" i="2" s="1"/>
  <c r="R171" i="2" a="1"/>
  <c r="R171" i="2" s="1"/>
  <c r="T195" i="2" a="1"/>
  <c r="T195" i="2" s="1"/>
  <c r="T211" i="2" a="1"/>
  <c r="T211" i="2" s="1"/>
  <c r="R193" i="2" a="1"/>
  <c r="R193" i="2" s="1"/>
  <c r="R197" i="2" a="1"/>
  <c r="R197" i="2" s="1"/>
  <c r="R41" i="2" a="1"/>
  <c r="R41" i="2" s="1"/>
  <c r="R105" i="2" a="1"/>
  <c r="R105" i="2" s="1"/>
  <c r="R153" i="2" a="1"/>
  <c r="R153" i="2" s="1"/>
  <c r="R43" i="2" a="1"/>
  <c r="R43" i="2" s="1"/>
  <c r="R51" i="2" a="1"/>
  <c r="R51" i="2" s="1"/>
  <c r="T139" i="2" a="1"/>
  <c r="T139" i="2" s="1"/>
  <c r="T179" i="2" a="1"/>
  <c r="T179" i="2" s="1"/>
  <c r="R12" i="2" a="1"/>
  <c r="R12" i="2" s="1"/>
  <c r="R20" i="2" a="1"/>
  <c r="R20" i="2" s="1"/>
  <c r="T52" i="2" a="1"/>
  <c r="T52" i="2" s="1"/>
  <c r="T60" i="2" a="1"/>
  <c r="T60" i="2" s="1"/>
  <c r="R76" i="2" a="1"/>
  <c r="R76" i="2" s="1"/>
  <c r="R84" i="2" a="1"/>
  <c r="R84" i="2" s="1"/>
  <c r="T116" i="2" a="1"/>
  <c r="T116" i="2" s="1"/>
  <c r="T124" i="2" a="1"/>
  <c r="T124" i="2" s="1"/>
  <c r="T140" i="2" a="1"/>
  <c r="T140" i="2" s="1"/>
  <c r="R156" i="2" a="1"/>
  <c r="R156" i="2" s="1"/>
  <c r="T172" i="2" a="1"/>
  <c r="T172" i="2" s="1"/>
  <c r="R188" i="2" a="1"/>
  <c r="R188" i="2" s="1"/>
  <c r="T204" i="2" a="1"/>
  <c r="T204" i="2" s="1"/>
  <c r="T21" i="2" a="1"/>
  <c r="T21" i="2" s="1"/>
  <c r="T29" i="2" a="1"/>
  <c r="T29" i="2" s="1"/>
  <c r="R45" i="2" a="1"/>
  <c r="R45" i="2" s="1"/>
  <c r="T85" i="2" a="1"/>
  <c r="T85" i="2" s="1"/>
  <c r="T93" i="2" a="1"/>
  <c r="T93" i="2" s="1"/>
  <c r="R109" i="2" a="1"/>
  <c r="R109" i="2" s="1"/>
  <c r="T133" i="2" a="1"/>
  <c r="T133" i="2" s="1"/>
  <c r="T149" i="2" a="1"/>
  <c r="T149" i="2" s="1"/>
  <c r="T165" i="2" a="1"/>
  <c r="T165" i="2" s="1"/>
  <c r="T201" i="2" a="1"/>
  <c r="T201" i="2" s="1"/>
  <c r="T15" i="2" a="1"/>
  <c r="T15" i="2" s="1"/>
  <c r="R47" i="2" a="1"/>
  <c r="R47" i="2" s="1"/>
  <c r="T103" i="2" a="1"/>
  <c r="T103" i="2" s="1"/>
  <c r="T111" i="2" a="1"/>
  <c r="T111" i="2" s="1"/>
  <c r="R143" i="2" a="1"/>
  <c r="R143" i="2" s="1"/>
  <c r="T151" i="2" a="1"/>
  <c r="T151" i="2" s="1"/>
  <c r="R183" i="2" a="1"/>
  <c r="R183" i="2" s="1"/>
  <c r="T191" i="2" a="1"/>
  <c r="T191" i="2" s="1"/>
  <c r="T25" i="2" a="1"/>
  <c r="T25" i="2" s="1"/>
  <c r="T33" i="2" a="1"/>
  <c r="T33" i="2" s="1"/>
  <c r="R49" i="2" a="1"/>
  <c r="R49" i="2" s="1"/>
  <c r="T89" i="2" a="1"/>
  <c r="T89" i="2" s="1"/>
  <c r="T97" i="2" a="1"/>
  <c r="T97" i="2" s="1"/>
  <c r="R113" i="2" a="1"/>
  <c r="R113" i="2" s="1"/>
  <c r="R87" i="2" a="1"/>
  <c r="R87" i="2" s="1"/>
  <c r="R31" i="2" a="1"/>
  <c r="R31" i="2" s="1"/>
  <c r="R16" i="2" a="1"/>
  <c r="R16" i="2" s="1"/>
  <c r="T32" i="2" a="1"/>
  <c r="T32" i="2" s="1"/>
  <c r="T56" i="2" a="1"/>
  <c r="T56" i="2" s="1"/>
  <c r="R80" i="2" a="1"/>
  <c r="R80" i="2" s="1"/>
  <c r="T96" i="2" a="1"/>
  <c r="T96" i="2" s="1"/>
  <c r="T120" i="2" a="1"/>
  <c r="T120" i="2" s="1"/>
  <c r="T136" i="2" a="1"/>
  <c r="T136" i="2" s="1"/>
  <c r="R144" i="2" a="1"/>
  <c r="R144" i="2" s="1"/>
  <c r="T168" i="2" a="1"/>
  <c r="T168" i="2" s="1"/>
  <c r="R176" i="2" a="1"/>
  <c r="R176" i="2" s="1"/>
  <c r="R200" i="2" a="1"/>
  <c r="R200" i="2" s="1"/>
  <c r="T177" i="2" a="1"/>
  <c r="T177" i="2" s="1"/>
  <c r="T35" i="2" a="1"/>
  <c r="T35" i="2" s="1"/>
  <c r="T131" i="2" a="1"/>
  <c r="T131" i="2" s="1"/>
  <c r="T14" i="2" a="1"/>
  <c r="T14" i="2" s="1"/>
  <c r="R42" i="2" a="1"/>
  <c r="R42" i="2" s="1"/>
  <c r="T70" i="2" a="1"/>
  <c r="T70" i="2" s="1"/>
  <c r="T18" i="2" a="1"/>
  <c r="T18" i="2" s="1"/>
  <c r="R46" i="2" a="1"/>
  <c r="R46" i="2" s="1"/>
  <c r="T94" i="2" a="1"/>
  <c r="T94" i="2" s="1"/>
  <c r="T115" i="2" a="1"/>
  <c r="T115" i="2" s="1"/>
  <c r="R50" i="2" a="1"/>
  <c r="R50" i="2" s="1"/>
  <c r="R114" i="2" a="1"/>
  <c r="R114" i="2" s="1"/>
  <c r="T130" i="2" a="1"/>
  <c r="T130" i="2" s="1"/>
  <c r="R138" i="2" a="1"/>
  <c r="R138" i="2" s="1"/>
  <c r="T146" i="2" a="1"/>
  <c r="T146" i="2" s="1"/>
  <c r="R174" i="2" a="1"/>
  <c r="R174" i="2" s="1"/>
  <c r="R214" i="2" a="1"/>
  <c r="R214" i="2" s="1"/>
  <c r="T197" i="2" a="1"/>
  <c r="T197" i="2" s="1"/>
  <c r="R30" i="2" a="1"/>
  <c r="R30" i="2" s="1"/>
  <c r="R82" i="2" a="1"/>
  <c r="R82" i="2" s="1"/>
  <c r="R55" i="2" a="1"/>
  <c r="R55" i="2" s="1"/>
  <c r="R141" i="2" a="1"/>
  <c r="R141" i="2" s="1"/>
  <c r="T74" i="2" a="1"/>
  <c r="T74" i="2" s="1"/>
  <c r="T110" i="2" a="1"/>
  <c r="T110" i="2" s="1"/>
  <c r="T90" i="2" a="1"/>
  <c r="T90" i="2" s="1"/>
  <c r="R142" i="2" a="1"/>
  <c r="R142" i="2" s="1"/>
  <c r="R162" i="2" a="1"/>
  <c r="R162" i="2" s="1"/>
  <c r="T170" i="2" a="1"/>
  <c r="T170" i="2" s="1"/>
  <c r="R198" i="2" a="1"/>
  <c r="R198" i="2" s="1"/>
  <c r="R2382" i="2" a="1"/>
  <c r="R2382" i="2" s="1"/>
  <c r="R78" i="2" a="1"/>
  <c r="R78" i="2" s="1"/>
  <c r="R98" i="2" a="1"/>
  <c r="R98" i="2" s="1"/>
  <c r="T206" i="2" a="1"/>
  <c r="T206" i="2" s="1"/>
  <c r="T66" i="2" a="1"/>
  <c r="T66" i="2" s="1"/>
  <c r="R102" i="2" a="1"/>
  <c r="R102" i="2" s="1"/>
  <c r="R190" i="2" a="1"/>
  <c r="R190" i="2" s="1"/>
  <c r="P2382" i="2"/>
  <c r="R40" i="2" a="1"/>
  <c r="R40" i="2" s="1"/>
  <c r="R104" i="2" a="1"/>
  <c r="R104" i="2" s="1"/>
  <c r="R27" i="2" a="1"/>
  <c r="R27" i="2" s="1"/>
  <c r="R35" i="2" a="1"/>
  <c r="R35" i="2" s="1"/>
  <c r="T75" i="2" a="1"/>
  <c r="T75" i="2" s="1"/>
  <c r="R107" i="2" a="1"/>
  <c r="R107" i="2" s="1"/>
  <c r="T155" i="2" a="1"/>
  <c r="T155" i="2" s="1"/>
  <c r="T163" i="2" a="1"/>
  <c r="T163" i="2" s="1"/>
  <c r="R205" i="2" a="1"/>
  <c r="R205" i="2" s="1"/>
  <c r="R57" i="2" a="1"/>
  <c r="R57" i="2" s="1"/>
  <c r="R121" i="2" a="1"/>
  <c r="R121" i="2" s="1"/>
  <c r="R161" i="2" a="1"/>
  <c r="R161" i="2" s="1"/>
  <c r="R139" i="2" a="1"/>
  <c r="R139" i="2" s="1"/>
  <c r="T12" i="2" a="1"/>
  <c r="T12" i="2" s="1"/>
  <c r="R28" i="2" a="1"/>
  <c r="R28" i="2" s="1"/>
  <c r="R36" i="2" a="1"/>
  <c r="R36" i="2" s="1"/>
  <c r="T68" i="2" a="1"/>
  <c r="T68" i="2" s="1"/>
  <c r="T76" i="2" a="1"/>
  <c r="T76" i="2" s="1"/>
  <c r="R92" i="2" a="1"/>
  <c r="R92" i="2" s="1"/>
  <c r="R100" i="2" a="1"/>
  <c r="R100" i="2" s="1"/>
  <c r="T132" i="2" a="1"/>
  <c r="T132" i="2" s="1"/>
  <c r="R148" i="2" a="1"/>
  <c r="R148" i="2" s="1"/>
  <c r="T164" i="2" a="1"/>
  <c r="T164" i="2" s="1"/>
  <c r="R180" i="2" a="1"/>
  <c r="R180" i="2" s="1"/>
  <c r="T196" i="2" a="1"/>
  <c r="T196" i="2" s="1"/>
  <c r="R212" i="2" a="1"/>
  <c r="R212" i="2" s="1"/>
  <c r="R21" i="2" a="1"/>
  <c r="R21" i="2" s="1"/>
  <c r="T37" i="2" a="1"/>
  <c r="T37" i="2" s="1"/>
  <c r="T45" i="2" a="1"/>
  <c r="T45" i="2" s="1"/>
  <c r="R61" i="2" a="1"/>
  <c r="R61" i="2" s="1"/>
  <c r="R69" i="2" a="1"/>
  <c r="R69" i="2" s="1"/>
  <c r="R85" i="2" a="1"/>
  <c r="R85" i="2" s="1"/>
  <c r="T101" i="2" a="1"/>
  <c r="T101" i="2" s="1"/>
  <c r="T109" i="2" a="1"/>
  <c r="T109" i="2" s="1"/>
  <c r="R125" i="2" a="1"/>
  <c r="R125" i="2" s="1"/>
  <c r="T141" i="2" a="1"/>
  <c r="T141" i="2" s="1"/>
  <c r="T157" i="2" a="1"/>
  <c r="T157" i="2" s="1"/>
  <c r="T173" i="2" a="1"/>
  <c r="T173" i="2" s="1"/>
  <c r="T39" i="2" a="1"/>
  <c r="T39" i="2" s="1"/>
  <c r="T47" i="2" a="1"/>
  <c r="T47" i="2" s="1"/>
  <c r="R63" i="2" a="1"/>
  <c r="R63" i="2" s="1"/>
  <c r="R135" i="2" a="1"/>
  <c r="R135" i="2" s="1"/>
  <c r="T143" i="2" a="1"/>
  <c r="T143" i="2" s="1"/>
  <c r="R175" i="2" a="1"/>
  <c r="R175" i="2" s="1"/>
  <c r="T183" i="2" a="1"/>
  <c r="T183" i="2" s="1"/>
  <c r="R207" i="2" a="1"/>
  <c r="R207" i="2" s="1"/>
  <c r="T41" i="2" a="1"/>
  <c r="T41" i="2" s="1"/>
  <c r="T49" i="2" a="1"/>
  <c r="T49" i="2" s="1"/>
  <c r="T65" i="2" a="1"/>
  <c r="T65" i="2" s="1"/>
  <c r="T105" i="2" a="1"/>
  <c r="T105" i="2" s="1"/>
  <c r="T113" i="2" a="1"/>
  <c r="T113" i="2" s="1"/>
  <c r="R129" i="2" a="1"/>
  <c r="R129" i="2" s="1"/>
  <c r="T145" i="2" a="1"/>
  <c r="T145" i="2" s="1"/>
  <c r="T161" i="2" a="1"/>
  <c r="T161" i="2" s="1"/>
  <c r="R119" i="2" a="1"/>
  <c r="R119" i="2" s="1"/>
  <c r="T23" i="2" a="1"/>
  <c r="T23" i="2" s="1"/>
  <c r="T31" i="2" a="1"/>
  <c r="T31" i="2" s="1"/>
  <c r="R95" i="2" a="1"/>
  <c r="R95" i="2" s="1"/>
  <c r="R215" i="2" a="1"/>
  <c r="R215" i="2" s="1"/>
  <c r="R32" i="2" a="1"/>
  <c r="R32" i="2" s="1"/>
  <c r="T48" i="2" a="1"/>
  <c r="T48" i="2" s="1"/>
  <c r="T72" i="2" a="1"/>
  <c r="T72" i="2" s="1"/>
  <c r="R96" i="2" a="1"/>
  <c r="R96" i="2" s="1"/>
  <c r="T112" i="2" a="1"/>
  <c r="T112" i="2" s="1"/>
  <c r="R136" i="2" a="1"/>
  <c r="R136" i="2" s="1"/>
  <c r="T160" i="2" a="1"/>
  <c r="T160" i="2" s="1"/>
  <c r="R168" i="2" a="1"/>
  <c r="R168" i="2" s="1"/>
  <c r="T192" i="2" a="1"/>
  <c r="T192" i="2" s="1"/>
  <c r="T208" i="2" a="1"/>
  <c r="T208" i="2" s="1"/>
  <c r="R189" i="2" a="1"/>
  <c r="R189" i="2" s="1"/>
  <c r="T67" i="2" a="1"/>
  <c r="T67" i="2" s="1"/>
  <c r="R195" i="2" a="1"/>
  <c r="R195" i="2" s="1"/>
  <c r="T34" i="2" a="1"/>
  <c r="T34" i="2" s="1"/>
  <c r="T42" i="2" a="1"/>
  <c r="T42" i="2" s="1"/>
  <c r="R70" i="2" a="1"/>
  <c r="R70" i="2" s="1"/>
  <c r="R150" i="2" a="1"/>
  <c r="R150" i="2" s="1"/>
  <c r="T46" i="2" a="1"/>
  <c r="T46" i="2" s="1"/>
  <c r="T22" i="2" a="1"/>
  <c r="T22" i="2" s="1"/>
  <c r="R58" i="2" a="1"/>
  <c r="R58" i="2" s="1"/>
  <c r="T86" i="2" a="1"/>
  <c r="T86" i="2" s="1"/>
  <c r="R122" i="2" a="1"/>
  <c r="R122" i="2" s="1"/>
  <c r="T138" i="2" a="1"/>
  <c r="T138" i="2" s="1"/>
  <c r="R166" i="2" a="1"/>
  <c r="R166" i="2" s="1"/>
  <c r="T174" i="2" a="1"/>
  <c r="T174" i="2" s="1"/>
  <c r="T213" i="2" a="1"/>
  <c r="T213" i="2" s="1"/>
  <c r="T30" i="2" a="1"/>
  <c r="T30" i="2" s="1"/>
  <c r="R210" i="2" a="1"/>
  <c r="R210" i="2" s="1"/>
  <c r="R71" i="2" a="1"/>
  <c r="R71" i="2" s="1"/>
  <c r="R157" i="2" a="1"/>
  <c r="R157" i="2" s="1"/>
  <c r="R202" i="2" a="1"/>
  <c r="R202" i="2" s="1"/>
  <c r="T54" i="2" a="1"/>
  <c r="T54" i="2" s="1"/>
  <c r="R62" i="2" a="1"/>
  <c r="R62" i="2" s="1"/>
  <c r="R134" i="2" a="1"/>
  <c r="R134" i="2" s="1"/>
  <c r="T142" i="2" a="1"/>
  <c r="T142" i="2" s="1"/>
  <c r="T162" i="2" a="1"/>
  <c r="T162" i="2" s="1"/>
  <c r="T78" i="2" a="1"/>
  <c r="T78" i="2" s="1"/>
  <c r="R106" i="2" a="1"/>
  <c r="R106" i="2" s="1"/>
  <c r="R186" i="2" a="1"/>
  <c r="R186" i="2" s="1"/>
  <c r="J207" i="2"/>
  <c r="J187" i="2"/>
  <c r="J167" i="2"/>
  <c r="J143" i="2"/>
  <c r="J123" i="2"/>
  <c r="J103" i="2"/>
  <c r="J79" i="2"/>
  <c r="J63" i="2"/>
  <c r="J47" i="2"/>
  <c r="J31" i="2"/>
  <c r="J15" i="2"/>
  <c r="H213" i="2"/>
  <c r="J213" i="2" s="1"/>
  <c r="H209" i="2"/>
  <c r="J209" i="2" s="1"/>
  <c r="H205" i="2"/>
  <c r="J205" i="2" s="1"/>
  <c r="H201" i="2"/>
  <c r="J201" i="2" s="1"/>
  <c r="H197" i="2"/>
  <c r="J197" i="2" s="1"/>
  <c r="H193" i="2"/>
  <c r="J193" i="2" s="1"/>
  <c r="H189" i="2"/>
  <c r="J189" i="2" s="1"/>
  <c r="H185" i="2"/>
  <c r="J185" i="2" s="1"/>
  <c r="H181" i="2"/>
  <c r="J181" i="2" s="1"/>
  <c r="H177" i="2"/>
  <c r="J177" i="2" s="1"/>
  <c r="H173" i="2"/>
  <c r="J173" i="2" s="1"/>
  <c r="H169" i="2"/>
  <c r="J169" i="2" s="1"/>
  <c r="H165" i="2"/>
  <c r="J165" i="2" s="1"/>
  <c r="H161" i="2"/>
  <c r="J161" i="2" s="1"/>
  <c r="H157" i="2"/>
  <c r="J157" i="2" s="1"/>
  <c r="H153" i="2"/>
  <c r="J153" i="2" s="1"/>
  <c r="H149" i="2"/>
  <c r="J149" i="2" s="1"/>
  <c r="H145" i="2"/>
  <c r="J145" i="2" s="1"/>
  <c r="H141" i="2"/>
  <c r="J141" i="2" s="1"/>
  <c r="H137" i="2"/>
  <c r="J137" i="2" s="1"/>
  <c r="J203" i="2"/>
  <c r="J183" i="2"/>
  <c r="J159" i="2"/>
  <c r="J139" i="2"/>
  <c r="J119" i="2"/>
  <c r="J95" i="2"/>
  <c r="J75" i="2"/>
  <c r="J59" i="2"/>
  <c r="J43" i="2"/>
  <c r="J27" i="2"/>
  <c r="J11" i="2"/>
  <c r="H212" i="2"/>
  <c r="J212" i="2" s="1"/>
  <c r="H208" i="2"/>
  <c r="J208" i="2" s="1"/>
  <c r="H204" i="2"/>
  <c r="J204" i="2" s="1"/>
  <c r="H200" i="2"/>
  <c r="J200" i="2" s="1"/>
  <c r="H196" i="2"/>
  <c r="J196" i="2" s="1"/>
  <c r="H192" i="2"/>
  <c r="J192" i="2" s="1"/>
  <c r="H188" i="2"/>
  <c r="J188" i="2" s="1"/>
  <c r="H184" i="2"/>
  <c r="J184" i="2" s="1"/>
  <c r="H180" i="2"/>
  <c r="J180" i="2" s="1"/>
  <c r="H176" i="2"/>
  <c r="J176" i="2" s="1"/>
  <c r="H172" i="2"/>
  <c r="J172" i="2" s="1"/>
  <c r="H168" i="2"/>
  <c r="J168" i="2" s="1"/>
  <c r="H164" i="2"/>
  <c r="J164" i="2" s="1"/>
  <c r="H160" i="2"/>
  <c r="J160" i="2" s="1"/>
  <c r="H156" i="2"/>
  <c r="J156" i="2" s="1"/>
  <c r="H152" i="2"/>
  <c r="J152" i="2" s="1"/>
  <c r="H148" i="2"/>
  <c r="J148" i="2" s="1"/>
  <c r="H144" i="2"/>
  <c r="J144" i="2" s="1"/>
  <c r="H140" i="2"/>
  <c r="J140" i="2" s="1"/>
  <c r="H136" i="2"/>
  <c r="J136" i="2" s="1"/>
  <c r="H132" i="2"/>
  <c r="J132" i="2" s="1"/>
  <c r="H128" i="2"/>
  <c r="J128" i="2" s="1"/>
  <c r="J199" i="2"/>
  <c r="J175" i="2"/>
  <c r="J155" i="2"/>
  <c r="J135" i="2"/>
  <c r="J111" i="2"/>
  <c r="J91" i="2"/>
  <c r="J71" i="2"/>
  <c r="J55" i="2"/>
  <c r="J39" i="2"/>
  <c r="J23" i="2"/>
  <c r="H215" i="2"/>
  <c r="H211" i="2"/>
  <c r="J211" i="2" s="1"/>
  <c r="H207" i="2"/>
  <c r="H203" i="2"/>
  <c r="H199" i="2"/>
  <c r="H195" i="2"/>
  <c r="J195" i="2" s="1"/>
  <c r="H191" i="2"/>
  <c r="H187" i="2"/>
  <c r="H183" i="2"/>
  <c r="H179" i="2"/>
  <c r="J179" i="2" s="1"/>
  <c r="H175" i="2"/>
  <c r="H171" i="2"/>
  <c r="H167" i="2"/>
  <c r="H163" i="2"/>
  <c r="J163" i="2" s="1"/>
  <c r="H159" i="2"/>
  <c r="H155" i="2"/>
  <c r="H151" i="2"/>
  <c r="H147" i="2"/>
  <c r="J147" i="2" s="1"/>
  <c r="H143" i="2"/>
  <c r="H139" i="2"/>
  <c r="H135" i="2"/>
  <c r="H131" i="2"/>
  <c r="J131" i="2" s="1"/>
  <c r="H127" i="2"/>
  <c r="H20" i="2"/>
  <c r="J20" i="2" s="1"/>
  <c r="H36" i="2"/>
  <c r="J36" i="2" s="1"/>
  <c r="H52" i="2"/>
  <c r="J52" i="2" s="1"/>
  <c r="H68" i="2"/>
  <c r="J68" i="2" s="1"/>
  <c r="H84" i="2"/>
  <c r="J84" i="2" s="1"/>
  <c r="H96" i="2"/>
  <c r="J96" i="2" s="1"/>
  <c r="H112" i="2"/>
  <c r="J112" i="2" s="1"/>
  <c r="H142" i="2"/>
  <c r="J142" i="2" s="1"/>
  <c r="H206" i="2"/>
  <c r="J206" i="2" s="1"/>
  <c r="H11" i="2"/>
  <c r="H15" i="2"/>
  <c r="H19" i="2"/>
  <c r="H23" i="2"/>
  <c r="H27" i="2"/>
  <c r="H31" i="2"/>
  <c r="H35" i="2"/>
  <c r="H39" i="2"/>
  <c r="H43" i="2"/>
  <c r="H47" i="2"/>
  <c r="H51" i="2"/>
  <c r="H55" i="2"/>
  <c r="H59" i="2"/>
  <c r="H63" i="2"/>
  <c r="H67" i="2"/>
  <c r="H71" i="2"/>
  <c r="H75" i="2"/>
  <c r="H79" i="2"/>
  <c r="H83" i="2"/>
  <c r="J83" i="2" s="1"/>
  <c r="H87" i="2"/>
  <c r="H91" i="2"/>
  <c r="H95" i="2"/>
  <c r="H99" i="2"/>
  <c r="J99" i="2" s="1"/>
  <c r="H103" i="2"/>
  <c r="H107" i="2"/>
  <c r="H111" i="2"/>
  <c r="H115" i="2"/>
  <c r="J115" i="2" s="1"/>
  <c r="H119" i="2"/>
  <c r="H123" i="2"/>
  <c r="H129" i="2"/>
  <c r="J129" i="2" s="1"/>
  <c r="H138" i="2"/>
  <c r="J138" i="2" s="1"/>
  <c r="H154" i="2"/>
  <c r="J154" i="2" s="1"/>
  <c r="H170" i="2"/>
  <c r="J170" i="2" s="1"/>
  <c r="H186" i="2"/>
  <c r="J186" i="2" s="1"/>
  <c r="H202" i="2"/>
  <c r="J202" i="2" s="1"/>
  <c r="J51" i="2"/>
  <c r="J127" i="2"/>
  <c r="J215" i="2"/>
  <c r="H24" i="2"/>
  <c r="J24" i="2" s="1"/>
  <c r="H40" i="2"/>
  <c r="J40" i="2" s="1"/>
  <c r="H64" i="2"/>
  <c r="J64" i="2" s="1"/>
  <c r="H80" i="2"/>
  <c r="J80" i="2" s="1"/>
  <c r="H104" i="2"/>
  <c r="J104" i="2" s="1"/>
  <c r="H120" i="2"/>
  <c r="J120" i="2" s="1"/>
  <c r="H174" i="2"/>
  <c r="J174" i="2" s="1"/>
  <c r="J67" i="2"/>
  <c r="J151" i="2"/>
  <c r="H16" i="2"/>
  <c r="J16" i="2" s="1"/>
  <c r="H32" i="2"/>
  <c r="J32" i="2" s="1"/>
  <c r="H48" i="2"/>
  <c r="J48" i="2" s="1"/>
  <c r="H56" i="2"/>
  <c r="J56" i="2" s="1"/>
  <c r="H72" i="2"/>
  <c r="J72" i="2" s="1"/>
  <c r="H88" i="2"/>
  <c r="J88" i="2" s="1"/>
  <c r="H100" i="2"/>
  <c r="J100" i="2" s="1"/>
  <c r="H116" i="2"/>
  <c r="J116" i="2" s="1"/>
  <c r="H130" i="2"/>
  <c r="J130" i="2" s="1"/>
  <c r="H158" i="2"/>
  <c r="J158" i="2" s="1"/>
  <c r="H17" i="2"/>
  <c r="J17" i="2" s="1"/>
  <c r="H25" i="2"/>
  <c r="J25" i="2" s="1"/>
  <c r="H33" i="2"/>
  <c r="J33" i="2" s="1"/>
  <c r="H41" i="2"/>
  <c r="J41" i="2" s="1"/>
  <c r="H49" i="2"/>
  <c r="J49" i="2" s="1"/>
  <c r="H57" i="2"/>
  <c r="J57" i="2" s="1"/>
  <c r="H65" i="2"/>
  <c r="J65" i="2" s="1"/>
  <c r="H73" i="2"/>
  <c r="J73" i="2" s="1"/>
  <c r="H81" i="2"/>
  <c r="J81" i="2" s="1"/>
  <c r="H89" i="2"/>
  <c r="J89" i="2" s="1"/>
  <c r="H97" i="2"/>
  <c r="J97" i="2" s="1"/>
  <c r="H105" i="2"/>
  <c r="J105" i="2" s="1"/>
  <c r="H113" i="2"/>
  <c r="J113" i="2" s="1"/>
  <c r="H121" i="2"/>
  <c r="J121" i="2" s="1"/>
  <c r="H133" i="2"/>
  <c r="J133" i="2" s="1"/>
  <c r="H162" i="2"/>
  <c r="J162" i="2" s="1"/>
  <c r="H210" i="2"/>
  <c r="J210" i="2" s="1"/>
  <c r="J19" i="2"/>
  <c r="J87" i="2"/>
  <c r="J171" i="2"/>
  <c r="H12" i="2"/>
  <c r="J12" i="2" s="1"/>
  <c r="H28" i="2"/>
  <c r="J28" i="2" s="1"/>
  <c r="H44" i="2"/>
  <c r="J44" i="2" s="1"/>
  <c r="H60" i="2"/>
  <c r="J60" i="2" s="1"/>
  <c r="H76" i="2"/>
  <c r="J76" i="2" s="1"/>
  <c r="H92" i="2"/>
  <c r="J92" i="2" s="1"/>
  <c r="H108" i="2"/>
  <c r="J108" i="2" s="1"/>
  <c r="H124" i="2"/>
  <c r="J124" i="2" s="1"/>
  <c r="H190" i="2"/>
  <c r="J190" i="2" s="1"/>
  <c r="H13" i="2"/>
  <c r="J13" i="2" s="1"/>
  <c r="H21" i="2"/>
  <c r="J21" i="2" s="1"/>
  <c r="H29" i="2"/>
  <c r="J29" i="2" s="1"/>
  <c r="H37" i="2"/>
  <c r="J37" i="2" s="1"/>
  <c r="H45" i="2"/>
  <c r="J45" i="2" s="1"/>
  <c r="H53" i="2"/>
  <c r="J53" i="2" s="1"/>
  <c r="H61" i="2"/>
  <c r="J61" i="2" s="1"/>
  <c r="H69" i="2"/>
  <c r="J69" i="2" s="1"/>
  <c r="H77" i="2"/>
  <c r="J77" i="2" s="1"/>
  <c r="H85" i="2"/>
  <c r="J85" i="2" s="1"/>
  <c r="H93" i="2"/>
  <c r="J93" i="2" s="1"/>
  <c r="H101" i="2"/>
  <c r="J101" i="2" s="1"/>
  <c r="H109" i="2"/>
  <c r="J109" i="2" s="1"/>
  <c r="H117" i="2"/>
  <c r="J117" i="2" s="1"/>
  <c r="H125" i="2"/>
  <c r="J125" i="2" s="1"/>
  <c r="H146" i="2"/>
  <c r="J146" i="2" s="1"/>
  <c r="H178" i="2"/>
  <c r="J178" i="2" s="1"/>
  <c r="H194" i="2"/>
  <c r="J194" i="2" s="1"/>
  <c r="H8" i="2"/>
  <c r="H14" i="2"/>
  <c r="J14" i="2" s="1"/>
  <c r="H18" i="2"/>
  <c r="J18" i="2" s="1"/>
  <c r="H22" i="2"/>
  <c r="J22" i="2" s="1"/>
  <c r="H26" i="2"/>
  <c r="J26" i="2" s="1"/>
  <c r="H30" i="2"/>
  <c r="J30" i="2" s="1"/>
  <c r="H34" i="2"/>
  <c r="J34" i="2" s="1"/>
  <c r="H38" i="2"/>
  <c r="J38" i="2" s="1"/>
  <c r="H42" i="2"/>
  <c r="J42" i="2" s="1"/>
  <c r="H46" i="2"/>
  <c r="J46" i="2" s="1"/>
  <c r="H50" i="2"/>
  <c r="J50" i="2" s="1"/>
  <c r="H54" i="2"/>
  <c r="J54" i="2" s="1"/>
  <c r="H58" i="2"/>
  <c r="J58" i="2" s="1"/>
  <c r="H62" i="2"/>
  <c r="J62" i="2" s="1"/>
  <c r="H66" i="2"/>
  <c r="J66" i="2" s="1"/>
  <c r="H70" i="2"/>
  <c r="J70" i="2" s="1"/>
  <c r="H74" i="2"/>
  <c r="J74" i="2" s="1"/>
  <c r="H78" i="2"/>
  <c r="J78" i="2" s="1"/>
  <c r="H82" i="2"/>
  <c r="J82" i="2" s="1"/>
  <c r="H86" i="2"/>
  <c r="J86" i="2" s="1"/>
  <c r="H90" i="2"/>
  <c r="J90" i="2" s="1"/>
  <c r="H94" i="2"/>
  <c r="J94" i="2" s="1"/>
  <c r="H98" i="2"/>
  <c r="J98" i="2" s="1"/>
  <c r="H102" i="2"/>
  <c r="J102" i="2" s="1"/>
  <c r="H106" i="2"/>
  <c r="J106" i="2" s="1"/>
  <c r="H110" i="2"/>
  <c r="J110" i="2" s="1"/>
  <c r="H114" i="2"/>
  <c r="J114" i="2" s="1"/>
  <c r="H118" i="2"/>
  <c r="J118" i="2" s="1"/>
  <c r="H122" i="2"/>
  <c r="J122" i="2" s="1"/>
  <c r="H126" i="2"/>
  <c r="J126" i="2" s="1"/>
  <c r="H134" i="2"/>
  <c r="J134" i="2" s="1"/>
  <c r="H150" i="2"/>
  <c r="J150" i="2" s="1"/>
  <c r="H166" i="2"/>
  <c r="J166" i="2" s="1"/>
  <c r="H182" i="2"/>
  <c r="J182" i="2" s="1"/>
  <c r="H198" i="2"/>
  <c r="J198" i="2" s="1"/>
  <c r="H214" i="2"/>
  <c r="J214" i="2" s="1"/>
  <c r="I26" i="2"/>
  <c r="J35" i="2"/>
  <c r="J107" i="2"/>
  <c r="J191" i="2"/>
  <c r="K47" i="3" l="1"/>
  <c r="B66" i="2"/>
  <c r="AB66" i="2" s="1"/>
  <c r="K12" i="3"/>
  <c r="K23" i="3"/>
  <c r="K44" i="3"/>
  <c r="K33" i="3"/>
  <c r="K21" i="3"/>
  <c r="K61" i="3"/>
  <c r="K36" i="3"/>
  <c r="K32" i="3"/>
  <c r="K45" i="3"/>
  <c r="K37" i="3"/>
  <c r="K64" i="3"/>
  <c r="K18" i="3"/>
  <c r="K54" i="3"/>
  <c r="K51" i="3"/>
  <c r="K24" i="3"/>
  <c r="K28" i="3"/>
  <c r="K30" i="3"/>
  <c r="K25" i="3"/>
  <c r="K48" i="3"/>
  <c r="K40" i="3"/>
  <c r="K26" i="3"/>
  <c r="K62" i="3"/>
  <c r="K65" i="3"/>
  <c r="K59" i="3"/>
  <c r="K19" i="3"/>
  <c r="K16" i="3"/>
  <c r="K56" i="3"/>
  <c r="K35" i="3"/>
  <c r="K58" i="3"/>
  <c r="K63" i="3"/>
  <c r="K55" i="3"/>
  <c r="K46" i="3"/>
  <c r="K60" i="3"/>
  <c r="K43" i="3"/>
  <c r="K31" i="3"/>
  <c r="K38" i="3"/>
  <c r="K49" i="3"/>
  <c r="K13" i="3"/>
  <c r="K17" i="3"/>
  <c r="K22" i="3"/>
  <c r="K20" i="3"/>
  <c r="K39" i="3"/>
  <c r="K57" i="3"/>
  <c r="K53" i="3"/>
  <c r="K27" i="3"/>
  <c r="K34" i="3"/>
  <c r="K41" i="3"/>
  <c r="K29" i="3"/>
  <c r="K50" i="3"/>
  <c r="K42" i="3"/>
  <c r="K52" i="3"/>
  <c r="K15" i="3"/>
  <c r="L16" i="3"/>
  <c r="L18" i="3"/>
  <c r="J13" i="3"/>
  <c r="J18" i="3"/>
  <c r="AE22" i="2"/>
  <c r="L15" i="3"/>
  <c r="L21" i="3"/>
  <c r="J21" i="3"/>
  <c r="J15" i="3"/>
  <c r="J16" i="3"/>
  <c r="B161" i="2"/>
  <c r="AB161" i="2" s="1"/>
  <c r="B192" i="2"/>
  <c r="AB192" i="2" s="1"/>
  <c r="B195" i="2"/>
  <c r="AB195" i="2" s="1"/>
  <c r="AE117" i="2"/>
  <c r="AE165" i="2"/>
  <c r="AE124" i="2"/>
  <c r="AE149" i="2"/>
  <c r="B188" i="2"/>
  <c r="AB188" i="2" s="1"/>
  <c r="B172" i="2"/>
  <c r="AB172" i="2" s="1"/>
  <c r="B119" i="2"/>
  <c r="AB119" i="2" s="1"/>
  <c r="B209" i="2"/>
  <c r="AB209" i="2" s="1"/>
  <c r="AE101" i="2"/>
  <c r="AE150" i="2"/>
  <c r="AE178" i="2"/>
  <c r="AE186" i="2"/>
  <c r="AE130" i="2"/>
  <c r="B211" i="2"/>
  <c r="AB211" i="2" s="1"/>
  <c r="AE146" i="2"/>
  <c r="B132" i="2"/>
  <c r="AB132" i="2" s="1"/>
  <c r="B135" i="2"/>
  <c r="AB135" i="2" s="1"/>
  <c r="AE12" i="2"/>
  <c r="B206" i="2"/>
  <c r="AB206" i="2" s="1"/>
  <c r="AE42" i="2"/>
  <c r="B137" i="2"/>
  <c r="AB137" i="2" s="1"/>
  <c r="B155" i="2"/>
  <c r="AB155" i="2" s="1"/>
  <c r="B175" i="2"/>
  <c r="AB175" i="2" s="1"/>
  <c r="AE77" i="2"/>
  <c r="B181" i="2"/>
  <c r="AB181" i="2" s="1"/>
  <c r="B191" i="2"/>
  <c r="AB191" i="2" s="1"/>
  <c r="B140" i="2"/>
  <c r="AB140" i="2" s="1"/>
  <c r="B141" i="2"/>
  <c r="AB141" i="2" s="1"/>
  <c r="B173" i="2"/>
  <c r="AB173" i="2" s="1"/>
  <c r="B118" i="2"/>
  <c r="AB118" i="2" s="1"/>
  <c r="AE197" i="2"/>
  <c r="B151" i="2"/>
  <c r="AB151" i="2" s="1"/>
  <c r="B177" i="2"/>
  <c r="AB177" i="2" s="1"/>
  <c r="B205" i="2"/>
  <c r="AB205" i="2" s="1"/>
  <c r="B145" i="2"/>
  <c r="AB145" i="2" s="1"/>
  <c r="B194" i="2"/>
  <c r="AB194" i="2" s="1"/>
  <c r="AE204" i="2"/>
  <c r="J22" i="3"/>
  <c r="J19" i="3"/>
  <c r="L14" i="3"/>
  <c r="L12" i="3"/>
  <c r="AE170" i="2"/>
  <c r="J20" i="3"/>
  <c r="J17" i="3"/>
  <c r="L13" i="3"/>
  <c r="L20" i="3"/>
  <c r="L17" i="3"/>
  <c r="B154" i="2"/>
  <c r="AB154" i="2" s="1"/>
  <c r="B46" i="2"/>
  <c r="AB46" i="2" s="1"/>
  <c r="K14" i="3"/>
  <c r="J14" i="3"/>
  <c r="J12" i="3"/>
  <c r="L22" i="3"/>
  <c r="L19" i="3"/>
  <c r="AE122" i="2"/>
  <c r="AE207" i="2"/>
  <c r="B138" i="2"/>
  <c r="AB138" i="2" s="1"/>
  <c r="L11" i="3"/>
  <c r="L23" i="3"/>
  <c r="L29" i="3"/>
  <c r="L34" i="3"/>
  <c r="L46" i="3"/>
  <c r="L60" i="3"/>
  <c r="L49" i="3"/>
  <c r="L50" i="3"/>
  <c r="L26" i="3"/>
  <c r="L32" i="3"/>
  <c r="L53" i="3"/>
  <c r="L51" i="3"/>
  <c r="L25" i="3"/>
  <c r="L30" i="3"/>
  <c r="L58" i="3"/>
  <c r="L40" i="3"/>
  <c r="L55" i="3"/>
  <c r="L61" i="3"/>
  <c r="L27" i="3"/>
  <c r="L65" i="3"/>
  <c r="L54" i="3"/>
  <c r="L62" i="3"/>
  <c r="L31" i="3"/>
  <c r="L48" i="3"/>
  <c r="L36" i="3"/>
  <c r="L41" i="3"/>
  <c r="L24" i="3"/>
  <c r="L43" i="3"/>
  <c r="L28" i="3"/>
  <c r="L47" i="3"/>
  <c r="L64" i="3"/>
  <c r="L42" i="3"/>
  <c r="L52" i="3"/>
  <c r="L57" i="3"/>
  <c r="L39" i="3"/>
  <c r="L45" i="3"/>
  <c r="L56" i="3"/>
  <c r="L38" i="3"/>
  <c r="L59" i="3"/>
  <c r="L44" i="3"/>
  <c r="L33" i="3"/>
  <c r="L63" i="3"/>
  <c r="L37" i="3"/>
  <c r="L35" i="3"/>
  <c r="J11" i="3"/>
  <c r="AF40" i="4" s="1"/>
  <c r="AF42" i="4" s="1"/>
  <c r="J62" i="3"/>
  <c r="J52" i="3"/>
  <c r="J24" i="3"/>
  <c r="J33" i="3"/>
  <c r="J37" i="3"/>
  <c r="J54" i="3"/>
  <c r="J28" i="3"/>
  <c r="J42" i="3"/>
  <c r="J47" i="3"/>
  <c r="J29" i="3"/>
  <c r="J44" i="3"/>
  <c r="J46" i="3"/>
  <c r="J40" i="3"/>
  <c r="J49" i="3"/>
  <c r="J34" i="3"/>
  <c r="J23" i="3"/>
  <c r="J53" i="3"/>
  <c r="J27" i="3"/>
  <c r="J56" i="3"/>
  <c r="J64" i="3"/>
  <c r="J36" i="3"/>
  <c r="J25" i="3"/>
  <c r="J58" i="3"/>
  <c r="J63" i="3"/>
  <c r="J30" i="3"/>
  <c r="J35" i="3"/>
  <c r="J61" i="3"/>
  <c r="J60" i="3"/>
  <c r="J32" i="3"/>
  <c r="J65" i="3"/>
  <c r="J50" i="3"/>
  <c r="J39" i="3"/>
  <c r="J43" i="3"/>
  <c r="J41" i="3"/>
  <c r="J45" i="3"/>
  <c r="J51" i="3"/>
  <c r="J55" i="3"/>
  <c r="J48" i="3"/>
  <c r="J38" i="3"/>
  <c r="J59" i="3"/>
  <c r="J57" i="3"/>
  <c r="J26" i="3"/>
  <c r="J31" i="3"/>
  <c r="BC6" i="4"/>
  <c r="D6" i="4" s="1"/>
  <c r="B182" i="2"/>
  <c r="AB182" i="2" s="1"/>
  <c r="B38" i="2"/>
  <c r="AB38" i="2" s="1"/>
  <c r="B156" i="2"/>
  <c r="AB156" i="2" s="1"/>
  <c r="B121" i="2"/>
  <c r="AB121" i="2" s="1"/>
  <c r="BG126" i="4"/>
  <c r="BG117" i="4"/>
  <c r="BG132" i="4"/>
  <c r="BG115" i="4"/>
  <c r="I134" i="2"/>
  <c r="BG121" i="4"/>
  <c r="BG122" i="4"/>
  <c r="BF128" i="4"/>
  <c r="BH128" i="4"/>
  <c r="BH124" i="4"/>
  <c r="BF124" i="4"/>
  <c r="BG120" i="4"/>
  <c r="BF117" i="4"/>
  <c r="BH117" i="4"/>
  <c r="BF123" i="4"/>
  <c r="BH123" i="4"/>
  <c r="BG123" i="4"/>
  <c r="BF116" i="4"/>
  <c r="BH116" i="4"/>
  <c r="BG125" i="4"/>
  <c r="BG119" i="4"/>
  <c r="BG130" i="4"/>
  <c r="BC7" i="4"/>
  <c r="AF6" i="4" s="1"/>
  <c r="BG124" i="4"/>
  <c r="BG113" i="4"/>
  <c r="BG128" i="4"/>
  <c r="BH122" i="4"/>
  <c r="BF122" i="4"/>
  <c r="BG114" i="4"/>
  <c r="BH126" i="4"/>
  <c r="BF126" i="4"/>
  <c r="BF115" i="4"/>
  <c r="BH115" i="4"/>
  <c r="BG116" i="4"/>
  <c r="BH132" i="4"/>
  <c r="BF132" i="4"/>
  <c r="BG129" i="4"/>
  <c r="BG118" i="4"/>
  <c r="AE2382" i="2"/>
  <c r="B2382" i="2"/>
  <c r="AB2382" i="2" s="1"/>
  <c r="BF130" i="4"/>
  <c r="BH130" i="4"/>
  <c r="BH121" i="4"/>
  <c r="BF121" i="4"/>
  <c r="BF118" i="4"/>
  <c r="BH118" i="4"/>
  <c r="BH131" i="4"/>
  <c r="BF131" i="4"/>
  <c r="BG131" i="4"/>
  <c r="BH120" i="4"/>
  <c r="BF120" i="4"/>
  <c r="BH127" i="4"/>
  <c r="BF127" i="4"/>
  <c r="BG127" i="4"/>
  <c r="BF113" i="4"/>
  <c r="BH113" i="4"/>
  <c r="I42" i="2"/>
  <c r="I210" i="2"/>
  <c r="BH125" i="4"/>
  <c r="BF125" i="4"/>
  <c r="BF129" i="4"/>
  <c r="BH129" i="4"/>
  <c r="BH114" i="4"/>
  <c r="BF114" i="4"/>
  <c r="BF119" i="4"/>
  <c r="BH119" i="4"/>
  <c r="I154" i="2"/>
  <c r="I98" i="2"/>
  <c r="I170" i="2"/>
  <c r="I106" i="2"/>
  <c r="I18" i="2"/>
  <c r="I90" i="2"/>
  <c r="I166" i="2"/>
  <c r="I209" i="2"/>
  <c r="I138" i="2"/>
  <c r="I102" i="2"/>
  <c r="I202" i="2"/>
  <c r="I74" i="2"/>
  <c r="I186" i="2"/>
  <c r="I122" i="2"/>
  <c r="I58" i="2"/>
  <c r="I198" i="2"/>
  <c r="I38" i="2"/>
  <c r="I158" i="2"/>
  <c r="I162" i="2"/>
  <c r="I214" i="2"/>
  <c r="I150" i="2"/>
  <c r="I86" i="2"/>
  <c r="I22" i="2"/>
  <c r="I114" i="2"/>
  <c r="I82" i="2"/>
  <c r="I206" i="2"/>
  <c r="I142" i="2"/>
  <c r="I78" i="2"/>
  <c r="I14" i="2"/>
  <c r="I15" i="2"/>
  <c r="I31" i="2"/>
  <c r="I47" i="2"/>
  <c r="I63" i="2"/>
  <c r="I79" i="2"/>
  <c r="I95" i="2"/>
  <c r="I111" i="2"/>
  <c r="I127" i="2"/>
  <c r="I143" i="2"/>
  <c r="I159" i="2"/>
  <c r="I175" i="2"/>
  <c r="I191" i="2"/>
  <c r="I207" i="2"/>
  <c r="I12" i="2"/>
  <c r="I28" i="2"/>
  <c r="I44" i="2"/>
  <c r="I60" i="2"/>
  <c r="I76" i="2"/>
  <c r="I92" i="2"/>
  <c r="I108" i="2"/>
  <c r="I124" i="2"/>
  <c r="I140" i="2"/>
  <c r="I156" i="2"/>
  <c r="I172" i="2"/>
  <c r="I188" i="2"/>
  <c r="I204" i="2"/>
  <c r="I21" i="2"/>
  <c r="I37" i="2"/>
  <c r="I53" i="2"/>
  <c r="I69" i="2"/>
  <c r="I85" i="2"/>
  <c r="I101" i="2"/>
  <c r="I117" i="2"/>
  <c r="I133" i="2"/>
  <c r="I149" i="2"/>
  <c r="I165" i="2"/>
  <c r="I181" i="2"/>
  <c r="I197" i="2"/>
  <c r="I213" i="2"/>
  <c r="I70" i="2"/>
  <c r="I66" i="2"/>
  <c r="I34" i="2"/>
  <c r="I190" i="2"/>
  <c r="I126" i="2"/>
  <c r="I62" i="2"/>
  <c r="I19" i="2"/>
  <c r="I35" i="2"/>
  <c r="I51" i="2"/>
  <c r="I67" i="2"/>
  <c r="I83" i="2"/>
  <c r="I99" i="2"/>
  <c r="I115" i="2"/>
  <c r="I131" i="2"/>
  <c r="I147" i="2"/>
  <c r="I163" i="2"/>
  <c r="I179" i="2"/>
  <c r="I195" i="2"/>
  <c r="I211" i="2"/>
  <c r="I16" i="2"/>
  <c r="I32" i="2"/>
  <c r="I48" i="2"/>
  <c r="I64" i="2"/>
  <c r="I80" i="2"/>
  <c r="I96" i="2"/>
  <c r="I112" i="2"/>
  <c r="I128" i="2"/>
  <c r="I144" i="2"/>
  <c r="I160" i="2"/>
  <c r="I176" i="2"/>
  <c r="I192" i="2"/>
  <c r="I208" i="2"/>
  <c r="I25" i="2"/>
  <c r="I41" i="2"/>
  <c r="I57" i="2"/>
  <c r="I73" i="2"/>
  <c r="I89" i="2"/>
  <c r="I105" i="2"/>
  <c r="I121" i="2"/>
  <c r="I137" i="2"/>
  <c r="I153" i="2"/>
  <c r="I169" i="2"/>
  <c r="I185" i="2"/>
  <c r="I201" i="2"/>
  <c r="I50" i="2"/>
  <c r="I182" i="2"/>
  <c r="I118" i="2"/>
  <c r="I54" i="2"/>
  <c r="I178" i="2"/>
  <c r="I194" i="2"/>
  <c r="I174" i="2"/>
  <c r="I110" i="2"/>
  <c r="I46" i="2"/>
  <c r="I23" i="2"/>
  <c r="I39" i="2"/>
  <c r="I55" i="2"/>
  <c r="I71" i="2"/>
  <c r="I87" i="2"/>
  <c r="I103" i="2"/>
  <c r="I119" i="2"/>
  <c r="I135" i="2"/>
  <c r="I151" i="2"/>
  <c r="I167" i="2"/>
  <c r="I183" i="2"/>
  <c r="I199" i="2"/>
  <c r="I215" i="2"/>
  <c r="I20" i="2"/>
  <c r="I36" i="2"/>
  <c r="I52" i="2"/>
  <c r="I68" i="2"/>
  <c r="I84" i="2"/>
  <c r="I100" i="2"/>
  <c r="I116" i="2"/>
  <c r="I132" i="2"/>
  <c r="I148" i="2"/>
  <c r="I164" i="2"/>
  <c r="I180" i="2"/>
  <c r="I196" i="2"/>
  <c r="I212" i="2"/>
  <c r="I13" i="2"/>
  <c r="I29" i="2"/>
  <c r="I45" i="2"/>
  <c r="I61" i="2"/>
  <c r="I77" i="2"/>
  <c r="I93" i="2"/>
  <c r="I109" i="2"/>
  <c r="I125" i="2"/>
  <c r="I141" i="2"/>
  <c r="I157" i="2"/>
  <c r="I173" i="2"/>
  <c r="I189" i="2"/>
  <c r="I205" i="2"/>
  <c r="I146" i="2"/>
  <c r="I130" i="2"/>
  <c r="I94" i="2"/>
  <c r="I30" i="2"/>
  <c r="I27" i="2"/>
  <c r="I43" i="2"/>
  <c r="I59" i="2"/>
  <c r="I75" i="2"/>
  <c r="I91" i="2"/>
  <c r="I107" i="2"/>
  <c r="I123" i="2"/>
  <c r="I139" i="2"/>
  <c r="I155" i="2"/>
  <c r="I171" i="2"/>
  <c r="I187" i="2"/>
  <c r="I203" i="2"/>
  <c r="I11" i="2"/>
  <c r="I24" i="2"/>
  <c r="I40" i="2"/>
  <c r="I56" i="2"/>
  <c r="I72" i="2"/>
  <c r="I88" i="2"/>
  <c r="I104" i="2"/>
  <c r="I120" i="2"/>
  <c r="I136" i="2"/>
  <c r="I152" i="2"/>
  <c r="I168" i="2"/>
  <c r="I184" i="2"/>
  <c r="I200" i="2"/>
  <c r="I17" i="2"/>
  <c r="I33" i="2"/>
  <c r="I49" i="2"/>
  <c r="I65" i="2"/>
  <c r="I81" i="2"/>
  <c r="I97" i="2"/>
  <c r="I113" i="2"/>
  <c r="I129" i="2"/>
  <c r="I145" i="2"/>
  <c r="I161" i="2"/>
  <c r="I177" i="2"/>
  <c r="I193" i="2"/>
  <c r="O20" i="3" l="1"/>
  <c r="O39" i="3"/>
  <c r="N61" i="3"/>
  <c r="O52" i="3"/>
  <c r="N50" i="3"/>
  <c r="N18" i="3"/>
  <c r="N29" i="3"/>
  <c r="N30" i="3"/>
  <c r="O28" i="3"/>
  <c r="O63" i="3"/>
  <c r="O31" i="3"/>
  <c r="N53" i="3"/>
  <c r="N21" i="3"/>
  <c r="O44" i="3"/>
  <c r="O12" i="3"/>
  <c r="O14" i="3"/>
  <c r="N60" i="3"/>
  <c r="N40" i="3"/>
  <c r="O55" i="3"/>
  <c r="O23" i="3"/>
  <c r="N45" i="3"/>
  <c r="N13" i="3"/>
  <c r="O36" i="3"/>
  <c r="N44" i="3"/>
  <c r="N62" i="3"/>
  <c r="O47" i="3"/>
  <c r="O15" i="3"/>
  <c r="N37" i="3"/>
  <c r="O60" i="3"/>
  <c r="N28" i="3"/>
  <c r="N12" i="3"/>
  <c r="N42" i="3"/>
  <c r="N64" i="3"/>
  <c r="N32" i="3"/>
  <c r="N54" i="3"/>
  <c r="N22" i="3"/>
  <c r="O61" i="3"/>
  <c r="O53" i="3"/>
  <c r="O45" i="3"/>
  <c r="O37" i="3"/>
  <c r="O29" i="3"/>
  <c r="O21" i="3"/>
  <c r="O13" i="3"/>
  <c r="N59" i="3"/>
  <c r="N51" i="3"/>
  <c r="N43" i="3"/>
  <c r="N35" i="3"/>
  <c r="N27" i="3"/>
  <c r="N19" i="3"/>
  <c r="N11" i="3"/>
  <c r="O58" i="3"/>
  <c r="O50" i="3"/>
  <c r="O42" i="3"/>
  <c r="O34" i="3"/>
  <c r="O26" i="3"/>
  <c r="O18" i="3"/>
  <c r="O11" i="3"/>
  <c r="N56" i="3"/>
  <c r="N24" i="3"/>
  <c r="N46" i="3"/>
  <c r="N14" i="3"/>
  <c r="O59" i="3"/>
  <c r="O51" i="3"/>
  <c r="O43" i="3"/>
  <c r="O35" i="3"/>
  <c r="O27" i="3"/>
  <c r="O19" i="3"/>
  <c r="N65" i="3"/>
  <c r="N57" i="3"/>
  <c r="N49" i="3"/>
  <c r="N41" i="3"/>
  <c r="N33" i="3"/>
  <c r="N25" i="3"/>
  <c r="N17" i="3"/>
  <c r="O64" i="3"/>
  <c r="O56" i="3"/>
  <c r="O48" i="3"/>
  <c r="O40" i="3"/>
  <c r="O32" i="3"/>
  <c r="O24" i="3"/>
  <c r="O16" i="3"/>
  <c r="N52" i="3"/>
  <c r="N34" i="3"/>
  <c r="N36" i="3"/>
  <c r="N20" i="3"/>
  <c r="N58" i="3"/>
  <c r="N26" i="3"/>
  <c r="N48" i="3"/>
  <c r="N16" i="3"/>
  <c r="N38" i="3"/>
  <c r="O65" i="3"/>
  <c r="O57" i="3"/>
  <c r="O49" i="3"/>
  <c r="O41" i="3"/>
  <c r="O33" i="3"/>
  <c r="O25" i="3"/>
  <c r="O17" i="3"/>
  <c r="N63" i="3"/>
  <c r="N55" i="3"/>
  <c r="N47" i="3"/>
  <c r="N39" i="3"/>
  <c r="N31" i="3"/>
  <c r="N23" i="3"/>
  <c r="N15" i="3"/>
  <c r="O62" i="3"/>
  <c r="O54" i="3"/>
  <c r="O46" i="3"/>
  <c r="O38" i="3"/>
  <c r="O30" i="3"/>
  <c r="O22" i="3"/>
  <c r="D40" i="4"/>
  <c r="D42" i="4" s="1"/>
  <c r="AJ46" i="4"/>
  <c r="AN45" i="4"/>
  <c r="AQ54" i="4"/>
  <c r="AF38" i="4"/>
  <c r="AN49" i="4"/>
  <c r="AH48" i="4"/>
  <c r="AQ50" i="4"/>
  <c r="AH52" i="4"/>
  <c r="AJ54" i="4"/>
  <c r="AQ46" i="4"/>
  <c r="AN53" i="4"/>
  <c r="AJ50" i="4"/>
  <c r="AH44" i="4"/>
  <c r="D38" i="4"/>
</calcChain>
</file>

<file path=xl/sharedStrings.xml><?xml version="1.0" encoding="utf-8"?>
<sst xmlns="http://schemas.openxmlformats.org/spreadsheetml/2006/main" count="123" uniqueCount="84">
  <si>
    <t>Date</t>
  </si>
  <si>
    <t>Distance</t>
  </si>
  <si>
    <t>Time</t>
  </si>
  <si>
    <t>Standard Run Category</t>
  </si>
  <si>
    <t>Min / Mile</t>
  </si>
  <si>
    <t>Min / Km</t>
  </si>
  <si>
    <t>No. Done</t>
  </si>
  <si>
    <t>Run Rank</t>
  </si>
  <si>
    <t>Best Time</t>
  </si>
  <si>
    <t>Ave. Time</t>
  </si>
  <si>
    <t>Worst Time</t>
  </si>
  <si>
    <t>Running Data</t>
  </si>
  <si>
    <t>Run Name</t>
  </si>
  <si>
    <t>Dist. Range</t>
  </si>
  <si>
    <t>Lowest</t>
  </si>
  <si>
    <t>Highest</t>
  </si>
  <si>
    <t>Check</t>
  </si>
  <si>
    <t>Overlap</t>
  </si>
  <si>
    <t>Standard Runs</t>
  </si>
  <si>
    <t>Distance Preference</t>
  </si>
  <si>
    <t>Kilometers</t>
  </si>
  <si>
    <t>Miles</t>
  </si>
  <si>
    <t>h:mm:ss</t>
  </si>
  <si>
    <t>mm:ss</t>
  </si>
  <si>
    <t>✓</t>
  </si>
  <si>
    <t>✕</t>
  </si>
  <si>
    <t>Used</t>
  </si>
  <si>
    <t>Default</t>
  </si>
  <si>
    <t>Medal</t>
  </si>
  <si>
    <t>🥇</t>
  </si>
  <si>
    <t>🥈</t>
  </si>
  <si>
    <t>🥉</t>
  </si>
  <si>
    <t>Medals</t>
  </si>
  <si>
    <t>Complete</t>
  </si>
  <si>
    <t>Duplicates</t>
  </si>
  <si>
    <t>Runner's Name</t>
  </si>
  <si>
    <t>Last Total Distance</t>
  </si>
  <si>
    <t>Total Distance Run</t>
  </si>
  <si>
    <t>Start</t>
  </si>
  <si>
    <t>Data</t>
  </si>
  <si>
    <t>Actual Distance</t>
  </si>
  <si>
    <t>Km</t>
  </si>
  <si>
    <t>Mile</t>
  </si>
  <si>
    <t>Added to Run</t>
  </si>
  <si>
    <t>Removed from Run</t>
  </si>
  <si>
    <t>Run No.</t>
  </si>
  <si>
    <t>Select Standard Run</t>
  </si>
  <si>
    <t>Selected</t>
  </si>
  <si>
    <t>Worst Time for Run</t>
  </si>
  <si>
    <t>Average Time for Run</t>
  </si>
  <si>
    <t>Best Time for Run</t>
  </si>
  <si>
    <t>Actual Time</t>
  </si>
  <si>
    <t>Number Completed</t>
  </si>
  <si>
    <t>This Distance</t>
  </si>
  <si>
    <t>All Runs</t>
  </si>
  <si>
    <t>As % of All Runs (per Run)</t>
  </si>
  <si>
    <t>Please read these notes explaining how to use this spreadsheet</t>
  </si>
  <si>
    <t>Editable Cells</t>
  </si>
  <si>
    <t>The yellow background and blue writing usually identifies cells where you can enter or edit information.</t>
  </si>
  <si>
    <t>Calculated Cells</t>
  </si>
  <si>
    <t>The blue background and yellow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</si>
  <si>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</si>
  <si>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</si>
  <si>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</si>
  <si>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</si>
  <si>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This spreadsheet is part of our</t>
  </si>
  <si>
    <t>This spreadsheet was created by</t>
  </si>
  <si>
    <t>Click the logo to see the other products in this range</t>
  </si>
  <si>
    <t>SSS10090 - Job Breakdown</t>
  </si>
  <si>
    <t>We do not offer support on Basic Range spreadsheets,
but if you find any errors, please let us know.</t>
  </si>
  <si>
    <t>© Sumcor Ltd - Trading as Spreadsheet Solutions</t>
  </si>
  <si>
    <t>Business Name</t>
  </si>
  <si>
    <t>Your Business</t>
  </si>
  <si>
    <t>If you get stuck, here is a demo video</t>
  </si>
  <si>
    <t>Watch the demo on YouTube</t>
  </si>
  <si>
    <t>Your company name (or name) will be locked. It is like that to ensure protection for this spreadsheet. If it is wrong, please contact us.</t>
  </si>
  <si>
    <t>Kilometres</t>
  </si>
  <si>
    <t>Select your preferred unit of distance (kilometres or miles) below. Make sure that you do not change that once you have entered in running data. Doing so will mess up the calculated figures.
Enter the name of the person using this spreadsheet (if you have purchased a copy, your immediate family can all use a copy, so add each person's name to their copy).
If this is not your starting spreadsheet, enter the distance run so far (in your selected unit). This will provide a starting point for the spreadsheet.
Once you've completed those 3 items, you can proceed.</t>
  </si>
  <si>
    <t>As you complete each run, simply add the date, distance run, and the time taken in the yellow columns below. Enter the time as h:mm:ss.
Doing so will bring all the blue columns to life and populate them with the respective value.</t>
  </si>
  <si>
    <t>Here you can group your runs into 'standard runs'. Simply allocate a name to each standard run (each new run per line), and the official distance of that run, as well as the minimum and maximum accepted distances to accept. This will allow you to compare runs of similar distances as a standard run. Watch the demo video for more about this (Intro &amp; Setup). Make sure there are no overlaps (Check column) and that there are no runs falling outside of this range (it will turn red below this note).</t>
  </si>
  <si>
    <t>Thanks for trying the Runner's Logbook</t>
  </si>
  <si>
    <t>Your Name</t>
  </si>
  <si>
    <t>5km Run</t>
  </si>
  <si>
    <t>10km Run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</si>
</sst>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d\,\ dd\ mmm\ yyyy"/>
    <numFmt numFmtId="165" formatCode="0.00_ ;[Red]\-0.00\ "/>
    <numFmt numFmtId="166" formatCode="#,##0.00_ ;[Red]\-#,##0.00\ "/>
    <numFmt numFmtId="167" formatCode="ddd\,\ dd\ mmmm\ yyyy"/>
  </numFmts>
  <fonts count="17" x14ac:knownFonts="1">
    <font>
      <sz val="11"/>
      <color theme="1"/>
      <name val="Calibri"/>
      <family val="2"/>
      <scheme val="minor"/>
    </font>
    <font>
      <b/>
      <sz val="11"/>
      <color rgb="FFFFC000"/>
      <name val="Calibri"/>
      <family val="2"/>
      <scheme val="minor"/>
    </font>
    <font>
      <b/>
      <sz val="11"/>
      <color rgb="FF002060"/>
      <name val="Calibri"/>
      <family val="2"/>
      <scheme val="minor"/>
    </font>
    <font>
      <b/>
      <sz val="20"/>
      <color rgb="FFFFC000"/>
      <name val="Calibri"/>
      <family val="2"/>
      <scheme val="minor"/>
    </font>
    <font>
      <b/>
      <sz val="8"/>
      <color theme="1"/>
      <name val="Calibri"/>
      <family val="2"/>
      <scheme val="minor"/>
    </font>
    <font>
      <b/>
      <u/>
      <sz val="11"/>
      <color theme="1"/>
      <name val="Calibri"/>
      <family val="2"/>
      <scheme val="minor"/>
    </font>
    <font>
      <b/>
      <sz val="11"/>
      <color theme="1"/>
      <name val="Calibri"/>
      <family val="2"/>
      <scheme val="minor"/>
    </font>
    <font>
      <b/>
      <sz val="20"/>
      <color theme="1"/>
      <name val="Calibri"/>
      <family val="2"/>
      <scheme val="minor"/>
    </font>
    <font>
      <sz val="18"/>
      <color theme="1"/>
      <name val="Calibri"/>
      <family val="2"/>
      <scheme val="minor"/>
    </font>
    <font>
      <b/>
      <sz val="16"/>
      <color theme="1"/>
      <name val="Calibri"/>
      <family val="2"/>
      <scheme val="minor"/>
    </font>
    <font>
      <b/>
      <sz val="16"/>
      <color rgb="FFFFC000"/>
      <name val="Calibri"/>
      <family val="2"/>
      <scheme val="minor"/>
    </font>
    <font>
      <b/>
      <sz val="11"/>
      <color theme="0"/>
      <name val="Calibri"/>
      <family val="2"/>
      <scheme val="minor"/>
    </font>
    <font>
      <b/>
      <sz val="11"/>
      <color rgb="FFFF0000"/>
      <name val="Calibri"/>
      <family val="2"/>
      <scheme val="minor"/>
    </font>
    <font>
      <b/>
      <sz val="10"/>
      <color theme="1"/>
      <name val="Calibri"/>
      <family val="2"/>
      <scheme val="minor"/>
    </font>
    <font>
      <sz val="11"/>
      <name val="Calibri"/>
      <family val="2"/>
      <scheme val="minor"/>
    </font>
    <font>
      <b/>
      <sz val="16"/>
      <color theme="0"/>
      <name val="Calibri"/>
      <family val="2"/>
      <scheme val="minor"/>
    </font>
    <font>
      <u/>
      <sz val="11"/>
      <color theme="10"/>
      <name val="Calibri"/>
      <family val="2"/>
      <scheme val="minor"/>
    </font>
  </fonts>
  <fills count="11">
    <fill>
      <patternFill patternType="none"/>
    </fill>
    <fill>
      <patternFill patternType="gray125"/>
    </fill>
    <fill>
      <patternFill patternType="solid">
        <fgColor rgb="FFFFC000"/>
        <bgColor indexed="64"/>
      </patternFill>
    </fill>
    <fill>
      <patternFill patternType="solid">
        <fgColor rgb="FF002060"/>
        <bgColor indexed="64"/>
      </patternFill>
    </fill>
    <fill>
      <patternFill patternType="solid">
        <fgColor theme="0"/>
        <bgColor indexed="64"/>
      </patternFill>
    </fill>
    <fill>
      <patternFill patternType="solid">
        <fgColor rgb="FFCC9900"/>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theme="1"/>
        <bgColor indexed="64"/>
      </patternFill>
    </fill>
    <fill>
      <patternFill patternType="solid">
        <fgColor rgb="FFFF0000"/>
        <bgColor indexed="64"/>
      </patternFill>
    </fill>
    <fill>
      <patternFill patternType="solid">
        <fgColor theme="0" tint="-0.499984740745262"/>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6" fillId="0" borderId="0" applyNumberFormat="0" applyFill="0" applyBorder="0" applyAlignment="0" applyProtection="0"/>
  </cellStyleXfs>
  <cellXfs count="251">
    <xf numFmtId="0" fontId="0" fillId="0" borderId="0" xfId="0"/>
    <xf numFmtId="0" fontId="0" fillId="0" borderId="0" xfId="0" applyAlignment="1" applyProtection="1">
      <alignment shrinkToFit="1"/>
      <protection hidden="1"/>
    </xf>
    <xf numFmtId="0" fontId="1" fillId="3" borderId="1" xfId="0" applyFont="1" applyFill="1" applyBorder="1" applyAlignment="1" applyProtection="1">
      <alignment horizontal="center" shrinkToFit="1"/>
      <protection hidden="1"/>
    </xf>
    <xf numFmtId="0" fontId="1" fillId="3" borderId="3" xfId="0" applyFont="1" applyFill="1" applyBorder="1" applyAlignment="1" applyProtection="1">
      <alignment horizontal="center" shrinkToFit="1"/>
      <protection hidden="1"/>
    </xf>
    <xf numFmtId="0" fontId="1" fillId="3" borderId="4" xfId="0" applyFont="1" applyFill="1" applyBorder="1" applyAlignment="1" applyProtection="1">
      <alignment shrinkToFit="1"/>
      <protection hidden="1"/>
    </xf>
    <xf numFmtId="0" fontId="1" fillId="3" borderId="6" xfId="0" applyFont="1" applyFill="1" applyBorder="1" applyAlignment="1" applyProtection="1">
      <alignment shrinkToFit="1"/>
      <protection hidden="1"/>
    </xf>
    <xf numFmtId="0" fontId="1" fillId="3" borderId="4" xfId="0" applyFont="1" applyFill="1" applyBorder="1"/>
    <xf numFmtId="0" fontId="1" fillId="3" borderId="6" xfId="0" applyFont="1" applyFill="1" applyBorder="1"/>
    <xf numFmtId="0" fontId="1" fillId="3" borderId="2" xfId="0" applyFont="1" applyFill="1" applyBorder="1" applyAlignment="1" applyProtection="1">
      <alignment horizontal="center" shrinkToFit="1"/>
      <protection hidden="1"/>
    </xf>
    <xf numFmtId="0" fontId="1" fillId="3" borderId="5" xfId="0" applyFont="1" applyFill="1" applyBorder="1" applyAlignment="1" applyProtection="1">
      <alignment shrinkToFit="1"/>
      <protection hidden="1"/>
    </xf>
    <xf numFmtId="0" fontId="2" fillId="2" borderId="1" xfId="0" applyFont="1" applyFill="1" applyBorder="1" applyAlignment="1" applyProtection="1">
      <alignment horizontal="center" shrinkToFit="1"/>
      <protection hidden="1"/>
    </xf>
    <xf numFmtId="0" fontId="2" fillId="2" borderId="2" xfId="0" applyFont="1" applyFill="1" applyBorder="1" applyAlignment="1" applyProtection="1">
      <alignment horizontal="center" shrinkToFit="1"/>
      <protection hidden="1"/>
    </xf>
    <xf numFmtId="0" fontId="2" fillId="2" borderId="3" xfId="0" applyFont="1" applyFill="1" applyBorder="1" applyAlignment="1" applyProtection="1">
      <alignment horizontal="center" shrinkToFit="1"/>
      <protection hidden="1"/>
    </xf>
    <xf numFmtId="0" fontId="1" fillId="3" borderId="7" xfId="0" applyFont="1" applyFill="1" applyBorder="1" applyAlignment="1" applyProtection="1">
      <alignment horizontal="center" shrinkToFit="1"/>
      <protection hidden="1"/>
    </xf>
    <xf numFmtId="0" fontId="1" fillId="3" borderId="8" xfId="0" applyFont="1" applyFill="1" applyBorder="1" applyAlignment="1" applyProtection="1">
      <alignment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45" fontId="0" fillId="0" borderId="2" xfId="0" applyNumberFormat="1" applyBorder="1" applyAlignment="1" applyProtection="1">
      <alignment horizontal="right" shrinkToFit="1"/>
      <protection hidden="1"/>
    </xf>
    <xf numFmtId="45" fontId="0" fillId="0" borderId="0" xfId="0" applyNumberFormat="1" applyBorder="1" applyAlignment="1" applyProtection="1">
      <alignment shrinkToFit="1"/>
      <protection hidden="1"/>
    </xf>
    <xf numFmtId="45" fontId="0" fillId="0" borderId="5" xfId="0" applyNumberFormat="1" applyBorder="1" applyAlignment="1" applyProtection="1">
      <alignment shrinkToFit="1"/>
      <protection hidden="1"/>
    </xf>
    <xf numFmtId="45" fontId="0" fillId="0" borderId="3" xfId="0" applyNumberFormat="1" applyBorder="1" applyAlignment="1" applyProtection="1">
      <alignment shrinkToFit="1"/>
      <protection hidden="1"/>
    </xf>
    <xf numFmtId="45" fontId="0" fillId="0" borderId="13" xfId="0" applyNumberFormat="1" applyBorder="1" applyAlignment="1" applyProtection="1">
      <alignment shrinkToFit="1"/>
      <protection hidden="1"/>
    </xf>
    <xf numFmtId="45" fontId="0" fillId="0" borderId="6" xfId="0" applyNumberFormat="1" applyBorder="1" applyAlignment="1" applyProtection="1">
      <alignment shrinkToFit="1"/>
      <protection hidden="1"/>
    </xf>
    <xf numFmtId="165" fontId="0" fillId="0" borderId="1" xfId="0" applyNumberFormat="1" applyBorder="1" applyAlignment="1" applyProtection="1">
      <alignment shrinkToFit="1"/>
      <protection hidden="1"/>
    </xf>
    <xf numFmtId="165" fontId="0" fillId="0" borderId="12" xfId="0" applyNumberFormat="1" applyBorder="1" applyAlignment="1" applyProtection="1">
      <alignment shrinkToFit="1"/>
      <protection hidden="1"/>
    </xf>
    <xf numFmtId="165" fontId="0" fillId="0" borderId="4" xfId="0" applyNumberFormat="1" applyBorder="1" applyAlignment="1" applyProtection="1">
      <alignment shrinkToFit="1"/>
      <protection hidden="1"/>
    </xf>
    <xf numFmtId="0" fontId="0" fillId="0" borderId="14" xfId="0" applyBorder="1" applyAlignment="1" applyProtection="1">
      <alignment horizontal="center" shrinkToFit="1"/>
      <protection hidden="1"/>
    </xf>
    <xf numFmtId="0" fontId="5" fillId="0" borderId="0" xfId="0" applyFont="1" applyAlignment="1" applyProtection="1">
      <alignment horizontal="center" shrinkToFit="1"/>
      <protection hidden="1"/>
    </xf>
    <xf numFmtId="0" fontId="2" fillId="2" borderId="4" xfId="0" applyFont="1" applyFill="1" applyBorder="1" applyAlignment="1" applyProtection="1">
      <alignment horizontal="center" shrinkToFit="1"/>
      <protection locked="0"/>
    </xf>
    <xf numFmtId="0" fontId="2" fillId="2" borderId="5" xfId="0" applyFont="1" applyFill="1" applyBorder="1" applyAlignment="1" applyProtection="1">
      <alignment horizontal="center" shrinkToFit="1"/>
      <protection locked="0"/>
    </xf>
    <xf numFmtId="0" fontId="2" fillId="2" borderId="6" xfId="0" applyFont="1" applyFill="1" applyBorder="1" applyAlignment="1" applyProtection="1">
      <alignment horizontal="center" shrinkToFit="1"/>
      <protection locked="0"/>
    </xf>
    <xf numFmtId="0" fontId="0" fillId="0" borderId="1" xfId="0" applyBorder="1" applyAlignment="1" applyProtection="1">
      <alignment shrinkToFit="1"/>
      <protection locked="0"/>
    </xf>
    <xf numFmtId="165" fontId="0" fillId="0" borderId="2" xfId="0" applyNumberFormat="1" applyBorder="1" applyAlignment="1" applyProtection="1">
      <alignment shrinkToFit="1"/>
      <protection locked="0"/>
    </xf>
    <xf numFmtId="165" fontId="0" fillId="0" borderId="3" xfId="0" applyNumberFormat="1" applyBorder="1" applyAlignment="1" applyProtection="1">
      <alignment shrinkToFit="1"/>
      <protection locked="0"/>
    </xf>
    <xf numFmtId="0" fontId="0" fillId="0" borderId="12" xfId="0" applyBorder="1" applyAlignment="1" applyProtection="1">
      <alignment shrinkToFit="1"/>
      <protection locked="0"/>
    </xf>
    <xf numFmtId="165" fontId="0" fillId="0" borderId="0" xfId="0" applyNumberFormat="1" applyBorder="1" applyAlignment="1" applyProtection="1">
      <alignment shrinkToFit="1"/>
      <protection locked="0"/>
    </xf>
    <xf numFmtId="165" fontId="0" fillId="0" borderId="13" xfId="0" applyNumberFormat="1" applyBorder="1" applyAlignment="1" applyProtection="1">
      <alignment shrinkToFit="1"/>
      <protection locked="0"/>
    </xf>
    <xf numFmtId="0" fontId="0" fillId="0" borderId="4" xfId="0" applyBorder="1" applyAlignment="1" applyProtection="1">
      <alignment shrinkToFit="1"/>
      <protection locked="0"/>
    </xf>
    <xf numFmtId="165" fontId="0" fillId="0" borderId="5" xfId="0" applyNumberFormat="1" applyBorder="1" applyAlignment="1" applyProtection="1">
      <alignment shrinkToFit="1"/>
      <protection locked="0"/>
    </xf>
    <xf numFmtId="165" fontId="0" fillId="0" borderId="6" xfId="0" applyNumberFormat="1" applyBorder="1" applyAlignment="1" applyProtection="1">
      <alignment shrinkToFit="1"/>
      <protection locked="0"/>
    </xf>
    <xf numFmtId="0" fontId="0" fillId="0" borderId="15" xfId="0" applyBorder="1" applyAlignment="1" applyProtection="1">
      <alignment horizontal="center" shrinkToFit="1"/>
      <protection hidden="1"/>
    </xf>
    <xf numFmtId="0" fontId="0" fillId="0" borderId="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0" fillId="0" borderId="4" xfId="0" applyBorder="1" applyAlignment="1" applyProtection="1">
      <alignment horizontal="left" shrinkToFit="1"/>
      <protection hidden="1"/>
    </xf>
    <xf numFmtId="46" fontId="0" fillId="0" borderId="3" xfId="0" applyNumberFormat="1" applyBorder="1" applyAlignment="1" applyProtection="1">
      <alignment horizontal="right" shrinkToFit="1"/>
      <protection hidden="1"/>
    </xf>
    <xf numFmtId="46" fontId="0" fillId="0" borderId="13" xfId="0" applyNumberFormat="1" applyBorder="1" applyAlignment="1" applyProtection="1">
      <alignment horizontal="right" shrinkToFit="1"/>
      <protection hidden="1"/>
    </xf>
    <xf numFmtId="46" fontId="0" fillId="0" borderId="6" xfId="0" applyNumberFormat="1" applyBorder="1" applyAlignment="1" applyProtection="1">
      <alignment horizontal="right" shrinkToFit="1"/>
      <protection hidden="1"/>
    </xf>
    <xf numFmtId="165" fontId="0" fillId="0" borderId="7" xfId="0" applyNumberFormat="1" applyBorder="1" applyAlignment="1" applyProtection="1">
      <alignment shrinkToFit="1"/>
      <protection hidden="1"/>
    </xf>
    <xf numFmtId="165" fontId="0" fillId="0" borderId="14" xfId="0" applyNumberFormat="1" applyBorder="1" applyAlignment="1" applyProtection="1">
      <alignment shrinkToFit="1"/>
      <protection hidden="1"/>
    </xf>
    <xf numFmtId="165" fontId="0" fillId="0" borderId="8" xfId="0" applyNumberFormat="1" applyBorder="1" applyAlignment="1" applyProtection="1">
      <alignment shrinkToFit="1"/>
      <protection hidden="1"/>
    </xf>
    <xf numFmtId="0" fontId="0" fillId="0" borderId="1" xfId="0" applyBorder="1" applyAlignment="1">
      <alignment horizontal="right"/>
    </xf>
    <xf numFmtId="0" fontId="0" fillId="0" borderId="3" xfId="0" applyBorder="1" applyAlignment="1">
      <alignment horizontal="right"/>
    </xf>
    <xf numFmtId="0" fontId="0" fillId="0" borderId="12" xfId="0" applyBorder="1" applyAlignment="1">
      <alignment horizontal="right"/>
    </xf>
    <xf numFmtId="0" fontId="0" fillId="0" borderId="13" xfId="0" applyBorder="1" applyAlignment="1">
      <alignment horizontal="right"/>
    </xf>
    <xf numFmtId="0" fontId="0" fillId="0" borderId="4" xfId="0" applyBorder="1" applyAlignment="1">
      <alignment horizontal="right"/>
    </xf>
    <xf numFmtId="0" fontId="0" fillId="0" borderId="6" xfId="0" applyBorder="1" applyAlignment="1">
      <alignment horizontal="right"/>
    </xf>
    <xf numFmtId="45" fontId="0" fillId="0" borderId="1" xfId="0" applyNumberFormat="1" applyBorder="1" applyAlignment="1" applyProtection="1">
      <alignment horizontal="right" shrinkToFit="1"/>
      <protection hidden="1"/>
    </xf>
    <xf numFmtId="45" fontId="0" fillId="0" borderId="12" xfId="0" applyNumberFormat="1" applyBorder="1" applyAlignment="1" applyProtection="1">
      <alignment horizontal="right" shrinkToFit="1"/>
      <protection hidden="1"/>
    </xf>
    <xf numFmtId="45" fontId="0" fillId="0" borderId="4" xfId="0" applyNumberFormat="1" applyBorder="1" applyAlignment="1" applyProtection="1">
      <alignment horizontal="right" shrinkToFit="1"/>
      <protection hidden="1"/>
    </xf>
    <xf numFmtId="45" fontId="0" fillId="0" borderId="2" xfId="0" applyNumberFormat="1" applyBorder="1" applyAlignment="1" applyProtection="1">
      <alignment shrinkToFit="1"/>
      <protection hidden="1"/>
    </xf>
    <xf numFmtId="0" fontId="1" fillId="3" borderId="0" xfId="0" applyFont="1" applyFill="1" applyBorder="1" applyAlignment="1" applyProtection="1">
      <alignment shrinkToFit="1"/>
      <protection hidden="1"/>
    </xf>
    <xf numFmtId="0" fontId="2" fillId="2" borderId="4" xfId="0" applyFont="1" applyFill="1" applyBorder="1" applyAlignment="1" applyProtection="1">
      <alignment shrinkToFit="1"/>
      <protection locked="0"/>
    </xf>
    <xf numFmtId="0" fontId="2" fillId="2" borderId="5" xfId="0" applyFont="1" applyFill="1" applyBorder="1" applyAlignment="1" applyProtection="1">
      <alignment shrinkToFit="1"/>
      <protection locked="0"/>
    </xf>
    <xf numFmtId="0" fontId="2" fillId="2" borderId="6" xfId="0" applyFont="1" applyFill="1" applyBorder="1" applyAlignment="1" applyProtection="1">
      <alignment shrinkToFit="1"/>
      <protection locked="0"/>
    </xf>
    <xf numFmtId="46" fontId="0" fillId="0" borderId="3" xfId="0" applyNumberFormat="1" applyBorder="1" applyAlignment="1" applyProtection="1">
      <alignment shrinkToFit="1"/>
      <protection locked="0"/>
    </xf>
    <xf numFmtId="46" fontId="0" fillId="0" borderId="13" xfId="0" applyNumberFormat="1" applyBorder="1" applyAlignment="1" applyProtection="1">
      <alignment shrinkToFit="1"/>
      <protection locked="0"/>
    </xf>
    <xf numFmtId="0" fontId="0" fillId="0" borderId="0" xfId="0" applyAlignment="1" applyProtection="1">
      <alignment horizontal="center" shrinkToFit="1"/>
      <protection hidden="1"/>
    </xf>
    <xf numFmtId="0" fontId="0" fillId="0" borderId="7" xfId="0" applyBorder="1" applyAlignment="1" applyProtection="1">
      <alignment shrinkToFit="1"/>
      <protection hidden="1"/>
    </xf>
    <xf numFmtId="0" fontId="0" fillId="0" borderId="8" xfId="0" applyBorder="1" applyAlignment="1" applyProtection="1">
      <alignment shrinkToFit="1"/>
      <protection hidden="1"/>
    </xf>
    <xf numFmtId="0" fontId="1" fillId="3" borderId="8" xfId="0" applyFont="1" applyFill="1" applyBorder="1" applyAlignment="1" applyProtection="1">
      <alignment horizontal="center" shrinkToFit="1"/>
      <protection hidden="1"/>
    </xf>
    <xf numFmtId="46" fontId="0" fillId="0" borderId="2" xfId="0" applyNumberFormat="1" applyBorder="1" applyAlignment="1" applyProtection="1">
      <alignment shrinkToFit="1"/>
      <protection hidden="1"/>
    </xf>
    <xf numFmtId="46" fontId="0" fillId="0" borderId="3" xfId="0" applyNumberFormat="1" applyBorder="1" applyAlignment="1" applyProtection="1">
      <alignment shrinkToFit="1"/>
      <protection hidden="1"/>
    </xf>
    <xf numFmtId="46" fontId="0" fillId="0" borderId="0" xfId="0" applyNumberFormat="1" applyBorder="1" applyAlignment="1" applyProtection="1">
      <alignment shrinkToFit="1"/>
      <protection hidden="1"/>
    </xf>
    <xf numFmtId="46" fontId="0" fillId="0" borderId="13" xfId="0" applyNumberFormat="1" applyBorder="1" applyAlignment="1" applyProtection="1">
      <alignment shrinkToFit="1"/>
      <protection hidden="1"/>
    </xf>
    <xf numFmtId="46" fontId="0" fillId="0" borderId="5" xfId="0" applyNumberFormat="1" applyBorder="1" applyAlignment="1" applyProtection="1">
      <alignment shrinkToFit="1"/>
      <protection hidden="1"/>
    </xf>
    <xf numFmtId="46" fontId="0" fillId="0" borderId="6" xfId="0" applyNumberFormat="1" applyBorder="1" applyAlignment="1" applyProtection="1">
      <alignment shrinkToFit="1"/>
      <protection hidden="1"/>
    </xf>
    <xf numFmtId="164" fontId="0" fillId="0" borderId="1" xfId="0" applyNumberFormat="1" applyBorder="1" applyAlignment="1" applyProtection="1">
      <alignment horizontal="right" shrinkToFit="1"/>
      <protection hidden="1"/>
    </xf>
    <xf numFmtId="164" fontId="0" fillId="0" borderId="3" xfId="0" applyNumberFormat="1" applyBorder="1" applyAlignment="1" applyProtection="1">
      <alignment horizontal="right" shrinkToFit="1"/>
      <protection hidden="1"/>
    </xf>
    <xf numFmtId="164" fontId="0" fillId="0" borderId="12" xfId="0" applyNumberFormat="1" applyBorder="1" applyAlignment="1" applyProtection="1">
      <alignment horizontal="right" shrinkToFit="1"/>
      <protection hidden="1"/>
    </xf>
    <xf numFmtId="164" fontId="0" fillId="0" borderId="13" xfId="0" applyNumberFormat="1" applyBorder="1" applyAlignment="1" applyProtection="1">
      <alignment horizontal="right" shrinkToFit="1"/>
      <protection hidden="1"/>
    </xf>
    <xf numFmtId="164" fontId="0" fillId="0" borderId="4" xfId="0" applyNumberFormat="1" applyBorder="1" applyAlignment="1" applyProtection="1">
      <alignment horizontal="right" shrinkToFit="1"/>
      <protection hidden="1"/>
    </xf>
    <xf numFmtId="164" fontId="0" fillId="0" borderId="6" xfId="0" applyNumberFormat="1" applyBorder="1" applyAlignment="1" applyProtection="1">
      <alignment horizontal="right" shrinkToFit="1"/>
      <protection hidden="1"/>
    </xf>
    <xf numFmtId="164" fontId="0" fillId="0" borderId="1" xfId="0" applyNumberFormat="1" applyBorder="1" applyAlignment="1" applyProtection="1">
      <alignment horizontal="right" shrinkToFit="1"/>
      <protection locked="0"/>
    </xf>
    <xf numFmtId="164" fontId="0" fillId="0" borderId="12" xfId="0" applyNumberFormat="1" applyBorder="1" applyAlignment="1" applyProtection="1">
      <alignment horizontal="right" shrinkToFit="1"/>
      <protection locked="0"/>
    </xf>
    <xf numFmtId="0" fontId="0" fillId="0" borderId="14" xfId="0" applyBorder="1" applyAlignment="1" applyProtection="1">
      <alignment shrinkToFit="1"/>
      <protection hidden="1"/>
    </xf>
    <xf numFmtId="166" fontId="0" fillId="0" borderId="15" xfId="0" applyNumberFormat="1" applyBorder="1" applyAlignment="1" applyProtection="1">
      <alignment horizontal="right" shrinkToFit="1"/>
      <protection hidden="1"/>
    </xf>
    <xf numFmtId="0" fontId="6" fillId="0" borderId="0" xfId="0" applyFont="1" applyAlignment="1" applyProtection="1">
      <alignment horizontal="center" shrinkToFit="1"/>
      <protection hidden="1"/>
    </xf>
    <xf numFmtId="166" fontId="0" fillId="0" borderId="1" xfId="0" applyNumberFormat="1" applyBorder="1" applyAlignment="1" applyProtection="1">
      <alignment horizontal="right" shrinkToFit="1"/>
      <protection hidden="1"/>
    </xf>
    <xf numFmtId="166" fontId="0" fillId="0" borderId="3" xfId="0" applyNumberFormat="1" applyBorder="1" applyAlignment="1" applyProtection="1">
      <alignment horizontal="right" shrinkToFit="1"/>
      <protection hidden="1"/>
    </xf>
    <xf numFmtId="166" fontId="0" fillId="0" borderId="4" xfId="0" applyNumberFormat="1" applyBorder="1" applyAlignment="1" applyProtection="1">
      <alignment horizontal="right" shrinkToFit="1"/>
      <protection hidden="1"/>
    </xf>
    <xf numFmtId="166" fontId="0" fillId="0" borderId="6" xfId="0" applyNumberFormat="1" applyBorder="1" applyAlignment="1" applyProtection="1">
      <alignment horizontal="right" shrinkToFit="1"/>
      <protection hidden="1"/>
    </xf>
    <xf numFmtId="45" fontId="0" fillId="0" borderId="7" xfId="0" applyNumberFormat="1" applyBorder="1" applyAlignment="1" applyProtection="1">
      <alignment shrinkToFit="1"/>
      <protection hidden="1"/>
    </xf>
    <xf numFmtId="45" fontId="0" fillId="0" borderId="14" xfId="0" applyNumberFormat="1" applyBorder="1" applyAlignment="1" applyProtection="1">
      <alignment shrinkToFit="1"/>
      <protection hidden="1"/>
    </xf>
    <xf numFmtId="45" fontId="0" fillId="0" borderId="8" xfId="0" applyNumberFormat="1" applyBorder="1" applyAlignment="1" applyProtection="1">
      <alignment shrinkToFit="1"/>
      <protection hidden="1"/>
    </xf>
    <xf numFmtId="165" fontId="0" fillId="0" borderId="2" xfId="0" applyNumberFormat="1" applyBorder="1" applyAlignment="1" applyProtection="1">
      <alignment shrinkToFit="1"/>
      <protection hidden="1"/>
    </xf>
    <xf numFmtId="165" fontId="0" fillId="0" borderId="0" xfId="0" applyNumberFormat="1" applyBorder="1" applyAlignment="1" applyProtection="1">
      <alignment shrinkToFit="1"/>
      <protection hidden="1"/>
    </xf>
    <xf numFmtId="165" fontId="0" fillId="0" borderId="5" xfId="0" applyNumberFormat="1" applyBorder="1" applyAlignment="1" applyProtection="1">
      <alignment shrinkToFit="1"/>
      <protection hidden="1"/>
    </xf>
    <xf numFmtId="0" fontId="0" fillId="4" borderId="0" xfId="0" applyFill="1" applyAlignment="1" applyProtection="1">
      <alignment shrinkToFit="1"/>
      <protection hidden="1"/>
    </xf>
    <xf numFmtId="0" fontId="0" fillId="4" borderId="0" xfId="0" applyFill="1" applyBorder="1" applyAlignment="1" applyProtection="1">
      <alignment shrinkToFit="1"/>
      <protection hidden="1"/>
    </xf>
    <xf numFmtId="0" fontId="0" fillId="0" borderId="1" xfId="0" applyBorder="1" applyAlignment="1" applyProtection="1">
      <alignment horizontal="center" shrinkToFit="1"/>
      <protection hidden="1"/>
    </xf>
    <xf numFmtId="0" fontId="0" fillId="0" borderId="4" xfId="0" applyBorder="1" applyAlignment="1" applyProtection="1">
      <alignment horizontal="center" shrinkToFit="1"/>
      <protection hidden="1"/>
    </xf>
    <xf numFmtId="165" fontId="0" fillId="0" borderId="15" xfId="0" applyNumberFormat="1" applyBorder="1" applyAlignment="1" applyProtection="1">
      <alignment horizontal="center" shrinkToFit="1"/>
      <protection hidden="1"/>
    </xf>
    <xf numFmtId="0" fontId="0" fillId="0" borderId="0" xfId="0" applyBorder="1" applyAlignment="1" applyProtection="1">
      <alignment shrinkToFit="1"/>
      <protection hidden="1"/>
    </xf>
    <xf numFmtId="0" fontId="0" fillId="0" borderId="5" xfId="0" applyBorder="1" applyAlignment="1" applyProtection="1">
      <alignment shrinkToFit="1"/>
      <protection hidden="1"/>
    </xf>
    <xf numFmtId="0" fontId="0" fillId="0" borderId="12" xfId="0" applyBorder="1" applyAlignment="1" applyProtection="1">
      <alignment horizontal="center" shrinkToFit="1"/>
      <protection hidden="1"/>
    </xf>
    <xf numFmtId="0" fontId="0" fillId="4" borderId="1" xfId="0" applyFill="1" applyBorder="1" applyAlignment="1" applyProtection="1">
      <alignment shrinkToFit="1"/>
      <protection hidden="1"/>
    </xf>
    <xf numFmtId="0" fontId="0" fillId="4" borderId="2" xfId="0" applyFill="1" applyBorder="1" applyAlignment="1" applyProtection="1">
      <alignment shrinkToFit="1"/>
      <protection hidden="1"/>
    </xf>
    <xf numFmtId="0" fontId="0" fillId="4" borderId="3" xfId="0" applyFill="1" applyBorder="1" applyAlignment="1" applyProtection="1">
      <alignment shrinkToFit="1"/>
      <protection hidden="1"/>
    </xf>
    <xf numFmtId="0" fontId="0" fillId="4" borderId="12" xfId="0" applyFill="1" applyBorder="1" applyAlignment="1" applyProtection="1">
      <alignment shrinkToFit="1"/>
      <protection hidden="1"/>
    </xf>
    <xf numFmtId="0" fontId="0" fillId="4" borderId="13" xfId="0" applyFill="1" applyBorder="1" applyAlignment="1" applyProtection="1">
      <alignment shrinkToFit="1"/>
      <protection hidden="1"/>
    </xf>
    <xf numFmtId="0" fontId="0" fillId="4" borderId="4" xfId="0" applyFill="1" applyBorder="1" applyAlignment="1" applyProtection="1">
      <alignment shrinkToFit="1"/>
      <protection hidden="1"/>
    </xf>
    <xf numFmtId="0" fontId="0" fillId="4" borderId="5" xfId="0" applyFill="1" applyBorder="1" applyAlignment="1" applyProtection="1">
      <alignment shrinkToFit="1"/>
      <protection hidden="1"/>
    </xf>
    <xf numFmtId="0" fontId="0" fillId="4" borderId="6" xfId="0" applyFill="1" applyBorder="1" applyAlignment="1" applyProtection="1">
      <alignment shrinkToFit="1"/>
      <protection hidden="1"/>
    </xf>
    <xf numFmtId="164" fontId="0" fillId="0" borderId="7" xfId="0" applyNumberFormat="1" applyBorder="1" applyAlignment="1" applyProtection="1">
      <alignment horizontal="center" shrinkToFit="1"/>
      <protection hidden="1"/>
    </xf>
    <xf numFmtId="164" fontId="0" fillId="0" borderId="14" xfId="0" applyNumberFormat="1" applyBorder="1" applyAlignment="1" applyProtection="1">
      <alignment horizontal="center" shrinkToFit="1"/>
      <protection hidden="1"/>
    </xf>
    <xf numFmtId="164" fontId="0" fillId="0" borderId="8" xfId="0" applyNumberFormat="1" applyBorder="1" applyAlignment="1" applyProtection="1">
      <alignment horizontal="center" shrinkToFit="1"/>
      <protection hidden="1"/>
    </xf>
    <xf numFmtId="0" fontId="0" fillId="4" borderId="0" xfId="0" applyFill="1" applyAlignment="1" applyProtection="1">
      <alignment horizontal="center" shrinkToFit="1"/>
      <protection hidden="1"/>
    </xf>
    <xf numFmtId="0" fontId="0" fillId="4" borderId="0" xfId="0" applyFill="1"/>
    <xf numFmtId="0" fontId="4" fillId="4" borderId="0" xfId="0" applyFont="1" applyFill="1" applyAlignment="1" applyProtection="1">
      <alignment horizontal="center" shrinkToFit="1"/>
      <protection hidden="1"/>
    </xf>
    <xf numFmtId="0" fontId="12" fillId="4" borderId="0" xfId="0" applyFont="1" applyFill="1" applyAlignment="1" applyProtection="1">
      <alignment horizontal="center" shrinkToFit="1"/>
      <protection hidden="1"/>
    </xf>
    <xf numFmtId="164" fontId="0" fillId="10" borderId="1" xfId="0" applyNumberFormat="1" applyFill="1" applyBorder="1" applyAlignment="1" applyProtection="1">
      <alignment horizontal="right" shrinkToFit="1"/>
      <protection hidden="1"/>
    </xf>
    <xf numFmtId="165" fontId="0" fillId="10" borderId="2" xfId="0" applyNumberFormat="1" applyFill="1" applyBorder="1" applyAlignment="1" applyProtection="1">
      <alignment shrinkToFit="1"/>
      <protection hidden="1"/>
    </xf>
    <xf numFmtId="46" fontId="0" fillId="10" borderId="3" xfId="0" applyNumberFormat="1" applyFill="1" applyBorder="1" applyAlignment="1" applyProtection="1">
      <alignment shrinkToFit="1"/>
      <protection hidden="1"/>
    </xf>
    <xf numFmtId="164" fontId="0" fillId="10" borderId="12" xfId="0" applyNumberFormat="1" applyFill="1" applyBorder="1" applyAlignment="1" applyProtection="1">
      <alignment horizontal="right" shrinkToFit="1"/>
      <protection hidden="1"/>
    </xf>
    <xf numFmtId="165" fontId="0" fillId="10" borderId="0" xfId="0" applyNumberFormat="1" applyFill="1" applyBorder="1" applyAlignment="1" applyProtection="1">
      <alignment shrinkToFit="1"/>
      <protection hidden="1"/>
    </xf>
    <xf numFmtId="46" fontId="0" fillId="10" borderId="13" xfId="0" applyNumberFormat="1" applyFill="1" applyBorder="1" applyAlignment="1" applyProtection="1">
      <alignment shrinkToFit="1"/>
      <protection hidden="1"/>
    </xf>
    <xf numFmtId="164" fontId="0" fillId="10" borderId="4" xfId="0" applyNumberFormat="1" applyFill="1" applyBorder="1" applyAlignment="1" applyProtection="1">
      <alignment horizontal="right" shrinkToFit="1"/>
      <protection hidden="1"/>
    </xf>
    <xf numFmtId="165" fontId="0" fillId="10" borderId="5" xfId="0" applyNumberFormat="1" applyFill="1" applyBorder="1" applyAlignment="1" applyProtection="1">
      <alignment shrinkToFit="1"/>
      <protection hidden="1"/>
    </xf>
    <xf numFmtId="46" fontId="0" fillId="10" borderId="6" xfId="0" applyNumberFormat="1" applyFill="1" applyBorder="1" applyAlignment="1" applyProtection="1">
      <alignment shrinkToFit="1"/>
      <protection hidden="1"/>
    </xf>
    <xf numFmtId="0" fontId="11" fillId="8" borderId="9" xfId="0" applyFont="1" applyFill="1" applyBorder="1" applyAlignment="1" applyProtection="1">
      <alignment horizontal="center" shrinkToFit="1"/>
      <protection hidden="1"/>
    </xf>
    <xf numFmtId="0" fontId="11" fillId="8" borderId="10" xfId="0" applyFont="1" applyFill="1" applyBorder="1" applyAlignment="1" applyProtection="1">
      <alignment horizontal="center" shrinkToFit="1"/>
      <protection hidden="1"/>
    </xf>
    <xf numFmtId="0" fontId="11" fillId="8" borderId="11" xfId="0" applyFont="1" applyFill="1" applyBorder="1" applyAlignment="1" applyProtection="1">
      <alignment horizontal="center" shrinkToFit="1"/>
      <protection hidden="1"/>
    </xf>
    <xf numFmtId="0" fontId="6" fillId="4" borderId="1" xfId="0" applyFont="1" applyFill="1" applyBorder="1" applyAlignment="1" applyProtection="1">
      <alignment horizontal="left" vertical="center" wrapText="1"/>
      <protection hidden="1"/>
    </xf>
    <xf numFmtId="0" fontId="6" fillId="4" borderId="2" xfId="0" applyFont="1" applyFill="1" applyBorder="1" applyAlignment="1" applyProtection="1">
      <alignment horizontal="left" vertical="center" wrapText="1"/>
      <protection hidden="1"/>
    </xf>
    <xf numFmtId="0" fontId="6" fillId="4" borderId="3" xfId="0" applyFont="1" applyFill="1" applyBorder="1" applyAlignment="1" applyProtection="1">
      <alignment horizontal="left" vertical="center" wrapText="1"/>
      <protection hidden="1"/>
    </xf>
    <xf numFmtId="0" fontId="6" fillId="4" borderId="4" xfId="0" applyFont="1" applyFill="1" applyBorder="1" applyAlignment="1" applyProtection="1">
      <alignment horizontal="left" vertical="center" wrapText="1"/>
      <protection hidden="1"/>
    </xf>
    <xf numFmtId="0" fontId="6" fillId="4" borderId="5" xfId="0" applyFont="1" applyFill="1" applyBorder="1" applyAlignment="1" applyProtection="1">
      <alignment horizontal="left" vertical="center" wrapText="1"/>
      <protection hidden="1"/>
    </xf>
    <xf numFmtId="0" fontId="6" fillId="4" borderId="6" xfId="0" applyFont="1" applyFill="1" applyBorder="1" applyAlignment="1" applyProtection="1">
      <alignment horizontal="left" vertical="center" wrapText="1"/>
      <protection hidden="1"/>
    </xf>
    <xf numFmtId="0" fontId="13" fillId="4" borderId="0" xfId="0" applyFont="1" applyFill="1" applyAlignment="1" applyProtection="1">
      <alignment horizontal="center" vertical="center" shrinkToFit="1"/>
      <protection hidden="1"/>
    </xf>
    <xf numFmtId="0" fontId="4" fillId="0" borderId="1" xfId="0" applyFont="1" applyBorder="1" applyAlignment="1" applyProtection="1">
      <alignment horizontal="left" vertical="center" wrapText="1"/>
      <protection hidden="1"/>
    </xf>
    <xf numFmtId="0" fontId="4" fillId="0" borderId="2" xfId="0" applyFont="1" applyBorder="1" applyAlignment="1" applyProtection="1">
      <alignment horizontal="left" vertical="center" wrapText="1"/>
      <protection hidden="1"/>
    </xf>
    <xf numFmtId="0" fontId="4" fillId="0" borderId="3" xfId="0" applyFont="1" applyBorder="1" applyAlignment="1" applyProtection="1">
      <alignment horizontal="left" vertical="center" wrapText="1"/>
      <protection hidden="1"/>
    </xf>
    <xf numFmtId="0" fontId="4" fillId="0" borderId="12" xfId="0" applyFont="1" applyBorder="1" applyAlignment="1" applyProtection="1">
      <alignment horizontal="left" vertical="center" wrapText="1"/>
      <protection hidden="1"/>
    </xf>
    <xf numFmtId="0" fontId="4" fillId="0" borderId="0" xfId="0" applyFont="1" applyBorder="1" applyAlignment="1" applyProtection="1">
      <alignment horizontal="left" vertical="center" wrapText="1"/>
      <protection hidden="1"/>
    </xf>
    <xf numFmtId="0" fontId="4" fillId="0" borderId="13" xfId="0" applyFont="1" applyBorder="1" applyAlignment="1" applyProtection="1">
      <alignment horizontal="left" vertical="center" wrapText="1"/>
      <protection hidden="1"/>
    </xf>
    <xf numFmtId="0" fontId="4" fillId="0" borderId="4" xfId="0" applyFont="1" applyBorder="1" applyAlignment="1" applyProtection="1">
      <alignment horizontal="left" vertical="center" wrapText="1"/>
      <protection hidden="1"/>
    </xf>
    <xf numFmtId="0" fontId="4" fillId="0" borderId="5" xfId="0" applyFont="1" applyBorder="1" applyAlignment="1" applyProtection="1">
      <alignment horizontal="left" vertical="center" wrapText="1"/>
      <protection hidden="1"/>
    </xf>
    <xf numFmtId="0" fontId="4" fillId="0" borderId="6" xfId="0" applyFont="1" applyBorder="1" applyAlignment="1" applyProtection="1">
      <alignment horizontal="left" vertical="center" wrapTex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13" fillId="0" borderId="1" xfId="0" applyFont="1" applyBorder="1" applyAlignment="1" applyProtection="1">
      <alignment horizontal="left" vertical="center" wrapText="1"/>
      <protection hidden="1"/>
    </xf>
    <xf numFmtId="0" fontId="13" fillId="0" borderId="2" xfId="0" applyFont="1" applyBorder="1" applyAlignment="1" applyProtection="1">
      <alignment horizontal="left" vertical="center" wrapText="1"/>
      <protection hidden="1"/>
    </xf>
    <xf numFmtId="0" fontId="13" fillId="0" borderId="3" xfId="0" applyFont="1" applyBorder="1" applyAlignment="1" applyProtection="1">
      <alignment horizontal="left" vertical="center" wrapText="1"/>
      <protection hidden="1"/>
    </xf>
    <xf numFmtId="0" fontId="13" fillId="0" borderId="12" xfId="0" applyFont="1" applyBorder="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13" fillId="0" borderId="13" xfId="0" applyFont="1" applyBorder="1" applyAlignment="1" applyProtection="1">
      <alignment horizontal="left" vertical="center" wrapText="1"/>
      <protection hidden="1"/>
    </xf>
    <xf numFmtId="0" fontId="13" fillId="0" borderId="4" xfId="0" applyFont="1" applyBorder="1" applyAlignment="1" applyProtection="1">
      <alignment horizontal="left" vertical="center" wrapText="1"/>
      <protection hidden="1"/>
    </xf>
    <xf numFmtId="0" fontId="13" fillId="0" borderId="5" xfId="0" applyFont="1" applyBorder="1" applyAlignment="1" applyProtection="1">
      <alignment horizontal="left" vertical="center" wrapText="1"/>
      <protection hidden="1"/>
    </xf>
    <xf numFmtId="0" fontId="13" fillId="0" borderId="6" xfId="0" applyFont="1" applyBorder="1" applyAlignment="1" applyProtection="1">
      <alignment horizontal="left" vertical="center" wrapText="1"/>
      <protection hidden="1"/>
    </xf>
    <xf numFmtId="0" fontId="15" fillId="9" borderId="1" xfId="1" applyFont="1" applyFill="1" applyBorder="1" applyAlignment="1">
      <alignment horizontal="center" vertical="center"/>
    </xf>
    <xf numFmtId="0" fontId="15" fillId="9" borderId="2" xfId="1" applyFont="1" applyFill="1" applyBorder="1" applyAlignment="1">
      <alignment horizontal="center" vertical="center"/>
    </xf>
    <xf numFmtId="0" fontId="15" fillId="9" borderId="3" xfId="1" applyFont="1" applyFill="1" applyBorder="1" applyAlignment="1">
      <alignment horizontal="center" vertical="center"/>
    </xf>
    <xf numFmtId="0" fontId="15" fillId="9" borderId="4" xfId="1" applyFont="1" applyFill="1" applyBorder="1" applyAlignment="1">
      <alignment horizontal="center" vertical="center"/>
    </xf>
    <xf numFmtId="0" fontId="15" fillId="9" borderId="5" xfId="1" applyFont="1" applyFill="1" applyBorder="1" applyAlignment="1">
      <alignment horizontal="center" vertical="center"/>
    </xf>
    <xf numFmtId="0" fontId="15" fillId="9" borderId="6" xfId="1" applyFont="1" applyFill="1" applyBorder="1" applyAlignment="1">
      <alignment horizontal="center" vertical="center"/>
    </xf>
    <xf numFmtId="0" fontId="2" fillId="2" borderId="9" xfId="0" applyFont="1" applyFill="1" applyBorder="1" applyAlignment="1" applyProtection="1">
      <alignment horizontal="center" shrinkToFit="1"/>
      <protection hidden="1"/>
    </xf>
    <xf numFmtId="0" fontId="2" fillId="2" borderId="10" xfId="0" applyFont="1" applyFill="1" applyBorder="1" applyAlignment="1" applyProtection="1">
      <alignment horizontal="center" shrinkToFit="1"/>
      <protection hidden="1"/>
    </xf>
    <xf numFmtId="0" fontId="2" fillId="2" borderId="11" xfId="0" applyFont="1" applyFill="1" applyBorder="1" applyAlignment="1" applyProtection="1">
      <alignment horizontal="center" shrinkToFit="1"/>
      <protection hidden="1"/>
    </xf>
    <xf numFmtId="0" fontId="0" fillId="0" borderId="9" xfId="0" applyBorder="1" applyAlignment="1" applyProtection="1">
      <alignment horizontal="center" shrinkToFit="1"/>
      <protection locked="0"/>
    </xf>
    <xf numFmtId="0" fontId="0" fillId="0" borderId="10"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166" fontId="0" fillId="0" borderId="9" xfId="0" applyNumberFormat="1" applyBorder="1" applyAlignment="1" applyProtection="1">
      <alignment horizontal="center" shrinkToFit="1"/>
      <protection locked="0"/>
    </xf>
    <xf numFmtId="166" fontId="0" fillId="0" borderId="10" xfId="0" applyNumberFormat="1" applyBorder="1" applyAlignment="1" applyProtection="1">
      <alignment horizontal="center" shrinkToFit="1"/>
      <protection locked="0"/>
    </xf>
    <xf numFmtId="166" fontId="0" fillId="0" borderId="11" xfId="0" applyNumberFormat="1" applyBorder="1" applyAlignment="1" applyProtection="1">
      <alignment horizontal="center" shrinkToFit="1"/>
      <protection locked="0"/>
    </xf>
    <xf numFmtId="0" fontId="4" fillId="4" borderId="5" xfId="0" applyFont="1" applyFill="1" applyBorder="1" applyAlignment="1" applyProtection="1">
      <alignment horizontal="center" shrinkToFit="1"/>
      <protection hidden="1"/>
    </xf>
    <xf numFmtId="0" fontId="3" fillId="3" borderId="1" xfId="0" applyFont="1" applyFill="1" applyBorder="1" applyAlignment="1" applyProtection="1">
      <alignment horizontal="center" vertical="center" shrinkToFit="1"/>
      <protection hidden="1"/>
    </xf>
    <xf numFmtId="0" fontId="3" fillId="3" borderId="2" xfId="0" applyFont="1" applyFill="1" applyBorder="1" applyAlignment="1" applyProtection="1">
      <alignment horizontal="center" vertical="center" shrinkToFit="1"/>
      <protection hidden="1"/>
    </xf>
    <xf numFmtId="0" fontId="3" fillId="3" borderId="3" xfId="0" applyFont="1" applyFill="1" applyBorder="1" applyAlignment="1" applyProtection="1">
      <alignment horizontal="center" vertical="center" shrinkToFit="1"/>
      <protection hidden="1"/>
    </xf>
    <xf numFmtId="0" fontId="3" fillId="3" borderId="4" xfId="0" applyFont="1" applyFill="1" applyBorder="1" applyAlignment="1" applyProtection="1">
      <alignment horizontal="center" vertical="center" shrinkToFit="1"/>
      <protection hidden="1"/>
    </xf>
    <xf numFmtId="0" fontId="3" fillId="3" borderId="5" xfId="0" applyFont="1" applyFill="1" applyBorder="1" applyAlignment="1" applyProtection="1">
      <alignment horizontal="center" vertical="center" shrinkToFit="1"/>
      <protection hidden="1"/>
    </xf>
    <xf numFmtId="0" fontId="3" fillId="3" borderId="6" xfId="0" applyFont="1" applyFill="1" applyBorder="1" applyAlignment="1" applyProtection="1">
      <alignment horizontal="center" vertical="center" shrinkToFit="1"/>
      <protection hidden="1"/>
    </xf>
    <xf numFmtId="0" fontId="1" fillId="3" borderId="9" xfId="0" applyFont="1" applyFill="1" applyBorder="1" applyAlignment="1" applyProtection="1">
      <alignment horizontal="center" shrinkToFit="1"/>
      <protection hidden="1"/>
    </xf>
    <xf numFmtId="0" fontId="1" fillId="3" borderId="10" xfId="0" applyFont="1" applyFill="1" applyBorder="1" applyAlignment="1" applyProtection="1">
      <alignment horizontal="center" shrinkToFit="1"/>
      <protection hidden="1"/>
    </xf>
    <xf numFmtId="0" fontId="1" fillId="3" borderId="11" xfId="0" applyFont="1" applyFill="1" applyBorder="1" applyAlignment="1" applyProtection="1">
      <alignment horizontal="center" shrinkToFit="1"/>
      <protection hidden="1"/>
    </xf>
    <xf numFmtId="0" fontId="0" fillId="0" borderId="9" xfId="0" applyBorder="1" applyAlignment="1" applyProtection="1">
      <alignment horizontal="left" shrinkToFit="1"/>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14" fillId="0" borderId="9" xfId="0" applyFont="1" applyBorder="1" applyAlignment="1" applyProtection="1">
      <alignment horizontal="center" shrinkToFit="1"/>
      <protection hidden="1"/>
    </xf>
    <xf numFmtId="0" fontId="14" fillId="0" borderId="10" xfId="0" applyFont="1" applyBorder="1" applyAlignment="1" applyProtection="1">
      <alignment horizontal="center" shrinkToFit="1"/>
      <protection hidden="1"/>
    </xf>
    <xf numFmtId="0" fontId="14" fillId="0" borderId="11" xfId="0" applyFont="1" applyBorder="1" applyAlignment="1" applyProtection="1">
      <alignment horizontal="center" shrinkToFit="1"/>
      <protection hidden="1"/>
    </xf>
    <xf numFmtId="0" fontId="0" fillId="4" borderId="0" xfId="0" applyFill="1" applyAlignment="1" applyProtection="1">
      <alignment horizontal="center" shrinkToFit="1"/>
      <protection hidden="1"/>
    </xf>
    <xf numFmtId="0" fontId="6" fillId="4" borderId="2" xfId="0" applyFont="1" applyFill="1" applyBorder="1" applyAlignment="1" applyProtection="1">
      <alignment horizontal="center" shrinkToFit="1"/>
      <protection hidden="1"/>
    </xf>
    <xf numFmtId="0" fontId="4" fillId="4" borderId="0" xfId="0" applyFont="1" applyFill="1" applyBorder="1" applyAlignment="1" applyProtection="1">
      <alignment horizontal="center" shrinkToFit="1"/>
      <protection hidden="1"/>
    </xf>
    <xf numFmtId="166" fontId="7" fillId="0" borderId="1" xfId="0" applyNumberFormat="1" applyFont="1" applyBorder="1" applyAlignment="1" applyProtection="1">
      <alignment horizontal="center" vertical="center" shrinkToFit="1"/>
      <protection hidden="1"/>
    </xf>
    <xf numFmtId="166" fontId="7" fillId="0" borderId="2" xfId="0" applyNumberFormat="1" applyFont="1" applyBorder="1" applyAlignment="1" applyProtection="1">
      <alignment horizontal="center" vertical="center" shrinkToFit="1"/>
      <protection hidden="1"/>
    </xf>
    <xf numFmtId="166" fontId="7" fillId="0" borderId="3" xfId="0" applyNumberFormat="1" applyFont="1" applyBorder="1" applyAlignment="1" applyProtection="1">
      <alignment horizontal="center" vertical="center" shrinkToFit="1"/>
      <protection hidden="1"/>
    </xf>
    <xf numFmtId="166" fontId="7" fillId="0" borderId="4" xfId="0" applyNumberFormat="1" applyFont="1" applyBorder="1" applyAlignment="1" applyProtection="1">
      <alignment horizontal="center" vertical="center" shrinkToFit="1"/>
      <protection hidden="1"/>
    </xf>
    <xf numFmtId="166" fontId="7" fillId="0" borderId="5" xfId="0" applyNumberFormat="1" applyFont="1" applyBorder="1" applyAlignment="1" applyProtection="1">
      <alignment horizontal="center" vertical="center" shrinkToFit="1"/>
      <protection hidden="1"/>
    </xf>
    <xf numFmtId="166" fontId="7" fillId="0" borderId="6" xfId="0" applyNumberFormat="1" applyFont="1" applyBorder="1" applyAlignment="1" applyProtection="1">
      <alignment horizontal="center" vertical="center" shrinkToFit="1"/>
      <protection hidden="1"/>
    </xf>
    <xf numFmtId="166" fontId="3" fillId="3" borderId="1" xfId="0" applyNumberFormat="1" applyFont="1" applyFill="1" applyBorder="1" applyAlignment="1" applyProtection="1">
      <alignment horizontal="center" vertical="center" shrinkToFit="1"/>
      <protection hidden="1"/>
    </xf>
    <xf numFmtId="166" fontId="3" fillId="3" borderId="2" xfId="0" applyNumberFormat="1" applyFont="1" applyFill="1" applyBorder="1" applyAlignment="1" applyProtection="1">
      <alignment horizontal="center" vertical="center" shrinkToFit="1"/>
      <protection hidden="1"/>
    </xf>
    <xf numFmtId="166" fontId="3" fillId="3" borderId="3" xfId="0" applyNumberFormat="1" applyFont="1" applyFill="1" applyBorder="1" applyAlignment="1" applyProtection="1">
      <alignment horizontal="center" vertical="center" shrinkToFit="1"/>
      <protection hidden="1"/>
    </xf>
    <xf numFmtId="166" fontId="3" fillId="3" borderId="4" xfId="0" applyNumberFormat="1" applyFont="1" applyFill="1" applyBorder="1" applyAlignment="1" applyProtection="1">
      <alignment horizontal="center" vertical="center" shrinkToFit="1"/>
      <protection hidden="1"/>
    </xf>
    <xf numFmtId="166" fontId="3" fillId="3" borderId="5" xfId="0" applyNumberFormat="1" applyFont="1" applyFill="1" applyBorder="1" applyAlignment="1" applyProtection="1">
      <alignment horizontal="center" vertical="center" shrinkToFit="1"/>
      <protection hidden="1"/>
    </xf>
    <xf numFmtId="166" fontId="3" fillId="3" borderId="6" xfId="0" applyNumberFormat="1" applyFont="1" applyFill="1" applyBorder="1" applyAlignment="1" applyProtection="1">
      <alignment horizontal="center" vertical="center" shrinkToFit="1"/>
      <protection hidden="1"/>
    </xf>
    <xf numFmtId="46" fontId="7" fillId="0" borderId="1" xfId="0" applyNumberFormat="1" applyFont="1" applyBorder="1" applyAlignment="1" applyProtection="1">
      <alignment horizontal="center" vertical="center" shrinkToFit="1"/>
      <protection hidden="1"/>
    </xf>
    <xf numFmtId="46" fontId="7" fillId="0" borderId="2" xfId="0" applyNumberFormat="1" applyFont="1" applyBorder="1" applyAlignment="1" applyProtection="1">
      <alignment horizontal="center" vertical="center" shrinkToFit="1"/>
      <protection hidden="1"/>
    </xf>
    <xf numFmtId="46" fontId="7" fillId="0" borderId="3" xfId="0" applyNumberFormat="1" applyFont="1" applyBorder="1" applyAlignment="1" applyProtection="1">
      <alignment horizontal="center" vertical="center" shrinkToFit="1"/>
      <protection hidden="1"/>
    </xf>
    <xf numFmtId="46" fontId="7" fillId="0" borderId="4" xfId="0" applyNumberFormat="1" applyFont="1" applyBorder="1" applyAlignment="1" applyProtection="1">
      <alignment horizontal="center" vertical="center" shrinkToFit="1"/>
      <protection hidden="1"/>
    </xf>
    <xf numFmtId="46" fontId="7" fillId="0" borderId="5" xfId="0" applyNumberFormat="1" applyFont="1" applyBorder="1" applyAlignment="1" applyProtection="1">
      <alignment horizontal="center" vertical="center" shrinkToFit="1"/>
      <protection hidden="1"/>
    </xf>
    <xf numFmtId="46" fontId="7" fillId="0" borderId="6" xfId="0" applyNumberFormat="1" applyFont="1" applyBorder="1" applyAlignment="1" applyProtection="1">
      <alignment horizontal="center" vertical="center" shrinkToFit="1"/>
      <protection hidden="1"/>
    </xf>
    <xf numFmtId="0" fontId="4" fillId="4" borderId="2" xfId="0" applyFont="1" applyFill="1" applyBorder="1" applyAlignment="1" applyProtection="1">
      <alignment horizontal="center" vertical="center" shrinkToFit="1"/>
      <protection hidden="1"/>
    </xf>
    <xf numFmtId="0" fontId="4" fillId="4" borderId="2" xfId="0" applyFont="1" applyFill="1" applyBorder="1" applyAlignment="1" applyProtection="1">
      <alignment horizontal="left" vertical="center" shrinkToFit="1"/>
      <protection hidden="1"/>
    </xf>
    <xf numFmtId="46" fontId="4" fillId="4" borderId="2" xfId="0" applyNumberFormat="1" applyFont="1" applyFill="1" applyBorder="1" applyAlignment="1" applyProtection="1">
      <alignment horizontal="left" vertical="center" shrinkToFit="1"/>
      <protection hidden="1"/>
    </xf>
    <xf numFmtId="167" fontId="4" fillId="4" borderId="0" xfId="0" applyNumberFormat="1" applyFont="1" applyFill="1" applyBorder="1" applyAlignment="1" applyProtection="1">
      <alignment horizontal="center" vertical="center" shrinkToFit="1"/>
      <protection hidden="1"/>
    </xf>
    <xf numFmtId="0" fontId="4" fillId="4" borderId="0" xfId="0" applyFont="1" applyFill="1" applyBorder="1" applyAlignment="1" applyProtection="1">
      <alignment horizontal="center" vertical="center" shrinkToFit="1"/>
      <protection hidden="1"/>
    </xf>
    <xf numFmtId="0" fontId="8" fillId="5" borderId="1" xfId="0" applyFont="1" applyFill="1" applyBorder="1" applyAlignment="1" applyProtection="1">
      <alignment horizontal="center" vertical="center" shrinkToFit="1"/>
      <protection hidden="1"/>
    </xf>
    <xf numFmtId="0" fontId="8" fillId="5" borderId="3" xfId="0" applyFont="1" applyFill="1" applyBorder="1" applyAlignment="1" applyProtection="1">
      <alignment horizontal="center" vertical="center" shrinkToFit="1"/>
      <protection hidden="1"/>
    </xf>
    <xf numFmtId="0" fontId="8" fillId="5" borderId="4" xfId="0" applyFont="1" applyFill="1" applyBorder="1" applyAlignment="1" applyProtection="1">
      <alignment horizontal="center" vertical="center" shrinkToFit="1"/>
      <protection hidden="1"/>
    </xf>
    <xf numFmtId="0" fontId="8" fillId="5" borderId="6" xfId="0" applyFont="1" applyFill="1" applyBorder="1" applyAlignment="1" applyProtection="1">
      <alignment horizontal="center" vertical="center" shrinkToFit="1"/>
      <protection hidden="1"/>
    </xf>
    <xf numFmtId="164" fontId="0" fillId="0" borderId="9" xfId="0" applyNumberFormat="1" applyBorder="1" applyAlignment="1" applyProtection="1">
      <alignment horizontal="center" shrinkToFit="1"/>
      <protection hidden="1"/>
    </xf>
    <xf numFmtId="164" fontId="0" fillId="0" borderId="10" xfId="0" applyNumberFormat="1" applyBorder="1" applyAlignment="1" applyProtection="1">
      <alignment horizontal="center" shrinkToFit="1"/>
      <protection hidden="1"/>
    </xf>
    <xf numFmtId="164" fontId="0" fillId="0" borderId="11" xfId="0" applyNumberFormat="1" applyBorder="1" applyAlignment="1" applyProtection="1">
      <alignment horizontal="center" shrinkToFit="1"/>
      <protection hidden="1"/>
    </xf>
    <xf numFmtId="0" fontId="8" fillId="6" borderId="1" xfId="0" applyFont="1" applyFill="1" applyBorder="1" applyAlignment="1" applyProtection="1">
      <alignment horizontal="center" vertical="center" shrinkToFit="1"/>
      <protection hidden="1"/>
    </xf>
    <xf numFmtId="0" fontId="8" fillId="6" borderId="3" xfId="0" applyFont="1" applyFill="1" applyBorder="1" applyAlignment="1" applyProtection="1">
      <alignment horizontal="center" vertical="center" shrinkToFit="1"/>
      <protection hidden="1"/>
    </xf>
    <xf numFmtId="0" fontId="8" fillId="6" borderId="4" xfId="0" applyFont="1" applyFill="1" applyBorder="1" applyAlignment="1" applyProtection="1">
      <alignment horizontal="center" vertical="center" shrinkToFit="1"/>
      <protection hidden="1"/>
    </xf>
    <xf numFmtId="0" fontId="8" fillId="6" borderId="6" xfId="0" applyFont="1" applyFill="1" applyBorder="1" applyAlignment="1" applyProtection="1">
      <alignment horizontal="center" vertical="center" shrinkToFit="1"/>
      <protection hidden="1"/>
    </xf>
    <xf numFmtId="0" fontId="10" fillId="3" borderId="1" xfId="0" applyFont="1" applyFill="1" applyBorder="1" applyAlignment="1" applyProtection="1">
      <alignment horizontal="center" vertical="center" shrinkToFit="1"/>
      <protection hidden="1"/>
    </xf>
    <xf numFmtId="0" fontId="10" fillId="3" borderId="2" xfId="0" applyFont="1" applyFill="1" applyBorder="1" applyAlignment="1" applyProtection="1">
      <alignment horizontal="center" vertical="center" shrinkToFit="1"/>
      <protection hidden="1"/>
    </xf>
    <xf numFmtId="0" fontId="10" fillId="3" borderId="3" xfId="0" applyFont="1" applyFill="1" applyBorder="1" applyAlignment="1" applyProtection="1">
      <alignment horizontal="center" vertical="center" shrinkToFit="1"/>
      <protection hidden="1"/>
    </xf>
    <xf numFmtId="0" fontId="10" fillId="3" borderId="4" xfId="0" applyFont="1" applyFill="1" applyBorder="1" applyAlignment="1" applyProtection="1">
      <alignment horizontal="center" vertical="center" shrinkToFit="1"/>
      <protection hidden="1"/>
    </xf>
    <xf numFmtId="0" fontId="10" fillId="3" borderId="5" xfId="0" applyFont="1" applyFill="1" applyBorder="1" applyAlignment="1" applyProtection="1">
      <alignment horizontal="center" vertical="center" shrinkToFit="1"/>
      <protection hidden="1"/>
    </xf>
    <xf numFmtId="0" fontId="10" fillId="3" borderId="6" xfId="0" applyFont="1" applyFill="1" applyBorder="1" applyAlignment="1" applyProtection="1">
      <alignment horizontal="center" vertical="center" shrinkToFit="1"/>
      <protection hidden="1"/>
    </xf>
    <xf numFmtId="0" fontId="9" fillId="0" borderId="1" xfId="0" applyFont="1" applyBorder="1" applyAlignment="1" applyProtection="1">
      <alignment horizontal="center" vertical="center" shrinkToFit="1"/>
      <protection hidden="1"/>
    </xf>
    <xf numFmtId="0" fontId="9" fillId="0" borderId="2" xfId="0" applyFont="1" applyBorder="1" applyAlignment="1" applyProtection="1">
      <alignment horizontal="center" vertical="center" shrinkToFit="1"/>
      <protection hidden="1"/>
    </xf>
    <xf numFmtId="0" fontId="9" fillId="0" borderId="3" xfId="0" applyFont="1" applyBorder="1" applyAlignment="1" applyProtection="1">
      <alignment horizontal="center" vertical="center" shrinkToFit="1"/>
      <protection hidden="1"/>
    </xf>
    <xf numFmtId="0" fontId="9" fillId="0" borderId="4" xfId="0" applyFont="1" applyBorder="1" applyAlignment="1" applyProtection="1">
      <alignment horizontal="center" vertical="center" shrinkToFit="1"/>
      <protection hidden="1"/>
    </xf>
    <xf numFmtId="0" fontId="9" fillId="0" borderId="5" xfId="0" applyFont="1" applyBorder="1" applyAlignment="1" applyProtection="1">
      <alignment horizontal="center" vertical="center" shrinkToFit="1"/>
      <protection hidden="1"/>
    </xf>
    <xf numFmtId="0" fontId="9" fillId="0" borderId="6" xfId="0" applyFont="1" applyBorder="1" applyAlignment="1" applyProtection="1">
      <alignment horizontal="center" vertical="center" shrinkToFit="1"/>
      <protection hidden="1"/>
    </xf>
    <xf numFmtId="0" fontId="4" fillId="4" borderId="0" xfId="0" applyFont="1" applyFill="1" applyAlignment="1" applyProtection="1">
      <alignment horizontal="center" vertical="center" shrinkToFit="1"/>
      <protection hidden="1"/>
    </xf>
    <xf numFmtId="0" fontId="8" fillId="7" borderId="1" xfId="0" applyFont="1" applyFill="1" applyBorder="1" applyAlignment="1" applyProtection="1">
      <alignment horizontal="center" vertical="center" shrinkToFit="1"/>
      <protection hidden="1"/>
    </xf>
    <xf numFmtId="0" fontId="8" fillId="7" borderId="3" xfId="0" applyFont="1" applyFill="1" applyBorder="1" applyAlignment="1" applyProtection="1">
      <alignment horizontal="center" vertical="center" shrinkToFit="1"/>
      <protection hidden="1"/>
    </xf>
    <xf numFmtId="0" fontId="8" fillId="7" borderId="4" xfId="0" applyFont="1" applyFill="1" applyBorder="1" applyAlignment="1" applyProtection="1">
      <alignment horizontal="center" vertical="center" shrinkToFit="1"/>
      <protection hidden="1"/>
    </xf>
    <xf numFmtId="0" fontId="8" fillId="7" borderId="6" xfId="0" applyFont="1" applyFill="1" applyBorder="1" applyAlignment="1" applyProtection="1">
      <alignment horizontal="center" vertical="center" shrinkToFit="1"/>
      <protection hidden="1"/>
    </xf>
  </cellXfs>
  <cellStyles count="2">
    <cellStyle name="Hyperlink" xfId="1" builtinId="8"/>
    <cellStyle name="Normal" xfId="0" builtinId="0"/>
  </cellStyles>
  <dxfs count="11">
    <dxf>
      <font>
        <b/>
        <i val="0"/>
        <color rgb="FF00B050"/>
      </font>
    </dxf>
    <dxf>
      <font>
        <b/>
        <i val="0"/>
        <color rgb="FFFF0000"/>
      </font>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border>
    </dxf>
    <dxf>
      <font>
        <b val="0"/>
        <i val="0"/>
        <color theme="1"/>
      </font>
      <fill>
        <patternFill>
          <bgColor rgb="FFCC9900"/>
        </patternFill>
      </fill>
      <border>
        <left style="thin">
          <color auto="1"/>
        </left>
        <right style="thin">
          <color auto="1"/>
        </right>
        <top style="thin">
          <color auto="1"/>
        </top>
        <bottom style="thin">
          <color auto="1"/>
        </bottom>
        <vertical/>
        <horizontal/>
      </border>
    </dxf>
    <dxf>
      <font>
        <b val="0"/>
        <i val="0"/>
        <color theme="1"/>
      </font>
      <fill>
        <patternFill>
          <bgColor theme="0" tint="-0.24994659260841701"/>
        </patternFill>
      </fill>
      <border>
        <left style="thin">
          <color auto="1"/>
        </left>
        <right style="thin">
          <color auto="1"/>
        </right>
        <top style="thin">
          <color auto="1"/>
        </top>
        <bottom style="thin">
          <color auto="1"/>
        </bottom>
        <vertical/>
        <horizontal/>
      </border>
    </dxf>
    <dxf>
      <font>
        <b val="0"/>
        <i val="0"/>
        <color theme="1"/>
      </font>
      <fill>
        <patternFill>
          <bgColor theme="5" tint="-0.24994659260841701"/>
        </patternFill>
      </fill>
      <border>
        <left style="thin">
          <color auto="1"/>
        </left>
        <right style="thin">
          <color auto="1"/>
        </right>
        <top style="thin">
          <color auto="1"/>
        </top>
        <bottom style="thin">
          <color auto="1"/>
        </bottom>
        <vertical/>
        <horizontal/>
      </border>
    </dxf>
    <dxf>
      <fill>
        <patternFill>
          <bgColor rgb="FFFFFF00"/>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Last 100</a:t>
            </a:r>
            <a:r>
              <a:rPr lang="en-GB" baseline="0"/>
              <a:t> Runs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Report!$BF$9</c:f>
              <c:strCache>
                <c:ptCount val="1"/>
                <c:pt idx="0">
                  <c:v>Distance</c:v>
                </c:pt>
              </c:strCache>
            </c:strRef>
          </c:tx>
          <c:spPr>
            <a:solidFill>
              <a:srgbClr val="002060"/>
            </a:solidFill>
            <a:ln>
              <a:noFill/>
            </a:ln>
            <a:effectLst/>
          </c:spPr>
          <c:invertIfNegative val="0"/>
          <c:cat>
            <c:numRef>
              <c:f>Report!$BE$10:$BE$109</c:f>
              <c:numCache>
                <c:formatCode>General</c:formatCode>
                <c:ptCount val="100"/>
                <c:pt idx="0">
                  <c:v>100</c:v>
                </c:pt>
                <c:pt idx="1">
                  <c:v>99</c:v>
                </c:pt>
                <c:pt idx="2">
                  <c:v>98</c:v>
                </c:pt>
                <c:pt idx="3">
                  <c:v>97</c:v>
                </c:pt>
                <c:pt idx="4">
                  <c:v>96</c:v>
                </c:pt>
                <c:pt idx="5">
                  <c:v>95</c:v>
                </c:pt>
                <c:pt idx="6">
                  <c:v>94</c:v>
                </c:pt>
                <c:pt idx="7">
                  <c:v>93</c:v>
                </c:pt>
                <c:pt idx="8">
                  <c:v>92</c:v>
                </c:pt>
                <c:pt idx="9">
                  <c:v>91</c:v>
                </c:pt>
                <c:pt idx="10">
                  <c:v>90</c:v>
                </c:pt>
                <c:pt idx="11">
                  <c:v>89</c:v>
                </c:pt>
                <c:pt idx="12">
                  <c:v>88</c:v>
                </c:pt>
                <c:pt idx="13">
                  <c:v>87</c:v>
                </c:pt>
                <c:pt idx="14">
                  <c:v>86</c:v>
                </c:pt>
                <c:pt idx="15">
                  <c:v>85</c:v>
                </c:pt>
                <c:pt idx="16">
                  <c:v>84</c:v>
                </c:pt>
                <c:pt idx="17">
                  <c:v>83</c:v>
                </c:pt>
                <c:pt idx="18">
                  <c:v>82</c:v>
                </c:pt>
                <c:pt idx="19">
                  <c:v>81</c:v>
                </c:pt>
                <c:pt idx="20">
                  <c:v>80</c:v>
                </c:pt>
                <c:pt idx="21">
                  <c:v>79</c:v>
                </c:pt>
                <c:pt idx="22">
                  <c:v>78</c:v>
                </c:pt>
                <c:pt idx="23">
                  <c:v>77</c:v>
                </c:pt>
                <c:pt idx="24">
                  <c:v>76</c:v>
                </c:pt>
                <c:pt idx="25">
                  <c:v>75</c:v>
                </c:pt>
                <c:pt idx="26">
                  <c:v>74</c:v>
                </c:pt>
                <c:pt idx="27">
                  <c:v>73</c:v>
                </c:pt>
                <c:pt idx="28">
                  <c:v>72</c:v>
                </c:pt>
                <c:pt idx="29">
                  <c:v>71</c:v>
                </c:pt>
                <c:pt idx="30">
                  <c:v>70</c:v>
                </c:pt>
                <c:pt idx="31">
                  <c:v>69</c:v>
                </c:pt>
                <c:pt idx="32">
                  <c:v>68</c:v>
                </c:pt>
                <c:pt idx="33">
                  <c:v>67</c:v>
                </c:pt>
                <c:pt idx="34">
                  <c:v>66</c:v>
                </c:pt>
                <c:pt idx="35">
                  <c:v>65</c:v>
                </c:pt>
                <c:pt idx="36">
                  <c:v>64</c:v>
                </c:pt>
                <c:pt idx="37">
                  <c:v>63</c:v>
                </c:pt>
                <c:pt idx="38">
                  <c:v>62</c:v>
                </c:pt>
                <c:pt idx="39">
                  <c:v>61</c:v>
                </c:pt>
                <c:pt idx="40">
                  <c:v>60</c:v>
                </c:pt>
                <c:pt idx="41">
                  <c:v>59</c:v>
                </c:pt>
                <c:pt idx="42">
                  <c:v>58</c:v>
                </c:pt>
                <c:pt idx="43">
                  <c:v>57</c:v>
                </c:pt>
                <c:pt idx="44">
                  <c:v>56</c:v>
                </c:pt>
                <c:pt idx="45">
                  <c:v>55</c:v>
                </c:pt>
                <c:pt idx="46">
                  <c:v>54</c:v>
                </c:pt>
                <c:pt idx="47">
                  <c:v>53</c:v>
                </c:pt>
                <c:pt idx="48">
                  <c:v>52</c:v>
                </c:pt>
                <c:pt idx="49">
                  <c:v>51</c:v>
                </c:pt>
                <c:pt idx="50">
                  <c:v>50</c:v>
                </c:pt>
                <c:pt idx="51">
                  <c:v>49</c:v>
                </c:pt>
                <c:pt idx="52">
                  <c:v>48</c:v>
                </c:pt>
                <c:pt idx="53">
                  <c:v>47</c:v>
                </c:pt>
                <c:pt idx="54">
                  <c:v>46</c:v>
                </c:pt>
                <c:pt idx="55">
                  <c:v>45</c:v>
                </c:pt>
                <c:pt idx="56">
                  <c:v>44</c:v>
                </c:pt>
                <c:pt idx="57">
                  <c:v>43</c:v>
                </c:pt>
                <c:pt idx="58">
                  <c:v>42</c:v>
                </c:pt>
                <c:pt idx="59">
                  <c:v>41</c:v>
                </c:pt>
                <c:pt idx="60">
                  <c:v>40</c:v>
                </c:pt>
                <c:pt idx="61">
                  <c:v>39</c:v>
                </c:pt>
                <c:pt idx="62">
                  <c:v>38</c:v>
                </c:pt>
                <c:pt idx="63">
                  <c:v>37</c:v>
                </c:pt>
                <c:pt idx="64">
                  <c:v>36</c:v>
                </c:pt>
                <c:pt idx="65">
                  <c:v>35</c:v>
                </c:pt>
                <c:pt idx="66">
                  <c:v>34</c:v>
                </c:pt>
                <c:pt idx="67">
                  <c:v>33</c:v>
                </c:pt>
                <c:pt idx="68">
                  <c:v>32</c:v>
                </c:pt>
                <c:pt idx="69">
                  <c:v>31</c:v>
                </c:pt>
                <c:pt idx="70">
                  <c:v>30</c:v>
                </c:pt>
                <c:pt idx="71">
                  <c:v>29</c:v>
                </c:pt>
                <c:pt idx="72">
                  <c:v>28</c:v>
                </c:pt>
                <c:pt idx="73">
                  <c:v>27</c:v>
                </c:pt>
                <c:pt idx="74">
                  <c:v>26</c:v>
                </c:pt>
                <c:pt idx="75">
                  <c:v>25</c:v>
                </c:pt>
                <c:pt idx="76">
                  <c:v>24</c:v>
                </c:pt>
                <c:pt idx="77">
                  <c:v>23</c:v>
                </c:pt>
                <c:pt idx="78">
                  <c:v>22</c:v>
                </c:pt>
                <c:pt idx="79">
                  <c:v>21</c:v>
                </c:pt>
                <c:pt idx="80">
                  <c:v>20</c:v>
                </c:pt>
                <c:pt idx="81">
                  <c:v>19</c:v>
                </c:pt>
                <c:pt idx="82">
                  <c:v>18</c:v>
                </c:pt>
                <c:pt idx="83">
                  <c:v>17</c:v>
                </c:pt>
                <c:pt idx="84">
                  <c:v>16</c:v>
                </c:pt>
                <c:pt idx="85">
                  <c:v>15</c:v>
                </c:pt>
                <c:pt idx="86">
                  <c:v>14</c:v>
                </c:pt>
                <c:pt idx="87">
                  <c:v>13</c:v>
                </c:pt>
                <c:pt idx="88">
                  <c:v>12</c:v>
                </c:pt>
                <c:pt idx="89">
                  <c:v>11</c:v>
                </c:pt>
                <c:pt idx="90">
                  <c:v>10</c:v>
                </c:pt>
                <c:pt idx="91">
                  <c:v>9</c:v>
                </c:pt>
                <c:pt idx="92">
                  <c:v>8</c:v>
                </c:pt>
                <c:pt idx="93">
                  <c:v>7</c:v>
                </c:pt>
                <c:pt idx="94">
                  <c:v>6</c:v>
                </c:pt>
                <c:pt idx="95">
                  <c:v>5</c:v>
                </c:pt>
                <c:pt idx="96">
                  <c:v>4</c:v>
                </c:pt>
                <c:pt idx="97">
                  <c:v>3</c:v>
                </c:pt>
                <c:pt idx="98">
                  <c:v>2</c:v>
                </c:pt>
                <c:pt idx="99">
                  <c:v>1</c:v>
                </c:pt>
              </c:numCache>
            </c:numRef>
          </c:cat>
          <c:val>
            <c:numRef>
              <c:f>Report!$BF$10:$BF$109</c:f>
              <c:numCache>
                <c:formatCode>0.00_ ;[Red]\-0.00\ </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4.9000000000000004</c:v>
                </c:pt>
                <c:pt idx="91">
                  <c:v>5</c:v>
                </c:pt>
                <c:pt idx="92">
                  <c:v>4.9000000000000004</c:v>
                </c:pt>
                <c:pt idx="93">
                  <c:v>5</c:v>
                </c:pt>
                <c:pt idx="94">
                  <c:v>10</c:v>
                </c:pt>
                <c:pt idx="95">
                  <c:v>10</c:v>
                </c:pt>
                <c:pt idx="96">
                  <c:v>10</c:v>
                </c:pt>
                <c:pt idx="97">
                  <c:v>10</c:v>
                </c:pt>
                <c:pt idx="98">
                  <c:v>10</c:v>
                </c:pt>
                <c:pt idx="99">
                  <c:v>10</c:v>
                </c:pt>
              </c:numCache>
            </c:numRef>
          </c:val>
          <c:extLst>
            <c:ext xmlns:c16="http://schemas.microsoft.com/office/drawing/2014/chart" uri="{C3380CC4-5D6E-409C-BE32-E72D297353CC}">
              <c16:uniqueId val="{00000000-F307-4D65-A7A5-AAD1A886E4D6}"/>
            </c:ext>
          </c:extLst>
        </c:ser>
        <c:ser>
          <c:idx val="1"/>
          <c:order val="1"/>
          <c:tx>
            <c:strRef>
              <c:f>Report!$BG$9</c:f>
              <c:strCache>
                <c:ptCount val="1"/>
                <c:pt idx="0">
                  <c:v>Added to Run</c:v>
                </c:pt>
              </c:strCache>
            </c:strRef>
          </c:tx>
          <c:spPr>
            <a:solidFill>
              <a:srgbClr val="002060">
                <a:alpha val="80000"/>
              </a:srgbClr>
            </a:solidFill>
            <a:ln>
              <a:noFill/>
            </a:ln>
            <a:effectLst/>
          </c:spPr>
          <c:invertIfNegative val="0"/>
          <c:cat>
            <c:numRef>
              <c:f>Report!$BE$10:$BE$109</c:f>
              <c:numCache>
                <c:formatCode>General</c:formatCode>
                <c:ptCount val="100"/>
                <c:pt idx="0">
                  <c:v>100</c:v>
                </c:pt>
                <c:pt idx="1">
                  <c:v>99</c:v>
                </c:pt>
                <c:pt idx="2">
                  <c:v>98</c:v>
                </c:pt>
                <c:pt idx="3">
                  <c:v>97</c:v>
                </c:pt>
                <c:pt idx="4">
                  <c:v>96</c:v>
                </c:pt>
                <c:pt idx="5">
                  <c:v>95</c:v>
                </c:pt>
                <c:pt idx="6">
                  <c:v>94</c:v>
                </c:pt>
                <c:pt idx="7">
                  <c:v>93</c:v>
                </c:pt>
                <c:pt idx="8">
                  <c:v>92</c:v>
                </c:pt>
                <c:pt idx="9">
                  <c:v>91</c:v>
                </c:pt>
                <c:pt idx="10">
                  <c:v>90</c:v>
                </c:pt>
                <c:pt idx="11">
                  <c:v>89</c:v>
                </c:pt>
                <c:pt idx="12">
                  <c:v>88</c:v>
                </c:pt>
                <c:pt idx="13">
                  <c:v>87</c:v>
                </c:pt>
                <c:pt idx="14">
                  <c:v>86</c:v>
                </c:pt>
                <c:pt idx="15">
                  <c:v>85</c:v>
                </c:pt>
                <c:pt idx="16">
                  <c:v>84</c:v>
                </c:pt>
                <c:pt idx="17">
                  <c:v>83</c:v>
                </c:pt>
                <c:pt idx="18">
                  <c:v>82</c:v>
                </c:pt>
                <c:pt idx="19">
                  <c:v>81</c:v>
                </c:pt>
                <c:pt idx="20">
                  <c:v>80</c:v>
                </c:pt>
                <c:pt idx="21">
                  <c:v>79</c:v>
                </c:pt>
                <c:pt idx="22">
                  <c:v>78</c:v>
                </c:pt>
                <c:pt idx="23">
                  <c:v>77</c:v>
                </c:pt>
                <c:pt idx="24">
                  <c:v>76</c:v>
                </c:pt>
                <c:pt idx="25">
                  <c:v>75</c:v>
                </c:pt>
                <c:pt idx="26">
                  <c:v>74</c:v>
                </c:pt>
                <c:pt idx="27">
                  <c:v>73</c:v>
                </c:pt>
                <c:pt idx="28">
                  <c:v>72</c:v>
                </c:pt>
                <c:pt idx="29">
                  <c:v>71</c:v>
                </c:pt>
                <c:pt idx="30">
                  <c:v>70</c:v>
                </c:pt>
                <c:pt idx="31">
                  <c:v>69</c:v>
                </c:pt>
                <c:pt idx="32">
                  <c:v>68</c:v>
                </c:pt>
                <c:pt idx="33">
                  <c:v>67</c:v>
                </c:pt>
                <c:pt idx="34">
                  <c:v>66</c:v>
                </c:pt>
                <c:pt idx="35">
                  <c:v>65</c:v>
                </c:pt>
                <c:pt idx="36">
                  <c:v>64</c:v>
                </c:pt>
                <c:pt idx="37">
                  <c:v>63</c:v>
                </c:pt>
                <c:pt idx="38">
                  <c:v>62</c:v>
                </c:pt>
                <c:pt idx="39">
                  <c:v>61</c:v>
                </c:pt>
                <c:pt idx="40">
                  <c:v>60</c:v>
                </c:pt>
                <c:pt idx="41">
                  <c:v>59</c:v>
                </c:pt>
                <c:pt idx="42">
                  <c:v>58</c:v>
                </c:pt>
                <c:pt idx="43">
                  <c:v>57</c:v>
                </c:pt>
                <c:pt idx="44">
                  <c:v>56</c:v>
                </c:pt>
                <c:pt idx="45">
                  <c:v>55</c:v>
                </c:pt>
                <c:pt idx="46">
                  <c:v>54</c:v>
                </c:pt>
                <c:pt idx="47">
                  <c:v>53</c:v>
                </c:pt>
                <c:pt idx="48">
                  <c:v>52</c:v>
                </c:pt>
                <c:pt idx="49">
                  <c:v>51</c:v>
                </c:pt>
                <c:pt idx="50">
                  <c:v>50</c:v>
                </c:pt>
                <c:pt idx="51">
                  <c:v>49</c:v>
                </c:pt>
                <c:pt idx="52">
                  <c:v>48</c:v>
                </c:pt>
                <c:pt idx="53">
                  <c:v>47</c:v>
                </c:pt>
                <c:pt idx="54">
                  <c:v>46</c:v>
                </c:pt>
                <c:pt idx="55">
                  <c:v>45</c:v>
                </c:pt>
                <c:pt idx="56">
                  <c:v>44</c:v>
                </c:pt>
                <c:pt idx="57">
                  <c:v>43</c:v>
                </c:pt>
                <c:pt idx="58">
                  <c:v>42</c:v>
                </c:pt>
                <c:pt idx="59">
                  <c:v>41</c:v>
                </c:pt>
                <c:pt idx="60">
                  <c:v>40</c:v>
                </c:pt>
                <c:pt idx="61">
                  <c:v>39</c:v>
                </c:pt>
                <c:pt idx="62">
                  <c:v>38</c:v>
                </c:pt>
                <c:pt idx="63">
                  <c:v>37</c:v>
                </c:pt>
                <c:pt idx="64">
                  <c:v>36</c:v>
                </c:pt>
                <c:pt idx="65">
                  <c:v>35</c:v>
                </c:pt>
                <c:pt idx="66">
                  <c:v>34</c:v>
                </c:pt>
                <c:pt idx="67">
                  <c:v>33</c:v>
                </c:pt>
                <c:pt idx="68">
                  <c:v>32</c:v>
                </c:pt>
                <c:pt idx="69">
                  <c:v>31</c:v>
                </c:pt>
                <c:pt idx="70">
                  <c:v>30</c:v>
                </c:pt>
                <c:pt idx="71">
                  <c:v>29</c:v>
                </c:pt>
                <c:pt idx="72">
                  <c:v>28</c:v>
                </c:pt>
                <c:pt idx="73">
                  <c:v>27</c:v>
                </c:pt>
                <c:pt idx="74">
                  <c:v>26</c:v>
                </c:pt>
                <c:pt idx="75">
                  <c:v>25</c:v>
                </c:pt>
                <c:pt idx="76">
                  <c:v>24</c:v>
                </c:pt>
                <c:pt idx="77">
                  <c:v>23</c:v>
                </c:pt>
                <c:pt idx="78">
                  <c:v>22</c:v>
                </c:pt>
                <c:pt idx="79">
                  <c:v>21</c:v>
                </c:pt>
                <c:pt idx="80">
                  <c:v>20</c:v>
                </c:pt>
                <c:pt idx="81">
                  <c:v>19</c:v>
                </c:pt>
                <c:pt idx="82">
                  <c:v>18</c:v>
                </c:pt>
                <c:pt idx="83">
                  <c:v>17</c:v>
                </c:pt>
                <c:pt idx="84">
                  <c:v>16</c:v>
                </c:pt>
                <c:pt idx="85">
                  <c:v>15</c:v>
                </c:pt>
                <c:pt idx="86">
                  <c:v>14</c:v>
                </c:pt>
                <c:pt idx="87">
                  <c:v>13</c:v>
                </c:pt>
                <c:pt idx="88">
                  <c:v>12</c:v>
                </c:pt>
                <c:pt idx="89">
                  <c:v>11</c:v>
                </c:pt>
                <c:pt idx="90">
                  <c:v>10</c:v>
                </c:pt>
                <c:pt idx="91">
                  <c:v>9</c:v>
                </c:pt>
                <c:pt idx="92">
                  <c:v>8</c:v>
                </c:pt>
                <c:pt idx="93">
                  <c:v>7</c:v>
                </c:pt>
                <c:pt idx="94">
                  <c:v>6</c:v>
                </c:pt>
                <c:pt idx="95">
                  <c:v>5</c:v>
                </c:pt>
                <c:pt idx="96">
                  <c:v>4</c:v>
                </c:pt>
                <c:pt idx="97">
                  <c:v>3</c:v>
                </c:pt>
                <c:pt idx="98">
                  <c:v>2</c:v>
                </c:pt>
                <c:pt idx="99">
                  <c:v>1</c:v>
                </c:pt>
              </c:numCache>
            </c:numRef>
          </c:cat>
          <c:val>
            <c:numRef>
              <c:f>Report!$BG$10:$BG$109</c:f>
              <c:numCache>
                <c:formatCode>0.00_ ;[Red]\-0.00\ </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9.9999999999999645E-2</c:v>
                </c:pt>
                <c:pt idx="91">
                  <c:v>0</c:v>
                </c:pt>
                <c:pt idx="92">
                  <c:v>9.9999999999999645E-2</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1-F307-4D65-A7A5-AAD1A886E4D6}"/>
            </c:ext>
          </c:extLst>
        </c:ser>
        <c:ser>
          <c:idx val="2"/>
          <c:order val="2"/>
          <c:tx>
            <c:strRef>
              <c:f>Report!$BH$9</c:f>
              <c:strCache>
                <c:ptCount val="1"/>
                <c:pt idx="0">
                  <c:v>Removed from Run</c:v>
                </c:pt>
              </c:strCache>
            </c:strRef>
          </c:tx>
          <c:spPr>
            <a:solidFill>
              <a:srgbClr val="002060">
                <a:alpha val="40000"/>
              </a:srgbClr>
            </a:solidFill>
            <a:ln>
              <a:noFill/>
            </a:ln>
            <a:effectLst/>
          </c:spPr>
          <c:invertIfNegative val="0"/>
          <c:cat>
            <c:numRef>
              <c:f>Report!$BE$10:$BE$109</c:f>
              <c:numCache>
                <c:formatCode>General</c:formatCode>
                <c:ptCount val="100"/>
                <c:pt idx="0">
                  <c:v>100</c:v>
                </c:pt>
                <c:pt idx="1">
                  <c:v>99</c:v>
                </c:pt>
                <c:pt idx="2">
                  <c:v>98</c:v>
                </c:pt>
                <c:pt idx="3">
                  <c:v>97</c:v>
                </c:pt>
                <c:pt idx="4">
                  <c:v>96</c:v>
                </c:pt>
                <c:pt idx="5">
                  <c:v>95</c:v>
                </c:pt>
                <c:pt idx="6">
                  <c:v>94</c:v>
                </c:pt>
                <c:pt idx="7">
                  <c:v>93</c:v>
                </c:pt>
                <c:pt idx="8">
                  <c:v>92</c:v>
                </c:pt>
                <c:pt idx="9">
                  <c:v>91</c:v>
                </c:pt>
                <c:pt idx="10">
                  <c:v>90</c:v>
                </c:pt>
                <c:pt idx="11">
                  <c:v>89</c:v>
                </c:pt>
                <c:pt idx="12">
                  <c:v>88</c:v>
                </c:pt>
                <c:pt idx="13">
                  <c:v>87</c:v>
                </c:pt>
                <c:pt idx="14">
                  <c:v>86</c:v>
                </c:pt>
                <c:pt idx="15">
                  <c:v>85</c:v>
                </c:pt>
                <c:pt idx="16">
                  <c:v>84</c:v>
                </c:pt>
                <c:pt idx="17">
                  <c:v>83</c:v>
                </c:pt>
                <c:pt idx="18">
                  <c:v>82</c:v>
                </c:pt>
                <c:pt idx="19">
                  <c:v>81</c:v>
                </c:pt>
                <c:pt idx="20">
                  <c:v>80</c:v>
                </c:pt>
                <c:pt idx="21">
                  <c:v>79</c:v>
                </c:pt>
                <c:pt idx="22">
                  <c:v>78</c:v>
                </c:pt>
                <c:pt idx="23">
                  <c:v>77</c:v>
                </c:pt>
                <c:pt idx="24">
                  <c:v>76</c:v>
                </c:pt>
                <c:pt idx="25">
                  <c:v>75</c:v>
                </c:pt>
                <c:pt idx="26">
                  <c:v>74</c:v>
                </c:pt>
                <c:pt idx="27">
                  <c:v>73</c:v>
                </c:pt>
                <c:pt idx="28">
                  <c:v>72</c:v>
                </c:pt>
                <c:pt idx="29">
                  <c:v>71</c:v>
                </c:pt>
                <c:pt idx="30">
                  <c:v>70</c:v>
                </c:pt>
                <c:pt idx="31">
                  <c:v>69</c:v>
                </c:pt>
                <c:pt idx="32">
                  <c:v>68</c:v>
                </c:pt>
                <c:pt idx="33">
                  <c:v>67</c:v>
                </c:pt>
                <c:pt idx="34">
                  <c:v>66</c:v>
                </c:pt>
                <c:pt idx="35">
                  <c:v>65</c:v>
                </c:pt>
                <c:pt idx="36">
                  <c:v>64</c:v>
                </c:pt>
                <c:pt idx="37">
                  <c:v>63</c:v>
                </c:pt>
                <c:pt idx="38">
                  <c:v>62</c:v>
                </c:pt>
                <c:pt idx="39">
                  <c:v>61</c:v>
                </c:pt>
                <c:pt idx="40">
                  <c:v>60</c:v>
                </c:pt>
                <c:pt idx="41">
                  <c:v>59</c:v>
                </c:pt>
                <c:pt idx="42">
                  <c:v>58</c:v>
                </c:pt>
                <c:pt idx="43">
                  <c:v>57</c:v>
                </c:pt>
                <c:pt idx="44">
                  <c:v>56</c:v>
                </c:pt>
                <c:pt idx="45">
                  <c:v>55</c:v>
                </c:pt>
                <c:pt idx="46">
                  <c:v>54</c:v>
                </c:pt>
                <c:pt idx="47">
                  <c:v>53</c:v>
                </c:pt>
                <c:pt idx="48">
                  <c:v>52</c:v>
                </c:pt>
                <c:pt idx="49">
                  <c:v>51</c:v>
                </c:pt>
                <c:pt idx="50">
                  <c:v>50</c:v>
                </c:pt>
                <c:pt idx="51">
                  <c:v>49</c:v>
                </c:pt>
                <c:pt idx="52">
                  <c:v>48</c:v>
                </c:pt>
                <c:pt idx="53">
                  <c:v>47</c:v>
                </c:pt>
                <c:pt idx="54">
                  <c:v>46</c:v>
                </c:pt>
                <c:pt idx="55">
                  <c:v>45</c:v>
                </c:pt>
                <c:pt idx="56">
                  <c:v>44</c:v>
                </c:pt>
                <c:pt idx="57">
                  <c:v>43</c:v>
                </c:pt>
                <c:pt idx="58">
                  <c:v>42</c:v>
                </c:pt>
                <c:pt idx="59">
                  <c:v>41</c:v>
                </c:pt>
                <c:pt idx="60">
                  <c:v>40</c:v>
                </c:pt>
                <c:pt idx="61">
                  <c:v>39</c:v>
                </c:pt>
                <c:pt idx="62">
                  <c:v>38</c:v>
                </c:pt>
                <c:pt idx="63">
                  <c:v>37</c:v>
                </c:pt>
                <c:pt idx="64">
                  <c:v>36</c:v>
                </c:pt>
                <c:pt idx="65">
                  <c:v>35</c:v>
                </c:pt>
                <c:pt idx="66">
                  <c:v>34</c:v>
                </c:pt>
                <c:pt idx="67">
                  <c:v>33</c:v>
                </c:pt>
                <c:pt idx="68">
                  <c:v>32</c:v>
                </c:pt>
                <c:pt idx="69">
                  <c:v>31</c:v>
                </c:pt>
                <c:pt idx="70">
                  <c:v>30</c:v>
                </c:pt>
                <c:pt idx="71">
                  <c:v>29</c:v>
                </c:pt>
                <c:pt idx="72">
                  <c:v>28</c:v>
                </c:pt>
                <c:pt idx="73">
                  <c:v>27</c:v>
                </c:pt>
                <c:pt idx="74">
                  <c:v>26</c:v>
                </c:pt>
                <c:pt idx="75">
                  <c:v>25</c:v>
                </c:pt>
                <c:pt idx="76">
                  <c:v>24</c:v>
                </c:pt>
                <c:pt idx="77">
                  <c:v>23</c:v>
                </c:pt>
                <c:pt idx="78">
                  <c:v>22</c:v>
                </c:pt>
                <c:pt idx="79">
                  <c:v>21</c:v>
                </c:pt>
                <c:pt idx="80">
                  <c:v>20</c:v>
                </c:pt>
                <c:pt idx="81">
                  <c:v>19</c:v>
                </c:pt>
                <c:pt idx="82">
                  <c:v>18</c:v>
                </c:pt>
                <c:pt idx="83">
                  <c:v>17</c:v>
                </c:pt>
                <c:pt idx="84">
                  <c:v>16</c:v>
                </c:pt>
                <c:pt idx="85">
                  <c:v>15</c:v>
                </c:pt>
                <c:pt idx="86">
                  <c:v>14</c:v>
                </c:pt>
                <c:pt idx="87">
                  <c:v>13</c:v>
                </c:pt>
                <c:pt idx="88">
                  <c:v>12</c:v>
                </c:pt>
                <c:pt idx="89">
                  <c:v>11</c:v>
                </c:pt>
                <c:pt idx="90">
                  <c:v>10</c:v>
                </c:pt>
                <c:pt idx="91">
                  <c:v>9</c:v>
                </c:pt>
                <c:pt idx="92">
                  <c:v>8</c:v>
                </c:pt>
                <c:pt idx="93">
                  <c:v>7</c:v>
                </c:pt>
                <c:pt idx="94">
                  <c:v>6</c:v>
                </c:pt>
                <c:pt idx="95">
                  <c:v>5</c:v>
                </c:pt>
                <c:pt idx="96">
                  <c:v>4</c:v>
                </c:pt>
                <c:pt idx="97">
                  <c:v>3</c:v>
                </c:pt>
                <c:pt idx="98">
                  <c:v>2</c:v>
                </c:pt>
                <c:pt idx="99">
                  <c:v>1</c:v>
                </c:pt>
              </c:numCache>
            </c:numRef>
          </c:cat>
          <c:val>
            <c:numRef>
              <c:f>Report!$BH$10:$BH$109</c:f>
              <c:numCache>
                <c:formatCode>0.00_ ;[Red]\-0.00\ </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9.9999999999999645E-2</c:v>
                </c:pt>
                <c:pt idx="94">
                  <c:v>0</c:v>
                </c:pt>
                <c:pt idx="95">
                  <c:v>0</c:v>
                </c:pt>
                <c:pt idx="96">
                  <c:v>0</c:v>
                </c:pt>
                <c:pt idx="97">
                  <c:v>0</c:v>
                </c:pt>
                <c:pt idx="98">
                  <c:v>0</c:v>
                </c:pt>
                <c:pt idx="99">
                  <c:v>0</c:v>
                </c:pt>
              </c:numCache>
            </c:numRef>
          </c:val>
          <c:extLst>
            <c:ext xmlns:c16="http://schemas.microsoft.com/office/drawing/2014/chart" uri="{C3380CC4-5D6E-409C-BE32-E72D297353CC}">
              <c16:uniqueId val="{00000002-F307-4D65-A7A5-AAD1A886E4D6}"/>
            </c:ext>
          </c:extLst>
        </c:ser>
        <c:dLbls>
          <c:showLegendKey val="0"/>
          <c:showVal val="0"/>
          <c:showCatName val="0"/>
          <c:showSerName val="0"/>
          <c:showPercent val="0"/>
          <c:showBubbleSize val="0"/>
        </c:dLbls>
        <c:gapWidth val="150"/>
        <c:overlap val="100"/>
        <c:axId val="558984984"/>
        <c:axId val="558985312"/>
      </c:barChart>
      <c:lineChart>
        <c:grouping val="standard"/>
        <c:varyColors val="0"/>
        <c:ser>
          <c:idx val="3"/>
          <c:order val="3"/>
          <c:tx>
            <c:strRef>
              <c:f>Report!$BI$9</c:f>
              <c:strCache>
                <c:ptCount val="1"/>
                <c:pt idx="0">
                  <c:v>Time / Km</c:v>
                </c:pt>
              </c:strCache>
            </c:strRef>
          </c:tx>
          <c:spPr>
            <a:ln w="28575" cap="rnd">
              <a:solidFill>
                <a:srgbClr val="FFC000"/>
              </a:solidFill>
              <a:round/>
            </a:ln>
            <a:effectLst/>
          </c:spPr>
          <c:marker>
            <c:symbol val="none"/>
          </c:marker>
          <c:cat>
            <c:numRef>
              <c:f>Report!$BE$10:$BE$109</c:f>
              <c:numCache>
                <c:formatCode>General</c:formatCode>
                <c:ptCount val="100"/>
                <c:pt idx="0">
                  <c:v>100</c:v>
                </c:pt>
                <c:pt idx="1">
                  <c:v>99</c:v>
                </c:pt>
                <c:pt idx="2">
                  <c:v>98</c:v>
                </c:pt>
                <c:pt idx="3">
                  <c:v>97</c:v>
                </c:pt>
                <c:pt idx="4">
                  <c:v>96</c:v>
                </c:pt>
                <c:pt idx="5">
                  <c:v>95</c:v>
                </c:pt>
                <c:pt idx="6">
                  <c:v>94</c:v>
                </c:pt>
                <c:pt idx="7">
                  <c:v>93</c:v>
                </c:pt>
                <c:pt idx="8">
                  <c:v>92</c:v>
                </c:pt>
                <c:pt idx="9">
                  <c:v>91</c:v>
                </c:pt>
                <c:pt idx="10">
                  <c:v>90</c:v>
                </c:pt>
                <c:pt idx="11">
                  <c:v>89</c:v>
                </c:pt>
                <c:pt idx="12">
                  <c:v>88</c:v>
                </c:pt>
                <c:pt idx="13">
                  <c:v>87</c:v>
                </c:pt>
                <c:pt idx="14">
                  <c:v>86</c:v>
                </c:pt>
                <c:pt idx="15">
                  <c:v>85</c:v>
                </c:pt>
                <c:pt idx="16">
                  <c:v>84</c:v>
                </c:pt>
                <c:pt idx="17">
                  <c:v>83</c:v>
                </c:pt>
                <c:pt idx="18">
                  <c:v>82</c:v>
                </c:pt>
                <c:pt idx="19">
                  <c:v>81</c:v>
                </c:pt>
                <c:pt idx="20">
                  <c:v>80</c:v>
                </c:pt>
                <c:pt idx="21">
                  <c:v>79</c:v>
                </c:pt>
                <c:pt idx="22">
                  <c:v>78</c:v>
                </c:pt>
                <c:pt idx="23">
                  <c:v>77</c:v>
                </c:pt>
                <c:pt idx="24">
                  <c:v>76</c:v>
                </c:pt>
                <c:pt idx="25">
                  <c:v>75</c:v>
                </c:pt>
                <c:pt idx="26">
                  <c:v>74</c:v>
                </c:pt>
                <c:pt idx="27">
                  <c:v>73</c:v>
                </c:pt>
                <c:pt idx="28">
                  <c:v>72</c:v>
                </c:pt>
                <c:pt idx="29">
                  <c:v>71</c:v>
                </c:pt>
                <c:pt idx="30">
                  <c:v>70</c:v>
                </c:pt>
                <c:pt idx="31">
                  <c:v>69</c:v>
                </c:pt>
                <c:pt idx="32">
                  <c:v>68</c:v>
                </c:pt>
                <c:pt idx="33">
                  <c:v>67</c:v>
                </c:pt>
                <c:pt idx="34">
                  <c:v>66</c:v>
                </c:pt>
                <c:pt idx="35">
                  <c:v>65</c:v>
                </c:pt>
                <c:pt idx="36">
                  <c:v>64</c:v>
                </c:pt>
                <c:pt idx="37">
                  <c:v>63</c:v>
                </c:pt>
                <c:pt idx="38">
                  <c:v>62</c:v>
                </c:pt>
                <c:pt idx="39">
                  <c:v>61</c:v>
                </c:pt>
                <c:pt idx="40">
                  <c:v>60</c:v>
                </c:pt>
                <c:pt idx="41">
                  <c:v>59</c:v>
                </c:pt>
                <c:pt idx="42">
                  <c:v>58</c:v>
                </c:pt>
                <c:pt idx="43">
                  <c:v>57</c:v>
                </c:pt>
                <c:pt idx="44">
                  <c:v>56</c:v>
                </c:pt>
                <c:pt idx="45">
                  <c:v>55</c:v>
                </c:pt>
                <c:pt idx="46">
                  <c:v>54</c:v>
                </c:pt>
                <c:pt idx="47">
                  <c:v>53</c:v>
                </c:pt>
                <c:pt idx="48">
                  <c:v>52</c:v>
                </c:pt>
                <c:pt idx="49">
                  <c:v>51</c:v>
                </c:pt>
                <c:pt idx="50">
                  <c:v>50</c:v>
                </c:pt>
                <c:pt idx="51">
                  <c:v>49</c:v>
                </c:pt>
                <c:pt idx="52">
                  <c:v>48</c:v>
                </c:pt>
                <c:pt idx="53">
                  <c:v>47</c:v>
                </c:pt>
                <c:pt idx="54">
                  <c:v>46</c:v>
                </c:pt>
                <c:pt idx="55">
                  <c:v>45</c:v>
                </c:pt>
                <c:pt idx="56">
                  <c:v>44</c:v>
                </c:pt>
                <c:pt idx="57">
                  <c:v>43</c:v>
                </c:pt>
                <c:pt idx="58">
                  <c:v>42</c:v>
                </c:pt>
                <c:pt idx="59">
                  <c:v>41</c:v>
                </c:pt>
                <c:pt idx="60">
                  <c:v>40</c:v>
                </c:pt>
                <c:pt idx="61">
                  <c:v>39</c:v>
                </c:pt>
                <c:pt idx="62">
                  <c:v>38</c:v>
                </c:pt>
                <c:pt idx="63">
                  <c:v>37</c:v>
                </c:pt>
                <c:pt idx="64">
                  <c:v>36</c:v>
                </c:pt>
                <c:pt idx="65">
                  <c:v>35</c:v>
                </c:pt>
                <c:pt idx="66">
                  <c:v>34</c:v>
                </c:pt>
                <c:pt idx="67">
                  <c:v>33</c:v>
                </c:pt>
                <c:pt idx="68">
                  <c:v>32</c:v>
                </c:pt>
                <c:pt idx="69">
                  <c:v>31</c:v>
                </c:pt>
                <c:pt idx="70">
                  <c:v>30</c:v>
                </c:pt>
                <c:pt idx="71">
                  <c:v>29</c:v>
                </c:pt>
                <c:pt idx="72">
                  <c:v>28</c:v>
                </c:pt>
                <c:pt idx="73">
                  <c:v>27</c:v>
                </c:pt>
                <c:pt idx="74">
                  <c:v>26</c:v>
                </c:pt>
                <c:pt idx="75">
                  <c:v>25</c:v>
                </c:pt>
                <c:pt idx="76">
                  <c:v>24</c:v>
                </c:pt>
                <c:pt idx="77">
                  <c:v>23</c:v>
                </c:pt>
                <c:pt idx="78">
                  <c:v>22</c:v>
                </c:pt>
                <c:pt idx="79">
                  <c:v>21</c:v>
                </c:pt>
                <c:pt idx="80">
                  <c:v>20</c:v>
                </c:pt>
                <c:pt idx="81">
                  <c:v>19</c:v>
                </c:pt>
                <c:pt idx="82">
                  <c:v>18</c:v>
                </c:pt>
                <c:pt idx="83">
                  <c:v>17</c:v>
                </c:pt>
                <c:pt idx="84">
                  <c:v>16</c:v>
                </c:pt>
                <c:pt idx="85">
                  <c:v>15</c:v>
                </c:pt>
                <c:pt idx="86">
                  <c:v>14</c:v>
                </c:pt>
                <c:pt idx="87">
                  <c:v>13</c:v>
                </c:pt>
                <c:pt idx="88">
                  <c:v>12</c:v>
                </c:pt>
                <c:pt idx="89">
                  <c:v>11</c:v>
                </c:pt>
                <c:pt idx="90">
                  <c:v>10</c:v>
                </c:pt>
                <c:pt idx="91">
                  <c:v>9</c:v>
                </c:pt>
                <c:pt idx="92">
                  <c:v>8</c:v>
                </c:pt>
                <c:pt idx="93">
                  <c:v>7</c:v>
                </c:pt>
                <c:pt idx="94">
                  <c:v>6</c:v>
                </c:pt>
                <c:pt idx="95">
                  <c:v>5</c:v>
                </c:pt>
                <c:pt idx="96">
                  <c:v>4</c:v>
                </c:pt>
                <c:pt idx="97">
                  <c:v>3</c:v>
                </c:pt>
                <c:pt idx="98">
                  <c:v>2</c:v>
                </c:pt>
                <c:pt idx="99">
                  <c:v>1</c:v>
                </c:pt>
              </c:numCache>
            </c:numRef>
          </c:cat>
          <c:val>
            <c:numRef>
              <c:f>Report!$BI$10:$BI$109</c:f>
              <c:numCache>
                <c:formatCode>mm:ss</c:formatCode>
                <c:ptCount val="1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4.216269841269841E-3</c:v>
                </c:pt>
                <c:pt idx="91">
                  <c:v>4.1018518518518513E-3</c:v>
                </c:pt>
                <c:pt idx="92">
                  <c:v>4.098167044595616E-3</c:v>
                </c:pt>
                <c:pt idx="93">
                  <c:v>3.9510711692084246E-3</c:v>
                </c:pt>
                <c:pt idx="94">
                  <c:v>4.2187499999999994E-3</c:v>
                </c:pt>
                <c:pt idx="95">
                  <c:v>4.1678240740740747E-3</c:v>
                </c:pt>
                <c:pt idx="96">
                  <c:v>4.1493055555555554E-3</c:v>
                </c:pt>
                <c:pt idx="97">
                  <c:v>4.1111111111111114E-3</c:v>
                </c:pt>
                <c:pt idx="98">
                  <c:v>4.1608796296296298E-3</c:v>
                </c:pt>
                <c:pt idx="99">
                  <c:v>4.0960648148148145E-3</c:v>
                </c:pt>
              </c:numCache>
            </c:numRef>
          </c:val>
          <c:smooth val="0"/>
          <c:extLst>
            <c:ext xmlns:c16="http://schemas.microsoft.com/office/drawing/2014/chart" uri="{C3380CC4-5D6E-409C-BE32-E72D297353CC}">
              <c16:uniqueId val="{00000003-F307-4D65-A7A5-AAD1A886E4D6}"/>
            </c:ext>
          </c:extLst>
        </c:ser>
        <c:dLbls>
          <c:showLegendKey val="0"/>
          <c:showVal val="0"/>
          <c:showCatName val="0"/>
          <c:showSerName val="0"/>
          <c:showPercent val="0"/>
          <c:showBubbleSize val="0"/>
        </c:dLbls>
        <c:marker val="1"/>
        <c:smooth val="0"/>
        <c:axId val="86081968"/>
        <c:axId val="548976240"/>
      </c:lineChart>
      <c:catAx>
        <c:axId val="558984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985312"/>
        <c:crosses val="autoZero"/>
        <c:auto val="1"/>
        <c:lblAlgn val="ctr"/>
        <c:lblOffset val="100"/>
        <c:noMultiLvlLbl val="0"/>
      </c:catAx>
      <c:valAx>
        <c:axId val="5589853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984984"/>
        <c:crosses val="autoZero"/>
        <c:crossBetween val="between"/>
      </c:valAx>
      <c:valAx>
        <c:axId val="548976240"/>
        <c:scaling>
          <c:orientation val="minMax"/>
          <c:min val="0"/>
        </c:scaling>
        <c:delete val="0"/>
        <c:axPos val="r"/>
        <c:numFmt formatCode="mm:ss"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081968"/>
        <c:crosses val="max"/>
        <c:crossBetween val="between"/>
      </c:valAx>
      <c:catAx>
        <c:axId val="86081968"/>
        <c:scaling>
          <c:orientation val="minMax"/>
        </c:scaling>
        <c:delete val="1"/>
        <c:axPos val="b"/>
        <c:numFmt formatCode="General" sourceLinked="1"/>
        <c:majorTickMark val="out"/>
        <c:minorTickMark val="none"/>
        <c:tickLblPos val="nextTo"/>
        <c:crossAx val="5489762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002060"/>
              </a:solidFill>
              <a:ln w="19050">
                <a:solidFill>
                  <a:schemeClr val="lt1"/>
                </a:solidFill>
              </a:ln>
              <a:effectLst/>
            </c:spPr>
            <c:extLst>
              <c:ext xmlns:c16="http://schemas.microsoft.com/office/drawing/2014/chart" uri="{C3380CC4-5D6E-409C-BE32-E72D297353CC}">
                <c16:uniqueId val="{00000000-145F-4A86-A308-4FD68C8F6711}"/>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1-145F-4A86-A308-4FD68C8F6711}"/>
              </c:ext>
            </c:extLst>
          </c:dPt>
          <c:cat>
            <c:strRef>
              <c:f>Report!$AW$58:$AW$59</c:f>
              <c:strCache>
                <c:ptCount val="2"/>
                <c:pt idx="0">
                  <c:v>This Distance</c:v>
                </c:pt>
                <c:pt idx="1">
                  <c:v>All Runs</c:v>
                </c:pt>
              </c:strCache>
            </c:strRef>
          </c:cat>
          <c:val>
            <c:numRef>
              <c:f>Report!$AX$58:$AX$59</c:f>
              <c:numCache>
                <c:formatCode>General</c:formatCode>
                <c:ptCount val="2"/>
                <c:pt idx="0">
                  <c:v>6</c:v>
                </c:pt>
                <c:pt idx="1">
                  <c:v>0</c:v>
                </c:pt>
              </c:numCache>
            </c:numRef>
          </c:val>
          <c:extLst>
            <c:ext xmlns:c16="http://schemas.microsoft.com/office/drawing/2014/chart" uri="{C3380CC4-5D6E-409C-BE32-E72D297353CC}">
              <c16:uniqueId val="{00000000-E13D-4B3C-9CCF-92562C11DD3C}"/>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6508095090264252"/>
          <c:y val="0.19533948754381977"/>
          <c:w val="0.3062452139719094"/>
          <c:h val="0.56153131768640618"/>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Last 20</a:t>
            </a:r>
            <a:r>
              <a:rPr lang="en-GB" baseline="0"/>
              <a:t> Runs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Report!$BF$112</c:f>
              <c:strCache>
                <c:ptCount val="1"/>
                <c:pt idx="0">
                  <c:v>Distance</c:v>
                </c:pt>
              </c:strCache>
            </c:strRef>
          </c:tx>
          <c:spPr>
            <a:solidFill>
              <a:srgbClr val="002060"/>
            </a:solidFill>
            <a:ln>
              <a:noFill/>
            </a:ln>
            <a:effectLst/>
          </c:spPr>
          <c:invertIfNegative val="0"/>
          <c:cat>
            <c:strRef>
              <c:f>Report!$BK$113:$BK$132</c:f>
              <c:strCache>
                <c:ptCount val="20"/>
                <c:pt idx="14">
                  <c:v>Fri, Feb 2019</c:v>
                </c:pt>
                <c:pt idx="15">
                  <c:v>Fri, Feb 2019</c:v>
                </c:pt>
                <c:pt idx="16">
                  <c:v>Fri, Feb 2019</c:v>
                </c:pt>
                <c:pt idx="17">
                  <c:v>Fri, Feb 2019</c:v>
                </c:pt>
                <c:pt idx="18">
                  <c:v>Fri, Mar 2019</c:v>
                </c:pt>
                <c:pt idx="19">
                  <c:v>Fri, Mar 2019</c:v>
                </c:pt>
              </c:strCache>
            </c:strRef>
          </c:cat>
          <c:val>
            <c:numRef>
              <c:f>Report!$BF$113:$BF$132</c:f>
              <c:numCache>
                <c:formatCode>0.00_ ;[Red]\-0.00\ </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c:v>
                </c:pt>
                <c:pt idx="15">
                  <c:v>10</c:v>
                </c:pt>
                <c:pt idx="16">
                  <c:v>10</c:v>
                </c:pt>
                <c:pt idx="17">
                  <c:v>10</c:v>
                </c:pt>
                <c:pt idx="18">
                  <c:v>10</c:v>
                </c:pt>
                <c:pt idx="19">
                  <c:v>10</c:v>
                </c:pt>
              </c:numCache>
            </c:numRef>
          </c:val>
          <c:extLst>
            <c:ext xmlns:c16="http://schemas.microsoft.com/office/drawing/2014/chart" uri="{C3380CC4-5D6E-409C-BE32-E72D297353CC}">
              <c16:uniqueId val="{00000001-CC22-4A51-B92A-00333D2D6655}"/>
            </c:ext>
          </c:extLst>
        </c:ser>
        <c:ser>
          <c:idx val="2"/>
          <c:order val="1"/>
          <c:tx>
            <c:strRef>
              <c:f>Report!$BG$112</c:f>
              <c:strCache>
                <c:ptCount val="1"/>
                <c:pt idx="0">
                  <c:v>Added to Run</c:v>
                </c:pt>
              </c:strCache>
            </c:strRef>
          </c:tx>
          <c:spPr>
            <a:solidFill>
              <a:srgbClr val="002060">
                <a:alpha val="80000"/>
              </a:srgbClr>
            </a:solidFill>
            <a:ln>
              <a:noFill/>
            </a:ln>
            <a:effectLst/>
          </c:spPr>
          <c:invertIfNegative val="0"/>
          <c:cat>
            <c:strRef>
              <c:f>Report!$BK$113:$BK$132</c:f>
              <c:strCache>
                <c:ptCount val="20"/>
                <c:pt idx="14">
                  <c:v>Fri, Feb 2019</c:v>
                </c:pt>
                <c:pt idx="15">
                  <c:v>Fri, Feb 2019</c:v>
                </c:pt>
                <c:pt idx="16">
                  <c:v>Fri, Feb 2019</c:v>
                </c:pt>
                <c:pt idx="17">
                  <c:v>Fri, Feb 2019</c:v>
                </c:pt>
                <c:pt idx="18">
                  <c:v>Fri, Mar 2019</c:v>
                </c:pt>
                <c:pt idx="19">
                  <c:v>Fri, Mar 2019</c:v>
                </c:pt>
              </c:strCache>
            </c:strRef>
          </c:cat>
          <c:val>
            <c:numRef>
              <c:f>Report!$BG$113:$BG$132</c:f>
              <c:numCache>
                <c:formatCode>0.00_ ;[Red]\-0.00\ </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CC22-4A51-B92A-00333D2D6655}"/>
            </c:ext>
          </c:extLst>
        </c:ser>
        <c:ser>
          <c:idx val="3"/>
          <c:order val="2"/>
          <c:tx>
            <c:strRef>
              <c:f>Report!$BH$112</c:f>
              <c:strCache>
                <c:ptCount val="1"/>
                <c:pt idx="0">
                  <c:v>Removed from Run</c:v>
                </c:pt>
              </c:strCache>
            </c:strRef>
          </c:tx>
          <c:spPr>
            <a:solidFill>
              <a:srgbClr val="002060">
                <a:alpha val="40000"/>
              </a:srgbClr>
            </a:solidFill>
            <a:ln>
              <a:noFill/>
            </a:ln>
            <a:effectLst/>
          </c:spPr>
          <c:invertIfNegative val="0"/>
          <c:cat>
            <c:strRef>
              <c:f>Report!$BK$113:$BK$132</c:f>
              <c:strCache>
                <c:ptCount val="20"/>
                <c:pt idx="14">
                  <c:v>Fri, Feb 2019</c:v>
                </c:pt>
                <c:pt idx="15">
                  <c:v>Fri, Feb 2019</c:v>
                </c:pt>
                <c:pt idx="16">
                  <c:v>Fri, Feb 2019</c:v>
                </c:pt>
                <c:pt idx="17">
                  <c:v>Fri, Feb 2019</c:v>
                </c:pt>
                <c:pt idx="18">
                  <c:v>Fri, Mar 2019</c:v>
                </c:pt>
                <c:pt idx="19">
                  <c:v>Fri, Mar 2019</c:v>
                </c:pt>
              </c:strCache>
            </c:strRef>
          </c:cat>
          <c:val>
            <c:numRef>
              <c:f>Report!$BH$113:$BH$132</c:f>
              <c:numCache>
                <c:formatCode>0.00_ ;[Red]\-0.00\ </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3-CC22-4A51-B92A-00333D2D6655}"/>
            </c:ext>
          </c:extLst>
        </c:ser>
        <c:dLbls>
          <c:showLegendKey val="0"/>
          <c:showVal val="0"/>
          <c:showCatName val="0"/>
          <c:showSerName val="0"/>
          <c:showPercent val="0"/>
          <c:showBubbleSize val="0"/>
        </c:dLbls>
        <c:gapWidth val="150"/>
        <c:overlap val="100"/>
        <c:axId val="558984984"/>
        <c:axId val="558985312"/>
      </c:barChart>
      <c:lineChart>
        <c:grouping val="standard"/>
        <c:varyColors val="0"/>
        <c:ser>
          <c:idx val="4"/>
          <c:order val="3"/>
          <c:tx>
            <c:strRef>
              <c:f>Report!$BI$112</c:f>
              <c:strCache>
                <c:ptCount val="1"/>
                <c:pt idx="0">
                  <c:v>Time / Km</c:v>
                </c:pt>
              </c:strCache>
            </c:strRef>
          </c:tx>
          <c:spPr>
            <a:ln w="28575" cap="rnd">
              <a:solidFill>
                <a:srgbClr val="FFC000"/>
              </a:solidFill>
              <a:round/>
            </a:ln>
            <a:effectLst/>
          </c:spPr>
          <c:marker>
            <c:symbol val="none"/>
          </c:marker>
          <c:val>
            <c:numRef>
              <c:f>Report!$BI$113:$BI$132</c:f>
              <c:numCache>
                <c:formatCode>mm:ss</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4.2187499999999994E-3</c:v>
                </c:pt>
                <c:pt idx="15">
                  <c:v>4.1678240740740747E-3</c:v>
                </c:pt>
                <c:pt idx="16">
                  <c:v>4.1493055555555554E-3</c:v>
                </c:pt>
                <c:pt idx="17">
                  <c:v>4.1111111111111114E-3</c:v>
                </c:pt>
                <c:pt idx="18">
                  <c:v>4.1608796296296298E-3</c:v>
                </c:pt>
                <c:pt idx="19">
                  <c:v>4.0960648148148145E-3</c:v>
                </c:pt>
              </c:numCache>
            </c:numRef>
          </c:val>
          <c:smooth val="0"/>
          <c:extLst>
            <c:ext xmlns:c16="http://schemas.microsoft.com/office/drawing/2014/chart" uri="{C3380CC4-5D6E-409C-BE32-E72D297353CC}">
              <c16:uniqueId val="{00000004-CC22-4A51-B92A-00333D2D6655}"/>
            </c:ext>
          </c:extLst>
        </c:ser>
        <c:dLbls>
          <c:showLegendKey val="0"/>
          <c:showVal val="0"/>
          <c:showCatName val="0"/>
          <c:showSerName val="0"/>
          <c:showPercent val="0"/>
          <c:showBubbleSize val="0"/>
        </c:dLbls>
        <c:marker val="1"/>
        <c:smooth val="0"/>
        <c:axId val="86081968"/>
        <c:axId val="548976240"/>
      </c:lineChart>
      <c:catAx>
        <c:axId val="558984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985312"/>
        <c:crosses val="autoZero"/>
        <c:auto val="1"/>
        <c:lblAlgn val="ctr"/>
        <c:lblOffset val="100"/>
        <c:noMultiLvlLbl val="0"/>
      </c:catAx>
      <c:valAx>
        <c:axId val="5589853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984984"/>
        <c:crosses val="autoZero"/>
        <c:crossBetween val="between"/>
      </c:valAx>
      <c:valAx>
        <c:axId val="548976240"/>
        <c:scaling>
          <c:orientation val="minMax"/>
          <c:min val="0"/>
        </c:scaling>
        <c:delete val="0"/>
        <c:axPos val="r"/>
        <c:numFmt formatCode="mm:ss"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081968"/>
        <c:crosses val="max"/>
        <c:crossBetween val="between"/>
      </c:valAx>
      <c:catAx>
        <c:axId val="86081968"/>
        <c:scaling>
          <c:orientation val="minMax"/>
        </c:scaling>
        <c:delete val="1"/>
        <c:axPos val="b"/>
        <c:numFmt formatCode="General" sourceLinked="1"/>
        <c:majorTickMark val="out"/>
        <c:minorTickMark val="none"/>
        <c:tickLblPos val="nextTo"/>
        <c:crossAx val="5489762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10090" TargetMode="External"/><Relationship Id="rId7" Type="http://schemas.openxmlformats.org/officeDocument/2006/relationships/hyperlink" Target="https://spreadsheetsolutions.biz/basic-spreadsheet-range/?10090" TargetMode="External"/><Relationship Id="rId2" Type="http://schemas.openxmlformats.org/officeDocument/2006/relationships/image" Target="../media/image1.jpeg"/><Relationship Id="rId1" Type="http://schemas.openxmlformats.org/officeDocument/2006/relationships/hyperlink" Target="https://spreadsheetsolutions.biz/project/runners-logbook/?10090" TargetMode="External"/><Relationship Id="rId6" Type="http://schemas.openxmlformats.org/officeDocument/2006/relationships/image" Target="../media/image3.jpg"/><Relationship Id="rId5" Type="http://schemas.openxmlformats.org/officeDocument/2006/relationships/hyperlink" Target="https://spreadsheetsolutions.biz/terms-conditions/?10090" TargetMode="External"/><Relationship Id="rId10" Type="http://schemas.openxmlformats.org/officeDocument/2006/relationships/image" Target="../media/image5.jpg"/><Relationship Id="rId4" Type="http://schemas.openxmlformats.org/officeDocument/2006/relationships/image" Target="../media/image2.jpeg"/><Relationship Id="rId9" Type="http://schemas.openxmlformats.org/officeDocument/2006/relationships/hyperlink" Target="https://spreadsheetsolutions.biz/how-to-not-ruin-your-spreadsheet/?10090"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https://spreadsheetsolutions.biz/basic-spreadsheet-range/?10090" TargetMode="Externa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47626</xdr:colOff>
      <xdr:row>23</xdr:row>
      <xdr:rowOff>47625</xdr:rowOff>
    </xdr:from>
    <xdr:to>
      <xdr:col>16</xdr:col>
      <xdr:colOff>152400</xdr:colOff>
      <xdr:row>27</xdr:row>
      <xdr:rowOff>161925</xdr:rowOff>
    </xdr:to>
    <xdr:pic>
      <xdr:nvPicPr>
        <xdr:cNvPr id="7" name="Picture 6">
          <a:hlinkClick xmlns:r="http://schemas.openxmlformats.org/officeDocument/2006/relationships" r:id="rId1"/>
          <a:extLst>
            <a:ext uri="{FF2B5EF4-FFF2-40B4-BE49-F238E27FC236}">
              <a16:creationId xmlns:a16="http://schemas.microsoft.com/office/drawing/2014/main" id="{4B562DA9-65BD-4313-BC61-F810217A81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6" y="4429125"/>
          <a:ext cx="2962274" cy="876300"/>
        </a:xfrm>
        <a:prstGeom prst="rect">
          <a:avLst/>
        </a:prstGeom>
      </xdr:spPr>
    </xdr:pic>
    <xdr:clientData/>
  </xdr:twoCellAnchor>
  <xdr:twoCellAnchor editAs="oneCell">
    <xdr:from>
      <xdr:col>24</xdr:col>
      <xdr:colOff>57150</xdr:colOff>
      <xdr:row>35</xdr:row>
      <xdr:rowOff>95251</xdr:rowOff>
    </xdr:from>
    <xdr:to>
      <xdr:col>44</xdr:col>
      <xdr:colOff>152400</xdr:colOff>
      <xdr:row>41</xdr:row>
      <xdr:rowOff>122524</xdr:rowOff>
    </xdr:to>
    <xdr:pic>
      <xdr:nvPicPr>
        <xdr:cNvPr id="8" name="Picture 7">
          <a:hlinkClick xmlns:r="http://schemas.openxmlformats.org/officeDocument/2006/relationships" r:id="rId3"/>
          <a:extLst>
            <a:ext uri="{FF2B5EF4-FFF2-40B4-BE49-F238E27FC236}">
              <a16:creationId xmlns:a16="http://schemas.microsoft.com/office/drawing/2014/main" id="{D10D02BC-3167-411C-AB98-C5F7DE2A8FD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6762751"/>
          <a:ext cx="3905250" cy="1170273"/>
        </a:xfrm>
        <a:prstGeom prst="rect">
          <a:avLst/>
        </a:prstGeom>
      </xdr:spPr>
    </xdr:pic>
    <xdr:clientData/>
  </xdr:twoCellAnchor>
  <xdr:twoCellAnchor editAs="oneCell">
    <xdr:from>
      <xdr:col>24</xdr:col>
      <xdr:colOff>57149</xdr:colOff>
      <xdr:row>43</xdr:row>
      <xdr:rowOff>178948</xdr:rowOff>
    </xdr:from>
    <xdr:to>
      <xdr:col>44</xdr:col>
      <xdr:colOff>161924</xdr:colOff>
      <xdr:row>46</xdr:row>
      <xdr:rowOff>190499</xdr:rowOff>
    </xdr:to>
    <xdr:pic>
      <xdr:nvPicPr>
        <xdr:cNvPr id="9" name="Picture 8">
          <a:hlinkClick xmlns:r="http://schemas.openxmlformats.org/officeDocument/2006/relationships" r:id="rId5"/>
          <a:extLst>
            <a:ext uri="{FF2B5EF4-FFF2-40B4-BE49-F238E27FC236}">
              <a16:creationId xmlns:a16="http://schemas.microsoft.com/office/drawing/2014/main" id="{BA29999B-D3BF-4ACD-A837-7711D0FEAD9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29149" y="8370448"/>
          <a:ext cx="3914775" cy="583051"/>
        </a:xfrm>
        <a:prstGeom prst="rect">
          <a:avLst/>
        </a:prstGeom>
      </xdr:spPr>
    </xdr:pic>
    <xdr:clientData/>
  </xdr:twoCellAnchor>
  <xdr:twoCellAnchor editAs="oneCell">
    <xdr:from>
      <xdr:col>1</xdr:col>
      <xdr:colOff>66674</xdr:colOff>
      <xdr:row>35</xdr:row>
      <xdr:rowOff>76201</xdr:rowOff>
    </xdr:from>
    <xdr:to>
      <xdr:col>21</xdr:col>
      <xdr:colOff>145771</xdr:colOff>
      <xdr:row>41</xdr:row>
      <xdr:rowOff>123825</xdr:rowOff>
    </xdr:to>
    <xdr:pic>
      <xdr:nvPicPr>
        <xdr:cNvPr id="10" name="Picture 9">
          <a:hlinkClick xmlns:r="http://schemas.openxmlformats.org/officeDocument/2006/relationships" r:id="rId7"/>
          <a:extLst>
            <a:ext uri="{FF2B5EF4-FFF2-40B4-BE49-F238E27FC236}">
              <a16:creationId xmlns:a16="http://schemas.microsoft.com/office/drawing/2014/main" id="{8037D985-7DFC-4F6A-8B61-54556C64CA0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57174" y="6743701"/>
          <a:ext cx="3889097" cy="1190624"/>
        </a:xfrm>
        <a:prstGeom prst="rect">
          <a:avLst/>
        </a:prstGeom>
      </xdr:spPr>
    </xdr:pic>
    <xdr:clientData/>
  </xdr:twoCellAnchor>
  <xdr:twoCellAnchor editAs="oneCell">
    <xdr:from>
      <xdr:col>1</xdr:col>
      <xdr:colOff>0</xdr:colOff>
      <xdr:row>43</xdr:row>
      <xdr:rowOff>142875</xdr:rowOff>
    </xdr:from>
    <xdr:to>
      <xdr:col>22</xdr:col>
      <xdr:colOff>0</xdr:colOff>
      <xdr:row>46</xdr:row>
      <xdr:rowOff>52917</xdr:rowOff>
    </xdr:to>
    <xdr:pic>
      <xdr:nvPicPr>
        <xdr:cNvPr id="11" name="Picture 10">
          <a:hlinkClick xmlns:r="http://schemas.openxmlformats.org/officeDocument/2006/relationships" r:id="rId9"/>
          <a:extLst>
            <a:ext uri="{FF2B5EF4-FFF2-40B4-BE49-F238E27FC236}">
              <a16:creationId xmlns:a16="http://schemas.microsoft.com/office/drawing/2014/main" id="{BAC4FD01-38E2-470E-A939-7BFE4CFA274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0500" y="8334375"/>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238125</xdr:colOff>
      <xdr:row>1</xdr:row>
      <xdr:rowOff>0</xdr:rowOff>
    </xdr:from>
    <xdr:to>
      <xdr:col>20</xdr:col>
      <xdr:colOff>12422</xdr:colOff>
      <xdr:row>7</xdr:row>
      <xdr:rowOff>12632</xdr:rowOff>
    </xdr:to>
    <xdr:pic>
      <xdr:nvPicPr>
        <xdr:cNvPr id="2" name="Picture 1">
          <a:hlinkClick xmlns:r="http://schemas.openxmlformats.org/officeDocument/2006/relationships" r:id="rId1"/>
          <a:extLst>
            <a:ext uri="{FF2B5EF4-FFF2-40B4-BE49-F238E27FC236}">
              <a16:creationId xmlns:a16="http://schemas.microsoft.com/office/drawing/2014/main" id="{A6D9677F-2C65-40CA-A0AE-138E9CA3BC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05875" y="190500"/>
          <a:ext cx="3774797" cy="1155632"/>
        </a:xfrm>
        <a:prstGeom prst="rect">
          <a:avLst/>
        </a:prstGeom>
      </xdr:spPr>
    </xdr:pic>
    <xdr:clientData/>
  </xdr:twoCellAnchor>
  <xdr:oneCellAnchor>
    <xdr:from>
      <xdr:col>3</xdr:col>
      <xdr:colOff>409575</xdr:colOff>
      <xdr:row>20</xdr:row>
      <xdr:rowOff>76200</xdr:rowOff>
    </xdr:from>
    <xdr:ext cx="1935658" cy="264560"/>
    <xdr:sp macro="" textlink="">
      <xdr:nvSpPr>
        <xdr:cNvPr id="3" name="TextBox 2">
          <a:extLst>
            <a:ext uri="{FF2B5EF4-FFF2-40B4-BE49-F238E27FC236}">
              <a16:creationId xmlns:a16="http://schemas.microsoft.com/office/drawing/2014/main" id="{9DF0ACFF-FF5B-4647-94C1-72715BD32AA7}"/>
            </a:ext>
          </a:extLst>
        </xdr:cNvPr>
        <xdr:cNvSpPr txBox="1"/>
      </xdr:nvSpPr>
      <xdr:spPr>
        <a:xfrm>
          <a:off x="1266825" y="3886200"/>
          <a:ext cx="19356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t>RESERVED FOR PAID</a:t>
          </a:r>
          <a:r>
            <a:rPr lang="en-GB" sz="1100" b="1" baseline="0"/>
            <a:t> VERSION</a:t>
          </a:r>
          <a:endParaRPr lang="en-GB" sz="1100" b="1"/>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0</xdr:colOff>
      <xdr:row>9</xdr:row>
      <xdr:rowOff>4762</xdr:rowOff>
    </xdr:from>
    <xdr:to>
      <xdr:col>45</xdr:col>
      <xdr:colOff>0</xdr:colOff>
      <xdr:row>32</xdr:row>
      <xdr:rowOff>0</xdr:rowOff>
    </xdr:to>
    <xdr:graphicFrame macro="">
      <xdr:nvGraphicFramePr>
        <xdr:cNvPr id="2" name="Chart 1">
          <a:extLst>
            <a:ext uri="{FF2B5EF4-FFF2-40B4-BE49-F238E27FC236}">
              <a16:creationId xmlns:a16="http://schemas.microsoft.com/office/drawing/2014/main" id="{55EAAA06-9E91-429B-A9D9-9451F1E1BC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9525</xdr:colOff>
      <xdr:row>59</xdr:row>
      <xdr:rowOff>0</xdr:rowOff>
    </xdr:from>
    <xdr:to>
      <xdr:col>45</xdr:col>
      <xdr:colOff>0</xdr:colOff>
      <xdr:row>64</xdr:row>
      <xdr:rowOff>190499</xdr:rowOff>
    </xdr:to>
    <xdr:graphicFrame macro="">
      <xdr:nvGraphicFramePr>
        <xdr:cNvPr id="3" name="Chart 2">
          <a:extLst>
            <a:ext uri="{FF2B5EF4-FFF2-40B4-BE49-F238E27FC236}">
              <a16:creationId xmlns:a16="http://schemas.microsoft.com/office/drawing/2014/main" id="{4D59FD19-061F-4E46-83F6-BDF690FC53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43</xdr:row>
      <xdr:rowOff>0</xdr:rowOff>
    </xdr:from>
    <xdr:to>
      <xdr:col>29</xdr:col>
      <xdr:colOff>0</xdr:colOff>
      <xdr:row>65</xdr:row>
      <xdr:rowOff>0</xdr:rowOff>
    </xdr:to>
    <xdr:graphicFrame macro="">
      <xdr:nvGraphicFramePr>
        <xdr:cNvPr id="4" name="Chart 3">
          <a:extLst>
            <a:ext uri="{FF2B5EF4-FFF2-40B4-BE49-F238E27FC236}">
              <a16:creationId xmlns:a16="http://schemas.microsoft.com/office/drawing/2014/main" id="{1C1CFD32-C99A-4B09-9C18-272EBA961C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YmtPe-Bi7Y"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31966-A969-4771-B350-7F6E36C2B4F3}">
  <sheetPr>
    <tabColor theme="1"/>
  </sheetPr>
  <dimension ref="A1:BZ50"/>
  <sheetViews>
    <sheetView tabSelected="1" zoomScaleNormal="100" workbookViewId="0"/>
  </sheetViews>
  <sheetFormatPr defaultColWidth="0" defaultRowHeight="15" zeroHeight="1" x14ac:dyDescent="0.25"/>
  <cols>
    <col min="1" max="46" width="2.85546875" style="1" customWidth="1"/>
    <col min="47" max="75" width="2.85546875" style="1" hidden="1" customWidth="1"/>
    <col min="76" max="78" width="14.28515625" style="1" hidden="1" customWidth="1"/>
    <col min="79" max="16384" width="2.85546875" style="1" hidden="1"/>
  </cols>
  <sheetData>
    <row r="1" spans="1:78" x14ac:dyDescent="0.25">
      <c r="A1" s="97"/>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row>
    <row r="2" spans="1:78" ht="15" customHeight="1" x14ac:dyDescent="0.25">
      <c r="A2" s="97"/>
      <c r="B2" s="182" t="s">
        <v>80</v>
      </c>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3"/>
      <c r="AH2" s="183"/>
      <c r="AI2" s="183"/>
      <c r="AJ2" s="183"/>
      <c r="AK2" s="183"/>
      <c r="AL2" s="183"/>
      <c r="AM2" s="183"/>
      <c r="AN2" s="183"/>
      <c r="AO2" s="183"/>
      <c r="AP2" s="183"/>
      <c r="AQ2" s="183"/>
      <c r="AR2" s="183"/>
      <c r="AS2" s="184"/>
      <c r="AT2" s="97"/>
    </row>
    <row r="3" spans="1:78" ht="15" customHeight="1" x14ac:dyDescent="0.25">
      <c r="A3" s="97"/>
      <c r="B3" s="185"/>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7"/>
      <c r="AT3" s="97"/>
    </row>
    <row r="4" spans="1:78" x14ac:dyDescent="0.25">
      <c r="A4" s="97"/>
      <c r="B4" s="97"/>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row>
    <row r="5" spans="1:78" x14ac:dyDescent="0.25">
      <c r="A5" s="97"/>
      <c r="B5" s="188" t="s">
        <v>56</v>
      </c>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90"/>
      <c r="AT5" s="97"/>
    </row>
    <row r="6" spans="1:78" x14ac:dyDescent="0.25">
      <c r="A6" s="97"/>
      <c r="B6" s="97"/>
      <c r="C6" s="97"/>
      <c r="D6" s="97"/>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row>
    <row r="7" spans="1:78" x14ac:dyDescent="0.25">
      <c r="A7" s="97"/>
      <c r="B7" s="172" t="s">
        <v>57</v>
      </c>
      <c r="C7" s="173"/>
      <c r="D7" s="173"/>
      <c r="E7" s="173"/>
      <c r="F7" s="173"/>
      <c r="G7" s="174"/>
      <c r="H7" s="191" t="s">
        <v>58</v>
      </c>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3"/>
      <c r="AT7" s="97"/>
    </row>
    <row r="8" spans="1:78" x14ac:dyDescent="0.25">
      <c r="A8" s="97"/>
      <c r="B8" s="188" t="s">
        <v>59</v>
      </c>
      <c r="C8" s="189"/>
      <c r="D8" s="189"/>
      <c r="E8" s="189"/>
      <c r="F8" s="189"/>
      <c r="G8" s="190"/>
      <c r="H8" s="191" t="s">
        <v>60</v>
      </c>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3"/>
      <c r="AT8" s="97"/>
      <c r="BX8" s="15" t="s">
        <v>76</v>
      </c>
      <c r="BY8" s="15">
        <v>0.62137100000000001</v>
      </c>
      <c r="BZ8" s="15" t="s">
        <v>41</v>
      </c>
    </row>
    <row r="9" spans="1:78" x14ac:dyDescent="0.25">
      <c r="A9" s="97"/>
      <c r="B9" s="191" t="s">
        <v>61</v>
      </c>
      <c r="C9" s="192"/>
      <c r="D9" s="192"/>
      <c r="E9" s="192"/>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3"/>
      <c r="AT9" s="97"/>
      <c r="BX9" s="16" t="s">
        <v>21</v>
      </c>
      <c r="BY9" s="16">
        <v>1.60934</v>
      </c>
      <c r="BZ9" s="16" t="s">
        <v>42</v>
      </c>
    </row>
    <row r="10" spans="1:78" x14ac:dyDescent="0.25">
      <c r="A10" s="97"/>
      <c r="B10" s="191" t="s">
        <v>62</v>
      </c>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3"/>
      <c r="AT10" s="97"/>
    </row>
    <row r="11" spans="1:78" x14ac:dyDescent="0.25">
      <c r="A11" s="97"/>
      <c r="B11" s="191" t="s">
        <v>63</v>
      </c>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3"/>
      <c r="AT11" s="97"/>
    </row>
    <row r="12" spans="1:78" x14ac:dyDescent="0.25">
      <c r="A12" s="97"/>
      <c r="B12" s="97"/>
      <c r="C12" s="97"/>
      <c r="D12" s="97"/>
      <c r="E12" s="97"/>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row>
    <row r="13" spans="1:78" x14ac:dyDescent="0.25">
      <c r="A13" s="97"/>
      <c r="B13" s="97"/>
      <c r="C13" s="97"/>
      <c r="D13" s="97"/>
      <c r="E13" s="97"/>
      <c r="F13" s="97"/>
      <c r="G13" s="97"/>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row>
    <row r="14" spans="1:78" x14ac:dyDescent="0.25">
      <c r="A14" s="97"/>
      <c r="B14" s="188" t="s">
        <v>64</v>
      </c>
      <c r="C14" s="189"/>
      <c r="D14" s="189"/>
      <c r="E14" s="189"/>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90"/>
      <c r="AT14" s="97"/>
    </row>
    <row r="15" spans="1:78" x14ac:dyDescent="0.25">
      <c r="A15" s="97"/>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BX15" s="86" t="str">
        <f>IF($AJ$30=$BX$8, $BX$9, IF($AJ$30=$BX$9, $BX$8, ""))</f>
        <v>Miles</v>
      </c>
      <c r="BY15" s="85">
        <f>IFERROR($AJ$31*INDEX($BY$8:$BY$9, MATCH($AJ$30, $BX$8:$BX$9, 0)), 0)</f>
        <v>0</v>
      </c>
    </row>
    <row r="16" spans="1:78" ht="15" customHeight="1" x14ac:dyDescent="0.25">
      <c r="A16" s="97"/>
      <c r="B16" s="129" t="s">
        <v>71</v>
      </c>
      <c r="C16" s="130"/>
      <c r="D16" s="130"/>
      <c r="E16" s="130"/>
      <c r="F16" s="130"/>
      <c r="G16" s="131"/>
      <c r="H16" s="194" t="s">
        <v>72</v>
      </c>
      <c r="I16" s="195"/>
      <c r="J16" s="195"/>
      <c r="K16" s="195"/>
      <c r="L16" s="195"/>
      <c r="M16" s="195"/>
      <c r="N16" s="195"/>
      <c r="O16" s="195"/>
      <c r="P16" s="195"/>
      <c r="Q16" s="196"/>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row>
    <row r="17" spans="1:46" ht="15" customHeight="1" x14ac:dyDescent="0.25">
      <c r="A17" s="97"/>
      <c r="B17" s="97"/>
      <c r="C17" s="97"/>
      <c r="D17" s="97"/>
      <c r="E17" s="97"/>
      <c r="F17" s="97"/>
      <c r="G17" s="97"/>
      <c r="H17" s="97"/>
      <c r="I17" s="97"/>
      <c r="J17" s="97"/>
      <c r="K17" s="97"/>
      <c r="L17" s="97"/>
      <c r="M17" s="97"/>
      <c r="N17" s="97"/>
      <c r="O17" s="97"/>
      <c r="P17" s="97"/>
      <c r="Q17" s="97"/>
      <c r="R17" s="97"/>
      <c r="S17" s="97"/>
      <c r="T17" s="97"/>
      <c r="U17" s="97"/>
      <c r="V17" s="97"/>
      <c r="W17" s="97"/>
      <c r="X17" s="97"/>
      <c r="Y17" s="97"/>
      <c r="Z17" s="97"/>
      <c r="AA17" s="97"/>
      <c r="AB17" s="139" t="s">
        <v>77</v>
      </c>
      <c r="AC17" s="140"/>
      <c r="AD17" s="140"/>
      <c r="AE17" s="140"/>
      <c r="AF17" s="140"/>
      <c r="AG17" s="140"/>
      <c r="AH17" s="140"/>
      <c r="AI17" s="140"/>
      <c r="AJ17" s="140"/>
      <c r="AK17" s="140"/>
      <c r="AL17" s="140"/>
      <c r="AM17" s="140"/>
      <c r="AN17" s="140"/>
      <c r="AO17" s="140"/>
      <c r="AP17" s="140"/>
      <c r="AQ17" s="140"/>
      <c r="AR17" s="140"/>
      <c r="AS17" s="141"/>
      <c r="AT17" s="97"/>
    </row>
    <row r="18" spans="1:46" ht="15" customHeight="1" x14ac:dyDescent="0.25">
      <c r="A18" s="97"/>
      <c r="B18" s="157" t="s">
        <v>75</v>
      </c>
      <c r="C18" s="158"/>
      <c r="D18" s="158"/>
      <c r="E18" s="158"/>
      <c r="F18" s="158"/>
      <c r="G18" s="158"/>
      <c r="H18" s="158"/>
      <c r="I18" s="158"/>
      <c r="J18" s="158"/>
      <c r="K18" s="158"/>
      <c r="L18" s="158"/>
      <c r="M18" s="158"/>
      <c r="N18" s="158"/>
      <c r="O18" s="158"/>
      <c r="P18" s="158"/>
      <c r="Q18" s="159"/>
      <c r="R18" s="97"/>
      <c r="S18" s="97"/>
      <c r="T18" s="97"/>
      <c r="U18" s="97"/>
      <c r="V18" s="97"/>
      <c r="W18" s="97"/>
      <c r="X18" s="97"/>
      <c r="Y18" s="97"/>
      <c r="Z18" s="97"/>
      <c r="AA18" s="97"/>
      <c r="AB18" s="142"/>
      <c r="AC18" s="143"/>
      <c r="AD18" s="143"/>
      <c r="AE18" s="143"/>
      <c r="AF18" s="143"/>
      <c r="AG18" s="143"/>
      <c r="AH18" s="143"/>
      <c r="AI18" s="143"/>
      <c r="AJ18" s="143"/>
      <c r="AK18" s="143"/>
      <c r="AL18" s="143"/>
      <c r="AM18" s="143"/>
      <c r="AN18" s="143"/>
      <c r="AO18" s="143"/>
      <c r="AP18" s="143"/>
      <c r="AQ18" s="143"/>
      <c r="AR18" s="143"/>
      <c r="AS18" s="144"/>
      <c r="AT18" s="97"/>
    </row>
    <row r="19" spans="1:46" ht="15" customHeight="1" x14ac:dyDescent="0.25">
      <c r="A19" s="97"/>
      <c r="B19" s="160"/>
      <c r="C19" s="161"/>
      <c r="D19" s="161"/>
      <c r="E19" s="161"/>
      <c r="F19" s="161"/>
      <c r="G19" s="161"/>
      <c r="H19" s="161"/>
      <c r="I19" s="161"/>
      <c r="J19" s="161"/>
      <c r="K19" s="161"/>
      <c r="L19" s="161"/>
      <c r="M19" s="161"/>
      <c r="N19" s="161"/>
      <c r="O19" s="161"/>
      <c r="P19" s="161"/>
      <c r="Q19" s="162"/>
      <c r="R19" s="97"/>
      <c r="S19" s="97"/>
      <c r="T19" s="97"/>
      <c r="U19" s="97"/>
      <c r="V19" s="97"/>
      <c r="W19" s="97"/>
      <c r="X19" s="97"/>
      <c r="Y19" s="97"/>
      <c r="Z19" s="97"/>
      <c r="AA19" s="97"/>
      <c r="AB19" s="142"/>
      <c r="AC19" s="143"/>
      <c r="AD19" s="143"/>
      <c r="AE19" s="143"/>
      <c r="AF19" s="143"/>
      <c r="AG19" s="143"/>
      <c r="AH19" s="143"/>
      <c r="AI19" s="143"/>
      <c r="AJ19" s="143"/>
      <c r="AK19" s="143"/>
      <c r="AL19" s="143"/>
      <c r="AM19" s="143"/>
      <c r="AN19" s="143"/>
      <c r="AO19" s="143"/>
      <c r="AP19" s="143"/>
      <c r="AQ19" s="143"/>
      <c r="AR19" s="143"/>
      <c r="AS19" s="144"/>
      <c r="AT19" s="97"/>
    </row>
    <row r="20" spans="1:46" ht="15" customHeight="1" x14ac:dyDescent="0.25">
      <c r="A20" s="97"/>
      <c r="B20" s="163"/>
      <c r="C20" s="164"/>
      <c r="D20" s="164"/>
      <c r="E20" s="164"/>
      <c r="F20" s="164"/>
      <c r="G20" s="164"/>
      <c r="H20" s="164"/>
      <c r="I20" s="164"/>
      <c r="J20" s="164"/>
      <c r="K20" s="164"/>
      <c r="L20" s="164"/>
      <c r="M20" s="164"/>
      <c r="N20" s="164"/>
      <c r="O20" s="164"/>
      <c r="P20" s="164"/>
      <c r="Q20" s="165"/>
      <c r="R20" s="97"/>
      <c r="S20" s="97"/>
      <c r="T20" s="97"/>
      <c r="U20" s="97"/>
      <c r="V20" s="97"/>
      <c r="W20" s="97"/>
      <c r="X20" s="97"/>
      <c r="Y20" s="97"/>
      <c r="Z20" s="97"/>
      <c r="AA20" s="97"/>
      <c r="AB20" s="142"/>
      <c r="AC20" s="143"/>
      <c r="AD20" s="143"/>
      <c r="AE20" s="143"/>
      <c r="AF20" s="143"/>
      <c r="AG20" s="143"/>
      <c r="AH20" s="143"/>
      <c r="AI20" s="143"/>
      <c r="AJ20" s="143"/>
      <c r="AK20" s="143"/>
      <c r="AL20" s="143"/>
      <c r="AM20" s="143"/>
      <c r="AN20" s="143"/>
      <c r="AO20" s="143"/>
      <c r="AP20" s="143"/>
      <c r="AQ20" s="143"/>
      <c r="AR20" s="143"/>
      <c r="AS20" s="144"/>
      <c r="AT20" s="97"/>
    </row>
    <row r="21" spans="1:46" ht="15" customHeight="1" x14ac:dyDescent="0.25">
      <c r="A21" s="97"/>
      <c r="B21" s="97"/>
      <c r="C21" s="97"/>
      <c r="D21" s="97"/>
      <c r="E21" s="97"/>
      <c r="F21" s="97"/>
      <c r="G21" s="97"/>
      <c r="H21" s="97"/>
      <c r="I21" s="97"/>
      <c r="J21" s="97"/>
      <c r="K21" s="97"/>
      <c r="L21" s="97"/>
      <c r="M21" s="97"/>
      <c r="N21" s="97"/>
      <c r="O21" s="97"/>
      <c r="P21" s="97"/>
      <c r="Q21" s="97"/>
      <c r="R21" s="97"/>
      <c r="S21" s="97"/>
      <c r="T21" s="97"/>
      <c r="U21" s="97"/>
      <c r="V21" s="97"/>
      <c r="W21" s="97"/>
      <c r="X21" s="97"/>
      <c r="Y21" s="97"/>
      <c r="Z21" s="97"/>
      <c r="AA21" s="97"/>
      <c r="AB21" s="142"/>
      <c r="AC21" s="143"/>
      <c r="AD21" s="143"/>
      <c r="AE21" s="143"/>
      <c r="AF21" s="143"/>
      <c r="AG21" s="143"/>
      <c r="AH21" s="143"/>
      <c r="AI21" s="143"/>
      <c r="AJ21" s="143"/>
      <c r="AK21" s="143"/>
      <c r="AL21" s="143"/>
      <c r="AM21" s="143"/>
      <c r="AN21" s="143"/>
      <c r="AO21" s="143"/>
      <c r="AP21" s="143"/>
      <c r="AQ21" s="143"/>
      <c r="AR21" s="143"/>
      <c r="AS21" s="144"/>
      <c r="AT21" s="97"/>
    </row>
    <row r="22" spans="1:46" x14ac:dyDescent="0.25">
      <c r="A22" s="97"/>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142"/>
      <c r="AC22" s="143"/>
      <c r="AD22" s="143"/>
      <c r="AE22" s="143"/>
      <c r="AF22" s="143"/>
      <c r="AG22" s="143"/>
      <c r="AH22" s="143"/>
      <c r="AI22" s="143"/>
      <c r="AJ22" s="143"/>
      <c r="AK22" s="143"/>
      <c r="AL22" s="143"/>
      <c r="AM22" s="143"/>
      <c r="AN22" s="143"/>
      <c r="AO22" s="143"/>
      <c r="AP22" s="143"/>
      <c r="AQ22" s="143"/>
      <c r="AR22" s="143"/>
      <c r="AS22" s="144"/>
      <c r="AT22" s="97"/>
    </row>
    <row r="23" spans="1:46" ht="15" customHeight="1" x14ac:dyDescent="0.25">
      <c r="A23" s="97"/>
      <c r="B23" s="129" t="s">
        <v>73</v>
      </c>
      <c r="C23" s="130"/>
      <c r="D23" s="130"/>
      <c r="E23" s="130"/>
      <c r="F23" s="130"/>
      <c r="G23" s="130"/>
      <c r="H23" s="130"/>
      <c r="I23" s="130"/>
      <c r="J23" s="130"/>
      <c r="K23" s="130"/>
      <c r="L23" s="130"/>
      <c r="M23" s="130"/>
      <c r="N23" s="130"/>
      <c r="O23" s="130"/>
      <c r="P23" s="130"/>
      <c r="Q23" s="131"/>
      <c r="R23" s="97"/>
      <c r="S23" s="97"/>
      <c r="T23" s="97"/>
      <c r="U23" s="97"/>
      <c r="V23" s="97"/>
      <c r="W23" s="97"/>
      <c r="X23" s="97"/>
      <c r="Y23" s="97"/>
      <c r="Z23" s="97"/>
      <c r="AA23" s="97"/>
      <c r="AB23" s="142"/>
      <c r="AC23" s="143"/>
      <c r="AD23" s="143"/>
      <c r="AE23" s="143"/>
      <c r="AF23" s="143"/>
      <c r="AG23" s="143"/>
      <c r="AH23" s="143"/>
      <c r="AI23" s="143"/>
      <c r="AJ23" s="143"/>
      <c r="AK23" s="143"/>
      <c r="AL23" s="143"/>
      <c r="AM23" s="143"/>
      <c r="AN23" s="143"/>
      <c r="AO23" s="143"/>
      <c r="AP23" s="143"/>
      <c r="AQ23" s="143"/>
      <c r="AR23" s="143"/>
      <c r="AS23" s="144"/>
      <c r="AT23" s="97"/>
    </row>
    <row r="24" spans="1:46" x14ac:dyDescent="0.25">
      <c r="A24" s="97"/>
      <c r="B24" s="148"/>
      <c r="C24" s="149"/>
      <c r="D24" s="149"/>
      <c r="E24" s="149"/>
      <c r="F24" s="149"/>
      <c r="G24" s="149"/>
      <c r="H24" s="149"/>
      <c r="I24" s="149"/>
      <c r="J24" s="149"/>
      <c r="K24" s="149"/>
      <c r="L24" s="149"/>
      <c r="M24" s="149"/>
      <c r="N24" s="149"/>
      <c r="O24" s="149"/>
      <c r="P24" s="149"/>
      <c r="Q24" s="150"/>
      <c r="R24" s="97"/>
      <c r="S24" s="97"/>
      <c r="T24" s="97"/>
      <c r="U24" s="97"/>
      <c r="V24" s="97"/>
      <c r="W24" s="97"/>
      <c r="X24" s="97"/>
      <c r="Y24" s="97"/>
      <c r="Z24" s="97"/>
      <c r="AA24" s="97"/>
      <c r="AB24" s="145"/>
      <c r="AC24" s="146"/>
      <c r="AD24" s="146"/>
      <c r="AE24" s="146"/>
      <c r="AF24" s="146"/>
      <c r="AG24" s="146"/>
      <c r="AH24" s="146"/>
      <c r="AI24" s="146"/>
      <c r="AJ24" s="146"/>
      <c r="AK24" s="146"/>
      <c r="AL24" s="146"/>
      <c r="AM24" s="146"/>
      <c r="AN24" s="146"/>
      <c r="AO24" s="146"/>
      <c r="AP24" s="146"/>
      <c r="AQ24" s="146"/>
      <c r="AR24" s="146"/>
      <c r="AS24" s="147"/>
      <c r="AT24" s="97"/>
    </row>
    <row r="25" spans="1:46" x14ac:dyDescent="0.25">
      <c r="A25" s="97"/>
      <c r="B25" s="151"/>
      <c r="C25" s="152"/>
      <c r="D25" s="152"/>
      <c r="E25" s="152"/>
      <c r="F25" s="152"/>
      <c r="G25" s="152"/>
      <c r="H25" s="152"/>
      <c r="I25" s="152"/>
      <c r="J25" s="152"/>
      <c r="K25" s="152"/>
      <c r="L25" s="152"/>
      <c r="M25" s="152"/>
      <c r="N25" s="152"/>
      <c r="O25" s="152"/>
      <c r="P25" s="152"/>
      <c r="Q25" s="153"/>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row>
    <row r="26" spans="1:46" x14ac:dyDescent="0.25">
      <c r="A26" s="97"/>
      <c r="B26" s="151"/>
      <c r="C26" s="152"/>
      <c r="D26" s="152"/>
      <c r="E26" s="152"/>
      <c r="F26" s="152"/>
      <c r="G26" s="152"/>
      <c r="H26" s="152"/>
      <c r="I26" s="152"/>
      <c r="J26" s="152"/>
      <c r="K26" s="152"/>
      <c r="L26" s="152"/>
      <c r="M26" s="152"/>
      <c r="N26" s="152"/>
      <c r="O26" s="152"/>
      <c r="P26" s="152"/>
      <c r="Q26" s="153"/>
      <c r="R26" s="97"/>
      <c r="S26" s="97"/>
      <c r="T26" s="97"/>
      <c r="U26" s="97"/>
      <c r="V26" s="97"/>
      <c r="W26" s="97"/>
      <c r="X26" s="97"/>
      <c r="Y26" s="97"/>
      <c r="Z26" s="97"/>
      <c r="AA26" s="97"/>
      <c r="AB26" s="172" t="s">
        <v>19</v>
      </c>
      <c r="AC26" s="173"/>
      <c r="AD26" s="173"/>
      <c r="AE26" s="173"/>
      <c r="AF26" s="173"/>
      <c r="AG26" s="173"/>
      <c r="AH26" s="173"/>
      <c r="AI26" s="174"/>
      <c r="AJ26" s="175" t="s">
        <v>76</v>
      </c>
      <c r="AK26" s="176"/>
      <c r="AL26" s="176"/>
      <c r="AM26" s="176"/>
      <c r="AN26" s="176"/>
      <c r="AO26" s="177"/>
      <c r="AP26" s="97"/>
      <c r="AQ26" s="97"/>
      <c r="AR26" s="97"/>
      <c r="AS26" s="97"/>
      <c r="AT26" s="97"/>
    </row>
    <row r="27" spans="1:46" x14ac:dyDescent="0.25">
      <c r="A27" s="97"/>
      <c r="B27" s="151"/>
      <c r="C27" s="152"/>
      <c r="D27" s="152"/>
      <c r="E27" s="152"/>
      <c r="F27" s="152"/>
      <c r="G27" s="152"/>
      <c r="H27" s="152"/>
      <c r="I27" s="152"/>
      <c r="J27" s="152"/>
      <c r="K27" s="152"/>
      <c r="L27" s="152"/>
      <c r="M27" s="152"/>
      <c r="N27" s="152"/>
      <c r="O27" s="152"/>
      <c r="P27" s="152"/>
      <c r="Q27" s="153"/>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row>
    <row r="28" spans="1:46" ht="15" customHeight="1" x14ac:dyDescent="0.25">
      <c r="A28" s="97"/>
      <c r="B28" s="154"/>
      <c r="C28" s="155"/>
      <c r="D28" s="155"/>
      <c r="E28" s="155"/>
      <c r="F28" s="155"/>
      <c r="G28" s="155"/>
      <c r="H28" s="155"/>
      <c r="I28" s="155"/>
      <c r="J28" s="155"/>
      <c r="K28" s="155"/>
      <c r="L28" s="155"/>
      <c r="M28" s="155"/>
      <c r="N28" s="155"/>
      <c r="O28" s="155"/>
      <c r="P28" s="155"/>
      <c r="Q28" s="156"/>
      <c r="R28" s="97"/>
      <c r="S28" s="97"/>
      <c r="T28" s="97"/>
      <c r="U28" s="97"/>
      <c r="V28" s="97"/>
      <c r="W28" s="97"/>
      <c r="X28" s="97"/>
      <c r="Y28" s="97"/>
      <c r="Z28" s="97"/>
      <c r="AA28" s="97"/>
      <c r="AB28" s="172" t="s">
        <v>35</v>
      </c>
      <c r="AC28" s="173"/>
      <c r="AD28" s="173"/>
      <c r="AE28" s="173"/>
      <c r="AF28" s="173"/>
      <c r="AG28" s="173"/>
      <c r="AH28" s="173"/>
      <c r="AI28" s="174"/>
      <c r="AJ28" s="175" t="s">
        <v>81</v>
      </c>
      <c r="AK28" s="176"/>
      <c r="AL28" s="176"/>
      <c r="AM28" s="176"/>
      <c r="AN28" s="176"/>
      <c r="AO28" s="176"/>
      <c r="AP28" s="176"/>
      <c r="AQ28" s="176"/>
      <c r="AR28" s="176"/>
      <c r="AS28" s="177"/>
      <c r="AT28" s="97"/>
    </row>
    <row r="29" spans="1:46" x14ac:dyDescent="0.25">
      <c r="A29" s="97"/>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row>
    <row r="30" spans="1:46" x14ac:dyDescent="0.25">
      <c r="A30" s="97"/>
      <c r="B30" s="166" t="s">
        <v>74</v>
      </c>
      <c r="C30" s="167"/>
      <c r="D30" s="167"/>
      <c r="E30" s="167"/>
      <c r="F30" s="167"/>
      <c r="G30" s="167"/>
      <c r="H30" s="167"/>
      <c r="I30" s="167"/>
      <c r="J30" s="167"/>
      <c r="K30" s="167"/>
      <c r="L30" s="167"/>
      <c r="M30" s="167"/>
      <c r="N30" s="167"/>
      <c r="O30" s="167"/>
      <c r="P30" s="167"/>
      <c r="Q30" s="168"/>
      <c r="R30" s="97"/>
      <c r="S30" s="97"/>
      <c r="T30" s="97"/>
      <c r="U30" s="97"/>
      <c r="V30" s="97"/>
      <c r="W30" s="97"/>
      <c r="X30" s="97"/>
      <c r="Y30" s="97"/>
      <c r="Z30" s="97"/>
      <c r="AA30" s="97"/>
      <c r="AB30" s="97"/>
      <c r="AC30" s="97"/>
      <c r="AD30" s="97"/>
      <c r="AE30" s="97"/>
      <c r="AF30" s="97"/>
      <c r="AG30" s="97"/>
      <c r="AH30" s="97"/>
      <c r="AI30" s="97"/>
      <c r="AJ30" s="181" t="str">
        <f>IF($AJ$26="", $BX$8, $AJ$26)</f>
        <v>Kilometres</v>
      </c>
      <c r="AK30" s="181"/>
      <c r="AL30" s="181"/>
      <c r="AM30" s="181"/>
      <c r="AN30" s="181"/>
      <c r="AO30" s="181"/>
      <c r="AP30" s="97"/>
      <c r="AQ30" s="97"/>
      <c r="AR30" s="97"/>
      <c r="AS30" s="97"/>
      <c r="AT30" s="97"/>
    </row>
    <row r="31" spans="1:46" ht="15" customHeight="1" x14ac:dyDescent="0.25">
      <c r="A31" s="97"/>
      <c r="B31" s="169"/>
      <c r="C31" s="170"/>
      <c r="D31" s="170"/>
      <c r="E31" s="170"/>
      <c r="F31" s="170"/>
      <c r="G31" s="170"/>
      <c r="H31" s="170"/>
      <c r="I31" s="170"/>
      <c r="J31" s="170"/>
      <c r="K31" s="170"/>
      <c r="L31" s="170"/>
      <c r="M31" s="170"/>
      <c r="N31" s="170"/>
      <c r="O31" s="170"/>
      <c r="P31" s="170"/>
      <c r="Q31" s="171"/>
      <c r="R31" s="97"/>
      <c r="S31" s="97"/>
      <c r="T31" s="97"/>
      <c r="U31" s="97"/>
      <c r="V31" s="97"/>
      <c r="W31" s="97"/>
      <c r="X31" s="97"/>
      <c r="Y31" s="97"/>
      <c r="Z31" s="97"/>
      <c r="AA31" s="97"/>
      <c r="AB31" s="172" t="s">
        <v>36</v>
      </c>
      <c r="AC31" s="173"/>
      <c r="AD31" s="173"/>
      <c r="AE31" s="173"/>
      <c r="AF31" s="173"/>
      <c r="AG31" s="173"/>
      <c r="AH31" s="173"/>
      <c r="AI31" s="174"/>
      <c r="AJ31" s="178"/>
      <c r="AK31" s="179"/>
      <c r="AL31" s="179"/>
      <c r="AM31" s="179"/>
      <c r="AN31" s="179"/>
      <c r="AO31" s="180"/>
      <c r="AP31" s="97"/>
      <c r="AQ31" s="97"/>
      <c r="AR31" s="97"/>
      <c r="AS31" s="97"/>
      <c r="AT31" s="97"/>
    </row>
    <row r="32" spans="1:46" x14ac:dyDescent="0.25">
      <c r="A32" s="97"/>
      <c r="B32" s="97"/>
      <c r="C32" s="97"/>
      <c r="D32" s="97"/>
      <c r="E32" s="97"/>
      <c r="F32" s="97"/>
      <c r="G32" s="97"/>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row>
    <row r="33" spans="1:46" x14ac:dyDescent="0.25">
      <c r="A33" s="97"/>
      <c r="B33" s="97"/>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row>
    <row r="34" spans="1:46" x14ac:dyDescent="0.25">
      <c r="A34" s="97"/>
      <c r="B34" s="97"/>
      <c r="C34" s="97"/>
      <c r="D34" s="97"/>
      <c r="E34" s="97"/>
      <c r="F34" s="97"/>
      <c r="G34" s="97"/>
      <c r="H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row>
    <row r="35" spans="1:46" x14ac:dyDescent="0.25">
      <c r="A35" s="97"/>
      <c r="B35" s="129" t="s">
        <v>65</v>
      </c>
      <c r="C35" s="130"/>
      <c r="D35" s="130"/>
      <c r="E35" s="130"/>
      <c r="F35" s="130"/>
      <c r="G35" s="130"/>
      <c r="H35" s="130"/>
      <c r="I35" s="130"/>
      <c r="J35" s="130"/>
      <c r="K35" s="130"/>
      <c r="L35" s="130"/>
      <c r="M35" s="130"/>
      <c r="N35" s="130"/>
      <c r="O35" s="130"/>
      <c r="P35" s="130"/>
      <c r="Q35" s="130"/>
      <c r="R35" s="130"/>
      <c r="S35" s="130"/>
      <c r="T35" s="130"/>
      <c r="U35" s="130"/>
      <c r="V35" s="131"/>
      <c r="W35" s="97"/>
      <c r="X35" s="97"/>
      <c r="Y35" s="129" t="s">
        <v>66</v>
      </c>
      <c r="Z35" s="130"/>
      <c r="AA35" s="130"/>
      <c r="AB35" s="130"/>
      <c r="AC35" s="130"/>
      <c r="AD35" s="130"/>
      <c r="AE35" s="130"/>
      <c r="AF35" s="130"/>
      <c r="AG35" s="130"/>
      <c r="AH35" s="130"/>
      <c r="AI35" s="130"/>
      <c r="AJ35" s="130"/>
      <c r="AK35" s="130"/>
      <c r="AL35" s="130"/>
      <c r="AM35" s="130"/>
      <c r="AN35" s="130"/>
      <c r="AO35" s="130"/>
      <c r="AP35" s="130"/>
      <c r="AQ35" s="130"/>
      <c r="AR35" s="130"/>
      <c r="AS35" s="131"/>
      <c r="AT35" s="97"/>
    </row>
    <row r="36" spans="1:46" x14ac:dyDescent="0.25">
      <c r="A36" s="97"/>
      <c r="B36" s="148"/>
      <c r="C36" s="149"/>
      <c r="D36" s="149"/>
      <c r="E36" s="149"/>
      <c r="F36" s="149"/>
      <c r="G36" s="149"/>
      <c r="H36" s="149"/>
      <c r="I36" s="149"/>
      <c r="J36" s="149"/>
      <c r="K36" s="149"/>
      <c r="L36" s="149"/>
      <c r="M36" s="149"/>
      <c r="N36" s="149"/>
      <c r="O36" s="149"/>
      <c r="P36" s="149"/>
      <c r="Q36" s="149"/>
      <c r="R36" s="149"/>
      <c r="S36" s="149"/>
      <c r="T36" s="149"/>
      <c r="U36" s="149"/>
      <c r="V36" s="150"/>
      <c r="W36" s="97"/>
      <c r="X36" s="97"/>
      <c r="Y36" s="148"/>
      <c r="Z36" s="149"/>
      <c r="AA36" s="149"/>
      <c r="AB36" s="149"/>
      <c r="AC36" s="149"/>
      <c r="AD36" s="149"/>
      <c r="AE36" s="149"/>
      <c r="AF36" s="149"/>
      <c r="AG36" s="149"/>
      <c r="AH36" s="149"/>
      <c r="AI36" s="149"/>
      <c r="AJ36" s="149"/>
      <c r="AK36" s="149"/>
      <c r="AL36" s="149"/>
      <c r="AM36" s="149"/>
      <c r="AN36" s="149"/>
      <c r="AO36" s="149"/>
      <c r="AP36" s="149"/>
      <c r="AQ36" s="149"/>
      <c r="AR36" s="149"/>
      <c r="AS36" s="150"/>
      <c r="AT36" s="97"/>
    </row>
    <row r="37" spans="1:46" x14ac:dyDescent="0.25">
      <c r="A37" s="97"/>
      <c r="B37" s="151"/>
      <c r="C37" s="152"/>
      <c r="D37" s="152"/>
      <c r="E37" s="152"/>
      <c r="F37" s="152"/>
      <c r="G37" s="152"/>
      <c r="H37" s="152"/>
      <c r="I37" s="152"/>
      <c r="J37" s="152"/>
      <c r="K37" s="152"/>
      <c r="L37" s="152"/>
      <c r="M37" s="152"/>
      <c r="N37" s="152"/>
      <c r="O37" s="152"/>
      <c r="P37" s="152"/>
      <c r="Q37" s="152"/>
      <c r="R37" s="152"/>
      <c r="S37" s="152"/>
      <c r="T37" s="152"/>
      <c r="U37" s="152"/>
      <c r="V37" s="153"/>
      <c r="W37" s="97"/>
      <c r="X37" s="97"/>
      <c r="Y37" s="151"/>
      <c r="Z37" s="152"/>
      <c r="AA37" s="152"/>
      <c r="AB37" s="152"/>
      <c r="AC37" s="152"/>
      <c r="AD37" s="152"/>
      <c r="AE37" s="152"/>
      <c r="AF37" s="152"/>
      <c r="AG37" s="152"/>
      <c r="AH37" s="152"/>
      <c r="AI37" s="152"/>
      <c r="AJ37" s="152"/>
      <c r="AK37" s="152"/>
      <c r="AL37" s="152"/>
      <c r="AM37" s="152"/>
      <c r="AN37" s="152"/>
      <c r="AO37" s="152"/>
      <c r="AP37" s="152"/>
      <c r="AQ37" s="152"/>
      <c r="AR37" s="152"/>
      <c r="AS37" s="153"/>
      <c r="AT37" s="97"/>
    </row>
    <row r="38" spans="1:46" x14ac:dyDescent="0.25">
      <c r="A38" s="97"/>
      <c r="B38" s="151"/>
      <c r="C38" s="152"/>
      <c r="D38" s="152"/>
      <c r="E38" s="152"/>
      <c r="F38" s="152"/>
      <c r="G38" s="152"/>
      <c r="H38" s="152"/>
      <c r="I38" s="152"/>
      <c r="J38" s="152"/>
      <c r="K38" s="152"/>
      <c r="L38" s="152"/>
      <c r="M38" s="152"/>
      <c r="N38" s="152"/>
      <c r="O38" s="152"/>
      <c r="P38" s="152"/>
      <c r="Q38" s="152"/>
      <c r="R38" s="152"/>
      <c r="S38" s="152"/>
      <c r="T38" s="152"/>
      <c r="U38" s="152"/>
      <c r="V38" s="153"/>
      <c r="W38" s="97"/>
      <c r="X38" s="97"/>
      <c r="Y38" s="151"/>
      <c r="Z38" s="152"/>
      <c r="AA38" s="152"/>
      <c r="AB38" s="152"/>
      <c r="AC38" s="152"/>
      <c r="AD38" s="152"/>
      <c r="AE38" s="152"/>
      <c r="AF38" s="152"/>
      <c r="AG38" s="152"/>
      <c r="AH38" s="152"/>
      <c r="AI38" s="152"/>
      <c r="AJ38" s="152"/>
      <c r="AK38" s="152"/>
      <c r="AL38" s="152"/>
      <c r="AM38" s="152"/>
      <c r="AN38" s="152"/>
      <c r="AO38" s="152"/>
      <c r="AP38" s="152"/>
      <c r="AQ38" s="152"/>
      <c r="AR38" s="152"/>
      <c r="AS38" s="153"/>
      <c r="AT38" s="97"/>
    </row>
    <row r="39" spans="1:46" x14ac:dyDescent="0.25">
      <c r="A39" s="97"/>
      <c r="B39" s="151"/>
      <c r="C39" s="152"/>
      <c r="D39" s="152"/>
      <c r="E39" s="152"/>
      <c r="F39" s="152"/>
      <c r="G39" s="152"/>
      <c r="H39" s="152"/>
      <c r="I39" s="152"/>
      <c r="J39" s="152"/>
      <c r="K39" s="152"/>
      <c r="L39" s="152"/>
      <c r="M39" s="152"/>
      <c r="N39" s="152"/>
      <c r="O39" s="152"/>
      <c r="P39" s="152"/>
      <c r="Q39" s="152"/>
      <c r="R39" s="152"/>
      <c r="S39" s="152"/>
      <c r="T39" s="152"/>
      <c r="U39" s="152"/>
      <c r="V39" s="153"/>
      <c r="W39" s="97"/>
      <c r="X39" s="97"/>
      <c r="Y39" s="151"/>
      <c r="Z39" s="152"/>
      <c r="AA39" s="152"/>
      <c r="AB39" s="152"/>
      <c r="AC39" s="152"/>
      <c r="AD39" s="152"/>
      <c r="AE39" s="152"/>
      <c r="AF39" s="152"/>
      <c r="AG39" s="152"/>
      <c r="AH39" s="152"/>
      <c r="AI39" s="152"/>
      <c r="AJ39" s="152"/>
      <c r="AK39" s="152"/>
      <c r="AL39" s="152"/>
      <c r="AM39" s="152"/>
      <c r="AN39" s="152"/>
      <c r="AO39" s="152"/>
      <c r="AP39" s="152"/>
      <c r="AQ39" s="152"/>
      <c r="AR39" s="152"/>
      <c r="AS39" s="153"/>
      <c r="AT39" s="97"/>
    </row>
    <row r="40" spans="1:46" x14ac:dyDescent="0.25">
      <c r="A40" s="97"/>
      <c r="B40" s="151"/>
      <c r="C40" s="152"/>
      <c r="D40" s="152"/>
      <c r="E40" s="152"/>
      <c r="F40" s="152"/>
      <c r="G40" s="152"/>
      <c r="H40" s="152"/>
      <c r="I40" s="152"/>
      <c r="J40" s="152"/>
      <c r="K40" s="152"/>
      <c r="L40" s="152"/>
      <c r="M40" s="152"/>
      <c r="N40" s="152"/>
      <c r="O40" s="152"/>
      <c r="P40" s="152"/>
      <c r="Q40" s="152"/>
      <c r="R40" s="152"/>
      <c r="S40" s="152"/>
      <c r="T40" s="152"/>
      <c r="U40" s="152"/>
      <c r="V40" s="153"/>
      <c r="W40" s="97"/>
      <c r="X40" s="97"/>
      <c r="Y40" s="151"/>
      <c r="Z40" s="152"/>
      <c r="AA40" s="152"/>
      <c r="AB40" s="152"/>
      <c r="AC40" s="152"/>
      <c r="AD40" s="152"/>
      <c r="AE40" s="152"/>
      <c r="AF40" s="152"/>
      <c r="AG40" s="152"/>
      <c r="AH40" s="152"/>
      <c r="AI40" s="152"/>
      <c r="AJ40" s="152"/>
      <c r="AK40" s="152"/>
      <c r="AL40" s="152"/>
      <c r="AM40" s="152"/>
      <c r="AN40" s="152"/>
      <c r="AO40" s="152"/>
      <c r="AP40" s="152"/>
      <c r="AQ40" s="152"/>
      <c r="AR40" s="152"/>
      <c r="AS40" s="153"/>
      <c r="AT40" s="97"/>
    </row>
    <row r="41" spans="1:46" x14ac:dyDescent="0.25">
      <c r="A41" s="97"/>
      <c r="B41" s="151"/>
      <c r="C41" s="152"/>
      <c r="D41" s="152"/>
      <c r="E41" s="152"/>
      <c r="F41" s="152"/>
      <c r="G41" s="152"/>
      <c r="H41" s="152"/>
      <c r="I41" s="152"/>
      <c r="J41" s="152"/>
      <c r="K41" s="152"/>
      <c r="L41" s="152"/>
      <c r="M41" s="152"/>
      <c r="N41" s="152"/>
      <c r="O41" s="152"/>
      <c r="P41" s="152"/>
      <c r="Q41" s="152"/>
      <c r="R41" s="152"/>
      <c r="S41" s="152"/>
      <c r="T41" s="152"/>
      <c r="U41" s="152"/>
      <c r="V41" s="153"/>
      <c r="W41" s="97"/>
      <c r="X41" s="97"/>
      <c r="Y41" s="151"/>
      <c r="Z41" s="152"/>
      <c r="AA41" s="152"/>
      <c r="AB41" s="152"/>
      <c r="AC41" s="152"/>
      <c r="AD41" s="152"/>
      <c r="AE41" s="152"/>
      <c r="AF41" s="152"/>
      <c r="AG41" s="152"/>
      <c r="AH41" s="152"/>
      <c r="AI41" s="152"/>
      <c r="AJ41" s="152"/>
      <c r="AK41" s="152"/>
      <c r="AL41" s="152"/>
      <c r="AM41" s="152"/>
      <c r="AN41" s="152"/>
      <c r="AO41" s="152"/>
      <c r="AP41" s="152"/>
      <c r="AQ41" s="152"/>
      <c r="AR41" s="152"/>
      <c r="AS41" s="153"/>
      <c r="AT41" s="97"/>
    </row>
    <row r="42" spans="1:46" ht="15" customHeight="1" x14ac:dyDescent="0.25">
      <c r="A42" s="97"/>
      <c r="B42" s="154"/>
      <c r="C42" s="155"/>
      <c r="D42" s="155"/>
      <c r="E42" s="155"/>
      <c r="F42" s="155"/>
      <c r="G42" s="155"/>
      <c r="H42" s="155"/>
      <c r="I42" s="155"/>
      <c r="J42" s="155"/>
      <c r="K42" s="155"/>
      <c r="L42" s="155"/>
      <c r="M42" s="155"/>
      <c r="N42" s="155"/>
      <c r="O42" s="155"/>
      <c r="P42" s="155"/>
      <c r="Q42" s="155"/>
      <c r="R42" s="155"/>
      <c r="S42" s="155"/>
      <c r="T42" s="155"/>
      <c r="U42" s="155"/>
      <c r="V42" s="156"/>
      <c r="W42" s="97"/>
      <c r="X42" s="97"/>
      <c r="Y42" s="154"/>
      <c r="Z42" s="155"/>
      <c r="AA42" s="155"/>
      <c r="AB42" s="155"/>
      <c r="AC42" s="155"/>
      <c r="AD42" s="155"/>
      <c r="AE42" s="155"/>
      <c r="AF42" s="155"/>
      <c r="AG42" s="155"/>
      <c r="AH42" s="155"/>
      <c r="AI42" s="155"/>
      <c r="AJ42" s="155"/>
      <c r="AK42" s="155"/>
      <c r="AL42" s="155"/>
      <c r="AM42" s="155"/>
      <c r="AN42" s="155"/>
      <c r="AO42" s="155"/>
      <c r="AP42" s="155"/>
      <c r="AQ42" s="155"/>
      <c r="AR42" s="155"/>
      <c r="AS42" s="156"/>
      <c r="AT42" s="97"/>
    </row>
    <row r="43" spans="1:46" x14ac:dyDescent="0.25">
      <c r="A43" s="97"/>
      <c r="B43" s="129" t="s">
        <v>67</v>
      </c>
      <c r="C43" s="130"/>
      <c r="D43" s="130"/>
      <c r="E43" s="130"/>
      <c r="F43" s="130"/>
      <c r="G43" s="130"/>
      <c r="H43" s="130"/>
      <c r="I43" s="130"/>
      <c r="J43" s="130"/>
      <c r="K43" s="130"/>
      <c r="L43" s="130"/>
      <c r="M43" s="130"/>
      <c r="N43" s="130"/>
      <c r="O43" s="130"/>
      <c r="P43" s="130"/>
      <c r="Q43" s="130"/>
      <c r="R43" s="130"/>
      <c r="S43" s="130"/>
      <c r="T43" s="130"/>
      <c r="U43" s="130"/>
      <c r="V43" s="131"/>
      <c r="W43" s="97"/>
      <c r="X43" s="97"/>
      <c r="Y43" s="129" t="s">
        <v>68</v>
      </c>
      <c r="Z43" s="130"/>
      <c r="AA43" s="130"/>
      <c r="AB43" s="130"/>
      <c r="AC43" s="130"/>
      <c r="AD43" s="130"/>
      <c r="AE43" s="130"/>
      <c r="AF43" s="130"/>
      <c r="AG43" s="130"/>
      <c r="AH43" s="130"/>
      <c r="AI43" s="130"/>
      <c r="AJ43" s="130"/>
      <c r="AK43" s="130"/>
      <c r="AL43" s="130"/>
      <c r="AM43" s="130"/>
      <c r="AN43" s="130"/>
      <c r="AO43" s="130"/>
      <c r="AP43" s="130"/>
      <c r="AQ43" s="130"/>
      <c r="AR43" s="130"/>
      <c r="AS43" s="131"/>
      <c r="AT43" s="97"/>
    </row>
    <row r="44" spans="1:46" x14ac:dyDescent="0.25">
      <c r="A44" s="97"/>
      <c r="B44" s="97"/>
      <c r="C44" s="97"/>
      <c r="D44" s="97"/>
      <c r="E44" s="97"/>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row>
    <row r="45" spans="1:46" x14ac:dyDescent="0.25">
      <c r="A45" s="97"/>
      <c r="B45" s="97"/>
      <c r="C45" s="97"/>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row>
    <row r="46" spans="1:46" x14ac:dyDescent="0.25">
      <c r="A46" s="97"/>
      <c r="B46" s="97"/>
      <c r="C46" s="97"/>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97"/>
      <c r="AT46" s="97"/>
    </row>
    <row r="47" spans="1:46" x14ac:dyDescent="0.25">
      <c r="A47" s="97"/>
      <c r="B47" s="97"/>
      <c r="C47" s="97"/>
      <c r="D47" s="97"/>
      <c r="E47" s="97"/>
      <c r="F47" s="97"/>
      <c r="G47" s="97"/>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row>
    <row r="48" spans="1:46" x14ac:dyDescent="0.25">
      <c r="A48" s="97"/>
      <c r="B48" s="132" t="s">
        <v>69</v>
      </c>
      <c r="C48" s="133"/>
      <c r="D48" s="133"/>
      <c r="E48" s="133"/>
      <c r="F48" s="133"/>
      <c r="G48" s="133"/>
      <c r="H48" s="133"/>
      <c r="I48" s="133"/>
      <c r="J48" s="133"/>
      <c r="K48" s="133"/>
      <c r="L48" s="133"/>
      <c r="M48" s="133"/>
      <c r="N48" s="133"/>
      <c r="O48" s="133"/>
      <c r="P48" s="133"/>
      <c r="Q48" s="133"/>
      <c r="R48" s="133"/>
      <c r="S48" s="133"/>
      <c r="T48" s="133"/>
      <c r="U48" s="133"/>
      <c r="V48" s="134"/>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row>
    <row r="49" spans="1:46" x14ac:dyDescent="0.25">
      <c r="A49" s="97"/>
      <c r="B49" s="135"/>
      <c r="C49" s="136"/>
      <c r="D49" s="136"/>
      <c r="E49" s="136"/>
      <c r="F49" s="136"/>
      <c r="G49" s="136"/>
      <c r="H49" s="136"/>
      <c r="I49" s="136"/>
      <c r="J49" s="136"/>
      <c r="K49" s="136"/>
      <c r="L49" s="136"/>
      <c r="M49" s="136"/>
      <c r="N49" s="136"/>
      <c r="O49" s="136"/>
      <c r="P49" s="136"/>
      <c r="Q49" s="136"/>
      <c r="R49" s="136"/>
      <c r="S49" s="136"/>
      <c r="T49" s="136"/>
      <c r="U49" s="136"/>
      <c r="V49" s="137"/>
      <c r="W49" s="97"/>
      <c r="X49" s="97"/>
      <c r="Y49" s="138" t="s">
        <v>70</v>
      </c>
      <c r="Z49" s="138"/>
      <c r="AA49" s="138"/>
      <c r="AB49" s="138"/>
      <c r="AC49" s="138"/>
      <c r="AD49" s="138"/>
      <c r="AE49" s="138"/>
      <c r="AF49" s="138"/>
      <c r="AG49" s="138"/>
      <c r="AH49" s="138"/>
      <c r="AI49" s="138"/>
      <c r="AJ49" s="138"/>
      <c r="AK49" s="138"/>
      <c r="AL49" s="138"/>
      <c r="AM49" s="138"/>
      <c r="AN49" s="138"/>
      <c r="AO49" s="138"/>
      <c r="AP49" s="138"/>
      <c r="AQ49" s="138"/>
      <c r="AR49" s="138"/>
      <c r="AS49" s="138"/>
      <c r="AT49" s="97"/>
    </row>
    <row r="50" spans="1:46" x14ac:dyDescent="0.25">
      <c r="A50" s="97"/>
      <c r="B50" s="97"/>
      <c r="C50" s="97"/>
      <c r="D50" s="97"/>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7"/>
      <c r="AR50" s="97"/>
      <c r="AS50" s="97"/>
      <c r="AT50" s="97"/>
    </row>
  </sheetData>
  <sheetProtection algorithmName="SHA-512" hashValue="OuA1+IC4C8s5MJJ8L/fZIca/RjFXSrTKKiu/SU2s3t8XUmDyJ2+fo0AI+QaThzTCSVtTJhj9Do4RmjvSFmIHxQ==" saltValue="SZihGJ644wb8+PpQyz4Hvg==" spinCount="100000" sheet="1" objects="1" scenarios="1"/>
  <mergeCells count="32">
    <mergeCell ref="AJ28:AS28"/>
    <mergeCell ref="AB31:AI31"/>
    <mergeCell ref="AJ31:AO31"/>
    <mergeCell ref="AJ30:AO30"/>
    <mergeCell ref="B2:AS3"/>
    <mergeCell ref="B5:AS5"/>
    <mergeCell ref="B7:G7"/>
    <mergeCell ref="H7:AS7"/>
    <mergeCell ref="B8:G8"/>
    <mergeCell ref="H8:AS8"/>
    <mergeCell ref="B16:G16"/>
    <mergeCell ref="H16:Q16"/>
    <mergeCell ref="B9:AS9"/>
    <mergeCell ref="B10:AS10"/>
    <mergeCell ref="B11:AS11"/>
    <mergeCell ref="B14:AS14"/>
    <mergeCell ref="B43:V43"/>
    <mergeCell ref="B48:V49"/>
    <mergeCell ref="Y49:AS49"/>
    <mergeCell ref="AB17:AS24"/>
    <mergeCell ref="B35:V35"/>
    <mergeCell ref="Y35:AS35"/>
    <mergeCell ref="B36:V42"/>
    <mergeCell ref="Y36:AS42"/>
    <mergeCell ref="B18:Q20"/>
    <mergeCell ref="B23:Q23"/>
    <mergeCell ref="Y43:AS43"/>
    <mergeCell ref="B24:Q28"/>
    <mergeCell ref="B30:Q31"/>
    <mergeCell ref="AB26:AI26"/>
    <mergeCell ref="AJ26:AO26"/>
    <mergeCell ref="AB28:AI28"/>
  </mergeCells>
  <dataValidations count="1">
    <dataValidation type="list" showInputMessage="1" showErrorMessage="1" sqref="AJ26:AO26" xr:uid="{D403D045-2BBA-4C4A-863A-F026DC81C2C2}">
      <formula1>$BX$8:$BX$9</formula1>
    </dataValidation>
  </dataValidations>
  <hyperlinks>
    <hyperlink ref="B30:Q31" r:id="rId1" display="Watch the demo on YouTube" xr:uid="{576E29E6-D703-4568-99E4-B2113C92F16C}"/>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45F20-11ED-4C1B-8D4C-F1A85D803B5C}">
  <sheetPr>
    <tabColor rgb="FFFFC000"/>
  </sheetPr>
  <dimension ref="A1:AK2511"/>
  <sheetViews>
    <sheetView zoomScaleNormal="100" workbookViewId="0">
      <pane xSplit="7" ySplit="10" topLeftCell="H11" activePane="bottomRight" state="frozen"/>
      <selection pane="topRight" activeCell="H1" sqref="H1"/>
      <selection pane="bottomLeft" activeCell="A11" sqref="A11"/>
      <selection pane="bottomRight"/>
    </sheetView>
  </sheetViews>
  <sheetFormatPr defaultColWidth="0" defaultRowHeight="15" zeroHeight="1" x14ac:dyDescent="0.25"/>
  <cols>
    <col min="1" max="1" width="2.85546875" style="1" customWidth="1"/>
    <col min="2" max="2" width="7.140625" style="1" customWidth="1"/>
    <col min="3" max="3" width="2.85546875" style="1" customWidth="1"/>
    <col min="4" max="4" width="17.140625" style="1" customWidth="1"/>
    <col min="5" max="6" width="11.42578125" style="1" customWidth="1"/>
    <col min="7" max="7" width="2.85546875" style="1" customWidth="1"/>
    <col min="8" max="10" width="11.42578125" style="1" customWidth="1"/>
    <col min="11" max="11" width="2.85546875" style="1" customWidth="1"/>
    <col min="12" max="12" width="22.85546875" style="1" customWidth="1"/>
    <col min="13" max="13" width="11.42578125" style="1" customWidth="1"/>
    <col min="14" max="14" width="2.85546875" style="1" customWidth="1"/>
    <col min="15" max="16" width="11.42578125" customWidth="1"/>
    <col min="17" max="17" width="2.85546875" style="1" customWidth="1"/>
    <col min="18" max="20" width="11.42578125" style="1" customWidth="1"/>
    <col min="21" max="21" width="2.85546875" style="1" customWidth="1"/>
    <col min="22" max="24" width="9.140625" style="1" hidden="1" customWidth="1"/>
    <col min="25" max="25" width="2.85546875" style="1" hidden="1" customWidth="1"/>
    <col min="26" max="26" width="9.140625" style="1" hidden="1" customWidth="1"/>
    <col min="27" max="27" width="2.85546875" style="1" hidden="1" customWidth="1"/>
    <col min="28" max="29" width="9.140625" style="1" hidden="1" customWidth="1"/>
    <col min="30" max="30" width="2.85546875" style="1" hidden="1" customWidth="1"/>
    <col min="31" max="31" width="14.28515625" style="1" hidden="1" customWidth="1"/>
    <col min="32" max="32" width="2.85546875" style="1" hidden="1" customWidth="1"/>
    <col min="33" max="33" width="8.5703125" style="1" hidden="1" customWidth="1"/>
    <col min="34" max="34" width="9.140625" style="1" hidden="1" customWidth="1"/>
    <col min="35" max="35" width="2.85546875" style="1" hidden="1" customWidth="1"/>
    <col min="36" max="37" width="0" style="1" hidden="1" customWidth="1"/>
    <col min="38" max="16384" width="9.140625" style="1" hidden="1"/>
  </cols>
  <sheetData>
    <row r="1" spans="1:37" x14ac:dyDescent="0.25">
      <c r="A1" s="97"/>
      <c r="B1" s="97"/>
      <c r="C1" s="97"/>
      <c r="D1" s="97"/>
      <c r="E1" s="97"/>
      <c r="F1" s="97"/>
      <c r="G1" s="97"/>
      <c r="H1" s="97"/>
      <c r="I1" s="97"/>
      <c r="J1" s="97"/>
      <c r="K1" s="97"/>
      <c r="L1" s="97"/>
      <c r="M1" s="97"/>
      <c r="N1" s="97"/>
      <c r="O1" s="117"/>
      <c r="P1" s="117"/>
      <c r="Q1" s="97"/>
      <c r="R1" s="97"/>
      <c r="S1" s="97"/>
      <c r="T1" s="97"/>
      <c r="U1" s="97"/>
    </row>
    <row r="2" spans="1:37" ht="15" customHeight="1" x14ac:dyDescent="0.25">
      <c r="A2" s="97"/>
      <c r="B2" s="182" t="s">
        <v>11</v>
      </c>
      <c r="C2" s="183"/>
      <c r="D2" s="183"/>
      <c r="E2" s="183"/>
      <c r="F2" s="184"/>
      <c r="G2" s="97"/>
      <c r="H2" s="139" t="s">
        <v>78</v>
      </c>
      <c r="I2" s="140"/>
      <c r="J2" s="141"/>
      <c r="K2" s="97"/>
      <c r="L2" s="97"/>
      <c r="M2" s="97"/>
      <c r="N2" s="97"/>
      <c r="O2" s="117"/>
      <c r="P2" s="117"/>
      <c r="Q2" s="97"/>
      <c r="R2" s="97"/>
      <c r="S2" s="97"/>
      <c r="T2" s="97"/>
      <c r="U2" s="97"/>
    </row>
    <row r="3" spans="1:37" ht="15" customHeight="1" x14ac:dyDescent="0.25">
      <c r="A3" s="97"/>
      <c r="B3" s="185"/>
      <c r="C3" s="186"/>
      <c r="D3" s="186"/>
      <c r="E3" s="186"/>
      <c r="F3" s="187"/>
      <c r="G3" s="97"/>
      <c r="H3" s="142"/>
      <c r="I3" s="143"/>
      <c r="J3" s="144"/>
      <c r="K3" s="97"/>
      <c r="L3" s="97"/>
      <c r="M3" s="97"/>
      <c r="N3" s="97"/>
      <c r="O3" s="117"/>
      <c r="P3" s="117"/>
      <c r="Q3" s="97"/>
      <c r="R3" s="97"/>
      <c r="S3" s="97"/>
      <c r="T3" s="97"/>
      <c r="U3" s="97"/>
      <c r="X3" s="15" t="s">
        <v>29</v>
      </c>
      <c r="Y3" s="15">
        <v>1</v>
      </c>
    </row>
    <row r="4" spans="1:37" x14ac:dyDescent="0.25">
      <c r="A4" s="97"/>
      <c r="B4" s="198" t="str">
        <f>IF('Intro &amp; Setup'!$AJ$28="", "", 'Intro &amp; Setup'!$AJ$28)</f>
        <v>Your Name</v>
      </c>
      <c r="C4" s="198"/>
      <c r="D4" s="198"/>
      <c r="E4" s="198"/>
      <c r="F4" s="198"/>
      <c r="G4" s="97"/>
      <c r="H4" s="142"/>
      <c r="I4" s="143"/>
      <c r="J4" s="144"/>
      <c r="K4" s="97"/>
      <c r="L4" s="97"/>
      <c r="M4" s="97"/>
      <c r="N4" s="97"/>
      <c r="O4" s="117"/>
      <c r="P4" s="117"/>
      <c r="Q4" s="97"/>
      <c r="R4" s="97"/>
      <c r="S4" s="97"/>
      <c r="T4" s="97"/>
      <c r="U4" s="97"/>
      <c r="X4" s="26" t="s">
        <v>30</v>
      </c>
      <c r="Y4" s="26">
        <v>2</v>
      </c>
    </row>
    <row r="5" spans="1:37" x14ac:dyDescent="0.25">
      <c r="A5" s="97"/>
      <c r="B5" s="97"/>
      <c r="C5" s="97"/>
      <c r="D5" s="97"/>
      <c r="E5" s="97"/>
      <c r="F5" s="97"/>
      <c r="G5" s="97"/>
      <c r="H5" s="142"/>
      <c r="I5" s="143"/>
      <c r="J5" s="144"/>
      <c r="K5" s="97"/>
      <c r="L5" s="97"/>
      <c r="M5" s="97"/>
      <c r="N5" s="97"/>
      <c r="O5" s="117"/>
      <c r="P5" s="117"/>
      <c r="Q5" s="97"/>
      <c r="R5" s="97"/>
      <c r="S5" s="97"/>
      <c r="T5" s="97"/>
      <c r="U5" s="97"/>
      <c r="X5" s="16" t="s">
        <v>31</v>
      </c>
      <c r="Y5" s="16">
        <v>3</v>
      </c>
    </row>
    <row r="6" spans="1:37" x14ac:dyDescent="0.25">
      <c r="A6" s="97"/>
      <c r="B6" s="97"/>
      <c r="C6" s="97"/>
      <c r="D6" s="97"/>
      <c r="E6" s="97"/>
      <c r="F6" s="97"/>
      <c r="G6" s="97"/>
      <c r="H6" s="142"/>
      <c r="I6" s="143"/>
      <c r="J6" s="144"/>
      <c r="K6" s="97"/>
      <c r="L6" s="97"/>
      <c r="M6" s="97"/>
      <c r="N6" s="97"/>
      <c r="O6" s="117"/>
      <c r="P6" s="117"/>
      <c r="Q6" s="97"/>
      <c r="R6" s="97"/>
      <c r="S6" s="97"/>
      <c r="T6" s="97"/>
      <c r="U6" s="97"/>
    </row>
    <row r="7" spans="1:37" x14ac:dyDescent="0.25">
      <c r="A7" s="97"/>
      <c r="B7" s="97"/>
      <c r="C7" s="97"/>
      <c r="D7" s="97"/>
      <c r="E7" s="97"/>
      <c r="F7" s="97"/>
      <c r="G7" s="97"/>
      <c r="H7" s="145"/>
      <c r="I7" s="146"/>
      <c r="J7" s="147"/>
      <c r="K7" s="97"/>
      <c r="L7" s="197" t="str">
        <f>IF($X$8=0, "", _xlfn.CONCAT($X$8, " Unassigned Distance", IF($X$8=1, "", "s")))</f>
        <v/>
      </c>
      <c r="M7" s="197"/>
      <c r="N7" s="97"/>
      <c r="O7" s="117"/>
      <c r="P7" s="117"/>
      <c r="Q7" s="97"/>
      <c r="R7" s="97"/>
      <c r="S7" s="97"/>
      <c r="T7" s="97"/>
      <c r="U7" s="97"/>
      <c r="AE7" s="15" t="s">
        <v>8</v>
      </c>
      <c r="AJ7" s="27" t="s">
        <v>47</v>
      </c>
    </row>
    <row r="8" spans="1:37" x14ac:dyDescent="0.25">
      <c r="A8" s="97"/>
      <c r="B8" s="97"/>
      <c r="C8" s="97"/>
      <c r="D8" s="97"/>
      <c r="E8" s="118" t="str">
        <f>IF('Intro &amp; Setup'!$AJ$26="", 'Intro &amp; Setup'!$BX$9, 'Intro &amp; Setup'!$AJ$26)</f>
        <v>Kilometres</v>
      </c>
      <c r="F8" s="118" t="s">
        <v>22</v>
      </c>
      <c r="G8" s="97"/>
      <c r="H8" s="118" t="str">
        <f>IF($E$8='Intro &amp; Setup'!$BX$9, 'Intro &amp; Setup'!$BX$8, IF(E8='Intro &amp; Setup'!$BX$8, 'Intro &amp; Setup'!$BX$9, ""))</f>
        <v>Miles</v>
      </c>
      <c r="I8" s="118" t="s">
        <v>23</v>
      </c>
      <c r="J8" s="97"/>
      <c r="K8" s="97"/>
      <c r="L8" s="97"/>
      <c r="M8" s="97"/>
      <c r="N8" s="97"/>
      <c r="O8" s="117"/>
      <c r="P8" s="117"/>
      <c r="Q8" s="97"/>
      <c r="R8" s="97"/>
      <c r="S8" s="97"/>
      <c r="T8" s="97"/>
      <c r="U8" s="97"/>
      <c r="X8" s="40">
        <f>COUNTIF($X$11:$X$2510, "X")</f>
        <v>0</v>
      </c>
      <c r="AE8" s="16" t="s">
        <v>10</v>
      </c>
      <c r="AJ8" s="40" t="str">
        <f>IF(Report!$AL$36="", "", Report!$AL$36)</f>
        <v>10km Run</v>
      </c>
    </row>
    <row r="9" spans="1:37" x14ac:dyDescent="0.25">
      <c r="A9" s="97"/>
      <c r="B9" s="13" t="s">
        <v>28</v>
      </c>
      <c r="D9" s="10" t="s">
        <v>0</v>
      </c>
      <c r="E9" s="11" t="s">
        <v>1</v>
      </c>
      <c r="F9" s="12" t="s">
        <v>2</v>
      </c>
      <c r="G9" s="116"/>
      <c r="H9" s="2" t="s">
        <v>1</v>
      </c>
      <c r="I9" s="8" t="s">
        <v>4</v>
      </c>
      <c r="J9" s="3" t="s">
        <v>5</v>
      </c>
      <c r="K9" s="116"/>
      <c r="L9" s="2" t="s">
        <v>3</v>
      </c>
      <c r="M9" s="3" t="s">
        <v>2</v>
      </c>
      <c r="N9" s="116"/>
      <c r="O9" s="2" t="s">
        <v>6</v>
      </c>
      <c r="P9" s="3" t="s">
        <v>7</v>
      </c>
      <c r="Q9" s="116"/>
      <c r="R9" s="2" t="s">
        <v>8</v>
      </c>
      <c r="S9" s="8" t="s">
        <v>9</v>
      </c>
      <c r="T9" s="3" t="s">
        <v>10</v>
      </c>
      <c r="U9" s="97"/>
    </row>
    <row r="10" spans="1:37" x14ac:dyDescent="0.25">
      <c r="A10" s="97"/>
      <c r="B10" s="69"/>
      <c r="C10" s="97"/>
      <c r="D10" s="61"/>
      <c r="E10" s="62"/>
      <c r="F10" s="63"/>
      <c r="G10" s="97"/>
      <c r="H10" s="4"/>
      <c r="I10" s="9"/>
      <c r="J10" s="5"/>
      <c r="K10" s="97"/>
      <c r="L10" s="4"/>
      <c r="M10" s="5"/>
      <c r="N10" s="97"/>
      <c r="O10" s="6"/>
      <c r="P10" s="7"/>
      <c r="Q10" s="97"/>
      <c r="R10" s="4"/>
      <c r="S10" s="60"/>
      <c r="T10" s="5"/>
      <c r="U10" s="97"/>
      <c r="W10" s="27" t="s">
        <v>26</v>
      </c>
      <c r="X10" s="27" t="s">
        <v>16</v>
      </c>
      <c r="Z10" s="27" t="s">
        <v>27</v>
      </c>
      <c r="AB10" s="27" t="s">
        <v>32</v>
      </c>
      <c r="AC10" s="27" t="s">
        <v>33</v>
      </c>
    </row>
    <row r="11" spans="1:37" x14ac:dyDescent="0.25">
      <c r="A11" s="97"/>
      <c r="B11" s="15" t="str">
        <f>IF($P11="", "", IFERROR(INDEX($X$3:$X$5, MATCH($P11, $Y$3:$Y$5, 0)), ""))</f>
        <v/>
      </c>
      <c r="C11" s="97"/>
      <c r="D11" s="82">
        <v>43469</v>
      </c>
      <c r="E11" s="32">
        <v>4.9000000000000004</v>
      </c>
      <c r="F11" s="64">
        <v>2.0659722222222222E-2</v>
      </c>
      <c r="G11" s="97"/>
      <c r="H11" s="23">
        <f>IF($E11="", "", IFERROR(ROUND($E11*INDEX('Intro &amp; Setup'!$BY$8:$BY$9, MATCH($E$8, 'Intro &amp; Setup'!$BX$8:$BX$9, 0)), 2), ""))</f>
        <v>3.04</v>
      </c>
      <c r="I11" s="17">
        <f>IF(OR($E11="", $F11=""), "", IF($E$8='Intro &amp; Setup'!$BX$9, $F11/$E11, IF($H$8='Intro &amp; Setup'!$BX$9, $F11/$H11, "")))</f>
        <v>6.7959612573099413E-3</v>
      </c>
      <c r="J11" s="20">
        <f>IF(OR($E11="", $F11=""), "", IF($E$8='Intro &amp; Setup'!$BX$8, $F11/$E11, IF($H$8='Intro &amp; Setup'!$BX$8, $F11/$H11, "")))</f>
        <v>4.216269841269841E-3</v>
      </c>
      <c r="K11" s="97"/>
      <c r="L11" s="41" t="str">
        <f t="array" ref="L11">IF($W11="", "", IFERROR(INDEX('Standard Runs'!$D$11:$D$65, MATCH(1, ('Standard Runs'!$F$11:$F$65&lt;=E11)*('Standard Runs'!$G$11:$G$65&gt;=E11), 0)), ""))</f>
        <v>5km Run</v>
      </c>
      <c r="M11" s="44">
        <f>IFERROR($F11/$E11*$Z11, "")</f>
        <v>2.1081349206349204E-2</v>
      </c>
      <c r="N11" s="97"/>
      <c r="O11" s="50">
        <f>IF($L11="", "", COUNTIF($L$11:$L$2510, $L11))</f>
        <v>4</v>
      </c>
      <c r="P11" s="51">
        <f>IF(OR($L11="", $M11=""), "", COUNTIFS($L$11:$L$2510, $L11, $M$11:$M$2510, "&lt;"&amp;$M11)+1+COUNTIFS($L$11:$L11, $L11, $M$11:$M11, $M11)-1)</f>
        <v>4</v>
      </c>
      <c r="Q11" s="97"/>
      <c r="R11" s="56">
        <f t="array" ref="R11">IF(OR($L11="", $M11=""), "", MIN(IF($L$11:$L$2510=$L11, $M$11:$M$2510)))</f>
        <v>1.9755355846042124E-2</v>
      </c>
      <c r="S11" s="59">
        <f t="array" ref="S11">IF(OR($L11="", $M11=""), "", AVERAGEIF($L$11:$L$2510, $L11, $M$11:$M$2510))</f>
        <v>2.0459199883657166E-2</v>
      </c>
      <c r="T11" s="20">
        <f t="array" ref="T11">IF(OR($L11="", $M11=""), "", MAX(IF($L$11:$L$2510=$L11, $M$11:$M$2510)))</f>
        <v>2.1081349206349204E-2</v>
      </c>
      <c r="U11" s="97"/>
      <c r="W11" s="15" t="str">
        <f>IF(AND($D11="", $E11="", $F11=""), "", "X")</f>
        <v>X</v>
      </c>
      <c r="X11" s="15" t="str">
        <f>IF($W11="", "", IF($L11="", "X", ""))</f>
        <v/>
      </c>
      <c r="Z11" s="47">
        <f>IFERROR(INDEX('Standard Runs'!$E$11:$E$65, MATCH($L11, 'Standard Runs'!$D$11:$D$65, 0)), "")</f>
        <v>5</v>
      </c>
      <c r="AB11" s="15" t="str">
        <f>IF($B11="", "", _xlfn.CONCAT($L11, " - ", $P11))</f>
        <v/>
      </c>
      <c r="AC11" s="15" t="str">
        <f>IF(COUNTIF($D11:$F11, "")=0, "X", "")</f>
        <v>X</v>
      </c>
      <c r="AE11" s="15" t="str">
        <f>IF($P11="", "", IF($P11=1, _xlfn.CONCAT($L11, " - ", $AE$7), IF($P11=$O11, _xlfn.CONCAT($L11, " - ", $AE$8), "")))</f>
        <v>5km Run - Worst Time</v>
      </c>
      <c r="AG11" s="15">
        <f>IF($D11="", "", COUNTIF($D$11:$D$2510, "&gt;"&amp;$D11)+1+COUNTIF($D$11:$D11, $D11)-1)</f>
        <v>10</v>
      </c>
      <c r="AH11" s="91">
        <f>IF(OR($M11="", $Z11=""), "", $M11/$Z11)</f>
        <v>4.216269841269841E-3</v>
      </c>
      <c r="AJ11" s="15" t="str">
        <f>IF(OR($AJ$8="", $AG11=""), "", IF($AJ$8=$L11, $AG11, ""))</f>
        <v/>
      </c>
      <c r="AK11" s="15" t="str">
        <f>IF($AJ11="", "", COUNTIF($AJ$11:$AJ$2510, "&lt;"&amp;$AJ11)+1)</f>
        <v/>
      </c>
    </row>
    <row r="12" spans="1:37" x14ac:dyDescent="0.25">
      <c r="A12" s="97"/>
      <c r="B12" s="26" t="str">
        <f>IF($P12="", "", IFERROR(INDEX($X$3:$X$5, MATCH($P12, $Y$3:$Y$5, 0)), ""))</f>
        <v>🥉</v>
      </c>
      <c r="C12" s="97"/>
      <c r="D12" s="83">
        <v>43476</v>
      </c>
      <c r="E12" s="35">
        <v>5</v>
      </c>
      <c r="F12" s="65">
        <v>2.0509259259259258E-2</v>
      </c>
      <c r="G12" s="97"/>
      <c r="H12" s="24">
        <f>IF($E12="", "", IFERROR(ROUND($E12*INDEX('Intro &amp; Setup'!$BY$8:$BY$9, MATCH($E$8, 'Intro &amp; Setup'!$BX$8:$BX$9, 0)), 2), ""))</f>
        <v>3.11</v>
      </c>
      <c r="I12" s="18">
        <f>IF(OR($E12="", $F12=""), "", IF($E$8='Intro &amp; Setup'!$BX$9, $F12/$E12, IF($H$8='Intro &amp; Setup'!$BX$9, $F12/$H12, "")))</f>
        <v>6.5946171251637488E-3</v>
      </c>
      <c r="J12" s="21">
        <f>IF(OR($E12="", $F12=""), "", IF($E$8='Intro &amp; Setup'!$BX$8, $F12/$E12, IF($H$8='Intro &amp; Setup'!$BX$8, $F12/$H12, "")))</f>
        <v>4.1018518518518513E-3</v>
      </c>
      <c r="K12" s="97"/>
      <c r="L12" s="42" t="str">
        <f t="array" ref="L12">IF($W12="", "", IFERROR(INDEX('Standard Runs'!$D$11:$D$65, MATCH(1, ('Standard Runs'!$F$11:$F$65&lt;=E12)*('Standard Runs'!$G$11:$G$65&gt;=E12), 0)), ""))</f>
        <v>5km Run</v>
      </c>
      <c r="M12" s="45">
        <f t="shared" ref="M12:M75" si="0">IFERROR($F12/$E12*$Z12, "")</f>
        <v>2.0509259259259255E-2</v>
      </c>
      <c r="N12" s="97"/>
      <c r="O12" s="52">
        <f t="shared" ref="O12:O75" si="1">IF($L12="", "", COUNTIF($L$11:$L$2510, $L12))</f>
        <v>4</v>
      </c>
      <c r="P12" s="53">
        <f>IF(OR($L12="", $M12=""), "", COUNTIFS($L$11:$L$2510, $L12, $M$11:$M$2510, "&lt;"&amp;$M12)+1+COUNTIFS($L$11:$L12, $L12, $M$11:$M12, $M12)-1)</f>
        <v>3</v>
      </c>
      <c r="Q12" s="97"/>
      <c r="R12" s="57">
        <f t="array" ref="R12">IF(OR($L12="", $M12=""), "", MIN(IF($L$11:$L$2510=$L12, $M$11:$M$2510)))</f>
        <v>1.9755355846042124E-2</v>
      </c>
      <c r="S12" s="18">
        <f t="array" ref="S12">IF(OR($L12="", $M12=""), "", AVERAGEIF($L$11:$L$2510, $L12, $M$11:$M$2510))</f>
        <v>2.0459199883657166E-2</v>
      </c>
      <c r="T12" s="21">
        <f t="array" ref="T12">IF(OR($L12="", $M12=""), "", MAX(IF($L$11:$L$2510=$L12, $M$11:$M$2510)))</f>
        <v>2.1081349206349204E-2</v>
      </c>
      <c r="U12" s="97"/>
      <c r="W12" s="26" t="str">
        <f t="shared" ref="W12:W75" si="2">IF(AND($D12="", $E12="", $F12=""), "", "X")</f>
        <v>X</v>
      </c>
      <c r="X12" s="26" t="str">
        <f t="shared" ref="X12:X75" si="3">IF($W12="", "", IF($L12="", "X", ""))</f>
        <v/>
      </c>
      <c r="Z12" s="48">
        <f>IFERROR(INDEX('Standard Runs'!$E$11:$E$65, MATCH($L12, 'Standard Runs'!$D$11:$D$65, 0)), "")</f>
        <v>5</v>
      </c>
      <c r="AB12" s="26" t="str">
        <f t="shared" ref="AB12:AB75" si="4">IF($B12="", "", _xlfn.CONCAT($L12, " - ", $P12))</f>
        <v>5km Run - 3</v>
      </c>
      <c r="AC12" s="26" t="str">
        <f t="shared" ref="AC12:AC75" si="5">IF(COUNTIF($D12:$F12, "")=0, "X", "")</f>
        <v>X</v>
      </c>
      <c r="AE12" s="26" t="str">
        <f t="shared" ref="AE12:AE75" si="6">IF($P12="", "", IF($P12=1, _xlfn.CONCAT($L12, " - ", $AE$7), IF($P12=$O12, _xlfn.CONCAT($L12, " - ", $AE$8), "")))</f>
        <v/>
      </c>
      <c r="AG12" s="26">
        <f>IF($D12="", "", COUNTIF($D$11:$D$2510, "&gt;"&amp;$D12)+1+COUNTIF($D$11:$D12, $D12)-1)</f>
        <v>9</v>
      </c>
      <c r="AH12" s="92">
        <f t="shared" ref="AH12:AH75" si="7">IF(OR($M12="", $Z12=""), "", $M12/$Z12)</f>
        <v>4.1018518518518513E-3</v>
      </c>
      <c r="AJ12" s="26" t="str">
        <f t="shared" ref="AJ12:AJ75" si="8">IF(OR($AJ$8="", $AG12=""), "", IF($AJ$8=$L12, $AG12, ""))</f>
        <v/>
      </c>
      <c r="AK12" s="26" t="str">
        <f t="shared" ref="AK12:AK75" si="9">IF($AJ12="", "", COUNTIF($AJ$11:$AJ$2510, "&lt;"&amp;$AJ12)+1)</f>
        <v/>
      </c>
    </row>
    <row r="13" spans="1:37" x14ac:dyDescent="0.25">
      <c r="A13" s="97"/>
      <c r="B13" s="26" t="str">
        <f t="shared" ref="B13:B75" si="10">IF($P13="", "", IFERROR(INDEX($X$3:$X$5, MATCH($P13, $Y$3:$Y$5, 0)), ""))</f>
        <v>🥈</v>
      </c>
      <c r="C13" s="97"/>
      <c r="D13" s="83">
        <v>43483</v>
      </c>
      <c r="E13" s="35">
        <v>4.9000000000000004</v>
      </c>
      <c r="F13" s="65">
        <v>2.0081018518518519E-2</v>
      </c>
      <c r="G13" s="97"/>
      <c r="H13" s="24">
        <f>IF($E13="", "", IFERROR(ROUND($E13*INDEX('Intro &amp; Setup'!$BY$8:$BY$9, MATCH($E$8, 'Intro &amp; Setup'!$BX$8:$BX$9, 0)), 2), ""))</f>
        <v>3.04</v>
      </c>
      <c r="I13" s="18">
        <f>IF(OR($E13="", $F13=""), "", IF($E$8='Intro &amp; Setup'!$BX$9, $F13/$E13, IF($H$8='Intro &amp; Setup'!$BX$9, $F13/$H13, "")))</f>
        <v>6.605598196881092E-3</v>
      </c>
      <c r="J13" s="21">
        <f>IF(OR($E13="", $F13=""), "", IF($E$8='Intro &amp; Setup'!$BX$8, $F13/$E13, IF($H$8='Intro &amp; Setup'!$BX$8, $F13/$H13, "")))</f>
        <v>4.098167044595616E-3</v>
      </c>
      <c r="K13" s="97"/>
      <c r="L13" s="42" t="str">
        <f t="array" ref="L13">IF($W13="", "", IFERROR(INDEX('Standard Runs'!$D$11:$D$65, MATCH(1, ('Standard Runs'!$F$11:$F$65&lt;=E13)*('Standard Runs'!$G$11:$G$65&gt;=E13), 0)), ""))</f>
        <v>5km Run</v>
      </c>
      <c r="M13" s="45">
        <f t="shared" si="0"/>
        <v>2.0490835222978079E-2</v>
      </c>
      <c r="N13" s="97"/>
      <c r="O13" s="52">
        <f t="shared" si="1"/>
        <v>4</v>
      </c>
      <c r="P13" s="53">
        <f>IF(OR($L13="", $M13=""), "", COUNTIFS($L$11:$L$2510, $L13, $M$11:$M$2510, "&lt;"&amp;$M13)+1+COUNTIFS($L$11:$L13, $L13, $M$11:$M13, $M13)-1)</f>
        <v>2</v>
      </c>
      <c r="Q13" s="97"/>
      <c r="R13" s="57">
        <f t="array" ref="R13">IF(OR($L13="", $M13=""), "", MIN(IF($L$11:$L$2510=$L13, $M$11:$M$2510)))</f>
        <v>1.9755355846042124E-2</v>
      </c>
      <c r="S13" s="18">
        <f t="array" ref="S13">IF(OR($L13="", $M13=""), "", AVERAGEIF($L$11:$L$2510, $L13, $M$11:$M$2510))</f>
        <v>2.0459199883657166E-2</v>
      </c>
      <c r="T13" s="21">
        <f t="array" ref="T13">IF(OR($L13="", $M13=""), "", MAX(IF($L$11:$L$2510=$L13, $M$11:$M$2510)))</f>
        <v>2.1081349206349204E-2</v>
      </c>
      <c r="U13" s="97"/>
      <c r="W13" s="26" t="str">
        <f t="shared" si="2"/>
        <v>X</v>
      </c>
      <c r="X13" s="26" t="str">
        <f t="shared" si="3"/>
        <v/>
      </c>
      <c r="Z13" s="48">
        <f>IFERROR(INDEX('Standard Runs'!$E$11:$E$65, MATCH($L13, 'Standard Runs'!$D$11:$D$65, 0)), "")</f>
        <v>5</v>
      </c>
      <c r="AB13" s="26" t="str">
        <f t="shared" si="4"/>
        <v>5km Run - 2</v>
      </c>
      <c r="AC13" s="26" t="str">
        <f t="shared" si="5"/>
        <v>X</v>
      </c>
      <c r="AE13" s="26" t="str">
        <f t="shared" si="6"/>
        <v/>
      </c>
      <c r="AG13" s="26">
        <f>IF($D13="", "", COUNTIF($D$11:$D$2510, "&gt;"&amp;$D13)+1+COUNTIF($D$11:$D13, $D13)-1)</f>
        <v>8</v>
      </c>
      <c r="AH13" s="92">
        <f t="shared" si="7"/>
        <v>4.098167044595616E-3</v>
      </c>
      <c r="AJ13" s="26" t="str">
        <f t="shared" si="8"/>
        <v/>
      </c>
      <c r="AK13" s="26" t="str">
        <f t="shared" si="9"/>
        <v/>
      </c>
    </row>
    <row r="14" spans="1:37" x14ac:dyDescent="0.25">
      <c r="A14" s="97"/>
      <c r="B14" s="26" t="str">
        <f t="shared" si="10"/>
        <v>🥇</v>
      </c>
      <c r="C14" s="97"/>
      <c r="D14" s="83">
        <v>43490</v>
      </c>
      <c r="E14" s="35">
        <v>5.0999999999999996</v>
      </c>
      <c r="F14" s="65">
        <v>2.0150462962962964E-2</v>
      </c>
      <c r="G14" s="97"/>
      <c r="H14" s="24">
        <f>IF($E14="", "", IFERROR(ROUND($E14*INDEX('Intro &amp; Setup'!$BY$8:$BY$9, MATCH($E$8, 'Intro &amp; Setup'!$BX$8:$BX$9, 0)), 2), ""))</f>
        <v>3.17</v>
      </c>
      <c r="I14" s="18">
        <f>IF(OR($E14="", $F14=""), "", IF($E$8='Intro &amp; Setup'!$BX$9, $F14/$E14, IF($H$8='Intro &amp; Setup'!$BX$9, $F14/$H14, "")))</f>
        <v>6.3566129220703361E-3</v>
      </c>
      <c r="J14" s="21">
        <f>IF(OR($E14="", $F14=""), "", IF($E$8='Intro &amp; Setup'!$BX$8, $F14/$E14, IF($H$8='Intro &amp; Setup'!$BX$8, $F14/$H14, "")))</f>
        <v>3.9510711692084246E-3</v>
      </c>
      <c r="K14" s="97"/>
      <c r="L14" s="42" t="str">
        <f t="array" ref="L14">IF($W14="", "", IFERROR(INDEX('Standard Runs'!$D$11:$D$65, MATCH(1, ('Standard Runs'!$F$11:$F$65&lt;=E14)*('Standard Runs'!$G$11:$G$65&gt;=E14), 0)), ""))</f>
        <v>5km Run</v>
      </c>
      <c r="M14" s="45">
        <f t="shared" si="0"/>
        <v>1.9755355846042124E-2</v>
      </c>
      <c r="N14" s="97"/>
      <c r="O14" s="52">
        <f t="shared" si="1"/>
        <v>4</v>
      </c>
      <c r="P14" s="53">
        <f>IF(OR($L14="", $M14=""), "", COUNTIFS($L$11:$L$2510, $L14, $M$11:$M$2510, "&lt;"&amp;$M14)+1+COUNTIFS($L$11:$L14, $L14, $M$11:$M14, $M14)-1)</f>
        <v>1</v>
      </c>
      <c r="Q14" s="97"/>
      <c r="R14" s="57">
        <f t="array" ref="R14">IF(OR($L14="", $M14=""), "", MIN(IF($L$11:$L$2510=$L14, $M$11:$M$2510)))</f>
        <v>1.9755355846042124E-2</v>
      </c>
      <c r="S14" s="18">
        <f t="array" ref="S14">IF(OR($L14="", $M14=""), "", AVERAGEIF($L$11:$L$2510, $L14, $M$11:$M$2510))</f>
        <v>2.0459199883657166E-2</v>
      </c>
      <c r="T14" s="21">
        <f t="array" ref="T14">IF(OR($L14="", $M14=""), "", MAX(IF($L$11:$L$2510=$L14, $M$11:$M$2510)))</f>
        <v>2.1081349206349204E-2</v>
      </c>
      <c r="U14" s="97"/>
      <c r="W14" s="26" t="str">
        <f t="shared" si="2"/>
        <v>X</v>
      </c>
      <c r="X14" s="26" t="str">
        <f t="shared" si="3"/>
        <v/>
      </c>
      <c r="Z14" s="48">
        <f>IFERROR(INDEX('Standard Runs'!$E$11:$E$65, MATCH($L14, 'Standard Runs'!$D$11:$D$65, 0)), "")</f>
        <v>5</v>
      </c>
      <c r="AB14" s="26" t="str">
        <f t="shared" si="4"/>
        <v>5km Run - 1</v>
      </c>
      <c r="AC14" s="26" t="str">
        <f t="shared" si="5"/>
        <v>X</v>
      </c>
      <c r="AE14" s="26" t="str">
        <f t="shared" si="6"/>
        <v>5km Run - Best Time</v>
      </c>
      <c r="AG14" s="26">
        <f>IF($D14="", "", COUNTIF($D$11:$D$2510, "&gt;"&amp;$D14)+1+COUNTIF($D$11:$D14, $D14)-1)</f>
        <v>7</v>
      </c>
      <c r="AH14" s="92">
        <f t="shared" si="7"/>
        <v>3.9510711692084246E-3</v>
      </c>
      <c r="AJ14" s="26" t="str">
        <f t="shared" si="8"/>
        <v/>
      </c>
      <c r="AK14" s="26" t="str">
        <f t="shared" si="9"/>
        <v/>
      </c>
    </row>
    <row r="15" spans="1:37" x14ac:dyDescent="0.25">
      <c r="A15" s="97"/>
      <c r="B15" s="26" t="str">
        <f t="shared" si="10"/>
        <v/>
      </c>
      <c r="C15" s="97"/>
      <c r="D15" s="83">
        <v>43497</v>
      </c>
      <c r="E15" s="35">
        <v>10</v>
      </c>
      <c r="F15" s="65">
        <v>4.2187499999999996E-2</v>
      </c>
      <c r="G15" s="97"/>
      <c r="H15" s="24">
        <f>IF($E15="", "", IFERROR(ROUND($E15*INDEX('Intro &amp; Setup'!$BY$8:$BY$9, MATCH($E$8, 'Intro &amp; Setup'!$BX$8:$BX$9, 0)), 2), ""))</f>
        <v>6.21</v>
      </c>
      <c r="I15" s="18">
        <f>IF(OR($E15="", $F15=""), "", IF($E$8='Intro &amp; Setup'!$BX$9, $F15/$E15, IF($H$8='Intro &amp; Setup'!$BX$9, $F15/$H15, "")))</f>
        <v>6.7934782608695642E-3</v>
      </c>
      <c r="J15" s="21">
        <f>IF(OR($E15="", $F15=""), "", IF($E$8='Intro &amp; Setup'!$BX$8, $F15/$E15, IF($H$8='Intro &amp; Setup'!$BX$8, $F15/$H15, "")))</f>
        <v>4.2187499999999994E-3</v>
      </c>
      <c r="K15" s="97"/>
      <c r="L15" s="42" t="str">
        <f t="array" ref="L15">IF($W15="", "", IFERROR(INDEX('Standard Runs'!$D$11:$D$65, MATCH(1, ('Standard Runs'!$F$11:$F$65&lt;=E15)*('Standard Runs'!$G$11:$G$65&gt;=E15), 0)), ""))</f>
        <v>10km Run</v>
      </c>
      <c r="M15" s="45">
        <f t="shared" si="0"/>
        <v>4.2187499999999996E-2</v>
      </c>
      <c r="N15" s="97"/>
      <c r="O15" s="52">
        <f t="shared" si="1"/>
        <v>6</v>
      </c>
      <c r="P15" s="53">
        <f>IF(OR($L15="", $M15=""), "", COUNTIFS($L$11:$L$2510, $L15, $M$11:$M$2510, "&lt;"&amp;$M15)+1+COUNTIFS($L$11:$L15, $L15, $M$11:$M15, $M15)-1)</f>
        <v>6</v>
      </c>
      <c r="Q15" s="97"/>
      <c r="R15" s="57">
        <f t="array" ref="R15">IF(OR($L15="", $M15=""), "", MIN(IF($L$11:$L$2510=$L15, $M$11:$M$2510)))</f>
        <v>4.0960648148148149E-2</v>
      </c>
      <c r="S15" s="18">
        <f t="array" ref="S15">IF(OR($L15="", $M15=""), "", AVERAGEIF($L$11:$L$2510, $L15, $M$11:$M$2510))</f>
        <v>4.1506558641975312E-2</v>
      </c>
      <c r="T15" s="21">
        <f t="array" ref="T15">IF(OR($L15="", $M15=""), "", MAX(IF($L$11:$L$2510=$L15, $M$11:$M$2510)))</f>
        <v>4.2187499999999996E-2</v>
      </c>
      <c r="U15" s="97"/>
      <c r="W15" s="26" t="str">
        <f t="shared" si="2"/>
        <v>X</v>
      </c>
      <c r="X15" s="26" t="str">
        <f t="shared" si="3"/>
        <v/>
      </c>
      <c r="Z15" s="48">
        <f>IFERROR(INDEX('Standard Runs'!$E$11:$E$65, MATCH($L15, 'Standard Runs'!$D$11:$D$65, 0)), "")</f>
        <v>10</v>
      </c>
      <c r="AB15" s="26" t="str">
        <f t="shared" si="4"/>
        <v/>
      </c>
      <c r="AC15" s="26" t="str">
        <f t="shared" si="5"/>
        <v>X</v>
      </c>
      <c r="AE15" s="26" t="str">
        <f t="shared" si="6"/>
        <v>10km Run - Worst Time</v>
      </c>
      <c r="AG15" s="26">
        <f>IF($D15="", "", COUNTIF($D$11:$D$2510, "&gt;"&amp;$D15)+1+COUNTIF($D$11:$D15, $D15)-1)</f>
        <v>6</v>
      </c>
      <c r="AH15" s="92">
        <f t="shared" si="7"/>
        <v>4.2187499999999994E-3</v>
      </c>
      <c r="AJ15" s="26">
        <f t="shared" si="8"/>
        <v>6</v>
      </c>
      <c r="AK15" s="26">
        <f t="shared" si="9"/>
        <v>6</v>
      </c>
    </row>
    <row r="16" spans="1:37" x14ac:dyDescent="0.25">
      <c r="A16" s="97"/>
      <c r="B16" s="26" t="str">
        <f t="shared" si="10"/>
        <v/>
      </c>
      <c r="C16" s="97"/>
      <c r="D16" s="83">
        <v>43504</v>
      </c>
      <c r="E16" s="35">
        <v>10</v>
      </c>
      <c r="F16" s="65">
        <v>4.1678240740740745E-2</v>
      </c>
      <c r="G16" s="97"/>
      <c r="H16" s="24">
        <f>IF($E16="", "", IFERROR(ROUND($E16*INDEX('Intro &amp; Setup'!$BY$8:$BY$9, MATCH($E$8, 'Intro &amp; Setup'!$BX$8:$BX$9, 0)), 2), ""))</f>
        <v>6.21</v>
      </c>
      <c r="I16" s="18">
        <f>IF(OR($E16="", $F16=""), "", IF($E$8='Intro &amp; Setup'!$BX$9, $F16/$E16, IF($H$8='Intro &amp; Setup'!$BX$9, $F16/$H16, "")))</f>
        <v>6.7114719389276562E-3</v>
      </c>
      <c r="J16" s="21">
        <f>IF(OR($E16="", $F16=""), "", IF($E$8='Intro &amp; Setup'!$BX$8, $F16/$E16, IF($H$8='Intro &amp; Setup'!$BX$8, $F16/$H16, "")))</f>
        <v>4.1678240740740747E-3</v>
      </c>
      <c r="K16" s="97"/>
      <c r="L16" s="42" t="str">
        <f t="array" ref="L16">IF($W16="", "", IFERROR(INDEX('Standard Runs'!$D$11:$D$65, MATCH(1, ('Standard Runs'!$F$11:$F$65&lt;=E16)*('Standard Runs'!$G$11:$G$65&gt;=E16), 0)), ""))</f>
        <v>10km Run</v>
      </c>
      <c r="M16" s="45">
        <f t="shared" si="0"/>
        <v>4.1678240740740745E-2</v>
      </c>
      <c r="N16" s="97"/>
      <c r="O16" s="52">
        <f t="shared" si="1"/>
        <v>6</v>
      </c>
      <c r="P16" s="53">
        <f>IF(OR($L16="", $M16=""), "", COUNTIFS($L$11:$L$2510, $L16, $M$11:$M$2510, "&lt;"&amp;$M16)+1+COUNTIFS($L$11:$L16, $L16, $M$11:$M16, $M16)-1)</f>
        <v>5</v>
      </c>
      <c r="Q16" s="97"/>
      <c r="R16" s="57">
        <f t="array" ref="R16">IF(OR($L16="", $M16=""), "", MIN(IF($L$11:$L$2510=$L16, $M$11:$M$2510)))</f>
        <v>4.0960648148148149E-2</v>
      </c>
      <c r="S16" s="18">
        <f t="array" ref="S16">IF(OR($L16="", $M16=""), "", AVERAGEIF($L$11:$L$2510, $L16, $M$11:$M$2510))</f>
        <v>4.1506558641975312E-2</v>
      </c>
      <c r="T16" s="21">
        <f t="array" ref="T16">IF(OR($L16="", $M16=""), "", MAX(IF($L$11:$L$2510=$L16, $M$11:$M$2510)))</f>
        <v>4.2187499999999996E-2</v>
      </c>
      <c r="U16" s="97"/>
      <c r="W16" s="26" t="str">
        <f t="shared" si="2"/>
        <v>X</v>
      </c>
      <c r="X16" s="26" t="str">
        <f t="shared" si="3"/>
        <v/>
      </c>
      <c r="Z16" s="48">
        <f>IFERROR(INDEX('Standard Runs'!$E$11:$E$65, MATCH($L16, 'Standard Runs'!$D$11:$D$65, 0)), "")</f>
        <v>10</v>
      </c>
      <c r="AB16" s="26" t="str">
        <f t="shared" si="4"/>
        <v/>
      </c>
      <c r="AC16" s="26" t="str">
        <f t="shared" si="5"/>
        <v>X</v>
      </c>
      <c r="AE16" s="26" t="str">
        <f t="shared" si="6"/>
        <v/>
      </c>
      <c r="AG16" s="26">
        <f>IF($D16="", "", COUNTIF($D$11:$D$2510, "&gt;"&amp;$D16)+1+COUNTIF($D$11:$D16, $D16)-1)</f>
        <v>5</v>
      </c>
      <c r="AH16" s="92">
        <f t="shared" si="7"/>
        <v>4.1678240740740747E-3</v>
      </c>
      <c r="AJ16" s="26">
        <f t="shared" si="8"/>
        <v>5</v>
      </c>
      <c r="AK16" s="26">
        <f t="shared" si="9"/>
        <v>5</v>
      </c>
    </row>
    <row r="17" spans="1:37" x14ac:dyDescent="0.25">
      <c r="A17" s="97"/>
      <c r="B17" s="26" t="str">
        <f t="shared" si="10"/>
        <v>🥉</v>
      </c>
      <c r="C17" s="97"/>
      <c r="D17" s="83">
        <v>43511</v>
      </c>
      <c r="E17" s="35">
        <v>10</v>
      </c>
      <c r="F17" s="65">
        <v>4.1493055555555554E-2</v>
      </c>
      <c r="G17" s="97"/>
      <c r="H17" s="24">
        <f>IF($E17="", "", IFERROR(ROUND($E17*INDEX('Intro &amp; Setup'!$BY$8:$BY$9, MATCH($E$8, 'Intro &amp; Setup'!$BX$8:$BX$9, 0)), 2), ""))</f>
        <v>6.21</v>
      </c>
      <c r="I17" s="18">
        <f>IF(OR($E17="", $F17=""), "", IF($E$8='Intro &amp; Setup'!$BX$9, $F17/$E17, IF($H$8='Intro &amp; Setup'!$BX$9, $F17/$H17, "")))</f>
        <v>6.6816514582215061E-3</v>
      </c>
      <c r="J17" s="21">
        <f>IF(OR($E17="", $F17=""), "", IF($E$8='Intro &amp; Setup'!$BX$8, $F17/$E17, IF($H$8='Intro &amp; Setup'!$BX$8, $F17/$H17, "")))</f>
        <v>4.1493055555555554E-3</v>
      </c>
      <c r="K17" s="97"/>
      <c r="L17" s="42" t="str">
        <f t="array" ref="L17">IF($W17="", "", IFERROR(INDEX('Standard Runs'!$D$11:$D$65, MATCH(1, ('Standard Runs'!$F$11:$F$65&lt;=E17)*('Standard Runs'!$G$11:$G$65&gt;=E17), 0)), ""))</f>
        <v>10km Run</v>
      </c>
      <c r="M17" s="45">
        <f t="shared" si="0"/>
        <v>4.1493055555555554E-2</v>
      </c>
      <c r="N17" s="97"/>
      <c r="O17" s="52">
        <f t="shared" si="1"/>
        <v>6</v>
      </c>
      <c r="P17" s="53">
        <f>IF(OR($L17="", $M17=""), "", COUNTIFS($L$11:$L$2510, $L17, $M$11:$M$2510, "&lt;"&amp;$M17)+1+COUNTIFS($L$11:$L17, $L17, $M$11:$M17, $M17)-1)</f>
        <v>3</v>
      </c>
      <c r="Q17" s="97"/>
      <c r="R17" s="57">
        <f t="array" ref="R17">IF(OR($L17="", $M17=""), "", MIN(IF($L$11:$L$2510=$L17, $M$11:$M$2510)))</f>
        <v>4.0960648148148149E-2</v>
      </c>
      <c r="S17" s="18">
        <f t="array" ref="S17">IF(OR($L17="", $M17=""), "", AVERAGEIF($L$11:$L$2510, $L17, $M$11:$M$2510))</f>
        <v>4.1506558641975312E-2</v>
      </c>
      <c r="T17" s="21">
        <f t="array" ref="T17">IF(OR($L17="", $M17=""), "", MAX(IF($L$11:$L$2510=$L17, $M$11:$M$2510)))</f>
        <v>4.2187499999999996E-2</v>
      </c>
      <c r="U17" s="97"/>
      <c r="W17" s="26" t="str">
        <f t="shared" si="2"/>
        <v>X</v>
      </c>
      <c r="X17" s="26" t="str">
        <f t="shared" si="3"/>
        <v/>
      </c>
      <c r="Z17" s="48">
        <f>IFERROR(INDEX('Standard Runs'!$E$11:$E$65, MATCH($L17, 'Standard Runs'!$D$11:$D$65, 0)), "")</f>
        <v>10</v>
      </c>
      <c r="AB17" s="26" t="str">
        <f t="shared" si="4"/>
        <v>10km Run - 3</v>
      </c>
      <c r="AC17" s="26" t="str">
        <f t="shared" si="5"/>
        <v>X</v>
      </c>
      <c r="AE17" s="26" t="str">
        <f t="shared" si="6"/>
        <v/>
      </c>
      <c r="AG17" s="26">
        <f>IF($D17="", "", COUNTIF($D$11:$D$2510, "&gt;"&amp;$D17)+1+COUNTIF($D$11:$D17, $D17)-1)</f>
        <v>4</v>
      </c>
      <c r="AH17" s="92">
        <f t="shared" si="7"/>
        <v>4.1493055555555554E-3</v>
      </c>
      <c r="AJ17" s="26">
        <f t="shared" si="8"/>
        <v>4</v>
      </c>
      <c r="AK17" s="26">
        <f t="shared" si="9"/>
        <v>4</v>
      </c>
    </row>
    <row r="18" spans="1:37" x14ac:dyDescent="0.25">
      <c r="A18" s="97"/>
      <c r="B18" s="26" t="str">
        <f t="shared" si="10"/>
        <v>🥈</v>
      </c>
      <c r="C18" s="97"/>
      <c r="D18" s="83">
        <v>43518</v>
      </c>
      <c r="E18" s="35">
        <v>10</v>
      </c>
      <c r="F18" s="65">
        <v>4.1111111111111112E-2</v>
      </c>
      <c r="G18" s="97"/>
      <c r="H18" s="24">
        <f>IF($E18="", "", IFERROR(ROUND($E18*INDEX('Intro &amp; Setup'!$BY$8:$BY$9, MATCH($E$8, 'Intro &amp; Setup'!$BX$8:$BX$9, 0)), 2), ""))</f>
        <v>6.21</v>
      </c>
      <c r="I18" s="18">
        <f>IF(OR($E18="", $F18=""), "", IF($E$8='Intro &amp; Setup'!$BX$9, $F18/$E18, IF($H$8='Intro &amp; Setup'!$BX$9, $F18/$H18, "")))</f>
        <v>6.6201467167650747E-3</v>
      </c>
      <c r="J18" s="21">
        <f>IF(OR($E18="", $F18=""), "", IF($E$8='Intro &amp; Setup'!$BX$8, $F18/$E18, IF($H$8='Intro &amp; Setup'!$BX$8, $F18/$H18, "")))</f>
        <v>4.1111111111111114E-3</v>
      </c>
      <c r="K18" s="97"/>
      <c r="L18" s="42" t="str">
        <f t="array" ref="L18">IF($W18="", "", IFERROR(INDEX('Standard Runs'!$D$11:$D$65, MATCH(1, ('Standard Runs'!$F$11:$F$65&lt;=E18)*('Standard Runs'!$G$11:$G$65&gt;=E18), 0)), ""))</f>
        <v>10km Run</v>
      </c>
      <c r="M18" s="45">
        <f t="shared" si="0"/>
        <v>4.1111111111111112E-2</v>
      </c>
      <c r="N18" s="97"/>
      <c r="O18" s="52">
        <f t="shared" si="1"/>
        <v>6</v>
      </c>
      <c r="P18" s="53">
        <f>IF(OR($L18="", $M18=""), "", COUNTIFS($L$11:$L$2510, $L18, $M$11:$M$2510, "&lt;"&amp;$M18)+1+COUNTIFS($L$11:$L18, $L18, $M$11:$M18, $M18)-1)</f>
        <v>2</v>
      </c>
      <c r="Q18" s="97"/>
      <c r="R18" s="57">
        <f t="array" ref="R18">IF(OR($L18="", $M18=""), "", MIN(IF($L$11:$L$2510=$L18, $M$11:$M$2510)))</f>
        <v>4.0960648148148149E-2</v>
      </c>
      <c r="S18" s="18">
        <f t="array" ref="S18">IF(OR($L18="", $M18=""), "", AVERAGEIF($L$11:$L$2510, $L18, $M$11:$M$2510))</f>
        <v>4.1506558641975312E-2</v>
      </c>
      <c r="T18" s="21">
        <f t="array" ref="T18">IF(OR($L18="", $M18=""), "", MAX(IF($L$11:$L$2510=$L18, $M$11:$M$2510)))</f>
        <v>4.2187499999999996E-2</v>
      </c>
      <c r="U18" s="97"/>
      <c r="W18" s="26" t="str">
        <f t="shared" si="2"/>
        <v>X</v>
      </c>
      <c r="X18" s="26" t="str">
        <f t="shared" si="3"/>
        <v/>
      </c>
      <c r="Z18" s="48">
        <f>IFERROR(INDEX('Standard Runs'!$E$11:$E$65, MATCH($L18, 'Standard Runs'!$D$11:$D$65, 0)), "")</f>
        <v>10</v>
      </c>
      <c r="AB18" s="26" t="str">
        <f t="shared" si="4"/>
        <v>10km Run - 2</v>
      </c>
      <c r="AC18" s="26" t="str">
        <f t="shared" si="5"/>
        <v>X</v>
      </c>
      <c r="AE18" s="26" t="str">
        <f t="shared" si="6"/>
        <v/>
      </c>
      <c r="AG18" s="26">
        <f>IF($D18="", "", COUNTIF($D$11:$D$2510, "&gt;"&amp;$D18)+1+COUNTIF($D$11:$D18, $D18)-1)</f>
        <v>3</v>
      </c>
      <c r="AH18" s="92">
        <f t="shared" si="7"/>
        <v>4.1111111111111114E-3</v>
      </c>
      <c r="AJ18" s="26">
        <f t="shared" si="8"/>
        <v>3</v>
      </c>
      <c r="AK18" s="26">
        <f t="shared" si="9"/>
        <v>3</v>
      </c>
    </row>
    <row r="19" spans="1:37" x14ac:dyDescent="0.25">
      <c r="A19" s="97"/>
      <c r="B19" s="26" t="str">
        <f t="shared" si="10"/>
        <v/>
      </c>
      <c r="C19" s="97"/>
      <c r="D19" s="83">
        <v>43525</v>
      </c>
      <c r="E19" s="35">
        <v>10</v>
      </c>
      <c r="F19" s="65">
        <v>4.1608796296296297E-2</v>
      </c>
      <c r="G19" s="97"/>
      <c r="H19" s="24">
        <f>IF($E19="", "", IFERROR(ROUND($E19*INDEX('Intro &amp; Setup'!$BY$8:$BY$9, MATCH($E$8, 'Intro &amp; Setup'!$BX$8:$BX$9, 0)), 2), ""))</f>
        <v>6.21</v>
      </c>
      <c r="I19" s="18">
        <f>IF(OR($E19="", $F19=""), "", IF($E$8='Intro &amp; Setup'!$BX$9, $F19/$E19, IF($H$8='Intro &amp; Setup'!$BX$9, $F19/$H19, "")))</f>
        <v>6.7002892586628497E-3</v>
      </c>
      <c r="J19" s="21">
        <f>IF(OR($E19="", $F19=""), "", IF($E$8='Intro &amp; Setup'!$BX$8, $F19/$E19, IF($H$8='Intro &amp; Setup'!$BX$8, $F19/$H19, "")))</f>
        <v>4.1608796296296298E-3</v>
      </c>
      <c r="K19" s="97"/>
      <c r="L19" s="42" t="str">
        <f t="array" ref="L19">IF($W19="", "", IFERROR(INDEX('Standard Runs'!$D$11:$D$65, MATCH(1, ('Standard Runs'!$F$11:$F$65&lt;=E19)*('Standard Runs'!$G$11:$G$65&gt;=E19), 0)), ""))</f>
        <v>10km Run</v>
      </c>
      <c r="M19" s="45">
        <f t="shared" si="0"/>
        <v>4.1608796296296297E-2</v>
      </c>
      <c r="N19" s="97"/>
      <c r="O19" s="52">
        <f t="shared" si="1"/>
        <v>6</v>
      </c>
      <c r="P19" s="53">
        <f>IF(OR($L19="", $M19=""), "", COUNTIFS($L$11:$L$2510, $L19, $M$11:$M$2510, "&lt;"&amp;$M19)+1+COUNTIFS($L$11:$L19, $L19, $M$11:$M19, $M19)-1)</f>
        <v>4</v>
      </c>
      <c r="Q19" s="97"/>
      <c r="R19" s="57">
        <f t="array" ref="R19">IF(OR($L19="", $M19=""), "", MIN(IF($L$11:$L$2510=$L19, $M$11:$M$2510)))</f>
        <v>4.0960648148148149E-2</v>
      </c>
      <c r="S19" s="18">
        <f t="array" ref="S19">IF(OR($L19="", $M19=""), "", AVERAGEIF($L$11:$L$2510, $L19, $M$11:$M$2510))</f>
        <v>4.1506558641975312E-2</v>
      </c>
      <c r="T19" s="21">
        <f t="array" ref="T19">IF(OR($L19="", $M19=""), "", MAX(IF($L$11:$L$2510=$L19, $M$11:$M$2510)))</f>
        <v>4.2187499999999996E-2</v>
      </c>
      <c r="U19" s="97"/>
      <c r="W19" s="26" t="str">
        <f t="shared" si="2"/>
        <v>X</v>
      </c>
      <c r="X19" s="26" t="str">
        <f t="shared" si="3"/>
        <v/>
      </c>
      <c r="Z19" s="48">
        <f>IFERROR(INDEX('Standard Runs'!$E$11:$E$65, MATCH($L19, 'Standard Runs'!$D$11:$D$65, 0)), "")</f>
        <v>10</v>
      </c>
      <c r="AB19" s="26" t="str">
        <f t="shared" si="4"/>
        <v/>
      </c>
      <c r="AC19" s="26" t="str">
        <f t="shared" si="5"/>
        <v>X</v>
      </c>
      <c r="AE19" s="26" t="str">
        <f t="shared" si="6"/>
        <v/>
      </c>
      <c r="AG19" s="26">
        <f>IF($D19="", "", COUNTIF($D$11:$D$2510, "&gt;"&amp;$D19)+1+COUNTIF($D$11:$D19, $D19)-1)</f>
        <v>2</v>
      </c>
      <c r="AH19" s="92">
        <f t="shared" si="7"/>
        <v>4.1608796296296298E-3</v>
      </c>
      <c r="AJ19" s="26">
        <f t="shared" si="8"/>
        <v>2</v>
      </c>
      <c r="AK19" s="26">
        <f t="shared" si="9"/>
        <v>2</v>
      </c>
    </row>
    <row r="20" spans="1:37" x14ac:dyDescent="0.25">
      <c r="A20" s="97"/>
      <c r="B20" s="26" t="str">
        <f t="shared" si="10"/>
        <v>🥇</v>
      </c>
      <c r="C20" s="97"/>
      <c r="D20" s="83">
        <v>43532</v>
      </c>
      <c r="E20" s="35">
        <v>10</v>
      </c>
      <c r="F20" s="65">
        <v>4.0960648148148149E-2</v>
      </c>
      <c r="G20" s="97"/>
      <c r="H20" s="24">
        <f>IF($E20="", "", IFERROR(ROUND($E20*INDEX('Intro &amp; Setup'!$BY$8:$BY$9, MATCH($E$8, 'Intro &amp; Setup'!$BX$8:$BX$9, 0)), 2), ""))</f>
        <v>6.21</v>
      </c>
      <c r="I20" s="18">
        <f>IF(OR($E20="", $F20=""), "", IF($E$8='Intro &amp; Setup'!$BX$9, $F20/$E20, IF($H$8='Intro &amp; Setup'!$BX$9, $F20/$H20, "")))</f>
        <v>6.5959175761913288E-3</v>
      </c>
      <c r="J20" s="21">
        <f>IF(OR($E20="", $F20=""), "", IF($E$8='Intro &amp; Setup'!$BX$8, $F20/$E20, IF($H$8='Intro &amp; Setup'!$BX$8, $F20/$H20, "")))</f>
        <v>4.0960648148148145E-3</v>
      </c>
      <c r="K20" s="97"/>
      <c r="L20" s="42" t="str">
        <f t="array" ref="L20">IF($W20="", "", IFERROR(INDEX('Standard Runs'!$D$11:$D$65, MATCH(1, ('Standard Runs'!$F$11:$F$65&lt;=E20)*('Standard Runs'!$G$11:$G$65&gt;=E20), 0)), ""))</f>
        <v>10km Run</v>
      </c>
      <c r="M20" s="45">
        <f t="shared" si="0"/>
        <v>4.0960648148148149E-2</v>
      </c>
      <c r="N20" s="97"/>
      <c r="O20" s="52">
        <f t="shared" si="1"/>
        <v>6</v>
      </c>
      <c r="P20" s="53">
        <f>IF(OR($L20="", $M20=""), "", COUNTIFS($L$11:$L$2510, $L20, $M$11:$M$2510, "&lt;"&amp;$M20)+1+COUNTIFS($L$11:$L20, $L20, $M$11:$M20, $M20)-1)</f>
        <v>1</v>
      </c>
      <c r="Q20" s="97"/>
      <c r="R20" s="57">
        <f t="array" ref="R20">IF(OR($L20="", $M20=""), "", MIN(IF($L$11:$L$2510=$L20, $M$11:$M$2510)))</f>
        <v>4.0960648148148149E-2</v>
      </c>
      <c r="S20" s="18">
        <f t="array" ref="S20">IF(OR($L20="", $M20=""), "", AVERAGEIF($L$11:$L$2510, $L20, $M$11:$M$2510))</f>
        <v>4.1506558641975312E-2</v>
      </c>
      <c r="T20" s="21">
        <f t="array" ref="T20">IF(OR($L20="", $M20=""), "", MAX(IF($L$11:$L$2510=$L20, $M$11:$M$2510)))</f>
        <v>4.2187499999999996E-2</v>
      </c>
      <c r="U20" s="97"/>
      <c r="W20" s="26" t="str">
        <f t="shared" si="2"/>
        <v>X</v>
      </c>
      <c r="X20" s="26" t="str">
        <f t="shared" si="3"/>
        <v/>
      </c>
      <c r="Z20" s="48">
        <f>IFERROR(INDEX('Standard Runs'!$E$11:$E$65, MATCH($L20, 'Standard Runs'!$D$11:$D$65, 0)), "")</f>
        <v>10</v>
      </c>
      <c r="AB20" s="26" t="str">
        <f t="shared" si="4"/>
        <v>10km Run - 1</v>
      </c>
      <c r="AC20" s="26" t="str">
        <f t="shared" si="5"/>
        <v>X</v>
      </c>
      <c r="AE20" s="26" t="str">
        <f t="shared" si="6"/>
        <v>10km Run - Best Time</v>
      </c>
      <c r="AG20" s="26">
        <f>IF($D20="", "", COUNTIF($D$11:$D$2510, "&gt;"&amp;$D20)+1+COUNTIF($D$11:$D20, $D20)-1)</f>
        <v>1</v>
      </c>
      <c r="AH20" s="92">
        <f t="shared" si="7"/>
        <v>4.0960648148148145E-3</v>
      </c>
      <c r="AJ20" s="26">
        <f t="shared" si="8"/>
        <v>1</v>
      </c>
      <c r="AK20" s="26">
        <f t="shared" si="9"/>
        <v>1</v>
      </c>
    </row>
    <row r="21" spans="1:37" x14ac:dyDescent="0.25">
      <c r="A21" s="97"/>
      <c r="B21" s="26" t="str">
        <f t="shared" si="10"/>
        <v/>
      </c>
      <c r="C21" s="97"/>
      <c r="D21" s="120"/>
      <c r="E21" s="121"/>
      <c r="F21" s="122"/>
      <c r="G21" s="97"/>
      <c r="H21" s="24" t="str">
        <f>IF($E21="", "", IFERROR(ROUND($E21*INDEX('Intro &amp; Setup'!$BY$8:$BY$9, MATCH($E$8, 'Intro &amp; Setup'!$BX$8:$BX$9, 0)), 2), ""))</f>
        <v/>
      </c>
      <c r="I21" s="18" t="str">
        <f>IF(OR($E21="", $F21=""), "", IF($E$8='Intro &amp; Setup'!$BX$9, $F21/$E21, IF($H$8='Intro &amp; Setup'!$BX$9, $F21/$H21, "")))</f>
        <v/>
      </c>
      <c r="J21" s="21" t="str">
        <f>IF(OR($E21="", $F21=""), "", IF($E$8='Intro &amp; Setup'!$BX$8, $F21/$E21, IF($H$8='Intro &amp; Setup'!$BX$8, $F21/$H21, "")))</f>
        <v/>
      </c>
      <c r="K21" s="97"/>
      <c r="L21" s="42" t="str">
        <f t="array" ref="L21">IF($W21="", "", IFERROR(INDEX('Standard Runs'!$D$11:$D$65, MATCH(1, ('Standard Runs'!$F$11:$F$65&lt;=E21)*('Standard Runs'!$G$11:$G$65&gt;=E21), 0)), ""))</f>
        <v/>
      </c>
      <c r="M21" s="45" t="str">
        <f t="shared" si="0"/>
        <v/>
      </c>
      <c r="N21" s="97"/>
      <c r="O21" s="52" t="str">
        <f t="shared" si="1"/>
        <v/>
      </c>
      <c r="P21" s="53" t="str">
        <f>IF(OR($L21="", $M21=""), "", COUNTIFS($L$11:$L$2510, $L21, $M$11:$M$2510, "&lt;"&amp;$M21)+1+COUNTIFS($L$11:$L21, $L21, $M$11:$M21, $M21)-1)</f>
        <v/>
      </c>
      <c r="Q21" s="97"/>
      <c r="R21" s="57" t="str">
        <f t="array" ref="R21">IF(OR($L21="", $M21=""), "", MIN(IF($L$11:$L$2510=$L21, $M$11:$M$2510)))</f>
        <v/>
      </c>
      <c r="S21" s="18" t="str">
        <f t="array" ref="S21">IF(OR($L21="", $M21=""), "", AVERAGEIF($L$11:$L$2510, $L21, $M$11:$M$2510))</f>
        <v/>
      </c>
      <c r="T21" s="21" t="str">
        <f t="array" ref="T21">IF(OR($L21="", $M21=""), "", MAX(IF($L$11:$L$2510=$L21, $M$11:$M$2510)))</f>
        <v/>
      </c>
      <c r="U21" s="97"/>
      <c r="W21" s="26" t="str">
        <f t="shared" si="2"/>
        <v/>
      </c>
      <c r="X21" s="26" t="str">
        <f t="shared" si="3"/>
        <v/>
      </c>
      <c r="Z21" s="48" t="str">
        <f>IFERROR(INDEX('Standard Runs'!$E$11:$E$65, MATCH($L21, 'Standard Runs'!$D$11:$D$65, 0)), "")</f>
        <v/>
      </c>
      <c r="AB21" s="26" t="str">
        <f t="shared" si="4"/>
        <v/>
      </c>
      <c r="AC21" s="26" t="str">
        <f t="shared" si="5"/>
        <v/>
      </c>
      <c r="AE21" s="26" t="str">
        <f t="shared" si="6"/>
        <v/>
      </c>
      <c r="AG21" s="26" t="str">
        <f>IF($D21="", "", COUNTIF($D$11:$D$2510, "&gt;"&amp;$D21)+1+COUNTIF($D$11:$D21, $D21)-1)</f>
        <v/>
      </c>
      <c r="AH21" s="92" t="str">
        <f t="shared" si="7"/>
        <v/>
      </c>
      <c r="AJ21" s="26" t="str">
        <f t="shared" si="8"/>
        <v/>
      </c>
      <c r="AK21" s="26" t="str">
        <f t="shared" si="9"/>
        <v/>
      </c>
    </row>
    <row r="22" spans="1:37" x14ac:dyDescent="0.25">
      <c r="A22" s="97"/>
      <c r="B22" s="26" t="str">
        <f t="shared" si="10"/>
        <v/>
      </c>
      <c r="C22" s="97"/>
      <c r="D22" s="123"/>
      <c r="E22" s="124"/>
      <c r="F22" s="125"/>
      <c r="G22" s="97"/>
      <c r="H22" s="24" t="str">
        <f>IF($E22="", "", IFERROR(ROUND($E22*INDEX('Intro &amp; Setup'!$BY$8:$BY$9, MATCH($E$8, 'Intro &amp; Setup'!$BX$8:$BX$9, 0)), 2), ""))</f>
        <v/>
      </c>
      <c r="I22" s="18" t="str">
        <f>IF(OR($E22="", $F22=""), "", IF($E$8='Intro &amp; Setup'!$BX$9, $F22/$E22, IF($H$8='Intro &amp; Setup'!$BX$9, $F22/$H22, "")))</f>
        <v/>
      </c>
      <c r="J22" s="21" t="str">
        <f>IF(OR($E22="", $F22=""), "", IF($E$8='Intro &amp; Setup'!$BX$8, $F22/$E22, IF($H$8='Intro &amp; Setup'!$BX$8, $F22/$H22, "")))</f>
        <v/>
      </c>
      <c r="K22" s="97"/>
      <c r="L22" s="42" t="str">
        <f t="array" ref="L22">IF($W22="", "", IFERROR(INDEX('Standard Runs'!$D$11:$D$65, MATCH(1, ('Standard Runs'!$F$11:$F$65&lt;=E22)*('Standard Runs'!$G$11:$G$65&gt;=E22), 0)), ""))</f>
        <v/>
      </c>
      <c r="M22" s="45" t="str">
        <f t="shared" si="0"/>
        <v/>
      </c>
      <c r="N22" s="97"/>
      <c r="O22" s="52" t="str">
        <f t="shared" si="1"/>
        <v/>
      </c>
      <c r="P22" s="53" t="str">
        <f>IF(OR($L22="", $M22=""), "", COUNTIFS($L$11:$L$2510, $L22, $M$11:$M$2510, "&lt;"&amp;$M22)+1+COUNTIFS($L$11:$L22, $L22, $M$11:$M22, $M22)-1)</f>
        <v/>
      </c>
      <c r="Q22" s="97"/>
      <c r="R22" s="57" t="str">
        <f t="array" ref="R22">IF(OR($L22="", $M22=""), "", MIN(IF($L$11:$L$2510=$L22, $M$11:$M$2510)))</f>
        <v/>
      </c>
      <c r="S22" s="18" t="str">
        <f t="array" ref="S22">IF(OR($L22="", $M22=""), "", AVERAGEIF($L$11:$L$2510, $L22, $M$11:$M$2510))</f>
        <v/>
      </c>
      <c r="T22" s="21" t="str">
        <f t="array" ref="T22">IF(OR($L22="", $M22=""), "", MAX(IF($L$11:$L$2510=$L22, $M$11:$M$2510)))</f>
        <v/>
      </c>
      <c r="U22" s="97"/>
      <c r="W22" s="26" t="str">
        <f t="shared" si="2"/>
        <v/>
      </c>
      <c r="X22" s="26" t="str">
        <f t="shared" si="3"/>
        <v/>
      </c>
      <c r="Z22" s="48" t="str">
        <f>IFERROR(INDEX('Standard Runs'!$E$11:$E$65, MATCH($L22, 'Standard Runs'!$D$11:$D$65, 0)), "")</f>
        <v/>
      </c>
      <c r="AB22" s="26" t="str">
        <f t="shared" si="4"/>
        <v/>
      </c>
      <c r="AC22" s="26" t="str">
        <f t="shared" si="5"/>
        <v/>
      </c>
      <c r="AE22" s="26" t="str">
        <f t="shared" si="6"/>
        <v/>
      </c>
      <c r="AG22" s="26" t="str">
        <f>IF($D22="", "", COUNTIF($D$11:$D$2510, "&gt;"&amp;$D22)+1+COUNTIF($D$11:$D22, $D22)-1)</f>
        <v/>
      </c>
      <c r="AH22" s="92" t="str">
        <f t="shared" si="7"/>
        <v/>
      </c>
      <c r="AJ22" s="26" t="str">
        <f t="shared" si="8"/>
        <v/>
      </c>
      <c r="AK22" s="26" t="str">
        <f t="shared" si="9"/>
        <v/>
      </c>
    </row>
    <row r="23" spans="1:37" x14ac:dyDescent="0.25">
      <c r="A23" s="97"/>
      <c r="B23" s="26" t="str">
        <f t="shared" si="10"/>
        <v/>
      </c>
      <c r="C23" s="97"/>
      <c r="D23" s="123"/>
      <c r="E23" s="124"/>
      <c r="F23" s="125"/>
      <c r="G23" s="97"/>
      <c r="H23" s="24" t="str">
        <f>IF($E23="", "", IFERROR(ROUND($E23*INDEX('Intro &amp; Setup'!$BY$8:$BY$9, MATCH($E$8, 'Intro &amp; Setup'!$BX$8:$BX$9, 0)), 2), ""))</f>
        <v/>
      </c>
      <c r="I23" s="18" t="str">
        <f>IF(OR($E23="", $F23=""), "", IF($E$8='Intro &amp; Setup'!$BX$9, $F23/$E23, IF($H$8='Intro &amp; Setup'!$BX$9, $F23/$H23, "")))</f>
        <v/>
      </c>
      <c r="J23" s="21" t="str">
        <f>IF(OR($E23="", $F23=""), "", IF($E$8='Intro &amp; Setup'!$BX$8, $F23/$E23, IF($H$8='Intro &amp; Setup'!$BX$8, $F23/$H23, "")))</f>
        <v/>
      </c>
      <c r="K23" s="97"/>
      <c r="L23" s="42" t="str">
        <f t="array" ref="L23">IF($W23="", "", IFERROR(INDEX('Standard Runs'!$D$11:$D$65, MATCH(1, ('Standard Runs'!$F$11:$F$65&lt;=E23)*('Standard Runs'!$G$11:$G$65&gt;=E23), 0)), ""))</f>
        <v/>
      </c>
      <c r="M23" s="45" t="str">
        <f t="shared" si="0"/>
        <v/>
      </c>
      <c r="N23" s="97"/>
      <c r="O23" s="52" t="str">
        <f t="shared" si="1"/>
        <v/>
      </c>
      <c r="P23" s="53" t="str">
        <f>IF(OR($L23="", $M23=""), "", COUNTIFS($L$11:$L$2510, $L23, $M$11:$M$2510, "&lt;"&amp;$M23)+1+COUNTIFS($L$11:$L23, $L23, $M$11:$M23, $M23)-1)</f>
        <v/>
      </c>
      <c r="Q23" s="97"/>
      <c r="R23" s="57" t="str">
        <f t="array" ref="R23">IF(OR($L23="", $M23=""), "", MIN(IF($L$11:$L$2510=$L23, $M$11:$M$2510)))</f>
        <v/>
      </c>
      <c r="S23" s="18" t="str">
        <f t="array" ref="S23">IF(OR($L23="", $M23=""), "", AVERAGEIF($L$11:$L$2510, $L23, $M$11:$M$2510))</f>
        <v/>
      </c>
      <c r="T23" s="21" t="str">
        <f t="array" ref="T23">IF(OR($L23="", $M23=""), "", MAX(IF($L$11:$L$2510=$L23, $M$11:$M$2510)))</f>
        <v/>
      </c>
      <c r="U23" s="97"/>
      <c r="W23" s="26" t="str">
        <f t="shared" si="2"/>
        <v/>
      </c>
      <c r="X23" s="26" t="str">
        <f t="shared" si="3"/>
        <v/>
      </c>
      <c r="Z23" s="48" t="str">
        <f>IFERROR(INDEX('Standard Runs'!$E$11:$E$65, MATCH($L23, 'Standard Runs'!$D$11:$D$65, 0)), "")</f>
        <v/>
      </c>
      <c r="AB23" s="26" t="str">
        <f t="shared" si="4"/>
        <v/>
      </c>
      <c r="AC23" s="26" t="str">
        <f t="shared" si="5"/>
        <v/>
      </c>
      <c r="AE23" s="26" t="str">
        <f t="shared" si="6"/>
        <v/>
      </c>
      <c r="AG23" s="26" t="str">
        <f>IF($D23="", "", COUNTIF($D$11:$D$2510, "&gt;"&amp;$D23)+1+COUNTIF($D$11:$D23, $D23)-1)</f>
        <v/>
      </c>
      <c r="AH23" s="92" t="str">
        <f t="shared" si="7"/>
        <v/>
      </c>
      <c r="AJ23" s="26" t="str">
        <f t="shared" si="8"/>
        <v/>
      </c>
      <c r="AK23" s="26" t="str">
        <f t="shared" si="9"/>
        <v/>
      </c>
    </row>
    <row r="24" spans="1:37" x14ac:dyDescent="0.25">
      <c r="A24" s="97"/>
      <c r="B24" s="26" t="str">
        <f t="shared" si="10"/>
        <v/>
      </c>
      <c r="C24" s="97"/>
      <c r="D24" s="123"/>
      <c r="E24" s="124"/>
      <c r="F24" s="125"/>
      <c r="G24" s="97"/>
      <c r="H24" s="24" t="str">
        <f>IF($E24="", "", IFERROR(ROUND($E24*INDEX('Intro &amp; Setup'!$BY$8:$BY$9, MATCH($E$8, 'Intro &amp; Setup'!$BX$8:$BX$9, 0)), 2), ""))</f>
        <v/>
      </c>
      <c r="I24" s="18" t="str">
        <f>IF(OR($E24="", $F24=""), "", IF($E$8='Intro &amp; Setup'!$BX$9, $F24/$E24, IF($H$8='Intro &amp; Setup'!$BX$9, $F24/$H24, "")))</f>
        <v/>
      </c>
      <c r="J24" s="21" t="str">
        <f>IF(OR($E24="", $F24=""), "", IF($E$8='Intro &amp; Setup'!$BX$8, $F24/$E24, IF($H$8='Intro &amp; Setup'!$BX$8, $F24/$H24, "")))</f>
        <v/>
      </c>
      <c r="K24" s="97"/>
      <c r="L24" s="42" t="str">
        <f t="array" ref="L24">IF($W24="", "", IFERROR(INDEX('Standard Runs'!$D$11:$D$65, MATCH(1, ('Standard Runs'!$F$11:$F$65&lt;=E24)*('Standard Runs'!$G$11:$G$65&gt;=E24), 0)), ""))</f>
        <v/>
      </c>
      <c r="M24" s="45" t="str">
        <f t="shared" si="0"/>
        <v/>
      </c>
      <c r="N24" s="97"/>
      <c r="O24" s="52" t="str">
        <f t="shared" si="1"/>
        <v/>
      </c>
      <c r="P24" s="53" t="str">
        <f>IF(OR($L24="", $M24=""), "", COUNTIFS($L$11:$L$2510, $L24, $M$11:$M$2510, "&lt;"&amp;$M24)+1+COUNTIFS($L$11:$L24, $L24, $M$11:$M24, $M24)-1)</f>
        <v/>
      </c>
      <c r="Q24" s="97"/>
      <c r="R24" s="57" t="str">
        <f t="array" ref="R24">IF(OR($L24="", $M24=""), "", MIN(IF($L$11:$L$2510=$L24, $M$11:$M$2510)))</f>
        <v/>
      </c>
      <c r="S24" s="18" t="str">
        <f t="array" ref="S24">IF(OR($L24="", $M24=""), "", AVERAGEIF($L$11:$L$2510, $L24, $M$11:$M$2510))</f>
        <v/>
      </c>
      <c r="T24" s="21" t="str">
        <f t="array" ref="T24">IF(OR($L24="", $M24=""), "", MAX(IF($L$11:$L$2510=$L24, $M$11:$M$2510)))</f>
        <v/>
      </c>
      <c r="U24" s="97"/>
      <c r="W24" s="26" t="str">
        <f t="shared" si="2"/>
        <v/>
      </c>
      <c r="X24" s="26" t="str">
        <f t="shared" si="3"/>
        <v/>
      </c>
      <c r="Z24" s="48" t="str">
        <f>IFERROR(INDEX('Standard Runs'!$E$11:$E$65, MATCH($L24, 'Standard Runs'!$D$11:$D$65, 0)), "")</f>
        <v/>
      </c>
      <c r="AB24" s="26" t="str">
        <f t="shared" si="4"/>
        <v/>
      </c>
      <c r="AC24" s="26" t="str">
        <f t="shared" si="5"/>
        <v/>
      </c>
      <c r="AE24" s="26" t="str">
        <f t="shared" si="6"/>
        <v/>
      </c>
      <c r="AG24" s="26" t="str">
        <f>IF($D24="", "", COUNTIF($D$11:$D$2510, "&gt;"&amp;$D24)+1+COUNTIF($D$11:$D24, $D24)-1)</f>
        <v/>
      </c>
      <c r="AH24" s="92" t="str">
        <f t="shared" si="7"/>
        <v/>
      </c>
      <c r="AJ24" s="26" t="str">
        <f t="shared" si="8"/>
        <v/>
      </c>
      <c r="AK24" s="26" t="str">
        <f t="shared" si="9"/>
        <v/>
      </c>
    </row>
    <row r="25" spans="1:37" x14ac:dyDescent="0.25">
      <c r="A25" s="97"/>
      <c r="B25" s="26" t="str">
        <f t="shared" si="10"/>
        <v/>
      </c>
      <c r="C25" s="97"/>
      <c r="D25" s="123"/>
      <c r="E25" s="124"/>
      <c r="F25" s="125"/>
      <c r="G25" s="97"/>
      <c r="H25" s="24" t="str">
        <f>IF($E25="", "", IFERROR(ROUND($E25*INDEX('Intro &amp; Setup'!$BY$8:$BY$9, MATCH($E$8, 'Intro &amp; Setup'!$BX$8:$BX$9, 0)), 2), ""))</f>
        <v/>
      </c>
      <c r="I25" s="18" t="str">
        <f>IF(OR($E25="", $F25=""), "", IF($E$8='Intro &amp; Setup'!$BX$9, $F25/$E25, IF($H$8='Intro &amp; Setup'!$BX$9, $F25/$H25, "")))</f>
        <v/>
      </c>
      <c r="J25" s="21" t="str">
        <f>IF(OR($E25="", $F25=""), "", IF($E$8='Intro &amp; Setup'!$BX$8, $F25/$E25, IF($H$8='Intro &amp; Setup'!$BX$8, $F25/$H25, "")))</f>
        <v/>
      </c>
      <c r="K25" s="97"/>
      <c r="L25" s="42" t="str">
        <f t="array" ref="L25">IF($W25="", "", IFERROR(INDEX('Standard Runs'!$D$11:$D$65, MATCH(1, ('Standard Runs'!$F$11:$F$65&lt;=E25)*('Standard Runs'!$G$11:$G$65&gt;=E25), 0)), ""))</f>
        <v/>
      </c>
      <c r="M25" s="45" t="str">
        <f t="shared" si="0"/>
        <v/>
      </c>
      <c r="N25" s="97"/>
      <c r="O25" s="52" t="str">
        <f t="shared" si="1"/>
        <v/>
      </c>
      <c r="P25" s="53" t="str">
        <f>IF(OR($L25="", $M25=""), "", COUNTIFS($L$11:$L$2510, $L25, $M$11:$M$2510, "&lt;"&amp;$M25)+1+COUNTIFS($L$11:$L25, $L25, $M$11:$M25, $M25)-1)</f>
        <v/>
      </c>
      <c r="Q25" s="97"/>
      <c r="R25" s="57" t="str">
        <f t="array" ref="R25">IF(OR($L25="", $M25=""), "", MIN(IF($L$11:$L$2510=$L25, $M$11:$M$2510)))</f>
        <v/>
      </c>
      <c r="S25" s="18" t="str">
        <f t="array" ref="S25">IF(OR($L25="", $M25=""), "", AVERAGEIF($L$11:$L$2510, $L25, $M$11:$M$2510))</f>
        <v/>
      </c>
      <c r="T25" s="21" t="str">
        <f t="array" ref="T25">IF(OR($L25="", $M25=""), "", MAX(IF($L$11:$L$2510=$L25, $M$11:$M$2510)))</f>
        <v/>
      </c>
      <c r="U25" s="97"/>
      <c r="W25" s="26" t="str">
        <f t="shared" si="2"/>
        <v/>
      </c>
      <c r="X25" s="26" t="str">
        <f t="shared" si="3"/>
        <v/>
      </c>
      <c r="Z25" s="48" t="str">
        <f>IFERROR(INDEX('Standard Runs'!$E$11:$E$65, MATCH($L25, 'Standard Runs'!$D$11:$D$65, 0)), "")</f>
        <v/>
      </c>
      <c r="AB25" s="26" t="str">
        <f t="shared" si="4"/>
        <v/>
      </c>
      <c r="AC25" s="26" t="str">
        <f t="shared" si="5"/>
        <v/>
      </c>
      <c r="AE25" s="26" t="str">
        <f t="shared" si="6"/>
        <v/>
      </c>
      <c r="AG25" s="26" t="str">
        <f>IF($D25="", "", COUNTIF($D$11:$D$2510, "&gt;"&amp;$D25)+1+COUNTIF($D$11:$D25, $D25)-1)</f>
        <v/>
      </c>
      <c r="AH25" s="92" t="str">
        <f t="shared" si="7"/>
        <v/>
      </c>
      <c r="AJ25" s="26" t="str">
        <f t="shared" si="8"/>
        <v/>
      </c>
      <c r="AK25" s="26" t="str">
        <f t="shared" si="9"/>
        <v/>
      </c>
    </row>
    <row r="26" spans="1:37" x14ac:dyDescent="0.25">
      <c r="A26" s="97"/>
      <c r="B26" s="26" t="str">
        <f t="shared" si="10"/>
        <v/>
      </c>
      <c r="C26" s="97"/>
      <c r="D26" s="123"/>
      <c r="E26" s="124"/>
      <c r="F26" s="125"/>
      <c r="G26" s="97"/>
      <c r="H26" s="24" t="str">
        <f>IF($E26="", "", IFERROR(ROUND($E26*INDEX('Intro &amp; Setup'!$BY$8:$BY$9, MATCH($E$8, 'Intro &amp; Setup'!$BX$8:$BX$9, 0)), 2), ""))</f>
        <v/>
      </c>
      <c r="I26" s="18" t="str">
        <f>IF(OR($E26="", $F26=""), "", IF($E$8='Intro &amp; Setup'!$BX$9, $F26/$E26, IF($H$8='Intro &amp; Setup'!$BX$9, $F26/$H26, "")))</f>
        <v/>
      </c>
      <c r="J26" s="21" t="str">
        <f>IF(OR($E26="", $F26=""), "", IF($E$8='Intro &amp; Setup'!$BX$8, $F26/$E26, IF($H$8='Intro &amp; Setup'!$BX$8, $F26/$H26, "")))</f>
        <v/>
      </c>
      <c r="K26" s="97"/>
      <c r="L26" s="42" t="str">
        <f t="array" ref="L26">IF($W26="", "", IFERROR(INDEX('Standard Runs'!$D$11:$D$65, MATCH(1, ('Standard Runs'!$F$11:$F$65&lt;=E26)*('Standard Runs'!$G$11:$G$65&gt;=E26), 0)), ""))</f>
        <v/>
      </c>
      <c r="M26" s="45" t="str">
        <f t="shared" si="0"/>
        <v/>
      </c>
      <c r="N26" s="97"/>
      <c r="O26" s="52" t="str">
        <f t="shared" si="1"/>
        <v/>
      </c>
      <c r="P26" s="53" t="str">
        <f>IF(OR($L26="", $M26=""), "", COUNTIFS($L$11:$L$2510, $L26, $M$11:$M$2510, "&lt;"&amp;$M26)+1+COUNTIFS($L$11:$L26, $L26, $M$11:$M26, $M26)-1)</f>
        <v/>
      </c>
      <c r="Q26" s="97"/>
      <c r="R26" s="57" t="str">
        <f t="array" ref="R26">IF(OR($L26="", $M26=""), "", MIN(IF($L$11:$L$2510=$L26, $M$11:$M$2510)))</f>
        <v/>
      </c>
      <c r="S26" s="18" t="str">
        <f t="array" ref="S26">IF(OR($L26="", $M26=""), "", AVERAGEIF($L$11:$L$2510, $L26, $M$11:$M$2510))</f>
        <v/>
      </c>
      <c r="T26" s="21" t="str">
        <f t="array" ref="T26">IF(OR($L26="", $M26=""), "", MAX(IF($L$11:$L$2510=$L26, $M$11:$M$2510)))</f>
        <v/>
      </c>
      <c r="U26" s="97"/>
      <c r="W26" s="26" t="str">
        <f t="shared" si="2"/>
        <v/>
      </c>
      <c r="X26" s="26" t="str">
        <f t="shared" si="3"/>
        <v/>
      </c>
      <c r="Z26" s="48" t="str">
        <f>IFERROR(INDEX('Standard Runs'!$E$11:$E$65, MATCH($L26, 'Standard Runs'!$D$11:$D$65, 0)), "")</f>
        <v/>
      </c>
      <c r="AB26" s="26" t="str">
        <f t="shared" si="4"/>
        <v/>
      </c>
      <c r="AC26" s="26" t="str">
        <f t="shared" si="5"/>
        <v/>
      </c>
      <c r="AE26" s="26" t="str">
        <f t="shared" si="6"/>
        <v/>
      </c>
      <c r="AG26" s="26" t="str">
        <f>IF($D26="", "", COUNTIF($D$11:$D$2510, "&gt;"&amp;$D26)+1+COUNTIF($D$11:$D26, $D26)-1)</f>
        <v/>
      </c>
      <c r="AH26" s="92" t="str">
        <f t="shared" si="7"/>
        <v/>
      </c>
      <c r="AJ26" s="26" t="str">
        <f t="shared" si="8"/>
        <v/>
      </c>
      <c r="AK26" s="26" t="str">
        <f t="shared" si="9"/>
        <v/>
      </c>
    </row>
    <row r="27" spans="1:37" x14ac:dyDescent="0.25">
      <c r="A27" s="97"/>
      <c r="B27" s="26" t="str">
        <f t="shared" si="10"/>
        <v/>
      </c>
      <c r="C27" s="97"/>
      <c r="D27" s="123"/>
      <c r="E27" s="124"/>
      <c r="F27" s="125"/>
      <c r="G27" s="97"/>
      <c r="H27" s="24" t="str">
        <f>IF($E27="", "", IFERROR(ROUND($E27*INDEX('Intro &amp; Setup'!$BY$8:$BY$9, MATCH($E$8, 'Intro &amp; Setup'!$BX$8:$BX$9, 0)), 2), ""))</f>
        <v/>
      </c>
      <c r="I27" s="18" t="str">
        <f>IF(OR($E27="", $F27=""), "", IF($E$8='Intro &amp; Setup'!$BX$9, $F27/$E27, IF($H$8='Intro &amp; Setup'!$BX$9, $F27/$H27, "")))</f>
        <v/>
      </c>
      <c r="J27" s="21" t="str">
        <f>IF(OR($E27="", $F27=""), "", IF($E$8='Intro &amp; Setup'!$BX$8, $F27/$E27, IF($H$8='Intro &amp; Setup'!$BX$8, $F27/$H27, "")))</f>
        <v/>
      </c>
      <c r="K27" s="97"/>
      <c r="L27" s="42" t="str">
        <f t="array" ref="L27">IF($W27="", "", IFERROR(INDEX('Standard Runs'!$D$11:$D$65, MATCH(1, ('Standard Runs'!$F$11:$F$65&lt;=E27)*('Standard Runs'!$G$11:$G$65&gt;=E27), 0)), ""))</f>
        <v/>
      </c>
      <c r="M27" s="45" t="str">
        <f t="shared" si="0"/>
        <v/>
      </c>
      <c r="N27" s="97"/>
      <c r="O27" s="52" t="str">
        <f t="shared" si="1"/>
        <v/>
      </c>
      <c r="P27" s="53" t="str">
        <f>IF(OR($L27="", $M27=""), "", COUNTIFS($L$11:$L$2510, $L27, $M$11:$M$2510, "&lt;"&amp;$M27)+1+COUNTIFS($L$11:$L27, $L27, $M$11:$M27, $M27)-1)</f>
        <v/>
      </c>
      <c r="Q27" s="97"/>
      <c r="R27" s="57" t="str">
        <f t="array" ref="R27">IF(OR($L27="", $M27=""), "", MIN(IF($L$11:$L$2510=$L27, $M$11:$M$2510)))</f>
        <v/>
      </c>
      <c r="S27" s="18" t="str">
        <f t="array" ref="S27">IF(OR($L27="", $M27=""), "", AVERAGEIF($L$11:$L$2510, $L27, $M$11:$M$2510))</f>
        <v/>
      </c>
      <c r="T27" s="21" t="str">
        <f t="array" ref="T27">IF(OR($L27="", $M27=""), "", MAX(IF($L$11:$L$2510=$L27, $M$11:$M$2510)))</f>
        <v/>
      </c>
      <c r="U27" s="97"/>
      <c r="W27" s="26" t="str">
        <f t="shared" si="2"/>
        <v/>
      </c>
      <c r="X27" s="26" t="str">
        <f t="shared" si="3"/>
        <v/>
      </c>
      <c r="Z27" s="48" t="str">
        <f>IFERROR(INDEX('Standard Runs'!$E$11:$E$65, MATCH($L27, 'Standard Runs'!$D$11:$D$65, 0)), "")</f>
        <v/>
      </c>
      <c r="AB27" s="26" t="str">
        <f t="shared" si="4"/>
        <v/>
      </c>
      <c r="AC27" s="26" t="str">
        <f t="shared" si="5"/>
        <v/>
      </c>
      <c r="AE27" s="26" t="str">
        <f t="shared" si="6"/>
        <v/>
      </c>
      <c r="AG27" s="26" t="str">
        <f>IF($D27="", "", COUNTIF($D$11:$D$2510, "&gt;"&amp;$D27)+1+COUNTIF($D$11:$D27, $D27)-1)</f>
        <v/>
      </c>
      <c r="AH27" s="92" t="str">
        <f t="shared" si="7"/>
        <v/>
      </c>
      <c r="AJ27" s="26" t="str">
        <f t="shared" si="8"/>
        <v/>
      </c>
      <c r="AK27" s="26" t="str">
        <f t="shared" si="9"/>
        <v/>
      </c>
    </row>
    <row r="28" spans="1:37" x14ac:dyDescent="0.25">
      <c r="A28" s="97"/>
      <c r="B28" s="26" t="str">
        <f t="shared" si="10"/>
        <v/>
      </c>
      <c r="C28" s="97"/>
      <c r="D28" s="123"/>
      <c r="E28" s="124"/>
      <c r="F28" s="125"/>
      <c r="G28" s="97"/>
      <c r="H28" s="24" t="str">
        <f>IF($E28="", "", IFERROR(ROUND($E28*INDEX('Intro &amp; Setup'!$BY$8:$BY$9, MATCH($E$8, 'Intro &amp; Setup'!$BX$8:$BX$9, 0)), 2), ""))</f>
        <v/>
      </c>
      <c r="I28" s="18" t="str">
        <f>IF(OR($E28="", $F28=""), "", IF($E$8='Intro &amp; Setup'!$BX$9, $F28/$E28, IF($H$8='Intro &amp; Setup'!$BX$9, $F28/$H28, "")))</f>
        <v/>
      </c>
      <c r="J28" s="21" t="str">
        <f>IF(OR($E28="", $F28=""), "", IF($E$8='Intro &amp; Setup'!$BX$8, $F28/$E28, IF($H$8='Intro &amp; Setup'!$BX$8, $F28/$H28, "")))</f>
        <v/>
      </c>
      <c r="K28" s="97"/>
      <c r="L28" s="42" t="str">
        <f t="array" ref="L28">IF($W28="", "", IFERROR(INDEX('Standard Runs'!$D$11:$D$65, MATCH(1, ('Standard Runs'!$F$11:$F$65&lt;=E28)*('Standard Runs'!$G$11:$G$65&gt;=E28), 0)), ""))</f>
        <v/>
      </c>
      <c r="M28" s="45" t="str">
        <f t="shared" si="0"/>
        <v/>
      </c>
      <c r="N28" s="97"/>
      <c r="O28" s="52" t="str">
        <f t="shared" si="1"/>
        <v/>
      </c>
      <c r="P28" s="53" t="str">
        <f>IF(OR($L28="", $M28=""), "", COUNTIFS($L$11:$L$2510, $L28, $M$11:$M$2510, "&lt;"&amp;$M28)+1+COUNTIFS($L$11:$L28, $L28, $M$11:$M28, $M28)-1)</f>
        <v/>
      </c>
      <c r="Q28" s="97"/>
      <c r="R28" s="57" t="str">
        <f t="array" ref="R28">IF(OR($L28="", $M28=""), "", MIN(IF($L$11:$L$2510=$L28, $M$11:$M$2510)))</f>
        <v/>
      </c>
      <c r="S28" s="18" t="str">
        <f t="array" ref="S28">IF(OR($L28="", $M28=""), "", AVERAGEIF($L$11:$L$2510, $L28, $M$11:$M$2510))</f>
        <v/>
      </c>
      <c r="T28" s="21" t="str">
        <f t="array" ref="T28">IF(OR($L28="", $M28=""), "", MAX(IF($L$11:$L$2510=$L28, $M$11:$M$2510)))</f>
        <v/>
      </c>
      <c r="U28" s="97"/>
      <c r="W28" s="26" t="str">
        <f t="shared" si="2"/>
        <v/>
      </c>
      <c r="X28" s="26" t="str">
        <f t="shared" si="3"/>
        <v/>
      </c>
      <c r="Z28" s="48" t="str">
        <f>IFERROR(INDEX('Standard Runs'!$E$11:$E$65, MATCH($L28, 'Standard Runs'!$D$11:$D$65, 0)), "")</f>
        <v/>
      </c>
      <c r="AB28" s="26" t="str">
        <f t="shared" si="4"/>
        <v/>
      </c>
      <c r="AC28" s="26" t="str">
        <f t="shared" si="5"/>
        <v/>
      </c>
      <c r="AE28" s="26" t="str">
        <f t="shared" si="6"/>
        <v/>
      </c>
      <c r="AG28" s="26" t="str">
        <f>IF($D28="", "", COUNTIF($D$11:$D$2510, "&gt;"&amp;$D28)+1+COUNTIF($D$11:$D28, $D28)-1)</f>
        <v/>
      </c>
      <c r="AH28" s="92" t="str">
        <f t="shared" si="7"/>
        <v/>
      </c>
      <c r="AJ28" s="26" t="str">
        <f t="shared" si="8"/>
        <v/>
      </c>
      <c r="AK28" s="26" t="str">
        <f t="shared" si="9"/>
        <v/>
      </c>
    </row>
    <row r="29" spans="1:37" x14ac:dyDescent="0.25">
      <c r="A29" s="97"/>
      <c r="B29" s="26" t="str">
        <f t="shared" si="10"/>
        <v/>
      </c>
      <c r="C29" s="97"/>
      <c r="D29" s="123"/>
      <c r="E29" s="124"/>
      <c r="F29" s="125"/>
      <c r="G29" s="97"/>
      <c r="H29" s="24" t="str">
        <f>IF($E29="", "", IFERROR(ROUND($E29*INDEX('Intro &amp; Setup'!$BY$8:$BY$9, MATCH($E$8, 'Intro &amp; Setup'!$BX$8:$BX$9, 0)), 2), ""))</f>
        <v/>
      </c>
      <c r="I29" s="18" t="str">
        <f>IF(OR($E29="", $F29=""), "", IF($E$8='Intro &amp; Setup'!$BX$9, $F29/$E29, IF($H$8='Intro &amp; Setup'!$BX$9, $F29/$H29, "")))</f>
        <v/>
      </c>
      <c r="J29" s="21" t="str">
        <f>IF(OR($E29="", $F29=""), "", IF($E$8='Intro &amp; Setup'!$BX$8, $F29/$E29, IF($H$8='Intro &amp; Setup'!$BX$8, $F29/$H29, "")))</f>
        <v/>
      </c>
      <c r="K29" s="97"/>
      <c r="L29" s="42" t="str">
        <f t="array" ref="L29">IF($W29="", "", IFERROR(INDEX('Standard Runs'!$D$11:$D$65, MATCH(1, ('Standard Runs'!$F$11:$F$65&lt;=E29)*('Standard Runs'!$G$11:$G$65&gt;=E29), 0)), ""))</f>
        <v/>
      </c>
      <c r="M29" s="45" t="str">
        <f t="shared" si="0"/>
        <v/>
      </c>
      <c r="N29" s="97"/>
      <c r="O29" s="52" t="str">
        <f t="shared" si="1"/>
        <v/>
      </c>
      <c r="P29" s="53" t="str">
        <f>IF(OR($L29="", $M29=""), "", COUNTIFS($L$11:$L$2510, $L29, $M$11:$M$2510, "&lt;"&amp;$M29)+1+COUNTIFS($L$11:$L29, $L29, $M$11:$M29, $M29)-1)</f>
        <v/>
      </c>
      <c r="Q29" s="97"/>
      <c r="R29" s="57" t="str">
        <f t="array" ref="R29">IF(OR($L29="", $M29=""), "", MIN(IF($L$11:$L$2510=$L29, $M$11:$M$2510)))</f>
        <v/>
      </c>
      <c r="S29" s="18" t="str">
        <f t="array" ref="S29">IF(OR($L29="", $M29=""), "", AVERAGEIF($L$11:$L$2510, $L29, $M$11:$M$2510))</f>
        <v/>
      </c>
      <c r="T29" s="21" t="str">
        <f t="array" ref="T29">IF(OR($L29="", $M29=""), "", MAX(IF($L$11:$L$2510=$L29, $M$11:$M$2510)))</f>
        <v/>
      </c>
      <c r="U29" s="97"/>
      <c r="W29" s="26" t="str">
        <f t="shared" si="2"/>
        <v/>
      </c>
      <c r="X29" s="26" t="str">
        <f t="shared" si="3"/>
        <v/>
      </c>
      <c r="Z29" s="48" t="str">
        <f>IFERROR(INDEX('Standard Runs'!$E$11:$E$65, MATCH($L29, 'Standard Runs'!$D$11:$D$65, 0)), "")</f>
        <v/>
      </c>
      <c r="AB29" s="26" t="str">
        <f t="shared" si="4"/>
        <v/>
      </c>
      <c r="AC29" s="26" t="str">
        <f t="shared" si="5"/>
        <v/>
      </c>
      <c r="AE29" s="26" t="str">
        <f t="shared" si="6"/>
        <v/>
      </c>
      <c r="AG29" s="26" t="str">
        <f>IF($D29="", "", COUNTIF($D$11:$D$2510, "&gt;"&amp;$D29)+1+COUNTIF($D$11:$D29, $D29)-1)</f>
        <v/>
      </c>
      <c r="AH29" s="92" t="str">
        <f t="shared" si="7"/>
        <v/>
      </c>
      <c r="AJ29" s="26" t="str">
        <f t="shared" si="8"/>
        <v/>
      </c>
      <c r="AK29" s="26" t="str">
        <f t="shared" si="9"/>
        <v/>
      </c>
    </row>
    <row r="30" spans="1:37" x14ac:dyDescent="0.25">
      <c r="A30" s="97"/>
      <c r="B30" s="26" t="str">
        <f t="shared" si="10"/>
        <v/>
      </c>
      <c r="C30" s="97"/>
      <c r="D30" s="123"/>
      <c r="E30" s="124"/>
      <c r="F30" s="125"/>
      <c r="G30" s="97"/>
      <c r="H30" s="24" t="str">
        <f>IF($E30="", "", IFERROR(ROUND($E30*INDEX('Intro &amp; Setup'!$BY$8:$BY$9, MATCH($E$8, 'Intro &amp; Setup'!$BX$8:$BX$9, 0)), 2), ""))</f>
        <v/>
      </c>
      <c r="I30" s="18" t="str">
        <f>IF(OR($E30="", $F30=""), "", IF($E$8='Intro &amp; Setup'!$BX$9, $F30/$E30, IF($H$8='Intro &amp; Setup'!$BX$9, $F30/$H30, "")))</f>
        <v/>
      </c>
      <c r="J30" s="21" t="str">
        <f>IF(OR($E30="", $F30=""), "", IF($E$8='Intro &amp; Setup'!$BX$8, $F30/$E30, IF($H$8='Intro &amp; Setup'!$BX$8, $F30/$H30, "")))</f>
        <v/>
      </c>
      <c r="K30" s="97"/>
      <c r="L30" s="42" t="str">
        <f t="array" ref="L30">IF($W30="", "", IFERROR(INDEX('Standard Runs'!$D$11:$D$65, MATCH(1, ('Standard Runs'!$F$11:$F$65&lt;=E30)*('Standard Runs'!$G$11:$G$65&gt;=E30), 0)), ""))</f>
        <v/>
      </c>
      <c r="M30" s="45" t="str">
        <f t="shared" si="0"/>
        <v/>
      </c>
      <c r="N30" s="97"/>
      <c r="O30" s="52" t="str">
        <f t="shared" si="1"/>
        <v/>
      </c>
      <c r="P30" s="53" t="str">
        <f>IF(OR($L30="", $M30=""), "", COUNTIFS($L$11:$L$2510, $L30, $M$11:$M$2510, "&lt;"&amp;$M30)+1+COUNTIFS($L$11:$L30, $L30, $M$11:$M30, $M30)-1)</f>
        <v/>
      </c>
      <c r="Q30" s="97"/>
      <c r="R30" s="57" t="str">
        <f t="array" ref="R30">IF(OR($L30="", $M30=""), "", MIN(IF($L$11:$L$2510=$L30, $M$11:$M$2510)))</f>
        <v/>
      </c>
      <c r="S30" s="18" t="str">
        <f t="array" ref="S30">IF(OR($L30="", $M30=""), "", AVERAGEIF($L$11:$L$2510, $L30, $M$11:$M$2510))</f>
        <v/>
      </c>
      <c r="T30" s="21" t="str">
        <f t="array" ref="T30">IF(OR($L30="", $M30=""), "", MAX(IF($L$11:$L$2510=$L30, $M$11:$M$2510)))</f>
        <v/>
      </c>
      <c r="U30" s="97"/>
      <c r="W30" s="26" t="str">
        <f t="shared" si="2"/>
        <v/>
      </c>
      <c r="X30" s="26" t="str">
        <f t="shared" si="3"/>
        <v/>
      </c>
      <c r="Z30" s="48" t="str">
        <f>IFERROR(INDEX('Standard Runs'!$E$11:$E$65, MATCH($L30, 'Standard Runs'!$D$11:$D$65, 0)), "")</f>
        <v/>
      </c>
      <c r="AB30" s="26" t="str">
        <f t="shared" si="4"/>
        <v/>
      </c>
      <c r="AC30" s="26" t="str">
        <f t="shared" si="5"/>
        <v/>
      </c>
      <c r="AE30" s="26" t="str">
        <f t="shared" si="6"/>
        <v/>
      </c>
      <c r="AG30" s="26" t="str">
        <f>IF($D30="", "", COUNTIF($D$11:$D$2510, "&gt;"&amp;$D30)+1+COUNTIF($D$11:$D30, $D30)-1)</f>
        <v/>
      </c>
      <c r="AH30" s="92" t="str">
        <f t="shared" si="7"/>
        <v/>
      </c>
      <c r="AJ30" s="26" t="str">
        <f t="shared" si="8"/>
        <v/>
      </c>
      <c r="AK30" s="26" t="str">
        <f t="shared" si="9"/>
        <v/>
      </c>
    </row>
    <row r="31" spans="1:37" x14ac:dyDescent="0.25">
      <c r="A31" s="97"/>
      <c r="B31" s="26" t="str">
        <f t="shared" si="10"/>
        <v/>
      </c>
      <c r="C31" s="97"/>
      <c r="D31" s="123"/>
      <c r="E31" s="124"/>
      <c r="F31" s="125"/>
      <c r="G31" s="97"/>
      <c r="H31" s="24" t="str">
        <f>IF($E31="", "", IFERROR(ROUND($E31*INDEX('Intro &amp; Setup'!$BY$8:$BY$9, MATCH($E$8, 'Intro &amp; Setup'!$BX$8:$BX$9, 0)), 2), ""))</f>
        <v/>
      </c>
      <c r="I31" s="18" t="str">
        <f>IF(OR($E31="", $F31=""), "", IF($E$8='Intro &amp; Setup'!$BX$9, $F31/$E31, IF($H$8='Intro &amp; Setup'!$BX$9, $F31/$H31, "")))</f>
        <v/>
      </c>
      <c r="J31" s="21" t="str">
        <f>IF(OR($E31="", $F31=""), "", IF($E$8='Intro &amp; Setup'!$BX$8, $F31/$E31, IF($H$8='Intro &amp; Setup'!$BX$8, $F31/$H31, "")))</f>
        <v/>
      </c>
      <c r="K31" s="97"/>
      <c r="L31" s="42" t="str">
        <f t="array" ref="L31">IF($W31="", "", IFERROR(INDEX('Standard Runs'!$D$11:$D$65, MATCH(1, ('Standard Runs'!$F$11:$F$65&lt;=E31)*('Standard Runs'!$G$11:$G$65&gt;=E31), 0)), ""))</f>
        <v/>
      </c>
      <c r="M31" s="45" t="str">
        <f t="shared" si="0"/>
        <v/>
      </c>
      <c r="N31" s="97"/>
      <c r="O31" s="52" t="str">
        <f t="shared" si="1"/>
        <v/>
      </c>
      <c r="P31" s="53" t="str">
        <f>IF(OR($L31="", $M31=""), "", COUNTIFS($L$11:$L$2510, $L31, $M$11:$M$2510, "&lt;"&amp;$M31)+1+COUNTIFS($L$11:$L31, $L31, $M$11:$M31, $M31)-1)</f>
        <v/>
      </c>
      <c r="Q31" s="97"/>
      <c r="R31" s="57" t="str">
        <f t="array" ref="R31">IF(OR($L31="", $M31=""), "", MIN(IF($L$11:$L$2510=$L31, $M$11:$M$2510)))</f>
        <v/>
      </c>
      <c r="S31" s="18" t="str">
        <f t="array" ref="S31">IF(OR($L31="", $M31=""), "", AVERAGEIF($L$11:$L$2510, $L31, $M$11:$M$2510))</f>
        <v/>
      </c>
      <c r="T31" s="21" t="str">
        <f t="array" ref="T31">IF(OR($L31="", $M31=""), "", MAX(IF($L$11:$L$2510=$L31, $M$11:$M$2510)))</f>
        <v/>
      </c>
      <c r="U31" s="97"/>
      <c r="W31" s="26" t="str">
        <f t="shared" si="2"/>
        <v/>
      </c>
      <c r="X31" s="26" t="str">
        <f t="shared" si="3"/>
        <v/>
      </c>
      <c r="Z31" s="48" t="str">
        <f>IFERROR(INDEX('Standard Runs'!$E$11:$E$65, MATCH($L31, 'Standard Runs'!$D$11:$D$65, 0)), "")</f>
        <v/>
      </c>
      <c r="AB31" s="26" t="str">
        <f t="shared" si="4"/>
        <v/>
      </c>
      <c r="AC31" s="26" t="str">
        <f t="shared" si="5"/>
        <v/>
      </c>
      <c r="AE31" s="26" t="str">
        <f t="shared" si="6"/>
        <v/>
      </c>
      <c r="AG31" s="26" t="str">
        <f>IF($D31="", "", COUNTIF($D$11:$D$2510, "&gt;"&amp;$D31)+1+COUNTIF($D$11:$D31, $D31)-1)</f>
        <v/>
      </c>
      <c r="AH31" s="92" t="str">
        <f t="shared" si="7"/>
        <v/>
      </c>
      <c r="AJ31" s="26" t="str">
        <f t="shared" si="8"/>
        <v/>
      </c>
      <c r="AK31" s="26" t="str">
        <f t="shared" si="9"/>
        <v/>
      </c>
    </row>
    <row r="32" spans="1:37" x14ac:dyDescent="0.25">
      <c r="A32" s="97"/>
      <c r="B32" s="26" t="str">
        <f t="shared" si="10"/>
        <v/>
      </c>
      <c r="C32" s="97"/>
      <c r="D32" s="123"/>
      <c r="E32" s="124"/>
      <c r="F32" s="125"/>
      <c r="G32" s="97"/>
      <c r="H32" s="24" t="str">
        <f>IF($E32="", "", IFERROR(ROUND($E32*INDEX('Intro &amp; Setup'!$BY$8:$BY$9, MATCH($E$8, 'Intro &amp; Setup'!$BX$8:$BX$9, 0)), 2), ""))</f>
        <v/>
      </c>
      <c r="I32" s="18" t="str">
        <f>IF(OR($E32="", $F32=""), "", IF($E$8='Intro &amp; Setup'!$BX$9, $F32/$E32, IF($H$8='Intro &amp; Setup'!$BX$9, $F32/$H32, "")))</f>
        <v/>
      </c>
      <c r="J32" s="21" t="str">
        <f>IF(OR($E32="", $F32=""), "", IF($E$8='Intro &amp; Setup'!$BX$8, $F32/$E32, IF($H$8='Intro &amp; Setup'!$BX$8, $F32/$H32, "")))</f>
        <v/>
      </c>
      <c r="K32" s="97"/>
      <c r="L32" s="42" t="str">
        <f t="array" ref="L32">IF($W32="", "", IFERROR(INDEX('Standard Runs'!$D$11:$D$65, MATCH(1, ('Standard Runs'!$F$11:$F$65&lt;=E32)*('Standard Runs'!$G$11:$G$65&gt;=E32), 0)), ""))</f>
        <v/>
      </c>
      <c r="M32" s="45" t="str">
        <f t="shared" si="0"/>
        <v/>
      </c>
      <c r="N32" s="97"/>
      <c r="O32" s="52" t="str">
        <f t="shared" si="1"/>
        <v/>
      </c>
      <c r="P32" s="53" t="str">
        <f>IF(OR($L32="", $M32=""), "", COUNTIFS($L$11:$L$2510, $L32, $M$11:$M$2510, "&lt;"&amp;$M32)+1+COUNTIFS($L$11:$L32, $L32, $M$11:$M32, $M32)-1)</f>
        <v/>
      </c>
      <c r="Q32" s="97"/>
      <c r="R32" s="57" t="str">
        <f t="array" ref="R32">IF(OR($L32="", $M32=""), "", MIN(IF($L$11:$L$2510=$L32, $M$11:$M$2510)))</f>
        <v/>
      </c>
      <c r="S32" s="18" t="str">
        <f t="array" ref="S32">IF(OR($L32="", $M32=""), "", AVERAGEIF($L$11:$L$2510, $L32, $M$11:$M$2510))</f>
        <v/>
      </c>
      <c r="T32" s="21" t="str">
        <f t="array" ref="T32">IF(OR($L32="", $M32=""), "", MAX(IF($L$11:$L$2510=$L32, $M$11:$M$2510)))</f>
        <v/>
      </c>
      <c r="U32" s="97"/>
      <c r="W32" s="26" t="str">
        <f t="shared" si="2"/>
        <v/>
      </c>
      <c r="X32" s="26" t="str">
        <f t="shared" si="3"/>
        <v/>
      </c>
      <c r="Z32" s="48" t="str">
        <f>IFERROR(INDEX('Standard Runs'!$E$11:$E$65, MATCH($L32, 'Standard Runs'!$D$11:$D$65, 0)), "")</f>
        <v/>
      </c>
      <c r="AB32" s="26" t="str">
        <f t="shared" si="4"/>
        <v/>
      </c>
      <c r="AC32" s="26" t="str">
        <f t="shared" si="5"/>
        <v/>
      </c>
      <c r="AE32" s="26" t="str">
        <f t="shared" si="6"/>
        <v/>
      </c>
      <c r="AG32" s="26" t="str">
        <f>IF($D32="", "", COUNTIF($D$11:$D$2510, "&gt;"&amp;$D32)+1+COUNTIF($D$11:$D32, $D32)-1)</f>
        <v/>
      </c>
      <c r="AH32" s="92" t="str">
        <f t="shared" si="7"/>
        <v/>
      </c>
      <c r="AJ32" s="26" t="str">
        <f t="shared" si="8"/>
        <v/>
      </c>
      <c r="AK32" s="26" t="str">
        <f t="shared" si="9"/>
        <v/>
      </c>
    </row>
    <row r="33" spans="1:37" x14ac:dyDescent="0.25">
      <c r="A33" s="97"/>
      <c r="B33" s="26" t="str">
        <f t="shared" si="10"/>
        <v/>
      </c>
      <c r="C33" s="97"/>
      <c r="D33" s="123"/>
      <c r="E33" s="124"/>
      <c r="F33" s="125"/>
      <c r="G33" s="97"/>
      <c r="H33" s="24" t="str">
        <f>IF($E33="", "", IFERROR(ROUND($E33*INDEX('Intro &amp; Setup'!$BY$8:$BY$9, MATCH($E$8, 'Intro &amp; Setup'!$BX$8:$BX$9, 0)), 2), ""))</f>
        <v/>
      </c>
      <c r="I33" s="18" t="str">
        <f>IF(OR($E33="", $F33=""), "", IF($E$8='Intro &amp; Setup'!$BX$9, $F33/$E33, IF($H$8='Intro &amp; Setup'!$BX$9, $F33/$H33, "")))</f>
        <v/>
      </c>
      <c r="J33" s="21" t="str">
        <f>IF(OR($E33="", $F33=""), "", IF($E$8='Intro &amp; Setup'!$BX$8, $F33/$E33, IF($H$8='Intro &amp; Setup'!$BX$8, $F33/$H33, "")))</f>
        <v/>
      </c>
      <c r="K33" s="97"/>
      <c r="L33" s="42" t="str">
        <f t="array" ref="L33">IF($W33="", "", IFERROR(INDEX('Standard Runs'!$D$11:$D$65, MATCH(1, ('Standard Runs'!$F$11:$F$65&lt;=E33)*('Standard Runs'!$G$11:$G$65&gt;=E33), 0)), ""))</f>
        <v/>
      </c>
      <c r="M33" s="45" t="str">
        <f t="shared" si="0"/>
        <v/>
      </c>
      <c r="N33" s="97"/>
      <c r="O33" s="52" t="str">
        <f t="shared" si="1"/>
        <v/>
      </c>
      <c r="P33" s="53" t="str">
        <f>IF(OR($L33="", $M33=""), "", COUNTIFS($L$11:$L$2510, $L33, $M$11:$M$2510, "&lt;"&amp;$M33)+1+COUNTIFS($L$11:$L33, $L33, $M$11:$M33, $M33)-1)</f>
        <v/>
      </c>
      <c r="Q33" s="97"/>
      <c r="R33" s="57" t="str">
        <f t="array" ref="R33">IF(OR($L33="", $M33=""), "", MIN(IF($L$11:$L$2510=$L33, $M$11:$M$2510)))</f>
        <v/>
      </c>
      <c r="S33" s="18" t="str">
        <f t="array" ref="S33">IF(OR($L33="", $M33=""), "", AVERAGEIF($L$11:$L$2510, $L33, $M$11:$M$2510))</f>
        <v/>
      </c>
      <c r="T33" s="21" t="str">
        <f t="array" ref="T33">IF(OR($L33="", $M33=""), "", MAX(IF($L$11:$L$2510=$L33, $M$11:$M$2510)))</f>
        <v/>
      </c>
      <c r="U33" s="97"/>
      <c r="W33" s="26" t="str">
        <f t="shared" si="2"/>
        <v/>
      </c>
      <c r="X33" s="26" t="str">
        <f t="shared" si="3"/>
        <v/>
      </c>
      <c r="Z33" s="48" t="str">
        <f>IFERROR(INDEX('Standard Runs'!$E$11:$E$65, MATCH($L33, 'Standard Runs'!$D$11:$D$65, 0)), "")</f>
        <v/>
      </c>
      <c r="AB33" s="26" t="str">
        <f t="shared" si="4"/>
        <v/>
      </c>
      <c r="AC33" s="26" t="str">
        <f t="shared" si="5"/>
        <v/>
      </c>
      <c r="AE33" s="26" t="str">
        <f t="shared" si="6"/>
        <v/>
      </c>
      <c r="AG33" s="26" t="str">
        <f>IF($D33="", "", COUNTIF($D$11:$D$2510, "&gt;"&amp;$D33)+1+COUNTIF($D$11:$D33, $D33)-1)</f>
        <v/>
      </c>
      <c r="AH33" s="92" t="str">
        <f t="shared" si="7"/>
        <v/>
      </c>
      <c r="AJ33" s="26" t="str">
        <f t="shared" si="8"/>
        <v/>
      </c>
      <c r="AK33" s="26" t="str">
        <f t="shared" si="9"/>
        <v/>
      </c>
    </row>
    <row r="34" spans="1:37" x14ac:dyDescent="0.25">
      <c r="A34" s="97"/>
      <c r="B34" s="26" t="str">
        <f t="shared" si="10"/>
        <v/>
      </c>
      <c r="C34" s="97"/>
      <c r="D34" s="123"/>
      <c r="E34" s="124"/>
      <c r="F34" s="125"/>
      <c r="G34" s="97"/>
      <c r="H34" s="24" t="str">
        <f>IF($E34="", "", IFERROR(ROUND($E34*INDEX('Intro &amp; Setup'!$BY$8:$BY$9, MATCH($E$8, 'Intro &amp; Setup'!$BX$8:$BX$9, 0)), 2), ""))</f>
        <v/>
      </c>
      <c r="I34" s="18" t="str">
        <f>IF(OR($E34="", $F34=""), "", IF($E$8='Intro &amp; Setup'!$BX$9, $F34/$E34, IF($H$8='Intro &amp; Setup'!$BX$9, $F34/$H34, "")))</f>
        <v/>
      </c>
      <c r="J34" s="21" t="str">
        <f>IF(OR($E34="", $F34=""), "", IF($E$8='Intro &amp; Setup'!$BX$8, $F34/$E34, IF($H$8='Intro &amp; Setup'!$BX$8, $F34/$H34, "")))</f>
        <v/>
      </c>
      <c r="K34" s="97"/>
      <c r="L34" s="42" t="str">
        <f t="array" ref="L34">IF($W34="", "", IFERROR(INDEX('Standard Runs'!$D$11:$D$65, MATCH(1, ('Standard Runs'!$F$11:$F$65&lt;=E34)*('Standard Runs'!$G$11:$G$65&gt;=E34), 0)), ""))</f>
        <v/>
      </c>
      <c r="M34" s="45" t="str">
        <f t="shared" si="0"/>
        <v/>
      </c>
      <c r="N34" s="97"/>
      <c r="O34" s="52" t="str">
        <f t="shared" si="1"/>
        <v/>
      </c>
      <c r="P34" s="53" t="str">
        <f>IF(OR($L34="", $M34=""), "", COUNTIFS($L$11:$L$2510, $L34, $M$11:$M$2510, "&lt;"&amp;$M34)+1+COUNTIFS($L$11:$L34, $L34, $M$11:$M34, $M34)-1)</f>
        <v/>
      </c>
      <c r="Q34" s="97"/>
      <c r="R34" s="57" t="str">
        <f t="array" ref="R34">IF(OR($L34="", $M34=""), "", MIN(IF($L$11:$L$2510=$L34, $M$11:$M$2510)))</f>
        <v/>
      </c>
      <c r="S34" s="18" t="str">
        <f t="array" ref="S34">IF(OR($L34="", $M34=""), "", AVERAGEIF($L$11:$L$2510, $L34, $M$11:$M$2510))</f>
        <v/>
      </c>
      <c r="T34" s="21" t="str">
        <f t="array" ref="T34">IF(OR($L34="", $M34=""), "", MAX(IF($L$11:$L$2510=$L34, $M$11:$M$2510)))</f>
        <v/>
      </c>
      <c r="U34" s="97"/>
      <c r="W34" s="26" t="str">
        <f t="shared" si="2"/>
        <v/>
      </c>
      <c r="X34" s="26" t="str">
        <f t="shared" si="3"/>
        <v/>
      </c>
      <c r="Z34" s="48" t="str">
        <f>IFERROR(INDEX('Standard Runs'!$E$11:$E$65, MATCH($L34, 'Standard Runs'!$D$11:$D$65, 0)), "")</f>
        <v/>
      </c>
      <c r="AB34" s="26" t="str">
        <f t="shared" si="4"/>
        <v/>
      </c>
      <c r="AC34" s="26" t="str">
        <f t="shared" si="5"/>
        <v/>
      </c>
      <c r="AE34" s="26" t="str">
        <f t="shared" si="6"/>
        <v/>
      </c>
      <c r="AG34" s="26" t="str">
        <f>IF($D34="", "", COUNTIF($D$11:$D$2510, "&gt;"&amp;$D34)+1+COUNTIF($D$11:$D34, $D34)-1)</f>
        <v/>
      </c>
      <c r="AH34" s="92" t="str">
        <f t="shared" si="7"/>
        <v/>
      </c>
      <c r="AJ34" s="26" t="str">
        <f t="shared" si="8"/>
        <v/>
      </c>
      <c r="AK34" s="26" t="str">
        <f t="shared" si="9"/>
        <v/>
      </c>
    </row>
    <row r="35" spans="1:37" x14ac:dyDescent="0.25">
      <c r="A35" s="97"/>
      <c r="B35" s="26" t="str">
        <f t="shared" si="10"/>
        <v/>
      </c>
      <c r="C35" s="97"/>
      <c r="D35" s="123"/>
      <c r="E35" s="124"/>
      <c r="F35" s="125"/>
      <c r="G35" s="97"/>
      <c r="H35" s="24" t="str">
        <f>IF($E35="", "", IFERROR(ROUND($E35*INDEX('Intro &amp; Setup'!$BY$8:$BY$9, MATCH($E$8, 'Intro &amp; Setup'!$BX$8:$BX$9, 0)), 2), ""))</f>
        <v/>
      </c>
      <c r="I35" s="18" t="str">
        <f>IF(OR($E35="", $F35=""), "", IF($E$8='Intro &amp; Setup'!$BX$9, $F35/$E35, IF($H$8='Intro &amp; Setup'!$BX$9, $F35/$H35, "")))</f>
        <v/>
      </c>
      <c r="J35" s="21" t="str">
        <f>IF(OR($E35="", $F35=""), "", IF($E$8='Intro &amp; Setup'!$BX$8, $F35/$E35, IF($H$8='Intro &amp; Setup'!$BX$8, $F35/$H35, "")))</f>
        <v/>
      </c>
      <c r="K35" s="97"/>
      <c r="L35" s="42" t="str">
        <f t="array" ref="L35">IF($W35="", "", IFERROR(INDEX('Standard Runs'!$D$11:$D$65, MATCH(1, ('Standard Runs'!$F$11:$F$65&lt;=E35)*('Standard Runs'!$G$11:$G$65&gt;=E35), 0)), ""))</f>
        <v/>
      </c>
      <c r="M35" s="45" t="str">
        <f t="shared" si="0"/>
        <v/>
      </c>
      <c r="N35" s="97"/>
      <c r="O35" s="52" t="str">
        <f t="shared" si="1"/>
        <v/>
      </c>
      <c r="P35" s="53" t="str">
        <f>IF(OR($L35="", $M35=""), "", COUNTIFS($L$11:$L$2510, $L35, $M$11:$M$2510, "&lt;"&amp;$M35)+1+COUNTIFS($L$11:$L35, $L35, $M$11:$M35, $M35)-1)</f>
        <v/>
      </c>
      <c r="Q35" s="97"/>
      <c r="R35" s="57" t="str">
        <f t="array" ref="R35">IF(OR($L35="", $M35=""), "", MIN(IF($L$11:$L$2510=$L35, $M$11:$M$2510)))</f>
        <v/>
      </c>
      <c r="S35" s="18" t="str">
        <f t="array" ref="S35">IF(OR($L35="", $M35=""), "", AVERAGEIF($L$11:$L$2510, $L35, $M$11:$M$2510))</f>
        <v/>
      </c>
      <c r="T35" s="21" t="str">
        <f t="array" ref="T35">IF(OR($L35="", $M35=""), "", MAX(IF($L$11:$L$2510=$L35, $M$11:$M$2510)))</f>
        <v/>
      </c>
      <c r="U35" s="97"/>
      <c r="W35" s="26" t="str">
        <f t="shared" si="2"/>
        <v/>
      </c>
      <c r="X35" s="26" t="str">
        <f t="shared" si="3"/>
        <v/>
      </c>
      <c r="Z35" s="48" t="str">
        <f>IFERROR(INDEX('Standard Runs'!$E$11:$E$65, MATCH($L35, 'Standard Runs'!$D$11:$D$65, 0)), "")</f>
        <v/>
      </c>
      <c r="AB35" s="26" t="str">
        <f t="shared" si="4"/>
        <v/>
      </c>
      <c r="AC35" s="26" t="str">
        <f t="shared" si="5"/>
        <v/>
      </c>
      <c r="AE35" s="26" t="str">
        <f t="shared" si="6"/>
        <v/>
      </c>
      <c r="AG35" s="26" t="str">
        <f>IF($D35="", "", COUNTIF($D$11:$D$2510, "&gt;"&amp;$D35)+1+COUNTIF($D$11:$D35, $D35)-1)</f>
        <v/>
      </c>
      <c r="AH35" s="92" t="str">
        <f t="shared" si="7"/>
        <v/>
      </c>
      <c r="AJ35" s="26" t="str">
        <f t="shared" si="8"/>
        <v/>
      </c>
      <c r="AK35" s="26" t="str">
        <f t="shared" si="9"/>
        <v/>
      </c>
    </row>
    <row r="36" spans="1:37" x14ac:dyDescent="0.25">
      <c r="A36" s="97"/>
      <c r="B36" s="26" t="str">
        <f t="shared" si="10"/>
        <v/>
      </c>
      <c r="C36" s="97"/>
      <c r="D36" s="123"/>
      <c r="E36" s="124"/>
      <c r="F36" s="125"/>
      <c r="G36" s="97"/>
      <c r="H36" s="24" t="str">
        <f>IF($E36="", "", IFERROR(ROUND($E36*INDEX('Intro &amp; Setup'!$BY$8:$BY$9, MATCH($E$8, 'Intro &amp; Setup'!$BX$8:$BX$9, 0)), 2), ""))</f>
        <v/>
      </c>
      <c r="I36" s="18" t="str">
        <f>IF(OR($E36="", $F36=""), "", IF($E$8='Intro &amp; Setup'!$BX$9, $F36/$E36, IF($H$8='Intro &amp; Setup'!$BX$9, $F36/$H36, "")))</f>
        <v/>
      </c>
      <c r="J36" s="21" t="str">
        <f>IF(OR($E36="", $F36=""), "", IF($E$8='Intro &amp; Setup'!$BX$8, $F36/$E36, IF($H$8='Intro &amp; Setup'!$BX$8, $F36/$H36, "")))</f>
        <v/>
      </c>
      <c r="K36" s="97"/>
      <c r="L36" s="42" t="str">
        <f t="array" ref="L36">IF($W36="", "", IFERROR(INDEX('Standard Runs'!$D$11:$D$65, MATCH(1, ('Standard Runs'!$F$11:$F$65&lt;=E36)*('Standard Runs'!$G$11:$G$65&gt;=E36), 0)), ""))</f>
        <v/>
      </c>
      <c r="M36" s="45" t="str">
        <f t="shared" si="0"/>
        <v/>
      </c>
      <c r="N36" s="97"/>
      <c r="O36" s="52" t="str">
        <f t="shared" si="1"/>
        <v/>
      </c>
      <c r="P36" s="53" t="str">
        <f>IF(OR($L36="", $M36=""), "", COUNTIFS($L$11:$L$2510, $L36, $M$11:$M$2510, "&lt;"&amp;$M36)+1+COUNTIFS($L$11:$L36, $L36, $M$11:$M36, $M36)-1)</f>
        <v/>
      </c>
      <c r="Q36" s="97"/>
      <c r="R36" s="57" t="str">
        <f t="array" ref="R36">IF(OR($L36="", $M36=""), "", MIN(IF($L$11:$L$2510=$L36, $M$11:$M$2510)))</f>
        <v/>
      </c>
      <c r="S36" s="18" t="str">
        <f t="array" ref="S36">IF(OR($L36="", $M36=""), "", AVERAGEIF($L$11:$L$2510, $L36, $M$11:$M$2510))</f>
        <v/>
      </c>
      <c r="T36" s="21" t="str">
        <f t="array" ref="T36">IF(OR($L36="", $M36=""), "", MAX(IF($L$11:$L$2510=$L36, $M$11:$M$2510)))</f>
        <v/>
      </c>
      <c r="U36" s="97"/>
      <c r="W36" s="26" t="str">
        <f t="shared" si="2"/>
        <v/>
      </c>
      <c r="X36" s="26" t="str">
        <f t="shared" si="3"/>
        <v/>
      </c>
      <c r="Z36" s="48" t="str">
        <f>IFERROR(INDEX('Standard Runs'!$E$11:$E$65, MATCH($L36, 'Standard Runs'!$D$11:$D$65, 0)), "")</f>
        <v/>
      </c>
      <c r="AB36" s="26" t="str">
        <f t="shared" si="4"/>
        <v/>
      </c>
      <c r="AC36" s="26" t="str">
        <f t="shared" si="5"/>
        <v/>
      </c>
      <c r="AE36" s="26" t="str">
        <f t="shared" si="6"/>
        <v/>
      </c>
      <c r="AG36" s="26" t="str">
        <f>IF($D36="", "", COUNTIF($D$11:$D$2510, "&gt;"&amp;$D36)+1+COUNTIF($D$11:$D36, $D36)-1)</f>
        <v/>
      </c>
      <c r="AH36" s="92" t="str">
        <f t="shared" si="7"/>
        <v/>
      </c>
      <c r="AJ36" s="26" t="str">
        <f t="shared" si="8"/>
        <v/>
      </c>
      <c r="AK36" s="26" t="str">
        <f t="shared" si="9"/>
        <v/>
      </c>
    </row>
    <row r="37" spans="1:37" x14ac:dyDescent="0.25">
      <c r="A37" s="97"/>
      <c r="B37" s="26" t="str">
        <f t="shared" si="10"/>
        <v/>
      </c>
      <c r="C37" s="97"/>
      <c r="D37" s="123"/>
      <c r="E37" s="124"/>
      <c r="F37" s="125"/>
      <c r="G37" s="97"/>
      <c r="H37" s="24" t="str">
        <f>IF($E37="", "", IFERROR(ROUND($E37*INDEX('Intro &amp; Setup'!$BY$8:$BY$9, MATCH($E$8, 'Intro &amp; Setup'!$BX$8:$BX$9, 0)), 2), ""))</f>
        <v/>
      </c>
      <c r="I37" s="18" t="str">
        <f>IF(OR($E37="", $F37=""), "", IF($E$8='Intro &amp; Setup'!$BX$9, $F37/$E37, IF($H$8='Intro &amp; Setup'!$BX$9, $F37/$H37, "")))</f>
        <v/>
      </c>
      <c r="J37" s="21" t="str">
        <f>IF(OR($E37="", $F37=""), "", IF($E$8='Intro &amp; Setup'!$BX$8, $F37/$E37, IF($H$8='Intro &amp; Setup'!$BX$8, $F37/$H37, "")))</f>
        <v/>
      </c>
      <c r="K37" s="97"/>
      <c r="L37" s="42" t="str">
        <f t="array" ref="L37">IF($W37="", "", IFERROR(INDEX('Standard Runs'!$D$11:$D$65, MATCH(1, ('Standard Runs'!$F$11:$F$65&lt;=E37)*('Standard Runs'!$G$11:$G$65&gt;=E37), 0)), ""))</f>
        <v/>
      </c>
      <c r="M37" s="45" t="str">
        <f t="shared" si="0"/>
        <v/>
      </c>
      <c r="N37" s="97"/>
      <c r="O37" s="52" t="str">
        <f t="shared" si="1"/>
        <v/>
      </c>
      <c r="P37" s="53" t="str">
        <f>IF(OR($L37="", $M37=""), "", COUNTIFS($L$11:$L$2510, $L37, $M$11:$M$2510, "&lt;"&amp;$M37)+1+COUNTIFS($L$11:$L37, $L37, $M$11:$M37, $M37)-1)</f>
        <v/>
      </c>
      <c r="Q37" s="97"/>
      <c r="R37" s="57" t="str">
        <f t="array" ref="R37">IF(OR($L37="", $M37=""), "", MIN(IF($L$11:$L$2510=$L37, $M$11:$M$2510)))</f>
        <v/>
      </c>
      <c r="S37" s="18" t="str">
        <f t="array" ref="S37">IF(OR($L37="", $M37=""), "", AVERAGEIF($L$11:$L$2510, $L37, $M$11:$M$2510))</f>
        <v/>
      </c>
      <c r="T37" s="21" t="str">
        <f t="array" ref="T37">IF(OR($L37="", $M37=""), "", MAX(IF($L$11:$L$2510=$L37, $M$11:$M$2510)))</f>
        <v/>
      </c>
      <c r="U37" s="97"/>
      <c r="W37" s="26" t="str">
        <f t="shared" si="2"/>
        <v/>
      </c>
      <c r="X37" s="26" t="str">
        <f t="shared" si="3"/>
        <v/>
      </c>
      <c r="Z37" s="48" t="str">
        <f>IFERROR(INDEX('Standard Runs'!$E$11:$E$65, MATCH($L37, 'Standard Runs'!$D$11:$D$65, 0)), "")</f>
        <v/>
      </c>
      <c r="AB37" s="26" t="str">
        <f t="shared" si="4"/>
        <v/>
      </c>
      <c r="AC37" s="26" t="str">
        <f t="shared" si="5"/>
        <v/>
      </c>
      <c r="AE37" s="26" t="str">
        <f t="shared" si="6"/>
        <v/>
      </c>
      <c r="AG37" s="26" t="str">
        <f>IF($D37="", "", COUNTIF($D$11:$D$2510, "&gt;"&amp;$D37)+1+COUNTIF($D$11:$D37, $D37)-1)</f>
        <v/>
      </c>
      <c r="AH37" s="92" t="str">
        <f t="shared" si="7"/>
        <v/>
      </c>
      <c r="AJ37" s="26" t="str">
        <f t="shared" si="8"/>
        <v/>
      </c>
      <c r="AK37" s="26" t="str">
        <f t="shared" si="9"/>
        <v/>
      </c>
    </row>
    <row r="38" spans="1:37" x14ac:dyDescent="0.25">
      <c r="A38" s="97"/>
      <c r="B38" s="26" t="str">
        <f t="shared" si="10"/>
        <v/>
      </c>
      <c r="C38" s="97"/>
      <c r="D38" s="123"/>
      <c r="E38" s="124"/>
      <c r="F38" s="125"/>
      <c r="G38" s="97"/>
      <c r="H38" s="24" t="str">
        <f>IF($E38="", "", IFERROR(ROUND($E38*INDEX('Intro &amp; Setup'!$BY$8:$BY$9, MATCH($E$8, 'Intro &amp; Setup'!$BX$8:$BX$9, 0)), 2), ""))</f>
        <v/>
      </c>
      <c r="I38" s="18" t="str">
        <f>IF(OR($E38="", $F38=""), "", IF($E$8='Intro &amp; Setup'!$BX$9, $F38/$E38, IF($H$8='Intro &amp; Setup'!$BX$9, $F38/$H38, "")))</f>
        <v/>
      </c>
      <c r="J38" s="21" t="str">
        <f>IF(OR($E38="", $F38=""), "", IF($E$8='Intro &amp; Setup'!$BX$8, $F38/$E38, IF($H$8='Intro &amp; Setup'!$BX$8, $F38/$H38, "")))</f>
        <v/>
      </c>
      <c r="K38" s="97"/>
      <c r="L38" s="42" t="str">
        <f t="array" ref="L38">IF($W38="", "", IFERROR(INDEX('Standard Runs'!$D$11:$D$65, MATCH(1, ('Standard Runs'!$F$11:$F$65&lt;=E38)*('Standard Runs'!$G$11:$G$65&gt;=E38), 0)), ""))</f>
        <v/>
      </c>
      <c r="M38" s="45" t="str">
        <f t="shared" si="0"/>
        <v/>
      </c>
      <c r="N38" s="97"/>
      <c r="O38" s="52" t="str">
        <f t="shared" si="1"/>
        <v/>
      </c>
      <c r="P38" s="53" t="str">
        <f>IF(OR($L38="", $M38=""), "", COUNTIFS($L$11:$L$2510, $L38, $M$11:$M$2510, "&lt;"&amp;$M38)+1+COUNTIFS($L$11:$L38, $L38, $M$11:$M38, $M38)-1)</f>
        <v/>
      </c>
      <c r="Q38" s="97"/>
      <c r="R38" s="57" t="str">
        <f t="array" ref="R38">IF(OR($L38="", $M38=""), "", MIN(IF($L$11:$L$2510=$L38, $M$11:$M$2510)))</f>
        <v/>
      </c>
      <c r="S38" s="18" t="str">
        <f t="array" ref="S38">IF(OR($L38="", $M38=""), "", AVERAGEIF($L$11:$L$2510, $L38, $M$11:$M$2510))</f>
        <v/>
      </c>
      <c r="T38" s="21" t="str">
        <f t="array" ref="T38">IF(OR($L38="", $M38=""), "", MAX(IF($L$11:$L$2510=$L38, $M$11:$M$2510)))</f>
        <v/>
      </c>
      <c r="U38" s="97"/>
      <c r="W38" s="26" t="str">
        <f t="shared" si="2"/>
        <v/>
      </c>
      <c r="X38" s="26" t="str">
        <f t="shared" si="3"/>
        <v/>
      </c>
      <c r="Z38" s="48" t="str">
        <f>IFERROR(INDEX('Standard Runs'!$E$11:$E$65, MATCH($L38, 'Standard Runs'!$D$11:$D$65, 0)), "")</f>
        <v/>
      </c>
      <c r="AB38" s="26" t="str">
        <f t="shared" si="4"/>
        <v/>
      </c>
      <c r="AC38" s="26" t="str">
        <f t="shared" si="5"/>
        <v/>
      </c>
      <c r="AE38" s="26" t="str">
        <f t="shared" si="6"/>
        <v/>
      </c>
      <c r="AG38" s="26" t="str">
        <f>IF($D38="", "", COUNTIF($D$11:$D$2510, "&gt;"&amp;$D38)+1+COUNTIF($D$11:$D38, $D38)-1)</f>
        <v/>
      </c>
      <c r="AH38" s="92" t="str">
        <f t="shared" si="7"/>
        <v/>
      </c>
      <c r="AJ38" s="26" t="str">
        <f t="shared" si="8"/>
        <v/>
      </c>
      <c r="AK38" s="26" t="str">
        <f t="shared" si="9"/>
        <v/>
      </c>
    </row>
    <row r="39" spans="1:37" x14ac:dyDescent="0.25">
      <c r="A39" s="97"/>
      <c r="B39" s="26" t="str">
        <f t="shared" si="10"/>
        <v/>
      </c>
      <c r="C39" s="97"/>
      <c r="D39" s="123"/>
      <c r="E39" s="124"/>
      <c r="F39" s="125"/>
      <c r="G39" s="97"/>
      <c r="H39" s="24" t="str">
        <f>IF($E39="", "", IFERROR(ROUND($E39*INDEX('Intro &amp; Setup'!$BY$8:$BY$9, MATCH($E$8, 'Intro &amp; Setup'!$BX$8:$BX$9, 0)), 2), ""))</f>
        <v/>
      </c>
      <c r="I39" s="18" t="str">
        <f>IF(OR($E39="", $F39=""), "", IF($E$8='Intro &amp; Setup'!$BX$9, $F39/$E39, IF($H$8='Intro &amp; Setup'!$BX$9, $F39/$H39, "")))</f>
        <v/>
      </c>
      <c r="J39" s="21" t="str">
        <f>IF(OR($E39="", $F39=""), "", IF($E$8='Intro &amp; Setup'!$BX$8, $F39/$E39, IF($H$8='Intro &amp; Setup'!$BX$8, $F39/$H39, "")))</f>
        <v/>
      </c>
      <c r="K39" s="97"/>
      <c r="L39" s="42" t="str">
        <f t="array" ref="L39">IF($W39="", "", IFERROR(INDEX('Standard Runs'!$D$11:$D$65, MATCH(1, ('Standard Runs'!$F$11:$F$65&lt;=E39)*('Standard Runs'!$G$11:$G$65&gt;=E39), 0)), ""))</f>
        <v/>
      </c>
      <c r="M39" s="45" t="str">
        <f t="shared" si="0"/>
        <v/>
      </c>
      <c r="N39" s="97"/>
      <c r="O39" s="52" t="str">
        <f t="shared" si="1"/>
        <v/>
      </c>
      <c r="P39" s="53" t="str">
        <f>IF(OR($L39="", $M39=""), "", COUNTIFS($L$11:$L$2510, $L39, $M$11:$M$2510, "&lt;"&amp;$M39)+1+COUNTIFS($L$11:$L39, $L39, $M$11:$M39, $M39)-1)</f>
        <v/>
      </c>
      <c r="Q39" s="97"/>
      <c r="R39" s="57" t="str">
        <f t="array" ref="R39">IF(OR($L39="", $M39=""), "", MIN(IF($L$11:$L$2510=$L39, $M$11:$M$2510)))</f>
        <v/>
      </c>
      <c r="S39" s="18" t="str">
        <f t="array" ref="S39">IF(OR($L39="", $M39=""), "", AVERAGEIF($L$11:$L$2510, $L39, $M$11:$M$2510))</f>
        <v/>
      </c>
      <c r="T39" s="21" t="str">
        <f t="array" ref="T39">IF(OR($L39="", $M39=""), "", MAX(IF($L$11:$L$2510=$L39, $M$11:$M$2510)))</f>
        <v/>
      </c>
      <c r="U39" s="97"/>
      <c r="W39" s="26" t="str">
        <f t="shared" si="2"/>
        <v/>
      </c>
      <c r="X39" s="26" t="str">
        <f t="shared" si="3"/>
        <v/>
      </c>
      <c r="Z39" s="48" t="str">
        <f>IFERROR(INDEX('Standard Runs'!$E$11:$E$65, MATCH($L39, 'Standard Runs'!$D$11:$D$65, 0)), "")</f>
        <v/>
      </c>
      <c r="AB39" s="26" t="str">
        <f t="shared" si="4"/>
        <v/>
      </c>
      <c r="AC39" s="26" t="str">
        <f t="shared" si="5"/>
        <v/>
      </c>
      <c r="AE39" s="26" t="str">
        <f t="shared" si="6"/>
        <v/>
      </c>
      <c r="AG39" s="26" t="str">
        <f>IF($D39="", "", COUNTIF($D$11:$D$2510, "&gt;"&amp;$D39)+1+COUNTIF($D$11:$D39, $D39)-1)</f>
        <v/>
      </c>
      <c r="AH39" s="92" t="str">
        <f t="shared" si="7"/>
        <v/>
      </c>
      <c r="AJ39" s="26" t="str">
        <f t="shared" si="8"/>
        <v/>
      </c>
      <c r="AK39" s="26" t="str">
        <f t="shared" si="9"/>
        <v/>
      </c>
    </row>
    <row r="40" spans="1:37" x14ac:dyDescent="0.25">
      <c r="A40" s="97"/>
      <c r="B40" s="26" t="str">
        <f t="shared" si="10"/>
        <v/>
      </c>
      <c r="C40" s="97"/>
      <c r="D40" s="123"/>
      <c r="E40" s="124"/>
      <c r="F40" s="125"/>
      <c r="G40" s="97"/>
      <c r="H40" s="24" t="str">
        <f>IF($E40="", "", IFERROR(ROUND($E40*INDEX('Intro &amp; Setup'!$BY$8:$BY$9, MATCH($E$8, 'Intro &amp; Setup'!$BX$8:$BX$9, 0)), 2), ""))</f>
        <v/>
      </c>
      <c r="I40" s="18" t="str">
        <f>IF(OR($E40="", $F40=""), "", IF($E$8='Intro &amp; Setup'!$BX$9, $F40/$E40, IF($H$8='Intro &amp; Setup'!$BX$9, $F40/$H40, "")))</f>
        <v/>
      </c>
      <c r="J40" s="21" t="str">
        <f>IF(OR($E40="", $F40=""), "", IF($E$8='Intro &amp; Setup'!$BX$8, $F40/$E40, IF($H$8='Intro &amp; Setup'!$BX$8, $F40/$H40, "")))</f>
        <v/>
      </c>
      <c r="K40" s="97"/>
      <c r="L40" s="42" t="str">
        <f t="array" ref="L40">IF($W40="", "", IFERROR(INDEX('Standard Runs'!$D$11:$D$65, MATCH(1, ('Standard Runs'!$F$11:$F$65&lt;=E40)*('Standard Runs'!$G$11:$G$65&gt;=E40), 0)), ""))</f>
        <v/>
      </c>
      <c r="M40" s="45" t="str">
        <f t="shared" si="0"/>
        <v/>
      </c>
      <c r="N40" s="97"/>
      <c r="O40" s="52" t="str">
        <f t="shared" si="1"/>
        <v/>
      </c>
      <c r="P40" s="53" t="str">
        <f>IF(OR($L40="", $M40=""), "", COUNTIFS($L$11:$L$2510, $L40, $M$11:$M$2510, "&lt;"&amp;$M40)+1+COUNTIFS($L$11:$L40, $L40, $M$11:$M40, $M40)-1)</f>
        <v/>
      </c>
      <c r="Q40" s="97"/>
      <c r="R40" s="57" t="str">
        <f t="array" ref="R40">IF(OR($L40="", $M40=""), "", MIN(IF($L$11:$L$2510=$L40, $M$11:$M$2510)))</f>
        <v/>
      </c>
      <c r="S40" s="18" t="str">
        <f t="array" ref="S40">IF(OR($L40="", $M40=""), "", AVERAGEIF($L$11:$L$2510, $L40, $M$11:$M$2510))</f>
        <v/>
      </c>
      <c r="T40" s="21" t="str">
        <f t="array" ref="T40">IF(OR($L40="", $M40=""), "", MAX(IF($L$11:$L$2510=$L40, $M$11:$M$2510)))</f>
        <v/>
      </c>
      <c r="U40" s="97"/>
      <c r="W40" s="26" t="str">
        <f t="shared" si="2"/>
        <v/>
      </c>
      <c r="X40" s="26" t="str">
        <f t="shared" si="3"/>
        <v/>
      </c>
      <c r="Z40" s="48" t="str">
        <f>IFERROR(INDEX('Standard Runs'!$E$11:$E$65, MATCH($L40, 'Standard Runs'!$D$11:$D$65, 0)), "")</f>
        <v/>
      </c>
      <c r="AB40" s="26" t="str">
        <f t="shared" si="4"/>
        <v/>
      </c>
      <c r="AC40" s="26" t="str">
        <f t="shared" si="5"/>
        <v/>
      </c>
      <c r="AE40" s="26" t="str">
        <f t="shared" si="6"/>
        <v/>
      </c>
      <c r="AG40" s="26" t="str">
        <f>IF($D40="", "", COUNTIF($D$11:$D$2510, "&gt;"&amp;$D40)+1+COUNTIF($D$11:$D40, $D40)-1)</f>
        <v/>
      </c>
      <c r="AH40" s="92" t="str">
        <f t="shared" si="7"/>
        <v/>
      </c>
      <c r="AJ40" s="26" t="str">
        <f t="shared" si="8"/>
        <v/>
      </c>
      <c r="AK40" s="26" t="str">
        <f t="shared" si="9"/>
        <v/>
      </c>
    </row>
    <row r="41" spans="1:37" x14ac:dyDescent="0.25">
      <c r="A41" s="97"/>
      <c r="B41" s="26" t="str">
        <f t="shared" si="10"/>
        <v/>
      </c>
      <c r="C41" s="97"/>
      <c r="D41" s="123"/>
      <c r="E41" s="124"/>
      <c r="F41" s="125"/>
      <c r="G41" s="97"/>
      <c r="H41" s="24" t="str">
        <f>IF($E41="", "", IFERROR(ROUND($E41*INDEX('Intro &amp; Setup'!$BY$8:$BY$9, MATCH($E$8, 'Intro &amp; Setup'!$BX$8:$BX$9, 0)), 2), ""))</f>
        <v/>
      </c>
      <c r="I41" s="18" t="str">
        <f>IF(OR($E41="", $F41=""), "", IF($E$8='Intro &amp; Setup'!$BX$9, $F41/$E41, IF($H$8='Intro &amp; Setup'!$BX$9, $F41/$H41, "")))</f>
        <v/>
      </c>
      <c r="J41" s="21" t="str">
        <f>IF(OR($E41="", $F41=""), "", IF($E$8='Intro &amp; Setup'!$BX$8, $F41/$E41, IF($H$8='Intro &amp; Setup'!$BX$8, $F41/$H41, "")))</f>
        <v/>
      </c>
      <c r="K41" s="97"/>
      <c r="L41" s="42" t="str">
        <f t="array" ref="L41">IF($W41="", "", IFERROR(INDEX('Standard Runs'!$D$11:$D$65, MATCH(1, ('Standard Runs'!$F$11:$F$65&lt;=E41)*('Standard Runs'!$G$11:$G$65&gt;=E41), 0)), ""))</f>
        <v/>
      </c>
      <c r="M41" s="45" t="str">
        <f t="shared" si="0"/>
        <v/>
      </c>
      <c r="N41" s="97"/>
      <c r="O41" s="52" t="str">
        <f t="shared" si="1"/>
        <v/>
      </c>
      <c r="P41" s="53" t="str">
        <f>IF(OR($L41="", $M41=""), "", COUNTIFS($L$11:$L$2510, $L41, $M$11:$M$2510, "&lt;"&amp;$M41)+1+COUNTIFS($L$11:$L41, $L41, $M$11:$M41, $M41)-1)</f>
        <v/>
      </c>
      <c r="Q41" s="97"/>
      <c r="R41" s="57" t="str">
        <f t="array" ref="R41">IF(OR($L41="", $M41=""), "", MIN(IF($L$11:$L$2510=$L41, $M$11:$M$2510)))</f>
        <v/>
      </c>
      <c r="S41" s="18" t="str">
        <f t="array" ref="S41">IF(OR($L41="", $M41=""), "", AVERAGEIF($L$11:$L$2510, $L41, $M$11:$M$2510))</f>
        <v/>
      </c>
      <c r="T41" s="21" t="str">
        <f t="array" ref="T41">IF(OR($L41="", $M41=""), "", MAX(IF($L$11:$L$2510=$L41, $M$11:$M$2510)))</f>
        <v/>
      </c>
      <c r="U41" s="97"/>
      <c r="W41" s="26" t="str">
        <f t="shared" si="2"/>
        <v/>
      </c>
      <c r="X41" s="26" t="str">
        <f t="shared" si="3"/>
        <v/>
      </c>
      <c r="Z41" s="48" t="str">
        <f>IFERROR(INDEX('Standard Runs'!$E$11:$E$65, MATCH($L41, 'Standard Runs'!$D$11:$D$65, 0)), "")</f>
        <v/>
      </c>
      <c r="AB41" s="26" t="str">
        <f t="shared" si="4"/>
        <v/>
      </c>
      <c r="AC41" s="26" t="str">
        <f t="shared" si="5"/>
        <v/>
      </c>
      <c r="AE41" s="26" t="str">
        <f t="shared" si="6"/>
        <v/>
      </c>
      <c r="AG41" s="26" t="str">
        <f>IF($D41="", "", COUNTIF($D$11:$D$2510, "&gt;"&amp;$D41)+1+COUNTIF($D$11:$D41, $D41)-1)</f>
        <v/>
      </c>
      <c r="AH41" s="92" t="str">
        <f t="shared" si="7"/>
        <v/>
      </c>
      <c r="AJ41" s="26" t="str">
        <f t="shared" si="8"/>
        <v/>
      </c>
      <c r="AK41" s="26" t="str">
        <f t="shared" si="9"/>
        <v/>
      </c>
    </row>
    <row r="42" spans="1:37" x14ac:dyDescent="0.25">
      <c r="A42" s="97"/>
      <c r="B42" s="26" t="str">
        <f t="shared" si="10"/>
        <v/>
      </c>
      <c r="C42" s="97"/>
      <c r="D42" s="123"/>
      <c r="E42" s="124"/>
      <c r="F42" s="125"/>
      <c r="G42" s="97"/>
      <c r="H42" s="24" t="str">
        <f>IF($E42="", "", IFERROR(ROUND($E42*INDEX('Intro &amp; Setup'!$BY$8:$BY$9, MATCH($E$8, 'Intro &amp; Setup'!$BX$8:$BX$9, 0)), 2), ""))</f>
        <v/>
      </c>
      <c r="I42" s="18" t="str">
        <f>IF(OR($E42="", $F42=""), "", IF($E$8='Intro &amp; Setup'!$BX$9, $F42/$E42, IF($H$8='Intro &amp; Setup'!$BX$9, $F42/$H42, "")))</f>
        <v/>
      </c>
      <c r="J42" s="21" t="str">
        <f>IF(OR($E42="", $F42=""), "", IF($E$8='Intro &amp; Setup'!$BX$8, $F42/$E42, IF($H$8='Intro &amp; Setup'!$BX$8, $F42/$H42, "")))</f>
        <v/>
      </c>
      <c r="K42" s="97"/>
      <c r="L42" s="42" t="str">
        <f t="array" ref="L42">IF($W42="", "", IFERROR(INDEX('Standard Runs'!$D$11:$D$65, MATCH(1, ('Standard Runs'!$F$11:$F$65&lt;=E42)*('Standard Runs'!$G$11:$G$65&gt;=E42), 0)), ""))</f>
        <v/>
      </c>
      <c r="M42" s="45" t="str">
        <f t="shared" si="0"/>
        <v/>
      </c>
      <c r="N42" s="97"/>
      <c r="O42" s="52" t="str">
        <f t="shared" si="1"/>
        <v/>
      </c>
      <c r="P42" s="53" t="str">
        <f>IF(OR($L42="", $M42=""), "", COUNTIFS($L$11:$L$2510, $L42, $M$11:$M$2510, "&lt;"&amp;$M42)+1+COUNTIFS($L$11:$L42, $L42, $M$11:$M42, $M42)-1)</f>
        <v/>
      </c>
      <c r="Q42" s="97"/>
      <c r="R42" s="57" t="str">
        <f t="array" ref="R42">IF(OR($L42="", $M42=""), "", MIN(IF($L$11:$L$2510=$L42, $M$11:$M$2510)))</f>
        <v/>
      </c>
      <c r="S42" s="18" t="str">
        <f t="array" ref="S42">IF(OR($L42="", $M42=""), "", AVERAGEIF($L$11:$L$2510, $L42, $M$11:$M$2510))</f>
        <v/>
      </c>
      <c r="T42" s="21" t="str">
        <f t="array" ref="T42">IF(OR($L42="", $M42=""), "", MAX(IF($L$11:$L$2510=$L42, $M$11:$M$2510)))</f>
        <v/>
      </c>
      <c r="U42" s="97"/>
      <c r="W42" s="26" t="str">
        <f t="shared" si="2"/>
        <v/>
      </c>
      <c r="X42" s="26" t="str">
        <f t="shared" si="3"/>
        <v/>
      </c>
      <c r="Z42" s="48" t="str">
        <f>IFERROR(INDEX('Standard Runs'!$E$11:$E$65, MATCH($L42, 'Standard Runs'!$D$11:$D$65, 0)), "")</f>
        <v/>
      </c>
      <c r="AB42" s="26" t="str">
        <f t="shared" si="4"/>
        <v/>
      </c>
      <c r="AC42" s="26" t="str">
        <f t="shared" si="5"/>
        <v/>
      </c>
      <c r="AE42" s="26" t="str">
        <f t="shared" si="6"/>
        <v/>
      </c>
      <c r="AG42" s="26" t="str">
        <f>IF($D42="", "", COUNTIF($D$11:$D$2510, "&gt;"&amp;$D42)+1+COUNTIF($D$11:$D42, $D42)-1)</f>
        <v/>
      </c>
      <c r="AH42" s="92" t="str">
        <f t="shared" si="7"/>
        <v/>
      </c>
      <c r="AJ42" s="26" t="str">
        <f t="shared" si="8"/>
        <v/>
      </c>
      <c r="AK42" s="26" t="str">
        <f t="shared" si="9"/>
        <v/>
      </c>
    </row>
    <row r="43" spans="1:37" x14ac:dyDescent="0.25">
      <c r="A43" s="97"/>
      <c r="B43" s="26" t="str">
        <f t="shared" si="10"/>
        <v/>
      </c>
      <c r="C43" s="97"/>
      <c r="D43" s="123"/>
      <c r="E43" s="124"/>
      <c r="F43" s="125"/>
      <c r="G43" s="97"/>
      <c r="H43" s="24" t="str">
        <f>IF($E43="", "", IFERROR(ROUND($E43*INDEX('Intro &amp; Setup'!$BY$8:$BY$9, MATCH($E$8, 'Intro &amp; Setup'!$BX$8:$BX$9, 0)), 2), ""))</f>
        <v/>
      </c>
      <c r="I43" s="18" t="str">
        <f>IF(OR($E43="", $F43=""), "", IF($E$8='Intro &amp; Setup'!$BX$9, $F43/$E43, IF($H$8='Intro &amp; Setup'!$BX$9, $F43/$H43, "")))</f>
        <v/>
      </c>
      <c r="J43" s="21" t="str">
        <f>IF(OR($E43="", $F43=""), "", IF($E$8='Intro &amp; Setup'!$BX$8, $F43/$E43, IF($H$8='Intro &amp; Setup'!$BX$8, $F43/$H43, "")))</f>
        <v/>
      </c>
      <c r="K43" s="97"/>
      <c r="L43" s="42" t="str">
        <f t="array" ref="L43">IF($W43="", "", IFERROR(INDEX('Standard Runs'!$D$11:$D$65, MATCH(1, ('Standard Runs'!$F$11:$F$65&lt;=E43)*('Standard Runs'!$G$11:$G$65&gt;=E43), 0)), ""))</f>
        <v/>
      </c>
      <c r="M43" s="45" t="str">
        <f t="shared" si="0"/>
        <v/>
      </c>
      <c r="N43" s="97"/>
      <c r="O43" s="52" t="str">
        <f t="shared" si="1"/>
        <v/>
      </c>
      <c r="P43" s="53" t="str">
        <f>IF(OR($L43="", $M43=""), "", COUNTIFS($L$11:$L$2510, $L43, $M$11:$M$2510, "&lt;"&amp;$M43)+1+COUNTIFS($L$11:$L43, $L43, $M$11:$M43, $M43)-1)</f>
        <v/>
      </c>
      <c r="Q43" s="97"/>
      <c r="R43" s="57" t="str">
        <f t="array" ref="R43">IF(OR($L43="", $M43=""), "", MIN(IF($L$11:$L$2510=$L43, $M$11:$M$2510)))</f>
        <v/>
      </c>
      <c r="S43" s="18" t="str">
        <f t="array" ref="S43">IF(OR($L43="", $M43=""), "", AVERAGEIF($L$11:$L$2510, $L43, $M$11:$M$2510))</f>
        <v/>
      </c>
      <c r="T43" s="21" t="str">
        <f t="array" ref="T43">IF(OR($L43="", $M43=""), "", MAX(IF($L$11:$L$2510=$L43, $M$11:$M$2510)))</f>
        <v/>
      </c>
      <c r="U43" s="97"/>
      <c r="W43" s="26" t="str">
        <f t="shared" si="2"/>
        <v/>
      </c>
      <c r="X43" s="26" t="str">
        <f t="shared" si="3"/>
        <v/>
      </c>
      <c r="Z43" s="48" t="str">
        <f>IFERROR(INDEX('Standard Runs'!$E$11:$E$65, MATCH($L43, 'Standard Runs'!$D$11:$D$65, 0)), "")</f>
        <v/>
      </c>
      <c r="AB43" s="26" t="str">
        <f t="shared" si="4"/>
        <v/>
      </c>
      <c r="AC43" s="26" t="str">
        <f t="shared" si="5"/>
        <v/>
      </c>
      <c r="AE43" s="26" t="str">
        <f t="shared" si="6"/>
        <v/>
      </c>
      <c r="AG43" s="26" t="str">
        <f>IF($D43="", "", COUNTIF($D$11:$D$2510, "&gt;"&amp;$D43)+1+COUNTIF($D$11:$D43, $D43)-1)</f>
        <v/>
      </c>
      <c r="AH43" s="92" t="str">
        <f t="shared" si="7"/>
        <v/>
      </c>
      <c r="AJ43" s="26" t="str">
        <f t="shared" si="8"/>
        <v/>
      </c>
      <c r="AK43" s="26" t="str">
        <f t="shared" si="9"/>
        <v/>
      </c>
    </row>
    <row r="44" spans="1:37" x14ac:dyDescent="0.25">
      <c r="A44" s="97"/>
      <c r="B44" s="26" t="str">
        <f t="shared" si="10"/>
        <v/>
      </c>
      <c r="C44" s="97"/>
      <c r="D44" s="123"/>
      <c r="E44" s="124"/>
      <c r="F44" s="125"/>
      <c r="G44" s="97"/>
      <c r="H44" s="24" t="str">
        <f>IF($E44="", "", IFERROR(ROUND($E44*INDEX('Intro &amp; Setup'!$BY$8:$BY$9, MATCH($E$8, 'Intro &amp; Setup'!$BX$8:$BX$9, 0)), 2), ""))</f>
        <v/>
      </c>
      <c r="I44" s="18" t="str">
        <f>IF(OR($E44="", $F44=""), "", IF($E$8='Intro &amp; Setup'!$BX$9, $F44/$E44, IF($H$8='Intro &amp; Setup'!$BX$9, $F44/$H44, "")))</f>
        <v/>
      </c>
      <c r="J44" s="21" t="str">
        <f>IF(OR($E44="", $F44=""), "", IF($E$8='Intro &amp; Setup'!$BX$8, $F44/$E44, IF($H$8='Intro &amp; Setup'!$BX$8, $F44/$H44, "")))</f>
        <v/>
      </c>
      <c r="K44" s="97"/>
      <c r="L44" s="42" t="str">
        <f t="array" ref="L44">IF($W44="", "", IFERROR(INDEX('Standard Runs'!$D$11:$D$65, MATCH(1, ('Standard Runs'!$F$11:$F$65&lt;=E44)*('Standard Runs'!$G$11:$G$65&gt;=E44), 0)), ""))</f>
        <v/>
      </c>
      <c r="M44" s="45" t="str">
        <f t="shared" si="0"/>
        <v/>
      </c>
      <c r="N44" s="97"/>
      <c r="O44" s="52" t="str">
        <f t="shared" si="1"/>
        <v/>
      </c>
      <c r="P44" s="53" t="str">
        <f>IF(OR($L44="", $M44=""), "", COUNTIFS($L$11:$L$2510, $L44, $M$11:$M$2510, "&lt;"&amp;$M44)+1+COUNTIFS($L$11:$L44, $L44, $M$11:$M44, $M44)-1)</f>
        <v/>
      </c>
      <c r="Q44" s="97"/>
      <c r="R44" s="57" t="str">
        <f t="array" ref="R44">IF(OR($L44="", $M44=""), "", MIN(IF($L$11:$L$2510=$L44, $M$11:$M$2510)))</f>
        <v/>
      </c>
      <c r="S44" s="18" t="str">
        <f t="array" ref="S44">IF(OR($L44="", $M44=""), "", AVERAGEIF($L$11:$L$2510, $L44, $M$11:$M$2510))</f>
        <v/>
      </c>
      <c r="T44" s="21" t="str">
        <f t="array" ref="T44">IF(OR($L44="", $M44=""), "", MAX(IF($L$11:$L$2510=$L44, $M$11:$M$2510)))</f>
        <v/>
      </c>
      <c r="U44" s="97"/>
      <c r="W44" s="26" t="str">
        <f t="shared" si="2"/>
        <v/>
      </c>
      <c r="X44" s="26" t="str">
        <f t="shared" si="3"/>
        <v/>
      </c>
      <c r="Z44" s="48" t="str">
        <f>IFERROR(INDEX('Standard Runs'!$E$11:$E$65, MATCH($L44, 'Standard Runs'!$D$11:$D$65, 0)), "")</f>
        <v/>
      </c>
      <c r="AB44" s="26" t="str">
        <f t="shared" si="4"/>
        <v/>
      </c>
      <c r="AC44" s="26" t="str">
        <f t="shared" si="5"/>
        <v/>
      </c>
      <c r="AE44" s="26" t="str">
        <f t="shared" si="6"/>
        <v/>
      </c>
      <c r="AG44" s="26" t="str">
        <f>IF($D44="", "", COUNTIF($D$11:$D$2510, "&gt;"&amp;$D44)+1+COUNTIF($D$11:$D44, $D44)-1)</f>
        <v/>
      </c>
      <c r="AH44" s="92" t="str">
        <f t="shared" si="7"/>
        <v/>
      </c>
      <c r="AJ44" s="26" t="str">
        <f t="shared" si="8"/>
        <v/>
      </c>
      <c r="AK44" s="26" t="str">
        <f t="shared" si="9"/>
        <v/>
      </c>
    </row>
    <row r="45" spans="1:37" x14ac:dyDescent="0.25">
      <c r="A45" s="97"/>
      <c r="B45" s="26" t="str">
        <f t="shared" si="10"/>
        <v/>
      </c>
      <c r="C45" s="97"/>
      <c r="D45" s="123"/>
      <c r="E45" s="124"/>
      <c r="F45" s="125"/>
      <c r="G45" s="97"/>
      <c r="H45" s="24" t="str">
        <f>IF($E45="", "", IFERROR(ROUND($E45*INDEX('Intro &amp; Setup'!$BY$8:$BY$9, MATCH($E$8, 'Intro &amp; Setup'!$BX$8:$BX$9, 0)), 2), ""))</f>
        <v/>
      </c>
      <c r="I45" s="18" t="str">
        <f>IF(OR($E45="", $F45=""), "", IF($E$8='Intro &amp; Setup'!$BX$9, $F45/$E45, IF($H$8='Intro &amp; Setup'!$BX$9, $F45/$H45, "")))</f>
        <v/>
      </c>
      <c r="J45" s="21" t="str">
        <f>IF(OR($E45="", $F45=""), "", IF($E$8='Intro &amp; Setup'!$BX$8, $F45/$E45, IF($H$8='Intro &amp; Setup'!$BX$8, $F45/$H45, "")))</f>
        <v/>
      </c>
      <c r="K45" s="97"/>
      <c r="L45" s="42" t="str">
        <f t="array" ref="L45">IF($W45="", "", IFERROR(INDEX('Standard Runs'!$D$11:$D$65, MATCH(1, ('Standard Runs'!$F$11:$F$65&lt;=E45)*('Standard Runs'!$G$11:$G$65&gt;=E45), 0)), ""))</f>
        <v/>
      </c>
      <c r="M45" s="45" t="str">
        <f t="shared" si="0"/>
        <v/>
      </c>
      <c r="N45" s="97"/>
      <c r="O45" s="52" t="str">
        <f t="shared" si="1"/>
        <v/>
      </c>
      <c r="P45" s="53" t="str">
        <f>IF(OR($L45="", $M45=""), "", COUNTIFS($L$11:$L$2510, $L45, $M$11:$M$2510, "&lt;"&amp;$M45)+1+COUNTIFS($L$11:$L45, $L45, $M$11:$M45, $M45)-1)</f>
        <v/>
      </c>
      <c r="Q45" s="97"/>
      <c r="R45" s="57" t="str">
        <f t="array" ref="R45">IF(OR($L45="", $M45=""), "", MIN(IF($L$11:$L$2510=$L45, $M$11:$M$2510)))</f>
        <v/>
      </c>
      <c r="S45" s="18" t="str">
        <f t="array" ref="S45">IF(OR($L45="", $M45=""), "", AVERAGEIF($L$11:$L$2510, $L45, $M$11:$M$2510))</f>
        <v/>
      </c>
      <c r="T45" s="21" t="str">
        <f t="array" ref="T45">IF(OR($L45="", $M45=""), "", MAX(IF($L$11:$L$2510=$L45, $M$11:$M$2510)))</f>
        <v/>
      </c>
      <c r="U45" s="97"/>
      <c r="W45" s="26" t="str">
        <f t="shared" si="2"/>
        <v/>
      </c>
      <c r="X45" s="26" t="str">
        <f t="shared" si="3"/>
        <v/>
      </c>
      <c r="Z45" s="48" t="str">
        <f>IFERROR(INDEX('Standard Runs'!$E$11:$E$65, MATCH($L45, 'Standard Runs'!$D$11:$D$65, 0)), "")</f>
        <v/>
      </c>
      <c r="AB45" s="26" t="str">
        <f t="shared" si="4"/>
        <v/>
      </c>
      <c r="AC45" s="26" t="str">
        <f t="shared" si="5"/>
        <v/>
      </c>
      <c r="AE45" s="26" t="str">
        <f t="shared" si="6"/>
        <v/>
      </c>
      <c r="AG45" s="26" t="str">
        <f>IF($D45="", "", COUNTIF($D$11:$D$2510, "&gt;"&amp;$D45)+1+COUNTIF($D$11:$D45, $D45)-1)</f>
        <v/>
      </c>
      <c r="AH45" s="92" t="str">
        <f t="shared" si="7"/>
        <v/>
      </c>
      <c r="AJ45" s="26" t="str">
        <f t="shared" si="8"/>
        <v/>
      </c>
      <c r="AK45" s="26" t="str">
        <f t="shared" si="9"/>
        <v/>
      </c>
    </row>
    <row r="46" spans="1:37" x14ac:dyDescent="0.25">
      <c r="A46" s="97"/>
      <c r="B46" s="26" t="str">
        <f t="shared" si="10"/>
        <v/>
      </c>
      <c r="C46" s="97"/>
      <c r="D46" s="123"/>
      <c r="E46" s="124"/>
      <c r="F46" s="125"/>
      <c r="G46" s="97"/>
      <c r="H46" s="24" t="str">
        <f>IF($E46="", "", IFERROR(ROUND($E46*INDEX('Intro &amp; Setup'!$BY$8:$BY$9, MATCH($E$8, 'Intro &amp; Setup'!$BX$8:$BX$9, 0)), 2), ""))</f>
        <v/>
      </c>
      <c r="I46" s="18" t="str">
        <f>IF(OR($E46="", $F46=""), "", IF($E$8='Intro &amp; Setup'!$BX$9, $F46/$E46, IF($H$8='Intro &amp; Setup'!$BX$9, $F46/$H46, "")))</f>
        <v/>
      </c>
      <c r="J46" s="21" t="str">
        <f>IF(OR($E46="", $F46=""), "", IF($E$8='Intro &amp; Setup'!$BX$8, $F46/$E46, IF($H$8='Intro &amp; Setup'!$BX$8, $F46/$H46, "")))</f>
        <v/>
      </c>
      <c r="K46" s="97"/>
      <c r="L46" s="42" t="str">
        <f t="array" ref="L46">IF($W46="", "", IFERROR(INDEX('Standard Runs'!$D$11:$D$65, MATCH(1, ('Standard Runs'!$F$11:$F$65&lt;=E46)*('Standard Runs'!$G$11:$G$65&gt;=E46), 0)), ""))</f>
        <v/>
      </c>
      <c r="M46" s="45" t="str">
        <f t="shared" si="0"/>
        <v/>
      </c>
      <c r="N46" s="97"/>
      <c r="O46" s="52" t="str">
        <f t="shared" si="1"/>
        <v/>
      </c>
      <c r="P46" s="53" t="str">
        <f>IF(OR($L46="", $M46=""), "", COUNTIFS($L$11:$L$2510, $L46, $M$11:$M$2510, "&lt;"&amp;$M46)+1+COUNTIFS($L$11:$L46, $L46, $M$11:$M46, $M46)-1)</f>
        <v/>
      </c>
      <c r="Q46" s="97"/>
      <c r="R46" s="57" t="str">
        <f t="array" ref="R46">IF(OR($L46="", $M46=""), "", MIN(IF($L$11:$L$2510=$L46, $M$11:$M$2510)))</f>
        <v/>
      </c>
      <c r="S46" s="18" t="str">
        <f t="array" ref="S46">IF(OR($L46="", $M46=""), "", AVERAGEIF($L$11:$L$2510, $L46, $M$11:$M$2510))</f>
        <v/>
      </c>
      <c r="T46" s="21" t="str">
        <f t="array" ref="T46">IF(OR($L46="", $M46=""), "", MAX(IF($L$11:$L$2510=$L46, $M$11:$M$2510)))</f>
        <v/>
      </c>
      <c r="U46" s="97"/>
      <c r="W46" s="26" t="str">
        <f t="shared" si="2"/>
        <v/>
      </c>
      <c r="X46" s="26" t="str">
        <f t="shared" si="3"/>
        <v/>
      </c>
      <c r="Z46" s="48" t="str">
        <f>IFERROR(INDEX('Standard Runs'!$E$11:$E$65, MATCH($L46, 'Standard Runs'!$D$11:$D$65, 0)), "")</f>
        <v/>
      </c>
      <c r="AB46" s="26" t="str">
        <f t="shared" si="4"/>
        <v/>
      </c>
      <c r="AC46" s="26" t="str">
        <f t="shared" si="5"/>
        <v/>
      </c>
      <c r="AE46" s="26" t="str">
        <f t="shared" si="6"/>
        <v/>
      </c>
      <c r="AG46" s="26" t="str">
        <f>IF($D46="", "", COUNTIF($D$11:$D$2510, "&gt;"&amp;$D46)+1+COUNTIF($D$11:$D46, $D46)-1)</f>
        <v/>
      </c>
      <c r="AH46" s="92" t="str">
        <f t="shared" si="7"/>
        <v/>
      </c>
      <c r="AJ46" s="26" t="str">
        <f t="shared" si="8"/>
        <v/>
      </c>
      <c r="AK46" s="26" t="str">
        <f t="shared" si="9"/>
        <v/>
      </c>
    </row>
    <row r="47" spans="1:37" x14ac:dyDescent="0.25">
      <c r="A47" s="97"/>
      <c r="B47" s="26" t="str">
        <f t="shared" si="10"/>
        <v/>
      </c>
      <c r="C47" s="97"/>
      <c r="D47" s="123"/>
      <c r="E47" s="124"/>
      <c r="F47" s="125"/>
      <c r="G47" s="97"/>
      <c r="H47" s="24" t="str">
        <f>IF($E47="", "", IFERROR(ROUND($E47*INDEX('Intro &amp; Setup'!$BY$8:$BY$9, MATCH($E$8, 'Intro &amp; Setup'!$BX$8:$BX$9, 0)), 2), ""))</f>
        <v/>
      </c>
      <c r="I47" s="18" t="str">
        <f>IF(OR($E47="", $F47=""), "", IF($E$8='Intro &amp; Setup'!$BX$9, $F47/$E47, IF($H$8='Intro &amp; Setup'!$BX$9, $F47/$H47, "")))</f>
        <v/>
      </c>
      <c r="J47" s="21" t="str">
        <f>IF(OR($E47="", $F47=""), "", IF($E$8='Intro &amp; Setup'!$BX$8, $F47/$E47, IF($H$8='Intro &amp; Setup'!$BX$8, $F47/$H47, "")))</f>
        <v/>
      </c>
      <c r="K47" s="97"/>
      <c r="L47" s="42" t="str">
        <f t="array" ref="L47">IF($W47="", "", IFERROR(INDEX('Standard Runs'!$D$11:$D$65, MATCH(1, ('Standard Runs'!$F$11:$F$65&lt;=E47)*('Standard Runs'!$G$11:$G$65&gt;=E47), 0)), ""))</f>
        <v/>
      </c>
      <c r="M47" s="45" t="str">
        <f t="shared" si="0"/>
        <v/>
      </c>
      <c r="N47" s="97"/>
      <c r="O47" s="52" t="str">
        <f t="shared" si="1"/>
        <v/>
      </c>
      <c r="P47" s="53" t="str">
        <f>IF(OR($L47="", $M47=""), "", COUNTIFS($L$11:$L$2510, $L47, $M$11:$M$2510, "&lt;"&amp;$M47)+1+COUNTIFS($L$11:$L47, $L47, $M$11:$M47, $M47)-1)</f>
        <v/>
      </c>
      <c r="Q47" s="97"/>
      <c r="R47" s="57" t="str">
        <f t="array" ref="R47">IF(OR($L47="", $M47=""), "", MIN(IF($L$11:$L$2510=$L47, $M$11:$M$2510)))</f>
        <v/>
      </c>
      <c r="S47" s="18" t="str">
        <f t="array" ref="S47">IF(OR($L47="", $M47=""), "", AVERAGEIF($L$11:$L$2510, $L47, $M$11:$M$2510))</f>
        <v/>
      </c>
      <c r="T47" s="21" t="str">
        <f t="array" ref="T47">IF(OR($L47="", $M47=""), "", MAX(IF($L$11:$L$2510=$L47, $M$11:$M$2510)))</f>
        <v/>
      </c>
      <c r="U47" s="97"/>
      <c r="W47" s="26" t="str">
        <f t="shared" si="2"/>
        <v/>
      </c>
      <c r="X47" s="26" t="str">
        <f t="shared" si="3"/>
        <v/>
      </c>
      <c r="Z47" s="48" t="str">
        <f>IFERROR(INDEX('Standard Runs'!$E$11:$E$65, MATCH($L47, 'Standard Runs'!$D$11:$D$65, 0)), "")</f>
        <v/>
      </c>
      <c r="AB47" s="26" t="str">
        <f t="shared" si="4"/>
        <v/>
      </c>
      <c r="AC47" s="26" t="str">
        <f t="shared" si="5"/>
        <v/>
      </c>
      <c r="AE47" s="26" t="str">
        <f t="shared" si="6"/>
        <v/>
      </c>
      <c r="AG47" s="26" t="str">
        <f>IF($D47="", "", COUNTIF($D$11:$D$2510, "&gt;"&amp;$D47)+1+COUNTIF($D$11:$D47, $D47)-1)</f>
        <v/>
      </c>
      <c r="AH47" s="92" t="str">
        <f t="shared" si="7"/>
        <v/>
      </c>
      <c r="AJ47" s="26" t="str">
        <f t="shared" si="8"/>
        <v/>
      </c>
      <c r="AK47" s="26" t="str">
        <f t="shared" si="9"/>
        <v/>
      </c>
    </row>
    <row r="48" spans="1:37" x14ac:dyDescent="0.25">
      <c r="A48" s="97"/>
      <c r="B48" s="26" t="str">
        <f t="shared" si="10"/>
        <v/>
      </c>
      <c r="C48" s="97"/>
      <c r="D48" s="123"/>
      <c r="E48" s="124"/>
      <c r="F48" s="125"/>
      <c r="G48" s="97"/>
      <c r="H48" s="24" t="str">
        <f>IF($E48="", "", IFERROR(ROUND($E48*INDEX('Intro &amp; Setup'!$BY$8:$BY$9, MATCH($E$8, 'Intro &amp; Setup'!$BX$8:$BX$9, 0)), 2), ""))</f>
        <v/>
      </c>
      <c r="I48" s="18" t="str">
        <f>IF(OR($E48="", $F48=""), "", IF($E$8='Intro &amp; Setup'!$BX$9, $F48/$E48, IF($H$8='Intro &amp; Setup'!$BX$9, $F48/$H48, "")))</f>
        <v/>
      </c>
      <c r="J48" s="21" t="str">
        <f>IF(OR($E48="", $F48=""), "", IF($E$8='Intro &amp; Setup'!$BX$8, $F48/$E48, IF($H$8='Intro &amp; Setup'!$BX$8, $F48/$H48, "")))</f>
        <v/>
      </c>
      <c r="K48" s="97"/>
      <c r="L48" s="42" t="str">
        <f t="array" ref="L48">IF($W48="", "", IFERROR(INDEX('Standard Runs'!$D$11:$D$65, MATCH(1, ('Standard Runs'!$F$11:$F$65&lt;=E48)*('Standard Runs'!$G$11:$G$65&gt;=E48), 0)), ""))</f>
        <v/>
      </c>
      <c r="M48" s="45" t="str">
        <f t="shared" si="0"/>
        <v/>
      </c>
      <c r="N48" s="97"/>
      <c r="O48" s="52" t="str">
        <f t="shared" si="1"/>
        <v/>
      </c>
      <c r="P48" s="53" t="str">
        <f>IF(OR($L48="", $M48=""), "", COUNTIFS($L$11:$L$2510, $L48, $M$11:$M$2510, "&lt;"&amp;$M48)+1+COUNTIFS($L$11:$L48, $L48, $M$11:$M48, $M48)-1)</f>
        <v/>
      </c>
      <c r="Q48" s="97"/>
      <c r="R48" s="57" t="str">
        <f t="array" ref="R48">IF(OR($L48="", $M48=""), "", MIN(IF($L$11:$L$2510=$L48, $M$11:$M$2510)))</f>
        <v/>
      </c>
      <c r="S48" s="18" t="str">
        <f t="array" ref="S48">IF(OR($L48="", $M48=""), "", AVERAGEIF($L$11:$L$2510, $L48, $M$11:$M$2510))</f>
        <v/>
      </c>
      <c r="T48" s="21" t="str">
        <f t="array" ref="T48">IF(OR($L48="", $M48=""), "", MAX(IF($L$11:$L$2510=$L48, $M$11:$M$2510)))</f>
        <v/>
      </c>
      <c r="U48" s="97"/>
      <c r="W48" s="26" t="str">
        <f t="shared" si="2"/>
        <v/>
      </c>
      <c r="X48" s="26" t="str">
        <f t="shared" si="3"/>
        <v/>
      </c>
      <c r="Z48" s="48" t="str">
        <f>IFERROR(INDEX('Standard Runs'!$E$11:$E$65, MATCH($L48, 'Standard Runs'!$D$11:$D$65, 0)), "")</f>
        <v/>
      </c>
      <c r="AB48" s="26" t="str">
        <f t="shared" si="4"/>
        <v/>
      </c>
      <c r="AC48" s="26" t="str">
        <f t="shared" si="5"/>
        <v/>
      </c>
      <c r="AE48" s="26" t="str">
        <f t="shared" si="6"/>
        <v/>
      </c>
      <c r="AG48" s="26" t="str">
        <f>IF($D48="", "", COUNTIF($D$11:$D$2510, "&gt;"&amp;$D48)+1+COUNTIF($D$11:$D48, $D48)-1)</f>
        <v/>
      </c>
      <c r="AH48" s="92" t="str">
        <f t="shared" si="7"/>
        <v/>
      </c>
      <c r="AJ48" s="26" t="str">
        <f t="shared" si="8"/>
        <v/>
      </c>
      <c r="AK48" s="26" t="str">
        <f t="shared" si="9"/>
        <v/>
      </c>
    </row>
    <row r="49" spans="1:37" x14ac:dyDescent="0.25">
      <c r="A49" s="97"/>
      <c r="B49" s="26" t="str">
        <f t="shared" si="10"/>
        <v/>
      </c>
      <c r="C49" s="97"/>
      <c r="D49" s="123"/>
      <c r="E49" s="124"/>
      <c r="F49" s="125"/>
      <c r="G49" s="97"/>
      <c r="H49" s="24" t="str">
        <f>IF($E49="", "", IFERROR(ROUND($E49*INDEX('Intro &amp; Setup'!$BY$8:$BY$9, MATCH($E$8, 'Intro &amp; Setup'!$BX$8:$BX$9, 0)), 2), ""))</f>
        <v/>
      </c>
      <c r="I49" s="18" t="str">
        <f>IF(OR($E49="", $F49=""), "", IF($E$8='Intro &amp; Setup'!$BX$9, $F49/$E49, IF($H$8='Intro &amp; Setup'!$BX$9, $F49/$H49, "")))</f>
        <v/>
      </c>
      <c r="J49" s="21" t="str">
        <f>IF(OR($E49="", $F49=""), "", IF($E$8='Intro &amp; Setup'!$BX$8, $F49/$E49, IF($H$8='Intro &amp; Setup'!$BX$8, $F49/$H49, "")))</f>
        <v/>
      </c>
      <c r="K49" s="97"/>
      <c r="L49" s="42" t="str">
        <f t="array" ref="L49">IF($W49="", "", IFERROR(INDEX('Standard Runs'!$D$11:$D$65, MATCH(1, ('Standard Runs'!$F$11:$F$65&lt;=E49)*('Standard Runs'!$G$11:$G$65&gt;=E49), 0)), ""))</f>
        <v/>
      </c>
      <c r="M49" s="45" t="str">
        <f t="shared" si="0"/>
        <v/>
      </c>
      <c r="N49" s="97"/>
      <c r="O49" s="52" t="str">
        <f t="shared" si="1"/>
        <v/>
      </c>
      <c r="P49" s="53" t="str">
        <f>IF(OR($L49="", $M49=""), "", COUNTIFS($L$11:$L$2510, $L49, $M$11:$M$2510, "&lt;"&amp;$M49)+1+COUNTIFS($L$11:$L49, $L49, $M$11:$M49, $M49)-1)</f>
        <v/>
      </c>
      <c r="Q49" s="97"/>
      <c r="R49" s="57" t="str">
        <f t="array" ref="R49">IF(OR($L49="", $M49=""), "", MIN(IF($L$11:$L$2510=$L49, $M$11:$M$2510)))</f>
        <v/>
      </c>
      <c r="S49" s="18" t="str">
        <f t="array" ref="S49">IF(OR($L49="", $M49=""), "", AVERAGEIF($L$11:$L$2510, $L49, $M$11:$M$2510))</f>
        <v/>
      </c>
      <c r="T49" s="21" t="str">
        <f t="array" ref="T49">IF(OR($L49="", $M49=""), "", MAX(IF($L$11:$L$2510=$L49, $M$11:$M$2510)))</f>
        <v/>
      </c>
      <c r="U49" s="97"/>
      <c r="W49" s="26" t="str">
        <f t="shared" si="2"/>
        <v/>
      </c>
      <c r="X49" s="26" t="str">
        <f t="shared" si="3"/>
        <v/>
      </c>
      <c r="Z49" s="48" t="str">
        <f>IFERROR(INDEX('Standard Runs'!$E$11:$E$65, MATCH($L49, 'Standard Runs'!$D$11:$D$65, 0)), "")</f>
        <v/>
      </c>
      <c r="AB49" s="26" t="str">
        <f t="shared" si="4"/>
        <v/>
      </c>
      <c r="AC49" s="26" t="str">
        <f t="shared" si="5"/>
        <v/>
      </c>
      <c r="AE49" s="26" t="str">
        <f t="shared" si="6"/>
        <v/>
      </c>
      <c r="AG49" s="26" t="str">
        <f>IF($D49="", "", COUNTIF($D$11:$D$2510, "&gt;"&amp;$D49)+1+COUNTIF($D$11:$D49, $D49)-1)</f>
        <v/>
      </c>
      <c r="AH49" s="92" t="str">
        <f t="shared" si="7"/>
        <v/>
      </c>
      <c r="AJ49" s="26" t="str">
        <f t="shared" si="8"/>
        <v/>
      </c>
      <c r="AK49" s="26" t="str">
        <f t="shared" si="9"/>
        <v/>
      </c>
    </row>
    <row r="50" spans="1:37" x14ac:dyDescent="0.25">
      <c r="A50" s="97"/>
      <c r="B50" s="26" t="str">
        <f t="shared" si="10"/>
        <v/>
      </c>
      <c r="C50" s="97"/>
      <c r="D50" s="123"/>
      <c r="E50" s="124"/>
      <c r="F50" s="125"/>
      <c r="G50" s="97"/>
      <c r="H50" s="24" t="str">
        <f>IF($E50="", "", IFERROR(ROUND($E50*INDEX('Intro &amp; Setup'!$BY$8:$BY$9, MATCH($E$8, 'Intro &amp; Setup'!$BX$8:$BX$9, 0)), 2), ""))</f>
        <v/>
      </c>
      <c r="I50" s="18" t="str">
        <f>IF(OR($E50="", $F50=""), "", IF($E$8='Intro &amp; Setup'!$BX$9, $F50/$E50, IF($H$8='Intro &amp; Setup'!$BX$9, $F50/$H50, "")))</f>
        <v/>
      </c>
      <c r="J50" s="21" t="str">
        <f>IF(OR($E50="", $F50=""), "", IF($E$8='Intro &amp; Setup'!$BX$8, $F50/$E50, IF($H$8='Intro &amp; Setup'!$BX$8, $F50/$H50, "")))</f>
        <v/>
      </c>
      <c r="K50" s="97"/>
      <c r="L50" s="42" t="str">
        <f t="array" ref="L50">IF($W50="", "", IFERROR(INDEX('Standard Runs'!$D$11:$D$65, MATCH(1, ('Standard Runs'!$F$11:$F$65&lt;=E50)*('Standard Runs'!$G$11:$G$65&gt;=E50), 0)), ""))</f>
        <v/>
      </c>
      <c r="M50" s="45" t="str">
        <f t="shared" si="0"/>
        <v/>
      </c>
      <c r="N50" s="97"/>
      <c r="O50" s="52" t="str">
        <f t="shared" si="1"/>
        <v/>
      </c>
      <c r="P50" s="53" t="str">
        <f>IF(OR($L50="", $M50=""), "", COUNTIFS($L$11:$L$2510, $L50, $M$11:$M$2510, "&lt;"&amp;$M50)+1+COUNTIFS($L$11:$L50, $L50, $M$11:$M50, $M50)-1)</f>
        <v/>
      </c>
      <c r="Q50" s="97"/>
      <c r="R50" s="57" t="str">
        <f t="array" ref="R50">IF(OR($L50="", $M50=""), "", MIN(IF($L$11:$L$2510=$L50, $M$11:$M$2510)))</f>
        <v/>
      </c>
      <c r="S50" s="18" t="str">
        <f t="array" ref="S50">IF(OR($L50="", $M50=""), "", AVERAGEIF($L$11:$L$2510, $L50, $M$11:$M$2510))</f>
        <v/>
      </c>
      <c r="T50" s="21" t="str">
        <f t="array" ref="T50">IF(OR($L50="", $M50=""), "", MAX(IF($L$11:$L$2510=$L50, $M$11:$M$2510)))</f>
        <v/>
      </c>
      <c r="U50" s="97"/>
      <c r="W50" s="26" t="str">
        <f t="shared" si="2"/>
        <v/>
      </c>
      <c r="X50" s="26" t="str">
        <f t="shared" si="3"/>
        <v/>
      </c>
      <c r="Z50" s="48" t="str">
        <f>IFERROR(INDEX('Standard Runs'!$E$11:$E$65, MATCH($L50, 'Standard Runs'!$D$11:$D$65, 0)), "")</f>
        <v/>
      </c>
      <c r="AB50" s="26" t="str">
        <f t="shared" si="4"/>
        <v/>
      </c>
      <c r="AC50" s="26" t="str">
        <f t="shared" si="5"/>
        <v/>
      </c>
      <c r="AE50" s="26" t="str">
        <f t="shared" si="6"/>
        <v/>
      </c>
      <c r="AG50" s="26" t="str">
        <f>IF($D50="", "", COUNTIF($D$11:$D$2510, "&gt;"&amp;$D50)+1+COUNTIF($D$11:$D50, $D50)-1)</f>
        <v/>
      </c>
      <c r="AH50" s="92" t="str">
        <f t="shared" si="7"/>
        <v/>
      </c>
      <c r="AJ50" s="26" t="str">
        <f t="shared" si="8"/>
        <v/>
      </c>
      <c r="AK50" s="26" t="str">
        <f t="shared" si="9"/>
        <v/>
      </c>
    </row>
    <row r="51" spans="1:37" x14ac:dyDescent="0.25">
      <c r="A51" s="97"/>
      <c r="B51" s="26" t="str">
        <f t="shared" si="10"/>
        <v/>
      </c>
      <c r="C51" s="97"/>
      <c r="D51" s="123"/>
      <c r="E51" s="124"/>
      <c r="F51" s="125"/>
      <c r="G51" s="97"/>
      <c r="H51" s="24" t="str">
        <f>IF($E51="", "", IFERROR(ROUND($E51*INDEX('Intro &amp; Setup'!$BY$8:$BY$9, MATCH($E$8, 'Intro &amp; Setup'!$BX$8:$BX$9, 0)), 2), ""))</f>
        <v/>
      </c>
      <c r="I51" s="18" t="str">
        <f>IF(OR($E51="", $F51=""), "", IF($E$8='Intro &amp; Setup'!$BX$9, $F51/$E51, IF($H$8='Intro &amp; Setup'!$BX$9, $F51/$H51, "")))</f>
        <v/>
      </c>
      <c r="J51" s="21" t="str">
        <f>IF(OR($E51="", $F51=""), "", IF($E$8='Intro &amp; Setup'!$BX$8, $F51/$E51, IF($H$8='Intro &amp; Setup'!$BX$8, $F51/$H51, "")))</f>
        <v/>
      </c>
      <c r="K51" s="97"/>
      <c r="L51" s="42" t="str">
        <f t="array" ref="L51">IF($W51="", "", IFERROR(INDEX('Standard Runs'!$D$11:$D$65, MATCH(1, ('Standard Runs'!$F$11:$F$65&lt;=E51)*('Standard Runs'!$G$11:$G$65&gt;=E51), 0)), ""))</f>
        <v/>
      </c>
      <c r="M51" s="45" t="str">
        <f t="shared" si="0"/>
        <v/>
      </c>
      <c r="N51" s="97"/>
      <c r="O51" s="52" t="str">
        <f t="shared" si="1"/>
        <v/>
      </c>
      <c r="P51" s="53" t="str">
        <f>IF(OR($L51="", $M51=""), "", COUNTIFS($L$11:$L$2510, $L51, $M$11:$M$2510, "&lt;"&amp;$M51)+1+COUNTIFS($L$11:$L51, $L51, $M$11:$M51, $M51)-1)</f>
        <v/>
      </c>
      <c r="Q51" s="97"/>
      <c r="R51" s="57" t="str">
        <f t="array" ref="R51">IF(OR($L51="", $M51=""), "", MIN(IF($L$11:$L$2510=$L51, $M$11:$M$2510)))</f>
        <v/>
      </c>
      <c r="S51" s="18" t="str">
        <f t="array" ref="S51">IF(OR($L51="", $M51=""), "", AVERAGEIF($L$11:$L$2510, $L51, $M$11:$M$2510))</f>
        <v/>
      </c>
      <c r="T51" s="21" t="str">
        <f t="array" ref="T51">IF(OR($L51="", $M51=""), "", MAX(IF($L$11:$L$2510=$L51, $M$11:$M$2510)))</f>
        <v/>
      </c>
      <c r="U51" s="97"/>
      <c r="W51" s="26" t="str">
        <f t="shared" si="2"/>
        <v/>
      </c>
      <c r="X51" s="26" t="str">
        <f t="shared" si="3"/>
        <v/>
      </c>
      <c r="Z51" s="48" t="str">
        <f>IFERROR(INDEX('Standard Runs'!$E$11:$E$65, MATCH($L51, 'Standard Runs'!$D$11:$D$65, 0)), "")</f>
        <v/>
      </c>
      <c r="AB51" s="26" t="str">
        <f t="shared" si="4"/>
        <v/>
      </c>
      <c r="AC51" s="26" t="str">
        <f t="shared" si="5"/>
        <v/>
      </c>
      <c r="AE51" s="26" t="str">
        <f t="shared" si="6"/>
        <v/>
      </c>
      <c r="AG51" s="26" t="str">
        <f>IF($D51="", "", COUNTIF($D$11:$D$2510, "&gt;"&amp;$D51)+1+COUNTIF($D$11:$D51, $D51)-1)</f>
        <v/>
      </c>
      <c r="AH51" s="92" t="str">
        <f t="shared" si="7"/>
        <v/>
      </c>
      <c r="AJ51" s="26" t="str">
        <f t="shared" si="8"/>
        <v/>
      </c>
      <c r="AK51" s="26" t="str">
        <f t="shared" si="9"/>
        <v/>
      </c>
    </row>
    <row r="52" spans="1:37" x14ac:dyDescent="0.25">
      <c r="A52" s="97"/>
      <c r="B52" s="26" t="str">
        <f t="shared" si="10"/>
        <v/>
      </c>
      <c r="C52" s="97"/>
      <c r="D52" s="123"/>
      <c r="E52" s="124"/>
      <c r="F52" s="125"/>
      <c r="G52" s="97"/>
      <c r="H52" s="24" t="str">
        <f>IF($E52="", "", IFERROR(ROUND($E52*INDEX('Intro &amp; Setup'!$BY$8:$BY$9, MATCH($E$8, 'Intro &amp; Setup'!$BX$8:$BX$9, 0)), 2), ""))</f>
        <v/>
      </c>
      <c r="I52" s="18" t="str">
        <f>IF(OR($E52="", $F52=""), "", IF($E$8='Intro &amp; Setup'!$BX$9, $F52/$E52, IF($H$8='Intro &amp; Setup'!$BX$9, $F52/$H52, "")))</f>
        <v/>
      </c>
      <c r="J52" s="21" t="str">
        <f>IF(OR($E52="", $F52=""), "", IF($E$8='Intro &amp; Setup'!$BX$8, $F52/$E52, IF($H$8='Intro &amp; Setup'!$BX$8, $F52/$H52, "")))</f>
        <v/>
      </c>
      <c r="K52" s="97"/>
      <c r="L52" s="42" t="str">
        <f t="array" ref="L52">IF($W52="", "", IFERROR(INDEX('Standard Runs'!$D$11:$D$65, MATCH(1, ('Standard Runs'!$F$11:$F$65&lt;=E52)*('Standard Runs'!$G$11:$G$65&gt;=E52), 0)), ""))</f>
        <v/>
      </c>
      <c r="M52" s="45" t="str">
        <f t="shared" si="0"/>
        <v/>
      </c>
      <c r="N52" s="97"/>
      <c r="O52" s="52" t="str">
        <f t="shared" si="1"/>
        <v/>
      </c>
      <c r="P52" s="53" t="str">
        <f>IF(OR($L52="", $M52=""), "", COUNTIFS($L$11:$L$2510, $L52, $M$11:$M$2510, "&lt;"&amp;$M52)+1+COUNTIFS($L$11:$L52, $L52, $M$11:$M52, $M52)-1)</f>
        <v/>
      </c>
      <c r="Q52" s="97"/>
      <c r="R52" s="57" t="str">
        <f t="array" ref="R52">IF(OR($L52="", $M52=""), "", MIN(IF($L$11:$L$2510=$L52, $M$11:$M$2510)))</f>
        <v/>
      </c>
      <c r="S52" s="18" t="str">
        <f t="array" ref="S52">IF(OR($L52="", $M52=""), "", AVERAGEIF($L$11:$L$2510, $L52, $M$11:$M$2510))</f>
        <v/>
      </c>
      <c r="T52" s="21" t="str">
        <f t="array" ref="T52">IF(OR($L52="", $M52=""), "", MAX(IF($L$11:$L$2510=$L52, $M$11:$M$2510)))</f>
        <v/>
      </c>
      <c r="U52" s="97"/>
      <c r="W52" s="26" t="str">
        <f t="shared" si="2"/>
        <v/>
      </c>
      <c r="X52" s="26" t="str">
        <f t="shared" si="3"/>
        <v/>
      </c>
      <c r="Z52" s="48" t="str">
        <f>IFERROR(INDEX('Standard Runs'!$E$11:$E$65, MATCH($L52, 'Standard Runs'!$D$11:$D$65, 0)), "")</f>
        <v/>
      </c>
      <c r="AB52" s="26" t="str">
        <f t="shared" si="4"/>
        <v/>
      </c>
      <c r="AC52" s="26" t="str">
        <f t="shared" si="5"/>
        <v/>
      </c>
      <c r="AE52" s="26" t="str">
        <f t="shared" si="6"/>
        <v/>
      </c>
      <c r="AG52" s="26" t="str">
        <f>IF($D52="", "", COUNTIF($D$11:$D$2510, "&gt;"&amp;$D52)+1+COUNTIF($D$11:$D52, $D52)-1)</f>
        <v/>
      </c>
      <c r="AH52" s="92" t="str">
        <f t="shared" si="7"/>
        <v/>
      </c>
      <c r="AJ52" s="26" t="str">
        <f t="shared" si="8"/>
        <v/>
      </c>
      <c r="AK52" s="26" t="str">
        <f t="shared" si="9"/>
        <v/>
      </c>
    </row>
    <row r="53" spans="1:37" x14ac:dyDescent="0.25">
      <c r="A53" s="97"/>
      <c r="B53" s="26" t="str">
        <f t="shared" si="10"/>
        <v/>
      </c>
      <c r="C53" s="97"/>
      <c r="D53" s="123"/>
      <c r="E53" s="124"/>
      <c r="F53" s="125"/>
      <c r="G53" s="97"/>
      <c r="H53" s="24" t="str">
        <f>IF($E53="", "", IFERROR(ROUND($E53*INDEX('Intro &amp; Setup'!$BY$8:$BY$9, MATCH($E$8, 'Intro &amp; Setup'!$BX$8:$BX$9, 0)), 2), ""))</f>
        <v/>
      </c>
      <c r="I53" s="18" t="str">
        <f>IF(OR($E53="", $F53=""), "", IF($E$8='Intro &amp; Setup'!$BX$9, $F53/$E53, IF($H$8='Intro &amp; Setup'!$BX$9, $F53/$H53, "")))</f>
        <v/>
      </c>
      <c r="J53" s="21" t="str">
        <f>IF(OR($E53="", $F53=""), "", IF($E$8='Intro &amp; Setup'!$BX$8, $F53/$E53, IF($H$8='Intro &amp; Setup'!$BX$8, $F53/$H53, "")))</f>
        <v/>
      </c>
      <c r="K53" s="97"/>
      <c r="L53" s="42" t="str">
        <f t="array" ref="L53">IF($W53="", "", IFERROR(INDEX('Standard Runs'!$D$11:$D$65, MATCH(1, ('Standard Runs'!$F$11:$F$65&lt;=E53)*('Standard Runs'!$G$11:$G$65&gt;=E53), 0)), ""))</f>
        <v/>
      </c>
      <c r="M53" s="45" t="str">
        <f t="shared" si="0"/>
        <v/>
      </c>
      <c r="N53" s="97"/>
      <c r="O53" s="52" t="str">
        <f t="shared" si="1"/>
        <v/>
      </c>
      <c r="P53" s="53" t="str">
        <f>IF(OR($L53="", $M53=""), "", COUNTIFS($L$11:$L$2510, $L53, $M$11:$M$2510, "&lt;"&amp;$M53)+1+COUNTIFS($L$11:$L53, $L53, $M$11:$M53, $M53)-1)</f>
        <v/>
      </c>
      <c r="Q53" s="97"/>
      <c r="R53" s="57" t="str">
        <f t="array" ref="R53">IF(OR($L53="", $M53=""), "", MIN(IF($L$11:$L$2510=$L53, $M$11:$M$2510)))</f>
        <v/>
      </c>
      <c r="S53" s="18" t="str">
        <f t="array" ref="S53">IF(OR($L53="", $M53=""), "", AVERAGEIF($L$11:$L$2510, $L53, $M$11:$M$2510))</f>
        <v/>
      </c>
      <c r="T53" s="21" t="str">
        <f t="array" ref="T53">IF(OR($L53="", $M53=""), "", MAX(IF($L$11:$L$2510=$L53, $M$11:$M$2510)))</f>
        <v/>
      </c>
      <c r="U53" s="97"/>
      <c r="W53" s="26" t="str">
        <f t="shared" si="2"/>
        <v/>
      </c>
      <c r="X53" s="26" t="str">
        <f t="shared" si="3"/>
        <v/>
      </c>
      <c r="Z53" s="48" t="str">
        <f>IFERROR(INDEX('Standard Runs'!$E$11:$E$65, MATCH($L53, 'Standard Runs'!$D$11:$D$65, 0)), "")</f>
        <v/>
      </c>
      <c r="AB53" s="26" t="str">
        <f t="shared" si="4"/>
        <v/>
      </c>
      <c r="AC53" s="26" t="str">
        <f t="shared" si="5"/>
        <v/>
      </c>
      <c r="AE53" s="26" t="str">
        <f t="shared" si="6"/>
        <v/>
      </c>
      <c r="AG53" s="26" t="str">
        <f>IF($D53="", "", COUNTIF($D$11:$D$2510, "&gt;"&amp;$D53)+1+COUNTIF($D$11:$D53, $D53)-1)</f>
        <v/>
      </c>
      <c r="AH53" s="92" t="str">
        <f t="shared" si="7"/>
        <v/>
      </c>
      <c r="AJ53" s="26" t="str">
        <f t="shared" si="8"/>
        <v/>
      </c>
      <c r="AK53" s="26" t="str">
        <f t="shared" si="9"/>
        <v/>
      </c>
    </row>
    <row r="54" spans="1:37" x14ac:dyDescent="0.25">
      <c r="A54" s="97"/>
      <c r="B54" s="26" t="str">
        <f t="shared" si="10"/>
        <v/>
      </c>
      <c r="C54" s="97"/>
      <c r="D54" s="123"/>
      <c r="E54" s="124"/>
      <c r="F54" s="125"/>
      <c r="G54" s="97"/>
      <c r="H54" s="24" t="str">
        <f>IF($E54="", "", IFERROR(ROUND($E54*INDEX('Intro &amp; Setup'!$BY$8:$BY$9, MATCH($E$8, 'Intro &amp; Setup'!$BX$8:$BX$9, 0)), 2), ""))</f>
        <v/>
      </c>
      <c r="I54" s="18" t="str">
        <f>IF(OR($E54="", $F54=""), "", IF($E$8='Intro &amp; Setup'!$BX$9, $F54/$E54, IF($H$8='Intro &amp; Setup'!$BX$9, $F54/$H54, "")))</f>
        <v/>
      </c>
      <c r="J54" s="21" t="str">
        <f>IF(OR($E54="", $F54=""), "", IF($E$8='Intro &amp; Setup'!$BX$8, $F54/$E54, IF($H$8='Intro &amp; Setup'!$BX$8, $F54/$H54, "")))</f>
        <v/>
      </c>
      <c r="K54" s="97"/>
      <c r="L54" s="42" t="str">
        <f t="array" ref="L54">IF($W54="", "", IFERROR(INDEX('Standard Runs'!$D$11:$D$65, MATCH(1, ('Standard Runs'!$F$11:$F$65&lt;=E54)*('Standard Runs'!$G$11:$G$65&gt;=E54), 0)), ""))</f>
        <v/>
      </c>
      <c r="M54" s="45" t="str">
        <f t="shared" si="0"/>
        <v/>
      </c>
      <c r="N54" s="97"/>
      <c r="O54" s="52" t="str">
        <f t="shared" si="1"/>
        <v/>
      </c>
      <c r="P54" s="53" t="str">
        <f>IF(OR($L54="", $M54=""), "", COUNTIFS($L$11:$L$2510, $L54, $M$11:$M$2510, "&lt;"&amp;$M54)+1+COUNTIFS($L$11:$L54, $L54, $M$11:$M54, $M54)-1)</f>
        <v/>
      </c>
      <c r="Q54" s="97"/>
      <c r="R54" s="57" t="str">
        <f t="array" ref="R54">IF(OR($L54="", $M54=""), "", MIN(IF($L$11:$L$2510=$L54, $M$11:$M$2510)))</f>
        <v/>
      </c>
      <c r="S54" s="18" t="str">
        <f t="array" ref="S54">IF(OR($L54="", $M54=""), "", AVERAGEIF($L$11:$L$2510, $L54, $M$11:$M$2510))</f>
        <v/>
      </c>
      <c r="T54" s="21" t="str">
        <f t="array" ref="T54">IF(OR($L54="", $M54=""), "", MAX(IF($L$11:$L$2510=$L54, $M$11:$M$2510)))</f>
        <v/>
      </c>
      <c r="U54" s="97"/>
      <c r="W54" s="26" t="str">
        <f t="shared" si="2"/>
        <v/>
      </c>
      <c r="X54" s="26" t="str">
        <f t="shared" si="3"/>
        <v/>
      </c>
      <c r="Z54" s="48" t="str">
        <f>IFERROR(INDEX('Standard Runs'!$E$11:$E$65, MATCH($L54, 'Standard Runs'!$D$11:$D$65, 0)), "")</f>
        <v/>
      </c>
      <c r="AB54" s="26" t="str">
        <f t="shared" si="4"/>
        <v/>
      </c>
      <c r="AC54" s="26" t="str">
        <f t="shared" si="5"/>
        <v/>
      </c>
      <c r="AE54" s="26" t="str">
        <f t="shared" si="6"/>
        <v/>
      </c>
      <c r="AG54" s="26" t="str">
        <f>IF($D54="", "", COUNTIF($D$11:$D$2510, "&gt;"&amp;$D54)+1+COUNTIF($D$11:$D54, $D54)-1)</f>
        <v/>
      </c>
      <c r="AH54" s="92" t="str">
        <f t="shared" si="7"/>
        <v/>
      </c>
      <c r="AJ54" s="26" t="str">
        <f t="shared" si="8"/>
        <v/>
      </c>
      <c r="AK54" s="26" t="str">
        <f t="shared" si="9"/>
        <v/>
      </c>
    </row>
    <row r="55" spans="1:37" x14ac:dyDescent="0.25">
      <c r="A55" s="97"/>
      <c r="B55" s="26" t="str">
        <f t="shared" si="10"/>
        <v/>
      </c>
      <c r="C55" s="97"/>
      <c r="D55" s="123"/>
      <c r="E55" s="124"/>
      <c r="F55" s="125"/>
      <c r="G55" s="97"/>
      <c r="H55" s="24" t="str">
        <f>IF($E55="", "", IFERROR(ROUND($E55*INDEX('Intro &amp; Setup'!$BY$8:$BY$9, MATCH($E$8, 'Intro &amp; Setup'!$BX$8:$BX$9, 0)), 2), ""))</f>
        <v/>
      </c>
      <c r="I55" s="18" t="str">
        <f>IF(OR($E55="", $F55=""), "", IF($E$8='Intro &amp; Setup'!$BX$9, $F55/$E55, IF($H$8='Intro &amp; Setup'!$BX$9, $F55/$H55, "")))</f>
        <v/>
      </c>
      <c r="J55" s="21" t="str">
        <f>IF(OR($E55="", $F55=""), "", IF($E$8='Intro &amp; Setup'!$BX$8, $F55/$E55, IF($H$8='Intro &amp; Setup'!$BX$8, $F55/$H55, "")))</f>
        <v/>
      </c>
      <c r="K55" s="97"/>
      <c r="L55" s="42" t="str">
        <f t="array" ref="L55">IF($W55="", "", IFERROR(INDEX('Standard Runs'!$D$11:$D$65, MATCH(1, ('Standard Runs'!$F$11:$F$65&lt;=E55)*('Standard Runs'!$G$11:$G$65&gt;=E55), 0)), ""))</f>
        <v/>
      </c>
      <c r="M55" s="45" t="str">
        <f t="shared" si="0"/>
        <v/>
      </c>
      <c r="N55" s="97"/>
      <c r="O55" s="52" t="str">
        <f t="shared" si="1"/>
        <v/>
      </c>
      <c r="P55" s="53" t="str">
        <f>IF(OR($L55="", $M55=""), "", COUNTIFS($L$11:$L$2510, $L55, $M$11:$M$2510, "&lt;"&amp;$M55)+1+COUNTIFS($L$11:$L55, $L55, $M$11:$M55, $M55)-1)</f>
        <v/>
      </c>
      <c r="Q55" s="97"/>
      <c r="R55" s="57" t="str">
        <f t="array" ref="R55">IF(OR($L55="", $M55=""), "", MIN(IF($L$11:$L$2510=$L55, $M$11:$M$2510)))</f>
        <v/>
      </c>
      <c r="S55" s="18" t="str">
        <f t="array" ref="S55">IF(OR($L55="", $M55=""), "", AVERAGEIF($L$11:$L$2510, $L55, $M$11:$M$2510))</f>
        <v/>
      </c>
      <c r="T55" s="21" t="str">
        <f t="array" ref="T55">IF(OR($L55="", $M55=""), "", MAX(IF($L$11:$L$2510=$L55, $M$11:$M$2510)))</f>
        <v/>
      </c>
      <c r="U55" s="97"/>
      <c r="W55" s="26" t="str">
        <f t="shared" si="2"/>
        <v/>
      </c>
      <c r="X55" s="26" t="str">
        <f t="shared" si="3"/>
        <v/>
      </c>
      <c r="Z55" s="48" t="str">
        <f>IFERROR(INDEX('Standard Runs'!$E$11:$E$65, MATCH($L55, 'Standard Runs'!$D$11:$D$65, 0)), "")</f>
        <v/>
      </c>
      <c r="AB55" s="26" t="str">
        <f t="shared" si="4"/>
        <v/>
      </c>
      <c r="AC55" s="26" t="str">
        <f t="shared" si="5"/>
        <v/>
      </c>
      <c r="AE55" s="26" t="str">
        <f t="shared" si="6"/>
        <v/>
      </c>
      <c r="AG55" s="26" t="str">
        <f>IF($D55="", "", COUNTIF($D$11:$D$2510, "&gt;"&amp;$D55)+1+COUNTIF($D$11:$D55, $D55)-1)</f>
        <v/>
      </c>
      <c r="AH55" s="92" t="str">
        <f t="shared" si="7"/>
        <v/>
      </c>
      <c r="AJ55" s="26" t="str">
        <f t="shared" si="8"/>
        <v/>
      </c>
      <c r="AK55" s="26" t="str">
        <f t="shared" si="9"/>
        <v/>
      </c>
    </row>
    <row r="56" spans="1:37" x14ac:dyDescent="0.25">
      <c r="A56" s="97"/>
      <c r="B56" s="26" t="str">
        <f t="shared" si="10"/>
        <v/>
      </c>
      <c r="C56" s="97"/>
      <c r="D56" s="123"/>
      <c r="E56" s="124"/>
      <c r="F56" s="125"/>
      <c r="G56" s="97"/>
      <c r="H56" s="24" t="str">
        <f>IF($E56="", "", IFERROR(ROUND($E56*INDEX('Intro &amp; Setup'!$BY$8:$BY$9, MATCH($E$8, 'Intro &amp; Setup'!$BX$8:$BX$9, 0)), 2), ""))</f>
        <v/>
      </c>
      <c r="I56" s="18" t="str">
        <f>IF(OR($E56="", $F56=""), "", IF($E$8='Intro &amp; Setup'!$BX$9, $F56/$E56, IF($H$8='Intro &amp; Setup'!$BX$9, $F56/$H56, "")))</f>
        <v/>
      </c>
      <c r="J56" s="21" t="str">
        <f>IF(OR($E56="", $F56=""), "", IF($E$8='Intro &amp; Setup'!$BX$8, $F56/$E56, IF($H$8='Intro &amp; Setup'!$BX$8, $F56/$H56, "")))</f>
        <v/>
      </c>
      <c r="K56" s="97"/>
      <c r="L56" s="42" t="str">
        <f t="array" ref="L56">IF($W56="", "", IFERROR(INDEX('Standard Runs'!$D$11:$D$65, MATCH(1, ('Standard Runs'!$F$11:$F$65&lt;=E56)*('Standard Runs'!$G$11:$G$65&gt;=E56), 0)), ""))</f>
        <v/>
      </c>
      <c r="M56" s="45" t="str">
        <f t="shared" si="0"/>
        <v/>
      </c>
      <c r="N56" s="97"/>
      <c r="O56" s="52" t="str">
        <f t="shared" si="1"/>
        <v/>
      </c>
      <c r="P56" s="53" t="str">
        <f>IF(OR($L56="", $M56=""), "", COUNTIFS($L$11:$L$2510, $L56, $M$11:$M$2510, "&lt;"&amp;$M56)+1+COUNTIFS($L$11:$L56, $L56, $M$11:$M56, $M56)-1)</f>
        <v/>
      </c>
      <c r="Q56" s="97"/>
      <c r="R56" s="57" t="str">
        <f t="array" ref="R56">IF(OR($L56="", $M56=""), "", MIN(IF($L$11:$L$2510=$L56, $M$11:$M$2510)))</f>
        <v/>
      </c>
      <c r="S56" s="18" t="str">
        <f t="array" ref="S56">IF(OR($L56="", $M56=""), "", AVERAGEIF($L$11:$L$2510, $L56, $M$11:$M$2510))</f>
        <v/>
      </c>
      <c r="T56" s="21" t="str">
        <f t="array" ref="T56">IF(OR($L56="", $M56=""), "", MAX(IF($L$11:$L$2510=$L56, $M$11:$M$2510)))</f>
        <v/>
      </c>
      <c r="U56" s="97"/>
      <c r="W56" s="26" t="str">
        <f t="shared" si="2"/>
        <v/>
      </c>
      <c r="X56" s="26" t="str">
        <f t="shared" si="3"/>
        <v/>
      </c>
      <c r="Z56" s="48" t="str">
        <f>IFERROR(INDEX('Standard Runs'!$E$11:$E$65, MATCH($L56, 'Standard Runs'!$D$11:$D$65, 0)), "")</f>
        <v/>
      </c>
      <c r="AB56" s="26" t="str">
        <f t="shared" si="4"/>
        <v/>
      </c>
      <c r="AC56" s="26" t="str">
        <f t="shared" si="5"/>
        <v/>
      </c>
      <c r="AE56" s="26" t="str">
        <f t="shared" si="6"/>
        <v/>
      </c>
      <c r="AG56" s="26" t="str">
        <f>IF($D56="", "", COUNTIF($D$11:$D$2510, "&gt;"&amp;$D56)+1+COUNTIF($D$11:$D56, $D56)-1)</f>
        <v/>
      </c>
      <c r="AH56" s="92" t="str">
        <f t="shared" si="7"/>
        <v/>
      </c>
      <c r="AJ56" s="26" t="str">
        <f t="shared" si="8"/>
        <v/>
      </c>
      <c r="AK56" s="26" t="str">
        <f t="shared" si="9"/>
        <v/>
      </c>
    </row>
    <row r="57" spans="1:37" x14ac:dyDescent="0.25">
      <c r="A57" s="97"/>
      <c r="B57" s="26" t="str">
        <f t="shared" si="10"/>
        <v/>
      </c>
      <c r="C57" s="97"/>
      <c r="D57" s="123"/>
      <c r="E57" s="124"/>
      <c r="F57" s="125"/>
      <c r="G57" s="97"/>
      <c r="H57" s="24" t="str">
        <f>IF($E57="", "", IFERROR(ROUND($E57*INDEX('Intro &amp; Setup'!$BY$8:$BY$9, MATCH($E$8, 'Intro &amp; Setup'!$BX$8:$BX$9, 0)), 2), ""))</f>
        <v/>
      </c>
      <c r="I57" s="18" t="str">
        <f>IF(OR($E57="", $F57=""), "", IF($E$8='Intro &amp; Setup'!$BX$9, $F57/$E57, IF($H$8='Intro &amp; Setup'!$BX$9, $F57/$H57, "")))</f>
        <v/>
      </c>
      <c r="J57" s="21" t="str">
        <f>IF(OR($E57="", $F57=""), "", IF($E$8='Intro &amp; Setup'!$BX$8, $F57/$E57, IF($H$8='Intro &amp; Setup'!$BX$8, $F57/$H57, "")))</f>
        <v/>
      </c>
      <c r="K57" s="97"/>
      <c r="L57" s="42" t="str">
        <f t="array" ref="L57">IF($W57="", "", IFERROR(INDEX('Standard Runs'!$D$11:$D$65, MATCH(1, ('Standard Runs'!$F$11:$F$65&lt;=E57)*('Standard Runs'!$G$11:$G$65&gt;=E57), 0)), ""))</f>
        <v/>
      </c>
      <c r="M57" s="45" t="str">
        <f t="shared" si="0"/>
        <v/>
      </c>
      <c r="N57" s="97"/>
      <c r="O57" s="52" t="str">
        <f t="shared" si="1"/>
        <v/>
      </c>
      <c r="P57" s="53" t="str">
        <f>IF(OR($L57="", $M57=""), "", COUNTIFS($L$11:$L$2510, $L57, $M$11:$M$2510, "&lt;"&amp;$M57)+1+COUNTIFS($L$11:$L57, $L57, $M$11:$M57, $M57)-1)</f>
        <v/>
      </c>
      <c r="Q57" s="97"/>
      <c r="R57" s="57" t="str">
        <f t="array" ref="R57">IF(OR($L57="", $M57=""), "", MIN(IF($L$11:$L$2510=$L57, $M$11:$M$2510)))</f>
        <v/>
      </c>
      <c r="S57" s="18" t="str">
        <f t="array" ref="S57">IF(OR($L57="", $M57=""), "", AVERAGEIF($L$11:$L$2510, $L57, $M$11:$M$2510))</f>
        <v/>
      </c>
      <c r="T57" s="21" t="str">
        <f t="array" ref="T57">IF(OR($L57="", $M57=""), "", MAX(IF($L$11:$L$2510=$L57, $M$11:$M$2510)))</f>
        <v/>
      </c>
      <c r="U57" s="97"/>
      <c r="W57" s="26" t="str">
        <f t="shared" si="2"/>
        <v/>
      </c>
      <c r="X57" s="26" t="str">
        <f t="shared" si="3"/>
        <v/>
      </c>
      <c r="Z57" s="48" t="str">
        <f>IFERROR(INDEX('Standard Runs'!$E$11:$E$65, MATCH($L57, 'Standard Runs'!$D$11:$D$65, 0)), "")</f>
        <v/>
      </c>
      <c r="AB57" s="26" t="str">
        <f t="shared" si="4"/>
        <v/>
      </c>
      <c r="AC57" s="26" t="str">
        <f t="shared" si="5"/>
        <v/>
      </c>
      <c r="AE57" s="26" t="str">
        <f t="shared" si="6"/>
        <v/>
      </c>
      <c r="AG57" s="26" t="str">
        <f>IF($D57="", "", COUNTIF($D$11:$D$2510, "&gt;"&amp;$D57)+1+COUNTIF($D$11:$D57, $D57)-1)</f>
        <v/>
      </c>
      <c r="AH57" s="92" t="str">
        <f t="shared" si="7"/>
        <v/>
      </c>
      <c r="AJ57" s="26" t="str">
        <f t="shared" si="8"/>
        <v/>
      </c>
      <c r="AK57" s="26" t="str">
        <f t="shared" si="9"/>
        <v/>
      </c>
    </row>
    <row r="58" spans="1:37" x14ac:dyDescent="0.25">
      <c r="A58" s="97"/>
      <c r="B58" s="26" t="str">
        <f t="shared" si="10"/>
        <v/>
      </c>
      <c r="C58" s="97"/>
      <c r="D58" s="123"/>
      <c r="E58" s="124"/>
      <c r="F58" s="125"/>
      <c r="G58" s="97"/>
      <c r="H58" s="24" t="str">
        <f>IF($E58="", "", IFERROR(ROUND($E58*INDEX('Intro &amp; Setup'!$BY$8:$BY$9, MATCH($E$8, 'Intro &amp; Setup'!$BX$8:$BX$9, 0)), 2), ""))</f>
        <v/>
      </c>
      <c r="I58" s="18" t="str">
        <f>IF(OR($E58="", $F58=""), "", IF($E$8='Intro &amp; Setup'!$BX$9, $F58/$E58, IF($H$8='Intro &amp; Setup'!$BX$9, $F58/$H58, "")))</f>
        <v/>
      </c>
      <c r="J58" s="21" t="str">
        <f>IF(OR($E58="", $F58=""), "", IF($E$8='Intro &amp; Setup'!$BX$8, $F58/$E58, IF($H$8='Intro &amp; Setup'!$BX$8, $F58/$H58, "")))</f>
        <v/>
      </c>
      <c r="K58" s="97"/>
      <c r="L58" s="42" t="str">
        <f t="array" ref="L58">IF($W58="", "", IFERROR(INDEX('Standard Runs'!$D$11:$D$65, MATCH(1, ('Standard Runs'!$F$11:$F$65&lt;=E58)*('Standard Runs'!$G$11:$G$65&gt;=E58), 0)), ""))</f>
        <v/>
      </c>
      <c r="M58" s="45" t="str">
        <f t="shared" si="0"/>
        <v/>
      </c>
      <c r="N58" s="97"/>
      <c r="O58" s="52" t="str">
        <f t="shared" si="1"/>
        <v/>
      </c>
      <c r="P58" s="53" t="str">
        <f>IF(OR($L58="", $M58=""), "", COUNTIFS($L$11:$L$2510, $L58, $M$11:$M$2510, "&lt;"&amp;$M58)+1+COUNTIFS($L$11:$L58, $L58, $M$11:$M58, $M58)-1)</f>
        <v/>
      </c>
      <c r="Q58" s="97"/>
      <c r="R58" s="57" t="str">
        <f t="array" ref="R58">IF(OR($L58="", $M58=""), "", MIN(IF($L$11:$L$2510=$L58, $M$11:$M$2510)))</f>
        <v/>
      </c>
      <c r="S58" s="18" t="str">
        <f t="array" ref="S58">IF(OR($L58="", $M58=""), "", AVERAGEIF($L$11:$L$2510, $L58, $M$11:$M$2510))</f>
        <v/>
      </c>
      <c r="T58" s="21" t="str">
        <f t="array" ref="T58">IF(OR($L58="", $M58=""), "", MAX(IF($L$11:$L$2510=$L58, $M$11:$M$2510)))</f>
        <v/>
      </c>
      <c r="U58" s="97"/>
      <c r="W58" s="26" t="str">
        <f t="shared" si="2"/>
        <v/>
      </c>
      <c r="X58" s="26" t="str">
        <f t="shared" si="3"/>
        <v/>
      </c>
      <c r="Z58" s="48" t="str">
        <f>IFERROR(INDEX('Standard Runs'!$E$11:$E$65, MATCH($L58, 'Standard Runs'!$D$11:$D$65, 0)), "")</f>
        <v/>
      </c>
      <c r="AB58" s="26" t="str">
        <f t="shared" si="4"/>
        <v/>
      </c>
      <c r="AC58" s="26" t="str">
        <f t="shared" si="5"/>
        <v/>
      </c>
      <c r="AE58" s="26" t="str">
        <f t="shared" si="6"/>
        <v/>
      </c>
      <c r="AG58" s="26" t="str">
        <f>IF($D58="", "", COUNTIF($D$11:$D$2510, "&gt;"&amp;$D58)+1+COUNTIF($D$11:$D58, $D58)-1)</f>
        <v/>
      </c>
      <c r="AH58" s="92" t="str">
        <f t="shared" si="7"/>
        <v/>
      </c>
      <c r="AJ58" s="26" t="str">
        <f t="shared" si="8"/>
        <v/>
      </c>
      <c r="AK58" s="26" t="str">
        <f t="shared" si="9"/>
        <v/>
      </c>
    </row>
    <row r="59" spans="1:37" x14ac:dyDescent="0.25">
      <c r="A59" s="97"/>
      <c r="B59" s="26" t="str">
        <f t="shared" si="10"/>
        <v/>
      </c>
      <c r="C59" s="97"/>
      <c r="D59" s="123"/>
      <c r="E59" s="124"/>
      <c r="F59" s="125"/>
      <c r="G59" s="97"/>
      <c r="H59" s="24" t="str">
        <f>IF($E59="", "", IFERROR(ROUND($E59*INDEX('Intro &amp; Setup'!$BY$8:$BY$9, MATCH($E$8, 'Intro &amp; Setup'!$BX$8:$BX$9, 0)), 2), ""))</f>
        <v/>
      </c>
      <c r="I59" s="18" t="str">
        <f>IF(OR($E59="", $F59=""), "", IF($E$8='Intro &amp; Setup'!$BX$9, $F59/$E59, IF($H$8='Intro &amp; Setup'!$BX$9, $F59/$H59, "")))</f>
        <v/>
      </c>
      <c r="J59" s="21" t="str">
        <f>IF(OR($E59="", $F59=""), "", IF($E$8='Intro &amp; Setup'!$BX$8, $F59/$E59, IF($H$8='Intro &amp; Setup'!$BX$8, $F59/$H59, "")))</f>
        <v/>
      </c>
      <c r="K59" s="97"/>
      <c r="L59" s="42" t="str">
        <f t="array" ref="L59">IF($W59="", "", IFERROR(INDEX('Standard Runs'!$D$11:$D$65, MATCH(1, ('Standard Runs'!$F$11:$F$65&lt;=E59)*('Standard Runs'!$G$11:$G$65&gt;=E59), 0)), ""))</f>
        <v/>
      </c>
      <c r="M59" s="45" t="str">
        <f t="shared" si="0"/>
        <v/>
      </c>
      <c r="N59" s="97"/>
      <c r="O59" s="52" t="str">
        <f t="shared" si="1"/>
        <v/>
      </c>
      <c r="P59" s="53" t="str">
        <f>IF(OR($L59="", $M59=""), "", COUNTIFS($L$11:$L$2510, $L59, $M$11:$M$2510, "&lt;"&amp;$M59)+1+COUNTIFS($L$11:$L59, $L59, $M$11:$M59, $M59)-1)</f>
        <v/>
      </c>
      <c r="Q59" s="97"/>
      <c r="R59" s="57" t="str">
        <f t="array" ref="R59">IF(OR($L59="", $M59=""), "", MIN(IF($L$11:$L$2510=$L59, $M$11:$M$2510)))</f>
        <v/>
      </c>
      <c r="S59" s="18" t="str">
        <f t="array" ref="S59">IF(OR($L59="", $M59=""), "", AVERAGEIF($L$11:$L$2510, $L59, $M$11:$M$2510))</f>
        <v/>
      </c>
      <c r="T59" s="21" t="str">
        <f t="array" ref="T59">IF(OR($L59="", $M59=""), "", MAX(IF($L$11:$L$2510=$L59, $M$11:$M$2510)))</f>
        <v/>
      </c>
      <c r="U59" s="97"/>
      <c r="W59" s="26" t="str">
        <f t="shared" si="2"/>
        <v/>
      </c>
      <c r="X59" s="26" t="str">
        <f t="shared" si="3"/>
        <v/>
      </c>
      <c r="Z59" s="48" t="str">
        <f>IFERROR(INDEX('Standard Runs'!$E$11:$E$65, MATCH($L59, 'Standard Runs'!$D$11:$D$65, 0)), "")</f>
        <v/>
      </c>
      <c r="AB59" s="26" t="str">
        <f t="shared" si="4"/>
        <v/>
      </c>
      <c r="AC59" s="26" t="str">
        <f t="shared" si="5"/>
        <v/>
      </c>
      <c r="AE59" s="26" t="str">
        <f t="shared" si="6"/>
        <v/>
      </c>
      <c r="AG59" s="26" t="str">
        <f>IF($D59="", "", COUNTIF($D$11:$D$2510, "&gt;"&amp;$D59)+1+COUNTIF($D$11:$D59, $D59)-1)</f>
        <v/>
      </c>
      <c r="AH59" s="92" t="str">
        <f t="shared" si="7"/>
        <v/>
      </c>
      <c r="AJ59" s="26" t="str">
        <f t="shared" si="8"/>
        <v/>
      </c>
      <c r="AK59" s="26" t="str">
        <f t="shared" si="9"/>
        <v/>
      </c>
    </row>
    <row r="60" spans="1:37" x14ac:dyDescent="0.25">
      <c r="A60" s="97"/>
      <c r="B60" s="26" t="str">
        <f t="shared" si="10"/>
        <v/>
      </c>
      <c r="C60" s="97"/>
      <c r="D60" s="123"/>
      <c r="E60" s="124"/>
      <c r="F60" s="125"/>
      <c r="G60" s="97"/>
      <c r="H60" s="24" t="str">
        <f>IF($E60="", "", IFERROR(ROUND($E60*INDEX('Intro &amp; Setup'!$BY$8:$BY$9, MATCH($E$8, 'Intro &amp; Setup'!$BX$8:$BX$9, 0)), 2), ""))</f>
        <v/>
      </c>
      <c r="I60" s="18" t="str">
        <f>IF(OR($E60="", $F60=""), "", IF($E$8='Intro &amp; Setup'!$BX$9, $F60/$E60, IF($H$8='Intro &amp; Setup'!$BX$9, $F60/$H60, "")))</f>
        <v/>
      </c>
      <c r="J60" s="21" t="str">
        <f>IF(OR($E60="", $F60=""), "", IF($E$8='Intro &amp; Setup'!$BX$8, $F60/$E60, IF($H$8='Intro &amp; Setup'!$BX$8, $F60/$H60, "")))</f>
        <v/>
      </c>
      <c r="K60" s="97"/>
      <c r="L60" s="42" t="str">
        <f t="array" ref="L60">IF($W60="", "", IFERROR(INDEX('Standard Runs'!$D$11:$D$65, MATCH(1, ('Standard Runs'!$F$11:$F$65&lt;=E60)*('Standard Runs'!$G$11:$G$65&gt;=E60), 0)), ""))</f>
        <v/>
      </c>
      <c r="M60" s="45" t="str">
        <f t="shared" si="0"/>
        <v/>
      </c>
      <c r="N60" s="97"/>
      <c r="O60" s="52" t="str">
        <f t="shared" si="1"/>
        <v/>
      </c>
      <c r="P60" s="53" t="str">
        <f>IF(OR($L60="", $M60=""), "", COUNTIFS($L$11:$L$2510, $L60, $M$11:$M$2510, "&lt;"&amp;$M60)+1+COUNTIFS($L$11:$L60, $L60, $M$11:$M60, $M60)-1)</f>
        <v/>
      </c>
      <c r="Q60" s="97"/>
      <c r="R60" s="57" t="str">
        <f t="array" ref="R60">IF(OR($L60="", $M60=""), "", MIN(IF($L$11:$L$2510=$L60, $M$11:$M$2510)))</f>
        <v/>
      </c>
      <c r="S60" s="18" t="str">
        <f t="array" ref="S60">IF(OR($L60="", $M60=""), "", AVERAGEIF($L$11:$L$2510, $L60, $M$11:$M$2510))</f>
        <v/>
      </c>
      <c r="T60" s="21" t="str">
        <f t="array" ref="T60">IF(OR($L60="", $M60=""), "", MAX(IF($L$11:$L$2510=$L60, $M$11:$M$2510)))</f>
        <v/>
      </c>
      <c r="U60" s="97"/>
      <c r="W60" s="26" t="str">
        <f t="shared" si="2"/>
        <v/>
      </c>
      <c r="X60" s="26" t="str">
        <f t="shared" si="3"/>
        <v/>
      </c>
      <c r="Z60" s="48" t="str">
        <f>IFERROR(INDEX('Standard Runs'!$E$11:$E$65, MATCH($L60, 'Standard Runs'!$D$11:$D$65, 0)), "")</f>
        <v/>
      </c>
      <c r="AB60" s="26" t="str">
        <f t="shared" si="4"/>
        <v/>
      </c>
      <c r="AC60" s="26" t="str">
        <f t="shared" si="5"/>
        <v/>
      </c>
      <c r="AE60" s="26" t="str">
        <f t="shared" si="6"/>
        <v/>
      </c>
      <c r="AG60" s="26" t="str">
        <f>IF($D60="", "", COUNTIF($D$11:$D$2510, "&gt;"&amp;$D60)+1+COUNTIF($D$11:$D60, $D60)-1)</f>
        <v/>
      </c>
      <c r="AH60" s="92" t="str">
        <f t="shared" si="7"/>
        <v/>
      </c>
      <c r="AJ60" s="26" t="str">
        <f t="shared" si="8"/>
        <v/>
      </c>
      <c r="AK60" s="26" t="str">
        <f t="shared" si="9"/>
        <v/>
      </c>
    </row>
    <row r="61" spans="1:37" x14ac:dyDescent="0.25">
      <c r="A61" s="97"/>
      <c r="B61" s="26" t="str">
        <f t="shared" si="10"/>
        <v/>
      </c>
      <c r="C61" s="97"/>
      <c r="D61" s="123"/>
      <c r="E61" s="124"/>
      <c r="F61" s="125"/>
      <c r="G61" s="97"/>
      <c r="H61" s="24" t="str">
        <f>IF($E61="", "", IFERROR(ROUND($E61*INDEX('Intro &amp; Setup'!$BY$8:$BY$9, MATCH($E$8, 'Intro &amp; Setup'!$BX$8:$BX$9, 0)), 2), ""))</f>
        <v/>
      </c>
      <c r="I61" s="18" t="str">
        <f>IF(OR($E61="", $F61=""), "", IF($E$8='Intro &amp; Setup'!$BX$9, $F61/$E61, IF($H$8='Intro &amp; Setup'!$BX$9, $F61/$H61, "")))</f>
        <v/>
      </c>
      <c r="J61" s="21" t="str">
        <f>IF(OR($E61="", $F61=""), "", IF($E$8='Intro &amp; Setup'!$BX$8, $F61/$E61, IF($H$8='Intro &amp; Setup'!$BX$8, $F61/$H61, "")))</f>
        <v/>
      </c>
      <c r="K61" s="97"/>
      <c r="L61" s="42" t="str">
        <f t="array" ref="L61">IF($W61="", "", IFERROR(INDEX('Standard Runs'!$D$11:$D$65, MATCH(1, ('Standard Runs'!$F$11:$F$65&lt;=E61)*('Standard Runs'!$G$11:$G$65&gt;=E61), 0)), ""))</f>
        <v/>
      </c>
      <c r="M61" s="45" t="str">
        <f t="shared" si="0"/>
        <v/>
      </c>
      <c r="N61" s="97"/>
      <c r="O61" s="52" t="str">
        <f t="shared" si="1"/>
        <v/>
      </c>
      <c r="P61" s="53" t="str">
        <f>IF(OR($L61="", $M61=""), "", COUNTIFS($L$11:$L$2510, $L61, $M$11:$M$2510, "&lt;"&amp;$M61)+1+COUNTIFS($L$11:$L61, $L61, $M$11:$M61, $M61)-1)</f>
        <v/>
      </c>
      <c r="Q61" s="97"/>
      <c r="R61" s="57" t="str">
        <f t="array" ref="R61">IF(OR($L61="", $M61=""), "", MIN(IF($L$11:$L$2510=$L61, $M$11:$M$2510)))</f>
        <v/>
      </c>
      <c r="S61" s="18" t="str">
        <f t="array" ref="S61">IF(OR($L61="", $M61=""), "", AVERAGEIF($L$11:$L$2510, $L61, $M$11:$M$2510))</f>
        <v/>
      </c>
      <c r="T61" s="21" t="str">
        <f t="array" ref="T61">IF(OR($L61="", $M61=""), "", MAX(IF($L$11:$L$2510=$L61, $M$11:$M$2510)))</f>
        <v/>
      </c>
      <c r="U61" s="97"/>
      <c r="W61" s="26" t="str">
        <f t="shared" si="2"/>
        <v/>
      </c>
      <c r="X61" s="26" t="str">
        <f t="shared" si="3"/>
        <v/>
      </c>
      <c r="Z61" s="48" t="str">
        <f>IFERROR(INDEX('Standard Runs'!$E$11:$E$65, MATCH($L61, 'Standard Runs'!$D$11:$D$65, 0)), "")</f>
        <v/>
      </c>
      <c r="AB61" s="26" t="str">
        <f t="shared" si="4"/>
        <v/>
      </c>
      <c r="AC61" s="26" t="str">
        <f t="shared" si="5"/>
        <v/>
      </c>
      <c r="AE61" s="26" t="str">
        <f t="shared" si="6"/>
        <v/>
      </c>
      <c r="AG61" s="26" t="str">
        <f>IF($D61="", "", COUNTIF($D$11:$D$2510, "&gt;"&amp;$D61)+1+COUNTIF($D$11:$D61, $D61)-1)</f>
        <v/>
      </c>
      <c r="AH61" s="92" t="str">
        <f t="shared" si="7"/>
        <v/>
      </c>
      <c r="AJ61" s="26" t="str">
        <f t="shared" si="8"/>
        <v/>
      </c>
      <c r="AK61" s="26" t="str">
        <f t="shared" si="9"/>
        <v/>
      </c>
    </row>
    <row r="62" spans="1:37" x14ac:dyDescent="0.25">
      <c r="A62" s="97"/>
      <c r="B62" s="26" t="str">
        <f t="shared" si="10"/>
        <v/>
      </c>
      <c r="C62" s="97"/>
      <c r="D62" s="123"/>
      <c r="E62" s="124"/>
      <c r="F62" s="125"/>
      <c r="G62" s="97"/>
      <c r="H62" s="24" t="str">
        <f>IF($E62="", "", IFERROR(ROUND($E62*INDEX('Intro &amp; Setup'!$BY$8:$BY$9, MATCH($E$8, 'Intro &amp; Setup'!$BX$8:$BX$9, 0)), 2), ""))</f>
        <v/>
      </c>
      <c r="I62" s="18" t="str">
        <f>IF(OR($E62="", $F62=""), "", IF($E$8='Intro &amp; Setup'!$BX$9, $F62/$E62, IF($H$8='Intro &amp; Setup'!$BX$9, $F62/$H62, "")))</f>
        <v/>
      </c>
      <c r="J62" s="21" t="str">
        <f>IF(OR($E62="", $F62=""), "", IF($E$8='Intro &amp; Setup'!$BX$8, $F62/$E62, IF($H$8='Intro &amp; Setup'!$BX$8, $F62/$H62, "")))</f>
        <v/>
      </c>
      <c r="K62" s="97"/>
      <c r="L62" s="42" t="str">
        <f t="array" ref="L62">IF($W62="", "", IFERROR(INDEX('Standard Runs'!$D$11:$D$65, MATCH(1, ('Standard Runs'!$F$11:$F$65&lt;=E62)*('Standard Runs'!$G$11:$G$65&gt;=E62), 0)), ""))</f>
        <v/>
      </c>
      <c r="M62" s="45" t="str">
        <f t="shared" si="0"/>
        <v/>
      </c>
      <c r="N62" s="97"/>
      <c r="O62" s="52" t="str">
        <f t="shared" si="1"/>
        <v/>
      </c>
      <c r="P62" s="53" t="str">
        <f>IF(OR($L62="", $M62=""), "", COUNTIFS($L$11:$L$2510, $L62, $M$11:$M$2510, "&lt;"&amp;$M62)+1+COUNTIFS($L$11:$L62, $L62, $M$11:$M62, $M62)-1)</f>
        <v/>
      </c>
      <c r="Q62" s="97"/>
      <c r="R62" s="57" t="str">
        <f t="array" ref="R62">IF(OR($L62="", $M62=""), "", MIN(IF($L$11:$L$2510=$L62, $M$11:$M$2510)))</f>
        <v/>
      </c>
      <c r="S62" s="18" t="str">
        <f t="array" ref="S62">IF(OR($L62="", $M62=""), "", AVERAGEIF($L$11:$L$2510, $L62, $M$11:$M$2510))</f>
        <v/>
      </c>
      <c r="T62" s="21" t="str">
        <f t="array" ref="T62">IF(OR($L62="", $M62=""), "", MAX(IF($L$11:$L$2510=$L62, $M$11:$M$2510)))</f>
        <v/>
      </c>
      <c r="U62" s="97"/>
      <c r="W62" s="26" t="str">
        <f t="shared" si="2"/>
        <v/>
      </c>
      <c r="X62" s="26" t="str">
        <f t="shared" si="3"/>
        <v/>
      </c>
      <c r="Z62" s="48" t="str">
        <f>IFERROR(INDEX('Standard Runs'!$E$11:$E$65, MATCH($L62, 'Standard Runs'!$D$11:$D$65, 0)), "")</f>
        <v/>
      </c>
      <c r="AB62" s="26" t="str">
        <f t="shared" si="4"/>
        <v/>
      </c>
      <c r="AC62" s="26" t="str">
        <f t="shared" si="5"/>
        <v/>
      </c>
      <c r="AE62" s="26" t="str">
        <f t="shared" si="6"/>
        <v/>
      </c>
      <c r="AG62" s="26" t="str">
        <f>IF($D62="", "", COUNTIF($D$11:$D$2510, "&gt;"&amp;$D62)+1+COUNTIF($D$11:$D62, $D62)-1)</f>
        <v/>
      </c>
      <c r="AH62" s="92" t="str">
        <f t="shared" si="7"/>
        <v/>
      </c>
      <c r="AJ62" s="26" t="str">
        <f t="shared" si="8"/>
        <v/>
      </c>
      <c r="AK62" s="26" t="str">
        <f t="shared" si="9"/>
        <v/>
      </c>
    </row>
    <row r="63" spans="1:37" x14ac:dyDescent="0.25">
      <c r="A63" s="97"/>
      <c r="B63" s="26" t="str">
        <f t="shared" si="10"/>
        <v/>
      </c>
      <c r="C63" s="97"/>
      <c r="D63" s="123"/>
      <c r="E63" s="124"/>
      <c r="F63" s="125"/>
      <c r="G63" s="97"/>
      <c r="H63" s="24" t="str">
        <f>IF($E63="", "", IFERROR(ROUND($E63*INDEX('Intro &amp; Setup'!$BY$8:$BY$9, MATCH($E$8, 'Intro &amp; Setup'!$BX$8:$BX$9, 0)), 2), ""))</f>
        <v/>
      </c>
      <c r="I63" s="18" t="str">
        <f>IF(OR($E63="", $F63=""), "", IF($E$8='Intro &amp; Setup'!$BX$9, $F63/$E63, IF($H$8='Intro &amp; Setup'!$BX$9, $F63/$H63, "")))</f>
        <v/>
      </c>
      <c r="J63" s="21" t="str">
        <f>IF(OR($E63="", $F63=""), "", IF($E$8='Intro &amp; Setup'!$BX$8, $F63/$E63, IF($H$8='Intro &amp; Setup'!$BX$8, $F63/$H63, "")))</f>
        <v/>
      </c>
      <c r="K63" s="97"/>
      <c r="L63" s="42" t="str">
        <f t="array" ref="L63">IF($W63="", "", IFERROR(INDEX('Standard Runs'!$D$11:$D$65, MATCH(1, ('Standard Runs'!$F$11:$F$65&lt;=E63)*('Standard Runs'!$G$11:$G$65&gt;=E63), 0)), ""))</f>
        <v/>
      </c>
      <c r="M63" s="45" t="str">
        <f t="shared" si="0"/>
        <v/>
      </c>
      <c r="N63" s="97"/>
      <c r="O63" s="52" t="str">
        <f t="shared" si="1"/>
        <v/>
      </c>
      <c r="P63" s="53" t="str">
        <f>IF(OR($L63="", $M63=""), "", COUNTIFS($L$11:$L$2510, $L63, $M$11:$M$2510, "&lt;"&amp;$M63)+1+COUNTIFS($L$11:$L63, $L63, $M$11:$M63, $M63)-1)</f>
        <v/>
      </c>
      <c r="Q63" s="97"/>
      <c r="R63" s="57" t="str">
        <f t="array" ref="R63">IF(OR($L63="", $M63=""), "", MIN(IF($L$11:$L$2510=$L63, $M$11:$M$2510)))</f>
        <v/>
      </c>
      <c r="S63" s="18" t="str">
        <f t="array" ref="S63">IF(OR($L63="", $M63=""), "", AVERAGEIF($L$11:$L$2510, $L63, $M$11:$M$2510))</f>
        <v/>
      </c>
      <c r="T63" s="21" t="str">
        <f t="array" ref="T63">IF(OR($L63="", $M63=""), "", MAX(IF($L$11:$L$2510=$L63, $M$11:$M$2510)))</f>
        <v/>
      </c>
      <c r="U63" s="97"/>
      <c r="W63" s="26" t="str">
        <f t="shared" si="2"/>
        <v/>
      </c>
      <c r="X63" s="26" t="str">
        <f t="shared" si="3"/>
        <v/>
      </c>
      <c r="Z63" s="48" t="str">
        <f>IFERROR(INDEX('Standard Runs'!$E$11:$E$65, MATCH($L63, 'Standard Runs'!$D$11:$D$65, 0)), "")</f>
        <v/>
      </c>
      <c r="AB63" s="26" t="str">
        <f t="shared" si="4"/>
        <v/>
      </c>
      <c r="AC63" s="26" t="str">
        <f t="shared" si="5"/>
        <v/>
      </c>
      <c r="AE63" s="26" t="str">
        <f t="shared" si="6"/>
        <v/>
      </c>
      <c r="AG63" s="26" t="str">
        <f>IF($D63="", "", COUNTIF($D$11:$D$2510, "&gt;"&amp;$D63)+1+COUNTIF($D$11:$D63, $D63)-1)</f>
        <v/>
      </c>
      <c r="AH63" s="92" t="str">
        <f t="shared" si="7"/>
        <v/>
      </c>
      <c r="AJ63" s="26" t="str">
        <f t="shared" si="8"/>
        <v/>
      </c>
      <c r="AK63" s="26" t="str">
        <f t="shared" si="9"/>
        <v/>
      </c>
    </row>
    <row r="64" spans="1:37" x14ac:dyDescent="0.25">
      <c r="A64" s="97"/>
      <c r="B64" s="26" t="str">
        <f t="shared" si="10"/>
        <v/>
      </c>
      <c r="C64" s="97"/>
      <c r="D64" s="123"/>
      <c r="E64" s="124"/>
      <c r="F64" s="125"/>
      <c r="G64" s="97"/>
      <c r="H64" s="24" t="str">
        <f>IF($E64="", "", IFERROR(ROUND($E64*INDEX('Intro &amp; Setup'!$BY$8:$BY$9, MATCH($E$8, 'Intro &amp; Setup'!$BX$8:$BX$9, 0)), 2), ""))</f>
        <v/>
      </c>
      <c r="I64" s="18" t="str">
        <f>IF(OR($E64="", $F64=""), "", IF($E$8='Intro &amp; Setup'!$BX$9, $F64/$E64, IF($H$8='Intro &amp; Setup'!$BX$9, $F64/$H64, "")))</f>
        <v/>
      </c>
      <c r="J64" s="21" t="str">
        <f>IF(OR($E64="", $F64=""), "", IF($E$8='Intro &amp; Setup'!$BX$8, $F64/$E64, IF($H$8='Intro &amp; Setup'!$BX$8, $F64/$H64, "")))</f>
        <v/>
      </c>
      <c r="K64" s="97"/>
      <c r="L64" s="42" t="str">
        <f t="array" ref="L64">IF($W64="", "", IFERROR(INDEX('Standard Runs'!$D$11:$D$65, MATCH(1, ('Standard Runs'!$F$11:$F$65&lt;=E64)*('Standard Runs'!$G$11:$G$65&gt;=E64), 0)), ""))</f>
        <v/>
      </c>
      <c r="M64" s="45" t="str">
        <f t="shared" si="0"/>
        <v/>
      </c>
      <c r="N64" s="97"/>
      <c r="O64" s="52" t="str">
        <f t="shared" si="1"/>
        <v/>
      </c>
      <c r="P64" s="53" t="str">
        <f>IF(OR($L64="", $M64=""), "", COUNTIFS($L$11:$L$2510, $L64, $M$11:$M$2510, "&lt;"&amp;$M64)+1+COUNTIFS($L$11:$L64, $L64, $M$11:$M64, $M64)-1)</f>
        <v/>
      </c>
      <c r="Q64" s="97"/>
      <c r="R64" s="57" t="str">
        <f t="array" ref="R64">IF(OR($L64="", $M64=""), "", MIN(IF($L$11:$L$2510=$L64, $M$11:$M$2510)))</f>
        <v/>
      </c>
      <c r="S64" s="18" t="str">
        <f t="array" ref="S64">IF(OR($L64="", $M64=""), "", AVERAGEIF($L$11:$L$2510, $L64, $M$11:$M$2510))</f>
        <v/>
      </c>
      <c r="T64" s="21" t="str">
        <f t="array" ref="T64">IF(OR($L64="", $M64=""), "", MAX(IF($L$11:$L$2510=$L64, $M$11:$M$2510)))</f>
        <v/>
      </c>
      <c r="U64" s="97"/>
      <c r="W64" s="26" t="str">
        <f t="shared" si="2"/>
        <v/>
      </c>
      <c r="X64" s="26" t="str">
        <f t="shared" si="3"/>
        <v/>
      </c>
      <c r="Z64" s="48" t="str">
        <f>IFERROR(INDEX('Standard Runs'!$E$11:$E$65, MATCH($L64, 'Standard Runs'!$D$11:$D$65, 0)), "")</f>
        <v/>
      </c>
      <c r="AB64" s="26" t="str">
        <f t="shared" si="4"/>
        <v/>
      </c>
      <c r="AC64" s="26" t="str">
        <f t="shared" si="5"/>
        <v/>
      </c>
      <c r="AE64" s="26" t="str">
        <f t="shared" si="6"/>
        <v/>
      </c>
      <c r="AG64" s="26" t="str">
        <f>IF($D64="", "", COUNTIF($D$11:$D$2510, "&gt;"&amp;$D64)+1+COUNTIF($D$11:$D64, $D64)-1)</f>
        <v/>
      </c>
      <c r="AH64" s="92" t="str">
        <f t="shared" si="7"/>
        <v/>
      </c>
      <c r="AJ64" s="26" t="str">
        <f t="shared" si="8"/>
        <v/>
      </c>
      <c r="AK64" s="26" t="str">
        <f t="shared" si="9"/>
        <v/>
      </c>
    </row>
    <row r="65" spans="1:37" x14ac:dyDescent="0.25">
      <c r="A65" s="97"/>
      <c r="B65" s="26" t="str">
        <f t="shared" si="10"/>
        <v/>
      </c>
      <c r="C65" s="97"/>
      <c r="D65" s="123"/>
      <c r="E65" s="124"/>
      <c r="F65" s="125"/>
      <c r="G65" s="97"/>
      <c r="H65" s="24" t="str">
        <f>IF($E65="", "", IFERROR(ROUND($E65*INDEX('Intro &amp; Setup'!$BY$8:$BY$9, MATCH($E$8, 'Intro &amp; Setup'!$BX$8:$BX$9, 0)), 2), ""))</f>
        <v/>
      </c>
      <c r="I65" s="18" t="str">
        <f>IF(OR($E65="", $F65=""), "", IF($E$8='Intro &amp; Setup'!$BX$9, $F65/$E65, IF($H$8='Intro &amp; Setup'!$BX$9, $F65/$H65, "")))</f>
        <v/>
      </c>
      <c r="J65" s="21" t="str">
        <f>IF(OR($E65="", $F65=""), "", IF($E$8='Intro &amp; Setup'!$BX$8, $F65/$E65, IF($H$8='Intro &amp; Setup'!$BX$8, $F65/$H65, "")))</f>
        <v/>
      </c>
      <c r="K65" s="97"/>
      <c r="L65" s="42" t="str">
        <f t="array" ref="L65">IF($W65="", "", IFERROR(INDEX('Standard Runs'!$D$11:$D$65, MATCH(1, ('Standard Runs'!$F$11:$F$65&lt;=E65)*('Standard Runs'!$G$11:$G$65&gt;=E65), 0)), ""))</f>
        <v/>
      </c>
      <c r="M65" s="45" t="str">
        <f t="shared" si="0"/>
        <v/>
      </c>
      <c r="N65" s="97"/>
      <c r="O65" s="52" t="str">
        <f t="shared" si="1"/>
        <v/>
      </c>
      <c r="P65" s="53" t="str">
        <f>IF(OR($L65="", $M65=""), "", COUNTIFS($L$11:$L$2510, $L65, $M$11:$M$2510, "&lt;"&amp;$M65)+1+COUNTIFS($L$11:$L65, $L65, $M$11:$M65, $M65)-1)</f>
        <v/>
      </c>
      <c r="Q65" s="97"/>
      <c r="R65" s="57" t="str">
        <f t="array" ref="R65">IF(OR($L65="", $M65=""), "", MIN(IF($L$11:$L$2510=$L65, $M$11:$M$2510)))</f>
        <v/>
      </c>
      <c r="S65" s="18" t="str">
        <f t="array" ref="S65">IF(OR($L65="", $M65=""), "", AVERAGEIF($L$11:$L$2510, $L65, $M$11:$M$2510))</f>
        <v/>
      </c>
      <c r="T65" s="21" t="str">
        <f t="array" ref="T65">IF(OR($L65="", $M65=""), "", MAX(IF($L$11:$L$2510=$L65, $M$11:$M$2510)))</f>
        <v/>
      </c>
      <c r="U65" s="97"/>
      <c r="W65" s="26" t="str">
        <f t="shared" si="2"/>
        <v/>
      </c>
      <c r="X65" s="26" t="str">
        <f t="shared" si="3"/>
        <v/>
      </c>
      <c r="Z65" s="48" t="str">
        <f>IFERROR(INDEX('Standard Runs'!$E$11:$E$65, MATCH($L65, 'Standard Runs'!$D$11:$D$65, 0)), "")</f>
        <v/>
      </c>
      <c r="AB65" s="26" t="str">
        <f t="shared" si="4"/>
        <v/>
      </c>
      <c r="AC65" s="26" t="str">
        <f t="shared" si="5"/>
        <v/>
      </c>
      <c r="AE65" s="26" t="str">
        <f t="shared" si="6"/>
        <v/>
      </c>
      <c r="AG65" s="26" t="str">
        <f>IF($D65="", "", COUNTIF($D$11:$D$2510, "&gt;"&amp;$D65)+1+COUNTIF($D$11:$D65, $D65)-1)</f>
        <v/>
      </c>
      <c r="AH65" s="92" t="str">
        <f t="shared" si="7"/>
        <v/>
      </c>
      <c r="AJ65" s="26" t="str">
        <f t="shared" si="8"/>
        <v/>
      </c>
      <c r="AK65" s="26" t="str">
        <f t="shared" si="9"/>
        <v/>
      </c>
    </row>
    <row r="66" spans="1:37" x14ac:dyDescent="0.25">
      <c r="A66" s="97"/>
      <c r="B66" s="26" t="str">
        <f t="shared" si="10"/>
        <v/>
      </c>
      <c r="C66" s="97"/>
      <c r="D66" s="123"/>
      <c r="E66" s="124"/>
      <c r="F66" s="125"/>
      <c r="G66" s="97"/>
      <c r="H66" s="24" t="str">
        <f>IF($E66="", "", IFERROR(ROUND($E66*INDEX('Intro &amp; Setup'!$BY$8:$BY$9, MATCH($E$8, 'Intro &amp; Setup'!$BX$8:$BX$9, 0)), 2), ""))</f>
        <v/>
      </c>
      <c r="I66" s="18" t="str">
        <f>IF(OR($E66="", $F66=""), "", IF($E$8='Intro &amp; Setup'!$BX$9, $F66/$E66, IF($H$8='Intro &amp; Setup'!$BX$9, $F66/$H66, "")))</f>
        <v/>
      </c>
      <c r="J66" s="21" t="str">
        <f>IF(OR($E66="", $F66=""), "", IF($E$8='Intro &amp; Setup'!$BX$8, $F66/$E66, IF($H$8='Intro &amp; Setup'!$BX$8, $F66/$H66, "")))</f>
        <v/>
      </c>
      <c r="K66" s="97"/>
      <c r="L66" s="42" t="str">
        <f t="array" ref="L66">IF($W66="", "", IFERROR(INDEX('Standard Runs'!$D$11:$D$65, MATCH(1, ('Standard Runs'!$F$11:$F$65&lt;=E66)*('Standard Runs'!$G$11:$G$65&gt;=E66), 0)), ""))</f>
        <v/>
      </c>
      <c r="M66" s="45" t="str">
        <f t="shared" si="0"/>
        <v/>
      </c>
      <c r="N66" s="97"/>
      <c r="O66" s="52" t="str">
        <f t="shared" si="1"/>
        <v/>
      </c>
      <c r="P66" s="53" t="str">
        <f>IF(OR($L66="", $M66=""), "", COUNTIFS($L$11:$L$2510, $L66, $M$11:$M$2510, "&lt;"&amp;$M66)+1+COUNTIFS($L$11:$L66, $L66, $M$11:$M66, $M66)-1)</f>
        <v/>
      </c>
      <c r="Q66" s="97"/>
      <c r="R66" s="57" t="str">
        <f t="array" ref="R66">IF(OR($L66="", $M66=""), "", MIN(IF($L$11:$L$2510=$L66, $M$11:$M$2510)))</f>
        <v/>
      </c>
      <c r="S66" s="18" t="str">
        <f t="array" ref="S66">IF(OR($L66="", $M66=""), "", AVERAGEIF($L$11:$L$2510, $L66, $M$11:$M$2510))</f>
        <v/>
      </c>
      <c r="T66" s="21" t="str">
        <f t="array" ref="T66">IF(OR($L66="", $M66=""), "", MAX(IF($L$11:$L$2510=$L66, $M$11:$M$2510)))</f>
        <v/>
      </c>
      <c r="U66" s="97"/>
      <c r="W66" s="26" t="str">
        <f t="shared" si="2"/>
        <v/>
      </c>
      <c r="X66" s="26" t="str">
        <f t="shared" si="3"/>
        <v/>
      </c>
      <c r="Z66" s="48" t="str">
        <f>IFERROR(INDEX('Standard Runs'!$E$11:$E$65, MATCH($L66, 'Standard Runs'!$D$11:$D$65, 0)), "")</f>
        <v/>
      </c>
      <c r="AB66" s="26" t="str">
        <f t="shared" si="4"/>
        <v/>
      </c>
      <c r="AC66" s="26" t="str">
        <f t="shared" si="5"/>
        <v/>
      </c>
      <c r="AE66" s="26" t="str">
        <f t="shared" si="6"/>
        <v/>
      </c>
      <c r="AG66" s="26" t="str">
        <f>IF($D66="", "", COUNTIF($D$11:$D$2510, "&gt;"&amp;$D66)+1+COUNTIF($D$11:$D66, $D66)-1)</f>
        <v/>
      </c>
      <c r="AH66" s="92" t="str">
        <f t="shared" si="7"/>
        <v/>
      </c>
      <c r="AJ66" s="26" t="str">
        <f t="shared" si="8"/>
        <v/>
      </c>
      <c r="AK66" s="26" t="str">
        <f t="shared" si="9"/>
        <v/>
      </c>
    </row>
    <row r="67" spans="1:37" x14ac:dyDescent="0.25">
      <c r="A67" s="97"/>
      <c r="B67" s="26" t="str">
        <f t="shared" si="10"/>
        <v/>
      </c>
      <c r="C67" s="97"/>
      <c r="D67" s="123"/>
      <c r="E67" s="124"/>
      <c r="F67" s="125"/>
      <c r="G67" s="97"/>
      <c r="H67" s="24" t="str">
        <f>IF($E67="", "", IFERROR(ROUND($E67*INDEX('Intro &amp; Setup'!$BY$8:$BY$9, MATCH($E$8, 'Intro &amp; Setup'!$BX$8:$BX$9, 0)), 2), ""))</f>
        <v/>
      </c>
      <c r="I67" s="18" t="str">
        <f>IF(OR($E67="", $F67=""), "", IF($E$8='Intro &amp; Setup'!$BX$9, $F67/$E67, IF($H$8='Intro &amp; Setup'!$BX$9, $F67/$H67, "")))</f>
        <v/>
      </c>
      <c r="J67" s="21" t="str">
        <f>IF(OR($E67="", $F67=""), "", IF($E$8='Intro &amp; Setup'!$BX$8, $F67/$E67, IF($H$8='Intro &amp; Setup'!$BX$8, $F67/$H67, "")))</f>
        <v/>
      </c>
      <c r="K67" s="97"/>
      <c r="L67" s="42" t="str">
        <f t="array" ref="L67">IF($W67="", "", IFERROR(INDEX('Standard Runs'!$D$11:$D$65, MATCH(1, ('Standard Runs'!$F$11:$F$65&lt;=E67)*('Standard Runs'!$G$11:$G$65&gt;=E67), 0)), ""))</f>
        <v/>
      </c>
      <c r="M67" s="45" t="str">
        <f t="shared" si="0"/>
        <v/>
      </c>
      <c r="N67" s="97"/>
      <c r="O67" s="52" t="str">
        <f t="shared" si="1"/>
        <v/>
      </c>
      <c r="P67" s="53" t="str">
        <f>IF(OR($L67="", $M67=""), "", COUNTIFS($L$11:$L$2510, $L67, $M$11:$M$2510, "&lt;"&amp;$M67)+1+COUNTIFS($L$11:$L67, $L67, $M$11:$M67, $M67)-1)</f>
        <v/>
      </c>
      <c r="Q67" s="97"/>
      <c r="R67" s="57" t="str">
        <f t="array" ref="R67">IF(OR($L67="", $M67=""), "", MIN(IF($L$11:$L$2510=$L67, $M$11:$M$2510)))</f>
        <v/>
      </c>
      <c r="S67" s="18" t="str">
        <f t="array" ref="S67">IF(OR($L67="", $M67=""), "", AVERAGEIF($L$11:$L$2510, $L67, $M$11:$M$2510))</f>
        <v/>
      </c>
      <c r="T67" s="21" t="str">
        <f t="array" ref="T67">IF(OR($L67="", $M67=""), "", MAX(IF($L$11:$L$2510=$L67, $M$11:$M$2510)))</f>
        <v/>
      </c>
      <c r="U67" s="97"/>
      <c r="W67" s="26" t="str">
        <f t="shared" si="2"/>
        <v/>
      </c>
      <c r="X67" s="26" t="str">
        <f t="shared" si="3"/>
        <v/>
      </c>
      <c r="Z67" s="48" t="str">
        <f>IFERROR(INDEX('Standard Runs'!$E$11:$E$65, MATCH($L67, 'Standard Runs'!$D$11:$D$65, 0)), "")</f>
        <v/>
      </c>
      <c r="AB67" s="26" t="str">
        <f t="shared" si="4"/>
        <v/>
      </c>
      <c r="AC67" s="26" t="str">
        <f t="shared" si="5"/>
        <v/>
      </c>
      <c r="AE67" s="26" t="str">
        <f t="shared" si="6"/>
        <v/>
      </c>
      <c r="AG67" s="26" t="str">
        <f>IF($D67="", "", COUNTIF($D$11:$D$2510, "&gt;"&amp;$D67)+1+COUNTIF($D$11:$D67, $D67)-1)</f>
        <v/>
      </c>
      <c r="AH67" s="92" t="str">
        <f t="shared" si="7"/>
        <v/>
      </c>
      <c r="AJ67" s="26" t="str">
        <f t="shared" si="8"/>
        <v/>
      </c>
      <c r="AK67" s="26" t="str">
        <f t="shared" si="9"/>
        <v/>
      </c>
    </row>
    <row r="68" spans="1:37" x14ac:dyDescent="0.25">
      <c r="A68" s="97"/>
      <c r="B68" s="26" t="str">
        <f t="shared" si="10"/>
        <v/>
      </c>
      <c r="C68" s="97"/>
      <c r="D68" s="123"/>
      <c r="E68" s="124"/>
      <c r="F68" s="125"/>
      <c r="G68" s="97"/>
      <c r="H68" s="24" t="str">
        <f>IF($E68="", "", IFERROR(ROUND($E68*INDEX('Intro &amp; Setup'!$BY$8:$BY$9, MATCH($E$8, 'Intro &amp; Setup'!$BX$8:$BX$9, 0)), 2), ""))</f>
        <v/>
      </c>
      <c r="I68" s="18" t="str">
        <f>IF(OR($E68="", $F68=""), "", IF($E$8='Intro &amp; Setup'!$BX$9, $F68/$E68, IF($H$8='Intro &amp; Setup'!$BX$9, $F68/$H68, "")))</f>
        <v/>
      </c>
      <c r="J68" s="21" t="str">
        <f>IF(OR($E68="", $F68=""), "", IF($E$8='Intro &amp; Setup'!$BX$8, $F68/$E68, IF($H$8='Intro &amp; Setup'!$BX$8, $F68/$H68, "")))</f>
        <v/>
      </c>
      <c r="K68" s="97"/>
      <c r="L68" s="42" t="str">
        <f t="array" ref="L68">IF($W68="", "", IFERROR(INDEX('Standard Runs'!$D$11:$D$65, MATCH(1, ('Standard Runs'!$F$11:$F$65&lt;=E68)*('Standard Runs'!$G$11:$G$65&gt;=E68), 0)), ""))</f>
        <v/>
      </c>
      <c r="M68" s="45" t="str">
        <f t="shared" si="0"/>
        <v/>
      </c>
      <c r="N68" s="97"/>
      <c r="O68" s="52" t="str">
        <f t="shared" si="1"/>
        <v/>
      </c>
      <c r="P68" s="53" t="str">
        <f>IF(OR($L68="", $M68=""), "", COUNTIFS($L$11:$L$2510, $L68, $M$11:$M$2510, "&lt;"&amp;$M68)+1+COUNTIFS($L$11:$L68, $L68, $M$11:$M68, $M68)-1)</f>
        <v/>
      </c>
      <c r="Q68" s="97"/>
      <c r="R68" s="57" t="str">
        <f t="array" ref="R68">IF(OR($L68="", $M68=""), "", MIN(IF($L$11:$L$2510=$L68, $M$11:$M$2510)))</f>
        <v/>
      </c>
      <c r="S68" s="18" t="str">
        <f t="array" ref="S68">IF(OR($L68="", $M68=""), "", AVERAGEIF($L$11:$L$2510, $L68, $M$11:$M$2510))</f>
        <v/>
      </c>
      <c r="T68" s="21" t="str">
        <f t="array" ref="T68">IF(OR($L68="", $M68=""), "", MAX(IF($L$11:$L$2510=$L68, $M$11:$M$2510)))</f>
        <v/>
      </c>
      <c r="U68" s="97"/>
      <c r="W68" s="26" t="str">
        <f t="shared" si="2"/>
        <v/>
      </c>
      <c r="X68" s="26" t="str">
        <f t="shared" si="3"/>
        <v/>
      </c>
      <c r="Z68" s="48" t="str">
        <f>IFERROR(INDEX('Standard Runs'!$E$11:$E$65, MATCH($L68, 'Standard Runs'!$D$11:$D$65, 0)), "")</f>
        <v/>
      </c>
      <c r="AB68" s="26" t="str">
        <f t="shared" si="4"/>
        <v/>
      </c>
      <c r="AC68" s="26" t="str">
        <f t="shared" si="5"/>
        <v/>
      </c>
      <c r="AE68" s="26" t="str">
        <f t="shared" si="6"/>
        <v/>
      </c>
      <c r="AG68" s="26" t="str">
        <f>IF($D68="", "", COUNTIF($D$11:$D$2510, "&gt;"&amp;$D68)+1+COUNTIF($D$11:$D68, $D68)-1)</f>
        <v/>
      </c>
      <c r="AH68" s="92" t="str">
        <f t="shared" si="7"/>
        <v/>
      </c>
      <c r="AJ68" s="26" t="str">
        <f t="shared" si="8"/>
        <v/>
      </c>
      <c r="AK68" s="26" t="str">
        <f t="shared" si="9"/>
        <v/>
      </c>
    </row>
    <row r="69" spans="1:37" x14ac:dyDescent="0.25">
      <c r="A69" s="97"/>
      <c r="B69" s="26" t="str">
        <f t="shared" si="10"/>
        <v/>
      </c>
      <c r="C69" s="97"/>
      <c r="D69" s="123"/>
      <c r="E69" s="124"/>
      <c r="F69" s="125"/>
      <c r="G69" s="97"/>
      <c r="H69" s="24" t="str">
        <f>IF($E69="", "", IFERROR(ROUND($E69*INDEX('Intro &amp; Setup'!$BY$8:$BY$9, MATCH($E$8, 'Intro &amp; Setup'!$BX$8:$BX$9, 0)), 2), ""))</f>
        <v/>
      </c>
      <c r="I69" s="18" t="str">
        <f>IF(OR($E69="", $F69=""), "", IF($E$8='Intro &amp; Setup'!$BX$9, $F69/$E69, IF($H$8='Intro &amp; Setup'!$BX$9, $F69/$H69, "")))</f>
        <v/>
      </c>
      <c r="J69" s="21" t="str">
        <f>IF(OR($E69="", $F69=""), "", IF($E$8='Intro &amp; Setup'!$BX$8, $F69/$E69, IF($H$8='Intro &amp; Setup'!$BX$8, $F69/$H69, "")))</f>
        <v/>
      </c>
      <c r="K69" s="97"/>
      <c r="L69" s="42" t="str">
        <f t="array" ref="L69">IF($W69="", "", IFERROR(INDEX('Standard Runs'!$D$11:$D$65, MATCH(1, ('Standard Runs'!$F$11:$F$65&lt;=E69)*('Standard Runs'!$G$11:$G$65&gt;=E69), 0)), ""))</f>
        <v/>
      </c>
      <c r="M69" s="45" t="str">
        <f t="shared" si="0"/>
        <v/>
      </c>
      <c r="N69" s="97"/>
      <c r="O69" s="52" t="str">
        <f t="shared" si="1"/>
        <v/>
      </c>
      <c r="P69" s="53" t="str">
        <f>IF(OR($L69="", $M69=""), "", COUNTIFS($L$11:$L$2510, $L69, $M$11:$M$2510, "&lt;"&amp;$M69)+1+COUNTIFS($L$11:$L69, $L69, $M$11:$M69, $M69)-1)</f>
        <v/>
      </c>
      <c r="Q69" s="97"/>
      <c r="R69" s="57" t="str">
        <f t="array" ref="R69">IF(OR($L69="", $M69=""), "", MIN(IF($L$11:$L$2510=$L69, $M$11:$M$2510)))</f>
        <v/>
      </c>
      <c r="S69" s="18" t="str">
        <f t="array" ref="S69">IF(OR($L69="", $M69=""), "", AVERAGEIF($L$11:$L$2510, $L69, $M$11:$M$2510))</f>
        <v/>
      </c>
      <c r="T69" s="21" t="str">
        <f t="array" ref="T69">IF(OR($L69="", $M69=""), "", MAX(IF($L$11:$L$2510=$L69, $M$11:$M$2510)))</f>
        <v/>
      </c>
      <c r="U69" s="97"/>
      <c r="W69" s="26" t="str">
        <f t="shared" si="2"/>
        <v/>
      </c>
      <c r="X69" s="26" t="str">
        <f t="shared" si="3"/>
        <v/>
      </c>
      <c r="Z69" s="48" t="str">
        <f>IFERROR(INDEX('Standard Runs'!$E$11:$E$65, MATCH($L69, 'Standard Runs'!$D$11:$D$65, 0)), "")</f>
        <v/>
      </c>
      <c r="AB69" s="26" t="str">
        <f t="shared" si="4"/>
        <v/>
      </c>
      <c r="AC69" s="26" t="str">
        <f t="shared" si="5"/>
        <v/>
      </c>
      <c r="AE69" s="26" t="str">
        <f t="shared" si="6"/>
        <v/>
      </c>
      <c r="AG69" s="26" t="str">
        <f>IF($D69="", "", COUNTIF($D$11:$D$2510, "&gt;"&amp;$D69)+1+COUNTIF($D$11:$D69, $D69)-1)</f>
        <v/>
      </c>
      <c r="AH69" s="92" t="str">
        <f t="shared" si="7"/>
        <v/>
      </c>
      <c r="AJ69" s="26" t="str">
        <f t="shared" si="8"/>
        <v/>
      </c>
      <c r="AK69" s="26" t="str">
        <f t="shared" si="9"/>
        <v/>
      </c>
    </row>
    <row r="70" spans="1:37" x14ac:dyDescent="0.25">
      <c r="A70" s="97"/>
      <c r="B70" s="26" t="str">
        <f t="shared" si="10"/>
        <v/>
      </c>
      <c r="C70" s="97"/>
      <c r="D70" s="123"/>
      <c r="E70" s="124"/>
      <c r="F70" s="125"/>
      <c r="G70" s="97"/>
      <c r="H70" s="24" t="str">
        <f>IF($E70="", "", IFERROR(ROUND($E70*INDEX('Intro &amp; Setup'!$BY$8:$BY$9, MATCH($E$8, 'Intro &amp; Setup'!$BX$8:$BX$9, 0)), 2), ""))</f>
        <v/>
      </c>
      <c r="I70" s="18" t="str">
        <f>IF(OR($E70="", $F70=""), "", IF($E$8='Intro &amp; Setup'!$BX$9, $F70/$E70, IF($H$8='Intro &amp; Setup'!$BX$9, $F70/$H70, "")))</f>
        <v/>
      </c>
      <c r="J70" s="21" t="str">
        <f>IF(OR($E70="", $F70=""), "", IF($E$8='Intro &amp; Setup'!$BX$8, $F70/$E70, IF($H$8='Intro &amp; Setup'!$BX$8, $F70/$H70, "")))</f>
        <v/>
      </c>
      <c r="K70" s="97"/>
      <c r="L70" s="42" t="str">
        <f t="array" ref="L70">IF($W70="", "", IFERROR(INDEX('Standard Runs'!$D$11:$D$65, MATCH(1, ('Standard Runs'!$F$11:$F$65&lt;=E70)*('Standard Runs'!$G$11:$G$65&gt;=E70), 0)), ""))</f>
        <v/>
      </c>
      <c r="M70" s="45" t="str">
        <f t="shared" si="0"/>
        <v/>
      </c>
      <c r="N70" s="97"/>
      <c r="O70" s="52" t="str">
        <f t="shared" si="1"/>
        <v/>
      </c>
      <c r="P70" s="53" t="str">
        <f>IF(OR($L70="", $M70=""), "", COUNTIFS($L$11:$L$2510, $L70, $M$11:$M$2510, "&lt;"&amp;$M70)+1+COUNTIFS($L$11:$L70, $L70, $M$11:$M70, $M70)-1)</f>
        <v/>
      </c>
      <c r="Q70" s="97"/>
      <c r="R70" s="57" t="str">
        <f t="array" ref="R70">IF(OR($L70="", $M70=""), "", MIN(IF($L$11:$L$2510=$L70, $M$11:$M$2510)))</f>
        <v/>
      </c>
      <c r="S70" s="18" t="str">
        <f t="array" ref="S70">IF(OR($L70="", $M70=""), "", AVERAGEIF($L$11:$L$2510, $L70, $M$11:$M$2510))</f>
        <v/>
      </c>
      <c r="T70" s="21" t="str">
        <f t="array" ref="T70">IF(OR($L70="", $M70=""), "", MAX(IF($L$11:$L$2510=$L70, $M$11:$M$2510)))</f>
        <v/>
      </c>
      <c r="U70" s="97"/>
      <c r="W70" s="26" t="str">
        <f t="shared" si="2"/>
        <v/>
      </c>
      <c r="X70" s="26" t="str">
        <f t="shared" si="3"/>
        <v/>
      </c>
      <c r="Z70" s="48" t="str">
        <f>IFERROR(INDEX('Standard Runs'!$E$11:$E$65, MATCH($L70, 'Standard Runs'!$D$11:$D$65, 0)), "")</f>
        <v/>
      </c>
      <c r="AB70" s="26" t="str">
        <f t="shared" si="4"/>
        <v/>
      </c>
      <c r="AC70" s="26" t="str">
        <f t="shared" si="5"/>
        <v/>
      </c>
      <c r="AE70" s="26" t="str">
        <f t="shared" si="6"/>
        <v/>
      </c>
      <c r="AG70" s="26" t="str">
        <f>IF($D70="", "", COUNTIF($D$11:$D$2510, "&gt;"&amp;$D70)+1+COUNTIF($D$11:$D70, $D70)-1)</f>
        <v/>
      </c>
      <c r="AH70" s="92" t="str">
        <f t="shared" si="7"/>
        <v/>
      </c>
      <c r="AJ70" s="26" t="str">
        <f t="shared" si="8"/>
        <v/>
      </c>
      <c r="AK70" s="26" t="str">
        <f t="shared" si="9"/>
        <v/>
      </c>
    </row>
    <row r="71" spans="1:37" x14ac:dyDescent="0.25">
      <c r="A71" s="97"/>
      <c r="B71" s="26" t="str">
        <f t="shared" si="10"/>
        <v/>
      </c>
      <c r="C71" s="97"/>
      <c r="D71" s="123"/>
      <c r="E71" s="124"/>
      <c r="F71" s="125"/>
      <c r="G71" s="97"/>
      <c r="H71" s="24" t="str">
        <f>IF($E71="", "", IFERROR(ROUND($E71*INDEX('Intro &amp; Setup'!$BY$8:$BY$9, MATCH($E$8, 'Intro &amp; Setup'!$BX$8:$BX$9, 0)), 2), ""))</f>
        <v/>
      </c>
      <c r="I71" s="18" t="str">
        <f>IF(OR($E71="", $F71=""), "", IF($E$8='Intro &amp; Setup'!$BX$9, $F71/$E71, IF($H$8='Intro &amp; Setup'!$BX$9, $F71/$H71, "")))</f>
        <v/>
      </c>
      <c r="J71" s="21" t="str">
        <f>IF(OR($E71="", $F71=""), "", IF($E$8='Intro &amp; Setup'!$BX$8, $F71/$E71, IF($H$8='Intro &amp; Setup'!$BX$8, $F71/$H71, "")))</f>
        <v/>
      </c>
      <c r="K71" s="97"/>
      <c r="L71" s="42" t="str">
        <f t="array" ref="L71">IF($W71="", "", IFERROR(INDEX('Standard Runs'!$D$11:$D$65, MATCH(1, ('Standard Runs'!$F$11:$F$65&lt;=E71)*('Standard Runs'!$G$11:$G$65&gt;=E71), 0)), ""))</f>
        <v/>
      </c>
      <c r="M71" s="45" t="str">
        <f t="shared" si="0"/>
        <v/>
      </c>
      <c r="N71" s="97"/>
      <c r="O71" s="52" t="str">
        <f t="shared" si="1"/>
        <v/>
      </c>
      <c r="P71" s="53" t="str">
        <f>IF(OR($L71="", $M71=""), "", COUNTIFS($L$11:$L$2510, $L71, $M$11:$M$2510, "&lt;"&amp;$M71)+1+COUNTIFS($L$11:$L71, $L71, $M$11:$M71, $M71)-1)</f>
        <v/>
      </c>
      <c r="Q71" s="97"/>
      <c r="R71" s="57" t="str">
        <f t="array" ref="R71">IF(OR($L71="", $M71=""), "", MIN(IF($L$11:$L$2510=$L71, $M$11:$M$2510)))</f>
        <v/>
      </c>
      <c r="S71" s="18" t="str">
        <f t="array" ref="S71">IF(OR($L71="", $M71=""), "", AVERAGEIF($L$11:$L$2510, $L71, $M$11:$M$2510))</f>
        <v/>
      </c>
      <c r="T71" s="21" t="str">
        <f t="array" ref="T71">IF(OR($L71="", $M71=""), "", MAX(IF($L$11:$L$2510=$L71, $M$11:$M$2510)))</f>
        <v/>
      </c>
      <c r="U71" s="97"/>
      <c r="W71" s="26" t="str">
        <f t="shared" si="2"/>
        <v/>
      </c>
      <c r="X71" s="26" t="str">
        <f t="shared" si="3"/>
        <v/>
      </c>
      <c r="Z71" s="48" t="str">
        <f>IFERROR(INDEX('Standard Runs'!$E$11:$E$65, MATCH($L71, 'Standard Runs'!$D$11:$D$65, 0)), "")</f>
        <v/>
      </c>
      <c r="AB71" s="26" t="str">
        <f t="shared" si="4"/>
        <v/>
      </c>
      <c r="AC71" s="26" t="str">
        <f t="shared" si="5"/>
        <v/>
      </c>
      <c r="AE71" s="26" t="str">
        <f t="shared" si="6"/>
        <v/>
      </c>
      <c r="AG71" s="26" t="str">
        <f>IF($D71="", "", COUNTIF($D$11:$D$2510, "&gt;"&amp;$D71)+1+COUNTIF($D$11:$D71, $D71)-1)</f>
        <v/>
      </c>
      <c r="AH71" s="92" t="str">
        <f t="shared" si="7"/>
        <v/>
      </c>
      <c r="AJ71" s="26" t="str">
        <f t="shared" si="8"/>
        <v/>
      </c>
      <c r="AK71" s="26" t="str">
        <f t="shared" si="9"/>
        <v/>
      </c>
    </row>
    <row r="72" spans="1:37" x14ac:dyDescent="0.25">
      <c r="A72" s="97"/>
      <c r="B72" s="26" t="str">
        <f t="shared" si="10"/>
        <v/>
      </c>
      <c r="C72" s="97"/>
      <c r="D72" s="123"/>
      <c r="E72" s="124"/>
      <c r="F72" s="125"/>
      <c r="G72" s="97"/>
      <c r="H72" s="24" t="str">
        <f>IF($E72="", "", IFERROR(ROUND($E72*INDEX('Intro &amp; Setup'!$BY$8:$BY$9, MATCH($E$8, 'Intro &amp; Setup'!$BX$8:$BX$9, 0)), 2), ""))</f>
        <v/>
      </c>
      <c r="I72" s="18" t="str">
        <f>IF(OR($E72="", $F72=""), "", IF($E$8='Intro &amp; Setup'!$BX$9, $F72/$E72, IF($H$8='Intro &amp; Setup'!$BX$9, $F72/$H72, "")))</f>
        <v/>
      </c>
      <c r="J72" s="21" t="str">
        <f>IF(OR($E72="", $F72=""), "", IF($E$8='Intro &amp; Setup'!$BX$8, $F72/$E72, IF($H$8='Intro &amp; Setup'!$BX$8, $F72/$H72, "")))</f>
        <v/>
      </c>
      <c r="K72" s="97"/>
      <c r="L72" s="42" t="str">
        <f t="array" ref="L72">IF($W72="", "", IFERROR(INDEX('Standard Runs'!$D$11:$D$65, MATCH(1, ('Standard Runs'!$F$11:$F$65&lt;=E72)*('Standard Runs'!$G$11:$G$65&gt;=E72), 0)), ""))</f>
        <v/>
      </c>
      <c r="M72" s="45" t="str">
        <f t="shared" si="0"/>
        <v/>
      </c>
      <c r="N72" s="97"/>
      <c r="O72" s="52" t="str">
        <f t="shared" si="1"/>
        <v/>
      </c>
      <c r="P72" s="53" t="str">
        <f>IF(OR($L72="", $M72=""), "", COUNTIFS($L$11:$L$2510, $L72, $M$11:$M$2510, "&lt;"&amp;$M72)+1+COUNTIFS($L$11:$L72, $L72, $M$11:$M72, $M72)-1)</f>
        <v/>
      </c>
      <c r="Q72" s="97"/>
      <c r="R72" s="57" t="str">
        <f t="array" ref="R72">IF(OR($L72="", $M72=""), "", MIN(IF($L$11:$L$2510=$L72, $M$11:$M$2510)))</f>
        <v/>
      </c>
      <c r="S72" s="18" t="str">
        <f t="array" ref="S72">IF(OR($L72="", $M72=""), "", AVERAGEIF($L$11:$L$2510, $L72, $M$11:$M$2510))</f>
        <v/>
      </c>
      <c r="T72" s="21" t="str">
        <f t="array" ref="T72">IF(OR($L72="", $M72=""), "", MAX(IF($L$11:$L$2510=$L72, $M$11:$M$2510)))</f>
        <v/>
      </c>
      <c r="U72" s="97"/>
      <c r="W72" s="26" t="str">
        <f t="shared" si="2"/>
        <v/>
      </c>
      <c r="X72" s="26" t="str">
        <f t="shared" si="3"/>
        <v/>
      </c>
      <c r="Z72" s="48" t="str">
        <f>IFERROR(INDEX('Standard Runs'!$E$11:$E$65, MATCH($L72, 'Standard Runs'!$D$11:$D$65, 0)), "")</f>
        <v/>
      </c>
      <c r="AB72" s="26" t="str">
        <f t="shared" si="4"/>
        <v/>
      </c>
      <c r="AC72" s="26" t="str">
        <f t="shared" si="5"/>
        <v/>
      </c>
      <c r="AE72" s="26" t="str">
        <f t="shared" si="6"/>
        <v/>
      </c>
      <c r="AG72" s="26" t="str">
        <f>IF($D72="", "", COUNTIF($D$11:$D$2510, "&gt;"&amp;$D72)+1+COUNTIF($D$11:$D72, $D72)-1)</f>
        <v/>
      </c>
      <c r="AH72" s="92" t="str">
        <f t="shared" si="7"/>
        <v/>
      </c>
      <c r="AJ72" s="26" t="str">
        <f t="shared" si="8"/>
        <v/>
      </c>
      <c r="AK72" s="26" t="str">
        <f t="shared" si="9"/>
        <v/>
      </c>
    </row>
    <row r="73" spans="1:37" x14ac:dyDescent="0.25">
      <c r="A73" s="97"/>
      <c r="B73" s="26" t="str">
        <f t="shared" si="10"/>
        <v/>
      </c>
      <c r="C73" s="97"/>
      <c r="D73" s="123"/>
      <c r="E73" s="124"/>
      <c r="F73" s="125"/>
      <c r="G73" s="97"/>
      <c r="H73" s="24" t="str">
        <f>IF($E73="", "", IFERROR(ROUND($E73*INDEX('Intro &amp; Setup'!$BY$8:$BY$9, MATCH($E$8, 'Intro &amp; Setup'!$BX$8:$BX$9, 0)), 2), ""))</f>
        <v/>
      </c>
      <c r="I73" s="18" t="str">
        <f>IF(OR($E73="", $F73=""), "", IF($E$8='Intro &amp; Setup'!$BX$9, $F73/$E73, IF($H$8='Intro &amp; Setup'!$BX$9, $F73/$H73, "")))</f>
        <v/>
      </c>
      <c r="J73" s="21" t="str">
        <f>IF(OR($E73="", $F73=""), "", IF($E$8='Intro &amp; Setup'!$BX$8, $F73/$E73, IF($H$8='Intro &amp; Setup'!$BX$8, $F73/$H73, "")))</f>
        <v/>
      </c>
      <c r="K73" s="97"/>
      <c r="L73" s="42" t="str">
        <f t="array" ref="L73">IF($W73="", "", IFERROR(INDEX('Standard Runs'!$D$11:$D$65, MATCH(1, ('Standard Runs'!$F$11:$F$65&lt;=E73)*('Standard Runs'!$G$11:$G$65&gt;=E73), 0)), ""))</f>
        <v/>
      </c>
      <c r="M73" s="45" t="str">
        <f t="shared" si="0"/>
        <v/>
      </c>
      <c r="N73" s="97"/>
      <c r="O73" s="52" t="str">
        <f t="shared" si="1"/>
        <v/>
      </c>
      <c r="P73" s="53" t="str">
        <f>IF(OR($L73="", $M73=""), "", COUNTIFS($L$11:$L$2510, $L73, $M$11:$M$2510, "&lt;"&amp;$M73)+1+COUNTIFS($L$11:$L73, $L73, $M$11:$M73, $M73)-1)</f>
        <v/>
      </c>
      <c r="Q73" s="97"/>
      <c r="R73" s="57" t="str">
        <f t="array" ref="R73">IF(OR($L73="", $M73=""), "", MIN(IF($L$11:$L$2510=$L73, $M$11:$M$2510)))</f>
        <v/>
      </c>
      <c r="S73" s="18" t="str">
        <f t="array" ref="S73">IF(OR($L73="", $M73=""), "", AVERAGEIF($L$11:$L$2510, $L73, $M$11:$M$2510))</f>
        <v/>
      </c>
      <c r="T73" s="21" t="str">
        <f t="array" ref="T73">IF(OR($L73="", $M73=""), "", MAX(IF($L$11:$L$2510=$L73, $M$11:$M$2510)))</f>
        <v/>
      </c>
      <c r="U73" s="97"/>
      <c r="W73" s="26" t="str">
        <f t="shared" si="2"/>
        <v/>
      </c>
      <c r="X73" s="26" t="str">
        <f t="shared" si="3"/>
        <v/>
      </c>
      <c r="Z73" s="48" t="str">
        <f>IFERROR(INDEX('Standard Runs'!$E$11:$E$65, MATCH($L73, 'Standard Runs'!$D$11:$D$65, 0)), "")</f>
        <v/>
      </c>
      <c r="AB73" s="26" t="str">
        <f t="shared" si="4"/>
        <v/>
      </c>
      <c r="AC73" s="26" t="str">
        <f t="shared" si="5"/>
        <v/>
      </c>
      <c r="AE73" s="26" t="str">
        <f t="shared" si="6"/>
        <v/>
      </c>
      <c r="AG73" s="26" t="str">
        <f>IF($D73="", "", COUNTIF($D$11:$D$2510, "&gt;"&amp;$D73)+1+COUNTIF($D$11:$D73, $D73)-1)</f>
        <v/>
      </c>
      <c r="AH73" s="92" t="str">
        <f t="shared" si="7"/>
        <v/>
      </c>
      <c r="AJ73" s="26" t="str">
        <f t="shared" si="8"/>
        <v/>
      </c>
      <c r="AK73" s="26" t="str">
        <f t="shared" si="9"/>
        <v/>
      </c>
    </row>
    <row r="74" spans="1:37" x14ac:dyDescent="0.25">
      <c r="A74" s="97"/>
      <c r="B74" s="26" t="str">
        <f t="shared" si="10"/>
        <v/>
      </c>
      <c r="C74" s="97"/>
      <c r="D74" s="123"/>
      <c r="E74" s="124"/>
      <c r="F74" s="125"/>
      <c r="G74" s="97"/>
      <c r="H74" s="24" t="str">
        <f>IF($E74="", "", IFERROR(ROUND($E74*INDEX('Intro &amp; Setup'!$BY$8:$BY$9, MATCH($E$8, 'Intro &amp; Setup'!$BX$8:$BX$9, 0)), 2), ""))</f>
        <v/>
      </c>
      <c r="I74" s="18" t="str">
        <f>IF(OR($E74="", $F74=""), "", IF($E$8='Intro &amp; Setup'!$BX$9, $F74/$E74, IF($H$8='Intro &amp; Setup'!$BX$9, $F74/$H74, "")))</f>
        <v/>
      </c>
      <c r="J74" s="21" t="str">
        <f>IF(OR($E74="", $F74=""), "", IF($E$8='Intro &amp; Setup'!$BX$8, $F74/$E74, IF($H$8='Intro &amp; Setup'!$BX$8, $F74/$H74, "")))</f>
        <v/>
      </c>
      <c r="K74" s="97"/>
      <c r="L74" s="42" t="str">
        <f t="array" ref="L74">IF($W74="", "", IFERROR(INDEX('Standard Runs'!$D$11:$D$65, MATCH(1, ('Standard Runs'!$F$11:$F$65&lt;=E74)*('Standard Runs'!$G$11:$G$65&gt;=E74), 0)), ""))</f>
        <v/>
      </c>
      <c r="M74" s="45" t="str">
        <f t="shared" si="0"/>
        <v/>
      </c>
      <c r="N74" s="97"/>
      <c r="O74" s="52" t="str">
        <f t="shared" si="1"/>
        <v/>
      </c>
      <c r="P74" s="53" t="str">
        <f>IF(OR($L74="", $M74=""), "", COUNTIFS($L$11:$L$2510, $L74, $M$11:$M$2510, "&lt;"&amp;$M74)+1+COUNTIFS($L$11:$L74, $L74, $M$11:$M74, $M74)-1)</f>
        <v/>
      </c>
      <c r="Q74" s="97"/>
      <c r="R74" s="57" t="str">
        <f t="array" ref="R74">IF(OR($L74="", $M74=""), "", MIN(IF($L$11:$L$2510=$L74, $M$11:$M$2510)))</f>
        <v/>
      </c>
      <c r="S74" s="18" t="str">
        <f t="array" ref="S74">IF(OR($L74="", $M74=""), "", AVERAGEIF($L$11:$L$2510, $L74, $M$11:$M$2510))</f>
        <v/>
      </c>
      <c r="T74" s="21" t="str">
        <f t="array" ref="T74">IF(OR($L74="", $M74=""), "", MAX(IF($L$11:$L$2510=$L74, $M$11:$M$2510)))</f>
        <v/>
      </c>
      <c r="U74" s="97"/>
      <c r="W74" s="26" t="str">
        <f t="shared" si="2"/>
        <v/>
      </c>
      <c r="X74" s="26" t="str">
        <f t="shared" si="3"/>
        <v/>
      </c>
      <c r="Z74" s="48" t="str">
        <f>IFERROR(INDEX('Standard Runs'!$E$11:$E$65, MATCH($L74, 'Standard Runs'!$D$11:$D$65, 0)), "")</f>
        <v/>
      </c>
      <c r="AB74" s="26" t="str">
        <f t="shared" si="4"/>
        <v/>
      </c>
      <c r="AC74" s="26" t="str">
        <f t="shared" si="5"/>
        <v/>
      </c>
      <c r="AE74" s="26" t="str">
        <f t="shared" si="6"/>
        <v/>
      </c>
      <c r="AG74" s="26" t="str">
        <f>IF($D74="", "", COUNTIF($D$11:$D$2510, "&gt;"&amp;$D74)+1+COUNTIF($D$11:$D74, $D74)-1)</f>
        <v/>
      </c>
      <c r="AH74" s="92" t="str">
        <f t="shared" si="7"/>
        <v/>
      </c>
      <c r="AJ74" s="26" t="str">
        <f t="shared" si="8"/>
        <v/>
      </c>
      <c r="AK74" s="26" t="str">
        <f t="shared" si="9"/>
        <v/>
      </c>
    </row>
    <row r="75" spans="1:37" x14ac:dyDescent="0.25">
      <c r="A75" s="97"/>
      <c r="B75" s="26" t="str">
        <f t="shared" si="10"/>
        <v/>
      </c>
      <c r="C75" s="97"/>
      <c r="D75" s="123"/>
      <c r="E75" s="124"/>
      <c r="F75" s="125"/>
      <c r="G75" s="97"/>
      <c r="H75" s="24" t="str">
        <f>IF($E75="", "", IFERROR(ROUND($E75*INDEX('Intro &amp; Setup'!$BY$8:$BY$9, MATCH($E$8, 'Intro &amp; Setup'!$BX$8:$BX$9, 0)), 2), ""))</f>
        <v/>
      </c>
      <c r="I75" s="18" t="str">
        <f>IF(OR($E75="", $F75=""), "", IF($E$8='Intro &amp; Setup'!$BX$9, $F75/$E75, IF($H$8='Intro &amp; Setup'!$BX$9, $F75/$H75, "")))</f>
        <v/>
      </c>
      <c r="J75" s="21" t="str">
        <f>IF(OR($E75="", $F75=""), "", IF($E$8='Intro &amp; Setup'!$BX$8, $F75/$E75, IF($H$8='Intro &amp; Setup'!$BX$8, $F75/$H75, "")))</f>
        <v/>
      </c>
      <c r="K75" s="97"/>
      <c r="L75" s="42" t="str">
        <f t="array" ref="L75">IF($W75="", "", IFERROR(INDEX('Standard Runs'!$D$11:$D$65, MATCH(1, ('Standard Runs'!$F$11:$F$65&lt;=E75)*('Standard Runs'!$G$11:$G$65&gt;=E75), 0)), ""))</f>
        <v/>
      </c>
      <c r="M75" s="45" t="str">
        <f t="shared" si="0"/>
        <v/>
      </c>
      <c r="N75" s="97"/>
      <c r="O75" s="52" t="str">
        <f t="shared" si="1"/>
        <v/>
      </c>
      <c r="P75" s="53" t="str">
        <f>IF(OR($L75="", $M75=""), "", COUNTIFS($L$11:$L$2510, $L75, $M$11:$M$2510, "&lt;"&amp;$M75)+1+COUNTIFS($L$11:$L75, $L75, $M$11:$M75, $M75)-1)</f>
        <v/>
      </c>
      <c r="Q75" s="97"/>
      <c r="R75" s="57" t="str">
        <f t="array" ref="R75">IF(OR($L75="", $M75=""), "", MIN(IF($L$11:$L$2510=$L75, $M$11:$M$2510)))</f>
        <v/>
      </c>
      <c r="S75" s="18" t="str">
        <f t="array" ref="S75">IF(OR($L75="", $M75=""), "", AVERAGEIF($L$11:$L$2510, $L75, $M$11:$M$2510))</f>
        <v/>
      </c>
      <c r="T75" s="21" t="str">
        <f t="array" ref="T75">IF(OR($L75="", $M75=""), "", MAX(IF($L$11:$L$2510=$L75, $M$11:$M$2510)))</f>
        <v/>
      </c>
      <c r="U75" s="97"/>
      <c r="W75" s="26" t="str">
        <f t="shared" si="2"/>
        <v/>
      </c>
      <c r="X75" s="26" t="str">
        <f t="shared" si="3"/>
        <v/>
      </c>
      <c r="Z75" s="48" t="str">
        <f>IFERROR(INDEX('Standard Runs'!$E$11:$E$65, MATCH($L75, 'Standard Runs'!$D$11:$D$65, 0)), "")</f>
        <v/>
      </c>
      <c r="AB75" s="26" t="str">
        <f t="shared" si="4"/>
        <v/>
      </c>
      <c r="AC75" s="26" t="str">
        <f t="shared" si="5"/>
        <v/>
      </c>
      <c r="AE75" s="26" t="str">
        <f t="shared" si="6"/>
        <v/>
      </c>
      <c r="AG75" s="26" t="str">
        <f>IF($D75="", "", COUNTIF($D$11:$D$2510, "&gt;"&amp;$D75)+1+COUNTIF($D$11:$D75, $D75)-1)</f>
        <v/>
      </c>
      <c r="AH75" s="92" t="str">
        <f t="shared" si="7"/>
        <v/>
      </c>
      <c r="AJ75" s="26" t="str">
        <f t="shared" si="8"/>
        <v/>
      </c>
      <c r="AK75" s="26" t="str">
        <f t="shared" si="9"/>
        <v/>
      </c>
    </row>
    <row r="76" spans="1:37" x14ac:dyDescent="0.25">
      <c r="A76" s="97"/>
      <c r="B76" s="26" t="str">
        <f t="shared" ref="B76:B139" si="11">IF($P76="", "", IFERROR(INDEX($X$3:$X$5, MATCH($P76, $Y$3:$Y$5, 0)), ""))</f>
        <v/>
      </c>
      <c r="C76" s="97"/>
      <c r="D76" s="123"/>
      <c r="E76" s="124"/>
      <c r="F76" s="125"/>
      <c r="G76" s="97"/>
      <c r="H76" s="24" t="str">
        <f>IF($E76="", "", IFERROR(ROUND($E76*INDEX('Intro &amp; Setup'!$BY$8:$BY$9, MATCH($E$8, 'Intro &amp; Setup'!$BX$8:$BX$9, 0)), 2), ""))</f>
        <v/>
      </c>
      <c r="I76" s="18" t="str">
        <f>IF(OR($E76="", $F76=""), "", IF($E$8='Intro &amp; Setup'!$BX$9, $F76/$E76, IF($H$8='Intro &amp; Setup'!$BX$9, $F76/$H76, "")))</f>
        <v/>
      </c>
      <c r="J76" s="21" t="str">
        <f>IF(OR($E76="", $F76=""), "", IF($E$8='Intro &amp; Setup'!$BX$8, $F76/$E76, IF($H$8='Intro &amp; Setup'!$BX$8, $F76/$H76, "")))</f>
        <v/>
      </c>
      <c r="K76" s="97"/>
      <c r="L76" s="42" t="str">
        <f t="array" ref="L76">IF($W76="", "", IFERROR(INDEX('Standard Runs'!$D$11:$D$65, MATCH(1, ('Standard Runs'!$F$11:$F$65&lt;=E76)*('Standard Runs'!$G$11:$G$65&gt;=E76), 0)), ""))</f>
        <v/>
      </c>
      <c r="M76" s="45" t="str">
        <f t="shared" ref="M76:M139" si="12">IFERROR($F76/$E76*$Z76, "")</f>
        <v/>
      </c>
      <c r="N76" s="97"/>
      <c r="O76" s="52" t="str">
        <f t="shared" ref="O76:O139" si="13">IF($L76="", "", COUNTIF($L$11:$L$2510, $L76))</f>
        <v/>
      </c>
      <c r="P76" s="53" t="str">
        <f>IF(OR($L76="", $M76=""), "", COUNTIFS($L$11:$L$2510, $L76, $M$11:$M$2510, "&lt;"&amp;$M76)+1+COUNTIFS($L$11:$L76, $L76, $M$11:$M76, $M76)-1)</f>
        <v/>
      </c>
      <c r="Q76" s="97"/>
      <c r="R76" s="57" t="str">
        <f t="array" ref="R76">IF(OR($L76="", $M76=""), "", MIN(IF($L$11:$L$2510=$L76, $M$11:$M$2510)))</f>
        <v/>
      </c>
      <c r="S76" s="18" t="str">
        <f t="array" ref="S76">IF(OR($L76="", $M76=""), "", AVERAGEIF($L$11:$L$2510, $L76, $M$11:$M$2510))</f>
        <v/>
      </c>
      <c r="T76" s="21" t="str">
        <f t="array" ref="T76">IF(OR($L76="", $M76=""), "", MAX(IF($L$11:$L$2510=$L76, $M$11:$M$2510)))</f>
        <v/>
      </c>
      <c r="U76" s="97"/>
      <c r="W76" s="26" t="str">
        <f t="shared" ref="W76:W139" si="14">IF(AND($D76="", $E76="", $F76=""), "", "X")</f>
        <v/>
      </c>
      <c r="X76" s="26" t="str">
        <f t="shared" ref="X76:X139" si="15">IF($W76="", "", IF($L76="", "X", ""))</f>
        <v/>
      </c>
      <c r="Z76" s="48" t="str">
        <f>IFERROR(INDEX('Standard Runs'!$E$11:$E$65, MATCH($L76, 'Standard Runs'!$D$11:$D$65, 0)), "")</f>
        <v/>
      </c>
      <c r="AB76" s="26" t="str">
        <f t="shared" ref="AB76:AB139" si="16">IF($B76="", "", _xlfn.CONCAT($L76, " - ", $P76))</f>
        <v/>
      </c>
      <c r="AC76" s="26" t="str">
        <f t="shared" ref="AC76:AC139" si="17">IF(COUNTIF($D76:$F76, "")=0, "X", "")</f>
        <v/>
      </c>
      <c r="AE76" s="26" t="str">
        <f t="shared" ref="AE76:AE139" si="18">IF($P76="", "", IF($P76=1, _xlfn.CONCAT($L76, " - ", $AE$7), IF($P76=$O76, _xlfn.CONCAT($L76, " - ", $AE$8), "")))</f>
        <v/>
      </c>
      <c r="AG76" s="26" t="str">
        <f>IF($D76="", "", COUNTIF($D$11:$D$2510, "&gt;"&amp;$D76)+1+COUNTIF($D$11:$D76, $D76)-1)</f>
        <v/>
      </c>
      <c r="AH76" s="92" t="str">
        <f t="shared" ref="AH76:AH139" si="19">IF(OR($M76="", $Z76=""), "", $M76/$Z76)</f>
        <v/>
      </c>
      <c r="AJ76" s="26" t="str">
        <f t="shared" ref="AJ76:AJ139" si="20">IF(OR($AJ$8="", $AG76=""), "", IF($AJ$8=$L76, $AG76, ""))</f>
        <v/>
      </c>
      <c r="AK76" s="26" t="str">
        <f t="shared" ref="AK76:AK139" si="21">IF($AJ76="", "", COUNTIF($AJ$11:$AJ$2510, "&lt;"&amp;$AJ76)+1)</f>
        <v/>
      </c>
    </row>
    <row r="77" spans="1:37" x14ac:dyDescent="0.25">
      <c r="A77" s="97"/>
      <c r="B77" s="26" t="str">
        <f t="shared" si="11"/>
        <v/>
      </c>
      <c r="C77" s="97"/>
      <c r="D77" s="123"/>
      <c r="E77" s="124"/>
      <c r="F77" s="125"/>
      <c r="G77" s="97"/>
      <c r="H77" s="24" t="str">
        <f>IF($E77="", "", IFERROR(ROUND($E77*INDEX('Intro &amp; Setup'!$BY$8:$BY$9, MATCH($E$8, 'Intro &amp; Setup'!$BX$8:$BX$9, 0)), 2), ""))</f>
        <v/>
      </c>
      <c r="I77" s="18" t="str">
        <f>IF(OR($E77="", $F77=""), "", IF($E$8='Intro &amp; Setup'!$BX$9, $F77/$E77, IF($H$8='Intro &amp; Setup'!$BX$9, $F77/$H77, "")))</f>
        <v/>
      </c>
      <c r="J77" s="21" t="str">
        <f>IF(OR($E77="", $F77=""), "", IF($E$8='Intro &amp; Setup'!$BX$8, $F77/$E77, IF($H$8='Intro &amp; Setup'!$BX$8, $F77/$H77, "")))</f>
        <v/>
      </c>
      <c r="K77" s="97"/>
      <c r="L77" s="42" t="str">
        <f t="array" ref="L77">IF($W77="", "", IFERROR(INDEX('Standard Runs'!$D$11:$D$65, MATCH(1, ('Standard Runs'!$F$11:$F$65&lt;=E77)*('Standard Runs'!$G$11:$G$65&gt;=E77), 0)), ""))</f>
        <v/>
      </c>
      <c r="M77" s="45" t="str">
        <f t="shared" si="12"/>
        <v/>
      </c>
      <c r="N77" s="97"/>
      <c r="O77" s="52" t="str">
        <f t="shared" si="13"/>
        <v/>
      </c>
      <c r="P77" s="53" t="str">
        <f>IF(OR($L77="", $M77=""), "", COUNTIFS($L$11:$L$2510, $L77, $M$11:$M$2510, "&lt;"&amp;$M77)+1+COUNTIFS($L$11:$L77, $L77, $M$11:$M77, $M77)-1)</f>
        <v/>
      </c>
      <c r="Q77" s="97"/>
      <c r="R77" s="57" t="str">
        <f t="array" ref="R77">IF(OR($L77="", $M77=""), "", MIN(IF($L$11:$L$2510=$L77, $M$11:$M$2510)))</f>
        <v/>
      </c>
      <c r="S77" s="18" t="str">
        <f t="array" ref="S77">IF(OR($L77="", $M77=""), "", AVERAGEIF($L$11:$L$2510, $L77, $M$11:$M$2510))</f>
        <v/>
      </c>
      <c r="T77" s="21" t="str">
        <f t="array" ref="T77">IF(OR($L77="", $M77=""), "", MAX(IF($L$11:$L$2510=$L77, $M$11:$M$2510)))</f>
        <v/>
      </c>
      <c r="U77" s="97"/>
      <c r="W77" s="26" t="str">
        <f t="shared" si="14"/>
        <v/>
      </c>
      <c r="X77" s="26" t="str">
        <f t="shared" si="15"/>
        <v/>
      </c>
      <c r="Z77" s="48" t="str">
        <f>IFERROR(INDEX('Standard Runs'!$E$11:$E$65, MATCH($L77, 'Standard Runs'!$D$11:$D$65, 0)), "")</f>
        <v/>
      </c>
      <c r="AB77" s="26" t="str">
        <f t="shared" si="16"/>
        <v/>
      </c>
      <c r="AC77" s="26" t="str">
        <f t="shared" si="17"/>
        <v/>
      </c>
      <c r="AE77" s="26" t="str">
        <f t="shared" si="18"/>
        <v/>
      </c>
      <c r="AG77" s="26" t="str">
        <f>IF($D77="", "", COUNTIF($D$11:$D$2510, "&gt;"&amp;$D77)+1+COUNTIF($D$11:$D77, $D77)-1)</f>
        <v/>
      </c>
      <c r="AH77" s="92" t="str">
        <f t="shared" si="19"/>
        <v/>
      </c>
      <c r="AJ77" s="26" t="str">
        <f t="shared" si="20"/>
        <v/>
      </c>
      <c r="AK77" s="26" t="str">
        <f t="shared" si="21"/>
        <v/>
      </c>
    </row>
    <row r="78" spans="1:37" x14ac:dyDescent="0.25">
      <c r="A78" s="97"/>
      <c r="B78" s="26" t="str">
        <f t="shared" si="11"/>
        <v/>
      </c>
      <c r="C78" s="97"/>
      <c r="D78" s="123"/>
      <c r="E78" s="124"/>
      <c r="F78" s="125"/>
      <c r="G78" s="97"/>
      <c r="H78" s="24" t="str">
        <f>IF($E78="", "", IFERROR(ROUND($E78*INDEX('Intro &amp; Setup'!$BY$8:$BY$9, MATCH($E$8, 'Intro &amp; Setup'!$BX$8:$BX$9, 0)), 2), ""))</f>
        <v/>
      </c>
      <c r="I78" s="18" t="str">
        <f>IF(OR($E78="", $F78=""), "", IF($E$8='Intro &amp; Setup'!$BX$9, $F78/$E78, IF($H$8='Intro &amp; Setup'!$BX$9, $F78/$H78, "")))</f>
        <v/>
      </c>
      <c r="J78" s="21" t="str">
        <f>IF(OR($E78="", $F78=""), "", IF($E$8='Intro &amp; Setup'!$BX$8, $F78/$E78, IF($H$8='Intro &amp; Setup'!$BX$8, $F78/$H78, "")))</f>
        <v/>
      </c>
      <c r="K78" s="97"/>
      <c r="L78" s="42" t="str">
        <f t="array" ref="L78">IF($W78="", "", IFERROR(INDEX('Standard Runs'!$D$11:$D$65, MATCH(1, ('Standard Runs'!$F$11:$F$65&lt;=E78)*('Standard Runs'!$G$11:$G$65&gt;=E78), 0)), ""))</f>
        <v/>
      </c>
      <c r="M78" s="45" t="str">
        <f t="shared" si="12"/>
        <v/>
      </c>
      <c r="N78" s="97"/>
      <c r="O78" s="52" t="str">
        <f t="shared" si="13"/>
        <v/>
      </c>
      <c r="P78" s="53" t="str">
        <f>IF(OR($L78="", $M78=""), "", COUNTIFS($L$11:$L$2510, $L78, $M$11:$M$2510, "&lt;"&amp;$M78)+1+COUNTIFS($L$11:$L78, $L78, $M$11:$M78, $M78)-1)</f>
        <v/>
      </c>
      <c r="Q78" s="97"/>
      <c r="R78" s="57" t="str">
        <f t="array" ref="R78">IF(OR($L78="", $M78=""), "", MIN(IF($L$11:$L$2510=$L78, $M$11:$M$2510)))</f>
        <v/>
      </c>
      <c r="S78" s="18" t="str">
        <f t="array" ref="S78">IF(OR($L78="", $M78=""), "", AVERAGEIF($L$11:$L$2510, $L78, $M$11:$M$2510))</f>
        <v/>
      </c>
      <c r="T78" s="21" t="str">
        <f t="array" ref="T78">IF(OR($L78="", $M78=""), "", MAX(IF($L$11:$L$2510=$L78, $M$11:$M$2510)))</f>
        <v/>
      </c>
      <c r="U78" s="97"/>
      <c r="W78" s="26" t="str">
        <f t="shared" si="14"/>
        <v/>
      </c>
      <c r="X78" s="26" t="str">
        <f t="shared" si="15"/>
        <v/>
      </c>
      <c r="Z78" s="48" t="str">
        <f>IFERROR(INDEX('Standard Runs'!$E$11:$E$65, MATCH($L78, 'Standard Runs'!$D$11:$D$65, 0)), "")</f>
        <v/>
      </c>
      <c r="AB78" s="26" t="str">
        <f t="shared" si="16"/>
        <v/>
      </c>
      <c r="AC78" s="26" t="str">
        <f t="shared" si="17"/>
        <v/>
      </c>
      <c r="AE78" s="26" t="str">
        <f t="shared" si="18"/>
        <v/>
      </c>
      <c r="AG78" s="26" t="str">
        <f>IF($D78="", "", COUNTIF($D$11:$D$2510, "&gt;"&amp;$D78)+1+COUNTIF($D$11:$D78, $D78)-1)</f>
        <v/>
      </c>
      <c r="AH78" s="92" t="str">
        <f t="shared" si="19"/>
        <v/>
      </c>
      <c r="AJ78" s="26" t="str">
        <f t="shared" si="20"/>
        <v/>
      </c>
      <c r="AK78" s="26" t="str">
        <f t="shared" si="21"/>
        <v/>
      </c>
    </row>
    <row r="79" spans="1:37" x14ac:dyDescent="0.25">
      <c r="A79" s="97"/>
      <c r="B79" s="26" t="str">
        <f t="shared" si="11"/>
        <v/>
      </c>
      <c r="C79" s="97"/>
      <c r="D79" s="123"/>
      <c r="E79" s="124"/>
      <c r="F79" s="125"/>
      <c r="G79" s="97"/>
      <c r="H79" s="24" t="str">
        <f>IF($E79="", "", IFERROR(ROUND($E79*INDEX('Intro &amp; Setup'!$BY$8:$BY$9, MATCH($E$8, 'Intro &amp; Setup'!$BX$8:$BX$9, 0)), 2), ""))</f>
        <v/>
      </c>
      <c r="I79" s="18" t="str">
        <f>IF(OR($E79="", $F79=""), "", IF($E$8='Intro &amp; Setup'!$BX$9, $F79/$E79, IF($H$8='Intro &amp; Setup'!$BX$9, $F79/$H79, "")))</f>
        <v/>
      </c>
      <c r="J79" s="21" t="str">
        <f>IF(OR($E79="", $F79=""), "", IF($E$8='Intro &amp; Setup'!$BX$8, $F79/$E79, IF($H$8='Intro &amp; Setup'!$BX$8, $F79/$H79, "")))</f>
        <v/>
      </c>
      <c r="K79" s="97"/>
      <c r="L79" s="42" t="str">
        <f t="array" ref="L79">IF($W79="", "", IFERROR(INDEX('Standard Runs'!$D$11:$D$65, MATCH(1, ('Standard Runs'!$F$11:$F$65&lt;=E79)*('Standard Runs'!$G$11:$G$65&gt;=E79), 0)), ""))</f>
        <v/>
      </c>
      <c r="M79" s="45" t="str">
        <f t="shared" si="12"/>
        <v/>
      </c>
      <c r="N79" s="97"/>
      <c r="O79" s="52" t="str">
        <f t="shared" si="13"/>
        <v/>
      </c>
      <c r="P79" s="53" t="str">
        <f>IF(OR($L79="", $M79=""), "", COUNTIFS($L$11:$L$2510, $L79, $M$11:$M$2510, "&lt;"&amp;$M79)+1+COUNTIFS($L$11:$L79, $L79, $M$11:$M79, $M79)-1)</f>
        <v/>
      </c>
      <c r="Q79" s="97"/>
      <c r="R79" s="57" t="str">
        <f t="array" ref="R79">IF(OR($L79="", $M79=""), "", MIN(IF($L$11:$L$2510=$L79, $M$11:$M$2510)))</f>
        <v/>
      </c>
      <c r="S79" s="18" t="str">
        <f t="array" ref="S79">IF(OR($L79="", $M79=""), "", AVERAGEIF($L$11:$L$2510, $L79, $M$11:$M$2510))</f>
        <v/>
      </c>
      <c r="T79" s="21" t="str">
        <f t="array" ref="T79">IF(OR($L79="", $M79=""), "", MAX(IF($L$11:$L$2510=$L79, $M$11:$M$2510)))</f>
        <v/>
      </c>
      <c r="U79" s="97"/>
      <c r="W79" s="26" t="str">
        <f t="shared" si="14"/>
        <v/>
      </c>
      <c r="X79" s="26" t="str">
        <f t="shared" si="15"/>
        <v/>
      </c>
      <c r="Z79" s="48" t="str">
        <f>IFERROR(INDEX('Standard Runs'!$E$11:$E$65, MATCH($L79, 'Standard Runs'!$D$11:$D$65, 0)), "")</f>
        <v/>
      </c>
      <c r="AB79" s="26" t="str">
        <f t="shared" si="16"/>
        <v/>
      </c>
      <c r="AC79" s="26" t="str">
        <f t="shared" si="17"/>
        <v/>
      </c>
      <c r="AE79" s="26" t="str">
        <f t="shared" si="18"/>
        <v/>
      </c>
      <c r="AG79" s="26" t="str">
        <f>IF($D79="", "", COUNTIF($D$11:$D$2510, "&gt;"&amp;$D79)+1+COUNTIF($D$11:$D79, $D79)-1)</f>
        <v/>
      </c>
      <c r="AH79" s="92" t="str">
        <f t="shared" si="19"/>
        <v/>
      </c>
      <c r="AJ79" s="26" t="str">
        <f t="shared" si="20"/>
        <v/>
      </c>
      <c r="AK79" s="26" t="str">
        <f t="shared" si="21"/>
        <v/>
      </c>
    </row>
    <row r="80" spans="1:37" x14ac:dyDescent="0.25">
      <c r="A80" s="97"/>
      <c r="B80" s="26" t="str">
        <f t="shared" si="11"/>
        <v/>
      </c>
      <c r="C80" s="97"/>
      <c r="D80" s="123"/>
      <c r="E80" s="124"/>
      <c r="F80" s="125"/>
      <c r="G80" s="97"/>
      <c r="H80" s="24" t="str">
        <f>IF($E80="", "", IFERROR(ROUND($E80*INDEX('Intro &amp; Setup'!$BY$8:$BY$9, MATCH($E$8, 'Intro &amp; Setup'!$BX$8:$BX$9, 0)), 2), ""))</f>
        <v/>
      </c>
      <c r="I80" s="18" t="str">
        <f>IF(OR($E80="", $F80=""), "", IF($E$8='Intro &amp; Setup'!$BX$9, $F80/$E80, IF($H$8='Intro &amp; Setup'!$BX$9, $F80/$H80, "")))</f>
        <v/>
      </c>
      <c r="J80" s="21" t="str">
        <f>IF(OR($E80="", $F80=""), "", IF($E$8='Intro &amp; Setup'!$BX$8, $F80/$E80, IF($H$8='Intro &amp; Setup'!$BX$8, $F80/$H80, "")))</f>
        <v/>
      </c>
      <c r="K80" s="97"/>
      <c r="L80" s="42" t="str">
        <f t="array" ref="L80">IF($W80="", "", IFERROR(INDEX('Standard Runs'!$D$11:$D$65, MATCH(1, ('Standard Runs'!$F$11:$F$65&lt;=E80)*('Standard Runs'!$G$11:$G$65&gt;=E80), 0)), ""))</f>
        <v/>
      </c>
      <c r="M80" s="45" t="str">
        <f t="shared" si="12"/>
        <v/>
      </c>
      <c r="N80" s="97"/>
      <c r="O80" s="52" t="str">
        <f t="shared" si="13"/>
        <v/>
      </c>
      <c r="P80" s="53" t="str">
        <f>IF(OR($L80="", $M80=""), "", COUNTIFS($L$11:$L$2510, $L80, $M$11:$M$2510, "&lt;"&amp;$M80)+1+COUNTIFS($L$11:$L80, $L80, $M$11:$M80, $M80)-1)</f>
        <v/>
      </c>
      <c r="Q80" s="97"/>
      <c r="R80" s="57" t="str">
        <f t="array" ref="R80">IF(OR($L80="", $M80=""), "", MIN(IF($L$11:$L$2510=$L80, $M$11:$M$2510)))</f>
        <v/>
      </c>
      <c r="S80" s="18" t="str">
        <f t="array" ref="S80">IF(OR($L80="", $M80=""), "", AVERAGEIF($L$11:$L$2510, $L80, $M$11:$M$2510))</f>
        <v/>
      </c>
      <c r="T80" s="21" t="str">
        <f t="array" ref="T80">IF(OR($L80="", $M80=""), "", MAX(IF($L$11:$L$2510=$L80, $M$11:$M$2510)))</f>
        <v/>
      </c>
      <c r="U80" s="97"/>
      <c r="W80" s="26" t="str">
        <f t="shared" si="14"/>
        <v/>
      </c>
      <c r="X80" s="26" t="str">
        <f t="shared" si="15"/>
        <v/>
      </c>
      <c r="Z80" s="48" t="str">
        <f>IFERROR(INDEX('Standard Runs'!$E$11:$E$65, MATCH($L80, 'Standard Runs'!$D$11:$D$65, 0)), "")</f>
        <v/>
      </c>
      <c r="AB80" s="26" t="str">
        <f t="shared" si="16"/>
        <v/>
      </c>
      <c r="AC80" s="26" t="str">
        <f t="shared" si="17"/>
        <v/>
      </c>
      <c r="AE80" s="26" t="str">
        <f t="shared" si="18"/>
        <v/>
      </c>
      <c r="AG80" s="26" t="str">
        <f>IF($D80="", "", COUNTIF($D$11:$D$2510, "&gt;"&amp;$D80)+1+COUNTIF($D$11:$D80, $D80)-1)</f>
        <v/>
      </c>
      <c r="AH80" s="92" t="str">
        <f t="shared" si="19"/>
        <v/>
      </c>
      <c r="AJ80" s="26" t="str">
        <f t="shared" si="20"/>
        <v/>
      </c>
      <c r="AK80" s="26" t="str">
        <f t="shared" si="21"/>
        <v/>
      </c>
    </row>
    <row r="81" spans="1:37" x14ac:dyDescent="0.25">
      <c r="A81" s="97"/>
      <c r="B81" s="26" t="str">
        <f t="shared" si="11"/>
        <v/>
      </c>
      <c r="C81" s="97"/>
      <c r="D81" s="123"/>
      <c r="E81" s="124"/>
      <c r="F81" s="125"/>
      <c r="G81" s="97"/>
      <c r="H81" s="24" t="str">
        <f>IF($E81="", "", IFERROR(ROUND($E81*INDEX('Intro &amp; Setup'!$BY$8:$BY$9, MATCH($E$8, 'Intro &amp; Setup'!$BX$8:$BX$9, 0)), 2), ""))</f>
        <v/>
      </c>
      <c r="I81" s="18" t="str">
        <f>IF(OR($E81="", $F81=""), "", IF($E$8='Intro &amp; Setup'!$BX$9, $F81/$E81, IF($H$8='Intro &amp; Setup'!$BX$9, $F81/$H81, "")))</f>
        <v/>
      </c>
      <c r="J81" s="21" t="str">
        <f>IF(OR($E81="", $F81=""), "", IF($E$8='Intro &amp; Setup'!$BX$8, $F81/$E81, IF($H$8='Intro &amp; Setup'!$BX$8, $F81/$H81, "")))</f>
        <v/>
      </c>
      <c r="K81" s="97"/>
      <c r="L81" s="42" t="str">
        <f t="array" ref="L81">IF($W81="", "", IFERROR(INDEX('Standard Runs'!$D$11:$D$65, MATCH(1, ('Standard Runs'!$F$11:$F$65&lt;=E81)*('Standard Runs'!$G$11:$G$65&gt;=E81), 0)), ""))</f>
        <v/>
      </c>
      <c r="M81" s="45" t="str">
        <f t="shared" si="12"/>
        <v/>
      </c>
      <c r="N81" s="97"/>
      <c r="O81" s="52" t="str">
        <f t="shared" si="13"/>
        <v/>
      </c>
      <c r="P81" s="53" t="str">
        <f>IF(OR($L81="", $M81=""), "", COUNTIFS($L$11:$L$2510, $L81, $M$11:$M$2510, "&lt;"&amp;$M81)+1+COUNTIFS($L$11:$L81, $L81, $M$11:$M81, $M81)-1)</f>
        <v/>
      </c>
      <c r="Q81" s="97"/>
      <c r="R81" s="57" t="str">
        <f t="array" ref="R81">IF(OR($L81="", $M81=""), "", MIN(IF($L$11:$L$2510=$L81, $M$11:$M$2510)))</f>
        <v/>
      </c>
      <c r="S81" s="18" t="str">
        <f t="array" ref="S81">IF(OR($L81="", $M81=""), "", AVERAGEIF($L$11:$L$2510, $L81, $M$11:$M$2510))</f>
        <v/>
      </c>
      <c r="T81" s="21" t="str">
        <f t="array" ref="T81">IF(OR($L81="", $M81=""), "", MAX(IF($L$11:$L$2510=$L81, $M$11:$M$2510)))</f>
        <v/>
      </c>
      <c r="U81" s="97"/>
      <c r="W81" s="26" t="str">
        <f t="shared" si="14"/>
        <v/>
      </c>
      <c r="X81" s="26" t="str">
        <f t="shared" si="15"/>
        <v/>
      </c>
      <c r="Z81" s="48" t="str">
        <f>IFERROR(INDEX('Standard Runs'!$E$11:$E$65, MATCH($L81, 'Standard Runs'!$D$11:$D$65, 0)), "")</f>
        <v/>
      </c>
      <c r="AB81" s="26" t="str">
        <f t="shared" si="16"/>
        <v/>
      </c>
      <c r="AC81" s="26" t="str">
        <f t="shared" si="17"/>
        <v/>
      </c>
      <c r="AE81" s="26" t="str">
        <f t="shared" si="18"/>
        <v/>
      </c>
      <c r="AG81" s="26" t="str">
        <f>IF($D81="", "", COUNTIF($D$11:$D$2510, "&gt;"&amp;$D81)+1+COUNTIF($D$11:$D81, $D81)-1)</f>
        <v/>
      </c>
      <c r="AH81" s="92" t="str">
        <f t="shared" si="19"/>
        <v/>
      </c>
      <c r="AJ81" s="26" t="str">
        <f t="shared" si="20"/>
        <v/>
      </c>
      <c r="AK81" s="26" t="str">
        <f t="shared" si="21"/>
        <v/>
      </c>
    </row>
    <row r="82" spans="1:37" x14ac:dyDescent="0.25">
      <c r="A82" s="97"/>
      <c r="B82" s="26" t="str">
        <f t="shared" si="11"/>
        <v/>
      </c>
      <c r="C82" s="97"/>
      <c r="D82" s="123"/>
      <c r="E82" s="124"/>
      <c r="F82" s="125"/>
      <c r="G82" s="97"/>
      <c r="H82" s="24" t="str">
        <f>IF($E82="", "", IFERROR(ROUND($E82*INDEX('Intro &amp; Setup'!$BY$8:$BY$9, MATCH($E$8, 'Intro &amp; Setup'!$BX$8:$BX$9, 0)), 2), ""))</f>
        <v/>
      </c>
      <c r="I82" s="18" t="str">
        <f>IF(OR($E82="", $F82=""), "", IF($E$8='Intro &amp; Setup'!$BX$9, $F82/$E82, IF($H$8='Intro &amp; Setup'!$BX$9, $F82/$H82, "")))</f>
        <v/>
      </c>
      <c r="J82" s="21" t="str">
        <f>IF(OR($E82="", $F82=""), "", IF($E$8='Intro &amp; Setup'!$BX$8, $F82/$E82, IF($H$8='Intro &amp; Setup'!$BX$8, $F82/$H82, "")))</f>
        <v/>
      </c>
      <c r="K82" s="97"/>
      <c r="L82" s="42" t="str">
        <f t="array" ref="L82">IF($W82="", "", IFERROR(INDEX('Standard Runs'!$D$11:$D$65, MATCH(1, ('Standard Runs'!$F$11:$F$65&lt;=E82)*('Standard Runs'!$G$11:$G$65&gt;=E82), 0)), ""))</f>
        <v/>
      </c>
      <c r="M82" s="45" t="str">
        <f t="shared" si="12"/>
        <v/>
      </c>
      <c r="N82" s="97"/>
      <c r="O82" s="52" t="str">
        <f t="shared" si="13"/>
        <v/>
      </c>
      <c r="P82" s="53" t="str">
        <f>IF(OR($L82="", $M82=""), "", COUNTIFS($L$11:$L$2510, $L82, $M$11:$M$2510, "&lt;"&amp;$M82)+1+COUNTIFS($L$11:$L82, $L82, $M$11:$M82, $M82)-1)</f>
        <v/>
      </c>
      <c r="Q82" s="97"/>
      <c r="R82" s="57" t="str">
        <f t="array" ref="R82">IF(OR($L82="", $M82=""), "", MIN(IF($L$11:$L$2510=$L82, $M$11:$M$2510)))</f>
        <v/>
      </c>
      <c r="S82" s="18" t="str">
        <f t="array" ref="S82">IF(OR($L82="", $M82=""), "", AVERAGEIF($L$11:$L$2510, $L82, $M$11:$M$2510))</f>
        <v/>
      </c>
      <c r="T82" s="21" t="str">
        <f t="array" ref="T82">IF(OR($L82="", $M82=""), "", MAX(IF($L$11:$L$2510=$L82, $M$11:$M$2510)))</f>
        <v/>
      </c>
      <c r="U82" s="97"/>
      <c r="W82" s="26" t="str">
        <f t="shared" si="14"/>
        <v/>
      </c>
      <c r="X82" s="26" t="str">
        <f t="shared" si="15"/>
        <v/>
      </c>
      <c r="Z82" s="48" t="str">
        <f>IFERROR(INDEX('Standard Runs'!$E$11:$E$65, MATCH($L82, 'Standard Runs'!$D$11:$D$65, 0)), "")</f>
        <v/>
      </c>
      <c r="AB82" s="26" t="str">
        <f t="shared" si="16"/>
        <v/>
      </c>
      <c r="AC82" s="26" t="str">
        <f t="shared" si="17"/>
        <v/>
      </c>
      <c r="AE82" s="26" t="str">
        <f t="shared" si="18"/>
        <v/>
      </c>
      <c r="AG82" s="26" t="str">
        <f>IF($D82="", "", COUNTIF($D$11:$D$2510, "&gt;"&amp;$D82)+1+COUNTIF($D$11:$D82, $D82)-1)</f>
        <v/>
      </c>
      <c r="AH82" s="92" t="str">
        <f t="shared" si="19"/>
        <v/>
      </c>
      <c r="AJ82" s="26" t="str">
        <f t="shared" si="20"/>
        <v/>
      </c>
      <c r="AK82" s="26" t="str">
        <f t="shared" si="21"/>
        <v/>
      </c>
    </row>
    <row r="83" spans="1:37" x14ac:dyDescent="0.25">
      <c r="A83" s="97"/>
      <c r="B83" s="26" t="str">
        <f t="shared" si="11"/>
        <v/>
      </c>
      <c r="C83" s="97"/>
      <c r="D83" s="123"/>
      <c r="E83" s="124"/>
      <c r="F83" s="125"/>
      <c r="G83" s="97"/>
      <c r="H83" s="24" t="str">
        <f>IF($E83="", "", IFERROR(ROUND($E83*INDEX('Intro &amp; Setup'!$BY$8:$BY$9, MATCH($E$8, 'Intro &amp; Setup'!$BX$8:$BX$9, 0)), 2), ""))</f>
        <v/>
      </c>
      <c r="I83" s="18" t="str">
        <f>IF(OR($E83="", $F83=""), "", IF($E$8='Intro &amp; Setup'!$BX$9, $F83/$E83, IF($H$8='Intro &amp; Setup'!$BX$9, $F83/$H83, "")))</f>
        <v/>
      </c>
      <c r="J83" s="21" t="str">
        <f>IF(OR($E83="", $F83=""), "", IF($E$8='Intro &amp; Setup'!$BX$8, $F83/$E83, IF($H$8='Intro &amp; Setup'!$BX$8, $F83/$H83, "")))</f>
        <v/>
      </c>
      <c r="K83" s="97"/>
      <c r="L83" s="42" t="str">
        <f t="array" ref="L83">IF($W83="", "", IFERROR(INDEX('Standard Runs'!$D$11:$D$65, MATCH(1, ('Standard Runs'!$F$11:$F$65&lt;=E83)*('Standard Runs'!$G$11:$G$65&gt;=E83), 0)), ""))</f>
        <v/>
      </c>
      <c r="M83" s="45" t="str">
        <f t="shared" si="12"/>
        <v/>
      </c>
      <c r="N83" s="97"/>
      <c r="O83" s="52" t="str">
        <f t="shared" si="13"/>
        <v/>
      </c>
      <c r="P83" s="53" t="str">
        <f>IF(OR($L83="", $M83=""), "", COUNTIFS($L$11:$L$2510, $L83, $M$11:$M$2510, "&lt;"&amp;$M83)+1+COUNTIFS($L$11:$L83, $L83, $M$11:$M83, $M83)-1)</f>
        <v/>
      </c>
      <c r="Q83" s="97"/>
      <c r="R83" s="57" t="str">
        <f t="array" ref="R83">IF(OR($L83="", $M83=""), "", MIN(IF($L$11:$L$2510=$L83, $M$11:$M$2510)))</f>
        <v/>
      </c>
      <c r="S83" s="18" t="str">
        <f t="array" ref="S83">IF(OR($L83="", $M83=""), "", AVERAGEIF($L$11:$L$2510, $L83, $M$11:$M$2510))</f>
        <v/>
      </c>
      <c r="T83" s="21" t="str">
        <f t="array" ref="T83">IF(OR($L83="", $M83=""), "", MAX(IF($L$11:$L$2510=$L83, $M$11:$M$2510)))</f>
        <v/>
      </c>
      <c r="U83" s="97"/>
      <c r="W83" s="26" t="str">
        <f t="shared" si="14"/>
        <v/>
      </c>
      <c r="X83" s="26" t="str">
        <f t="shared" si="15"/>
        <v/>
      </c>
      <c r="Z83" s="48" t="str">
        <f>IFERROR(INDEX('Standard Runs'!$E$11:$E$65, MATCH($L83, 'Standard Runs'!$D$11:$D$65, 0)), "")</f>
        <v/>
      </c>
      <c r="AB83" s="26" t="str">
        <f t="shared" si="16"/>
        <v/>
      </c>
      <c r="AC83" s="26" t="str">
        <f t="shared" si="17"/>
        <v/>
      </c>
      <c r="AE83" s="26" t="str">
        <f t="shared" si="18"/>
        <v/>
      </c>
      <c r="AG83" s="26" t="str">
        <f>IF($D83="", "", COUNTIF($D$11:$D$2510, "&gt;"&amp;$D83)+1+COUNTIF($D$11:$D83, $D83)-1)</f>
        <v/>
      </c>
      <c r="AH83" s="92" t="str">
        <f t="shared" si="19"/>
        <v/>
      </c>
      <c r="AJ83" s="26" t="str">
        <f t="shared" si="20"/>
        <v/>
      </c>
      <c r="AK83" s="26" t="str">
        <f t="shared" si="21"/>
        <v/>
      </c>
    </row>
    <row r="84" spans="1:37" x14ac:dyDescent="0.25">
      <c r="A84" s="97"/>
      <c r="B84" s="26" t="str">
        <f t="shared" si="11"/>
        <v/>
      </c>
      <c r="C84" s="97"/>
      <c r="D84" s="123"/>
      <c r="E84" s="124"/>
      <c r="F84" s="125"/>
      <c r="G84" s="97"/>
      <c r="H84" s="24" t="str">
        <f>IF($E84="", "", IFERROR(ROUND($E84*INDEX('Intro &amp; Setup'!$BY$8:$BY$9, MATCH($E$8, 'Intro &amp; Setup'!$BX$8:$BX$9, 0)), 2), ""))</f>
        <v/>
      </c>
      <c r="I84" s="18" t="str">
        <f>IF(OR($E84="", $F84=""), "", IF($E$8='Intro &amp; Setup'!$BX$9, $F84/$E84, IF($H$8='Intro &amp; Setup'!$BX$9, $F84/$H84, "")))</f>
        <v/>
      </c>
      <c r="J84" s="21" t="str">
        <f>IF(OR($E84="", $F84=""), "", IF($E$8='Intro &amp; Setup'!$BX$8, $F84/$E84, IF($H$8='Intro &amp; Setup'!$BX$8, $F84/$H84, "")))</f>
        <v/>
      </c>
      <c r="K84" s="97"/>
      <c r="L84" s="42" t="str">
        <f t="array" ref="L84">IF($W84="", "", IFERROR(INDEX('Standard Runs'!$D$11:$D$65, MATCH(1, ('Standard Runs'!$F$11:$F$65&lt;=E84)*('Standard Runs'!$G$11:$G$65&gt;=E84), 0)), ""))</f>
        <v/>
      </c>
      <c r="M84" s="45" t="str">
        <f t="shared" si="12"/>
        <v/>
      </c>
      <c r="N84" s="97"/>
      <c r="O84" s="52" t="str">
        <f t="shared" si="13"/>
        <v/>
      </c>
      <c r="P84" s="53" t="str">
        <f>IF(OR($L84="", $M84=""), "", COUNTIFS($L$11:$L$2510, $L84, $M$11:$M$2510, "&lt;"&amp;$M84)+1+COUNTIFS($L$11:$L84, $L84, $M$11:$M84, $M84)-1)</f>
        <v/>
      </c>
      <c r="Q84" s="97"/>
      <c r="R84" s="57" t="str">
        <f t="array" ref="R84">IF(OR($L84="", $M84=""), "", MIN(IF($L$11:$L$2510=$L84, $M$11:$M$2510)))</f>
        <v/>
      </c>
      <c r="S84" s="18" t="str">
        <f t="array" ref="S84">IF(OR($L84="", $M84=""), "", AVERAGEIF($L$11:$L$2510, $L84, $M$11:$M$2510))</f>
        <v/>
      </c>
      <c r="T84" s="21" t="str">
        <f t="array" ref="T84">IF(OR($L84="", $M84=""), "", MAX(IF($L$11:$L$2510=$L84, $M$11:$M$2510)))</f>
        <v/>
      </c>
      <c r="U84" s="97"/>
      <c r="W84" s="26" t="str">
        <f t="shared" si="14"/>
        <v/>
      </c>
      <c r="X84" s="26" t="str">
        <f t="shared" si="15"/>
        <v/>
      </c>
      <c r="Z84" s="48" t="str">
        <f>IFERROR(INDEX('Standard Runs'!$E$11:$E$65, MATCH($L84, 'Standard Runs'!$D$11:$D$65, 0)), "")</f>
        <v/>
      </c>
      <c r="AB84" s="26" t="str">
        <f t="shared" si="16"/>
        <v/>
      </c>
      <c r="AC84" s="26" t="str">
        <f t="shared" si="17"/>
        <v/>
      </c>
      <c r="AE84" s="26" t="str">
        <f t="shared" si="18"/>
        <v/>
      </c>
      <c r="AG84" s="26" t="str">
        <f>IF($D84="", "", COUNTIF($D$11:$D$2510, "&gt;"&amp;$D84)+1+COUNTIF($D$11:$D84, $D84)-1)</f>
        <v/>
      </c>
      <c r="AH84" s="92" t="str">
        <f t="shared" si="19"/>
        <v/>
      </c>
      <c r="AJ84" s="26" t="str">
        <f t="shared" si="20"/>
        <v/>
      </c>
      <c r="AK84" s="26" t="str">
        <f t="shared" si="21"/>
        <v/>
      </c>
    </row>
    <row r="85" spans="1:37" x14ac:dyDescent="0.25">
      <c r="A85" s="97"/>
      <c r="B85" s="26" t="str">
        <f t="shared" si="11"/>
        <v/>
      </c>
      <c r="C85" s="97"/>
      <c r="D85" s="123"/>
      <c r="E85" s="124"/>
      <c r="F85" s="125"/>
      <c r="G85" s="97"/>
      <c r="H85" s="24" t="str">
        <f>IF($E85="", "", IFERROR(ROUND($E85*INDEX('Intro &amp; Setup'!$BY$8:$BY$9, MATCH($E$8, 'Intro &amp; Setup'!$BX$8:$BX$9, 0)), 2), ""))</f>
        <v/>
      </c>
      <c r="I85" s="18" t="str">
        <f>IF(OR($E85="", $F85=""), "", IF($E$8='Intro &amp; Setup'!$BX$9, $F85/$E85, IF($H$8='Intro &amp; Setup'!$BX$9, $F85/$H85, "")))</f>
        <v/>
      </c>
      <c r="J85" s="21" t="str">
        <f>IF(OR($E85="", $F85=""), "", IF($E$8='Intro &amp; Setup'!$BX$8, $F85/$E85, IF($H$8='Intro &amp; Setup'!$BX$8, $F85/$H85, "")))</f>
        <v/>
      </c>
      <c r="K85" s="97"/>
      <c r="L85" s="42" t="str">
        <f t="array" ref="L85">IF($W85="", "", IFERROR(INDEX('Standard Runs'!$D$11:$D$65, MATCH(1, ('Standard Runs'!$F$11:$F$65&lt;=E85)*('Standard Runs'!$G$11:$G$65&gt;=E85), 0)), ""))</f>
        <v/>
      </c>
      <c r="M85" s="45" t="str">
        <f t="shared" si="12"/>
        <v/>
      </c>
      <c r="N85" s="97"/>
      <c r="O85" s="52" t="str">
        <f t="shared" si="13"/>
        <v/>
      </c>
      <c r="P85" s="53" t="str">
        <f>IF(OR($L85="", $M85=""), "", COUNTIFS($L$11:$L$2510, $L85, $M$11:$M$2510, "&lt;"&amp;$M85)+1+COUNTIFS($L$11:$L85, $L85, $M$11:$M85, $M85)-1)</f>
        <v/>
      </c>
      <c r="Q85" s="97"/>
      <c r="R85" s="57" t="str">
        <f t="array" ref="R85">IF(OR($L85="", $M85=""), "", MIN(IF($L$11:$L$2510=$L85, $M$11:$M$2510)))</f>
        <v/>
      </c>
      <c r="S85" s="18" t="str">
        <f t="array" ref="S85">IF(OR($L85="", $M85=""), "", AVERAGEIF($L$11:$L$2510, $L85, $M$11:$M$2510))</f>
        <v/>
      </c>
      <c r="T85" s="21" t="str">
        <f t="array" ref="T85">IF(OR($L85="", $M85=""), "", MAX(IF($L$11:$L$2510=$L85, $M$11:$M$2510)))</f>
        <v/>
      </c>
      <c r="U85" s="97"/>
      <c r="W85" s="26" t="str">
        <f t="shared" si="14"/>
        <v/>
      </c>
      <c r="X85" s="26" t="str">
        <f t="shared" si="15"/>
        <v/>
      </c>
      <c r="Z85" s="48" t="str">
        <f>IFERROR(INDEX('Standard Runs'!$E$11:$E$65, MATCH($L85, 'Standard Runs'!$D$11:$D$65, 0)), "")</f>
        <v/>
      </c>
      <c r="AB85" s="26" t="str">
        <f t="shared" si="16"/>
        <v/>
      </c>
      <c r="AC85" s="26" t="str">
        <f t="shared" si="17"/>
        <v/>
      </c>
      <c r="AE85" s="26" t="str">
        <f t="shared" si="18"/>
        <v/>
      </c>
      <c r="AG85" s="26" t="str">
        <f>IF($D85="", "", COUNTIF($D$11:$D$2510, "&gt;"&amp;$D85)+1+COUNTIF($D$11:$D85, $D85)-1)</f>
        <v/>
      </c>
      <c r="AH85" s="92" t="str">
        <f t="shared" si="19"/>
        <v/>
      </c>
      <c r="AJ85" s="26" t="str">
        <f t="shared" si="20"/>
        <v/>
      </c>
      <c r="AK85" s="26" t="str">
        <f t="shared" si="21"/>
        <v/>
      </c>
    </row>
    <row r="86" spans="1:37" x14ac:dyDescent="0.25">
      <c r="A86" s="97"/>
      <c r="B86" s="26" t="str">
        <f t="shared" si="11"/>
        <v/>
      </c>
      <c r="C86" s="97"/>
      <c r="D86" s="123"/>
      <c r="E86" s="124"/>
      <c r="F86" s="125"/>
      <c r="G86" s="97"/>
      <c r="H86" s="24" t="str">
        <f>IF($E86="", "", IFERROR(ROUND($E86*INDEX('Intro &amp; Setup'!$BY$8:$BY$9, MATCH($E$8, 'Intro &amp; Setup'!$BX$8:$BX$9, 0)), 2), ""))</f>
        <v/>
      </c>
      <c r="I86" s="18" t="str">
        <f>IF(OR($E86="", $F86=""), "", IF($E$8='Intro &amp; Setup'!$BX$9, $F86/$E86, IF($H$8='Intro &amp; Setup'!$BX$9, $F86/$H86, "")))</f>
        <v/>
      </c>
      <c r="J86" s="21" t="str">
        <f>IF(OR($E86="", $F86=""), "", IF($E$8='Intro &amp; Setup'!$BX$8, $F86/$E86, IF($H$8='Intro &amp; Setup'!$BX$8, $F86/$H86, "")))</f>
        <v/>
      </c>
      <c r="K86" s="97"/>
      <c r="L86" s="42" t="str">
        <f t="array" ref="L86">IF($W86="", "", IFERROR(INDEX('Standard Runs'!$D$11:$D$65, MATCH(1, ('Standard Runs'!$F$11:$F$65&lt;=E86)*('Standard Runs'!$G$11:$G$65&gt;=E86), 0)), ""))</f>
        <v/>
      </c>
      <c r="M86" s="45" t="str">
        <f t="shared" si="12"/>
        <v/>
      </c>
      <c r="N86" s="97"/>
      <c r="O86" s="52" t="str">
        <f t="shared" si="13"/>
        <v/>
      </c>
      <c r="P86" s="53" t="str">
        <f>IF(OR($L86="", $M86=""), "", COUNTIFS($L$11:$L$2510, $L86, $M$11:$M$2510, "&lt;"&amp;$M86)+1+COUNTIFS($L$11:$L86, $L86, $M$11:$M86, $M86)-1)</f>
        <v/>
      </c>
      <c r="Q86" s="97"/>
      <c r="R86" s="57" t="str">
        <f t="array" ref="R86">IF(OR($L86="", $M86=""), "", MIN(IF($L$11:$L$2510=$L86, $M$11:$M$2510)))</f>
        <v/>
      </c>
      <c r="S86" s="18" t="str">
        <f t="array" ref="S86">IF(OR($L86="", $M86=""), "", AVERAGEIF($L$11:$L$2510, $L86, $M$11:$M$2510))</f>
        <v/>
      </c>
      <c r="T86" s="21" t="str">
        <f t="array" ref="T86">IF(OR($L86="", $M86=""), "", MAX(IF($L$11:$L$2510=$L86, $M$11:$M$2510)))</f>
        <v/>
      </c>
      <c r="U86" s="97"/>
      <c r="W86" s="26" t="str">
        <f t="shared" si="14"/>
        <v/>
      </c>
      <c r="X86" s="26" t="str">
        <f t="shared" si="15"/>
        <v/>
      </c>
      <c r="Z86" s="48" t="str">
        <f>IFERROR(INDEX('Standard Runs'!$E$11:$E$65, MATCH($L86, 'Standard Runs'!$D$11:$D$65, 0)), "")</f>
        <v/>
      </c>
      <c r="AB86" s="26" t="str">
        <f t="shared" si="16"/>
        <v/>
      </c>
      <c r="AC86" s="26" t="str">
        <f t="shared" si="17"/>
        <v/>
      </c>
      <c r="AE86" s="26" t="str">
        <f t="shared" si="18"/>
        <v/>
      </c>
      <c r="AG86" s="26" t="str">
        <f>IF($D86="", "", COUNTIF($D$11:$D$2510, "&gt;"&amp;$D86)+1+COUNTIF($D$11:$D86, $D86)-1)</f>
        <v/>
      </c>
      <c r="AH86" s="92" t="str">
        <f t="shared" si="19"/>
        <v/>
      </c>
      <c r="AJ86" s="26" t="str">
        <f t="shared" si="20"/>
        <v/>
      </c>
      <c r="AK86" s="26" t="str">
        <f t="shared" si="21"/>
        <v/>
      </c>
    </row>
    <row r="87" spans="1:37" x14ac:dyDescent="0.25">
      <c r="A87" s="97"/>
      <c r="B87" s="26" t="str">
        <f t="shared" si="11"/>
        <v/>
      </c>
      <c r="C87" s="97"/>
      <c r="D87" s="123"/>
      <c r="E87" s="124"/>
      <c r="F87" s="125"/>
      <c r="G87" s="97"/>
      <c r="H87" s="24" t="str">
        <f>IF($E87="", "", IFERROR(ROUND($E87*INDEX('Intro &amp; Setup'!$BY$8:$BY$9, MATCH($E$8, 'Intro &amp; Setup'!$BX$8:$BX$9, 0)), 2), ""))</f>
        <v/>
      </c>
      <c r="I87" s="18" t="str">
        <f>IF(OR($E87="", $F87=""), "", IF($E$8='Intro &amp; Setup'!$BX$9, $F87/$E87, IF($H$8='Intro &amp; Setup'!$BX$9, $F87/$H87, "")))</f>
        <v/>
      </c>
      <c r="J87" s="21" t="str">
        <f>IF(OR($E87="", $F87=""), "", IF($E$8='Intro &amp; Setup'!$BX$8, $F87/$E87, IF($H$8='Intro &amp; Setup'!$BX$8, $F87/$H87, "")))</f>
        <v/>
      </c>
      <c r="K87" s="97"/>
      <c r="L87" s="42" t="str">
        <f t="array" ref="L87">IF($W87="", "", IFERROR(INDEX('Standard Runs'!$D$11:$D$65, MATCH(1, ('Standard Runs'!$F$11:$F$65&lt;=E87)*('Standard Runs'!$G$11:$G$65&gt;=E87), 0)), ""))</f>
        <v/>
      </c>
      <c r="M87" s="45" t="str">
        <f t="shared" si="12"/>
        <v/>
      </c>
      <c r="N87" s="97"/>
      <c r="O87" s="52" t="str">
        <f t="shared" si="13"/>
        <v/>
      </c>
      <c r="P87" s="53" t="str">
        <f>IF(OR($L87="", $M87=""), "", COUNTIFS($L$11:$L$2510, $L87, $M$11:$M$2510, "&lt;"&amp;$M87)+1+COUNTIFS($L$11:$L87, $L87, $M$11:$M87, $M87)-1)</f>
        <v/>
      </c>
      <c r="Q87" s="97"/>
      <c r="R87" s="57" t="str">
        <f t="array" ref="R87">IF(OR($L87="", $M87=""), "", MIN(IF($L$11:$L$2510=$L87, $M$11:$M$2510)))</f>
        <v/>
      </c>
      <c r="S87" s="18" t="str">
        <f t="array" ref="S87">IF(OR($L87="", $M87=""), "", AVERAGEIF($L$11:$L$2510, $L87, $M$11:$M$2510))</f>
        <v/>
      </c>
      <c r="T87" s="21" t="str">
        <f t="array" ref="T87">IF(OR($L87="", $M87=""), "", MAX(IF($L$11:$L$2510=$L87, $M$11:$M$2510)))</f>
        <v/>
      </c>
      <c r="U87" s="97"/>
      <c r="W87" s="26" t="str">
        <f t="shared" si="14"/>
        <v/>
      </c>
      <c r="X87" s="26" t="str">
        <f t="shared" si="15"/>
        <v/>
      </c>
      <c r="Z87" s="48" t="str">
        <f>IFERROR(INDEX('Standard Runs'!$E$11:$E$65, MATCH($L87, 'Standard Runs'!$D$11:$D$65, 0)), "")</f>
        <v/>
      </c>
      <c r="AB87" s="26" t="str">
        <f t="shared" si="16"/>
        <v/>
      </c>
      <c r="AC87" s="26" t="str">
        <f t="shared" si="17"/>
        <v/>
      </c>
      <c r="AE87" s="26" t="str">
        <f t="shared" si="18"/>
        <v/>
      </c>
      <c r="AG87" s="26" t="str">
        <f>IF($D87="", "", COUNTIF($D$11:$D$2510, "&gt;"&amp;$D87)+1+COUNTIF($D$11:$D87, $D87)-1)</f>
        <v/>
      </c>
      <c r="AH87" s="92" t="str">
        <f t="shared" si="19"/>
        <v/>
      </c>
      <c r="AJ87" s="26" t="str">
        <f t="shared" si="20"/>
        <v/>
      </c>
      <c r="AK87" s="26" t="str">
        <f t="shared" si="21"/>
        <v/>
      </c>
    </row>
    <row r="88" spans="1:37" x14ac:dyDescent="0.25">
      <c r="A88" s="97"/>
      <c r="B88" s="26" t="str">
        <f t="shared" si="11"/>
        <v/>
      </c>
      <c r="C88" s="97"/>
      <c r="D88" s="123"/>
      <c r="E88" s="124"/>
      <c r="F88" s="125"/>
      <c r="G88" s="97"/>
      <c r="H88" s="24" t="str">
        <f>IF($E88="", "", IFERROR(ROUND($E88*INDEX('Intro &amp; Setup'!$BY$8:$BY$9, MATCH($E$8, 'Intro &amp; Setup'!$BX$8:$BX$9, 0)), 2), ""))</f>
        <v/>
      </c>
      <c r="I88" s="18" t="str">
        <f>IF(OR($E88="", $F88=""), "", IF($E$8='Intro &amp; Setup'!$BX$9, $F88/$E88, IF($H$8='Intro &amp; Setup'!$BX$9, $F88/$H88, "")))</f>
        <v/>
      </c>
      <c r="J88" s="21" t="str">
        <f>IF(OR($E88="", $F88=""), "", IF($E$8='Intro &amp; Setup'!$BX$8, $F88/$E88, IF($H$8='Intro &amp; Setup'!$BX$8, $F88/$H88, "")))</f>
        <v/>
      </c>
      <c r="K88" s="97"/>
      <c r="L88" s="42" t="str">
        <f t="array" ref="L88">IF($W88="", "", IFERROR(INDEX('Standard Runs'!$D$11:$D$65, MATCH(1, ('Standard Runs'!$F$11:$F$65&lt;=E88)*('Standard Runs'!$G$11:$G$65&gt;=E88), 0)), ""))</f>
        <v/>
      </c>
      <c r="M88" s="45" t="str">
        <f t="shared" si="12"/>
        <v/>
      </c>
      <c r="N88" s="97"/>
      <c r="O88" s="52" t="str">
        <f t="shared" si="13"/>
        <v/>
      </c>
      <c r="P88" s="53" t="str">
        <f>IF(OR($L88="", $M88=""), "", COUNTIFS($L$11:$L$2510, $L88, $M$11:$M$2510, "&lt;"&amp;$M88)+1+COUNTIFS($L$11:$L88, $L88, $M$11:$M88, $M88)-1)</f>
        <v/>
      </c>
      <c r="Q88" s="97"/>
      <c r="R88" s="57" t="str">
        <f t="array" ref="R88">IF(OR($L88="", $M88=""), "", MIN(IF($L$11:$L$2510=$L88, $M$11:$M$2510)))</f>
        <v/>
      </c>
      <c r="S88" s="18" t="str">
        <f t="array" ref="S88">IF(OR($L88="", $M88=""), "", AVERAGEIF($L$11:$L$2510, $L88, $M$11:$M$2510))</f>
        <v/>
      </c>
      <c r="T88" s="21" t="str">
        <f t="array" ref="T88">IF(OR($L88="", $M88=""), "", MAX(IF($L$11:$L$2510=$L88, $M$11:$M$2510)))</f>
        <v/>
      </c>
      <c r="U88" s="97"/>
      <c r="W88" s="26" t="str">
        <f t="shared" si="14"/>
        <v/>
      </c>
      <c r="X88" s="26" t="str">
        <f t="shared" si="15"/>
        <v/>
      </c>
      <c r="Z88" s="48" t="str">
        <f>IFERROR(INDEX('Standard Runs'!$E$11:$E$65, MATCH($L88, 'Standard Runs'!$D$11:$D$65, 0)), "")</f>
        <v/>
      </c>
      <c r="AB88" s="26" t="str">
        <f t="shared" si="16"/>
        <v/>
      </c>
      <c r="AC88" s="26" t="str">
        <f t="shared" si="17"/>
        <v/>
      </c>
      <c r="AE88" s="26" t="str">
        <f t="shared" si="18"/>
        <v/>
      </c>
      <c r="AG88" s="26" t="str">
        <f>IF($D88="", "", COUNTIF($D$11:$D$2510, "&gt;"&amp;$D88)+1+COUNTIF($D$11:$D88, $D88)-1)</f>
        <v/>
      </c>
      <c r="AH88" s="92" t="str">
        <f t="shared" si="19"/>
        <v/>
      </c>
      <c r="AJ88" s="26" t="str">
        <f t="shared" si="20"/>
        <v/>
      </c>
      <c r="AK88" s="26" t="str">
        <f t="shared" si="21"/>
        <v/>
      </c>
    </row>
    <row r="89" spans="1:37" x14ac:dyDescent="0.25">
      <c r="A89" s="97"/>
      <c r="B89" s="26" t="str">
        <f t="shared" si="11"/>
        <v/>
      </c>
      <c r="C89" s="97"/>
      <c r="D89" s="123"/>
      <c r="E89" s="124"/>
      <c r="F89" s="125"/>
      <c r="G89" s="97"/>
      <c r="H89" s="24" t="str">
        <f>IF($E89="", "", IFERROR(ROUND($E89*INDEX('Intro &amp; Setup'!$BY$8:$BY$9, MATCH($E$8, 'Intro &amp; Setup'!$BX$8:$BX$9, 0)), 2), ""))</f>
        <v/>
      </c>
      <c r="I89" s="18" t="str">
        <f>IF(OR($E89="", $F89=""), "", IF($E$8='Intro &amp; Setup'!$BX$9, $F89/$E89, IF($H$8='Intro &amp; Setup'!$BX$9, $F89/$H89, "")))</f>
        <v/>
      </c>
      <c r="J89" s="21" t="str">
        <f>IF(OR($E89="", $F89=""), "", IF($E$8='Intro &amp; Setup'!$BX$8, $F89/$E89, IF($H$8='Intro &amp; Setup'!$BX$8, $F89/$H89, "")))</f>
        <v/>
      </c>
      <c r="K89" s="97"/>
      <c r="L89" s="42" t="str">
        <f t="array" ref="L89">IF($W89="", "", IFERROR(INDEX('Standard Runs'!$D$11:$D$65, MATCH(1, ('Standard Runs'!$F$11:$F$65&lt;=E89)*('Standard Runs'!$G$11:$G$65&gt;=E89), 0)), ""))</f>
        <v/>
      </c>
      <c r="M89" s="45" t="str">
        <f t="shared" si="12"/>
        <v/>
      </c>
      <c r="N89" s="97"/>
      <c r="O89" s="52" t="str">
        <f t="shared" si="13"/>
        <v/>
      </c>
      <c r="P89" s="53" t="str">
        <f>IF(OR($L89="", $M89=""), "", COUNTIFS($L$11:$L$2510, $L89, $M$11:$M$2510, "&lt;"&amp;$M89)+1+COUNTIFS($L$11:$L89, $L89, $M$11:$M89, $M89)-1)</f>
        <v/>
      </c>
      <c r="Q89" s="97"/>
      <c r="R89" s="57" t="str">
        <f t="array" ref="R89">IF(OR($L89="", $M89=""), "", MIN(IF($L$11:$L$2510=$L89, $M$11:$M$2510)))</f>
        <v/>
      </c>
      <c r="S89" s="18" t="str">
        <f t="array" ref="S89">IF(OR($L89="", $M89=""), "", AVERAGEIF($L$11:$L$2510, $L89, $M$11:$M$2510))</f>
        <v/>
      </c>
      <c r="T89" s="21" t="str">
        <f t="array" ref="T89">IF(OR($L89="", $M89=""), "", MAX(IF($L$11:$L$2510=$L89, $M$11:$M$2510)))</f>
        <v/>
      </c>
      <c r="U89" s="97"/>
      <c r="W89" s="26" t="str">
        <f t="shared" si="14"/>
        <v/>
      </c>
      <c r="X89" s="26" t="str">
        <f t="shared" si="15"/>
        <v/>
      </c>
      <c r="Z89" s="48" t="str">
        <f>IFERROR(INDEX('Standard Runs'!$E$11:$E$65, MATCH($L89, 'Standard Runs'!$D$11:$D$65, 0)), "")</f>
        <v/>
      </c>
      <c r="AB89" s="26" t="str">
        <f t="shared" si="16"/>
        <v/>
      </c>
      <c r="AC89" s="26" t="str">
        <f t="shared" si="17"/>
        <v/>
      </c>
      <c r="AE89" s="26" t="str">
        <f t="shared" si="18"/>
        <v/>
      </c>
      <c r="AG89" s="26" t="str">
        <f>IF($D89="", "", COUNTIF($D$11:$D$2510, "&gt;"&amp;$D89)+1+COUNTIF($D$11:$D89, $D89)-1)</f>
        <v/>
      </c>
      <c r="AH89" s="92" t="str">
        <f t="shared" si="19"/>
        <v/>
      </c>
      <c r="AJ89" s="26" t="str">
        <f t="shared" si="20"/>
        <v/>
      </c>
      <c r="AK89" s="26" t="str">
        <f t="shared" si="21"/>
        <v/>
      </c>
    </row>
    <row r="90" spans="1:37" x14ac:dyDescent="0.25">
      <c r="A90" s="97"/>
      <c r="B90" s="26" t="str">
        <f t="shared" si="11"/>
        <v/>
      </c>
      <c r="C90" s="97"/>
      <c r="D90" s="123"/>
      <c r="E90" s="124"/>
      <c r="F90" s="125"/>
      <c r="G90" s="97"/>
      <c r="H90" s="24" t="str">
        <f>IF($E90="", "", IFERROR(ROUND($E90*INDEX('Intro &amp; Setup'!$BY$8:$BY$9, MATCH($E$8, 'Intro &amp; Setup'!$BX$8:$BX$9, 0)), 2), ""))</f>
        <v/>
      </c>
      <c r="I90" s="18" t="str">
        <f>IF(OR($E90="", $F90=""), "", IF($E$8='Intro &amp; Setup'!$BX$9, $F90/$E90, IF($H$8='Intro &amp; Setup'!$BX$9, $F90/$H90, "")))</f>
        <v/>
      </c>
      <c r="J90" s="21" t="str">
        <f>IF(OR($E90="", $F90=""), "", IF($E$8='Intro &amp; Setup'!$BX$8, $F90/$E90, IF($H$8='Intro &amp; Setup'!$BX$8, $F90/$H90, "")))</f>
        <v/>
      </c>
      <c r="K90" s="97"/>
      <c r="L90" s="42" t="str">
        <f t="array" ref="L90">IF($W90="", "", IFERROR(INDEX('Standard Runs'!$D$11:$D$65, MATCH(1, ('Standard Runs'!$F$11:$F$65&lt;=E90)*('Standard Runs'!$G$11:$G$65&gt;=E90), 0)), ""))</f>
        <v/>
      </c>
      <c r="M90" s="45" t="str">
        <f t="shared" si="12"/>
        <v/>
      </c>
      <c r="N90" s="97"/>
      <c r="O90" s="52" t="str">
        <f t="shared" si="13"/>
        <v/>
      </c>
      <c r="P90" s="53" t="str">
        <f>IF(OR($L90="", $M90=""), "", COUNTIFS($L$11:$L$2510, $L90, $M$11:$M$2510, "&lt;"&amp;$M90)+1+COUNTIFS($L$11:$L90, $L90, $M$11:$M90, $M90)-1)</f>
        <v/>
      </c>
      <c r="Q90" s="97"/>
      <c r="R90" s="57" t="str">
        <f t="array" ref="R90">IF(OR($L90="", $M90=""), "", MIN(IF($L$11:$L$2510=$L90, $M$11:$M$2510)))</f>
        <v/>
      </c>
      <c r="S90" s="18" t="str">
        <f t="array" ref="S90">IF(OR($L90="", $M90=""), "", AVERAGEIF($L$11:$L$2510, $L90, $M$11:$M$2510))</f>
        <v/>
      </c>
      <c r="T90" s="21" t="str">
        <f t="array" ref="T90">IF(OR($L90="", $M90=""), "", MAX(IF($L$11:$L$2510=$L90, $M$11:$M$2510)))</f>
        <v/>
      </c>
      <c r="U90" s="97"/>
      <c r="W90" s="26" t="str">
        <f t="shared" si="14"/>
        <v/>
      </c>
      <c r="X90" s="26" t="str">
        <f t="shared" si="15"/>
        <v/>
      </c>
      <c r="Z90" s="48" t="str">
        <f>IFERROR(INDEX('Standard Runs'!$E$11:$E$65, MATCH($L90, 'Standard Runs'!$D$11:$D$65, 0)), "")</f>
        <v/>
      </c>
      <c r="AB90" s="26" t="str">
        <f t="shared" si="16"/>
        <v/>
      </c>
      <c r="AC90" s="26" t="str">
        <f t="shared" si="17"/>
        <v/>
      </c>
      <c r="AE90" s="26" t="str">
        <f t="shared" si="18"/>
        <v/>
      </c>
      <c r="AG90" s="26" t="str">
        <f>IF($D90="", "", COUNTIF($D$11:$D$2510, "&gt;"&amp;$D90)+1+COUNTIF($D$11:$D90, $D90)-1)</f>
        <v/>
      </c>
      <c r="AH90" s="92" t="str">
        <f t="shared" si="19"/>
        <v/>
      </c>
      <c r="AJ90" s="26" t="str">
        <f t="shared" si="20"/>
        <v/>
      </c>
      <c r="AK90" s="26" t="str">
        <f t="shared" si="21"/>
        <v/>
      </c>
    </row>
    <row r="91" spans="1:37" x14ac:dyDescent="0.25">
      <c r="A91" s="97"/>
      <c r="B91" s="26" t="str">
        <f t="shared" si="11"/>
        <v/>
      </c>
      <c r="C91" s="97"/>
      <c r="D91" s="123"/>
      <c r="E91" s="124"/>
      <c r="F91" s="125"/>
      <c r="G91" s="97"/>
      <c r="H91" s="24" t="str">
        <f>IF($E91="", "", IFERROR(ROUND($E91*INDEX('Intro &amp; Setup'!$BY$8:$BY$9, MATCH($E$8, 'Intro &amp; Setup'!$BX$8:$BX$9, 0)), 2), ""))</f>
        <v/>
      </c>
      <c r="I91" s="18" t="str">
        <f>IF(OR($E91="", $F91=""), "", IF($E$8='Intro &amp; Setup'!$BX$9, $F91/$E91, IF($H$8='Intro &amp; Setup'!$BX$9, $F91/$H91, "")))</f>
        <v/>
      </c>
      <c r="J91" s="21" t="str">
        <f>IF(OR($E91="", $F91=""), "", IF($E$8='Intro &amp; Setup'!$BX$8, $F91/$E91, IF($H$8='Intro &amp; Setup'!$BX$8, $F91/$H91, "")))</f>
        <v/>
      </c>
      <c r="K91" s="97"/>
      <c r="L91" s="42" t="str">
        <f t="array" ref="L91">IF($W91="", "", IFERROR(INDEX('Standard Runs'!$D$11:$D$65, MATCH(1, ('Standard Runs'!$F$11:$F$65&lt;=E91)*('Standard Runs'!$G$11:$G$65&gt;=E91), 0)), ""))</f>
        <v/>
      </c>
      <c r="M91" s="45" t="str">
        <f t="shared" si="12"/>
        <v/>
      </c>
      <c r="N91" s="97"/>
      <c r="O91" s="52" t="str">
        <f t="shared" si="13"/>
        <v/>
      </c>
      <c r="P91" s="53" t="str">
        <f>IF(OR($L91="", $M91=""), "", COUNTIFS($L$11:$L$2510, $L91, $M$11:$M$2510, "&lt;"&amp;$M91)+1+COUNTIFS($L$11:$L91, $L91, $M$11:$M91, $M91)-1)</f>
        <v/>
      </c>
      <c r="Q91" s="97"/>
      <c r="R91" s="57" t="str">
        <f t="array" ref="R91">IF(OR($L91="", $M91=""), "", MIN(IF($L$11:$L$2510=$L91, $M$11:$M$2510)))</f>
        <v/>
      </c>
      <c r="S91" s="18" t="str">
        <f t="array" ref="S91">IF(OR($L91="", $M91=""), "", AVERAGEIF($L$11:$L$2510, $L91, $M$11:$M$2510))</f>
        <v/>
      </c>
      <c r="T91" s="21" t="str">
        <f t="array" ref="T91">IF(OR($L91="", $M91=""), "", MAX(IF($L$11:$L$2510=$L91, $M$11:$M$2510)))</f>
        <v/>
      </c>
      <c r="U91" s="97"/>
      <c r="W91" s="26" t="str">
        <f t="shared" si="14"/>
        <v/>
      </c>
      <c r="X91" s="26" t="str">
        <f t="shared" si="15"/>
        <v/>
      </c>
      <c r="Z91" s="48" t="str">
        <f>IFERROR(INDEX('Standard Runs'!$E$11:$E$65, MATCH($L91, 'Standard Runs'!$D$11:$D$65, 0)), "")</f>
        <v/>
      </c>
      <c r="AB91" s="26" t="str">
        <f t="shared" si="16"/>
        <v/>
      </c>
      <c r="AC91" s="26" t="str">
        <f t="shared" si="17"/>
        <v/>
      </c>
      <c r="AE91" s="26" t="str">
        <f t="shared" si="18"/>
        <v/>
      </c>
      <c r="AG91" s="26" t="str">
        <f>IF($D91="", "", COUNTIF($D$11:$D$2510, "&gt;"&amp;$D91)+1+COUNTIF($D$11:$D91, $D91)-1)</f>
        <v/>
      </c>
      <c r="AH91" s="92" t="str">
        <f t="shared" si="19"/>
        <v/>
      </c>
      <c r="AJ91" s="26" t="str">
        <f t="shared" si="20"/>
        <v/>
      </c>
      <c r="AK91" s="26" t="str">
        <f t="shared" si="21"/>
        <v/>
      </c>
    </row>
    <row r="92" spans="1:37" x14ac:dyDescent="0.25">
      <c r="A92" s="97"/>
      <c r="B92" s="26" t="str">
        <f t="shared" si="11"/>
        <v/>
      </c>
      <c r="C92" s="97"/>
      <c r="D92" s="123"/>
      <c r="E92" s="124"/>
      <c r="F92" s="125"/>
      <c r="G92" s="97"/>
      <c r="H92" s="24" t="str">
        <f>IF($E92="", "", IFERROR(ROUND($E92*INDEX('Intro &amp; Setup'!$BY$8:$BY$9, MATCH($E$8, 'Intro &amp; Setup'!$BX$8:$BX$9, 0)), 2), ""))</f>
        <v/>
      </c>
      <c r="I92" s="18" t="str">
        <f>IF(OR($E92="", $F92=""), "", IF($E$8='Intro &amp; Setup'!$BX$9, $F92/$E92, IF($H$8='Intro &amp; Setup'!$BX$9, $F92/$H92, "")))</f>
        <v/>
      </c>
      <c r="J92" s="21" t="str">
        <f>IF(OR($E92="", $F92=""), "", IF($E$8='Intro &amp; Setup'!$BX$8, $F92/$E92, IF($H$8='Intro &amp; Setup'!$BX$8, $F92/$H92, "")))</f>
        <v/>
      </c>
      <c r="K92" s="97"/>
      <c r="L92" s="42" t="str">
        <f t="array" ref="L92">IF($W92="", "", IFERROR(INDEX('Standard Runs'!$D$11:$D$65, MATCH(1, ('Standard Runs'!$F$11:$F$65&lt;=E92)*('Standard Runs'!$G$11:$G$65&gt;=E92), 0)), ""))</f>
        <v/>
      </c>
      <c r="M92" s="45" t="str">
        <f t="shared" si="12"/>
        <v/>
      </c>
      <c r="N92" s="97"/>
      <c r="O92" s="52" t="str">
        <f t="shared" si="13"/>
        <v/>
      </c>
      <c r="P92" s="53" t="str">
        <f>IF(OR($L92="", $M92=""), "", COUNTIFS($L$11:$L$2510, $L92, $M$11:$M$2510, "&lt;"&amp;$M92)+1+COUNTIFS($L$11:$L92, $L92, $M$11:$M92, $M92)-1)</f>
        <v/>
      </c>
      <c r="Q92" s="97"/>
      <c r="R92" s="57" t="str">
        <f t="array" ref="R92">IF(OR($L92="", $M92=""), "", MIN(IF($L$11:$L$2510=$L92, $M$11:$M$2510)))</f>
        <v/>
      </c>
      <c r="S92" s="18" t="str">
        <f t="array" ref="S92">IF(OR($L92="", $M92=""), "", AVERAGEIF($L$11:$L$2510, $L92, $M$11:$M$2510))</f>
        <v/>
      </c>
      <c r="T92" s="21" t="str">
        <f t="array" ref="T92">IF(OR($L92="", $M92=""), "", MAX(IF($L$11:$L$2510=$L92, $M$11:$M$2510)))</f>
        <v/>
      </c>
      <c r="U92" s="97"/>
      <c r="W92" s="26" t="str">
        <f t="shared" si="14"/>
        <v/>
      </c>
      <c r="X92" s="26" t="str">
        <f t="shared" si="15"/>
        <v/>
      </c>
      <c r="Z92" s="48" t="str">
        <f>IFERROR(INDEX('Standard Runs'!$E$11:$E$65, MATCH($L92, 'Standard Runs'!$D$11:$D$65, 0)), "")</f>
        <v/>
      </c>
      <c r="AB92" s="26" t="str">
        <f t="shared" si="16"/>
        <v/>
      </c>
      <c r="AC92" s="26" t="str">
        <f t="shared" si="17"/>
        <v/>
      </c>
      <c r="AE92" s="26" t="str">
        <f t="shared" si="18"/>
        <v/>
      </c>
      <c r="AG92" s="26" t="str">
        <f>IF($D92="", "", COUNTIF($D$11:$D$2510, "&gt;"&amp;$D92)+1+COUNTIF($D$11:$D92, $D92)-1)</f>
        <v/>
      </c>
      <c r="AH92" s="92" t="str">
        <f t="shared" si="19"/>
        <v/>
      </c>
      <c r="AJ92" s="26" t="str">
        <f t="shared" si="20"/>
        <v/>
      </c>
      <c r="AK92" s="26" t="str">
        <f t="shared" si="21"/>
        <v/>
      </c>
    </row>
    <row r="93" spans="1:37" x14ac:dyDescent="0.25">
      <c r="A93" s="97"/>
      <c r="B93" s="26" t="str">
        <f t="shared" si="11"/>
        <v/>
      </c>
      <c r="C93" s="97"/>
      <c r="D93" s="123"/>
      <c r="E93" s="124"/>
      <c r="F93" s="125"/>
      <c r="G93" s="97"/>
      <c r="H93" s="24" t="str">
        <f>IF($E93="", "", IFERROR(ROUND($E93*INDEX('Intro &amp; Setup'!$BY$8:$BY$9, MATCH($E$8, 'Intro &amp; Setup'!$BX$8:$BX$9, 0)), 2), ""))</f>
        <v/>
      </c>
      <c r="I93" s="18" t="str">
        <f>IF(OR($E93="", $F93=""), "", IF($E$8='Intro &amp; Setup'!$BX$9, $F93/$E93, IF($H$8='Intro &amp; Setup'!$BX$9, $F93/$H93, "")))</f>
        <v/>
      </c>
      <c r="J93" s="21" t="str">
        <f>IF(OR($E93="", $F93=""), "", IF($E$8='Intro &amp; Setup'!$BX$8, $F93/$E93, IF($H$8='Intro &amp; Setup'!$BX$8, $F93/$H93, "")))</f>
        <v/>
      </c>
      <c r="K93" s="97"/>
      <c r="L93" s="42" t="str">
        <f t="array" ref="L93">IF($W93="", "", IFERROR(INDEX('Standard Runs'!$D$11:$D$65, MATCH(1, ('Standard Runs'!$F$11:$F$65&lt;=E93)*('Standard Runs'!$G$11:$G$65&gt;=E93), 0)), ""))</f>
        <v/>
      </c>
      <c r="M93" s="45" t="str">
        <f t="shared" si="12"/>
        <v/>
      </c>
      <c r="N93" s="97"/>
      <c r="O93" s="52" t="str">
        <f t="shared" si="13"/>
        <v/>
      </c>
      <c r="P93" s="53" t="str">
        <f>IF(OR($L93="", $M93=""), "", COUNTIFS($L$11:$L$2510, $L93, $M$11:$M$2510, "&lt;"&amp;$M93)+1+COUNTIFS($L$11:$L93, $L93, $M$11:$M93, $M93)-1)</f>
        <v/>
      </c>
      <c r="Q93" s="97"/>
      <c r="R93" s="57" t="str">
        <f t="array" ref="R93">IF(OR($L93="", $M93=""), "", MIN(IF($L$11:$L$2510=$L93, $M$11:$M$2510)))</f>
        <v/>
      </c>
      <c r="S93" s="18" t="str">
        <f t="array" ref="S93">IF(OR($L93="", $M93=""), "", AVERAGEIF($L$11:$L$2510, $L93, $M$11:$M$2510))</f>
        <v/>
      </c>
      <c r="T93" s="21" t="str">
        <f t="array" ref="T93">IF(OR($L93="", $M93=""), "", MAX(IF($L$11:$L$2510=$L93, $M$11:$M$2510)))</f>
        <v/>
      </c>
      <c r="U93" s="97"/>
      <c r="W93" s="26" t="str">
        <f t="shared" si="14"/>
        <v/>
      </c>
      <c r="X93" s="26" t="str">
        <f t="shared" si="15"/>
        <v/>
      </c>
      <c r="Z93" s="48" t="str">
        <f>IFERROR(INDEX('Standard Runs'!$E$11:$E$65, MATCH($L93, 'Standard Runs'!$D$11:$D$65, 0)), "")</f>
        <v/>
      </c>
      <c r="AB93" s="26" t="str">
        <f t="shared" si="16"/>
        <v/>
      </c>
      <c r="AC93" s="26" t="str">
        <f t="shared" si="17"/>
        <v/>
      </c>
      <c r="AE93" s="26" t="str">
        <f t="shared" si="18"/>
        <v/>
      </c>
      <c r="AG93" s="26" t="str">
        <f>IF($D93="", "", COUNTIF($D$11:$D$2510, "&gt;"&amp;$D93)+1+COUNTIF($D$11:$D93, $D93)-1)</f>
        <v/>
      </c>
      <c r="AH93" s="92" t="str">
        <f t="shared" si="19"/>
        <v/>
      </c>
      <c r="AJ93" s="26" t="str">
        <f t="shared" si="20"/>
        <v/>
      </c>
      <c r="AK93" s="26" t="str">
        <f t="shared" si="21"/>
        <v/>
      </c>
    </row>
    <row r="94" spans="1:37" x14ac:dyDescent="0.25">
      <c r="A94" s="97"/>
      <c r="B94" s="26" t="str">
        <f t="shared" si="11"/>
        <v/>
      </c>
      <c r="C94" s="97"/>
      <c r="D94" s="123"/>
      <c r="E94" s="124"/>
      <c r="F94" s="125"/>
      <c r="G94" s="97"/>
      <c r="H94" s="24" t="str">
        <f>IF($E94="", "", IFERROR(ROUND($E94*INDEX('Intro &amp; Setup'!$BY$8:$BY$9, MATCH($E$8, 'Intro &amp; Setup'!$BX$8:$BX$9, 0)), 2), ""))</f>
        <v/>
      </c>
      <c r="I94" s="18" t="str">
        <f>IF(OR($E94="", $F94=""), "", IF($E$8='Intro &amp; Setup'!$BX$9, $F94/$E94, IF($H$8='Intro &amp; Setup'!$BX$9, $F94/$H94, "")))</f>
        <v/>
      </c>
      <c r="J94" s="21" t="str">
        <f>IF(OR($E94="", $F94=""), "", IF($E$8='Intro &amp; Setup'!$BX$8, $F94/$E94, IF($H$8='Intro &amp; Setup'!$BX$8, $F94/$H94, "")))</f>
        <v/>
      </c>
      <c r="K94" s="97"/>
      <c r="L94" s="42" t="str">
        <f t="array" ref="L94">IF($W94="", "", IFERROR(INDEX('Standard Runs'!$D$11:$D$65, MATCH(1, ('Standard Runs'!$F$11:$F$65&lt;=E94)*('Standard Runs'!$G$11:$G$65&gt;=E94), 0)), ""))</f>
        <v/>
      </c>
      <c r="M94" s="45" t="str">
        <f t="shared" si="12"/>
        <v/>
      </c>
      <c r="N94" s="97"/>
      <c r="O94" s="52" t="str">
        <f t="shared" si="13"/>
        <v/>
      </c>
      <c r="P94" s="53" t="str">
        <f>IF(OR($L94="", $M94=""), "", COUNTIFS($L$11:$L$2510, $L94, $M$11:$M$2510, "&lt;"&amp;$M94)+1+COUNTIFS($L$11:$L94, $L94, $M$11:$M94, $M94)-1)</f>
        <v/>
      </c>
      <c r="Q94" s="97"/>
      <c r="R94" s="57" t="str">
        <f t="array" ref="R94">IF(OR($L94="", $M94=""), "", MIN(IF($L$11:$L$2510=$L94, $M$11:$M$2510)))</f>
        <v/>
      </c>
      <c r="S94" s="18" t="str">
        <f t="array" ref="S94">IF(OR($L94="", $M94=""), "", AVERAGEIF($L$11:$L$2510, $L94, $M$11:$M$2510))</f>
        <v/>
      </c>
      <c r="T94" s="21" t="str">
        <f t="array" ref="T94">IF(OR($L94="", $M94=""), "", MAX(IF($L$11:$L$2510=$L94, $M$11:$M$2510)))</f>
        <v/>
      </c>
      <c r="U94" s="97"/>
      <c r="W94" s="26" t="str">
        <f t="shared" si="14"/>
        <v/>
      </c>
      <c r="X94" s="26" t="str">
        <f t="shared" si="15"/>
        <v/>
      </c>
      <c r="Z94" s="48" t="str">
        <f>IFERROR(INDEX('Standard Runs'!$E$11:$E$65, MATCH($L94, 'Standard Runs'!$D$11:$D$65, 0)), "")</f>
        <v/>
      </c>
      <c r="AB94" s="26" t="str">
        <f t="shared" si="16"/>
        <v/>
      </c>
      <c r="AC94" s="26" t="str">
        <f t="shared" si="17"/>
        <v/>
      </c>
      <c r="AE94" s="26" t="str">
        <f t="shared" si="18"/>
        <v/>
      </c>
      <c r="AG94" s="26" t="str">
        <f>IF($D94="", "", COUNTIF($D$11:$D$2510, "&gt;"&amp;$D94)+1+COUNTIF($D$11:$D94, $D94)-1)</f>
        <v/>
      </c>
      <c r="AH94" s="92" t="str">
        <f t="shared" si="19"/>
        <v/>
      </c>
      <c r="AJ94" s="26" t="str">
        <f t="shared" si="20"/>
        <v/>
      </c>
      <c r="AK94" s="26" t="str">
        <f t="shared" si="21"/>
        <v/>
      </c>
    </row>
    <row r="95" spans="1:37" x14ac:dyDescent="0.25">
      <c r="A95" s="97"/>
      <c r="B95" s="26" t="str">
        <f t="shared" si="11"/>
        <v/>
      </c>
      <c r="C95" s="97"/>
      <c r="D95" s="123"/>
      <c r="E95" s="124"/>
      <c r="F95" s="125"/>
      <c r="G95" s="97"/>
      <c r="H95" s="24" t="str">
        <f>IF($E95="", "", IFERROR(ROUND($E95*INDEX('Intro &amp; Setup'!$BY$8:$BY$9, MATCH($E$8, 'Intro &amp; Setup'!$BX$8:$BX$9, 0)), 2), ""))</f>
        <v/>
      </c>
      <c r="I95" s="18" t="str">
        <f>IF(OR($E95="", $F95=""), "", IF($E$8='Intro &amp; Setup'!$BX$9, $F95/$E95, IF($H$8='Intro &amp; Setup'!$BX$9, $F95/$H95, "")))</f>
        <v/>
      </c>
      <c r="J95" s="21" t="str">
        <f>IF(OR($E95="", $F95=""), "", IF($E$8='Intro &amp; Setup'!$BX$8, $F95/$E95, IF($H$8='Intro &amp; Setup'!$BX$8, $F95/$H95, "")))</f>
        <v/>
      </c>
      <c r="K95" s="97"/>
      <c r="L95" s="42" t="str">
        <f t="array" ref="L95">IF($W95="", "", IFERROR(INDEX('Standard Runs'!$D$11:$D$65, MATCH(1, ('Standard Runs'!$F$11:$F$65&lt;=E95)*('Standard Runs'!$G$11:$G$65&gt;=E95), 0)), ""))</f>
        <v/>
      </c>
      <c r="M95" s="45" t="str">
        <f t="shared" si="12"/>
        <v/>
      </c>
      <c r="N95" s="97"/>
      <c r="O95" s="52" t="str">
        <f t="shared" si="13"/>
        <v/>
      </c>
      <c r="P95" s="53" t="str">
        <f>IF(OR($L95="", $M95=""), "", COUNTIFS($L$11:$L$2510, $L95, $M$11:$M$2510, "&lt;"&amp;$M95)+1+COUNTIFS($L$11:$L95, $L95, $M$11:$M95, $M95)-1)</f>
        <v/>
      </c>
      <c r="Q95" s="97"/>
      <c r="R95" s="57" t="str">
        <f t="array" ref="R95">IF(OR($L95="", $M95=""), "", MIN(IF($L$11:$L$2510=$L95, $M$11:$M$2510)))</f>
        <v/>
      </c>
      <c r="S95" s="18" t="str">
        <f t="array" ref="S95">IF(OR($L95="", $M95=""), "", AVERAGEIF($L$11:$L$2510, $L95, $M$11:$M$2510))</f>
        <v/>
      </c>
      <c r="T95" s="21" t="str">
        <f t="array" ref="T95">IF(OR($L95="", $M95=""), "", MAX(IF($L$11:$L$2510=$L95, $M$11:$M$2510)))</f>
        <v/>
      </c>
      <c r="U95" s="97"/>
      <c r="W95" s="26" t="str">
        <f t="shared" si="14"/>
        <v/>
      </c>
      <c r="X95" s="26" t="str">
        <f t="shared" si="15"/>
        <v/>
      </c>
      <c r="Z95" s="48" t="str">
        <f>IFERROR(INDEX('Standard Runs'!$E$11:$E$65, MATCH($L95, 'Standard Runs'!$D$11:$D$65, 0)), "")</f>
        <v/>
      </c>
      <c r="AB95" s="26" t="str">
        <f t="shared" si="16"/>
        <v/>
      </c>
      <c r="AC95" s="26" t="str">
        <f t="shared" si="17"/>
        <v/>
      </c>
      <c r="AE95" s="26" t="str">
        <f t="shared" si="18"/>
        <v/>
      </c>
      <c r="AG95" s="26" t="str">
        <f>IF($D95="", "", COUNTIF($D$11:$D$2510, "&gt;"&amp;$D95)+1+COUNTIF($D$11:$D95, $D95)-1)</f>
        <v/>
      </c>
      <c r="AH95" s="92" t="str">
        <f t="shared" si="19"/>
        <v/>
      </c>
      <c r="AJ95" s="26" t="str">
        <f t="shared" si="20"/>
        <v/>
      </c>
      <c r="AK95" s="26" t="str">
        <f t="shared" si="21"/>
        <v/>
      </c>
    </row>
    <row r="96" spans="1:37" x14ac:dyDescent="0.25">
      <c r="A96" s="97"/>
      <c r="B96" s="26" t="str">
        <f t="shared" si="11"/>
        <v/>
      </c>
      <c r="C96" s="97"/>
      <c r="D96" s="123"/>
      <c r="E96" s="124"/>
      <c r="F96" s="125"/>
      <c r="G96" s="97"/>
      <c r="H96" s="24" t="str">
        <f>IF($E96="", "", IFERROR(ROUND($E96*INDEX('Intro &amp; Setup'!$BY$8:$BY$9, MATCH($E$8, 'Intro &amp; Setup'!$BX$8:$BX$9, 0)), 2), ""))</f>
        <v/>
      </c>
      <c r="I96" s="18" t="str">
        <f>IF(OR($E96="", $F96=""), "", IF($E$8='Intro &amp; Setup'!$BX$9, $F96/$E96, IF($H$8='Intro &amp; Setup'!$BX$9, $F96/$H96, "")))</f>
        <v/>
      </c>
      <c r="J96" s="21" t="str">
        <f>IF(OR($E96="", $F96=""), "", IF($E$8='Intro &amp; Setup'!$BX$8, $F96/$E96, IF($H$8='Intro &amp; Setup'!$BX$8, $F96/$H96, "")))</f>
        <v/>
      </c>
      <c r="K96" s="97"/>
      <c r="L96" s="42" t="str">
        <f t="array" ref="L96">IF($W96="", "", IFERROR(INDEX('Standard Runs'!$D$11:$D$65, MATCH(1, ('Standard Runs'!$F$11:$F$65&lt;=E96)*('Standard Runs'!$G$11:$G$65&gt;=E96), 0)), ""))</f>
        <v/>
      </c>
      <c r="M96" s="45" t="str">
        <f t="shared" si="12"/>
        <v/>
      </c>
      <c r="N96" s="97"/>
      <c r="O96" s="52" t="str">
        <f t="shared" si="13"/>
        <v/>
      </c>
      <c r="P96" s="53" t="str">
        <f>IF(OR($L96="", $M96=""), "", COUNTIFS($L$11:$L$2510, $L96, $M$11:$M$2510, "&lt;"&amp;$M96)+1+COUNTIFS($L$11:$L96, $L96, $M$11:$M96, $M96)-1)</f>
        <v/>
      </c>
      <c r="Q96" s="97"/>
      <c r="R96" s="57" t="str">
        <f t="array" ref="R96">IF(OR($L96="", $M96=""), "", MIN(IF($L$11:$L$2510=$L96, $M$11:$M$2510)))</f>
        <v/>
      </c>
      <c r="S96" s="18" t="str">
        <f t="array" ref="S96">IF(OR($L96="", $M96=""), "", AVERAGEIF($L$11:$L$2510, $L96, $M$11:$M$2510))</f>
        <v/>
      </c>
      <c r="T96" s="21" t="str">
        <f t="array" ref="T96">IF(OR($L96="", $M96=""), "", MAX(IF($L$11:$L$2510=$L96, $M$11:$M$2510)))</f>
        <v/>
      </c>
      <c r="U96" s="97"/>
      <c r="W96" s="26" t="str">
        <f t="shared" si="14"/>
        <v/>
      </c>
      <c r="X96" s="26" t="str">
        <f t="shared" si="15"/>
        <v/>
      </c>
      <c r="Z96" s="48" t="str">
        <f>IFERROR(INDEX('Standard Runs'!$E$11:$E$65, MATCH($L96, 'Standard Runs'!$D$11:$D$65, 0)), "")</f>
        <v/>
      </c>
      <c r="AB96" s="26" t="str">
        <f t="shared" si="16"/>
        <v/>
      </c>
      <c r="AC96" s="26" t="str">
        <f t="shared" si="17"/>
        <v/>
      </c>
      <c r="AE96" s="26" t="str">
        <f t="shared" si="18"/>
        <v/>
      </c>
      <c r="AG96" s="26" t="str">
        <f>IF($D96="", "", COUNTIF($D$11:$D$2510, "&gt;"&amp;$D96)+1+COUNTIF($D$11:$D96, $D96)-1)</f>
        <v/>
      </c>
      <c r="AH96" s="92" t="str">
        <f t="shared" si="19"/>
        <v/>
      </c>
      <c r="AJ96" s="26" t="str">
        <f t="shared" si="20"/>
        <v/>
      </c>
      <c r="AK96" s="26" t="str">
        <f t="shared" si="21"/>
        <v/>
      </c>
    </row>
    <row r="97" spans="1:37" x14ac:dyDescent="0.25">
      <c r="A97" s="97"/>
      <c r="B97" s="26" t="str">
        <f t="shared" si="11"/>
        <v/>
      </c>
      <c r="C97" s="97"/>
      <c r="D97" s="123"/>
      <c r="E97" s="124"/>
      <c r="F97" s="125"/>
      <c r="G97" s="97"/>
      <c r="H97" s="24" t="str">
        <f>IF($E97="", "", IFERROR(ROUND($E97*INDEX('Intro &amp; Setup'!$BY$8:$BY$9, MATCH($E$8, 'Intro &amp; Setup'!$BX$8:$BX$9, 0)), 2), ""))</f>
        <v/>
      </c>
      <c r="I97" s="18" t="str">
        <f>IF(OR($E97="", $F97=""), "", IF($E$8='Intro &amp; Setup'!$BX$9, $F97/$E97, IF($H$8='Intro &amp; Setup'!$BX$9, $F97/$H97, "")))</f>
        <v/>
      </c>
      <c r="J97" s="21" t="str">
        <f>IF(OR($E97="", $F97=""), "", IF($E$8='Intro &amp; Setup'!$BX$8, $F97/$E97, IF($H$8='Intro &amp; Setup'!$BX$8, $F97/$H97, "")))</f>
        <v/>
      </c>
      <c r="K97" s="97"/>
      <c r="L97" s="42" t="str">
        <f t="array" ref="L97">IF($W97="", "", IFERROR(INDEX('Standard Runs'!$D$11:$D$65, MATCH(1, ('Standard Runs'!$F$11:$F$65&lt;=E97)*('Standard Runs'!$G$11:$G$65&gt;=E97), 0)), ""))</f>
        <v/>
      </c>
      <c r="M97" s="45" t="str">
        <f t="shared" si="12"/>
        <v/>
      </c>
      <c r="N97" s="97"/>
      <c r="O97" s="52" t="str">
        <f t="shared" si="13"/>
        <v/>
      </c>
      <c r="P97" s="53" t="str">
        <f>IF(OR($L97="", $M97=""), "", COUNTIFS($L$11:$L$2510, $L97, $M$11:$M$2510, "&lt;"&amp;$M97)+1+COUNTIFS($L$11:$L97, $L97, $M$11:$M97, $M97)-1)</f>
        <v/>
      </c>
      <c r="Q97" s="97"/>
      <c r="R97" s="57" t="str">
        <f t="array" ref="R97">IF(OR($L97="", $M97=""), "", MIN(IF($L$11:$L$2510=$L97, $M$11:$M$2510)))</f>
        <v/>
      </c>
      <c r="S97" s="18" t="str">
        <f t="array" ref="S97">IF(OR($L97="", $M97=""), "", AVERAGEIF($L$11:$L$2510, $L97, $M$11:$M$2510))</f>
        <v/>
      </c>
      <c r="T97" s="21" t="str">
        <f t="array" ref="T97">IF(OR($L97="", $M97=""), "", MAX(IF($L$11:$L$2510=$L97, $M$11:$M$2510)))</f>
        <v/>
      </c>
      <c r="U97" s="97"/>
      <c r="W97" s="26" t="str">
        <f t="shared" si="14"/>
        <v/>
      </c>
      <c r="X97" s="26" t="str">
        <f t="shared" si="15"/>
        <v/>
      </c>
      <c r="Z97" s="48" t="str">
        <f>IFERROR(INDEX('Standard Runs'!$E$11:$E$65, MATCH($L97, 'Standard Runs'!$D$11:$D$65, 0)), "")</f>
        <v/>
      </c>
      <c r="AB97" s="26" t="str">
        <f t="shared" si="16"/>
        <v/>
      </c>
      <c r="AC97" s="26" t="str">
        <f t="shared" si="17"/>
        <v/>
      </c>
      <c r="AE97" s="26" t="str">
        <f t="shared" si="18"/>
        <v/>
      </c>
      <c r="AG97" s="26" t="str">
        <f>IF($D97="", "", COUNTIF($D$11:$D$2510, "&gt;"&amp;$D97)+1+COUNTIF($D$11:$D97, $D97)-1)</f>
        <v/>
      </c>
      <c r="AH97" s="92" t="str">
        <f t="shared" si="19"/>
        <v/>
      </c>
      <c r="AJ97" s="26" t="str">
        <f t="shared" si="20"/>
        <v/>
      </c>
      <c r="AK97" s="26" t="str">
        <f t="shared" si="21"/>
        <v/>
      </c>
    </row>
    <row r="98" spans="1:37" x14ac:dyDescent="0.25">
      <c r="A98" s="97"/>
      <c r="B98" s="26" t="str">
        <f t="shared" si="11"/>
        <v/>
      </c>
      <c r="C98" s="97"/>
      <c r="D98" s="123"/>
      <c r="E98" s="124"/>
      <c r="F98" s="125"/>
      <c r="G98" s="97"/>
      <c r="H98" s="24" t="str">
        <f>IF($E98="", "", IFERROR(ROUND($E98*INDEX('Intro &amp; Setup'!$BY$8:$BY$9, MATCH($E$8, 'Intro &amp; Setup'!$BX$8:$BX$9, 0)), 2), ""))</f>
        <v/>
      </c>
      <c r="I98" s="18" t="str">
        <f>IF(OR($E98="", $F98=""), "", IF($E$8='Intro &amp; Setup'!$BX$9, $F98/$E98, IF($H$8='Intro &amp; Setup'!$BX$9, $F98/$H98, "")))</f>
        <v/>
      </c>
      <c r="J98" s="21" t="str">
        <f>IF(OR($E98="", $F98=""), "", IF($E$8='Intro &amp; Setup'!$BX$8, $F98/$E98, IF($H$8='Intro &amp; Setup'!$BX$8, $F98/$H98, "")))</f>
        <v/>
      </c>
      <c r="K98" s="97"/>
      <c r="L98" s="42" t="str">
        <f t="array" ref="L98">IF($W98="", "", IFERROR(INDEX('Standard Runs'!$D$11:$D$65, MATCH(1, ('Standard Runs'!$F$11:$F$65&lt;=E98)*('Standard Runs'!$G$11:$G$65&gt;=E98), 0)), ""))</f>
        <v/>
      </c>
      <c r="M98" s="45" t="str">
        <f t="shared" si="12"/>
        <v/>
      </c>
      <c r="N98" s="97"/>
      <c r="O98" s="52" t="str">
        <f t="shared" si="13"/>
        <v/>
      </c>
      <c r="P98" s="53" t="str">
        <f>IF(OR($L98="", $M98=""), "", COUNTIFS($L$11:$L$2510, $L98, $M$11:$M$2510, "&lt;"&amp;$M98)+1+COUNTIFS($L$11:$L98, $L98, $M$11:$M98, $M98)-1)</f>
        <v/>
      </c>
      <c r="Q98" s="97"/>
      <c r="R98" s="57" t="str">
        <f t="array" ref="R98">IF(OR($L98="", $M98=""), "", MIN(IF($L$11:$L$2510=$L98, $M$11:$M$2510)))</f>
        <v/>
      </c>
      <c r="S98" s="18" t="str">
        <f t="array" ref="S98">IF(OR($L98="", $M98=""), "", AVERAGEIF($L$11:$L$2510, $L98, $M$11:$M$2510))</f>
        <v/>
      </c>
      <c r="T98" s="21" t="str">
        <f t="array" ref="T98">IF(OR($L98="", $M98=""), "", MAX(IF($L$11:$L$2510=$L98, $M$11:$M$2510)))</f>
        <v/>
      </c>
      <c r="U98" s="97"/>
      <c r="W98" s="26" t="str">
        <f t="shared" si="14"/>
        <v/>
      </c>
      <c r="X98" s="26" t="str">
        <f t="shared" si="15"/>
        <v/>
      </c>
      <c r="Z98" s="48" t="str">
        <f>IFERROR(INDEX('Standard Runs'!$E$11:$E$65, MATCH($L98, 'Standard Runs'!$D$11:$D$65, 0)), "")</f>
        <v/>
      </c>
      <c r="AB98" s="26" t="str">
        <f t="shared" si="16"/>
        <v/>
      </c>
      <c r="AC98" s="26" t="str">
        <f t="shared" si="17"/>
        <v/>
      </c>
      <c r="AE98" s="26" t="str">
        <f t="shared" si="18"/>
        <v/>
      </c>
      <c r="AG98" s="26" t="str">
        <f>IF($D98="", "", COUNTIF($D$11:$D$2510, "&gt;"&amp;$D98)+1+COUNTIF($D$11:$D98, $D98)-1)</f>
        <v/>
      </c>
      <c r="AH98" s="92" t="str">
        <f t="shared" si="19"/>
        <v/>
      </c>
      <c r="AJ98" s="26" t="str">
        <f t="shared" si="20"/>
        <v/>
      </c>
      <c r="AK98" s="26" t="str">
        <f t="shared" si="21"/>
        <v/>
      </c>
    </row>
    <row r="99" spans="1:37" x14ac:dyDescent="0.25">
      <c r="A99" s="97"/>
      <c r="B99" s="26" t="str">
        <f t="shared" si="11"/>
        <v/>
      </c>
      <c r="C99" s="97"/>
      <c r="D99" s="123"/>
      <c r="E99" s="124"/>
      <c r="F99" s="125"/>
      <c r="G99" s="97"/>
      <c r="H99" s="24" t="str">
        <f>IF($E99="", "", IFERROR(ROUND($E99*INDEX('Intro &amp; Setup'!$BY$8:$BY$9, MATCH($E$8, 'Intro &amp; Setup'!$BX$8:$BX$9, 0)), 2), ""))</f>
        <v/>
      </c>
      <c r="I99" s="18" t="str">
        <f>IF(OR($E99="", $F99=""), "", IF($E$8='Intro &amp; Setup'!$BX$9, $F99/$E99, IF($H$8='Intro &amp; Setup'!$BX$9, $F99/$H99, "")))</f>
        <v/>
      </c>
      <c r="J99" s="21" t="str">
        <f>IF(OR($E99="", $F99=""), "", IF($E$8='Intro &amp; Setup'!$BX$8, $F99/$E99, IF($H$8='Intro &amp; Setup'!$BX$8, $F99/$H99, "")))</f>
        <v/>
      </c>
      <c r="K99" s="97"/>
      <c r="L99" s="42" t="str">
        <f t="array" ref="L99">IF($W99="", "", IFERROR(INDEX('Standard Runs'!$D$11:$D$65, MATCH(1, ('Standard Runs'!$F$11:$F$65&lt;=E99)*('Standard Runs'!$G$11:$G$65&gt;=E99), 0)), ""))</f>
        <v/>
      </c>
      <c r="M99" s="45" t="str">
        <f t="shared" si="12"/>
        <v/>
      </c>
      <c r="N99" s="97"/>
      <c r="O99" s="52" t="str">
        <f t="shared" si="13"/>
        <v/>
      </c>
      <c r="P99" s="53" t="str">
        <f>IF(OR($L99="", $M99=""), "", COUNTIFS($L$11:$L$2510, $L99, $M$11:$M$2510, "&lt;"&amp;$M99)+1+COUNTIFS($L$11:$L99, $L99, $M$11:$M99, $M99)-1)</f>
        <v/>
      </c>
      <c r="Q99" s="97"/>
      <c r="R99" s="57" t="str">
        <f t="array" ref="R99">IF(OR($L99="", $M99=""), "", MIN(IF($L$11:$L$2510=$L99, $M$11:$M$2510)))</f>
        <v/>
      </c>
      <c r="S99" s="18" t="str">
        <f t="array" ref="S99">IF(OR($L99="", $M99=""), "", AVERAGEIF($L$11:$L$2510, $L99, $M$11:$M$2510))</f>
        <v/>
      </c>
      <c r="T99" s="21" t="str">
        <f t="array" ref="T99">IF(OR($L99="", $M99=""), "", MAX(IF($L$11:$L$2510=$L99, $M$11:$M$2510)))</f>
        <v/>
      </c>
      <c r="U99" s="97"/>
      <c r="W99" s="26" t="str">
        <f t="shared" si="14"/>
        <v/>
      </c>
      <c r="X99" s="26" t="str">
        <f t="shared" si="15"/>
        <v/>
      </c>
      <c r="Z99" s="48" t="str">
        <f>IFERROR(INDEX('Standard Runs'!$E$11:$E$65, MATCH($L99, 'Standard Runs'!$D$11:$D$65, 0)), "")</f>
        <v/>
      </c>
      <c r="AB99" s="26" t="str">
        <f t="shared" si="16"/>
        <v/>
      </c>
      <c r="AC99" s="26" t="str">
        <f t="shared" si="17"/>
        <v/>
      </c>
      <c r="AE99" s="26" t="str">
        <f t="shared" si="18"/>
        <v/>
      </c>
      <c r="AG99" s="26" t="str">
        <f>IF($D99="", "", COUNTIF($D$11:$D$2510, "&gt;"&amp;$D99)+1+COUNTIF($D$11:$D99, $D99)-1)</f>
        <v/>
      </c>
      <c r="AH99" s="92" t="str">
        <f t="shared" si="19"/>
        <v/>
      </c>
      <c r="AJ99" s="26" t="str">
        <f t="shared" si="20"/>
        <v/>
      </c>
      <c r="AK99" s="26" t="str">
        <f t="shared" si="21"/>
        <v/>
      </c>
    </row>
    <row r="100" spans="1:37" x14ac:dyDescent="0.25">
      <c r="A100" s="97"/>
      <c r="B100" s="26" t="str">
        <f t="shared" si="11"/>
        <v/>
      </c>
      <c r="C100" s="97"/>
      <c r="D100" s="123"/>
      <c r="E100" s="124"/>
      <c r="F100" s="125"/>
      <c r="G100" s="97"/>
      <c r="H100" s="24" t="str">
        <f>IF($E100="", "", IFERROR(ROUND($E100*INDEX('Intro &amp; Setup'!$BY$8:$BY$9, MATCH($E$8, 'Intro &amp; Setup'!$BX$8:$BX$9, 0)), 2), ""))</f>
        <v/>
      </c>
      <c r="I100" s="18" t="str">
        <f>IF(OR($E100="", $F100=""), "", IF($E$8='Intro &amp; Setup'!$BX$9, $F100/$E100, IF($H$8='Intro &amp; Setup'!$BX$9, $F100/$H100, "")))</f>
        <v/>
      </c>
      <c r="J100" s="21" t="str">
        <f>IF(OR($E100="", $F100=""), "", IF($E$8='Intro &amp; Setup'!$BX$8, $F100/$E100, IF($H$8='Intro &amp; Setup'!$BX$8, $F100/$H100, "")))</f>
        <v/>
      </c>
      <c r="K100" s="97"/>
      <c r="L100" s="42" t="str">
        <f t="array" ref="L100">IF($W100="", "", IFERROR(INDEX('Standard Runs'!$D$11:$D$65, MATCH(1, ('Standard Runs'!$F$11:$F$65&lt;=E100)*('Standard Runs'!$G$11:$G$65&gt;=E100), 0)), ""))</f>
        <v/>
      </c>
      <c r="M100" s="45" t="str">
        <f t="shared" si="12"/>
        <v/>
      </c>
      <c r="N100" s="97"/>
      <c r="O100" s="52" t="str">
        <f t="shared" si="13"/>
        <v/>
      </c>
      <c r="P100" s="53" t="str">
        <f>IF(OR($L100="", $M100=""), "", COUNTIFS($L$11:$L$2510, $L100, $M$11:$M$2510, "&lt;"&amp;$M100)+1+COUNTIFS($L$11:$L100, $L100, $M$11:$M100, $M100)-1)</f>
        <v/>
      </c>
      <c r="Q100" s="97"/>
      <c r="R100" s="57" t="str">
        <f t="array" ref="R100">IF(OR($L100="", $M100=""), "", MIN(IF($L$11:$L$2510=$L100, $M$11:$M$2510)))</f>
        <v/>
      </c>
      <c r="S100" s="18" t="str">
        <f t="array" ref="S100">IF(OR($L100="", $M100=""), "", AVERAGEIF($L$11:$L$2510, $L100, $M$11:$M$2510))</f>
        <v/>
      </c>
      <c r="T100" s="21" t="str">
        <f t="array" ref="T100">IF(OR($L100="", $M100=""), "", MAX(IF($L$11:$L$2510=$L100, $M$11:$M$2510)))</f>
        <v/>
      </c>
      <c r="U100" s="97"/>
      <c r="W100" s="26" t="str">
        <f t="shared" si="14"/>
        <v/>
      </c>
      <c r="X100" s="26" t="str">
        <f t="shared" si="15"/>
        <v/>
      </c>
      <c r="Z100" s="48" t="str">
        <f>IFERROR(INDEX('Standard Runs'!$E$11:$E$65, MATCH($L100, 'Standard Runs'!$D$11:$D$65, 0)), "")</f>
        <v/>
      </c>
      <c r="AB100" s="26" t="str">
        <f t="shared" si="16"/>
        <v/>
      </c>
      <c r="AC100" s="26" t="str">
        <f t="shared" si="17"/>
        <v/>
      </c>
      <c r="AE100" s="26" t="str">
        <f t="shared" si="18"/>
        <v/>
      </c>
      <c r="AG100" s="26" t="str">
        <f>IF($D100="", "", COUNTIF($D$11:$D$2510, "&gt;"&amp;$D100)+1+COUNTIF($D$11:$D100, $D100)-1)</f>
        <v/>
      </c>
      <c r="AH100" s="92" t="str">
        <f t="shared" si="19"/>
        <v/>
      </c>
      <c r="AJ100" s="26" t="str">
        <f t="shared" si="20"/>
        <v/>
      </c>
      <c r="AK100" s="26" t="str">
        <f t="shared" si="21"/>
        <v/>
      </c>
    </row>
    <row r="101" spans="1:37" x14ac:dyDescent="0.25">
      <c r="A101" s="97"/>
      <c r="B101" s="26" t="str">
        <f t="shared" si="11"/>
        <v/>
      </c>
      <c r="C101" s="97"/>
      <c r="D101" s="123"/>
      <c r="E101" s="124"/>
      <c r="F101" s="125"/>
      <c r="G101" s="97"/>
      <c r="H101" s="24" t="str">
        <f>IF($E101="", "", IFERROR(ROUND($E101*INDEX('Intro &amp; Setup'!$BY$8:$BY$9, MATCH($E$8, 'Intro &amp; Setup'!$BX$8:$BX$9, 0)), 2), ""))</f>
        <v/>
      </c>
      <c r="I101" s="18" t="str">
        <f>IF(OR($E101="", $F101=""), "", IF($E$8='Intro &amp; Setup'!$BX$9, $F101/$E101, IF($H$8='Intro &amp; Setup'!$BX$9, $F101/$H101, "")))</f>
        <v/>
      </c>
      <c r="J101" s="21" t="str">
        <f>IF(OR($E101="", $F101=""), "", IF($E$8='Intro &amp; Setup'!$BX$8, $F101/$E101, IF($H$8='Intro &amp; Setup'!$BX$8, $F101/$H101, "")))</f>
        <v/>
      </c>
      <c r="K101" s="97"/>
      <c r="L101" s="42" t="str">
        <f t="array" ref="L101">IF($W101="", "", IFERROR(INDEX('Standard Runs'!$D$11:$D$65, MATCH(1, ('Standard Runs'!$F$11:$F$65&lt;=E101)*('Standard Runs'!$G$11:$G$65&gt;=E101), 0)), ""))</f>
        <v/>
      </c>
      <c r="M101" s="45" t="str">
        <f t="shared" si="12"/>
        <v/>
      </c>
      <c r="N101" s="97"/>
      <c r="O101" s="52" t="str">
        <f t="shared" si="13"/>
        <v/>
      </c>
      <c r="P101" s="53" t="str">
        <f>IF(OR($L101="", $M101=""), "", COUNTIFS($L$11:$L$2510, $L101, $M$11:$M$2510, "&lt;"&amp;$M101)+1+COUNTIFS($L$11:$L101, $L101, $M$11:$M101, $M101)-1)</f>
        <v/>
      </c>
      <c r="Q101" s="97"/>
      <c r="R101" s="57" t="str">
        <f t="array" ref="R101">IF(OR($L101="", $M101=""), "", MIN(IF($L$11:$L$2510=$L101, $M$11:$M$2510)))</f>
        <v/>
      </c>
      <c r="S101" s="18" t="str">
        <f t="array" ref="S101">IF(OR($L101="", $M101=""), "", AVERAGEIF($L$11:$L$2510, $L101, $M$11:$M$2510))</f>
        <v/>
      </c>
      <c r="T101" s="21" t="str">
        <f t="array" ref="T101">IF(OR($L101="", $M101=""), "", MAX(IF($L$11:$L$2510=$L101, $M$11:$M$2510)))</f>
        <v/>
      </c>
      <c r="U101" s="97"/>
      <c r="W101" s="26" t="str">
        <f t="shared" si="14"/>
        <v/>
      </c>
      <c r="X101" s="26" t="str">
        <f t="shared" si="15"/>
        <v/>
      </c>
      <c r="Z101" s="48" t="str">
        <f>IFERROR(INDEX('Standard Runs'!$E$11:$E$65, MATCH($L101, 'Standard Runs'!$D$11:$D$65, 0)), "")</f>
        <v/>
      </c>
      <c r="AB101" s="26" t="str">
        <f t="shared" si="16"/>
        <v/>
      </c>
      <c r="AC101" s="26" t="str">
        <f t="shared" si="17"/>
        <v/>
      </c>
      <c r="AE101" s="26" t="str">
        <f t="shared" si="18"/>
        <v/>
      </c>
      <c r="AG101" s="26" t="str">
        <f>IF($D101="", "", COUNTIF($D$11:$D$2510, "&gt;"&amp;$D101)+1+COUNTIF($D$11:$D101, $D101)-1)</f>
        <v/>
      </c>
      <c r="AH101" s="92" t="str">
        <f t="shared" si="19"/>
        <v/>
      </c>
      <c r="AJ101" s="26" t="str">
        <f t="shared" si="20"/>
        <v/>
      </c>
      <c r="AK101" s="26" t="str">
        <f t="shared" si="21"/>
        <v/>
      </c>
    </row>
    <row r="102" spans="1:37" x14ac:dyDescent="0.25">
      <c r="A102" s="97"/>
      <c r="B102" s="26" t="str">
        <f t="shared" si="11"/>
        <v/>
      </c>
      <c r="C102" s="97"/>
      <c r="D102" s="123"/>
      <c r="E102" s="124"/>
      <c r="F102" s="125"/>
      <c r="G102" s="97"/>
      <c r="H102" s="24" t="str">
        <f>IF($E102="", "", IFERROR(ROUND($E102*INDEX('Intro &amp; Setup'!$BY$8:$BY$9, MATCH($E$8, 'Intro &amp; Setup'!$BX$8:$BX$9, 0)), 2), ""))</f>
        <v/>
      </c>
      <c r="I102" s="18" t="str">
        <f>IF(OR($E102="", $F102=""), "", IF($E$8='Intro &amp; Setup'!$BX$9, $F102/$E102, IF($H$8='Intro &amp; Setup'!$BX$9, $F102/$H102, "")))</f>
        <v/>
      </c>
      <c r="J102" s="21" t="str">
        <f>IF(OR($E102="", $F102=""), "", IF($E$8='Intro &amp; Setup'!$BX$8, $F102/$E102, IF($H$8='Intro &amp; Setup'!$BX$8, $F102/$H102, "")))</f>
        <v/>
      </c>
      <c r="K102" s="97"/>
      <c r="L102" s="42" t="str">
        <f t="array" ref="L102">IF($W102="", "", IFERROR(INDEX('Standard Runs'!$D$11:$D$65, MATCH(1, ('Standard Runs'!$F$11:$F$65&lt;=E102)*('Standard Runs'!$G$11:$G$65&gt;=E102), 0)), ""))</f>
        <v/>
      </c>
      <c r="M102" s="45" t="str">
        <f t="shared" si="12"/>
        <v/>
      </c>
      <c r="N102" s="97"/>
      <c r="O102" s="52" t="str">
        <f t="shared" si="13"/>
        <v/>
      </c>
      <c r="P102" s="53" t="str">
        <f>IF(OR($L102="", $M102=""), "", COUNTIFS($L$11:$L$2510, $L102, $M$11:$M$2510, "&lt;"&amp;$M102)+1+COUNTIFS($L$11:$L102, $L102, $M$11:$M102, $M102)-1)</f>
        <v/>
      </c>
      <c r="Q102" s="97"/>
      <c r="R102" s="57" t="str">
        <f t="array" ref="R102">IF(OR($L102="", $M102=""), "", MIN(IF($L$11:$L$2510=$L102, $M$11:$M$2510)))</f>
        <v/>
      </c>
      <c r="S102" s="18" t="str">
        <f t="array" ref="S102">IF(OR($L102="", $M102=""), "", AVERAGEIF($L$11:$L$2510, $L102, $M$11:$M$2510))</f>
        <v/>
      </c>
      <c r="T102" s="21" t="str">
        <f t="array" ref="T102">IF(OR($L102="", $M102=""), "", MAX(IF($L$11:$L$2510=$L102, $M$11:$M$2510)))</f>
        <v/>
      </c>
      <c r="U102" s="97"/>
      <c r="W102" s="26" t="str">
        <f t="shared" si="14"/>
        <v/>
      </c>
      <c r="X102" s="26" t="str">
        <f t="shared" si="15"/>
        <v/>
      </c>
      <c r="Z102" s="48" t="str">
        <f>IFERROR(INDEX('Standard Runs'!$E$11:$E$65, MATCH($L102, 'Standard Runs'!$D$11:$D$65, 0)), "")</f>
        <v/>
      </c>
      <c r="AB102" s="26" t="str">
        <f t="shared" si="16"/>
        <v/>
      </c>
      <c r="AC102" s="26" t="str">
        <f t="shared" si="17"/>
        <v/>
      </c>
      <c r="AE102" s="26" t="str">
        <f t="shared" si="18"/>
        <v/>
      </c>
      <c r="AG102" s="26" t="str">
        <f>IF($D102="", "", COUNTIF($D$11:$D$2510, "&gt;"&amp;$D102)+1+COUNTIF($D$11:$D102, $D102)-1)</f>
        <v/>
      </c>
      <c r="AH102" s="92" t="str">
        <f t="shared" si="19"/>
        <v/>
      </c>
      <c r="AJ102" s="26" t="str">
        <f t="shared" si="20"/>
        <v/>
      </c>
      <c r="AK102" s="26" t="str">
        <f t="shared" si="21"/>
        <v/>
      </c>
    </row>
    <row r="103" spans="1:37" x14ac:dyDescent="0.25">
      <c r="A103" s="97"/>
      <c r="B103" s="26" t="str">
        <f t="shared" si="11"/>
        <v/>
      </c>
      <c r="C103" s="97"/>
      <c r="D103" s="123"/>
      <c r="E103" s="124"/>
      <c r="F103" s="125"/>
      <c r="G103" s="97"/>
      <c r="H103" s="24" t="str">
        <f>IF($E103="", "", IFERROR(ROUND($E103*INDEX('Intro &amp; Setup'!$BY$8:$BY$9, MATCH($E$8, 'Intro &amp; Setup'!$BX$8:$BX$9, 0)), 2), ""))</f>
        <v/>
      </c>
      <c r="I103" s="18" t="str">
        <f>IF(OR($E103="", $F103=""), "", IF($E$8='Intro &amp; Setup'!$BX$9, $F103/$E103, IF($H$8='Intro &amp; Setup'!$BX$9, $F103/$H103, "")))</f>
        <v/>
      </c>
      <c r="J103" s="21" t="str">
        <f>IF(OR($E103="", $F103=""), "", IF($E$8='Intro &amp; Setup'!$BX$8, $F103/$E103, IF($H$8='Intro &amp; Setup'!$BX$8, $F103/$H103, "")))</f>
        <v/>
      </c>
      <c r="K103" s="97"/>
      <c r="L103" s="42" t="str">
        <f t="array" ref="L103">IF($W103="", "", IFERROR(INDEX('Standard Runs'!$D$11:$D$65, MATCH(1, ('Standard Runs'!$F$11:$F$65&lt;=E103)*('Standard Runs'!$G$11:$G$65&gt;=E103), 0)), ""))</f>
        <v/>
      </c>
      <c r="M103" s="45" t="str">
        <f t="shared" si="12"/>
        <v/>
      </c>
      <c r="N103" s="97"/>
      <c r="O103" s="52" t="str">
        <f t="shared" si="13"/>
        <v/>
      </c>
      <c r="P103" s="53" t="str">
        <f>IF(OR($L103="", $M103=""), "", COUNTIFS($L$11:$L$2510, $L103, $M$11:$M$2510, "&lt;"&amp;$M103)+1+COUNTIFS($L$11:$L103, $L103, $M$11:$M103, $M103)-1)</f>
        <v/>
      </c>
      <c r="Q103" s="97"/>
      <c r="R103" s="57" t="str">
        <f t="array" ref="R103">IF(OR($L103="", $M103=""), "", MIN(IF($L$11:$L$2510=$L103, $M$11:$M$2510)))</f>
        <v/>
      </c>
      <c r="S103" s="18" t="str">
        <f t="array" ref="S103">IF(OR($L103="", $M103=""), "", AVERAGEIF($L$11:$L$2510, $L103, $M$11:$M$2510))</f>
        <v/>
      </c>
      <c r="T103" s="21" t="str">
        <f t="array" ref="T103">IF(OR($L103="", $M103=""), "", MAX(IF($L$11:$L$2510=$L103, $M$11:$M$2510)))</f>
        <v/>
      </c>
      <c r="U103" s="97"/>
      <c r="W103" s="26" t="str">
        <f t="shared" si="14"/>
        <v/>
      </c>
      <c r="X103" s="26" t="str">
        <f t="shared" si="15"/>
        <v/>
      </c>
      <c r="Z103" s="48" t="str">
        <f>IFERROR(INDEX('Standard Runs'!$E$11:$E$65, MATCH($L103, 'Standard Runs'!$D$11:$D$65, 0)), "")</f>
        <v/>
      </c>
      <c r="AB103" s="26" t="str">
        <f t="shared" si="16"/>
        <v/>
      </c>
      <c r="AC103" s="26" t="str">
        <f t="shared" si="17"/>
        <v/>
      </c>
      <c r="AE103" s="26" t="str">
        <f t="shared" si="18"/>
        <v/>
      </c>
      <c r="AG103" s="26" t="str">
        <f>IF($D103="", "", COUNTIF($D$11:$D$2510, "&gt;"&amp;$D103)+1+COUNTIF($D$11:$D103, $D103)-1)</f>
        <v/>
      </c>
      <c r="AH103" s="92" t="str">
        <f t="shared" si="19"/>
        <v/>
      </c>
      <c r="AJ103" s="26" t="str">
        <f t="shared" si="20"/>
        <v/>
      </c>
      <c r="AK103" s="26" t="str">
        <f t="shared" si="21"/>
        <v/>
      </c>
    </row>
    <row r="104" spans="1:37" x14ac:dyDescent="0.25">
      <c r="A104" s="97"/>
      <c r="B104" s="26" t="str">
        <f t="shared" si="11"/>
        <v/>
      </c>
      <c r="C104" s="97"/>
      <c r="D104" s="123"/>
      <c r="E104" s="124"/>
      <c r="F104" s="125"/>
      <c r="G104" s="97"/>
      <c r="H104" s="24" t="str">
        <f>IF($E104="", "", IFERROR(ROUND($E104*INDEX('Intro &amp; Setup'!$BY$8:$BY$9, MATCH($E$8, 'Intro &amp; Setup'!$BX$8:$BX$9, 0)), 2), ""))</f>
        <v/>
      </c>
      <c r="I104" s="18" t="str">
        <f>IF(OR($E104="", $F104=""), "", IF($E$8='Intro &amp; Setup'!$BX$9, $F104/$E104, IF($H$8='Intro &amp; Setup'!$BX$9, $F104/$H104, "")))</f>
        <v/>
      </c>
      <c r="J104" s="21" t="str">
        <f>IF(OR($E104="", $F104=""), "", IF($E$8='Intro &amp; Setup'!$BX$8, $F104/$E104, IF($H$8='Intro &amp; Setup'!$BX$8, $F104/$H104, "")))</f>
        <v/>
      </c>
      <c r="K104" s="97"/>
      <c r="L104" s="42" t="str">
        <f t="array" ref="L104">IF($W104="", "", IFERROR(INDEX('Standard Runs'!$D$11:$D$65, MATCH(1, ('Standard Runs'!$F$11:$F$65&lt;=E104)*('Standard Runs'!$G$11:$G$65&gt;=E104), 0)), ""))</f>
        <v/>
      </c>
      <c r="M104" s="45" t="str">
        <f t="shared" si="12"/>
        <v/>
      </c>
      <c r="N104" s="97"/>
      <c r="O104" s="52" t="str">
        <f t="shared" si="13"/>
        <v/>
      </c>
      <c r="P104" s="53" t="str">
        <f>IF(OR($L104="", $M104=""), "", COUNTIFS($L$11:$L$2510, $L104, $M$11:$M$2510, "&lt;"&amp;$M104)+1+COUNTIFS($L$11:$L104, $L104, $M$11:$M104, $M104)-1)</f>
        <v/>
      </c>
      <c r="Q104" s="97"/>
      <c r="R104" s="57" t="str">
        <f t="array" ref="R104">IF(OR($L104="", $M104=""), "", MIN(IF($L$11:$L$2510=$L104, $M$11:$M$2510)))</f>
        <v/>
      </c>
      <c r="S104" s="18" t="str">
        <f t="array" ref="S104">IF(OR($L104="", $M104=""), "", AVERAGEIF($L$11:$L$2510, $L104, $M$11:$M$2510))</f>
        <v/>
      </c>
      <c r="T104" s="21" t="str">
        <f t="array" ref="T104">IF(OR($L104="", $M104=""), "", MAX(IF($L$11:$L$2510=$L104, $M$11:$M$2510)))</f>
        <v/>
      </c>
      <c r="U104" s="97"/>
      <c r="W104" s="26" t="str">
        <f t="shared" si="14"/>
        <v/>
      </c>
      <c r="X104" s="26" t="str">
        <f t="shared" si="15"/>
        <v/>
      </c>
      <c r="Z104" s="48" t="str">
        <f>IFERROR(INDEX('Standard Runs'!$E$11:$E$65, MATCH($L104, 'Standard Runs'!$D$11:$D$65, 0)), "")</f>
        <v/>
      </c>
      <c r="AB104" s="26" t="str">
        <f t="shared" si="16"/>
        <v/>
      </c>
      <c r="AC104" s="26" t="str">
        <f t="shared" si="17"/>
        <v/>
      </c>
      <c r="AE104" s="26" t="str">
        <f t="shared" si="18"/>
        <v/>
      </c>
      <c r="AG104" s="26" t="str">
        <f>IF($D104="", "", COUNTIF($D$11:$D$2510, "&gt;"&amp;$D104)+1+COUNTIF($D$11:$D104, $D104)-1)</f>
        <v/>
      </c>
      <c r="AH104" s="92" t="str">
        <f t="shared" si="19"/>
        <v/>
      </c>
      <c r="AJ104" s="26" t="str">
        <f t="shared" si="20"/>
        <v/>
      </c>
      <c r="AK104" s="26" t="str">
        <f t="shared" si="21"/>
        <v/>
      </c>
    </row>
    <row r="105" spans="1:37" x14ac:dyDescent="0.25">
      <c r="A105" s="97"/>
      <c r="B105" s="26" t="str">
        <f t="shared" si="11"/>
        <v/>
      </c>
      <c r="C105" s="97"/>
      <c r="D105" s="123"/>
      <c r="E105" s="124"/>
      <c r="F105" s="125"/>
      <c r="G105" s="97"/>
      <c r="H105" s="24" t="str">
        <f>IF($E105="", "", IFERROR(ROUND($E105*INDEX('Intro &amp; Setup'!$BY$8:$BY$9, MATCH($E$8, 'Intro &amp; Setup'!$BX$8:$BX$9, 0)), 2), ""))</f>
        <v/>
      </c>
      <c r="I105" s="18" t="str">
        <f>IF(OR($E105="", $F105=""), "", IF($E$8='Intro &amp; Setup'!$BX$9, $F105/$E105, IF($H$8='Intro &amp; Setup'!$BX$9, $F105/$H105, "")))</f>
        <v/>
      </c>
      <c r="J105" s="21" t="str">
        <f>IF(OR($E105="", $F105=""), "", IF($E$8='Intro &amp; Setup'!$BX$8, $F105/$E105, IF($H$8='Intro &amp; Setup'!$BX$8, $F105/$H105, "")))</f>
        <v/>
      </c>
      <c r="K105" s="97"/>
      <c r="L105" s="42" t="str">
        <f t="array" ref="L105">IF($W105="", "", IFERROR(INDEX('Standard Runs'!$D$11:$D$65, MATCH(1, ('Standard Runs'!$F$11:$F$65&lt;=E105)*('Standard Runs'!$G$11:$G$65&gt;=E105), 0)), ""))</f>
        <v/>
      </c>
      <c r="M105" s="45" t="str">
        <f t="shared" si="12"/>
        <v/>
      </c>
      <c r="N105" s="97"/>
      <c r="O105" s="52" t="str">
        <f t="shared" si="13"/>
        <v/>
      </c>
      <c r="P105" s="53" t="str">
        <f>IF(OR($L105="", $M105=""), "", COUNTIFS($L$11:$L$2510, $L105, $M$11:$M$2510, "&lt;"&amp;$M105)+1+COUNTIFS($L$11:$L105, $L105, $M$11:$M105, $M105)-1)</f>
        <v/>
      </c>
      <c r="Q105" s="97"/>
      <c r="R105" s="57" t="str">
        <f t="array" ref="R105">IF(OR($L105="", $M105=""), "", MIN(IF($L$11:$L$2510=$L105, $M$11:$M$2510)))</f>
        <v/>
      </c>
      <c r="S105" s="18" t="str">
        <f t="array" ref="S105">IF(OR($L105="", $M105=""), "", AVERAGEIF($L$11:$L$2510, $L105, $M$11:$M$2510))</f>
        <v/>
      </c>
      <c r="T105" s="21" t="str">
        <f t="array" ref="T105">IF(OR($L105="", $M105=""), "", MAX(IF($L$11:$L$2510=$L105, $M$11:$M$2510)))</f>
        <v/>
      </c>
      <c r="U105" s="97"/>
      <c r="W105" s="26" t="str">
        <f t="shared" si="14"/>
        <v/>
      </c>
      <c r="X105" s="26" t="str">
        <f t="shared" si="15"/>
        <v/>
      </c>
      <c r="Z105" s="48" t="str">
        <f>IFERROR(INDEX('Standard Runs'!$E$11:$E$65, MATCH($L105, 'Standard Runs'!$D$11:$D$65, 0)), "")</f>
        <v/>
      </c>
      <c r="AB105" s="26" t="str">
        <f t="shared" si="16"/>
        <v/>
      </c>
      <c r="AC105" s="26" t="str">
        <f t="shared" si="17"/>
        <v/>
      </c>
      <c r="AE105" s="26" t="str">
        <f t="shared" si="18"/>
        <v/>
      </c>
      <c r="AG105" s="26" t="str">
        <f>IF($D105="", "", COUNTIF($D$11:$D$2510, "&gt;"&amp;$D105)+1+COUNTIF($D$11:$D105, $D105)-1)</f>
        <v/>
      </c>
      <c r="AH105" s="92" t="str">
        <f t="shared" si="19"/>
        <v/>
      </c>
      <c r="AJ105" s="26" t="str">
        <f t="shared" si="20"/>
        <v/>
      </c>
      <c r="AK105" s="26" t="str">
        <f t="shared" si="21"/>
        <v/>
      </c>
    </row>
    <row r="106" spans="1:37" x14ac:dyDescent="0.25">
      <c r="A106" s="97"/>
      <c r="B106" s="26" t="str">
        <f t="shared" si="11"/>
        <v/>
      </c>
      <c r="C106" s="97"/>
      <c r="D106" s="123"/>
      <c r="E106" s="124"/>
      <c r="F106" s="125"/>
      <c r="G106" s="97"/>
      <c r="H106" s="24" t="str">
        <f>IF($E106="", "", IFERROR(ROUND($E106*INDEX('Intro &amp; Setup'!$BY$8:$BY$9, MATCH($E$8, 'Intro &amp; Setup'!$BX$8:$BX$9, 0)), 2), ""))</f>
        <v/>
      </c>
      <c r="I106" s="18" t="str">
        <f>IF(OR($E106="", $F106=""), "", IF($E$8='Intro &amp; Setup'!$BX$9, $F106/$E106, IF($H$8='Intro &amp; Setup'!$BX$9, $F106/$H106, "")))</f>
        <v/>
      </c>
      <c r="J106" s="21" t="str">
        <f>IF(OR($E106="", $F106=""), "", IF($E$8='Intro &amp; Setup'!$BX$8, $F106/$E106, IF($H$8='Intro &amp; Setup'!$BX$8, $F106/$H106, "")))</f>
        <v/>
      </c>
      <c r="K106" s="97"/>
      <c r="L106" s="42" t="str">
        <f t="array" ref="L106">IF($W106="", "", IFERROR(INDEX('Standard Runs'!$D$11:$D$65, MATCH(1, ('Standard Runs'!$F$11:$F$65&lt;=E106)*('Standard Runs'!$G$11:$G$65&gt;=E106), 0)), ""))</f>
        <v/>
      </c>
      <c r="M106" s="45" t="str">
        <f t="shared" si="12"/>
        <v/>
      </c>
      <c r="N106" s="97"/>
      <c r="O106" s="52" t="str">
        <f t="shared" si="13"/>
        <v/>
      </c>
      <c r="P106" s="53" t="str">
        <f>IF(OR($L106="", $M106=""), "", COUNTIFS($L$11:$L$2510, $L106, $M$11:$M$2510, "&lt;"&amp;$M106)+1+COUNTIFS($L$11:$L106, $L106, $M$11:$M106, $M106)-1)</f>
        <v/>
      </c>
      <c r="Q106" s="97"/>
      <c r="R106" s="57" t="str">
        <f t="array" ref="R106">IF(OR($L106="", $M106=""), "", MIN(IF($L$11:$L$2510=$L106, $M$11:$M$2510)))</f>
        <v/>
      </c>
      <c r="S106" s="18" t="str">
        <f t="array" ref="S106">IF(OR($L106="", $M106=""), "", AVERAGEIF($L$11:$L$2510, $L106, $M$11:$M$2510))</f>
        <v/>
      </c>
      <c r="T106" s="21" t="str">
        <f t="array" ref="T106">IF(OR($L106="", $M106=""), "", MAX(IF($L$11:$L$2510=$L106, $M$11:$M$2510)))</f>
        <v/>
      </c>
      <c r="U106" s="97"/>
      <c r="W106" s="26" t="str">
        <f t="shared" si="14"/>
        <v/>
      </c>
      <c r="X106" s="26" t="str">
        <f t="shared" si="15"/>
        <v/>
      </c>
      <c r="Z106" s="48" t="str">
        <f>IFERROR(INDEX('Standard Runs'!$E$11:$E$65, MATCH($L106, 'Standard Runs'!$D$11:$D$65, 0)), "")</f>
        <v/>
      </c>
      <c r="AB106" s="26" t="str">
        <f t="shared" si="16"/>
        <v/>
      </c>
      <c r="AC106" s="26" t="str">
        <f t="shared" si="17"/>
        <v/>
      </c>
      <c r="AE106" s="26" t="str">
        <f t="shared" si="18"/>
        <v/>
      </c>
      <c r="AG106" s="26" t="str">
        <f>IF($D106="", "", COUNTIF($D$11:$D$2510, "&gt;"&amp;$D106)+1+COUNTIF($D$11:$D106, $D106)-1)</f>
        <v/>
      </c>
      <c r="AH106" s="92" t="str">
        <f t="shared" si="19"/>
        <v/>
      </c>
      <c r="AJ106" s="26" t="str">
        <f t="shared" si="20"/>
        <v/>
      </c>
      <c r="AK106" s="26" t="str">
        <f t="shared" si="21"/>
        <v/>
      </c>
    </row>
    <row r="107" spans="1:37" x14ac:dyDescent="0.25">
      <c r="A107" s="97"/>
      <c r="B107" s="26" t="str">
        <f t="shared" si="11"/>
        <v/>
      </c>
      <c r="C107" s="97"/>
      <c r="D107" s="123"/>
      <c r="E107" s="124"/>
      <c r="F107" s="125"/>
      <c r="G107" s="97"/>
      <c r="H107" s="24" t="str">
        <f>IF($E107="", "", IFERROR(ROUND($E107*INDEX('Intro &amp; Setup'!$BY$8:$BY$9, MATCH($E$8, 'Intro &amp; Setup'!$BX$8:$BX$9, 0)), 2), ""))</f>
        <v/>
      </c>
      <c r="I107" s="18" t="str">
        <f>IF(OR($E107="", $F107=""), "", IF($E$8='Intro &amp; Setup'!$BX$9, $F107/$E107, IF($H$8='Intro &amp; Setup'!$BX$9, $F107/$H107, "")))</f>
        <v/>
      </c>
      <c r="J107" s="21" t="str">
        <f>IF(OR($E107="", $F107=""), "", IF($E$8='Intro &amp; Setup'!$BX$8, $F107/$E107, IF($H$8='Intro &amp; Setup'!$BX$8, $F107/$H107, "")))</f>
        <v/>
      </c>
      <c r="K107" s="97"/>
      <c r="L107" s="42" t="str">
        <f t="array" ref="L107">IF($W107="", "", IFERROR(INDEX('Standard Runs'!$D$11:$D$65, MATCH(1, ('Standard Runs'!$F$11:$F$65&lt;=E107)*('Standard Runs'!$G$11:$G$65&gt;=E107), 0)), ""))</f>
        <v/>
      </c>
      <c r="M107" s="45" t="str">
        <f t="shared" si="12"/>
        <v/>
      </c>
      <c r="N107" s="97"/>
      <c r="O107" s="52" t="str">
        <f t="shared" si="13"/>
        <v/>
      </c>
      <c r="P107" s="53" t="str">
        <f>IF(OR($L107="", $M107=""), "", COUNTIFS($L$11:$L$2510, $L107, $M$11:$M$2510, "&lt;"&amp;$M107)+1+COUNTIFS($L$11:$L107, $L107, $M$11:$M107, $M107)-1)</f>
        <v/>
      </c>
      <c r="Q107" s="97"/>
      <c r="R107" s="57" t="str">
        <f t="array" ref="R107">IF(OR($L107="", $M107=""), "", MIN(IF($L$11:$L$2510=$L107, $M$11:$M$2510)))</f>
        <v/>
      </c>
      <c r="S107" s="18" t="str">
        <f t="array" ref="S107">IF(OR($L107="", $M107=""), "", AVERAGEIF($L$11:$L$2510, $L107, $M$11:$M$2510))</f>
        <v/>
      </c>
      <c r="T107" s="21" t="str">
        <f t="array" ref="T107">IF(OR($L107="", $M107=""), "", MAX(IF($L$11:$L$2510=$L107, $M$11:$M$2510)))</f>
        <v/>
      </c>
      <c r="U107" s="97"/>
      <c r="W107" s="26" t="str">
        <f t="shared" si="14"/>
        <v/>
      </c>
      <c r="X107" s="26" t="str">
        <f t="shared" si="15"/>
        <v/>
      </c>
      <c r="Z107" s="48" t="str">
        <f>IFERROR(INDEX('Standard Runs'!$E$11:$E$65, MATCH($L107, 'Standard Runs'!$D$11:$D$65, 0)), "")</f>
        <v/>
      </c>
      <c r="AB107" s="26" t="str">
        <f t="shared" si="16"/>
        <v/>
      </c>
      <c r="AC107" s="26" t="str">
        <f t="shared" si="17"/>
        <v/>
      </c>
      <c r="AE107" s="26" t="str">
        <f t="shared" si="18"/>
        <v/>
      </c>
      <c r="AG107" s="26" t="str">
        <f>IF($D107="", "", COUNTIF($D$11:$D$2510, "&gt;"&amp;$D107)+1+COUNTIF($D$11:$D107, $D107)-1)</f>
        <v/>
      </c>
      <c r="AH107" s="92" t="str">
        <f t="shared" si="19"/>
        <v/>
      </c>
      <c r="AJ107" s="26" t="str">
        <f t="shared" si="20"/>
        <v/>
      </c>
      <c r="AK107" s="26" t="str">
        <f t="shared" si="21"/>
        <v/>
      </c>
    </row>
    <row r="108" spans="1:37" x14ac:dyDescent="0.25">
      <c r="A108" s="97"/>
      <c r="B108" s="26" t="str">
        <f t="shared" si="11"/>
        <v/>
      </c>
      <c r="C108" s="97"/>
      <c r="D108" s="123"/>
      <c r="E108" s="124"/>
      <c r="F108" s="125"/>
      <c r="G108" s="97"/>
      <c r="H108" s="24" t="str">
        <f>IF($E108="", "", IFERROR(ROUND($E108*INDEX('Intro &amp; Setup'!$BY$8:$BY$9, MATCH($E$8, 'Intro &amp; Setup'!$BX$8:$BX$9, 0)), 2), ""))</f>
        <v/>
      </c>
      <c r="I108" s="18" t="str">
        <f>IF(OR($E108="", $F108=""), "", IF($E$8='Intro &amp; Setup'!$BX$9, $F108/$E108, IF($H$8='Intro &amp; Setup'!$BX$9, $F108/$H108, "")))</f>
        <v/>
      </c>
      <c r="J108" s="21" t="str">
        <f>IF(OR($E108="", $F108=""), "", IF($E$8='Intro &amp; Setup'!$BX$8, $F108/$E108, IF($H$8='Intro &amp; Setup'!$BX$8, $F108/$H108, "")))</f>
        <v/>
      </c>
      <c r="K108" s="97"/>
      <c r="L108" s="42" t="str">
        <f t="array" ref="L108">IF($W108="", "", IFERROR(INDEX('Standard Runs'!$D$11:$D$65, MATCH(1, ('Standard Runs'!$F$11:$F$65&lt;=E108)*('Standard Runs'!$G$11:$G$65&gt;=E108), 0)), ""))</f>
        <v/>
      </c>
      <c r="M108" s="45" t="str">
        <f t="shared" si="12"/>
        <v/>
      </c>
      <c r="N108" s="97"/>
      <c r="O108" s="52" t="str">
        <f t="shared" si="13"/>
        <v/>
      </c>
      <c r="P108" s="53" t="str">
        <f>IF(OR($L108="", $M108=""), "", COUNTIFS($L$11:$L$2510, $L108, $M$11:$M$2510, "&lt;"&amp;$M108)+1+COUNTIFS($L$11:$L108, $L108, $M$11:$M108, $M108)-1)</f>
        <v/>
      </c>
      <c r="Q108" s="97"/>
      <c r="R108" s="57" t="str">
        <f t="array" ref="R108">IF(OR($L108="", $M108=""), "", MIN(IF($L$11:$L$2510=$L108, $M$11:$M$2510)))</f>
        <v/>
      </c>
      <c r="S108" s="18" t="str">
        <f t="array" ref="S108">IF(OR($L108="", $M108=""), "", AVERAGEIF($L$11:$L$2510, $L108, $M$11:$M$2510))</f>
        <v/>
      </c>
      <c r="T108" s="21" t="str">
        <f t="array" ref="T108">IF(OR($L108="", $M108=""), "", MAX(IF($L$11:$L$2510=$L108, $M$11:$M$2510)))</f>
        <v/>
      </c>
      <c r="U108" s="97"/>
      <c r="W108" s="26" t="str">
        <f t="shared" si="14"/>
        <v/>
      </c>
      <c r="X108" s="26" t="str">
        <f t="shared" si="15"/>
        <v/>
      </c>
      <c r="Z108" s="48" t="str">
        <f>IFERROR(INDEX('Standard Runs'!$E$11:$E$65, MATCH($L108, 'Standard Runs'!$D$11:$D$65, 0)), "")</f>
        <v/>
      </c>
      <c r="AB108" s="26" t="str">
        <f t="shared" si="16"/>
        <v/>
      </c>
      <c r="AC108" s="26" t="str">
        <f t="shared" si="17"/>
        <v/>
      </c>
      <c r="AE108" s="26" t="str">
        <f t="shared" si="18"/>
        <v/>
      </c>
      <c r="AG108" s="26" t="str">
        <f>IF($D108="", "", COUNTIF($D$11:$D$2510, "&gt;"&amp;$D108)+1+COUNTIF($D$11:$D108, $D108)-1)</f>
        <v/>
      </c>
      <c r="AH108" s="92" t="str">
        <f t="shared" si="19"/>
        <v/>
      </c>
      <c r="AJ108" s="26" t="str">
        <f t="shared" si="20"/>
        <v/>
      </c>
      <c r="AK108" s="26" t="str">
        <f t="shared" si="21"/>
        <v/>
      </c>
    </row>
    <row r="109" spans="1:37" x14ac:dyDescent="0.25">
      <c r="A109" s="97"/>
      <c r="B109" s="26" t="str">
        <f t="shared" si="11"/>
        <v/>
      </c>
      <c r="C109" s="97"/>
      <c r="D109" s="123"/>
      <c r="E109" s="124"/>
      <c r="F109" s="125"/>
      <c r="G109" s="97"/>
      <c r="H109" s="24" t="str">
        <f>IF($E109="", "", IFERROR(ROUND($E109*INDEX('Intro &amp; Setup'!$BY$8:$BY$9, MATCH($E$8, 'Intro &amp; Setup'!$BX$8:$BX$9, 0)), 2), ""))</f>
        <v/>
      </c>
      <c r="I109" s="18" t="str">
        <f>IF(OR($E109="", $F109=""), "", IF($E$8='Intro &amp; Setup'!$BX$9, $F109/$E109, IF($H$8='Intro &amp; Setup'!$BX$9, $F109/$H109, "")))</f>
        <v/>
      </c>
      <c r="J109" s="21" t="str">
        <f>IF(OR($E109="", $F109=""), "", IF($E$8='Intro &amp; Setup'!$BX$8, $F109/$E109, IF($H$8='Intro &amp; Setup'!$BX$8, $F109/$H109, "")))</f>
        <v/>
      </c>
      <c r="K109" s="97"/>
      <c r="L109" s="42" t="str">
        <f t="array" ref="L109">IF($W109="", "", IFERROR(INDEX('Standard Runs'!$D$11:$D$65, MATCH(1, ('Standard Runs'!$F$11:$F$65&lt;=E109)*('Standard Runs'!$G$11:$G$65&gt;=E109), 0)), ""))</f>
        <v/>
      </c>
      <c r="M109" s="45" t="str">
        <f t="shared" si="12"/>
        <v/>
      </c>
      <c r="N109" s="97"/>
      <c r="O109" s="52" t="str">
        <f t="shared" si="13"/>
        <v/>
      </c>
      <c r="P109" s="53" t="str">
        <f>IF(OR($L109="", $M109=""), "", COUNTIFS($L$11:$L$2510, $L109, $M$11:$M$2510, "&lt;"&amp;$M109)+1+COUNTIFS($L$11:$L109, $L109, $M$11:$M109, $M109)-1)</f>
        <v/>
      </c>
      <c r="Q109" s="97"/>
      <c r="R109" s="57" t="str">
        <f t="array" ref="R109">IF(OR($L109="", $M109=""), "", MIN(IF($L$11:$L$2510=$L109, $M$11:$M$2510)))</f>
        <v/>
      </c>
      <c r="S109" s="18" t="str">
        <f t="array" ref="S109">IF(OR($L109="", $M109=""), "", AVERAGEIF($L$11:$L$2510, $L109, $M$11:$M$2510))</f>
        <v/>
      </c>
      <c r="T109" s="21" t="str">
        <f t="array" ref="T109">IF(OR($L109="", $M109=""), "", MAX(IF($L$11:$L$2510=$L109, $M$11:$M$2510)))</f>
        <v/>
      </c>
      <c r="U109" s="97"/>
      <c r="W109" s="26" t="str">
        <f t="shared" si="14"/>
        <v/>
      </c>
      <c r="X109" s="26" t="str">
        <f t="shared" si="15"/>
        <v/>
      </c>
      <c r="Z109" s="48" t="str">
        <f>IFERROR(INDEX('Standard Runs'!$E$11:$E$65, MATCH($L109, 'Standard Runs'!$D$11:$D$65, 0)), "")</f>
        <v/>
      </c>
      <c r="AB109" s="26" t="str">
        <f t="shared" si="16"/>
        <v/>
      </c>
      <c r="AC109" s="26" t="str">
        <f t="shared" si="17"/>
        <v/>
      </c>
      <c r="AE109" s="26" t="str">
        <f t="shared" si="18"/>
        <v/>
      </c>
      <c r="AG109" s="26" t="str">
        <f>IF($D109="", "", COUNTIF($D$11:$D$2510, "&gt;"&amp;$D109)+1+COUNTIF($D$11:$D109, $D109)-1)</f>
        <v/>
      </c>
      <c r="AH109" s="92" t="str">
        <f t="shared" si="19"/>
        <v/>
      </c>
      <c r="AJ109" s="26" t="str">
        <f t="shared" si="20"/>
        <v/>
      </c>
      <c r="AK109" s="26" t="str">
        <f t="shared" si="21"/>
        <v/>
      </c>
    </row>
    <row r="110" spans="1:37" x14ac:dyDescent="0.25">
      <c r="A110" s="97"/>
      <c r="B110" s="26" t="str">
        <f t="shared" si="11"/>
        <v/>
      </c>
      <c r="C110" s="97"/>
      <c r="D110" s="123"/>
      <c r="E110" s="124"/>
      <c r="F110" s="125"/>
      <c r="G110" s="97"/>
      <c r="H110" s="24" t="str">
        <f>IF($E110="", "", IFERROR(ROUND($E110*INDEX('Intro &amp; Setup'!$BY$8:$BY$9, MATCH($E$8, 'Intro &amp; Setup'!$BX$8:$BX$9, 0)), 2), ""))</f>
        <v/>
      </c>
      <c r="I110" s="18" t="str">
        <f>IF(OR($E110="", $F110=""), "", IF($E$8='Intro &amp; Setup'!$BX$9, $F110/$E110, IF($H$8='Intro &amp; Setup'!$BX$9, $F110/$H110, "")))</f>
        <v/>
      </c>
      <c r="J110" s="21" t="str">
        <f>IF(OR($E110="", $F110=""), "", IF($E$8='Intro &amp; Setup'!$BX$8, $F110/$E110, IF($H$8='Intro &amp; Setup'!$BX$8, $F110/$H110, "")))</f>
        <v/>
      </c>
      <c r="K110" s="97"/>
      <c r="L110" s="42" t="str">
        <f t="array" ref="L110">IF($W110="", "", IFERROR(INDEX('Standard Runs'!$D$11:$D$65, MATCH(1, ('Standard Runs'!$F$11:$F$65&lt;=E110)*('Standard Runs'!$G$11:$G$65&gt;=E110), 0)), ""))</f>
        <v/>
      </c>
      <c r="M110" s="45" t="str">
        <f t="shared" si="12"/>
        <v/>
      </c>
      <c r="N110" s="97"/>
      <c r="O110" s="52" t="str">
        <f t="shared" si="13"/>
        <v/>
      </c>
      <c r="P110" s="53" t="str">
        <f>IF(OR($L110="", $M110=""), "", COUNTIFS($L$11:$L$2510, $L110, $M$11:$M$2510, "&lt;"&amp;$M110)+1+COUNTIFS($L$11:$L110, $L110, $M$11:$M110, $M110)-1)</f>
        <v/>
      </c>
      <c r="Q110" s="97"/>
      <c r="R110" s="57" t="str">
        <f t="array" ref="R110">IF(OR($L110="", $M110=""), "", MIN(IF($L$11:$L$2510=$L110, $M$11:$M$2510)))</f>
        <v/>
      </c>
      <c r="S110" s="18" t="str">
        <f t="array" ref="S110">IF(OR($L110="", $M110=""), "", AVERAGEIF($L$11:$L$2510, $L110, $M$11:$M$2510))</f>
        <v/>
      </c>
      <c r="T110" s="21" t="str">
        <f t="array" ref="T110">IF(OR($L110="", $M110=""), "", MAX(IF($L$11:$L$2510=$L110, $M$11:$M$2510)))</f>
        <v/>
      </c>
      <c r="U110" s="97"/>
      <c r="W110" s="26" t="str">
        <f t="shared" si="14"/>
        <v/>
      </c>
      <c r="X110" s="26" t="str">
        <f t="shared" si="15"/>
        <v/>
      </c>
      <c r="Z110" s="48" t="str">
        <f>IFERROR(INDEX('Standard Runs'!$E$11:$E$65, MATCH($L110, 'Standard Runs'!$D$11:$D$65, 0)), "")</f>
        <v/>
      </c>
      <c r="AB110" s="26" t="str">
        <f t="shared" si="16"/>
        <v/>
      </c>
      <c r="AC110" s="26" t="str">
        <f t="shared" si="17"/>
        <v/>
      </c>
      <c r="AE110" s="26" t="str">
        <f t="shared" si="18"/>
        <v/>
      </c>
      <c r="AG110" s="26" t="str">
        <f>IF($D110="", "", COUNTIF($D$11:$D$2510, "&gt;"&amp;$D110)+1+COUNTIF($D$11:$D110, $D110)-1)</f>
        <v/>
      </c>
      <c r="AH110" s="92" t="str">
        <f t="shared" si="19"/>
        <v/>
      </c>
      <c r="AJ110" s="26" t="str">
        <f t="shared" si="20"/>
        <v/>
      </c>
      <c r="AK110" s="26" t="str">
        <f t="shared" si="21"/>
        <v/>
      </c>
    </row>
    <row r="111" spans="1:37" x14ac:dyDescent="0.25">
      <c r="A111" s="97"/>
      <c r="B111" s="26" t="str">
        <f t="shared" si="11"/>
        <v/>
      </c>
      <c r="C111" s="97"/>
      <c r="D111" s="123"/>
      <c r="E111" s="124"/>
      <c r="F111" s="125"/>
      <c r="G111" s="97"/>
      <c r="H111" s="24" t="str">
        <f>IF($E111="", "", IFERROR(ROUND($E111*INDEX('Intro &amp; Setup'!$BY$8:$BY$9, MATCH($E$8, 'Intro &amp; Setup'!$BX$8:$BX$9, 0)), 2), ""))</f>
        <v/>
      </c>
      <c r="I111" s="18" t="str">
        <f>IF(OR($E111="", $F111=""), "", IF($E$8='Intro &amp; Setup'!$BX$9, $F111/$E111, IF($H$8='Intro &amp; Setup'!$BX$9, $F111/$H111, "")))</f>
        <v/>
      </c>
      <c r="J111" s="21" t="str">
        <f>IF(OR($E111="", $F111=""), "", IF($E$8='Intro &amp; Setup'!$BX$8, $F111/$E111, IF($H$8='Intro &amp; Setup'!$BX$8, $F111/$H111, "")))</f>
        <v/>
      </c>
      <c r="K111" s="97"/>
      <c r="L111" s="42" t="str">
        <f t="array" ref="L111">IF($W111="", "", IFERROR(INDEX('Standard Runs'!$D$11:$D$65, MATCH(1, ('Standard Runs'!$F$11:$F$65&lt;=E111)*('Standard Runs'!$G$11:$G$65&gt;=E111), 0)), ""))</f>
        <v/>
      </c>
      <c r="M111" s="45" t="str">
        <f t="shared" si="12"/>
        <v/>
      </c>
      <c r="N111" s="97"/>
      <c r="O111" s="52" t="str">
        <f t="shared" si="13"/>
        <v/>
      </c>
      <c r="P111" s="53" t="str">
        <f>IF(OR($L111="", $M111=""), "", COUNTIFS($L$11:$L$2510, $L111, $M$11:$M$2510, "&lt;"&amp;$M111)+1+COUNTIFS($L$11:$L111, $L111, $M$11:$M111, $M111)-1)</f>
        <v/>
      </c>
      <c r="Q111" s="97"/>
      <c r="R111" s="57" t="str">
        <f t="array" ref="R111">IF(OR($L111="", $M111=""), "", MIN(IF($L$11:$L$2510=$L111, $M$11:$M$2510)))</f>
        <v/>
      </c>
      <c r="S111" s="18" t="str">
        <f t="array" ref="S111">IF(OR($L111="", $M111=""), "", AVERAGEIF($L$11:$L$2510, $L111, $M$11:$M$2510))</f>
        <v/>
      </c>
      <c r="T111" s="21" t="str">
        <f t="array" ref="T111">IF(OR($L111="", $M111=""), "", MAX(IF($L$11:$L$2510=$L111, $M$11:$M$2510)))</f>
        <v/>
      </c>
      <c r="U111" s="97"/>
      <c r="W111" s="26" t="str">
        <f t="shared" si="14"/>
        <v/>
      </c>
      <c r="X111" s="26" t="str">
        <f t="shared" si="15"/>
        <v/>
      </c>
      <c r="Z111" s="48" t="str">
        <f>IFERROR(INDEX('Standard Runs'!$E$11:$E$65, MATCH($L111, 'Standard Runs'!$D$11:$D$65, 0)), "")</f>
        <v/>
      </c>
      <c r="AB111" s="26" t="str">
        <f t="shared" si="16"/>
        <v/>
      </c>
      <c r="AC111" s="26" t="str">
        <f t="shared" si="17"/>
        <v/>
      </c>
      <c r="AE111" s="26" t="str">
        <f t="shared" si="18"/>
        <v/>
      </c>
      <c r="AG111" s="26" t="str">
        <f>IF($D111="", "", COUNTIF($D$11:$D$2510, "&gt;"&amp;$D111)+1+COUNTIF($D$11:$D111, $D111)-1)</f>
        <v/>
      </c>
      <c r="AH111" s="92" t="str">
        <f t="shared" si="19"/>
        <v/>
      </c>
      <c r="AJ111" s="26" t="str">
        <f t="shared" si="20"/>
        <v/>
      </c>
      <c r="AK111" s="26" t="str">
        <f t="shared" si="21"/>
        <v/>
      </c>
    </row>
    <row r="112" spans="1:37" x14ac:dyDescent="0.25">
      <c r="A112" s="97"/>
      <c r="B112" s="26" t="str">
        <f t="shared" si="11"/>
        <v/>
      </c>
      <c r="C112" s="97"/>
      <c r="D112" s="123"/>
      <c r="E112" s="124"/>
      <c r="F112" s="125"/>
      <c r="G112" s="97"/>
      <c r="H112" s="24" t="str">
        <f>IF($E112="", "", IFERROR(ROUND($E112*INDEX('Intro &amp; Setup'!$BY$8:$BY$9, MATCH($E$8, 'Intro &amp; Setup'!$BX$8:$BX$9, 0)), 2), ""))</f>
        <v/>
      </c>
      <c r="I112" s="18" t="str">
        <f>IF(OR($E112="", $F112=""), "", IF($E$8='Intro &amp; Setup'!$BX$9, $F112/$E112, IF($H$8='Intro &amp; Setup'!$BX$9, $F112/$H112, "")))</f>
        <v/>
      </c>
      <c r="J112" s="21" t="str">
        <f>IF(OR($E112="", $F112=""), "", IF($E$8='Intro &amp; Setup'!$BX$8, $F112/$E112, IF($H$8='Intro &amp; Setup'!$BX$8, $F112/$H112, "")))</f>
        <v/>
      </c>
      <c r="K112" s="97"/>
      <c r="L112" s="42" t="str">
        <f t="array" ref="L112">IF($W112="", "", IFERROR(INDEX('Standard Runs'!$D$11:$D$65, MATCH(1, ('Standard Runs'!$F$11:$F$65&lt;=E112)*('Standard Runs'!$G$11:$G$65&gt;=E112), 0)), ""))</f>
        <v/>
      </c>
      <c r="M112" s="45" t="str">
        <f t="shared" si="12"/>
        <v/>
      </c>
      <c r="N112" s="97"/>
      <c r="O112" s="52" t="str">
        <f t="shared" si="13"/>
        <v/>
      </c>
      <c r="P112" s="53" t="str">
        <f>IF(OR($L112="", $M112=""), "", COUNTIFS($L$11:$L$2510, $L112, $M$11:$M$2510, "&lt;"&amp;$M112)+1+COUNTIFS($L$11:$L112, $L112, $M$11:$M112, $M112)-1)</f>
        <v/>
      </c>
      <c r="Q112" s="97"/>
      <c r="R112" s="57" t="str">
        <f t="array" ref="R112">IF(OR($L112="", $M112=""), "", MIN(IF($L$11:$L$2510=$L112, $M$11:$M$2510)))</f>
        <v/>
      </c>
      <c r="S112" s="18" t="str">
        <f t="array" ref="S112">IF(OR($L112="", $M112=""), "", AVERAGEIF($L$11:$L$2510, $L112, $M$11:$M$2510))</f>
        <v/>
      </c>
      <c r="T112" s="21" t="str">
        <f t="array" ref="T112">IF(OR($L112="", $M112=""), "", MAX(IF($L$11:$L$2510=$L112, $M$11:$M$2510)))</f>
        <v/>
      </c>
      <c r="U112" s="97"/>
      <c r="W112" s="26" t="str">
        <f t="shared" si="14"/>
        <v/>
      </c>
      <c r="X112" s="26" t="str">
        <f t="shared" si="15"/>
        <v/>
      </c>
      <c r="Z112" s="48" t="str">
        <f>IFERROR(INDEX('Standard Runs'!$E$11:$E$65, MATCH($L112, 'Standard Runs'!$D$11:$D$65, 0)), "")</f>
        <v/>
      </c>
      <c r="AB112" s="26" t="str">
        <f t="shared" si="16"/>
        <v/>
      </c>
      <c r="AC112" s="26" t="str">
        <f t="shared" si="17"/>
        <v/>
      </c>
      <c r="AE112" s="26" t="str">
        <f t="shared" si="18"/>
        <v/>
      </c>
      <c r="AG112" s="26" t="str">
        <f>IF($D112="", "", COUNTIF($D$11:$D$2510, "&gt;"&amp;$D112)+1+COUNTIF($D$11:$D112, $D112)-1)</f>
        <v/>
      </c>
      <c r="AH112" s="92" t="str">
        <f t="shared" si="19"/>
        <v/>
      </c>
      <c r="AJ112" s="26" t="str">
        <f t="shared" si="20"/>
        <v/>
      </c>
      <c r="AK112" s="26" t="str">
        <f t="shared" si="21"/>
        <v/>
      </c>
    </row>
    <row r="113" spans="1:37" x14ac:dyDescent="0.25">
      <c r="A113" s="97"/>
      <c r="B113" s="26" t="str">
        <f t="shared" si="11"/>
        <v/>
      </c>
      <c r="C113" s="97"/>
      <c r="D113" s="123"/>
      <c r="E113" s="124"/>
      <c r="F113" s="125"/>
      <c r="G113" s="97"/>
      <c r="H113" s="24" t="str">
        <f>IF($E113="", "", IFERROR(ROUND($E113*INDEX('Intro &amp; Setup'!$BY$8:$BY$9, MATCH($E$8, 'Intro &amp; Setup'!$BX$8:$BX$9, 0)), 2), ""))</f>
        <v/>
      </c>
      <c r="I113" s="18" t="str">
        <f>IF(OR($E113="", $F113=""), "", IF($E$8='Intro &amp; Setup'!$BX$9, $F113/$E113, IF($H$8='Intro &amp; Setup'!$BX$9, $F113/$H113, "")))</f>
        <v/>
      </c>
      <c r="J113" s="21" t="str">
        <f>IF(OR($E113="", $F113=""), "", IF($E$8='Intro &amp; Setup'!$BX$8, $F113/$E113, IF($H$8='Intro &amp; Setup'!$BX$8, $F113/$H113, "")))</f>
        <v/>
      </c>
      <c r="K113" s="97"/>
      <c r="L113" s="42" t="str">
        <f t="array" ref="L113">IF($W113="", "", IFERROR(INDEX('Standard Runs'!$D$11:$D$65, MATCH(1, ('Standard Runs'!$F$11:$F$65&lt;=E113)*('Standard Runs'!$G$11:$G$65&gt;=E113), 0)), ""))</f>
        <v/>
      </c>
      <c r="M113" s="45" t="str">
        <f t="shared" si="12"/>
        <v/>
      </c>
      <c r="N113" s="97"/>
      <c r="O113" s="52" t="str">
        <f t="shared" si="13"/>
        <v/>
      </c>
      <c r="P113" s="53" t="str">
        <f>IF(OR($L113="", $M113=""), "", COUNTIFS($L$11:$L$2510, $L113, $M$11:$M$2510, "&lt;"&amp;$M113)+1+COUNTIFS($L$11:$L113, $L113, $M$11:$M113, $M113)-1)</f>
        <v/>
      </c>
      <c r="Q113" s="97"/>
      <c r="R113" s="57" t="str">
        <f t="array" ref="R113">IF(OR($L113="", $M113=""), "", MIN(IF($L$11:$L$2510=$L113, $M$11:$M$2510)))</f>
        <v/>
      </c>
      <c r="S113" s="18" t="str">
        <f t="array" ref="S113">IF(OR($L113="", $M113=""), "", AVERAGEIF($L$11:$L$2510, $L113, $M$11:$M$2510))</f>
        <v/>
      </c>
      <c r="T113" s="21" t="str">
        <f t="array" ref="T113">IF(OR($L113="", $M113=""), "", MAX(IF($L$11:$L$2510=$L113, $M$11:$M$2510)))</f>
        <v/>
      </c>
      <c r="U113" s="97"/>
      <c r="W113" s="26" t="str">
        <f t="shared" si="14"/>
        <v/>
      </c>
      <c r="X113" s="26" t="str">
        <f t="shared" si="15"/>
        <v/>
      </c>
      <c r="Z113" s="48" t="str">
        <f>IFERROR(INDEX('Standard Runs'!$E$11:$E$65, MATCH($L113, 'Standard Runs'!$D$11:$D$65, 0)), "")</f>
        <v/>
      </c>
      <c r="AB113" s="26" t="str">
        <f t="shared" si="16"/>
        <v/>
      </c>
      <c r="AC113" s="26" t="str">
        <f t="shared" si="17"/>
        <v/>
      </c>
      <c r="AE113" s="26" t="str">
        <f t="shared" si="18"/>
        <v/>
      </c>
      <c r="AG113" s="26" t="str">
        <f>IF($D113="", "", COUNTIF($D$11:$D$2510, "&gt;"&amp;$D113)+1+COUNTIF($D$11:$D113, $D113)-1)</f>
        <v/>
      </c>
      <c r="AH113" s="92" t="str">
        <f t="shared" si="19"/>
        <v/>
      </c>
      <c r="AJ113" s="26" t="str">
        <f t="shared" si="20"/>
        <v/>
      </c>
      <c r="AK113" s="26" t="str">
        <f t="shared" si="21"/>
        <v/>
      </c>
    </row>
    <row r="114" spans="1:37" x14ac:dyDescent="0.25">
      <c r="A114" s="97"/>
      <c r="B114" s="26" t="str">
        <f t="shared" si="11"/>
        <v/>
      </c>
      <c r="C114" s="97"/>
      <c r="D114" s="123"/>
      <c r="E114" s="124"/>
      <c r="F114" s="125"/>
      <c r="G114" s="97"/>
      <c r="H114" s="24" t="str">
        <f>IF($E114="", "", IFERROR(ROUND($E114*INDEX('Intro &amp; Setup'!$BY$8:$BY$9, MATCH($E$8, 'Intro &amp; Setup'!$BX$8:$BX$9, 0)), 2), ""))</f>
        <v/>
      </c>
      <c r="I114" s="18" t="str">
        <f>IF(OR($E114="", $F114=""), "", IF($E$8='Intro &amp; Setup'!$BX$9, $F114/$E114, IF($H$8='Intro &amp; Setup'!$BX$9, $F114/$H114, "")))</f>
        <v/>
      </c>
      <c r="J114" s="21" t="str">
        <f>IF(OR($E114="", $F114=""), "", IF($E$8='Intro &amp; Setup'!$BX$8, $F114/$E114, IF($H$8='Intro &amp; Setup'!$BX$8, $F114/$H114, "")))</f>
        <v/>
      </c>
      <c r="K114" s="97"/>
      <c r="L114" s="42" t="str">
        <f t="array" ref="L114">IF($W114="", "", IFERROR(INDEX('Standard Runs'!$D$11:$D$65, MATCH(1, ('Standard Runs'!$F$11:$F$65&lt;=E114)*('Standard Runs'!$G$11:$G$65&gt;=E114), 0)), ""))</f>
        <v/>
      </c>
      <c r="M114" s="45" t="str">
        <f t="shared" si="12"/>
        <v/>
      </c>
      <c r="N114" s="97"/>
      <c r="O114" s="52" t="str">
        <f t="shared" si="13"/>
        <v/>
      </c>
      <c r="P114" s="53" t="str">
        <f>IF(OR($L114="", $M114=""), "", COUNTIFS($L$11:$L$2510, $L114, $M$11:$M$2510, "&lt;"&amp;$M114)+1+COUNTIFS($L$11:$L114, $L114, $M$11:$M114, $M114)-1)</f>
        <v/>
      </c>
      <c r="Q114" s="97"/>
      <c r="R114" s="57" t="str">
        <f t="array" ref="R114">IF(OR($L114="", $M114=""), "", MIN(IF($L$11:$L$2510=$L114, $M$11:$M$2510)))</f>
        <v/>
      </c>
      <c r="S114" s="18" t="str">
        <f t="array" ref="S114">IF(OR($L114="", $M114=""), "", AVERAGEIF($L$11:$L$2510, $L114, $M$11:$M$2510))</f>
        <v/>
      </c>
      <c r="T114" s="21" t="str">
        <f t="array" ref="T114">IF(OR($L114="", $M114=""), "", MAX(IF($L$11:$L$2510=$L114, $M$11:$M$2510)))</f>
        <v/>
      </c>
      <c r="U114" s="97"/>
      <c r="W114" s="26" t="str">
        <f t="shared" si="14"/>
        <v/>
      </c>
      <c r="X114" s="26" t="str">
        <f t="shared" si="15"/>
        <v/>
      </c>
      <c r="Z114" s="48" t="str">
        <f>IFERROR(INDEX('Standard Runs'!$E$11:$E$65, MATCH($L114, 'Standard Runs'!$D$11:$D$65, 0)), "")</f>
        <v/>
      </c>
      <c r="AB114" s="26" t="str">
        <f t="shared" si="16"/>
        <v/>
      </c>
      <c r="AC114" s="26" t="str">
        <f t="shared" si="17"/>
        <v/>
      </c>
      <c r="AE114" s="26" t="str">
        <f t="shared" si="18"/>
        <v/>
      </c>
      <c r="AG114" s="26" t="str">
        <f>IF($D114="", "", COUNTIF($D$11:$D$2510, "&gt;"&amp;$D114)+1+COUNTIF($D$11:$D114, $D114)-1)</f>
        <v/>
      </c>
      <c r="AH114" s="92" t="str">
        <f t="shared" si="19"/>
        <v/>
      </c>
      <c r="AJ114" s="26" t="str">
        <f t="shared" si="20"/>
        <v/>
      </c>
      <c r="AK114" s="26" t="str">
        <f t="shared" si="21"/>
        <v/>
      </c>
    </row>
    <row r="115" spans="1:37" x14ac:dyDescent="0.25">
      <c r="A115" s="97"/>
      <c r="B115" s="26" t="str">
        <f t="shared" si="11"/>
        <v/>
      </c>
      <c r="C115" s="97"/>
      <c r="D115" s="123"/>
      <c r="E115" s="124"/>
      <c r="F115" s="125"/>
      <c r="G115" s="97"/>
      <c r="H115" s="24" t="str">
        <f>IF($E115="", "", IFERROR(ROUND($E115*INDEX('Intro &amp; Setup'!$BY$8:$BY$9, MATCH($E$8, 'Intro &amp; Setup'!$BX$8:$BX$9, 0)), 2), ""))</f>
        <v/>
      </c>
      <c r="I115" s="18" t="str">
        <f>IF(OR($E115="", $F115=""), "", IF($E$8='Intro &amp; Setup'!$BX$9, $F115/$E115, IF($H$8='Intro &amp; Setup'!$BX$9, $F115/$H115, "")))</f>
        <v/>
      </c>
      <c r="J115" s="21" t="str">
        <f>IF(OR($E115="", $F115=""), "", IF($E$8='Intro &amp; Setup'!$BX$8, $F115/$E115, IF($H$8='Intro &amp; Setup'!$BX$8, $F115/$H115, "")))</f>
        <v/>
      </c>
      <c r="K115" s="97"/>
      <c r="L115" s="42" t="str">
        <f t="array" ref="L115">IF($W115="", "", IFERROR(INDEX('Standard Runs'!$D$11:$D$65, MATCH(1, ('Standard Runs'!$F$11:$F$65&lt;=E115)*('Standard Runs'!$G$11:$G$65&gt;=E115), 0)), ""))</f>
        <v/>
      </c>
      <c r="M115" s="45" t="str">
        <f t="shared" si="12"/>
        <v/>
      </c>
      <c r="N115" s="97"/>
      <c r="O115" s="52" t="str">
        <f t="shared" si="13"/>
        <v/>
      </c>
      <c r="P115" s="53" t="str">
        <f>IF(OR($L115="", $M115=""), "", COUNTIFS($L$11:$L$2510, $L115, $M$11:$M$2510, "&lt;"&amp;$M115)+1+COUNTIFS($L$11:$L115, $L115, $M$11:$M115, $M115)-1)</f>
        <v/>
      </c>
      <c r="Q115" s="97"/>
      <c r="R115" s="57" t="str">
        <f t="array" ref="R115">IF(OR($L115="", $M115=""), "", MIN(IF($L$11:$L$2510=$L115, $M$11:$M$2510)))</f>
        <v/>
      </c>
      <c r="S115" s="18" t="str">
        <f t="array" ref="S115">IF(OR($L115="", $M115=""), "", AVERAGEIF($L$11:$L$2510, $L115, $M$11:$M$2510))</f>
        <v/>
      </c>
      <c r="T115" s="21" t="str">
        <f t="array" ref="T115">IF(OR($L115="", $M115=""), "", MAX(IF($L$11:$L$2510=$L115, $M$11:$M$2510)))</f>
        <v/>
      </c>
      <c r="U115" s="97"/>
      <c r="W115" s="26" t="str">
        <f t="shared" si="14"/>
        <v/>
      </c>
      <c r="X115" s="26" t="str">
        <f t="shared" si="15"/>
        <v/>
      </c>
      <c r="Z115" s="48" t="str">
        <f>IFERROR(INDEX('Standard Runs'!$E$11:$E$65, MATCH($L115, 'Standard Runs'!$D$11:$D$65, 0)), "")</f>
        <v/>
      </c>
      <c r="AB115" s="26" t="str">
        <f t="shared" si="16"/>
        <v/>
      </c>
      <c r="AC115" s="26" t="str">
        <f t="shared" si="17"/>
        <v/>
      </c>
      <c r="AE115" s="26" t="str">
        <f t="shared" si="18"/>
        <v/>
      </c>
      <c r="AG115" s="26" t="str">
        <f>IF($D115="", "", COUNTIF($D$11:$D$2510, "&gt;"&amp;$D115)+1+COUNTIF($D$11:$D115, $D115)-1)</f>
        <v/>
      </c>
      <c r="AH115" s="92" t="str">
        <f t="shared" si="19"/>
        <v/>
      </c>
      <c r="AJ115" s="26" t="str">
        <f t="shared" si="20"/>
        <v/>
      </c>
      <c r="AK115" s="26" t="str">
        <f t="shared" si="21"/>
        <v/>
      </c>
    </row>
    <row r="116" spans="1:37" x14ac:dyDescent="0.25">
      <c r="A116" s="97"/>
      <c r="B116" s="26" t="str">
        <f t="shared" si="11"/>
        <v/>
      </c>
      <c r="C116" s="97"/>
      <c r="D116" s="123"/>
      <c r="E116" s="124"/>
      <c r="F116" s="125"/>
      <c r="G116" s="97"/>
      <c r="H116" s="24" t="str">
        <f>IF($E116="", "", IFERROR(ROUND($E116*INDEX('Intro &amp; Setup'!$BY$8:$BY$9, MATCH($E$8, 'Intro &amp; Setup'!$BX$8:$BX$9, 0)), 2), ""))</f>
        <v/>
      </c>
      <c r="I116" s="18" t="str">
        <f>IF(OR($E116="", $F116=""), "", IF($E$8='Intro &amp; Setup'!$BX$9, $F116/$E116, IF($H$8='Intro &amp; Setup'!$BX$9, $F116/$H116, "")))</f>
        <v/>
      </c>
      <c r="J116" s="21" t="str">
        <f>IF(OR($E116="", $F116=""), "", IF($E$8='Intro &amp; Setup'!$BX$8, $F116/$E116, IF($H$8='Intro &amp; Setup'!$BX$8, $F116/$H116, "")))</f>
        <v/>
      </c>
      <c r="K116" s="97"/>
      <c r="L116" s="42" t="str">
        <f t="array" ref="L116">IF($W116="", "", IFERROR(INDEX('Standard Runs'!$D$11:$D$65, MATCH(1, ('Standard Runs'!$F$11:$F$65&lt;=E116)*('Standard Runs'!$G$11:$G$65&gt;=E116), 0)), ""))</f>
        <v/>
      </c>
      <c r="M116" s="45" t="str">
        <f t="shared" si="12"/>
        <v/>
      </c>
      <c r="N116" s="97"/>
      <c r="O116" s="52" t="str">
        <f t="shared" si="13"/>
        <v/>
      </c>
      <c r="P116" s="53" t="str">
        <f>IF(OR($L116="", $M116=""), "", COUNTIFS($L$11:$L$2510, $L116, $M$11:$M$2510, "&lt;"&amp;$M116)+1+COUNTIFS($L$11:$L116, $L116, $M$11:$M116, $M116)-1)</f>
        <v/>
      </c>
      <c r="Q116" s="97"/>
      <c r="R116" s="57" t="str">
        <f t="array" ref="R116">IF(OR($L116="", $M116=""), "", MIN(IF($L$11:$L$2510=$L116, $M$11:$M$2510)))</f>
        <v/>
      </c>
      <c r="S116" s="18" t="str">
        <f t="array" ref="S116">IF(OR($L116="", $M116=""), "", AVERAGEIF($L$11:$L$2510, $L116, $M$11:$M$2510))</f>
        <v/>
      </c>
      <c r="T116" s="21" t="str">
        <f t="array" ref="T116">IF(OR($L116="", $M116=""), "", MAX(IF($L$11:$L$2510=$L116, $M$11:$M$2510)))</f>
        <v/>
      </c>
      <c r="U116" s="97"/>
      <c r="W116" s="26" t="str">
        <f t="shared" si="14"/>
        <v/>
      </c>
      <c r="X116" s="26" t="str">
        <f t="shared" si="15"/>
        <v/>
      </c>
      <c r="Z116" s="48" t="str">
        <f>IFERROR(INDEX('Standard Runs'!$E$11:$E$65, MATCH($L116, 'Standard Runs'!$D$11:$D$65, 0)), "")</f>
        <v/>
      </c>
      <c r="AB116" s="26" t="str">
        <f t="shared" si="16"/>
        <v/>
      </c>
      <c r="AC116" s="26" t="str">
        <f t="shared" si="17"/>
        <v/>
      </c>
      <c r="AE116" s="26" t="str">
        <f t="shared" si="18"/>
        <v/>
      </c>
      <c r="AG116" s="26" t="str">
        <f>IF($D116="", "", COUNTIF($D$11:$D$2510, "&gt;"&amp;$D116)+1+COUNTIF($D$11:$D116, $D116)-1)</f>
        <v/>
      </c>
      <c r="AH116" s="92" t="str">
        <f t="shared" si="19"/>
        <v/>
      </c>
      <c r="AJ116" s="26" t="str">
        <f t="shared" si="20"/>
        <v/>
      </c>
      <c r="AK116" s="26" t="str">
        <f t="shared" si="21"/>
        <v/>
      </c>
    </row>
    <row r="117" spans="1:37" x14ac:dyDescent="0.25">
      <c r="A117" s="97"/>
      <c r="B117" s="26" t="str">
        <f t="shared" si="11"/>
        <v/>
      </c>
      <c r="C117" s="97"/>
      <c r="D117" s="123"/>
      <c r="E117" s="124"/>
      <c r="F117" s="125"/>
      <c r="G117" s="97"/>
      <c r="H117" s="24" t="str">
        <f>IF($E117="", "", IFERROR(ROUND($E117*INDEX('Intro &amp; Setup'!$BY$8:$BY$9, MATCH($E$8, 'Intro &amp; Setup'!$BX$8:$BX$9, 0)), 2), ""))</f>
        <v/>
      </c>
      <c r="I117" s="18" t="str">
        <f>IF(OR($E117="", $F117=""), "", IF($E$8='Intro &amp; Setup'!$BX$9, $F117/$E117, IF($H$8='Intro &amp; Setup'!$BX$9, $F117/$H117, "")))</f>
        <v/>
      </c>
      <c r="J117" s="21" t="str">
        <f>IF(OR($E117="", $F117=""), "", IF($E$8='Intro &amp; Setup'!$BX$8, $F117/$E117, IF($H$8='Intro &amp; Setup'!$BX$8, $F117/$H117, "")))</f>
        <v/>
      </c>
      <c r="K117" s="97"/>
      <c r="L117" s="42" t="str">
        <f t="array" ref="L117">IF($W117="", "", IFERROR(INDEX('Standard Runs'!$D$11:$D$65, MATCH(1, ('Standard Runs'!$F$11:$F$65&lt;=E117)*('Standard Runs'!$G$11:$G$65&gt;=E117), 0)), ""))</f>
        <v/>
      </c>
      <c r="M117" s="45" t="str">
        <f t="shared" si="12"/>
        <v/>
      </c>
      <c r="N117" s="97"/>
      <c r="O117" s="52" t="str">
        <f t="shared" si="13"/>
        <v/>
      </c>
      <c r="P117" s="53" t="str">
        <f>IF(OR($L117="", $M117=""), "", COUNTIFS($L$11:$L$2510, $L117, $M$11:$M$2510, "&lt;"&amp;$M117)+1+COUNTIFS($L$11:$L117, $L117, $M$11:$M117, $M117)-1)</f>
        <v/>
      </c>
      <c r="Q117" s="97"/>
      <c r="R117" s="57" t="str">
        <f t="array" ref="R117">IF(OR($L117="", $M117=""), "", MIN(IF($L$11:$L$2510=$L117, $M$11:$M$2510)))</f>
        <v/>
      </c>
      <c r="S117" s="18" t="str">
        <f t="array" ref="S117">IF(OR($L117="", $M117=""), "", AVERAGEIF($L$11:$L$2510, $L117, $M$11:$M$2510))</f>
        <v/>
      </c>
      <c r="T117" s="21" t="str">
        <f t="array" ref="T117">IF(OR($L117="", $M117=""), "", MAX(IF($L$11:$L$2510=$L117, $M$11:$M$2510)))</f>
        <v/>
      </c>
      <c r="U117" s="97"/>
      <c r="W117" s="26" t="str">
        <f t="shared" si="14"/>
        <v/>
      </c>
      <c r="X117" s="26" t="str">
        <f t="shared" si="15"/>
        <v/>
      </c>
      <c r="Z117" s="48" t="str">
        <f>IFERROR(INDEX('Standard Runs'!$E$11:$E$65, MATCH($L117, 'Standard Runs'!$D$11:$D$65, 0)), "")</f>
        <v/>
      </c>
      <c r="AB117" s="26" t="str">
        <f t="shared" si="16"/>
        <v/>
      </c>
      <c r="AC117" s="26" t="str">
        <f t="shared" si="17"/>
        <v/>
      </c>
      <c r="AE117" s="26" t="str">
        <f t="shared" si="18"/>
        <v/>
      </c>
      <c r="AG117" s="26" t="str">
        <f>IF($D117="", "", COUNTIF($D$11:$D$2510, "&gt;"&amp;$D117)+1+COUNTIF($D$11:$D117, $D117)-1)</f>
        <v/>
      </c>
      <c r="AH117" s="92" t="str">
        <f t="shared" si="19"/>
        <v/>
      </c>
      <c r="AJ117" s="26" t="str">
        <f t="shared" si="20"/>
        <v/>
      </c>
      <c r="AK117" s="26" t="str">
        <f t="shared" si="21"/>
        <v/>
      </c>
    </row>
    <row r="118" spans="1:37" x14ac:dyDescent="0.25">
      <c r="A118" s="97"/>
      <c r="B118" s="26" t="str">
        <f t="shared" si="11"/>
        <v/>
      </c>
      <c r="C118" s="97"/>
      <c r="D118" s="123"/>
      <c r="E118" s="124"/>
      <c r="F118" s="125"/>
      <c r="G118" s="97"/>
      <c r="H118" s="24" t="str">
        <f>IF($E118="", "", IFERROR(ROUND($E118*INDEX('Intro &amp; Setup'!$BY$8:$BY$9, MATCH($E$8, 'Intro &amp; Setup'!$BX$8:$BX$9, 0)), 2), ""))</f>
        <v/>
      </c>
      <c r="I118" s="18" t="str">
        <f>IF(OR($E118="", $F118=""), "", IF($E$8='Intro &amp; Setup'!$BX$9, $F118/$E118, IF($H$8='Intro &amp; Setup'!$BX$9, $F118/$H118, "")))</f>
        <v/>
      </c>
      <c r="J118" s="21" t="str">
        <f>IF(OR($E118="", $F118=""), "", IF($E$8='Intro &amp; Setup'!$BX$8, $F118/$E118, IF($H$8='Intro &amp; Setup'!$BX$8, $F118/$H118, "")))</f>
        <v/>
      </c>
      <c r="K118" s="97"/>
      <c r="L118" s="42" t="str">
        <f t="array" ref="L118">IF($W118="", "", IFERROR(INDEX('Standard Runs'!$D$11:$D$65, MATCH(1, ('Standard Runs'!$F$11:$F$65&lt;=E118)*('Standard Runs'!$G$11:$G$65&gt;=E118), 0)), ""))</f>
        <v/>
      </c>
      <c r="M118" s="45" t="str">
        <f t="shared" si="12"/>
        <v/>
      </c>
      <c r="N118" s="97"/>
      <c r="O118" s="52" t="str">
        <f t="shared" si="13"/>
        <v/>
      </c>
      <c r="P118" s="53" t="str">
        <f>IF(OR($L118="", $M118=""), "", COUNTIFS($L$11:$L$2510, $L118, $M$11:$M$2510, "&lt;"&amp;$M118)+1+COUNTIFS($L$11:$L118, $L118, $M$11:$M118, $M118)-1)</f>
        <v/>
      </c>
      <c r="Q118" s="97"/>
      <c r="R118" s="57" t="str">
        <f t="array" ref="R118">IF(OR($L118="", $M118=""), "", MIN(IF($L$11:$L$2510=$L118, $M$11:$M$2510)))</f>
        <v/>
      </c>
      <c r="S118" s="18" t="str">
        <f t="array" ref="S118">IF(OR($L118="", $M118=""), "", AVERAGEIF($L$11:$L$2510, $L118, $M$11:$M$2510))</f>
        <v/>
      </c>
      <c r="T118" s="21" t="str">
        <f t="array" ref="T118">IF(OR($L118="", $M118=""), "", MAX(IF($L$11:$L$2510=$L118, $M$11:$M$2510)))</f>
        <v/>
      </c>
      <c r="U118" s="97"/>
      <c r="W118" s="26" t="str">
        <f t="shared" si="14"/>
        <v/>
      </c>
      <c r="X118" s="26" t="str">
        <f t="shared" si="15"/>
        <v/>
      </c>
      <c r="Z118" s="48" t="str">
        <f>IFERROR(INDEX('Standard Runs'!$E$11:$E$65, MATCH($L118, 'Standard Runs'!$D$11:$D$65, 0)), "")</f>
        <v/>
      </c>
      <c r="AB118" s="26" t="str">
        <f t="shared" si="16"/>
        <v/>
      </c>
      <c r="AC118" s="26" t="str">
        <f t="shared" si="17"/>
        <v/>
      </c>
      <c r="AE118" s="26" t="str">
        <f t="shared" si="18"/>
        <v/>
      </c>
      <c r="AG118" s="26" t="str">
        <f>IF($D118="", "", COUNTIF($D$11:$D$2510, "&gt;"&amp;$D118)+1+COUNTIF($D$11:$D118, $D118)-1)</f>
        <v/>
      </c>
      <c r="AH118" s="92" t="str">
        <f t="shared" si="19"/>
        <v/>
      </c>
      <c r="AJ118" s="26" t="str">
        <f t="shared" si="20"/>
        <v/>
      </c>
      <c r="AK118" s="26" t="str">
        <f t="shared" si="21"/>
        <v/>
      </c>
    </row>
    <row r="119" spans="1:37" x14ac:dyDescent="0.25">
      <c r="A119" s="97"/>
      <c r="B119" s="26" t="str">
        <f t="shared" si="11"/>
        <v/>
      </c>
      <c r="C119" s="97"/>
      <c r="D119" s="123"/>
      <c r="E119" s="124"/>
      <c r="F119" s="125"/>
      <c r="G119" s="97"/>
      <c r="H119" s="24" t="str">
        <f>IF($E119="", "", IFERROR(ROUND($E119*INDEX('Intro &amp; Setup'!$BY$8:$BY$9, MATCH($E$8, 'Intro &amp; Setup'!$BX$8:$BX$9, 0)), 2), ""))</f>
        <v/>
      </c>
      <c r="I119" s="18" t="str">
        <f>IF(OR($E119="", $F119=""), "", IF($E$8='Intro &amp; Setup'!$BX$9, $F119/$E119, IF($H$8='Intro &amp; Setup'!$BX$9, $F119/$H119, "")))</f>
        <v/>
      </c>
      <c r="J119" s="21" t="str">
        <f>IF(OR($E119="", $F119=""), "", IF($E$8='Intro &amp; Setup'!$BX$8, $F119/$E119, IF($H$8='Intro &amp; Setup'!$BX$8, $F119/$H119, "")))</f>
        <v/>
      </c>
      <c r="K119" s="97"/>
      <c r="L119" s="42" t="str">
        <f t="array" ref="L119">IF($W119="", "", IFERROR(INDEX('Standard Runs'!$D$11:$D$65, MATCH(1, ('Standard Runs'!$F$11:$F$65&lt;=E119)*('Standard Runs'!$G$11:$G$65&gt;=E119), 0)), ""))</f>
        <v/>
      </c>
      <c r="M119" s="45" t="str">
        <f t="shared" si="12"/>
        <v/>
      </c>
      <c r="N119" s="97"/>
      <c r="O119" s="52" t="str">
        <f t="shared" si="13"/>
        <v/>
      </c>
      <c r="P119" s="53" t="str">
        <f>IF(OR($L119="", $M119=""), "", COUNTIFS($L$11:$L$2510, $L119, $M$11:$M$2510, "&lt;"&amp;$M119)+1+COUNTIFS($L$11:$L119, $L119, $M$11:$M119, $M119)-1)</f>
        <v/>
      </c>
      <c r="Q119" s="97"/>
      <c r="R119" s="57" t="str">
        <f t="array" ref="R119">IF(OR($L119="", $M119=""), "", MIN(IF($L$11:$L$2510=$L119, $M$11:$M$2510)))</f>
        <v/>
      </c>
      <c r="S119" s="18" t="str">
        <f t="array" ref="S119">IF(OR($L119="", $M119=""), "", AVERAGEIF($L$11:$L$2510, $L119, $M$11:$M$2510))</f>
        <v/>
      </c>
      <c r="T119" s="21" t="str">
        <f t="array" ref="T119">IF(OR($L119="", $M119=""), "", MAX(IF($L$11:$L$2510=$L119, $M$11:$M$2510)))</f>
        <v/>
      </c>
      <c r="U119" s="97"/>
      <c r="W119" s="26" t="str">
        <f t="shared" si="14"/>
        <v/>
      </c>
      <c r="X119" s="26" t="str">
        <f t="shared" si="15"/>
        <v/>
      </c>
      <c r="Z119" s="48" t="str">
        <f>IFERROR(INDEX('Standard Runs'!$E$11:$E$65, MATCH($L119, 'Standard Runs'!$D$11:$D$65, 0)), "")</f>
        <v/>
      </c>
      <c r="AB119" s="26" t="str">
        <f t="shared" si="16"/>
        <v/>
      </c>
      <c r="AC119" s="26" t="str">
        <f t="shared" si="17"/>
        <v/>
      </c>
      <c r="AE119" s="26" t="str">
        <f t="shared" si="18"/>
        <v/>
      </c>
      <c r="AG119" s="26" t="str">
        <f>IF($D119="", "", COUNTIF($D$11:$D$2510, "&gt;"&amp;$D119)+1+COUNTIF($D$11:$D119, $D119)-1)</f>
        <v/>
      </c>
      <c r="AH119" s="92" t="str">
        <f t="shared" si="19"/>
        <v/>
      </c>
      <c r="AJ119" s="26" t="str">
        <f t="shared" si="20"/>
        <v/>
      </c>
      <c r="AK119" s="26" t="str">
        <f t="shared" si="21"/>
        <v/>
      </c>
    </row>
    <row r="120" spans="1:37" x14ac:dyDescent="0.25">
      <c r="A120" s="97"/>
      <c r="B120" s="26" t="str">
        <f t="shared" si="11"/>
        <v/>
      </c>
      <c r="C120" s="97"/>
      <c r="D120" s="123"/>
      <c r="E120" s="124"/>
      <c r="F120" s="125"/>
      <c r="G120" s="97"/>
      <c r="H120" s="24" t="str">
        <f>IF($E120="", "", IFERROR(ROUND($E120*INDEX('Intro &amp; Setup'!$BY$8:$BY$9, MATCH($E$8, 'Intro &amp; Setup'!$BX$8:$BX$9, 0)), 2), ""))</f>
        <v/>
      </c>
      <c r="I120" s="18" t="str">
        <f>IF(OR($E120="", $F120=""), "", IF($E$8='Intro &amp; Setup'!$BX$9, $F120/$E120, IF($H$8='Intro &amp; Setup'!$BX$9, $F120/$H120, "")))</f>
        <v/>
      </c>
      <c r="J120" s="21" t="str">
        <f>IF(OR($E120="", $F120=""), "", IF($E$8='Intro &amp; Setup'!$BX$8, $F120/$E120, IF($H$8='Intro &amp; Setup'!$BX$8, $F120/$H120, "")))</f>
        <v/>
      </c>
      <c r="K120" s="97"/>
      <c r="L120" s="42" t="str">
        <f t="array" ref="L120">IF($W120="", "", IFERROR(INDEX('Standard Runs'!$D$11:$D$65, MATCH(1, ('Standard Runs'!$F$11:$F$65&lt;=E120)*('Standard Runs'!$G$11:$G$65&gt;=E120), 0)), ""))</f>
        <v/>
      </c>
      <c r="M120" s="45" t="str">
        <f t="shared" si="12"/>
        <v/>
      </c>
      <c r="N120" s="97"/>
      <c r="O120" s="52" t="str">
        <f t="shared" si="13"/>
        <v/>
      </c>
      <c r="P120" s="53" t="str">
        <f>IF(OR($L120="", $M120=""), "", COUNTIFS($L$11:$L$2510, $L120, $M$11:$M$2510, "&lt;"&amp;$M120)+1+COUNTIFS($L$11:$L120, $L120, $M$11:$M120, $M120)-1)</f>
        <v/>
      </c>
      <c r="Q120" s="97"/>
      <c r="R120" s="57" t="str">
        <f t="array" ref="R120">IF(OR($L120="", $M120=""), "", MIN(IF($L$11:$L$2510=$L120, $M$11:$M$2510)))</f>
        <v/>
      </c>
      <c r="S120" s="18" t="str">
        <f t="array" ref="S120">IF(OR($L120="", $M120=""), "", AVERAGEIF($L$11:$L$2510, $L120, $M$11:$M$2510))</f>
        <v/>
      </c>
      <c r="T120" s="21" t="str">
        <f t="array" ref="T120">IF(OR($L120="", $M120=""), "", MAX(IF($L$11:$L$2510=$L120, $M$11:$M$2510)))</f>
        <v/>
      </c>
      <c r="U120" s="97"/>
      <c r="W120" s="26" t="str">
        <f t="shared" si="14"/>
        <v/>
      </c>
      <c r="X120" s="26" t="str">
        <f t="shared" si="15"/>
        <v/>
      </c>
      <c r="Z120" s="48" t="str">
        <f>IFERROR(INDEX('Standard Runs'!$E$11:$E$65, MATCH($L120, 'Standard Runs'!$D$11:$D$65, 0)), "")</f>
        <v/>
      </c>
      <c r="AB120" s="26" t="str">
        <f t="shared" si="16"/>
        <v/>
      </c>
      <c r="AC120" s="26" t="str">
        <f t="shared" si="17"/>
        <v/>
      </c>
      <c r="AE120" s="26" t="str">
        <f t="shared" si="18"/>
        <v/>
      </c>
      <c r="AG120" s="26" t="str">
        <f>IF($D120="", "", COUNTIF($D$11:$D$2510, "&gt;"&amp;$D120)+1+COUNTIF($D$11:$D120, $D120)-1)</f>
        <v/>
      </c>
      <c r="AH120" s="92" t="str">
        <f t="shared" si="19"/>
        <v/>
      </c>
      <c r="AJ120" s="26" t="str">
        <f t="shared" si="20"/>
        <v/>
      </c>
      <c r="AK120" s="26" t="str">
        <f t="shared" si="21"/>
        <v/>
      </c>
    </row>
    <row r="121" spans="1:37" x14ac:dyDescent="0.25">
      <c r="A121" s="97"/>
      <c r="B121" s="26" t="str">
        <f t="shared" si="11"/>
        <v/>
      </c>
      <c r="C121" s="97"/>
      <c r="D121" s="123"/>
      <c r="E121" s="124"/>
      <c r="F121" s="125"/>
      <c r="G121" s="97"/>
      <c r="H121" s="24" t="str">
        <f>IF($E121="", "", IFERROR(ROUND($E121*INDEX('Intro &amp; Setup'!$BY$8:$BY$9, MATCH($E$8, 'Intro &amp; Setup'!$BX$8:$BX$9, 0)), 2), ""))</f>
        <v/>
      </c>
      <c r="I121" s="18" t="str">
        <f>IF(OR($E121="", $F121=""), "", IF($E$8='Intro &amp; Setup'!$BX$9, $F121/$E121, IF($H$8='Intro &amp; Setup'!$BX$9, $F121/$H121, "")))</f>
        <v/>
      </c>
      <c r="J121" s="21" t="str">
        <f>IF(OR($E121="", $F121=""), "", IF($E$8='Intro &amp; Setup'!$BX$8, $F121/$E121, IF($H$8='Intro &amp; Setup'!$BX$8, $F121/$H121, "")))</f>
        <v/>
      </c>
      <c r="K121" s="97"/>
      <c r="L121" s="42" t="str">
        <f t="array" ref="L121">IF($W121="", "", IFERROR(INDEX('Standard Runs'!$D$11:$D$65, MATCH(1, ('Standard Runs'!$F$11:$F$65&lt;=E121)*('Standard Runs'!$G$11:$G$65&gt;=E121), 0)), ""))</f>
        <v/>
      </c>
      <c r="M121" s="45" t="str">
        <f t="shared" si="12"/>
        <v/>
      </c>
      <c r="N121" s="97"/>
      <c r="O121" s="52" t="str">
        <f t="shared" si="13"/>
        <v/>
      </c>
      <c r="P121" s="53" t="str">
        <f>IF(OR($L121="", $M121=""), "", COUNTIFS($L$11:$L$2510, $L121, $M$11:$M$2510, "&lt;"&amp;$M121)+1+COUNTIFS($L$11:$L121, $L121, $M$11:$M121, $M121)-1)</f>
        <v/>
      </c>
      <c r="Q121" s="97"/>
      <c r="R121" s="57" t="str">
        <f t="array" ref="R121">IF(OR($L121="", $M121=""), "", MIN(IF($L$11:$L$2510=$L121, $M$11:$M$2510)))</f>
        <v/>
      </c>
      <c r="S121" s="18" t="str">
        <f t="array" ref="S121">IF(OR($L121="", $M121=""), "", AVERAGEIF($L$11:$L$2510, $L121, $M$11:$M$2510))</f>
        <v/>
      </c>
      <c r="T121" s="21" t="str">
        <f t="array" ref="T121">IF(OR($L121="", $M121=""), "", MAX(IF($L$11:$L$2510=$L121, $M$11:$M$2510)))</f>
        <v/>
      </c>
      <c r="U121" s="97"/>
      <c r="W121" s="26" t="str">
        <f t="shared" si="14"/>
        <v/>
      </c>
      <c r="X121" s="26" t="str">
        <f t="shared" si="15"/>
        <v/>
      </c>
      <c r="Z121" s="48" t="str">
        <f>IFERROR(INDEX('Standard Runs'!$E$11:$E$65, MATCH($L121, 'Standard Runs'!$D$11:$D$65, 0)), "")</f>
        <v/>
      </c>
      <c r="AB121" s="26" t="str">
        <f t="shared" si="16"/>
        <v/>
      </c>
      <c r="AC121" s="26" t="str">
        <f t="shared" si="17"/>
        <v/>
      </c>
      <c r="AE121" s="26" t="str">
        <f t="shared" si="18"/>
        <v/>
      </c>
      <c r="AG121" s="26" t="str">
        <f>IF($D121="", "", COUNTIF($D$11:$D$2510, "&gt;"&amp;$D121)+1+COUNTIF($D$11:$D121, $D121)-1)</f>
        <v/>
      </c>
      <c r="AH121" s="92" t="str">
        <f t="shared" si="19"/>
        <v/>
      </c>
      <c r="AJ121" s="26" t="str">
        <f t="shared" si="20"/>
        <v/>
      </c>
      <c r="AK121" s="26" t="str">
        <f t="shared" si="21"/>
        <v/>
      </c>
    </row>
    <row r="122" spans="1:37" x14ac:dyDescent="0.25">
      <c r="A122" s="97"/>
      <c r="B122" s="26" t="str">
        <f t="shared" si="11"/>
        <v/>
      </c>
      <c r="C122" s="97"/>
      <c r="D122" s="123"/>
      <c r="E122" s="124"/>
      <c r="F122" s="125"/>
      <c r="G122" s="97"/>
      <c r="H122" s="24" t="str">
        <f>IF($E122="", "", IFERROR(ROUND($E122*INDEX('Intro &amp; Setup'!$BY$8:$BY$9, MATCH($E$8, 'Intro &amp; Setup'!$BX$8:$BX$9, 0)), 2), ""))</f>
        <v/>
      </c>
      <c r="I122" s="18" t="str">
        <f>IF(OR($E122="", $F122=""), "", IF($E$8='Intro &amp; Setup'!$BX$9, $F122/$E122, IF($H$8='Intro &amp; Setup'!$BX$9, $F122/$H122, "")))</f>
        <v/>
      </c>
      <c r="J122" s="21" t="str">
        <f>IF(OR($E122="", $F122=""), "", IF($E$8='Intro &amp; Setup'!$BX$8, $F122/$E122, IF($H$8='Intro &amp; Setup'!$BX$8, $F122/$H122, "")))</f>
        <v/>
      </c>
      <c r="K122" s="97"/>
      <c r="L122" s="42" t="str">
        <f t="array" ref="L122">IF($W122="", "", IFERROR(INDEX('Standard Runs'!$D$11:$D$65, MATCH(1, ('Standard Runs'!$F$11:$F$65&lt;=E122)*('Standard Runs'!$G$11:$G$65&gt;=E122), 0)), ""))</f>
        <v/>
      </c>
      <c r="M122" s="45" t="str">
        <f t="shared" si="12"/>
        <v/>
      </c>
      <c r="N122" s="97"/>
      <c r="O122" s="52" t="str">
        <f t="shared" si="13"/>
        <v/>
      </c>
      <c r="P122" s="53" t="str">
        <f>IF(OR($L122="", $M122=""), "", COUNTIFS($L$11:$L$2510, $L122, $M$11:$M$2510, "&lt;"&amp;$M122)+1+COUNTIFS($L$11:$L122, $L122, $M$11:$M122, $M122)-1)</f>
        <v/>
      </c>
      <c r="Q122" s="97"/>
      <c r="R122" s="57" t="str">
        <f t="array" ref="R122">IF(OR($L122="", $M122=""), "", MIN(IF($L$11:$L$2510=$L122, $M$11:$M$2510)))</f>
        <v/>
      </c>
      <c r="S122" s="18" t="str">
        <f t="array" ref="S122">IF(OR($L122="", $M122=""), "", AVERAGEIF($L$11:$L$2510, $L122, $M$11:$M$2510))</f>
        <v/>
      </c>
      <c r="T122" s="21" t="str">
        <f t="array" ref="T122">IF(OR($L122="", $M122=""), "", MAX(IF($L$11:$L$2510=$L122, $M$11:$M$2510)))</f>
        <v/>
      </c>
      <c r="U122" s="97"/>
      <c r="W122" s="26" t="str">
        <f t="shared" si="14"/>
        <v/>
      </c>
      <c r="X122" s="26" t="str">
        <f t="shared" si="15"/>
        <v/>
      </c>
      <c r="Z122" s="48" t="str">
        <f>IFERROR(INDEX('Standard Runs'!$E$11:$E$65, MATCH($L122, 'Standard Runs'!$D$11:$D$65, 0)), "")</f>
        <v/>
      </c>
      <c r="AB122" s="26" t="str">
        <f t="shared" si="16"/>
        <v/>
      </c>
      <c r="AC122" s="26" t="str">
        <f t="shared" si="17"/>
        <v/>
      </c>
      <c r="AE122" s="26" t="str">
        <f t="shared" si="18"/>
        <v/>
      </c>
      <c r="AG122" s="26" t="str">
        <f>IF($D122="", "", COUNTIF($D$11:$D$2510, "&gt;"&amp;$D122)+1+COUNTIF($D$11:$D122, $D122)-1)</f>
        <v/>
      </c>
      <c r="AH122" s="92" t="str">
        <f t="shared" si="19"/>
        <v/>
      </c>
      <c r="AJ122" s="26" t="str">
        <f t="shared" si="20"/>
        <v/>
      </c>
      <c r="AK122" s="26" t="str">
        <f t="shared" si="21"/>
        <v/>
      </c>
    </row>
    <row r="123" spans="1:37" x14ac:dyDescent="0.25">
      <c r="A123" s="97"/>
      <c r="B123" s="26" t="str">
        <f t="shared" si="11"/>
        <v/>
      </c>
      <c r="C123" s="97"/>
      <c r="D123" s="123"/>
      <c r="E123" s="124"/>
      <c r="F123" s="125"/>
      <c r="G123" s="97"/>
      <c r="H123" s="24" t="str">
        <f>IF($E123="", "", IFERROR(ROUND($E123*INDEX('Intro &amp; Setup'!$BY$8:$BY$9, MATCH($E$8, 'Intro &amp; Setup'!$BX$8:$BX$9, 0)), 2), ""))</f>
        <v/>
      </c>
      <c r="I123" s="18" t="str">
        <f>IF(OR($E123="", $F123=""), "", IF($E$8='Intro &amp; Setup'!$BX$9, $F123/$E123, IF($H$8='Intro &amp; Setup'!$BX$9, $F123/$H123, "")))</f>
        <v/>
      </c>
      <c r="J123" s="21" t="str">
        <f>IF(OR($E123="", $F123=""), "", IF($E$8='Intro &amp; Setup'!$BX$8, $F123/$E123, IF($H$8='Intro &amp; Setup'!$BX$8, $F123/$H123, "")))</f>
        <v/>
      </c>
      <c r="K123" s="97"/>
      <c r="L123" s="42" t="str">
        <f t="array" ref="L123">IF($W123="", "", IFERROR(INDEX('Standard Runs'!$D$11:$D$65, MATCH(1, ('Standard Runs'!$F$11:$F$65&lt;=E123)*('Standard Runs'!$G$11:$G$65&gt;=E123), 0)), ""))</f>
        <v/>
      </c>
      <c r="M123" s="45" t="str">
        <f t="shared" si="12"/>
        <v/>
      </c>
      <c r="N123" s="97"/>
      <c r="O123" s="52" t="str">
        <f t="shared" si="13"/>
        <v/>
      </c>
      <c r="P123" s="53" t="str">
        <f>IF(OR($L123="", $M123=""), "", COUNTIFS($L$11:$L$2510, $L123, $M$11:$M$2510, "&lt;"&amp;$M123)+1+COUNTIFS($L$11:$L123, $L123, $M$11:$M123, $M123)-1)</f>
        <v/>
      </c>
      <c r="Q123" s="97"/>
      <c r="R123" s="57" t="str">
        <f t="array" ref="R123">IF(OR($L123="", $M123=""), "", MIN(IF($L$11:$L$2510=$L123, $M$11:$M$2510)))</f>
        <v/>
      </c>
      <c r="S123" s="18" t="str">
        <f t="array" ref="S123">IF(OR($L123="", $M123=""), "", AVERAGEIF($L$11:$L$2510, $L123, $M$11:$M$2510))</f>
        <v/>
      </c>
      <c r="T123" s="21" t="str">
        <f t="array" ref="T123">IF(OR($L123="", $M123=""), "", MAX(IF($L$11:$L$2510=$L123, $M$11:$M$2510)))</f>
        <v/>
      </c>
      <c r="U123" s="97"/>
      <c r="W123" s="26" t="str">
        <f t="shared" si="14"/>
        <v/>
      </c>
      <c r="X123" s="26" t="str">
        <f t="shared" si="15"/>
        <v/>
      </c>
      <c r="Z123" s="48" t="str">
        <f>IFERROR(INDEX('Standard Runs'!$E$11:$E$65, MATCH($L123, 'Standard Runs'!$D$11:$D$65, 0)), "")</f>
        <v/>
      </c>
      <c r="AB123" s="26" t="str">
        <f t="shared" si="16"/>
        <v/>
      </c>
      <c r="AC123" s="26" t="str">
        <f t="shared" si="17"/>
        <v/>
      </c>
      <c r="AE123" s="26" t="str">
        <f t="shared" si="18"/>
        <v/>
      </c>
      <c r="AG123" s="26" t="str">
        <f>IF($D123="", "", COUNTIF($D$11:$D$2510, "&gt;"&amp;$D123)+1+COUNTIF($D$11:$D123, $D123)-1)</f>
        <v/>
      </c>
      <c r="AH123" s="92" t="str">
        <f t="shared" si="19"/>
        <v/>
      </c>
      <c r="AJ123" s="26" t="str">
        <f t="shared" si="20"/>
        <v/>
      </c>
      <c r="AK123" s="26" t="str">
        <f t="shared" si="21"/>
        <v/>
      </c>
    </row>
    <row r="124" spans="1:37" x14ac:dyDescent="0.25">
      <c r="A124" s="97"/>
      <c r="B124" s="26" t="str">
        <f t="shared" si="11"/>
        <v/>
      </c>
      <c r="C124" s="97"/>
      <c r="D124" s="123"/>
      <c r="E124" s="124"/>
      <c r="F124" s="125"/>
      <c r="G124" s="97"/>
      <c r="H124" s="24" t="str">
        <f>IF($E124="", "", IFERROR(ROUND($E124*INDEX('Intro &amp; Setup'!$BY$8:$BY$9, MATCH($E$8, 'Intro &amp; Setup'!$BX$8:$BX$9, 0)), 2), ""))</f>
        <v/>
      </c>
      <c r="I124" s="18" t="str">
        <f>IF(OR($E124="", $F124=""), "", IF($E$8='Intro &amp; Setup'!$BX$9, $F124/$E124, IF($H$8='Intro &amp; Setup'!$BX$9, $F124/$H124, "")))</f>
        <v/>
      </c>
      <c r="J124" s="21" t="str">
        <f>IF(OR($E124="", $F124=""), "", IF($E$8='Intro &amp; Setup'!$BX$8, $F124/$E124, IF($H$8='Intro &amp; Setup'!$BX$8, $F124/$H124, "")))</f>
        <v/>
      </c>
      <c r="K124" s="97"/>
      <c r="L124" s="42" t="str">
        <f t="array" ref="L124">IF($W124="", "", IFERROR(INDEX('Standard Runs'!$D$11:$D$65, MATCH(1, ('Standard Runs'!$F$11:$F$65&lt;=E124)*('Standard Runs'!$G$11:$G$65&gt;=E124), 0)), ""))</f>
        <v/>
      </c>
      <c r="M124" s="45" t="str">
        <f t="shared" si="12"/>
        <v/>
      </c>
      <c r="N124" s="97"/>
      <c r="O124" s="52" t="str">
        <f t="shared" si="13"/>
        <v/>
      </c>
      <c r="P124" s="53" t="str">
        <f>IF(OR($L124="", $M124=""), "", COUNTIFS($L$11:$L$2510, $L124, $M$11:$M$2510, "&lt;"&amp;$M124)+1+COUNTIFS($L$11:$L124, $L124, $M$11:$M124, $M124)-1)</f>
        <v/>
      </c>
      <c r="Q124" s="97"/>
      <c r="R124" s="57" t="str">
        <f t="array" ref="R124">IF(OR($L124="", $M124=""), "", MIN(IF($L$11:$L$2510=$L124, $M$11:$M$2510)))</f>
        <v/>
      </c>
      <c r="S124" s="18" t="str">
        <f t="array" ref="S124">IF(OR($L124="", $M124=""), "", AVERAGEIF($L$11:$L$2510, $L124, $M$11:$M$2510))</f>
        <v/>
      </c>
      <c r="T124" s="21" t="str">
        <f t="array" ref="T124">IF(OR($L124="", $M124=""), "", MAX(IF($L$11:$L$2510=$L124, $M$11:$M$2510)))</f>
        <v/>
      </c>
      <c r="U124" s="97"/>
      <c r="W124" s="26" t="str">
        <f t="shared" si="14"/>
        <v/>
      </c>
      <c r="X124" s="26" t="str">
        <f t="shared" si="15"/>
        <v/>
      </c>
      <c r="Z124" s="48" t="str">
        <f>IFERROR(INDEX('Standard Runs'!$E$11:$E$65, MATCH($L124, 'Standard Runs'!$D$11:$D$65, 0)), "")</f>
        <v/>
      </c>
      <c r="AB124" s="26" t="str">
        <f t="shared" si="16"/>
        <v/>
      </c>
      <c r="AC124" s="26" t="str">
        <f t="shared" si="17"/>
        <v/>
      </c>
      <c r="AE124" s="26" t="str">
        <f t="shared" si="18"/>
        <v/>
      </c>
      <c r="AG124" s="26" t="str">
        <f>IF($D124="", "", COUNTIF($D$11:$D$2510, "&gt;"&amp;$D124)+1+COUNTIF($D$11:$D124, $D124)-1)</f>
        <v/>
      </c>
      <c r="AH124" s="92" t="str">
        <f t="shared" si="19"/>
        <v/>
      </c>
      <c r="AJ124" s="26" t="str">
        <f t="shared" si="20"/>
        <v/>
      </c>
      <c r="AK124" s="26" t="str">
        <f t="shared" si="21"/>
        <v/>
      </c>
    </row>
    <row r="125" spans="1:37" x14ac:dyDescent="0.25">
      <c r="A125" s="97"/>
      <c r="B125" s="26" t="str">
        <f t="shared" si="11"/>
        <v/>
      </c>
      <c r="C125" s="97"/>
      <c r="D125" s="123"/>
      <c r="E125" s="124"/>
      <c r="F125" s="125"/>
      <c r="G125" s="97"/>
      <c r="H125" s="24" t="str">
        <f>IF($E125="", "", IFERROR(ROUND($E125*INDEX('Intro &amp; Setup'!$BY$8:$BY$9, MATCH($E$8, 'Intro &amp; Setup'!$BX$8:$BX$9, 0)), 2), ""))</f>
        <v/>
      </c>
      <c r="I125" s="18" t="str">
        <f>IF(OR($E125="", $F125=""), "", IF($E$8='Intro &amp; Setup'!$BX$9, $F125/$E125, IF($H$8='Intro &amp; Setup'!$BX$9, $F125/$H125, "")))</f>
        <v/>
      </c>
      <c r="J125" s="21" t="str">
        <f>IF(OR($E125="", $F125=""), "", IF($E$8='Intro &amp; Setup'!$BX$8, $F125/$E125, IF($H$8='Intro &amp; Setup'!$BX$8, $F125/$H125, "")))</f>
        <v/>
      </c>
      <c r="K125" s="97"/>
      <c r="L125" s="42" t="str">
        <f t="array" ref="L125">IF($W125="", "", IFERROR(INDEX('Standard Runs'!$D$11:$D$65, MATCH(1, ('Standard Runs'!$F$11:$F$65&lt;=E125)*('Standard Runs'!$G$11:$G$65&gt;=E125), 0)), ""))</f>
        <v/>
      </c>
      <c r="M125" s="45" t="str">
        <f t="shared" si="12"/>
        <v/>
      </c>
      <c r="N125" s="97"/>
      <c r="O125" s="52" t="str">
        <f t="shared" si="13"/>
        <v/>
      </c>
      <c r="P125" s="53" t="str">
        <f>IF(OR($L125="", $M125=""), "", COUNTIFS($L$11:$L$2510, $L125, $M$11:$M$2510, "&lt;"&amp;$M125)+1+COUNTIFS($L$11:$L125, $L125, $M$11:$M125, $M125)-1)</f>
        <v/>
      </c>
      <c r="Q125" s="97"/>
      <c r="R125" s="57" t="str">
        <f t="array" ref="R125">IF(OR($L125="", $M125=""), "", MIN(IF($L$11:$L$2510=$L125, $M$11:$M$2510)))</f>
        <v/>
      </c>
      <c r="S125" s="18" t="str">
        <f t="array" ref="S125">IF(OR($L125="", $M125=""), "", AVERAGEIF($L$11:$L$2510, $L125, $M$11:$M$2510))</f>
        <v/>
      </c>
      <c r="T125" s="21" t="str">
        <f t="array" ref="T125">IF(OR($L125="", $M125=""), "", MAX(IF($L$11:$L$2510=$L125, $M$11:$M$2510)))</f>
        <v/>
      </c>
      <c r="U125" s="97"/>
      <c r="W125" s="26" t="str">
        <f t="shared" si="14"/>
        <v/>
      </c>
      <c r="X125" s="26" t="str">
        <f t="shared" si="15"/>
        <v/>
      </c>
      <c r="Z125" s="48" t="str">
        <f>IFERROR(INDEX('Standard Runs'!$E$11:$E$65, MATCH($L125, 'Standard Runs'!$D$11:$D$65, 0)), "")</f>
        <v/>
      </c>
      <c r="AB125" s="26" t="str">
        <f t="shared" si="16"/>
        <v/>
      </c>
      <c r="AC125" s="26" t="str">
        <f t="shared" si="17"/>
        <v/>
      </c>
      <c r="AE125" s="26" t="str">
        <f t="shared" si="18"/>
        <v/>
      </c>
      <c r="AG125" s="26" t="str">
        <f>IF($D125="", "", COUNTIF($D$11:$D$2510, "&gt;"&amp;$D125)+1+COUNTIF($D$11:$D125, $D125)-1)</f>
        <v/>
      </c>
      <c r="AH125" s="92" t="str">
        <f t="shared" si="19"/>
        <v/>
      </c>
      <c r="AJ125" s="26" t="str">
        <f t="shared" si="20"/>
        <v/>
      </c>
      <c r="AK125" s="26" t="str">
        <f t="shared" si="21"/>
        <v/>
      </c>
    </row>
    <row r="126" spans="1:37" x14ac:dyDescent="0.25">
      <c r="A126" s="97"/>
      <c r="B126" s="26" t="str">
        <f t="shared" si="11"/>
        <v/>
      </c>
      <c r="C126" s="97"/>
      <c r="D126" s="123"/>
      <c r="E126" s="124"/>
      <c r="F126" s="125"/>
      <c r="G126" s="97"/>
      <c r="H126" s="24" t="str">
        <f>IF($E126="", "", IFERROR(ROUND($E126*INDEX('Intro &amp; Setup'!$BY$8:$BY$9, MATCH($E$8, 'Intro &amp; Setup'!$BX$8:$BX$9, 0)), 2), ""))</f>
        <v/>
      </c>
      <c r="I126" s="18" t="str">
        <f>IF(OR($E126="", $F126=""), "", IF($E$8='Intro &amp; Setup'!$BX$9, $F126/$E126, IF($H$8='Intro &amp; Setup'!$BX$9, $F126/$H126, "")))</f>
        <v/>
      </c>
      <c r="J126" s="21" t="str">
        <f>IF(OR($E126="", $F126=""), "", IF($E$8='Intro &amp; Setup'!$BX$8, $F126/$E126, IF($H$8='Intro &amp; Setup'!$BX$8, $F126/$H126, "")))</f>
        <v/>
      </c>
      <c r="K126" s="97"/>
      <c r="L126" s="42" t="str">
        <f t="array" ref="L126">IF($W126="", "", IFERROR(INDEX('Standard Runs'!$D$11:$D$65, MATCH(1, ('Standard Runs'!$F$11:$F$65&lt;=E126)*('Standard Runs'!$G$11:$G$65&gt;=E126), 0)), ""))</f>
        <v/>
      </c>
      <c r="M126" s="45" t="str">
        <f t="shared" si="12"/>
        <v/>
      </c>
      <c r="N126" s="97"/>
      <c r="O126" s="52" t="str">
        <f t="shared" si="13"/>
        <v/>
      </c>
      <c r="P126" s="53" t="str">
        <f>IF(OR($L126="", $M126=""), "", COUNTIFS($L$11:$L$2510, $L126, $M$11:$M$2510, "&lt;"&amp;$M126)+1+COUNTIFS($L$11:$L126, $L126, $M$11:$M126, $M126)-1)</f>
        <v/>
      </c>
      <c r="Q126" s="97"/>
      <c r="R126" s="57" t="str">
        <f t="array" ref="R126">IF(OR($L126="", $M126=""), "", MIN(IF($L$11:$L$2510=$L126, $M$11:$M$2510)))</f>
        <v/>
      </c>
      <c r="S126" s="18" t="str">
        <f t="array" ref="S126">IF(OR($L126="", $M126=""), "", AVERAGEIF($L$11:$L$2510, $L126, $M$11:$M$2510))</f>
        <v/>
      </c>
      <c r="T126" s="21" t="str">
        <f t="array" ref="T126">IF(OR($L126="", $M126=""), "", MAX(IF($L$11:$L$2510=$L126, $M$11:$M$2510)))</f>
        <v/>
      </c>
      <c r="U126" s="97"/>
      <c r="W126" s="26" t="str">
        <f t="shared" si="14"/>
        <v/>
      </c>
      <c r="X126" s="26" t="str">
        <f t="shared" si="15"/>
        <v/>
      </c>
      <c r="Z126" s="48" t="str">
        <f>IFERROR(INDEX('Standard Runs'!$E$11:$E$65, MATCH($L126, 'Standard Runs'!$D$11:$D$65, 0)), "")</f>
        <v/>
      </c>
      <c r="AB126" s="26" t="str">
        <f t="shared" si="16"/>
        <v/>
      </c>
      <c r="AC126" s="26" t="str">
        <f t="shared" si="17"/>
        <v/>
      </c>
      <c r="AE126" s="26" t="str">
        <f t="shared" si="18"/>
        <v/>
      </c>
      <c r="AG126" s="26" t="str">
        <f>IF($D126="", "", COUNTIF($D$11:$D$2510, "&gt;"&amp;$D126)+1+COUNTIF($D$11:$D126, $D126)-1)</f>
        <v/>
      </c>
      <c r="AH126" s="92" t="str">
        <f t="shared" si="19"/>
        <v/>
      </c>
      <c r="AJ126" s="26" t="str">
        <f t="shared" si="20"/>
        <v/>
      </c>
      <c r="AK126" s="26" t="str">
        <f t="shared" si="21"/>
        <v/>
      </c>
    </row>
    <row r="127" spans="1:37" x14ac:dyDescent="0.25">
      <c r="A127" s="97"/>
      <c r="B127" s="26" t="str">
        <f t="shared" si="11"/>
        <v/>
      </c>
      <c r="C127" s="97"/>
      <c r="D127" s="123"/>
      <c r="E127" s="124"/>
      <c r="F127" s="125"/>
      <c r="G127" s="97"/>
      <c r="H127" s="24" t="str">
        <f>IF($E127="", "", IFERROR(ROUND($E127*INDEX('Intro &amp; Setup'!$BY$8:$BY$9, MATCH($E$8, 'Intro &amp; Setup'!$BX$8:$BX$9, 0)), 2), ""))</f>
        <v/>
      </c>
      <c r="I127" s="18" t="str">
        <f>IF(OR($E127="", $F127=""), "", IF($E$8='Intro &amp; Setup'!$BX$9, $F127/$E127, IF($H$8='Intro &amp; Setup'!$BX$9, $F127/$H127, "")))</f>
        <v/>
      </c>
      <c r="J127" s="21" t="str">
        <f>IF(OR($E127="", $F127=""), "", IF($E$8='Intro &amp; Setup'!$BX$8, $F127/$E127, IF($H$8='Intro &amp; Setup'!$BX$8, $F127/$H127, "")))</f>
        <v/>
      </c>
      <c r="K127" s="97"/>
      <c r="L127" s="42" t="str">
        <f t="array" ref="L127">IF($W127="", "", IFERROR(INDEX('Standard Runs'!$D$11:$D$65, MATCH(1, ('Standard Runs'!$F$11:$F$65&lt;=E127)*('Standard Runs'!$G$11:$G$65&gt;=E127), 0)), ""))</f>
        <v/>
      </c>
      <c r="M127" s="45" t="str">
        <f t="shared" si="12"/>
        <v/>
      </c>
      <c r="N127" s="97"/>
      <c r="O127" s="52" t="str">
        <f t="shared" si="13"/>
        <v/>
      </c>
      <c r="P127" s="53" t="str">
        <f>IF(OR($L127="", $M127=""), "", COUNTIFS($L$11:$L$2510, $L127, $M$11:$M$2510, "&lt;"&amp;$M127)+1+COUNTIFS($L$11:$L127, $L127, $M$11:$M127, $M127)-1)</f>
        <v/>
      </c>
      <c r="Q127" s="97"/>
      <c r="R127" s="57" t="str">
        <f t="array" ref="R127">IF(OR($L127="", $M127=""), "", MIN(IF($L$11:$L$2510=$L127, $M$11:$M$2510)))</f>
        <v/>
      </c>
      <c r="S127" s="18" t="str">
        <f t="array" ref="S127">IF(OR($L127="", $M127=""), "", AVERAGEIF($L$11:$L$2510, $L127, $M$11:$M$2510))</f>
        <v/>
      </c>
      <c r="T127" s="21" t="str">
        <f t="array" ref="T127">IF(OR($L127="", $M127=""), "", MAX(IF($L$11:$L$2510=$L127, $M$11:$M$2510)))</f>
        <v/>
      </c>
      <c r="U127" s="97"/>
      <c r="W127" s="26" t="str">
        <f t="shared" si="14"/>
        <v/>
      </c>
      <c r="X127" s="26" t="str">
        <f t="shared" si="15"/>
        <v/>
      </c>
      <c r="Z127" s="48" t="str">
        <f>IFERROR(INDEX('Standard Runs'!$E$11:$E$65, MATCH($L127, 'Standard Runs'!$D$11:$D$65, 0)), "")</f>
        <v/>
      </c>
      <c r="AB127" s="26" t="str">
        <f t="shared" si="16"/>
        <v/>
      </c>
      <c r="AC127" s="26" t="str">
        <f t="shared" si="17"/>
        <v/>
      </c>
      <c r="AE127" s="26" t="str">
        <f t="shared" si="18"/>
        <v/>
      </c>
      <c r="AG127" s="26" t="str">
        <f>IF($D127="", "", COUNTIF($D$11:$D$2510, "&gt;"&amp;$D127)+1+COUNTIF($D$11:$D127, $D127)-1)</f>
        <v/>
      </c>
      <c r="AH127" s="92" t="str">
        <f t="shared" si="19"/>
        <v/>
      </c>
      <c r="AJ127" s="26" t="str">
        <f t="shared" si="20"/>
        <v/>
      </c>
      <c r="AK127" s="26" t="str">
        <f t="shared" si="21"/>
        <v/>
      </c>
    </row>
    <row r="128" spans="1:37" x14ac:dyDescent="0.25">
      <c r="A128" s="97"/>
      <c r="B128" s="26" t="str">
        <f t="shared" si="11"/>
        <v/>
      </c>
      <c r="C128" s="97"/>
      <c r="D128" s="123"/>
      <c r="E128" s="124"/>
      <c r="F128" s="125"/>
      <c r="G128" s="97"/>
      <c r="H128" s="24" t="str">
        <f>IF($E128="", "", IFERROR(ROUND($E128*INDEX('Intro &amp; Setup'!$BY$8:$BY$9, MATCH($E$8, 'Intro &amp; Setup'!$BX$8:$BX$9, 0)), 2), ""))</f>
        <v/>
      </c>
      <c r="I128" s="18" t="str">
        <f>IF(OR($E128="", $F128=""), "", IF($E$8='Intro &amp; Setup'!$BX$9, $F128/$E128, IF($H$8='Intro &amp; Setup'!$BX$9, $F128/$H128, "")))</f>
        <v/>
      </c>
      <c r="J128" s="21" t="str">
        <f>IF(OR($E128="", $F128=""), "", IF($E$8='Intro &amp; Setup'!$BX$8, $F128/$E128, IF($H$8='Intro &amp; Setup'!$BX$8, $F128/$H128, "")))</f>
        <v/>
      </c>
      <c r="K128" s="97"/>
      <c r="L128" s="42" t="str">
        <f t="array" ref="L128">IF($W128="", "", IFERROR(INDEX('Standard Runs'!$D$11:$D$65, MATCH(1, ('Standard Runs'!$F$11:$F$65&lt;=E128)*('Standard Runs'!$G$11:$G$65&gt;=E128), 0)), ""))</f>
        <v/>
      </c>
      <c r="M128" s="45" t="str">
        <f t="shared" si="12"/>
        <v/>
      </c>
      <c r="N128" s="97"/>
      <c r="O128" s="52" t="str">
        <f t="shared" si="13"/>
        <v/>
      </c>
      <c r="P128" s="53" t="str">
        <f>IF(OR($L128="", $M128=""), "", COUNTIFS($L$11:$L$2510, $L128, $M$11:$M$2510, "&lt;"&amp;$M128)+1+COUNTIFS($L$11:$L128, $L128, $M$11:$M128, $M128)-1)</f>
        <v/>
      </c>
      <c r="Q128" s="97"/>
      <c r="R128" s="57" t="str">
        <f t="array" ref="R128">IF(OR($L128="", $M128=""), "", MIN(IF($L$11:$L$2510=$L128, $M$11:$M$2510)))</f>
        <v/>
      </c>
      <c r="S128" s="18" t="str">
        <f t="array" ref="S128">IF(OR($L128="", $M128=""), "", AVERAGEIF($L$11:$L$2510, $L128, $M$11:$M$2510))</f>
        <v/>
      </c>
      <c r="T128" s="21" t="str">
        <f t="array" ref="T128">IF(OR($L128="", $M128=""), "", MAX(IF($L$11:$L$2510=$L128, $M$11:$M$2510)))</f>
        <v/>
      </c>
      <c r="U128" s="97"/>
      <c r="W128" s="26" t="str">
        <f t="shared" si="14"/>
        <v/>
      </c>
      <c r="X128" s="26" t="str">
        <f t="shared" si="15"/>
        <v/>
      </c>
      <c r="Z128" s="48" t="str">
        <f>IFERROR(INDEX('Standard Runs'!$E$11:$E$65, MATCH($L128, 'Standard Runs'!$D$11:$D$65, 0)), "")</f>
        <v/>
      </c>
      <c r="AB128" s="26" t="str">
        <f t="shared" si="16"/>
        <v/>
      </c>
      <c r="AC128" s="26" t="str">
        <f t="shared" si="17"/>
        <v/>
      </c>
      <c r="AE128" s="26" t="str">
        <f t="shared" si="18"/>
        <v/>
      </c>
      <c r="AG128" s="26" t="str">
        <f>IF($D128="", "", COUNTIF($D$11:$D$2510, "&gt;"&amp;$D128)+1+COUNTIF($D$11:$D128, $D128)-1)</f>
        <v/>
      </c>
      <c r="AH128" s="92" t="str">
        <f t="shared" si="19"/>
        <v/>
      </c>
      <c r="AJ128" s="26" t="str">
        <f t="shared" si="20"/>
        <v/>
      </c>
      <c r="AK128" s="26" t="str">
        <f t="shared" si="21"/>
        <v/>
      </c>
    </row>
    <row r="129" spans="1:37" x14ac:dyDescent="0.25">
      <c r="A129" s="97"/>
      <c r="B129" s="26" t="str">
        <f t="shared" si="11"/>
        <v/>
      </c>
      <c r="C129" s="97"/>
      <c r="D129" s="123"/>
      <c r="E129" s="124"/>
      <c r="F129" s="125"/>
      <c r="G129" s="97"/>
      <c r="H129" s="24" t="str">
        <f>IF($E129="", "", IFERROR(ROUND($E129*INDEX('Intro &amp; Setup'!$BY$8:$BY$9, MATCH($E$8, 'Intro &amp; Setup'!$BX$8:$BX$9, 0)), 2), ""))</f>
        <v/>
      </c>
      <c r="I129" s="18" t="str">
        <f>IF(OR($E129="", $F129=""), "", IF($E$8='Intro &amp; Setup'!$BX$9, $F129/$E129, IF($H$8='Intro &amp; Setup'!$BX$9, $F129/$H129, "")))</f>
        <v/>
      </c>
      <c r="J129" s="21" t="str">
        <f>IF(OR($E129="", $F129=""), "", IF($E$8='Intro &amp; Setup'!$BX$8, $F129/$E129, IF($H$8='Intro &amp; Setup'!$BX$8, $F129/$H129, "")))</f>
        <v/>
      </c>
      <c r="K129" s="97"/>
      <c r="L129" s="42" t="str">
        <f t="array" ref="L129">IF($W129="", "", IFERROR(INDEX('Standard Runs'!$D$11:$D$65, MATCH(1, ('Standard Runs'!$F$11:$F$65&lt;=E129)*('Standard Runs'!$G$11:$G$65&gt;=E129), 0)), ""))</f>
        <v/>
      </c>
      <c r="M129" s="45" t="str">
        <f t="shared" si="12"/>
        <v/>
      </c>
      <c r="N129" s="97"/>
      <c r="O129" s="52" t="str">
        <f t="shared" si="13"/>
        <v/>
      </c>
      <c r="P129" s="53" t="str">
        <f>IF(OR($L129="", $M129=""), "", COUNTIFS($L$11:$L$2510, $L129, $M$11:$M$2510, "&lt;"&amp;$M129)+1+COUNTIFS($L$11:$L129, $L129, $M$11:$M129, $M129)-1)</f>
        <v/>
      </c>
      <c r="Q129" s="97"/>
      <c r="R129" s="57" t="str">
        <f t="array" ref="R129">IF(OR($L129="", $M129=""), "", MIN(IF($L$11:$L$2510=$L129, $M$11:$M$2510)))</f>
        <v/>
      </c>
      <c r="S129" s="18" t="str">
        <f t="array" ref="S129">IF(OR($L129="", $M129=""), "", AVERAGEIF($L$11:$L$2510, $L129, $M$11:$M$2510))</f>
        <v/>
      </c>
      <c r="T129" s="21" t="str">
        <f t="array" ref="T129">IF(OR($L129="", $M129=""), "", MAX(IF($L$11:$L$2510=$L129, $M$11:$M$2510)))</f>
        <v/>
      </c>
      <c r="U129" s="97"/>
      <c r="W129" s="26" t="str">
        <f t="shared" si="14"/>
        <v/>
      </c>
      <c r="X129" s="26" t="str">
        <f t="shared" si="15"/>
        <v/>
      </c>
      <c r="Z129" s="48" t="str">
        <f>IFERROR(INDEX('Standard Runs'!$E$11:$E$65, MATCH($L129, 'Standard Runs'!$D$11:$D$65, 0)), "")</f>
        <v/>
      </c>
      <c r="AB129" s="26" t="str">
        <f t="shared" si="16"/>
        <v/>
      </c>
      <c r="AC129" s="26" t="str">
        <f t="shared" si="17"/>
        <v/>
      </c>
      <c r="AE129" s="26" t="str">
        <f t="shared" si="18"/>
        <v/>
      </c>
      <c r="AG129" s="26" t="str">
        <f>IF($D129="", "", COUNTIF($D$11:$D$2510, "&gt;"&amp;$D129)+1+COUNTIF($D$11:$D129, $D129)-1)</f>
        <v/>
      </c>
      <c r="AH129" s="92" t="str">
        <f t="shared" si="19"/>
        <v/>
      </c>
      <c r="AJ129" s="26" t="str">
        <f t="shared" si="20"/>
        <v/>
      </c>
      <c r="AK129" s="26" t="str">
        <f t="shared" si="21"/>
        <v/>
      </c>
    </row>
    <row r="130" spans="1:37" x14ac:dyDescent="0.25">
      <c r="A130" s="97"/>
      <c r="B130" s="26" t="str">
        <f t="shared" si="11"/>
        <v/>
      </c>
      <c r="C130" s="97"/>
      <c r="D130" s="123"/>
      <c r="E130" s="124"/>
      <c r="F130" s="125"/>
      <c r="G130" s="97"/>
      <c r="H130" s="24" t="str">
        <f>IF($E130="", "", IFERROR(ROUND($E130*INDEX('Intro &amp; Setup'!$BY$8:$BY$9, MATCH($E$8, 'Intro &amp; Setup'!$BX$8:$BX$9, 0)), 2), ""))</f>
        <v/>
      </c>
      <c r="I130" s="18" t="str">
        <f>IF(OR($E130="", $F130=""), "", IF($E$8='Intro &amp; Setup'!$BX$9, $F130/$E130, IF($H$8='Intro &amp; Setup'!$BX$9, $F130/$H130, "")))</f>
        <v/>
      </c>
      <c r="J130" s="21" t="str">
        <f>IF(OR($E130="", $F130=""), "", IF($E$8='Intro &amp; Setup'!$BX$8, $F130/$E130, IF($H$8='Intro &amp; Setup'!$BX$8, $F130/$H130, "")))</f>
        <v/>
      </c>
      <c r="K130" s="97"/>
      <c r="L130" s="42" t="str">
        <f t="array" ref="L130">IF($W130="", "", IFERROR(INDEX('Standard Runs'!$D$11:$D$65, MATCH(1, ('Standard Runs'!$F$11:$F$65&lt;=E130)*('Standard Runs'!$G$11:$G$65&gt;=E130), 0)), ""))</f>
        <v/>
      </c>
      <c r="M130" s="45" t="str">
        <f t="shared" si="12"/>
        <v/>
      </c>
      <c r="N130" s="97"/>
      <c r="O130" s="52" t="str">
        <f t="shared" si="13"/>
        <v/>
      </c>
      <c r="P130" s="53" t="str">
        <f>IF(OR($L130="", $M130=""), "", COUNTIFS($L$11:$L$2510, $L130, $M$11:$M$2510, "&lt;"&amp;$M130)+1+COUNTIFS($L$11:$L130, $L130, $M$11:$M130, $M130)-1)</f>
        <v/>
      </c>
      <c r="Q130" s="97"/>
      <c r="R130" s="57" t="str">
        <f t="array" ref="R130">IF(OR($L130="", $M130=""), "", MIN(IF($L$11:$L$2510=$L130, $M$11:$M$2510)))</f>
        <v/>
      </c>
      <c r="S130" s="18" t="str">
        <f t="array" ref="S130">IF(OR($L130="", $M130=""), "", AVERAGEIF($L$11:$L$2510, $L130, $M$11:$M$2510))</f>
        <v/>
      </c>
      <c r="T130" s="21" t="str">
        <f t="array" ref="T130">IF(OR($L130="", $M130=""), "", MAX(IF($L$11:$L$2510=$L130, $M$11:$M$2510)))</f>
        <v/>
      </c>
      <c r="U130" s="97"/>
      <c r="W130" s="26" t="str">
        <f t="shared" si="14"/>
        <v/>
      </c>
      <c r="X130" s="26" t="str">
        <f t="shared" si="15"/>
        <v/>
      </c>
      <c r="Z130" s="48" t="str">
        <f>IFERROR(INDEX('Standard Runs'!$E$11:$E$65, MATCH($L130, 'Standard Runs'!$D$11:$D$65, 0)), "")</f>
        <v/>
      </c>
      <c r="AB130" s="26" t="str">
        <f t="shared" si="16"/>
        <v/>
      </c>
      <c r="AC130" s="26" t="str">
        <f t="shared" si="17"/>
        <v/>
      </c>
      <c r="AE130" s="26" t="str">
        <f t="shared" si="18"/>
        <v/>
      </c>
      <c r="AG130" s="26" t="str">
        <f>IF($D130="", "", COUNTIF($D$11:$D$2510, "&gt;"&amp;$D130)+1+COUNTIF($D$11:$D130, $D130)-1)</f>
        <v/>
      </c>
      <c r="AH130" s="92" t="str">
        <f t="shared" si="19"/>
        <v/>
      </c>
      <c r="AJ130" s="26" t="str">
        <f t="shared" si="20"/>
        <v/>
      </c>
      <c r="AK130" s="26" t="str">
        <f t="shared" si="21"/>
        <v/>
      </c>
    </row>
    <row r="131" spans="1:37" x14ac:dyDescent="0.25">
      <c r="A131" s="97"/>
      <c r="B131" s="26" t="str">
        <f t="shared" si="11"/>
        <v/>
      </c>
      <c r="C131" s="97"/>
      <c r="D131" s="123"/>
      <c r="E131" s="124"/>
      <c r="F131" s="125"/>
      <c r="G131" s="97"/>
      <c r="H131" s="24" t="str">
        <f>IF($E131="", "", IFERROR(ROUND($E131*INDEX('Intro &amp; Setup'!$BY$8:$BY$9, MATCH($E$8, 'Intro &amp; Setup'!$BX$8:$BX$9, 0)), 2), ""))</f>
        <v/>
      </c>
      <c r="I131" s="18" t="str">
        <f>IF(OR($E131="", $F131=""), "", IF($E$8='Intro &amp; Setup'!$BX$9, $F131/$E131, IF($H$8='Intro &amp; Setup'!$BX$9, $F131/$H131, "")))</f>
        <v/>
      </c>
      <c r="J131" s="21" t="str">
        <f>IF(OR($E131="", $F131=""), "", IF($E$8='Intro &amp; Setup'!$BX$8, $F131/$E131, IF($H$8='Intro &amp; Setup'!$BX$8, $F131/$H131, "")))</f>
        <v/>
      </c>
      <c r="K131" s="97"/>
      <c r="L131" s="42" t="str">
        <f t="array" ref="L131">IF($W131="", "", IFERROR(INDEX('Standard Runs'!$D$11:$D$65, MATCH(1, ('Standard Runs'!$F$11:$F$65&lt;=E131)*('Standard Runs'!$G$11:$G$65&gt;=E131), 0)), ""))</f>
        <v/>
      </c>
      <c r="M131" s="45" t="str">
        <f t="shared" si="12"/>
        <v/>
      </c>
      <c r="N131" s="97"/>
      <c r="O131" s="52" t="str">
        <f t="shared" si="13"/>
        <v/>
      </c>
      <c r="P131" s="53" t="str">
        <f>IF(OR($L131="", $M131=""), "", COUNTIFS($L$11:$L$2510, $L131, $M$11:$M$2510, "&lt;"&amp;$M131)+1+COUNTIFS($L$11:$L131, $L131, $M$11:$M131, $M131)-1)</f>
        <v/>
      </c>
      <c r="Q131" s="97"/>
      <c r="R131" s="57" t="str">
        <f t="array" ref="R131">IF(OR($L131="", $M131=""), "", MIN(IF($L$11:$L$2510=$L131, $M$11:$M$2510)))</f>
        <v/>
      </c>
      <c r="S131" s="18" t="str">
        <f t="array" ref="S131">IF(OR($L131="", $M131=""), "", AVERAGEIF($L$11:$L$2510, $L131, $M$11:$M$2510))</f>
        <v/>
      </c>
      <c r="T131" s="21" t="str">
        <f t="array" ref="T131">IF(OR($L131="", $M131=""), "", MAX(IF($L$11:$L$2510=$L131, $M$11:$M$2510)))</f>
        <v/>
      </c>
      <c r="U131" s="97"/>
      <c r="W131" s="26" t="str">
        <f t="shared" si="14"/>
        <v/>
      </c>
      <c r="X131" s="26" t="str">
        <f t="shared" si="15"/>
        <v/>
      </c>
      <c r="Z131" s="48" t="str">
        <f>IFERROR(INDEX('Standard Runs'!$E$11:$E$65, MATCH($L131, 'Standard Runs'!$D$11:$D$65, 0)), "")</f>
        <v/>
      </c>
      <c r="AB131" s="26" t="str">
        <f t="shared" si="16"/>
        <v/>
      </c>
      <c r="AC131" s="26" t="str">
        <f t="shared" si="17"/>
        <v/>
      </c>
      <c r="AE131" s="26" t="str">
        <f t="shared" si="18"/>
        <v/>
      </c>
      <c r="AG131" s="26" t="str">
        <f>IF($D131="", "", COUNTIF($D$11:$D$2510, "&gt;"&amp;$D131)+1+COUNTIF($D$11:$D131, $D131)-1)</f>
        <v/>
      </c>
      <c r="AH131" s="92" t="str">
        <f t="shared" si="19"/>
        <v/>
      </c>
      <c r="AJ131" s="26" t="str">
        <f t="shared" si="20"/>
        <v/>
      </c>
      <c r="AK131" s="26" t="str">
        <f t="shared" si="21"/>
        <v/>
      </c>
    </row>
    <row r="132" spans="1:37" x14ac:dyDescent="0.25">
      <c r="A132" s="97"/>
      <c r="B132" s="26" t="str">
        <f t="shared" si="11"/>
        <v/>
      </c>
      <c r="C132" s="97"/>
      <c r="D132" s="123"/>
      <c r="E132" s="124"/>
      <c r="F132" s="125"/>
      <c r="G132" s="97"/>
      <c r="H132" s="24" t="str">
        <f>IF($E132="", "", IFERROR(ROUND($E132*INDEX('Intro &amp; Setup'!$BY$8:$BY$9, MATCH($E$8, 'Intro &amp; Setup'!$BX$8:$BX$9, 0)), 2), ""))</f>
        <v/>
      </c>
      <c r="I132" s="18" t="str">
        <f>IF(OR($E132="", $F132=""), "", IF($E$8='Intro &amp; Setup'!$BX$9, $F132/$E132, IF($H$8='Intro &amp; Setup'!$BX$9, $F132/$H132, "")))</f>
        <v/>
      </c>
      <c r="J132" s="21" t="str">
        <f>IF(OR($E132="", $F132=""), "", IF($E$8='Intro &amp; Setup'!$BX$8, $F132/$E132, IF($H$8='Intro &amp; Setup'!$BX$8, $F132/$H132, "")))</f>
        <v/>
      </c>
      <c r="K132" s="97"/>
      <c r="L132" s="42" t="str">
        <f t="array" ref="L132">IF($W132="", "", IFERROR(INDEX('Standard Runs'!$D$11:$D$65, MATCH(1, ('Standard Runs'!$F$11:$F$65&lt;=E132)*('Standard Runs'!$G$11:$G$65&gt;=E132), 0)), ""))</f>
        <v/>
      </c>
      <c r="M132" s="45" t="str">
        <f t="shared" si="12"/>
        <v/>
      </c>
      <c r="N132" s="97"/>
      <c r="O132" s="52" t="str">
        <f t="shared" si="13"/>
        <v/>
      </c>
      <c r="P132" s="53" t="str">
        <f>IF(OR($L132="", $M132=""), "", COUNTIFS($L$11:$L$2510, $L132, $M$11:$M$2510, "&lt;"&amp;$M132)+1+COUNTIFS($L$11:$L132, $L132, $M$11:$M132, $M132)-1)</f>
        <v/>
      </c>
      <c r="Q132" s="97"/>
      <c r="R132" s="57" t="str">
        <f t="array" ref="R132">IF(OR($L132="", $M132=""), "", MIN(IF($L$11:$L$2510=$L132, $M$11:$M$2510)))</f>
        <v/>
      </c>
      <c r="S132" s="18" t="str">
        <f t="array" ref="S132">IF(OR($L132="", $M132=""), "", AVERAGEIF($L$11:$L$2510, $L132, $M$11:$M$2510))</f>
        <v/>
      </c>
      <c r="T132" s="21" t="str">
        <f t="array" ref="T132">IF(OR($L132="", $M132=""), "", MAX(IF($L$11:$L$2510=$L132, $M$11:$M$2510)))</f>
        <v/>
      </c>
      <c r="U132" s="97"/>
      <c r="W132" s="26" t="str">
        <f t="shared" si="14"/>
        <v/>
      </c>
      <c r="X132" s="26" t="str">
        <f t="shared" si="15"/>
        <v/>
      </c>
      <c r="Z132" s="48" t="str">
        <f>IFERROR(INDEX('Standard Runs'!$E$11:$E$65, MATCH($L132, 'Standard Runs'!$D$11:$D$65, 0)), "")</f>
        <v/>
      </c>
      <c r="AB132" s="26" t="str">
        <f t="shared" si="16"/>
        <v/>
      </c>
      <c r="AC132" s="26" t="str">
        <f t="shared" si="17"/>
        <v/>
      </c>
      <c r="AE132" s="26" t="str">
        <f t="shared" si="18"/>
        <v/>
      </c>
      <c r="AG132" s="26" t="str">
        <f>IF($D132="", "", COUNTIF($D$11:$D$2510, "&gt;"&amp;$D132)+1+COUNTIF($D$11:$D132, $D132)-1)</f>
        <v/>
      </c>
      <c r="AH132" s="92" t="str">
        <f t="shared" si="19"/>
        <v/>
      </c>
      <c r="AJ132" s="26" t="str">
        <f t="shared" si="20"/>
        <v/>
      </c>
      <c r="AK132" s="26" t="str">
        <f t="shared" si="21"/>
        <v/>
      </c>
    </row>
    <row r="133" spans="1:37" x14ac:dyDescent="0.25">
      <c r="A133" s="97"/>
      <c r="B133" s="26" t="str">
        <f t="shared" si="11"/>
        <v/>
      </c>
      <c r="C133" s="97"/>
      <c r="D133" s="123"/>
      <c r="E133" s="124"/>
      <c r="F133" s="125"/>
      <c r="G133" s="97"/>
      <c r="H133" s="24" t="str">
        <f>IF($E133="", "", IFERROR(ROUND($E133*INDEX('Intro &amp; Setup'!$BY$8:$BY$9, MATCH($E$8, 'Intro &amp; Setup'!$BX$8:$BX$9, 0)), 2), ""))</f>
        <v/>
      </c>
      <c r="I133" s="18" t="str">
        <f>IF(OR($E133="", $F133=""), "", IF($E$8='Intro &amp; Setup'!$BX$9, $F133/$E133, IF($H$8='Intro &amp; Setup'!$BX$9, $F133/$H133, "")))</f>
        <v/>
      </c>
      <c r="J133" s="21" t="str">
        <f>IF(OR($E133="", $F133=""), "", IF($E$8='Intro &amp; Setup'!$BX$8, $F133/$E133, IF($H$8='Intro &amp; Setup'!$BX$8, $F133/$H133, "")))</f>
        <v/>
      </c>
      <c r="K133" s="97"/>
      <c r="L133" s="42" t="str">
        <f t="array" ref="L133">IF($W133="", "", IFERROR(INDEX('Standard Runs'!$D$11:$D$65, MATCH(1, ('Standard Runs'!$F$11:$F$65&lt;=E133)*('Standard Runs'!$G$11:$G$65&gt;=E133), 0)), ""))</f>
        <v/>
      </c>
      <c r="M133" s="45" t="str">
        <f t="shared" si="12"/>
        <v/>
      </c>
      <c r="N133" s="97"/>
      <c r="O133" s="52" t="str">
        <f t="shared" si="13"/>
        <v/>
      </c>
      <c r="P133" s="53" t="str">
        <f>IF(OR($L133="", $M133=""), "", COUNTIFS($L$11:$L$2510, $L133, $M$11:$M$2510, "&lt;"&amp;$M133)+1+COUNTIFS($L$11:$L133, $L133, $M$11:$M133, $M133)-1)</f>
        <v/>
      </c>
      <c r="Q133" s="97"/>
      <c r="R133" s="57" t="str">
        <f t="array" ref="R133">IF(OR($L133="", $M133=""), "", MIN(IF($L$11:$L$2510=$L133, $M$11:$M$2510)))</f>
        <v/>
      </c>
      <c r="S133" s="18" t="str">
        <f t="array" ref="S133">IF(OR($L133="", $M133=""), "", AVERAGEIF($L$11:$L$2510, $L133, $M$11:$M$2510))</f>
        <v/>
      </c>
      <c r="T133" s="21" t="str">
        <f t="array" ref="T133">IF(OR($L133="", $M133=""), "", MAX(IF($L$11:$L$2510=$L133, $M$11:$M$2510)))</f>
        <v/>
      </c>
      <c r="U133" s="97"/>
      <c r="W133" s="26" t="str">
        <f t="shared" si="14"/>
        <v/>
      </c>
      <c r="X133" s="26" t="str">
        <f t="shared" si="15"/>
        <v/>
      </c>
      <c r="Z133" s="48" t="str">
        <f>IFERROR(INDEX('Standard Runs'!$E$11:$E$65, MATCH($L133, 'Standard Runs'!$D$11:$D$65, 0)), "")</f>
        <v/>
      </c>
      <c r="AB133" s="26" t="str">
        <f t="shared" si="16"/>
        <v/>
      </c>
      <c r="AC133" s="26" t="str">
        <f t="shared" si="17"/>
        <v/>
      </c>
      <c r="AE133" s="26" t="str">
        <f t="shared" si="18"/>
        <v/>
      </c>
      <c r="AG133" s="26" t="str">
        <f>IF($D133="", "", COUNTIF($D$11:$D$2510, "&gt;"&amp;$D133)+1+COUNTIF($D$11:$D133, $D133)-1)</f>
        <v/>
      </c>
      <c r="AH133" s="92" t="str">
        <f t="shared" si="19"/>
        <v/>
      </c>
      <c r="AJ133" s="26" t="str">
        <f t="shared" si="20"/>
        <v/>
      </c>
      <c r="AK133" s="26" t="str">
        <f t="shared" si="21"/>
        <v/>
      </c>
    </row>
    <row r="134" spans="1:37" x14ac:dyDescent="0.25">
      <c r="A134" s="97"/>
      <c r="B134" s="26" t="str">
        <f t="shared" si="11"/>
        <v/>
      </c>
      <c r="C134" s="97"/>
      <c r="D134" s="123"/>
      <c r="E134" s="124"/>
      <c r="F134" s="125"/>
      <c r="G134" s="97"/>
      <c r="H134" s="24" t="str">
        <f>IF($E134="", "", IFERROR(ROUND($E134*INDEX('Intro &amp; Setup'!$BY$8:$BY$9, MATCH($E$8, 'Intro &amp; Setup'!$BX$8:$BX$9, 0)), 2), ""))</f>
        <v/>
      </c>
      <c r="I134" s="18" t="str">
        <f>IF(OR($E134="", $F134=""), "", IF($E$8='Intro &amp; Setup'!$BX$9, $F134/$E134, IF($H$8='Intro &amp; Setup'!$BX$9, $F134/$H134, "")))</f>
        <v/>
      </c>
      <c r="J134" s="21" t="str">
        <f>IF(OR($E134="", $F134=""), "", IF($E$8='Intro &amp; Setup'!$BX$8, $F134/$E134, IF($H$8='Intro &amp; Setup'!$BX$8, $F134/$H134, "")))</f>
        <v/>
      </c>
      <c r="K134" s="97"/>
      <c r="L134" s="42" t="str">
        <f t="array" ref="L134">IF($W134="", "", IFERROR(INDEX('Standard Runs'!$D$11:$D$65, MATCH(1, ('Standard Runs'!$F$11:$F$65&lt;=E134)*('Standard Runs'!$G$11:$G$65&gt;=E134), 0)), ""))</f>
        <v/>
      </c>
      <c r="M134" s="45" t="str">
        <f t="shared" si="12"/>
        <v/>
      </c>
      <c r="N134" s="97"/>
      <c r="O134" s="52" t="str">
        <f t="shared" si="13"/>
        <v/>
      </c>
      <c r="P134" s="53" t="str">
        <f>IF(OR($L134="", $M134=""), "", COUNTIFS($L$11:$L$2510, $L134, $M$11:$M$2510, "&lt;"&amp;$M134)+1+COUNTIFS($L$11:$L134, $L134, $M$11:$M134, $M134)-1)</f>
        <v/>
      </c>
      <c r="Q134" s="97"/>
      <c r="R134" s="57" t="str">
        <f t="array" ref="R134">IF(OR($L134="", $M134=""), "", MIN(IF($L$11:$L$2510=$L134, $M$11:$M$2510)))</f>
        <v/>
      </c>
      <c r="S134" s="18" t="str">
        <f t="array" ref="S134">IF(OR($L134="", $M134=""), "", AVERAGEIF($L$11:$L$2510, $L134, $M$11:$M$2510))</f>
        <v/>
      </c>
      <c r="T134" s="21" t="str">
        <f t="array" ref="T134">IF(OR($L134="", $M134=""), "", MAX(IF($L$11:$L$2510=$L134, $M$11:$M$2510)))</f>
        <v/>
      </c>
      <c r="U134" s="97"/>
      <c r="W134" s="26" t="str">
        <f t="shared" si="14"/>
        <v/>
      </c>
      <c r="X134" s="26" t="str">
        <f t="shared" si="15"/>
        <v/>
      </c>
      <c r="Z134" s="48" t="str">
        <f>IFERROR(INDEX('Standard Runs'!$E$11:$E$65, MATCH($L134, 'Standard Runs'!$D$11:$D$65, 0)), "")</f>
        <v/>
      </c>
      <c r="AB134" s="26" t="str">
        <f t="shared" si="16"/>
        <v/>
      </c>
      <c r="AC134" s="26" t="str">
        <f t="shared" si="17"/>
        <v/>
      </c>
      <c r="AE134" s="26" t="str">
        <f t="shared" si="18"/>
        <v/>
      </c>
      <c r="AG134" s="26" t="str">
        <f>IF($D134="", "", COUNTIF($D$11:$D$2510, "&gt;"&amp;$D134)+1+COUNTIF($D$11:$D134, $D134)-1)</f>
        <v/>
      </c>
      <c r="AH134" s="92" t="str">
        <f t="shared" si="19"/>
        <v/>
      </c>
      <c r="AJ134" s="26" t="str">
        <f t="shared" si="20"/>
        <v/>
      </c>
      <c r="AK134" s="26" t="str">
        <f t="shared" si="21"/>
        <v/>
      </c>
    </row>
    <row r="135" spans="1:37" x14ac:dyDescent="0.25">
      <c r="A135" s="97"/>
      <c r="B135" s="26" t="str">
        <f t="shared" si="11"/>
        <v/>
      </c>
      <c r="C135" s="97"/>
      <c r="D135" s="123"/>
      <c r="E135" s="124"/>
      <c r="F135" s="125"/>
      <c r="G135" s="97"/>
      <c r="H135" s="24" t="str">
        <f>IF($E135="", "", IFERROR(ROUND($E135*INDEX('Intro &amp; Setup'!$BY$8:$BY$9, MATCH($E$8, 'Intro &amp; Setup'!$BX$8:$BX$9, 0)), 2), ""))</f>
        <v/>
      </c>
      <c r="I135" s="18" t="str">
        <f>IF(OR($E135="", $F135=""), "", IF($E$8='Intro &amp; Setup'!$BX$9, $F135/$E135, IF($H$8='Intro &amp; Setup'!$BX$9, $F135/$H135, "")))</f>
        <v/>
      </c>
      <c r="J135" s="21" t="str">
        <f>IF(OR($E135="", $F135=""), "", IF($E$8='Intro &amp; Setup'!$BX$8, $F135/$E135, IF($H$8='Intro &amp; Setup'!$BX$8, $F135/$H135, "")))</f>
        <v/>
      </c>
      <c r="K135" s="97"/>
      <c r="L135" s="42" t="str">
        <f t="array" ref="L135">IF($W135="", "", IFERROR(INDEX('Standard Runs'!$D$11:$D$65, MATCH(1, ('Standard Runs'!$F$11:$F$65&lt;=E135)*('Standard Runs'!$G$11:$G$65&gt;=E135), 0)), ""))</f>
        <v/>
      </c>
      <c r="M135" s="45" t="str">
        <f t="shared" si="12"/>
        <v/>
      </c>
      <c r="N135" s="97"/>
      <c r="O135" s="52" t="str">
        <f t="shared" si="13"/>
        <v/>
      </c>
      <c r="P135" s="53" t="str">
        <f>IF(OR($L135="", $M135=""), "", COUNTIFS($L$11:$L$2510, $L135, $M$11:$M$2510, "&lt;"&amp;$M135)+1+COUNTIFS($L$11:$L135, $L135, $M$11:$M135, $M135)-1)</f>
        <v/>
      </c>
      <c r="Q135" s="97"/>
      <c r="R135" s="57" t="str">
        <f t="array" ref="R135">IF(OR($L135="", $M135=""), "", MIN(IF($L$11:$L$2510=$L135, $M$11:$M$2510)))</f>
        <v/>
      </c>
      <c r="S135" s="18" t="str">
        <f t="array" ref="S135">IF(OR($L135="", $M135=""), "", AVERAGEIF($L$11:$L$2510, $L135, $M$11:$M$2510))</f>
        <v/>
      </c>
      <c r="T135" s="21" t="str">
        <f t="array" ref="T135">IF(OR($L135="", $M135=""), "", MAX(IF($L$11:$L$2510=$L135, $M$11:$M$2510)))</f>
        <v/>
      </c>
      <c r="U135" s="97"/>
      <c r="W135" s="26" t="str">
        <f t="shared" si="14"/>
        <v/>
      </c>
      <c r="X135" s="26" t="str">
        <f t="shared" si="15"/>
        <v/>
      </c>
      <c r="Z135" s="48" t="str">
        <f>IFERROR(INDEX('Standard Runs'!$E$11:$E$65, MATCH($L135, 'Standard Runs'!$D$11:$D$65, 0)), "")</f>
        <v/>
      </c>
      <c r="AB135" s="26" t="str">
        <f t="shared" si="16"/>
        <v/>
      </c>
      <c r="AC135" s="26" t="str">
        <f t="shared" si="17"/>
        <v/>
      </c>
      <c r="AE135" s="26" t="str">
        <f t="shared" si="18"/>
        <v/>
      </c>
      <c r="AG135" s="26" t="str">
        <f>IF($D135="", "", COUNTIF($D$11:$D$2510, "&gt;"&amp;$D135)+1+COUNTIF($D$11:$D135, $D135)-1)</f>
        <v/>
      </c>
      <c r="AH135" s="92" t="str">
        <f t="shared" si="19"/>
        <v/>
      </c>
      <c r="AJ135" s="26" t="str">
        <f t="shared" si="20"/>
        <v/>
      </c>
      <c r="AK135" s="26" t="str">
        <f t="shared" si="21"/>
        <v/>
      </c>
    </row>
    <row r="136" spans="1:37" x14ac:dyDescent="0.25">
      <c r="A136" s="97"/>
      <c r="B136" s="26" t="str">
        <f t="shared" si="11"/>
        <v/>
      </c>
      <c r="C136" s="97"/>
      <c r="D136" s="123"/>
      <c r="E136" s="124"/>
      <c r="F136" s="125"/>
      <c r="G136" s="97"/>
      <c r="H136" s="24" t="str">
        <f>IF($E136="", "", IFERROR(ROUND($E136*INDEX('Intro &amp; Setup'!$BY$8:$BY$9, MATCH($E$8, 'Intro &amp; Setup'!$BX$8:$BX$9, 0)), 2), ""))</f>
        <v/>
      </c>
      <c r="I136" s="18" t="str">
        <f>IF(OR($E136="", $F136=""), "", IF($E$8='Intro &amp; Setup'!$BX$9, $F136/$E136, IF($H$8='Intro &amp; Setup'!$BX$9, $F136/$H136, "")))</f>
        <v/>
      </c>
      <c r="J136" s="21" t="str">
        <f>IF(OR($E136="", $F136=""), "", IF($E$8='Intro &amp; Setup'!$BX$8, $F136/$E136, IF($H$8='Intro &amp; Setup'!$BX$8, $F136/$H136, "")))</f>
        <v/>
      </c>
      <c r="K136" s="97"/>
      <c r="L136" s="42" t="str">
        <f t="array" ref="L136">IF($W136="", "", IFERROR(INDEX('Standard Runs'!$D$11:$D$65, MATCH(1, ('Standard Runs'!$F$11:$F$65&lt;=E136)*('Standard Runs'!$G$11:$G$65&gt;=E136), 0)), ""))</f>
        <v/>
      </c>
      <c r="M136" s="45" t="str">
        <f t="shared" si="12"/>
        <v/>
      </c>
      <c r="N136" s="97"/>
      <c r="O136" s="52" t="str">
        <f t="shared" si="13"/>
        <v/>
      </c>
      <c r="P136" s="53" t="str">
        <f>IF(OR($L136="", $M136=""), "", COUNTIFS($L$11:$L$2510, $L136, $M$11:$M$2510, "&lt;"&amp;$M136)+1+COUNTIFS($L$11:$L136, $L136, $M$11:$M136, $M136)-1)</f>
        <v/>
      </c>
      <c r="Q136" s="97"/>
      <c r="R136" s="57" t="str">
        <f t="array" ref="R136">IF(OR($L136="", $M136=""), "", MIN(IF($L$11:$L$2510=$L136, $M$11:$M$2510)))</f>
        <v/>
      </c>
      <c r="S136" s="18" t="str">
        <f t="array" ref="S136">IF(OR($L136="", $M136=""), "", AVERAGEIF($L$11:$L$2510, $L136, $M$11:$M$2510))</f>
        <v/>
      </c>
      <c r="T136" s="21" t="str">
        <f t="array" ref="T136">IF(OR($L136="", $M136=""), "", MAX(IF($L$11:$L$2510=$L136, $M$11:$M$2510)))</f>
        <v/>
      </c>
      <c r="U136" s="97"/>
      <c r="W136" s="26" t="str">
        <f t="shared" si="14"/>
        <v/>
      </c>
      <c r="X136" s="26" t="str">
        <f t="shared" si="15"/>
        <v/>
      </c>
      <c r="Z136" s="48" t="str">
        <f>IFERROR(INDEX('Standard Runs'!$E$11:$E$65, MATCH($L136, 'Standard Runs'!$D$11:$D$65, 0)), "")</f>
        <v/>
      </c>
      <c r="AB136" s="26" t="str">
        <f t="shared" si="16"/>
        <v/>
      </c>
      <c r="AC136" s="26" t="str">
        <f t="shared" si="17"/>
        <v/>
      </c>
      <c r="AE136" s="26" t="str">
        <f t="shared" si="18"/>
        <v/>
      </c>
      <c r="AG136" s="26" t="str">
        <f>IF($D136="", "", COUNTIF($D$11:$D$2510, "&gt;"&amp;$D136)+1+COUNTIF($D$11:$D136, $D136)-1)</f>
        <v/>
      </c>
      <c r="AH136" s="92" t="str">
        <f t="shared" si="19"/>
        <v/>
      </c>
      <c r="AJ136" s="26" t="str">
        <f t="shared" si="20"/>
        <v/>
      </c>
      <c r="AK136" s="26" t="str">
        <f t="shared" si="21"/>
        <v/>
      </c>
    </row>
    <row r="137" spans="1:37" x14ac:dyDescent="0.25">
      <c r="A137" s="97"/>
      <c r="B137" s="26" t="str">
        <f t="shared" si="11"/>
        <v/>
      </c>
      <c r="C137" s="97"/>
      <c r="D137" s="123"/>
      <c r="E137" s="124"/>
      <c r="F137" s="125"/>
      <c r="G137" s="97"/>
      <c r="H137" s="24" t="str">
        <f>IF($E137="", "", IFERROR(ROUND($E137*INDEX('Intro &amp; Setup'!$BY$8:$BY$9, MATCH($E$8, 'Intro &amp; Setup'!$BX$8:$BX$9, 0)), 2), ""))</f>
        <v/>
      </c>
      <c r="I137" s="18" t="str">
        <f>IF(OR($E137="", $F137=""), "", IF($E$8='Intro &amp; Setup'!$BX$9, $F137/$E137, IF($H$8='Intro &amp; Setup'!$BX$9, $F137/$H137, "")))</f>
        <v/>
      </c>
      <c r="J137" s="21" t="str">
        <f>IF(OR($E137="", $F137=""), "", IF($E$8='Intro &amp; Setup'!$BX$8, $F137/$E137, IF($H$8='Intro &amp; Setup'!$BX$8, $F137/$H137, "")))</f>
        <v/>
      </c>
      <c r="K137" s="97"/>
      <c r="L137" s="42" t="str">
        <f t="array" ref="L137">IF($W137="", "", IFERROR(INDEX('Standard Runs'!$D$11:$D$65, MATCH(1, ('Standard Runs'!$F$11:$F$65&lt;=E137)*('Standard Runs'!$G$11:$G$65&gt;=E137), 0)), ""))</f>
        <v/>
      </c>
      <c r="M137" s="45" t="str">
        <f t="shared" si="12"/>
        <v/>
      </c>
      <c r="N137" s="97"/>
      <c r="O137" s="52" t="str">
        <f t="shared" si="13"/>
        <v/>
      </c>
      <c r="P137" s="53" t="str">
        <f>IF(OR($L137="", $M137=""), "", COUNTIFS($L$11:$L$2510, $L137, $M$11:$M$2510, "&lt;"&amp;$M137)+1+COUNTIFS($L$11:$L137, $L137, $M$11:$M137, $M137)-1)</f>
        <v/>
      </c>
      <c r="Q137" s="97"/>
      <c r="R137" s="57" t="str">
        <f t="array" ref="R137">IF(OR($L137="", $M137=""), "", MIN(IF($L$11:$L$2510=$L137, $M$11:$M$2510)))</f>
        <v/>
      </c>
      <c r="S137" s="18" t="str">
        <f t="array" ref="S137">IF(OR($L137="", $M137=""), "", AVERAGEIF($L$11:$L$2510, $L137, $M$11:$M$2510))</f>
        <v/>
      </c>
      <c r="T137" s="21" t="str">
        <f t="array" ref="T137">IF(OR($L137="", $M137=""), "", MAX(IF($L$11:$L$2510=$L137, $M$11:$M$2510)))</f>
        <v/>
      </c>
      <c r="U137" s="97"/>
      <c r="W137" s="26" t="str">
        <f t="shared" si="14"/>
        <v/>
      </c>
      <c r="X137" s="26" t="str">
        <f t="shared" si="15"/>
        <v/>
      </c>
      <c r="Z137" s="48" t="str">
        <f>IFERROR(INDEX('Standard Runs'!$E$11:$E$65, MATCH($L137, 'Standard Runs'!$D$11:$D$65, 0)), "")</f>
        <v/>
      </c>
      <c r="AB137" s="26" t="str">
        <f t="shared" si="16"/>
        <v/>
      </c>
      <c r="AC137" s="26" t="str">
        <f t="shared" si="17"/>
        <v/>
      </c>
      <c r="AE137" s="26" t="str">
        <f t="shared" si="18"/>
        <v/>
      </c>
      <c r="AG137" s="26" t="str">
        <f>IF($D137="", "", COUNTIF($D$11:$D$2510, "&gt;"&amp;$D137)+1+COUNTIF($D$11:$D137, $D137)-1)</f>
        <v/>
      </c>
      <c r="AH137" s="92" t="str">
        <f t="shared" si="19"/>
        <v/>
      </c>
      <c r="AJ137" s="26" t="str">
        <f t="shared" si="20"/>
        <v/>
      </c>
      <c r="AK137" s="26" t="str">
        <f t="shared" si="21"/>
        <v/>
      </c>
    </row>
    <row r="138" spans="1:37" x14ac:dyDescent="0.25">
      <c r="A138" s="97"/>
      <c r="B138" s="26" t="str">
        <f t="shared" si="11"/>
        <v/>
      </c>
      <c r="C138" s="97"/>
      <c r="D138" s="123"/>
      <c r="E138" s="124"/>
      <c r="F138" s="125"/>
      <c r="G138" s="97"/>
      <c r="H138" s="24" t="str">
        <f>IF($E138="", "", IFERROR(ROUND($E138*INDEX('Intro &amp; Setup'!$BY$8:$BY$9, MATCH($E$8, 'Intro &amp; Setup'!$BX$8:$BX$9, 0)), 2), ""))</f>
        <v/>
      </c>
      <c r="I138" s="18" t="str">
        <f>IF(OR($E138="", $F138=""), "", IF($E$8='Intro &amp; Setup'!$BX$9, $F138/$E138, IF($H$8='Intro &amp; Setup'!$BX$9, $F138/$H138, "")))</f>
        <v/>
      </c>
      <c r="J138" s="21" t="str">
        <f>IF(OR($E138="", $F138=""), "", IF($E$8='Intro &amp; Setup'!$BX$8, $F138/$E138, IF($H$8='Intro &amp; Setup'!$BX$8, $F138/$H138, "")))</f>
        <v/>
      </c>
      <c r="K138" s="97"/>
      <c r="L138" s="42" t="str">
        <f t="array" ref="L138">IF($W138="", "", IFERROR(INDEX('Standard Runs'!$D$11:$D$65, MATCH(1, ('Standard Runs'!$F$11:$F$65&lt;=E138)*('Standard Runs'!$G$11:$G$65&gt;=E138), 0)), ""))</f>
        <v/>
      </c>
      <c r="M138" s="45" t="str">
        <f t="shared" si="12"/>
        <v/>
      </c>
      <c r="N138" s="97"/>
      <c r="O138" s="52" t="str">
        <f t="shared" si="13"/>
        <v/>
      </c>
      <c r="P138" s="53" t="str">
        <f>IF(OR($L138="", $M138=""), "", COUNTIFS($L$11:$L$2510, $L138, $M$11:$M$2510, "&lt;"&amp;$M138)+1+COUNTIFS($L$11:$L138, $L138, $M$11:$M138, $M138)-1)</f>
        <v/>
      </c>
      <c r="Q138" s="97"/>
      <c r="R138" s="57" t="str">
        <f t="array" ref="R138">IF(OR($L138="", $M138=""), "", MIN(IF($L$11:$L$2510=$L138, $M$11:$M$2510)))</f>
        <v/>
      </c>
      <c r="S138" s="18" t="str">
        <f t="array" ref="S138">IF(OR($L138="", $M138=""), "", AVERAGEIF($L$11:$L$2510, $L138, $M$11:$M$2510))</f>
        <v/>
      </c>
      <c r="T138" s="21" t="str">
        <f t="array" ref="T138">IF(OR($L138="", $M138=""), "", MAX(IF($L$11:$L$2510=$L138, $M$11:$M$2510)))</f>
        <v/>
      </c>
      <c r="U138" s="97"/>
      <c r="W138" s="26" t="str">
        <f t="shared" si="14"/>
        <v/>
      </c>
      <c r="X138" s="26" t="str">
        <f t="shared" si="15"/>
        <v/>
      </c>
      <c r="Z138" s="48" t="str">
        <f>IFERROR(INDEX('Standard Runs'!$E$11:$E$65, MATCH($L138, 'Standard Runs'!$D$11:$D$65, 0)), "")</f>
        <v/>
      </c>
      <c r="AB138" s="26" t="str">
        <f t="shared" si="16"/>
        <v/>
      </c>
      <c r="AC138" s="26" t="str">
        <f t="shared" si="17"/>
        <v/>
      </c>
      <c r="AE138" s="26" t="str">
        <f t="shared" si="18"/>
        <v/>
      </c>
      <c r="AG138" s="26" t="str">
        <f>IF($D138="", "", COUNTIF($D$11:$D$2510, "&gt;"&amp;$D138)+1+COUNTIF($D$11:$D138, $D138)-1)</f>
        <v/>
      </c>
      <c r="AH138" s="92" t="str">
        <f t="shared" si="19"/>
        <v/>
      </c>
      <c r="AJ138" s="26" t="str">
        <f t="shared" si="20"/>
        <v/>
      </c>
      <c r="AK138" s="26" t="str">
        <f t="shared" si="21"/>
        <v/>
      </c>
    </row>
    <row r="139" spans="1:37" x14ac:dyDescent="0.25">
      <c r="A139" s="97"/>
      <c r="B139" s="26" t="str">
        <f t="shared" si="11"/>
        <v/>
      </c>
      <c r="C139" s="97"/>
      <c r="D139" s="123"/>
      <c r="E139" s="124"/>
      <c r="F139" s="125"/>
      <c r="G139" s="97"/>
      <c r="H139" s="24" t="str">
        <f>IF($E139="", "", IFERROR(ROUND($E139*INDEX('Intro &amp; Setup'!$BY$8:$BY$9, MATCH($E$8, 'Intro &amp; Setup'!$BX$8:$BX$9, 0)), 2), ""))</f>
        <v/>
      </c>
      <c r="I139" s="18" t="str">
        <f>IF(OR($E139="", $F139=""), "", IF($E$8='Intro &amp; Setup'!$BX$9, $F139/$E139, IF($H$8='Intro &amp; Setup'!$BX$9, $F139/$H139, "")))</f>
        <v/>
      </c>
      <c r="J139" s="21" t="str">
        <f>IF(OR($E139="", $F139=""), "", IF($E$8='Intro &amp; Setup'!$BX$8, $F139/$E139, IF($H$8='Intro &amp; Setup'!$BX$8, $F139/$H139, "")))</f>
        <v/>
      </c>
      <c r="K139" s="97"/>
      <c r="L139" s="42" t="str">
        <f t="array" ref="L139">IF($W139="", "", IFERROR(INDEX('Standard Runs'!$D$11:$D$65, MATCH(1, ('Standard Runs'!$F$11:$F$65&lt;=E139)*('Standard Runs'!$G$11:$G$65&gt;=E139), 0)), ""))</f>
        <v/>
      </c>
      <c r="M139" s="45" t="str">
        <f t="shared" si="12"/>
        <v/>
      </c>
      <c r="N139" s="97"/>
      <c r="O139" s="52" t="str">
        <f t="shared" si="13"/>
        <v/>
      </c>
      <c r="P139" s="53" t="str">
        <f>IF(OR($L139="", $M139=""), "", COUNTIFS($L$11:$L$2510, $L139, $M$11:$M$2510, "&lt;"&amp;$M139)+1+COUNTIFS($L$11:$L139, $L139, $M$11:$M139, $M139)-1)</f>
        <v/>
      </c>
      <c r="Q139" s="97"/>
      <c r="R139" s="57" t="str">
        <f t="array" ref="R139">IF(OR($L139="", $M139=""), "", MIN(IF($L$11:$L$2510=$L139, $M$11:$M$2510)))</f>
        <v/>
      </c>
      <c r="S139" s="18" t="str">
        <f t="array" ref="S139">IF(OR($L139="", $M139=""), "", AVERAGEIF($L$11:$L$2510, $L139, $M$11:$M$2510))</f>
        <v/>
      </c>
      <c r="T139" s="21" t="str">
        <f t="array" ref="T139">IF(OR($L139="", $M139=""), "", MAX(IF($L$11:$L$2510=$L139, $M$11:$M$2510)))</f>
        <v/>
      </c>
      <c r="U139" s="97"/>
      <c r="W139" s="26" t="str">
        <f t="shared" si="14"/>
        <v/>
      </c>
      <c r="X139" s="26" t="str">
        <f t="shared" si="15"/>
        <v/>
      </c>
      <c r="Z139" s="48" t="str">
        <f>IFERROR(INDEX('Standard Runs'!$E$11:$E$65, MATCH($L139, 'Standard Runs'!$D$11:$D$65, 0)), "")</f>
        <v/>
      </c>
      <c r="AB139" s="26" t="str">
        <f t="shared" si="16"/>
        <v/>
      </c>
      <c r="AC139" s="26" t="str">
        <f t="shared" si="17"/>
        <v/>
      </c>
      <c r="AE139" s="26" t="str">
        <f t="shared" si="18"/>
        <v/>
      </c>
      <c r="AG139" s="26" t="str">
        <f>IF($D139="", "", COUNTIF($D$11:$D$2510, "&gt;"&amp;$D139)+1+COUNTIF($D$11:$D139, $D139)-1)</f>
        <v/>
      </c>
      <c r="AH139" s="92" t="str">
        <f t="shared" si="19"/>
        <v/>
      </c>
      <c r="AJ139" s="26" t="str">
        <f t="shared" si="20"/>
        <v/>
      </c>
      <c r="AK139" s="26" t="str">
        <f t="shared" si="21"/>
        <v/>
      </c>
    </row>
    <row r="140" spans="1:37" x14ac:dyDescent="0.25">
      <c r="A140" s="97"/>
      <c r="B140" s="26" t="str">
        <f t="shared" ref="B140:B203" si="22">IF($P140="", "", IFERROR(INDEX($X$3:$X$5, MATCH($P140, $Y$3:$Y$5, 0)), ""))</f>
        <v/>
      </c>
      <c r="C140" s="97"/>
      <c r="D140" s="123"/>
      <c r="E140" s="124"/>
      <c r="F140" s="125"/>
      <c r="G140" s="97"/>
      <c r="H140" s="24" t="str">
        <f>IF($E140="", "", IFERROR(ROUND($E140*INDEX('Intro &amp; Setup'!$BY$8:$BY$9, MATCH($E$8, 'Intro &amp; Setup'!$BX$8:$BX$9, 0)), 2), ""))</f>
        <v/>
      </c>
      <c r="I140" s="18" t="str">
        <f>IF(OR($E140="", $F140=""), "", IF($E$8='Intro &amp; Setup'!$BX$9, $F140/$E140, IF($H$8='Intro &amp; Setup'!$BX$9, $F140/$H140, "")))</f>
        <v/>
      </c>
      <c r="J140" s="21" t="str">
        <f>IF(OR($E140="", $F140=""), "", IF($E$8='Intro &amp; Setup'!$BX$8, $F140/$E140, IF($H$8='Intro &amp; Setup'!$BX$8, $F140/$H140, "")))</f>
        <v/>
      </c>
      <c r="K140" s="97"/>
      <c r="L140" s="42" t="str">
        <f t="array" ref="L140">IF($W140="", "", IFERROR(INDEX('Standard Runs'!$D$11:$D$65, MATCH(1, ('Standard Runs'!$F$11:$F$65&lt;=E140)*('Standard Runs'!$G$11:$G$65&gt;=E140), 0)), ""))</f>
        <v/>
      </c>
      <c r="M140" s="45" t="str">
        <f t="shared" ref="M140:M203" si="23">IFERROR($F140/$E140*$Z140, "")</f>
        <v/>
      </c>
      <c r="N140" s="97"/>
      <c r="O140" s="52" t="str">
        <f t="shared" ref="O140:O203" si="24">IF($L140="", "", COUNTIF($L$11:$L$2510, $L140))</f>
        <v/>
      </c>
      <c r="P140" s="53" t="str">
        <f>IF(OR($L140="", $M140=""), "", COUNTIFS($L$11:$L$2510, $L140, $M$11:$M$2510, "&lt;"&amp;$M140)+1+COUNTIFS($L$11:$L140, $L140, $M$11:$M140, $M140)-1)</f>
        <v/>
      </c>
      <c r="Q140" s="97"/>
      <c r="R140" s="57" t="str">
        <f t="array" ref="R140">IF(OR($L140="", $M140=""), "", MIN(IF($L$11:$L$2510=$L140, $M$11:$M$2510)))</f>
        <v/>
      </c>
      <c r="S140" s="18" t="str">
        <f t="array" ref="S140">IF(OR($L140="", $M140=""), "", AVERAGEIF($L$11:$L$2510, $L140, $M$11:$M$2510))</f>
        <v/>
      </c>
      <c r="T140" s="21" t="str">
        <f t="array" ref="T140">IF(OR($L140="", $M140=""), "", MAX(IF($L$11:$L$2510=$L140, $M$11:$M$2510)))</f>
        <v/>
      </c>
      <c r="U140" s="97"/>
      <c r="W140" s="26" t="str">
        <f t="shared" ref="W140:W203" si="25">IF(AND($D140="", $E140="", $F140=""), "", "X")</f>
        <v/>
      </c>
      <c r="X140" s="26" t="str">
        <f t="shared" ref="X140:X203" si="26">IF($W140="", "", IF($L140="", "X", ""))</f>
        <v/>
      </c>
      <c r="Z140" s="48" t="str">
        <f>IFERROR(INDEX('Standard Runs'!$E$11:$E$65, MATCH($L140, 'Standard Runs'!$D$11:$D$65, 0)), "")</f>
        <v/>
      </c>
      <c r="AB140" s="26" t="str">
        <f t="shared" ref="AB140:AB203" si="27">IF($B140="", "", _xlfn.CONCAT($L140, " - ", $P140))</f>
        <v/>
      </c>
      <c r="AC140" s="26" t="str">
        <f t="shared" ref="AC140:AC203" si="28">IF(COUNTIF($D140:$F140, "")=0, "X", "")</f>
        <v/>
      </c>
      <c r="AE140" s="26" t="str">
        <f t="shared" ref="AE140:AE203" si="29">IF($P140="", "", IF($P140=1, _xlfn.CONCAT($L140, " - ", $AE$7), IF($P140=$O140, _xlfn.CONCAT($L140, " - ", $AE$8), "")))</f>
        <v/>
      </c>
      <c r="AG140" s="26" t="str">
        <f>IF($D140="", "", COUNTIF($D$11:$D$2510, "&gt;"&amp;$D140)+1+COUNTIF($D$11:$D140, $D140)-1)</f>
        <v/>
      </c>
      <c r="AH140" s="92" t="str">
        <f t="shared" ref="AH140:AH203" si="30">IF(OR($M140="", $Z140=""), "", $M140/$Z140)</f>
        <v/>
      </c>
      <c r="AJ140" s="26" t="str">
        <f t="shared" ref="AJ140:AJ203" si="31">IF(OR($AJ$8="", $AG140=""), "", IF($AJ$8=$L140, $AG140, ""))</f>
        <v/>
      </c>
      <c r="AK140" s="26" t="str">
        <f t="shared" ref="AK140:AK203" si="32">IF($AJ140="", "", COUNTIF($AJ$11:$AJ$2510, "&lt;"&amp;$AJ140)+1)</f>
        <v/>
      </c>
    </row>
    <row r="141" spans="1:37" x14ac:dyDescent="0.25">
      <c r="A141" s="97"/>
      <c r="B141" s="26" t="str">
        <f t="shared" si="22"/>
        <v/>
      </c>
      <c r="C141" s="97"/>
      <c r="D141" s="123"/>
      <c r="E141" s="124"/>
      <c r="F141" s="125"/>
      <c r="G141" s="97"/>
      <c r="H141" s="24" t="str">
        <f>IF($E141="", "", IFERROR(ROUND($E141*INDEX('Intro &amp; Setup'!$BY$8:$BY$9, MATCH($E$8, 'Intro &amp; Setup'!$BX$8:$BX$9, 0)), 2), ""))</f>
        <v/>
      </c>
      <c r="I141" s="18" t="str">
        <f>IF(OR($E141="", $F141=""), "", IF($E$8='Intro &amp; Setup'!$BX$9, $F141/$E141, IF($H$8='Intro &amp; Setup'!$BX$9, $F141/$H141, "")))</f>
        <v/>
      </c>
      <c r="J141" s="21" t="str">
        <f>IF(OR($E141="", $F141=""), "", IF($E$8='Intro &amp; Setup'!$BX$8, $F141/$E141, IF($H$8='Intro &amp; Setup'!$BX$8, $F141/$H141, "")))</f>
        <v/>
      </c>
      <c r="K141" s="97"/>
      <c r="L141" s="42" t="str">
        <f t="array" ref="L141">IF($W141="", "", IFERROR(INDEX('Standard Runs'!$D$11:$D$65, MATCH(1, ('Standard Runs'!$F$11:$F$65&lt;=E141)*('Standard Runs'!$G$11:$G$65&gt;=E141), 0)), ""))</f>
        <v/>
      </c>
      <c r="M141" s="45" t="str">
        <f t="shared" si="23"/>
        <v/>
      </c>
      <c r="N141" s="97"/>
      <c r="O141" s="52" t="str">
        <f t="shared" si="24"/>
        <v/>
      </c>
      <c r="P141" s="53" t="str">
        <f>IF(OR($L141="", $M141=""), "", COUNTIFS($L$11:$L$2510, $L141, $M$11:$M$2510, "&lt;"&amp;$M141)+1+COUNTIFS($L$11:$L141, $L141, $M$11:$M141, $M141)-1)</f>
        <v/>
      </c>
      <c r="Q141" s="97"/>
      <c r="R141" s="57" t="str">
        <f t="array" ref="R141">IF(OR($L141="", $M141=""), "", MIN(IF($L$11:$L$2510=$L141, $M$11:$M$2510)))</f>
        <v/>
      </c>
      <c r="S141" s="18" t="str">
        <f t="array" ref="S141">IF(OR($L141="", $M141=""), "", AVERAGEIF($L$11:$L$2510, $L141, $M$11:$M$2510))</f>
        <v/>
      </c>
      <c r="T141" s="21" t="str">
        <f t="array" ref="T141">IF(OR($L141="", $M141=""), "", MAX(IF($L$11:$L$2510=$L141, $M$11:$M$2510)))</f>
        <v/>
      </c>
      <c r="U141" s="97"/>
      <c r="W141" s="26" t="str">
        <f t="shared" si="25"/>
        <v/>
      </c>
      <c r="X141" s="26" t="str">
        <f t="shared" si="26"/>
        <v/>
      </c>
      <c r="Z141" s="48" t="str">
        <f>IFERROR(INDEX('Standard Runs'!$E$11:$E$65, MATCH($L141, 'Standard Runs'!$D$11:$D$65, 0)), "")</f>
        <v/>
      </c>
      <c r="AB141" s="26" t="str">
        <f t="shared" si="27"/>
        <v/>
      </c>
      <c r="AC141" s="26" t="str">
        <f t="shared" si="28"/>
        <v/>
      </c>
      <c r="AE141" s="26" t="str">
        <f t="shared" si="29"/>
        <v/>
      </c>
      <c r="AG141" s="26" t="str">
        <f>IF($D141="", "", COUNTIF($D$11:$D$2510, "&gt;"&amp;$D141)+1+COUNTIF($D$11:$D141, $D141)-1)</f>
        <v/>
      </c>
      <c r="AH141" s="92" t="str">
        <f t="shared" si="30"/>
        <v/>
      </c>
      <c r="AJ141" s="26" t="str">
        <f t="shared" si="31"/>
        <v/>
      </c>
      <c r="AK141" s="26" t="str">
        <f t="shared" si="32"/>
        <v/>
      </c>
    </row>
    <row r="142" spans="1:37" x14ac:dyDescent="0.25">
      <c r="A142" s="97"/>
      <c r="B142" s="26" t="str">
        <f t="shared" si="22"/>
        <v/>
      </c>
      <c r="C142" s="97"/>
      <c r="D142" s="123"/>
      <c r="E142" s="124"/>
      <c r="F142" s="125"/>
      <c r="G142" s="97"/>
      <c r="H142" s="24" t="str">
        <f>IF($E142="", "", IFERROR(ROUND($E142*INDEX('Intro &amp; Setup'!$BY$8:$BY$9, MATCH($E$8, 'Intro &amp; Setup'!$BX$8:$BX$9, 0)), 2), ""))</f>
        <v/>
      </c>
      <c r="I142" s="18" t="str">
        <f>IF(OR($E142="", $F142=""), "", IF($E$8='Intro &amp; Setup'!$BX$9, $F142/$E142, IF($H$8='Intro &amp; Setup'!$BX$9, $F142/$H142, "")))</f>
        <v/>
      </c>
      <c r="J142" s="21" t="str">
        <f>IF(OR($E142="", $F142=""), "", IF($E$8='Intro &amp; Setup'!$BX$8, $F142/$E142, IF($H$8='Intro &amp; Setup'!$BX$8, $F142/$H142, "")))</f>
        <v/>
      </c>
      <c r="K142" s="97"/>
      <c r="L142" s="42" t="str">
        <f t="array" ref="L142">IF($W142="", "", IFERROR(INDEX('Standard Runs'!$D$11:$D$65, MATCH(1, ('Standard Runs'!$F$11:$F$65&lt;=E142)*('Standard Runs'!$G$11:$G$65&gt;=E142), 0)), ""))</f>
        <v/>
      </c>
      <c r="M142" s="45" t="str">
        <f t="shared" si="23"/>
        <v/>
      </c>
      <c r="N142" s="97"/>
      <c r="O142" s="52" t="str">
        <f t="shared" si="24"/>
        <v/>
      </c>
      <c r="P142" s="53" t="str">
        <f>IF(OR($L142="", $M142=""), "", COUNTIFS($L$11:$L$2510, $L142, $M$11:$M$2510, "&lt;"&amp;$M142)+1+COUNTIFS($L$11:$L142, $L142, $M$11:$M142, $M142)-1)</f>
        <v/>
      </c>
      <c r="Q142" s="97"/>
      <c r="R142" s="57" t="str">
        <f t="array" ref="R142">IF(OR($L142="", $M142=""), "", MIN(IF($L$11:$L$2510=$L142, $M$11:$M$2510)))</f>
        <v/>
      </c>
      <c r="S142" s="18" t="str">
        <f t="array" ref="S142">IF(OR($L142="", $M142=""), "", AVERAGEIF($L$11:$L$2510, $L142, $M$11:$M$2510))</f>
        <v/>
      </c>
      <c r="T142" s="21" t="str">
        <f t="array" ref="T142">IF(OR($L142="", $M142=""), "", MAX(IF($L$11:$L$2510=$L142, $M$11:$M$2510)))</f>
        <v/>
      </c>
      <c r="U142" s="97"/>
      <c r="W142" s="26" t="str">
        <f t="shared" si="25"/>
        <v/>
      </c>
      <c r="X142" s="26" t="str">
        <f t="shared" si="26"/>
        <v/>
      </c>
      <c r="Z142" s="48" t="str">
        <f>IFERROR(INDEX('Standard Runs'!$E$11:$E$65, MATCH($L142, 'Standard Runs'!$D$11:$D$65, 0)), "")</f>
        <v/>
      </c>
      <c r="AB142" s="26" t="str">
        <f t="shared" si="27"/>
        <v/>
      </c>
      <c r="AC142" s="26" t="str">
        <f t="shared" si="28"/>
        <v/>
      </c>
      <c r="AE142" s="26" t="str">
        <f t="shared" si="29"/>
        <v/>
      </c>
      <c r="AG142" s="26" t="str">
        <f>IF($D142="", "", COUNTIF($D$11:$D$2510, "&gt;"&amp;$D142)+1+COUNTIF($D$11:$D142, $D142)-1)</f>
        <v/>
      </c>
      <c r="AH142" s="92" t="str">
        <f t="shared" si="30"/>
        <v/>
      </c>
      <c r="AJ142" s="26" t="str">
        <f t="shared" si="31"/>
        <v/>
      </c>
      <c r="AK142" s="26" t="str">
        <f t="shared" si="32"/>
        <v/>
      </c>
    </row>
    <row r="143" spans="1:37" x14ac:dyDescent="0.25">
      <c r="A143" s="97"/>
      <c r="B143" s="26" t="str">
        <f t="shared" si="22"/>
        <v/>
      </c>
      <c r="C143" s="97"/>
      <c r="D143" s="123"/>
      <c r="E143" s="124"/>
      <c r="F143" s="125"/>
      <c r="G143" s="97"/>
      <c r="H143" s="24" t="str">
        <f>IF($E143="", "", IFERROR(ROUND($E143*INDEX('Intro &amp; Setup'!$BY$8:$BY$9, MATCH($E$8, 'Intro &amp; Setup'!$BX$8:$BX$9, 0)), 2), ""))</f>
        <v/>
      </c>
      <c r="I143" s="18" t="str">
        <f>IF(OR($E143="", $F143=""), "", IF($E$8='Intro &amp; Setup'!$BX$9, $F143/$E143, IF($H$8='Intro &amp; Setup'!$BX$9, $F143/$H143, "")))</f>
        <v/>
      </c>
      <c r="J143" s="21" t="str">
        <f>IF(OR($E143="", $F143=""), "", IF($E$8='Intro &amp; Setup'!$BX$8, $F143/$E143, IF($H$8='Intro &amp; Setup'!$BX$8, $F143/$H143, "")))</f>
        <v/>
      </c>
      <c r="K143" s="97"/>
      <c r="L143" s="42" t="str">
        <f t="array" ref="L143">IF($W143="", "", IFERROR(INDEX('Standard Runs'!$D$11:$D$65, MATCH(1, ('Standard Runs'!$F$11:$F$65&lt;=E143)*('Standard Runs'!$G$11:$G$65&gt;=E143), 0)), ""))</f>
        <v/>
      </c>
      <c r="M143" s="45" t="str">
        <f t="shared" si="23"/>
        <v/>
      </c>
      <c r="N143" s="97"/>
      <c r="O143" s="52" t="str">
        <f t="shared" si="24"/>
        <v/>
      </c>
      <c r="P143" s="53" t="str">
        <f>IF(OR($L143="", $M143=""), "", COUNTIFS($L$11:$L$2510, $L143, $M$11:$M$2510, "&lt;"&amp;$M143)+1+COUNTIFS($L$11:$L143, $L143, $M$11:$M143, $M143)-1)</f>
        <v/>
      </c>
      <c r="Q143" s="97"/>
      <c r="R143" s="57" t="str">
        <f t="array" ref="R143">IF(OR($L143="", $M143=""), "", MIN(IF($L$11:$L$2510=$L143, $M$11:$M$2510)))</f>
        <v/>
      </c>
      <c r="S143" s="18" t="str">
        <f t="array" ref="S143">IF(OR($L143="", $M143=""), "", AVERAGEIF($L$11:$L$2510, $L143, $M$11:$M$2510))</f>
        <v/>
      </c>
      <c r="T143" s="21" t="str">
        <f t="array" ref="T143">IF(OR($L143="", $M143=""), "", MAX(IF($L$11:$L$2510=$L143, $M$11:$M$2510)))</f>
        <v/>
      </c>
      <c r="U143" s="97"/>
      <c r="W143" s="26" t="str">
        <f t="shared" si="25"/>
        <v/>
      </c>
      <c r="X143" s="26" t="str">
        <f t="shared" si="26"/>
        <v/>
      </c>
      <c r="Z143" s="48" t="str">
        <f>IFERROR(INDEX('Standard Runs'!$E$11:$E$65, MATCH($L143, 'Standard Runs'!$D$11:$D$65, 0)), "")</f>
        <v/>
      </c>
      <c r="AB143" s="26" t="str">
        <f t="shared" si="27"/>
        <v/>
      </c>
      <c r="AC143" s="26" t="str">
        <f t="shared" si="28"/>
        <v/>
      </c>
      <c r="AE143" s="26" t="str">
        <f t="shared" si="29"/>
        <v/>
      </c>
      <c r="AG143" s="26" t="str">
        <f>IF($D143="", "", COUNTIF($D$11:$D$2510, "&gt;"&amp;$D143)+1+COUNTIF($D$11:$D143, $D143)-1)</f>
        <v/>
      </c>
      <c r="AH143" s="92" t="str">
        <f t="shared" si="30"/>
        <v/>
      </c>
      <c r="AJ143" s="26" t="str">
        <f t="shared" si="31"/>
        <v/>
      </c>
      <c r="AK143" s="26" t="str">
        <f t="shared" si="32"/>
        <v/>
      </c>
    </row>
    <row r="144" spans="1:37" x14ac:dyDescent="0.25">
      <c r="A144" s="97"/>
      <c r="B144" s="26" t="str">
        <f t="shared" si="22"/>
        <v/>
      </c>
      <c r="C144" s="97"/>
      <c r="D144" s="123"/>
      <c r="E144" s="124"/>
      <c r="F144" s="125"/>
      <c r="G144" s="97"/>
      <c r="H144" s="24" t="str">
        <f>IF($E144="", "", IFERROR(ROUND($E144*INDEX('Intro &amp; Setup'!$BY$8:$BY$9, MATCH($E$8, 'Intro &amp; Setup'!$BX$8:$BX$9, 0)), 2), ""))</f>
        <v/>
      </c>
      <c r="I144" s="18" t="str">
        <f>IF(OR($E144="", $F144=""), "", IF($E$8='Intro &amp; Setup'!$BX$9, $F144/$E144, IF($H$8='Intro &amp; Setup'!$BX$9, $F144/$H144, "")))</f>
        <v/>
      </c>
      <c r="J144" s="21" t="str">
        <f>IF(OR($E144="", $F144=""), "", IF($E$8='Intro &amp; Setup'!$BX$8, $F144/$E144, IF($H$8='Intro &amp; Setup'!$BX$8, $F144/$H144, "")))</f>
        <v/>
      </c>
      <c r="K144" s="97"/>
      <c r="L144" s="42" t="str">
        <f t="array" ref="L144">IF($W144="", "", IFERROR(INDEX('Standard Runs'!$D$11:$D$65, MATCH(1, ('Standard Runs'!$F$11:$F$65&lt;=E144)*('Standard Runs'!$G$11:$G$65&gt;=E144), 0)), ""))</f>
        <v/>
      </c>
      <c r="M144" s="45" t="str">
        <f t="shared" si="23"/>
        <v/>
      </c>
      <c r="N144" s="97"/>
      <c r="O144" s="52" t="str">
        <f t="shared" si="24"/>
        <v/>
      </c>
      <c r="P144" s="53" t="str">
        <f>IF(OR($L144="", $M144=""), "", COUNTIFS($L$11:$L$2510, $L144, $M$11:$M$2510, "&lt;"&amp;$M144)+1+COUNTIFS($L$11:$L144, $L144, $M$11:$M144, $M144)-1)</f>
        <v/>
      </c>
      <c r="Q144" s="97"/>
      <c r="R144" s="57" t="str">
        <f t="array" ref="R144">IF(OR($L144="", $M144=""), "", MIN(IF($L$11:$L$2510=$L144, $M$11:$M$2510)))</f>
        <v/>
      </c>
      <c r="S144" s="18" t="str">
        <f t="array" ref="S144">IF(OR($L144="", $M144=""), "", AVERAGEIF($L$11:$L$2510, $L144, $M$11:$M$2510))</f>
        <v/>
      </c>
      <c r="T144" s="21" t="str">
        <f t="array" ref="T144">IF(OR($L144="", $M144=""), "", MAX(IF($L$11:$L$2510=$L144, $M$11:$M$2510)))</f>
        <v/>
      </c>
      <c r="U144" s="97"/>
      <c r="W144" s="26" t="str">
        <f t="shared" si="25"/>
        <v/>
      </c>
      <c r="X144" s="26" t="str">
        <f t="shared" si="26"/>
        <v/>
      </c>
      <c r="Z144" s="48" t="str">
        <f>IFERROR(INDEX('Standard Runs'!$E$11:$E$65, MATCH($L144, 'Standard Runs'!$D$11:$D$65, 0)), "")</f>
        <v/>
      </c>
      <c r="AB144" s="26" t="str">
        <f t="shared" si="27"/>
        <v/>
      </c>
      <c r="AC144" s="26" t="str">
        <f t="shared" si="28"/>
        <v/>
      </c>
      <c r="AE144" s="26" t="str">
        <f t="shared" si="29"/>
        <v/>
      </c>
      <c r="AG144" s="26" t="str">
        <f>IF($D144="", "", COUNTIF($D$11:$D$2510, "&gt;"&amp;$D144)+1+COUNTIF($D$11:$D144, $D144)-1)</f>
        <v/>
      </c>
      <c r="AH144" s="92" t="str">
        <f t="shared" si="30"/>
        <v/>
      </c>
      <c r="AJ144" s="26" t="str">
        <f t="shared" si="31"/>
        <v/>
      </c>
      <c r="AK144" s="26" t="str">
        <f t="shared" si="32"/>
        <v/>
      </c>
    </row>
    <row r="145" spans="1:37" x14ac:dyDescent="0.25">
      <c r="A145" s="97"/>
      <c r="B145" s="26" t="str">
        <f t="shared" si="22"/>
        <v/>
      </c>
      <c r="C145" s="97"/>
      <c r="D145" s="123"/>
      <c r="E145" s="124"/>
      <c r="F145" s="125"/>
      <c r="G145" s="97"/>
      <c r="H145" s="24" t="str">
        <f>IF($E145="", "", IFERROR(ROUND($E145*INDEX('Intro &amp; Setup'!$BY$8:$BY$9, MATCH($E$8, 'Intro &amp; Setup'!$BX$8:$BX$9, 0)), 2), ""))</f>
        <v/>
      </c>
      <c r="I145" s="18" t="str">
        <f>IF(OR($E145="", $F145=""), "", IF($E$8='Intro &amp; Setup'!$BX$9, $F145/$E145, IF($H$8='Intro &amp; Setup'!$BX$9, $F145/$H145, "")))</f>
        <v/>
      </c>
      <c r="J145" s="21" t="str">
        <f>IF(OR($E145="", $F145=""), "", IF($E$8='Intro &amp; Setup'!$BX$8, $F145/$E145, IF($H$8='Intro &amp; Setup'!$BX$8, $F145/$H145, "")))</f>
        <v/>
      </c>
      <c r="K145" s="97"/>
      <c r="L145" s="42" t="str">
        <f t="array" ref="L145">IF($W145="", "", IFERROR(INDEX('Standard Runs'!$D$11:$D$65, MATCH(1, ('Standard Runs'!$F$11:$F$65&lt;=E145)*('Standard Runs'!$G$11:$G$65&gt;=E145), 0)), ""))</f>
        <v/>
      </c>
      <c r="M145" s="45" t="str">
        <f t="shared" si="23"/>
        <v/>
      </c>
      <c r="N145" s="97"/>
      <c r="O145" s="52" t="str">
        <f t="shared" si="24"/>
        <v/>
      </c>
      <c r="P145" s="53" t="str">
        <f>IF(OR($L145="", $M145=""), "", COUNTIFS($L$11:$L$2510, $L145, $M$11:$M$2510, "&lt;"&amp;$M145)+1+COUNTIFS($L$11:$L145, $L145, $M$11:$M145, $M145)-1)</f>
        <v/>
      </c>
      <c r="Q145" s="97"/>
      <c r="R145" s="57" t="str">
        <f t="array" ref="R145">IF(OR($L145="", $M145=""), "", MIN(IF($L$11:$L$2510=$L145, $M$11:$M$2510)))</f>
        <v/>
      </c>
      <c r="S145" s="18" t="str">
        <f t="array" ref="S145">IF(OR($L145="", $M145=""), "", AVERAGEIF($L$11:$L$2510, $L145, $M$11:$M$2510))</f>
        <v/>
      </c>
      <c r="T145" s="21" t="str">
        <f t="array" ref="T145">IF(OR($L145="", $M145=""), "", MAX(IF($L$11:$L$2510=$L145, $M$11:$M$2510)))</f>
        <v/>
      </c>
      <c r="U145" s="97"/>
      <c r="W145" s="26" t="str">
        <f t="shared" si="25"/>
        <v/>
      </c>
      <c r="X145" s="26" t="str">
        <f t="shared" si="26"/>
        <v/>
      </c>
      <c r="Z145" s="48" t="str">
        <f>IFERROR(INDEX('Standard Runs'!$E$11:$E$65, MATCH($L145, 'Standard Runs'!$D$11:$D$65, 0)), "")</f>
        <v/>
      </c>
      <c r="AB145" s="26" t="str">
        <f t="shared" si="27"/>
        <v/>
      </c>
      <c r="AC145" s="26" t="str">
        <f t="shared" si="28"/>
        <v/>
      </c>
      <c r="AE145" s="26" t="str">
        <f t="shared" si="29"/>
        <v/>
      </c>
      <c r="AG145" s="26" t="str">
        <f>IF($D145="", "", COUNTIF($D$11:$D$2510, "&gt;"&amp;$D145)+1+COUNTIF($D$11:$D145, $D145)-1)</f>
        <v/>
      </c>
      <c r="AH145" s="92" t="str">
        <f t="shared" si="30"/>
        <v/>
      </c>
      <c r="AJ145" s="26" t="str">
        <f t="shared" si="31"/>
        <v/>
      </c>
      <c r="AK145" s="26" t="str">
        <f t="shared" si="32"/>
        <v/>
      </c>
    </row>
    <row r="146" spans="1:37" x14ac:dyDescent="0.25">
      <c r="A146" s="97"/>
      <c r="B146" s="26" t="str">
        <f t="shared" si="22"/>
        <v/>
      </c>
      <c r="C146" s="97"/>
      <c r="D146" s="123"/>
      <c r="E146" s="124"/>
      <c r="F146" s="125"/>
      <c r="G146" s="97"/>
      <c r="H146" s="24" t="str">
        <f>IF($E146="", "", IFERROR(ROUND($E146*INDEX('Intro &amp; Setup'!$BY$8:$BY$9, MATCH($E$8, 'Intro &amp; Setup'!$BX$8:$BX$9, 0)), 2), ""))</f>
        <v/>
      </c>
      <c r="I146" s="18" t="str">
        <f>IF(OR($E146="", $F146=""), "", IF($E$8='Intro &amp; Setup'!$BX$9, $F146/$E146, IF($H$8='Intro &amp; Setup'!$BX$9, $F146/$H146, "")))</f>
        <v/>
      </c>
      <c r="J146" s="21" t="str">
        <f>IF(OR($E146="", $F146=""), "", IF($E$8='Intro &amp; Setup'!$BX$8, $F146/$E146, IF($H$8='Intro &amp; Setup'!$BX$8, $F146/$H146, "")))</f>
        <v/>
      </c>
      <c r="K146" s="97"/>
      <c r="L146" s="42" t="str">
        <f t="array" ref="L146">IF($W146="", "", IFERROR(INDEX('Standard Runs'!$D$11:$D$65, MATCH(1, ('Standard Runs'!$F$11:$F$65&lt;=E146)*('Standard Runs'!$G$11:$G$65&gt;=E146), 0)), ""))</f>
        <v/>
      </c>
      <c r="M146" s="45" t="str">
        <f t="shared" si="23"/>
        <v/>
      </c>
      <c r="N146" s="97"/>
      <c r="O146" s="52" t="str">
        <f t="shared" si="24"/>
        <v/>
      </c>
      <c r="P146" s="53" t="str">
        <f>IF(OR($L146="", $M146=""), "", COUNTIFS($L$11:$L$2510, $L146, $M$11:$M$2510, "&lt;"&amp;$M146)+1+COUNTIFS($L$11:$L146, $L146, $M$11:$M146, $M146)-1)</f>
        <v/>
      </c>
      <c r="Q146" s="97"/>
      <c r="R146" s="57" t="str">
        <f t="array" ref="R146">IF(OR($L146="", $M146=""), "", MIN(IF($L$11:$L$2510=$L146, $M$11:$M$2510)))</f>
        <v/>
      </c>
      <c r="S146" s="18" t="str">
        <f t="array" ref="S146">IF(OR($L146="", $M146=""), "", AVERAGEIF($L$11:$L$2510, $L146, $M$11:$M$2510))</f>
        <v/>
      </c>
      <c r="T146" s="21" t="str">
        <f t="array" ref="T146">IF(OR($L146="", $M146=""), "", MAX(IF($L$11:$L$2510=$L146, $M$11:$M$2510)))</f>
        <v/>
      </c>
      <c r="U146" s="97"/>
      <c r="W146" s="26" t="str">
        <f t="shared" si="25"/>
        <v/>
      </c>
      <c r="X146" s="26" t="str">
        <f t="shared" si="26"/>
        <v/>
      </c>
      <c r="Z146" s="48" t="str">
        <f>IFERROR(INDEX('Standard Runs'!$E$11:$E$65, MATCH($L146, 'Standard Runs'!$D$11:$D$65, 0)), "")</f>
        <v/>
      </c>
      <c r="AB146" s="26" t="str">
        <f t="shared" si="27"/>
        <v/>
      </c>
      <c r="AC146" s="26" t="str">
        <f t="shared" si="28"/>
        <v/>
      </c>
      <c r="AE146" s="26" t="str">
        <f t="shared" si="29"/>
        <v/>
      </c>
      <c r="AG146" s="26" t="str">
        <f>IF($D146="", "", COUNTIF($D$11:$D$2510, "&gt;"&amp;$D146)+1+COUNTIF($D$11:$D146, $D146)-1)</f>
        <v/>
      </c>
      <c r="AH146" s="92" t="str">
        <f t="shared" si="30"/>
        <v/>
      </c>
      <c r="AJ146" s="26" t="str">
        <f t="shared" si="31"/>
        <v/>
      </c>
      <c r="AK146" s="26" t="str">
        <f t="shared" si="32"/>
        <v/>
      </c>
    </row>
    <row r="147" spans="1:37" x14ac:dyDescent="0.25">
      <c r="A147" s="97"/>
      <c r="B147" s="26" t="str">
        <f t="shared" si="22"/>
        <v/>
      </c>
      <c r="C147" s="97"/>
      <c r="D147" s="123"/>
      <c r="E147" s="124"/>
      <c r="F147" s="125"/>
      <c r="G147" s="97"/>
      <c r="H147" s="24" t="str">
        <f>IF($E147="", "", IFERROR(ROUND($E147*INDEX('Intro &amp; Setup'!$BY$8:$BY$9, MATCH($E$8, 'Intro &amp; Setup'!$BX$8:$BX$9, 0)), 2), ""))</f>
        <v/>
      </c>
      <c r="I147" s="18" t="str">
        <f>IF(OR($E147="", $F147=""), "", IF($E$8='Intro &amp; Setup'!$BX$9, $F147/$E147, IF($H$8='Intro &amp; Setup'!$BX$9, $F147/$H147, "")))</f>
        <v/>
      </c>
      <c r="J147" s="21" t="str">
        <f>IF(OR($E147="", $F147=""), "", IF($E$8='Intro &amp; Setup'!$BX$8, $F147/$E147, IF($H$8='Intro &amp; Setup'!$BX$8, $F147/$H147, "")))</f>
        <v/>
      </c>
      <c r="K147" s="97"/>
      <c r="L147" s="42" t="str">
        <f t="array" ref="L147">IF($W147="", "", IFERROR(INDEX('Standard Runs'!$D$11:$D$65, MATCH(1, ('Standard Runs'!$F$11:$F$65&lt;=E147)*('Standard Runs'!$G$11:$G$65&gt;=E147), 0)), ""))</f>
        <v/>
      </c>
      <c r="M147" s="45" t="str">
        <f t="shared" si="23"/>
        <v/>
      </c>
      <c r="N147" s="97"/>
      <c r="O147" s="52" t="str">
        <f t="shared" si="24"/>
        <v/>
      </c>
      <c r="P147" s="53" t="str">
        <f>IF(OR($L147="", $M147=""), "", COUNTIFS($L$11:$L$2510, $L147, $M$11:$M$2510, "&lt;"&amp;$M147)+1+COUNTIFS($L$11:$L147, $L147, $M$11:$M147, $M147)-1)</f>
        <v/>
      </c>
      <c r="Q147" s="97"/>
      <c r="R147" s="57" t="str">
        <f t="array" ref="R147">IF(OR($L147="", $M147=""), "", MIN(IF($L$11:$L$2510=$L147, $M$11:$M$2510)))</f>
        <v/>
      </c>
      <c r="S147" s="18" t="str">
        <f t="array" ref="S147">IF(OR($L147="", $M147=""), "", AVERAGEIF($L$11:$L$2510, $L147, $M$11:$M$2510))</f>
        <v/>
      </c>
      <c r="T147" s="21" t="str">
        <f t="array" ref="T147">IF(OR($L147="", $M147=""), "", MAX(IF($L$11:$L$2510=$L147, $M$11:$M$2510)))</f>
        <v/>
      </c>
      <c r="U147" s="97"/>
      <c r="W147" s="26" t="str">
        <f t="shared" si="25"/>
        <v/>
      </c>
      <c r="X147" s="26" t="str">
        <f t="shared" si="26"/>
        <v/>
      </c>
      <c r="Z147" s="48" t="str">
        <f>IFERROR(INDEX('Standard Runs'!$E$11:$E$65, MATCH($L147, 'Standard Runs'!$D$11:$D$65, 0)), "")</f>
        <v/>
      </c>
      <c r="AB147" s="26" t="str">
        <f t="shared" si="27"/>
        <v/>
      </c>
      <c r="AC147" s="26" t="str">
        <f t="shared" si="28"/>
        <v/>
      </c>
      <c r="AE147" s="26" t="str">
        <f t="shared" si="29"/>
        <v/>
      </c>
      <c r="AG147" s="26" t="str">
        <f>IF($D147="", "", COUNTIF($D$11:$D$2510, "&gt;"&amp;$D147)+1+COUNTIF($D$11:$D147, $D147)-1)</f>
        <v/>
      </c>
      <c r="AH147" s="92" t="str">
        <f t="shared" si="30"/>
        <v/>
      </c>
      <c r="AJ147" s="26" t="str">
        <f t="shared" si="31"/>
        <v/>
      </c>
      <c r="AK147" s="26" t="str">
        <f t="shared" si="32"/>
        <v/>
      </c>
    </row>
    <row r="148" spans="1:37" x14ac:dyDescent="0.25">
      <c r="A148" s="97"/>
      <c r="B148" s="26" t="str">
        <f t="shared" si="22"/>
        <v/>
      </c>
      <c r="C148" s="97"/>
      <c r="D148" s="123"/>
      <c r="E148" s="124"/>
      <c r="F148" s="125"/>
      <c r="G148" s="97"/>
      <c r="H148" s="24" t="str">
        <f>IF($E148="", "", IFERROR(ROUND($E148*INDEX('Intro &amp; Setup'!$BY$8:$BY$9, MATCH($E$8, 'Intro &amp; Setup'!$BX$8:$BX$9, 0)), 2), ""))</f>
        <v/>
      </c>
      <c r="I148" s="18" t="str">
        <f>IF(OR($E148="", $F148=""), "", IF($E$8='Intro &amp; Setup'!$BX$9, $F148/$E148, IF($H$8='Intro &amp; Setup'!$BX$9, $F148/$H148, "")))</f>
        <v/>
      </c>
      <c r="J148" s="21" t="str">
        <f>IF(OR($E148="", $F148=""), "", IF($E$8='Intro &amp; Setup'!$BX$8, $F148/$E148, IF($H$8='Intro &amp; Setup'!$BX$8, $F148/$H148, "")))</f>
        <v/>
      </c>
      <c r="K148" s="97"/>
      <c r="L148" s="42" t="str">
        <f t="array" ref="L148">IF($W148="", "", IFERROR(INDEX('Standard Runs'!$D$11:$D$65, MATCH(1, ('Standard Runs'!$F$11:$F$65&lt;=E148)*('Standard Runs'!$G$11:$G$65&gt;=E148), 0)), ""))</f>
        <v/>
      </c>
      <c r="M148" s="45" t="str">
        <f t="shared" si="23"/>
        <v/>
      </c>
      <c r="N148" s="97"/>
      <c r="O148" s="52" t="str">
        <f t="shared" si="24"/>
        <v/>
      </c>
      <c r="P148" s="53" t="str">
        <f>IF(OR($L148="", $M148=""), "", COUNTIFS($L$11:$L$2510, $L148, $M$11:$M$2510, "&lt;"&amp;$M148)+1+COUNTIFS($L$11:$L148, $L148, $M$11:$M148, $M148)-1)</f>
        <v/>
      </c>
      <c r="Q148" s="97"/>
      <c r="R148" s="57" t="str">
        <f t="array" ref="R148">IF(OR($L148="", $M148=""), "", MIN(IF($L$11:$L$2510=$L148, $M$11:$M$2510)))</f>
        <v/>
      </c>
      <c r="S148" s="18" t="str">
        <f t="array" ref="S148">IF(OR($L148="", $M148=""), "", AVERAGEIF($L$11:$L$2510, $L148, $M$11:$M$2510))</f>
        <v/>
      </c>
      <c r="T148" s="21" t="str">
        <f t="array" ref="T148">IF(OR($L148="", $M148=""), "", MAX(IF($L$11:$L$2510=$L148, $M$11:$M$2510)))</f>
        <v/>
      </c>
      <c r="U148" s="97"/>
      <c r="W148" s="26" t="str">
        <f t="shared" si="25"/>
        <v/>
      </c>
      <c r="X148" s="26" t="str">
        <f t="shared" si="26"/>
        <v/>
      </c>
      <c r="Z148" s="48" t="str">
        <f>IFERROR(INDEX('Standard Runs'!$E$11:$E$65, MATCH($L148, 'Standard Runs'!$D$11:$D$65, 0)), "")</f>
        <v/>
      </c>
      <c r="AB148" s="26" t="str">
        <f t="shared" si="27"/>
        <v/>
      </c>
      <c r="AC148" s="26" t="str">
        <f t="shared" si="28"/>
        <v/>
      </c>
      <c r="AE148" s="26" t="str">
        <f t="shared" si="29"/>
        <v/>
      </c>
      <c r="AG148" s="26" t="str">
        <f>IF($D148="", "", COUNTIF($D$11:$D$2510, "&gt;"&amp;$D148)+1+COUNTIF($D$11:$D148, $D148)-1)</f>
        <v/>
      </c>
      <c r="AH148" s="92" t="str">
        <f t="shared" si="30"/>
        <v/>
      </c>
      <c r="AJ148" s="26" t="str">
        <f t="shared" si="31"/>
        <v/>
      </c>
      <c r="AK148" s="26" t="str">
        <f t="shared" si="32"/>
        <v/>
      </c>
    </row>
    <row r="149" spans="1:37" x14ac:dyDescent="0.25">
      <c r="A149" s="97"/>
      <c r="B149" s="26" t="str">
        <f t="shared" si="22"/>
        <v/>
      </c>
      <c r="C149" s="97"/>
      <c r="D149" s="123"/>
      <c r="E149" s="124"/>
      <c r="F149" s="125"/>
      <c r="G149" s="97"/>
      <c r="H149" s="24" t="str">
        <f>IF($E149="", "", IFERROR(ROUND($E149*INDEX('Intro &amp; Setup'!$BY$8:$BY$9, MATCH($E$8, 'Intro &amp; Setup'!$BX$8:$BX$9, 0)), 2), ""))</f>
        <v/>
      </c>
      <c r="I149" s="18" t="str">
        <f>IF(OR($E149="", $F149=""), "", IF($E$8='Intro &amp; Setup'!$BX$9, $F149/$E149, IF($H$8='Intro &amp; Setup'!$BX$9, $F149/$H149, "")))</f>
        <v/>
      </c>
      <c r="J149" s="21" t="str">
        <f>IF(OR($E149="", $F149=""), "", IF($E$8='Intro &amp; Setup'!$BX$8, $F149/$E149, IF($H$8='Intro &amp; Setup'!$BX$8, $F149/$H149, "")))</f>
        <v/>
      </c>
      <c r="K149" s="97"/>
      <c r="L149" s="42" t="str">
        <f t="array" ref="L149">IF($W149="", "", IFERROR(INDEX('Standard Runs'!$D$11:$D$65, MATCH(1, ('Standard Runs'!$F$11:$F$65&lt;=E149)*('Standard Runs'!$G$11:$G$65&gt;=E149), 0)), ""))</f>
        <v/>
      </c>
      <c r="M149" s="45" t="str">
        <f t="shared" si="23"/>
        <v/>
      </c>
      <c r="N149" s="97"/>
      <c r="O149" s="52" t="str">
        <f t="shared" si="24"/>
        <v/>
      </c>
      <c r="P149" s="53" t="str">
        <f>IF(OR($L149="", $M149=""), "", COUNTIFS($L$11:$L$2510, $L149, $M$11:$M$2510, "&lt;"&amp;$M149)+1+COUNTIFS($L$11:$L149, $L149, $M$11:$M149, $M149)-1)</f>
        <v/>
      </c>
      <c r="Q149" s="97"/>
      <c r="R149" s="57" t="str">
        <f t="array" ref="R149">IF(OR($L149="", $M149=""), "", MIN(IF($L$11:$L$2510=$L149, $M$11:$M$2510)))</f>
        <v/>
      </c>
      <c r="S149" s="18" t="str">
        <f t="array" ref="S149">IF(OR($L149="", $M149=""), "", AVERAGEIF($L$11:$L$2510, $L149, $M$11:$M$2510))</f>
        <v/>
      </c>
      <c r="T149" s="21" t="str">
        <f t="array" ref="T149">IF(OR($L149="", $M149=""), "", MAX(IF($L$11:$L$2510=$L149, $M$11:$M$2510)))</f>
        <v/>
      </c>
      <c r="U149" s="97"/>
      <c r="W149" s="26" t="str">
        <f t="shared" si="25"/>
        <v/>
      </c>
      <c r="X149" s="26" t="str">
        <f t="shared" si="26"/>
        <v/>
      </c>
      <c r="Z149" s="48" t="str">
        <f>IFERROR(INDEX('Standard Runs'!$E$11:$E$65, MATCH($L149, 'Standard Runs'!$D$11:$D$65, 0)), "")</f>
        <v/>
      </c>
      <c r="AB149" s="26" t="str">
        <f t="shared" si="27"/>
        <v/>
      </c>
      <c r="AC149" s="26" t="str">
        <f t="shared" si="28"/>
        <v/>
      </c>
      <c r="AE149" s="26" t="str">
        <f t="shared" si="29"/>
        <v/>
      </c>
      <c r="AG149" s="26" t="str">
        <f>IF($D149="", "", COUNTIF($D$11:$D$2510, "&gt;"&amp;$D149)+1+COUNTIF($D$11:$D149, $D149)-1)</f>
        <v/>
      </c>
      <c r="AH149" s="92" t="str">
        <f t="shared" si="30"/>
        <v/>
      </c>
      <c r="AJ149" s="26" t="str">
        <f t="shared" si="31"/>
        <v/>
      </c>
      <c r="AK149" s="26" t="str">
        <f t="shared" si="32"/>
        <v/>
      </c>
    </row>
    <row r="150" spans="1:37" x14ac:dyDescent="0.25">
      <c r="A150" s="97"/>
      <c r="B150" s="26" t="str">
        <f t="shared" si="22"/>
        <v/>
      </c>
      <c r="C150" s="97"/>
      <c r="D150" s="123"/>
      <c r="E150" s="124"/>
      <c r="F150" s="125"/>
      <c r="G150" s="97"/>
      <c r="H150" s="24" t="str">
        <f>IF($E150="", "", IFERROR(ROUND($E150*INDEX('Intro &amp; Setup'!$BY$8:$BY$9, MATCH($E$8, 'Intro &amp; Setup'!$BX$8:$BX$9, 0)), 2), ""))</f>
        <v/>
      </c>
      <c r="I150" s="18" t="str">
        <f>IF(OR($E150="", $F150=""), "", IF($E$8='Intro &amp; Setup'!$BX$9, $F150/$E150, IF($H$8='Intro &amp; Setup'!$BX$9, $F150/$H150, "")))</f>
        <v/>
      </c>
      <c r="J150" s="21" t="str">
        <f>IF(OR($E150="", $F150=""), "", IF($E$8='Intro &amp; Setup'!$BX$8, $F150/$E150, IF($H$8='Intro &amp; Setup'!$BX$8, $F150/$H150, "")))</f>
        <v/>
      </c>
      <c r="K150" s="97"/>
      <c r="L150" s="42" t="str">
        <f t="array" ref="L150">IF($W150="", "", IFERROR(INDEX('Standard Runs'!$D$11:$D$65, MATCH(1, ('Standard Runs'!$F$11:$F$65&lt;=E150)*('Standard Runs'!$G$11:$G$65&gt;=E150), 0)), ""))</f>
        <v/>
      </c>
      <c r="M150" s="45" t="str">
        <f t="shared" si="23"/>
        <v/>
      </c>
      <c r="N150" s="97"/>
      <c r="O150" s="52" t="str">
        <f t="shared" si="24"/>
        <v/>
      </c>
      <c r="P150" s="53" t="str">
        <f>IF(OR($L150="", $M150=""), "", COUNTIFS($L$11:$L$2510, $L150, $M$11:$M$2510, "&lt;"&amp;$M150)+1+COUNTIFS($L$11:$L150, $L150, $M$11:$M150, $M150)-1)</f>
        <v/>
      </c>
      <c r="Q150" s="97"/>
      <c r="R150" s="57" t="str">
        <f t="array" ref="R150">IF(OR($L150="", $M150=""), "", MIN(IF($L$11:$L$2510=$L150, $M$11:$M$2510)))</f>
        <v/>
      </c>
      <c r="S150" s="18" t="str">
        <f t="array" ref="S150">IF(OR($L150="", $M150=""), "", AVERAGEIF($L$11:$L$2510, $L150, $M$11:$M$2510))</f>
        <v/>
      </c>
      <c r="T150" s="21" t="str">
        <f t="array" ref="T150">IF(OR($L150="", $M150=""), "", MAX(IF($L$11:$L$2510=$L150, $M$11:$M$2510)))</f>
        <v/>
      </c>
      <c r="U150" s="97"/>
      <c r="W150" s="26" t="str">
        <f t="shared" si="25"/>
        <v/>
      </c>
      <c r="X150" s="26" t="str">
        <f t="shared" si="26"/>
        <v/>
      </c>
      <c r="Z150" s="48" t="str">
        <f>IFERROR(INDEX('Standard Runs'!$E$11:$E$65, MATCH($L150, 'Standard Runs'!$D$11:$D$65, 0)), "")</f>
        <v/>
      </c>
      <c r="AB150" s="26" t="str">
        <f t="shared" si="27"/>
        <v/>
      </c>
      <c r="AC150" s="26" t="str">
        <f t="shared" si="28"/>
        <v/>
      </c>
      <c r="AE150" s="26" t="str">
        <f t="shared" si="29"/>
        <v/>
      </c>
      <c r="AG150" s="26" t="str">
        <f>IF($D150="", "", COUNTIF($D$11:$D$2510, "&gt;"&amp;$D150)+1+COUNTIF($D$11:$D150, $D150)-1)</f>
        <v/>
      </c>
      <c r="AH150" s="92" t="str">
        <f t="shared" si="30"/>
        <v/>
      </c>
      <c r="AJ150" s="26" t="str">
        <f t="shared" si="31"/>
        <v/>
      </c>
      <c r="AK150" s="26" t="str">
        <f t="shared" si="32"/>
        <v/>
      </c>
    </row>
    <row r="151" spans="1:37" x14ac:dyDescent="0.25">
      <c r="A151" s="97"/>
      <c r="B151" s="26" t="str">
        <f t="shared" si="22"/>
        <v/>
      </c>
      <c r="C151" s="97"/>
      <c r="D151" s="123"/>
      <c r="E151" s="124"/>
      <c r="F151" s="125"/>
      <c r="G151" s="97"/>
      <c r="H151" s="24" t="str">
        <f>IF($E151="", "", IFERROR(ROUND($E151*INDEX('Intro &amp; Setup'!$BY$8:$BY$9, MATCH($E$8, 'Intro &amp; Setup'!$BX$8:$BX$9, 0)), 2), ""))</f>
        <v/>
      </c>
      <c r="I151" s="18" t="str">
        <f>IF(OR($E151="", $F151=""), "", IF($E$8='Intro &amp; Setup'!$BX$9, $F151/$E151, IF($H$8='Intro &amp; Setup'!$BX$9, $F151/$H151, "")))</f>
        <v/>
      </c>
      <c r="J151" s="21" t="str">
        <f>IF(OR($E151="", $F151=""), "", IF($E$8='Intro &amp; Setup'!$BX$8, $F151/$E151, IF($H$8='Intro &amp; Setup'!$BX$8, $F151/$H151, "")))</f>
        <v/>
      </c>
      <c r="K151" s="97"/>
      <c r="L151" s="42" t="str">
        <f t="array" ref="L151">IF($W151="", "", IFERROR(INDEX('Standard Runs'!$D$11:$D$65, MATCH(1, ('Standard Runs'!$F$11:$F$65&lt;=E151)*('Standard Runs'!$G$11:$G$65&gt;=E151), 0)), ""))</f>
        <v/>
      </c>
      <c r="M151" s="45" t="str">
        <f t="shared" si="23"/>
        <v/>
      </c>
      <c r="N151" s="97"/>
      <c r="O151" s="52" t="str">
        <f t="shared" si="24"/>
        <v/>
      </c>
      <c r="P151" s="53" t="str">
        <f>IF(OR($L151="", $M151=""), "", COUNTIFS($L$11:$L$2510, $L151, $M$11:$M$2510, "&lt;"&amp;$M151)+1+COUNTIFS($L$11:$L151, $L151, $M$11:$M151, $M151)-1)</f>
        <v/>
      </c>
      <c r="Q151" s="97"/>
      <c r="R151" s="57" t="str">
        <f t="array" ref="R151">IF(OR($L151="", $M151=""), "", MIN(IF($L$11:$L$2510=$L151, $M$11:$M$2510)))</f>
        <v/>
      </c>
      <c r="S151" s="18" t="str">
        <f t="array" ref="S151">IF(OR($L151="", $M151=""), "", AVERAGEIF($L$11:$L$2510, $L151, $M$11:$M$2510))</f>
        <v/>
      </c>
      <c r="T151" s="21" t="str">
        <f t="array" ref="T151">IF(OR($L151="", $M151=""), "", MAX(IF($L$11:$L$2510=$L151, $M$11:$M$2510)))</f>
        <v/>
      </c>
      <c r="U151" s="97"/>
      <c r="W151" s="26" t="str">
        <f t="shared" si="25"/>
        <v/>
      </c>
      <c r="X151" s="26" t="str">
        <f t="shared" si="26"/>
        <v/>
      </c>
      <c r="Z151" s="48" t="str">
        <f>IFERROR(INDEX('Standard Runs'!$E$11:$E$65, MATCH($L151, 'Standard Runs'!$D$11:$D$65, 0)), "")</f>
        <v/>
      </c>
      <c r="AB151" s="26" t="str">
        <f t="shared" si="27"/>
        <v/>
      </c>
      <c r="AC151" s="26" t="str">
        <f t="shared" si="28"/>
        <v/>
      </c>
      <c r="AE151" s="26" t="str">
        <f t="shared" si="29"/>
        <v/>
      </c>
      <c r="AG151" s="26" t="str">
        <f>IF($D151="", "", COUNTIF($D$11:$D$2510, "&gt;"&amp;$D151)+1+COUNTIF($D$11:$D151, $D151)-1)</f>
        <v/>
      </c>
      <c r="AH151" s="92" t="str">
        <f t="shared" si="30"/>
        <v/>
      </c>
      <c r="AJ151" s="26" t="str">
        <f t="shared" si="31"/>
        <v/>
      </c>
      <c r="AK151" s="26" t="str">
        <f t="shared" si="32"/>
        <v/>
      </c>
    </row>
    <row r="152" spans="1:37" x14ac:dyDescent="0.25">
      <c r="A152" s="97"/>
      <c r="B152" s="26" t="str">
        <f t="shared" si="22"/>
        <v/>
      </c>
      <c r="C152" s="97"/>
      <c r="D152" s="123"/>
      <c r="E152" s="124"/>
      <c r="F152" s="125"/>
      <c r="G152" s="97"/>
      <c r="H152" s="24" t="str">
        <f>IF($E152="", "", IFERROR(ROUND($E152*INDEX('Intro &amp; Setup'!$BY$8:$BY$9, MATCH($E$8, 'Intro &amp; Setup'!$BX$8:$BX$9, 0)), 2), ""))</f>
        <v/>
      </c>
      <c r="I152" s="18" t="str">
        <f>IF(OR($E152="", $F152=""), "", IF($E$8='Intro &amp; Setup'!$BX$9, $F152/$E152, IF($H$8='Intro &amp; Setup'!$BX$9, $F152/$H152, "")))</f>
        <v/>
      </c>
      <c r="J152" s="21" t="str">
        <f>IF(OR($E152="", $F152=""), "", IF($E$8='Intro &amp; Setup'!$BX$8, $F152/$E152, IF($H$8='Intro &amp; Setup'!$BX$8, $F152/$H152, "")))</f>
        <v/>
      </c>
      <c r="K152" s="97"/>
      <c r="L152" s="42" t="str">
        <f t="array" ref="L152">IF($W152="", "", IFERROR(INDEX('Standard Runs'!$D$11:$D$65, MATCH(1, ('Standard Runs'!$F$11:$F$65&lt;=E152)*('Standard Runs'!$G$11:$G$65&gt;=E152), 0)), ""))</f>
        <v/>
      </c>
      <c r="M152" s="45" t="str">
        <f t="shared" si="23"/>
        <v/>
      </c>
      <c r="N152" s="97"/>
      <c r="O152" s="52" t="str">
        <f t="shared" si="24"/>
        <v/>
      </c>
      <c r="P152" s="53" t="str">
        <f>IF(OR($L152="", $M152=""), "", COUNTIFS($L$11:$L$2510, $L152, $M$11:$M$2510, "&lt;"&amp;$M152)+1+COUNTIFS($L$11:$L152, $L152, $M$11:$M152, $M152)-1)</f>
        <v/>
      </c>
      <c r="Q152" s="97"/>
      <c r="R152" s="57" t="str">
        <f t="array" ref="R152">IF(OR($L152="", $M152=""), "", MIN(IF($L$11:$L$2510=$L152, $M$11:$M$2510)))</f>
        <v/>
      </c>
      <c r="S152" s="18" t="str">
        <f t="array" ref="S152">IF(OR($L152="", $M152=""), "", AVERAGEIF($L$11:$L$2510, $L152, $M$11:$M$2510))</f>
        <v/>
      </c>
      <c r="T152" s="21" t="str">
        <f t="array" ref="T152">IF(OR($L152="", $M152=""), "", MAX(IF($L$11:$L$2510=$L152, $M$11:$M$2510)))</f>
        <v/>
      </c>
      <c r="U152" s="97"/>
      <c r="W152" s="26" t="str">
        <f t="shared" si="25"/>
        <v/>
      </c>
      <c r="X152" s="26" t="str">
        <f t="shared" si="26"/>
        <v/>
      </c>
      <c r="Z152" s="48" t="str">
        <f>IFERROR(INDEX('Standard Runs'!$E$11:$E$65, MATCH($L152, 'Standard Runs'!$D$11:$D$65, 0)), "")</f>
        <v/>
      </c>
      <c r="AB152" s="26" t="str">
        <f t="shared" si="27"/>
        <v/>
      </c>
      <c r="AC152" s="26" t="str">
        <f t="shared" si="28"/>
        <v/>
      </c>
      <c r="AE152" s="26" t="str">
        <f t="shared" si="29"/>
        <v/>
      </c>
      <c r="AG152" s="26" t="str">
        <f>IF($D152="", "", COUNTIF($D$11:$D$2510, "&gt;"&amp;$D152)+1+COUNTIF($D$11:$D152, $D152)-1)</f>
        <v/>
      </c>
      <c r="AH152" s="92" t="str">
        <f t="shared" si="30"/>
        <v/>
      </c>
      <c r="AJ152" s="26" t="str">
        <f t="shared" si="31"/>
        <v/>
      </c>
      <c r="AK152" s="26" t="str">
        <f t="shared" si="32"/>
        <v/>
      </c>
    </row>
    <row r="153" spans="1:37" x14ac:dyDescent="0.25">
      <c r="A153" s="97"/>
      <c r="B153" s="26" t="str">
        <f t="shared" si="22"/>
        <v/>
      </c>
      <c r="C153" s="97"/>
      <c r="D153" s="123"/>
      <c r="E153" s="124"/>
      <c r="F153" s="125"/>
      <c r="G153" s="97"/>
      <c r="H153" s="24" t="str">
        <f>IF($E153="", "", IFERROR(ROUND($E153*INDEX('Intro &amp; Setup'!$BY$8:$BY$9, MATCH($E$8, 'Intro &amp; Setup'!$BX$8:$BX$9, 0)), 2), ""))</f>
        <v/>
      </c>
      <c r="I153" s="18" t="str">
        <f>IF(OR($E153="", $F153=""), "", IF($E$8='Intro &amp; Setup'!$BX$9, $F153/$E153, IF($H$8='Intro &amp; Setup'!$BX$9, $F153/$H153, "")))</f>
        <v/>
      </c>
      <c r="J153" s="21" t="str">
        <f>IF(OR($E153="", $F153=""), "", IF($E$8='Intro &amp; Setup'!$BX$8, $F153/$E153, IF($H$8='Intro &amp; Setup'!$BX$8, $F153/$H153, "")))</f>
        <v/>
      </c>
      <c r="K153" s="97"/>
      <c r="L153" s="42" t="str">
        <f t="array" ref="L153">IF($W153="", "", IFERROR(INDEX('Standard Runs'!$D$11:$D$65, MATCH(1, ('Standard Runs'!$F$11:$F$65&lt;=E153)*('Standard Runs'!$G$11:$G$65&gt;=E153), 0)), ""))</f>
        <v/>
      </c>
      <c r="M153" s="45" t="str">
        <f t="shared" si="23"/>
        <v/>
      </c>
      <c r="N153" s="97"/>
      <c r="O153" s="52" t="str">
        <f t="shared" si="24"/>
        <v/>
      </c>
      <c r="P153" s="53" t="str">
        <f>IF(OR($L153="", $M153=""), "", COUNTIFS($L$11:$L$2510, $L153, $M$11:$M$2510, "&lt;"&amp;$M153)+1+COUNTIFS($L$11:$L153, $L153, $M$11:$M153, $M153)-1)</f>
        <v/>
      </c>
      <c r="Q153" s="97"/>
      <c r="R153" s="57" t="str">
        <f t="array" ref="R153">IF(OR($L153="", $M153=""), "", MIN(IF($L$11:$L$2510=$L153, $M$11:$M$2510)))</f>
        <v/>
      </c>
      <c r="S153" s="18" t="str">
        <f t="array" ref="S153">IF(OR($L153="", $M153=""), "", AVERAGEIF($L$11:$L$2510, $L153, $M$11:$M$2510))</f>
        <v/>
      </c>
      <c r="T153" s="21" t="str">
        <f t="array" ref="T153">IF(OR($L153="", $M153=""), "", MAX(IF($L$11:$L$2510=$L153, $M$11:$M$2510)))</f>
        <v/>
      </c>
      <c r="U153" s="97"/>
      <c r="W153" s="26" t="str">
        <f t="shared" si="25"/>
        <v/>
      </c>
      <c r="X153" s="26" t="str">
        <f t="shared" si="26"/>
        <v/>
      </c>
      <c r="Z153" s="48" t="str">
        <f>IFERROR(INDEX('Standard Runs'!$E$11:$E$65, MATCH($L153, 'Standard Runs'!$D$11:$D$65, 0)), "")</f>
        <v/>
      </c>
      <c r="AB153" s="26" t="str">
        <f t="shared" si="27"/>
        <v/>
      </c>
      <c r="AC153" s="26" t="str">
        <f t="shared" si="28"/>
        <v/>
      </c>
      <c r="AE153" s="26" t="str">
        <f t="shared" si="29"/>
        <v/>
      </c>
      <c r="AG153" s="26" t="str">
        <f>IF($D153="", "", COUNTIF($D$11:$D$2510, "&gt;"&amp;$D153)+1+COUNTIF($D$11:$D153, $D153)-1)</f>
        <v/>
      </c>
      <c r="AH153" s="92" t="str">
        <f t="shared" si="30"/>
        <v/>
      </c>
      <c r="AJ153" s="26" t="str">
        <f t="shared" si="31"/>
        <v/>
      </c>
      <c r="AK153" s="26" t="str">
        <f t="shared" si="32"/>
        <v/>
      </c>
    </row>
    <row r="154" spans="1:37" x14ac:dyDescent="0.25">
      <c r="A154" s="97"/>
      <c r="B154" s="26" t="str">
        <f t="shared" si="22"/>
        <v/>
      </c>
      <c r="C154" s="97"/>
      <c r="D154" s="123"/>
      <c r="E154" s="124"/>
      <c r="F154" s="125"/>
      <c r="G154" s="97"/>
      <c r="H154" s="24" t="str">
        <f>IF($E154="", "", IFERROR(ROUND($E154*INDEX('Intro &amp; Setup'!$BY$8:$BY$9, MATCH($E$8, 'Intro &amp; Setup'!$BX$8:$BX$9, 0)), 2), ""))</f>
        <v/>
      </c>
      <c r="I154" s="18" t="str">
        <f>IF(OR($E154="", $F154=""), "", IF($E$8='Intro &amp; Setup'!$BX$9, $F154/$E154, IF($H$8='Intro &amp; Setup'!$BX$9, $F154/$H154, "")))</f>
        <v/>
      </c>
      <c r="J154" s="21" t="str">
        <f>IF(OR($E154="", $F154=""), "", IF($E$8='Intro &amp; Setup'!$BX$8, $F154/$E154, IF($H$8='Intro &amp; Setup'!$BX$8, $F154/$H154, "")))</f>
        <v/>
      </c>
      <c r="K154" s="97"/>
      <c r="L154" s="42" t="str">
        <f t="array" ref="L154">IF($W154="", "", IFERROR(INDEX('Standard Runs'!$D$11:$D$65, MATCH(1, ('Standard Runs'!$F$11:$F$65&lt;=E154)*('Standard Runs'!$G$11:$G$65&gt;=E154), 0)), ""))</f>
        <v/>
      </c>
      <c r="M154" s="45" t="str">
        <f t="shared" si="23"/>
        <v/>
      </c>
      <c r="N154" s="97"/>
      <c r="O154" s="52" t="str">
        <f t="shared" si="24"/>
        <v/>
      </c>
      <c r="P154" s="53" t="str">
        <f>IF(OR($L154="", $M154=""), "", COUNTIFS($L$11:$L$2510, $L154, $M$11:$M$2510, "&lt;"&amp;$M154)+1+COUNTIFS($L$11:$L154, $L154, $M$11:$M154, $M154)-1)</f>
        <v/>
      </c>
      <c r="Q154" s="97"/>
      <c r="R154" s="57" t="str">
        <f t="array" ref="R154">IF(OR($L154="", $M154=""), "", MIN(IF($L$11:$L$2510=$L154, $M$11:$M$2510)))</f>
        <v/>
      </c>
      <c r="S154" s="18" t="str">
        <f t="array" ref="S154">IF(OR($L154="", $M154=""), "", AVERAGEIF($L$11:$L$2510, $L154, $M$11:$M$2510))</f>
        <v/>
      </c>
      <c r="T154" s="21" t="str">
        <f t="array" ref="T154">IF(OR($L154="", $M154=""), "", MAX(IF($L$11:$L$2510=$L154, $M$11:$M$2510)))</f>
        <v/>
      </c>
      <c r="U154" s="97"/>
      <c r="W154" s="26" t="str">
        <f t="shared" si="25"/>
        <v/>
      </c>
      <c r="X154" s="26" t="str">
        <f t="shared" si="26"/>
        <v/>
      </c>
      <c r="Z154" s="48" t="str">
        <f>IFERROR(INDEX('Standard Runs'!$E$11:$E$65, MATCH($L154, 'Standard Runs'!$D$11:$D$65, 0)), "")</f>
        <v/>
      </c>
      <c r="AB154" s="26" t="str">
        <f t="shared" si="27"/>
        <v/>
      </c>
      <c r="AC154" s="26" t="str">
        <f t="shared" si="28"/>
        <v/>
      </c>
      <c r="AE154" s="26" t="str">
        <f t="shared" si="29"/>
        <v/>
      </c>
      <c r="AG154" s="26" t="str">
        <f>IF($D154="", "", COUNTIF($D$11:$D$2510, "&gt;"&amp;$D154)+1+COUNTIF($D$11:$D154, $D154)-1)</f>
        <v/>
      </c>
      <c r="AH154" s="92" t="str">
        <f t="shared" si="30"/>
        <v/>
      </c>
      <c r="AJ154" s="26" t="str">
        <f t="shared" si="31"/>
        <v/>
      </c>
      <c r="AK154" s="26" t="str">
        <f t="shared" si="32"/>
        <v/>
      </c>
    </row>
    <row r="155" spans="1:37" x14ac:dyDescent="0.25">
      <c r="A155" s="97"/>
      <c r="B155" s="26" t="str">
        <f t="shared" si="22"/>
        <v/>
      </c>
      <c r="C155" s="97"/>
      <c r="D155" s="123"/>
      <c r="E155" s="124"/>
      <c r="F155" s="125"/>
      <c r="G155" s="97"/>
      <c r="H155" s="24" t="str">
        <f>IF($E155="", "", IFERROR(ROUND($E155*INDEX('Intro &amp; Setup'!$BY$8:$BY$9, MATCH($E$8, 'Intro &amp; Setup'!$BX$8:$BX$9, 0)), 2), ""))</f>
        <v/>
      </c>
      <c r="I155" s="18" t="str">
        <f>IF(OR($E155="", $F155=""), "", IF($E$8='Intro &amp; Setup'!$BX$9, $F155/$E155, IF($H$8='Intro &amp; Setup'!$BX$9, $F155/$H155, "")))</f>
        <v/>
      </c>
      <c r="J155" s="21" t="str">
        <f>IF(OR($E155="", $F155=""), "", IF($E$8='Intro &amp; Setup'!$BX$8, $F155/$E155, IF($H$8='Intro &amp; Setup'!$BX$8, $F155/$H155, "")))</f>
        <v/>
      </c>
      <c r="K155" s="97"/>
      <c r="L155" s="42" t="str">
        <f t="array" ref="L155">IF($W155="", "", IFERROR(INDEX('Standard Runs'!$D$11:$D$65, MATCH(1, ('Standard Runs'!$F$11:$F$65&lt;=E155)*('Standard Runs'!$G$11:$G$65&gt;=E155), 0)), ""))</f>
        <v/>
      </c>
      <c r="M155" s="45" t="str">
        <f t="shared" si="23"/>
        <v/>
      </c>
      <c r="N155" s="97"/>
      <c r="O155" s="52" t="str">
        <f t="shared" si="24"/>
        <v/>
      </c>
      <c r="P155" s="53" t="str">
        <f>IF(OR($L155="", $M155=""), "", COUNTIFS($L$11:$L$2510, $L155, $M$11:$M$2510, "&lt;"&amp;$M155)+1+COUNTIFS($L$11:$L155, $L155, $M$11:$M155, $M155)-1)</f>
        <v/>
      </c>
      <c r="Q155" s="97"/>
      <c r="R155" s="57" t="str">
        <f t="array" ref="R155">IF(OR($L155="", $M155=""), "", MIN(IF($L$11:$L$2510=$L155, $M$11:$M$2510)))</f>
        <v/>
      </c>
      <c r="S155" s="18" t="str">
        <f t="array" ref="S155">IF(OR($L155="", $M155=""), "", AVERAGEIF($L$11:$L$2510, $L155, $M$11:$M$2510))</f>
        <v/>
      </c>
      <c r="T155" s="21" t="str">
        <f t="array" ref="T155">IF(OR($L155="", $M155=""), "", MAX(IF($L$11:$L$2510=$L155, $M$11:$M$2510)))</f>
        <v/>
      </c>
      <c r="U155" s="97"/>
      <c r="W155" s="26" t="str">
        <f t="shared" si="25"/>
        <v/>
      </c>
      <c r="X155" s="26" t="str">
        <f t="shared" si="26"/>
        <v/>
      </c>
      <c r="Z155" s="48" t="str">
        <f>IFERROR(INDEX('Standard Runs'!$E$11:$E$65, MATCH($L155, 'Standard Runs'!$D$11:$D$65, 0)), "")</f>
        <v/>
      </c>
      <c r="AB155" s="26" t="str">
        <f t="shared" si="27"/>
        <v/>
      </c>
      <c r="AC155" s="26" t="str">
        <f t="shared" si="28"/>
        <v/>
      </c>
      <c r="AE155" s="26" t="str">
        <f t="shared" si="29"/>
        <v/>
      </c>
      <c r="AG155" s="26" t="str">
        <f>IF($D155="", "", COUNTIF($D$11:$D$2510, "&gt;"&amp;$D155)+1+COUNTIF($D$11:$D155, $D155)-1)</f>
        <v/>
      </c>
      <c r="AH155" s="92" t="str">
        <f t="shared" si="30"/>
        <v/>
      </c>
      <c r="AJ155" s="26" t="str">
        <f t="shared" si="31"/>
        <v/>
      </c>
      <c r="AK155" s="26" t="str">
        <f t="shared" si="32"/>
        <v/>
      </c>
    </row>
    <row r="156" spans="1:37" x14ac:dyDescent="0.25">
      <c r="A156" s="97"/>
      <c r="B156" s="26" t="str">
        <f t="shared" si="22"/>
        <v/>
      </c>
      <c r="C156" s="97"/>
      <c r="D156" s="123"/>
      <c r="E156" s="124"/>
      <c r="F156" s="125"/>
      <c r="G156" s="97"/>
      <c r="H156" s="24" t="str">
        <f>IF($E156="", "", IFERROR(ROUND($E156*INDEX('Intro &amp; Setup'!$BY$8:$BY$9, MATCH($E$8, 'Intro &amp; Setup'!$BX$8:$BX$9, 0)), 2), ""))</f>
        <v/>
      </c>
      <c r="I156" s="18" t="str">
        <f>IF(OR($E156="", $F156=""), "", IF($E$8='Intro &amp; Setup'!$BX$9, $F156/$E156, IF($H$8='Intro &amp; Setup'!$BX$9, $F156/$H156, "")))</f>
        <v/>
      </c>
      <c r="J156" s="21" t="str">
        <f>IF(OR($E156="", $F156=""), "", IF($E$8='Intro &amp; Setup'!$BX$8, $F156/$E156, IF($H$8='Intro &amp; Setup'!$BX$8, $F156/$H156, "")))</f>
        <v/>
      </c>
      <c r="K156" s="97"/>
      <c r="L156" s="42" t="str">
        <f t="array" ref="L156">IF($W156="", "", IFERROR(INDEX('Standard Runs'!$D$11:$D$65, MATCH(1, ('Standard Runs'!$F$11:$F$65&lt;=E156)*('Standard Runs'!$G$11:$G$65&gt;=E156), 0)), ""))</f>
        <v/>
      </c>
      <c r="M156" s="45" t="str">
        <f t="shared" si="23"/>
        <v/>
      </c>
      <c r="N156" s="97"/>
      <c r="O156" s="52" t="str">
        <f t="shared" si="24"/>
        <v/>
      </c>
      <c r="P156" s="53" t="str">
        <f>IF(OR($L156="", $M156=""), "", COUNTIFS($L$11:$L$2510, $L156, $M$11:$M$2510, "&lt;"&amp;$M156)+1+COUNTIFS($L$11:$L156, $L156, $M$11:$M156, $M156)-1)</f>
        <v/>
      </c>
      <c r="Q156" s="97"/>
      <c r="R156" s="57" t="str">
        <f t="array" ref="R156">IF(OR($L156="", $M156=""), "", MIN(IF($L$11:$L$2510=$L156, $M$11:$M$2510)))</f>
        <v/>
      </c>
      <c r="S156" s="18" t="str">
        <f t="array" ref="S156">IF(OR($L156="", $M156=""), "", AVERAGEIF($L$11:$L$2510, $L156, $M$11:$M$2510))</f>
        <v/>
      </c>
      <c r="T156" s="21" t="str">
        <f t="array" ref="T156">IF(OR($L156="", $M156=""), "", MAX(IF($L$11:$L$2510=$L156, $M$11:$M$2510)))</f>
        <v/>
      </c>
      <c r="U156" s="97"/>
      <c r="W156" s="26" t="str">
        <f t="shared" si="25"/>
        <v/>
      </c>
      <c r="X156" s="26" t="str">
        <f t="shared" si="26"/>
        <v/>
      </c>
      <c r="Z156" s="48" t="str">
        <f>IFERROR(INDEX('Standard Runs'!$E$11:$E$65, MATCH($L156, 'Standard Runs'!$D$11:$D$65, 0)), "")</f>
        <v/>
      </c>
      <c r="AB156" s="26" t="str">
        <f t="shared" si="27"/>
        <v/>
      </c>
      <c r="AC156" s="26" t="str">
        <f t="shared" si="28"/>
        <v/>
      </c>
      <c r="AE156" s="26" t="str">
        <f t="shared" si="29"/>
        <v/>
      </c>
      <c r="AG156" s="26" t="str">
        <f>IF($D156="", "", COUNTIF($D$11:$D$2510, "&gt;"&amp;$D156)+1+COUNTIF($D$11:$D156, $D156)-1)</f>
        <v/>
      </c>
      <c r="AH156" s="92" t="str">
        <f t="shared" si="30"/>
        <v/>
      </c>
      <c r="AJ156" s="26" t="str">
        <f t="shared" si="31"/>
        <v/>
      </c>
      <c r="AK156" s="26" t="str">
        <f t="shared" si="32"/>
        <v/>
      </c>
    </row>
    <row r="157" spans="1:37" x14ac:dyDescent="0.25">
      <c r="A157" s="97"/>
      <c r="B157" s="26" t="str">
        <f t="shared" si="22"/>
        <v/>
      </c>
      <c r="C157" s="97"/>
      <c r="D157" s="123"/>
      <c r="E157" s="124"/>
      <c r="F157" s="125"/>
      <c r="G157" s="97"/>
      <c r="H157" s="24" t="str">
        <f>IF($E157="", "", IFERROR(ROUND($E157*INDEX('Intro &amp; Setup'!$BY$8:$BY$9, MATCH($E$8, 'Intro &amp; Setup'!$BX$8:$BX$9, 0)), 2), ""))</f>
        <v/>
      </c>
      <c r="I157" s="18" t="str">
        <f>IF(OR($E157="", $F157=""), "", IF($E$8='Intro &amp; Setup'!$BX$9, $F157/$E157, IF($H$8='Intro &amp; Setup'!$BX$9, $F157/$H157, "")))</f>
        <v/>
      </c>
      <c r="J157" s="21" t="str">
        <f>IF(OR($E157="", $F157=""), "", IF($E$8='Intro &amp; Setup'!$BX$8, $F157/$E157, IF($H$8='Intro &amp; Setup'!$BX$8, $F157/$H157, "")))</f>
        <v/>
      </c>
      <c r="K157" s="97"/>
      <c r="L157" s="42" t="str">
        <f t="array" ref="L157">IF($W157="", "", IFERROR(INDEX('Standard Runs'!$D$11:$D$65, MATCH(1, ('Standard Runs'!$F$11:$F$65&lt;=E157)*('Standard Runs'!$G$11:$G$65&gt;=E157), 0)), ""))</f>
        <v/>
      </c>
      <c r="M157" s="45" t="str">
        <f t="shared" si="23"/>
        <v/>
      </c>
      <c r="N157" s="97"/>
      <c r="O157" s="52" t="str">
        <f t="shared" si="24"/>
        <v/>
      </c>
      <c r="P157" s="53" t="str">
        <f>IF(OR($L157="", $M157=""), "", COUNTIFS($L$11:$L$2510, $L157, $M$11:$M$2510, "&lt;"&amp;$M157)+1+COUNTIFS($L$11:$L157, $L157, $M$11:$M157, $M157)-1)</f>
        <v/>
      </c>
      <c r="Q157" s="97"/>
      <c r="R157" s="57" t="str">
        <f t="array" ref="R157">IF(OR($L157="", $M157=""), "", MIN(IF($L$11:$L$2510=$L157, $M$11:$M$2510)))</f>
        <v/>
      </c>
      <c r="S157" s="18" t="str">
        <f t="array" ref="S157">IF(OR($L157="", $M157=""), "", AVERAGEIF($L$11:$L$2510, $L157, $M$11:$M$2510))</f>
        <v/>
      </c>
      <c r="T157" s="21" t="str">
        <f t="array" ref="T157">IF(OR($L157="", $M157=""), "", MAX(IF($L$11:$L$2510=$L157, $M$11:$M$2510)))</f>
        <v/>
      </c>
      <c r="U157" s="97"/>
      <c r="W157" s="26" t="str">
        <f t="shared" si="25"/>
        <v/>
      </c>
      <c r="X157" s="26" t="str">
        <f t="shared" si="26"/>
        <v/>
      </c>
      <c r="Z157" s="48" t="str">
        <f>IFERROR(INDEX('Standard Runs'!$E$11:$E$65, MATCH($L157, 'Standard Runs'!$D$11:$D$65, 0)), "")</f>
        <v/>
      </c>
      <c r="AB157" s="26" t="str">
        <f t="shared" si="27"/>
        <v/>
      </c>
      <c r="AC157" s="26" t="str">
        <f t="shared" si="28"/>
        <v/>
      </c>
      <c r="AE157" s="26" t="str">
        <f t="shared" si="29"/>
        <v/>
      </c>
      <c r="AG157" s="26" t="str">
        <f>IF($D157="", "", COUNTIF($D$11:$D$2510, "&gt;"&amp;$D157)+1+COUNTIF($D$11:$D157, $D157)-1)</f>
        <v/>
      </c>
      <c r="AH157" s="92" t="str">
        <f t="shared" si="30"/>
        <v/>
      </c>
      <c r="AJ157" s="26" t="str">
        <f t="shared" si="31"/>
        <v/>
      </c>
      <c r="AK157" s="26" t="str">
        <f t="shared" si="32"/>
        <v/>
      </c>
    </row>
    <row r="158" spans="1:37" x14ac:dyDescent="0.25">
      <c r="A158" s="97"/>
      <c r="B158" s="26" t="str">
        <f t="shared" si="22"/>
        <v/>
      </c>
      <c r="C158" s="97"/>
      <c r="D158" s="123"/>
      <c r="E158" s="124"/>
      <c r="F158" s="125"/>
      <c r="G158" s="97"/>
      <c r="H158" s="24" t="str">
        <f>IF($E158="", "", IFERROR(ROUND($E158*INDEX('Intro &amp; Setup'!$BY$8:$BY$9, MATCH($E$8, 'Intro &amp; Setup'!$BX$8:$BX$9, 0)), 2), ""))</f>
        <v/>
      </c>
      <c r="I158" s="18" t="str">
        <f>IF(OR($E158="", $F158=""), "", IF($E$8='Intro &amp; Setup'!$BX$9, $F158/$E158, IF($H$8='Intro &amp; Setup'!$BX$9, $F158/$H158, "")))</f>
        <v/>
      </c>
      <c r="J158" s="21" t="str">
        <f>IF(OR($E158="", $F158=""), "", IF($E$8='Intro &amp; Setup'!$BX$8, $F158/$E158, IF($H$8='Intro &amp; Setup'!$BX$8, $F158/$H158, "")))</f>
        <v/>
      </c>
      <c r="K158" s="97"/>
      <c r="L158" s="42" t="str">
        <f t="array" ref="L158">IF($W158="", "", IFERROR(INDEX('Standard Runs'!$D$11:$D$65, MATCH(1, ('Standard Runs'!$F$11:$F$65&lt;=E158)*('Standard Runs'!$G$11:$G$65&gt;=E158), 0)), ""))</f>
        <v/>
      </c>
      <c r="M158" s="45" t="str">
        <f t="shared" si="23"/>
        <v/>
      </c>
      <c r="N158" s="97"/>
      <c r="O158" s="52" t="str">
        <f t="shared" si="24"/>
        <v/>
      </c>
      <c r="P158" s="53" t="str">
        <f>IF(OR($L158="", $M158=""), "", COUNTIFS($L$11:$L$2510, $L158, $M$11:$M$2510, "&lt;"&amp;$M158)+1+COUNTIFS($L$11:$L158, $L158, $M$11:$M158, $M158)-1)</f>
        <v/>
      </c>
      <c r="Q158" s="97"/>
      <c r="R158" s="57" t="str">
        <f t="array" ref="R158">IF(OR($L158="", $M158=""), "", MIN(IF($L$11:$L$2510=$L158, $M$11:$M$2510)))</f>
        <v/>
      </c>
      <c r="S158" s="18" t="str">
        <f t="array" ref="S158">IF(OR($L158="", $M158=""), "", AVERAGEIF($L$11:$L$2510, $L158, $M$11:$M$2510))</f>
        <v/>
      </c>
      <c r="T158" s="21" t="str">
        <f t="array" ref="T158">IF(OR($L158="", $M158=""), "", MAX(IF($L$11:$L$2510=$L158, $M$11:$M$2510)))</f>
        <v/>
      </c>
      <c r="U158" s="97"/>
      <c r="W158" s="26" t="str">
        <f t="shared" si="25"/>
        <v/>
      </c>
      <c r="X158" s="26" t="str">
        <f t="shared" si="26"/>
        <v/>
      </c>
      <c r="Z158" s="48" t="str">
        <f>IFERROR(INDEX('Standard Runs'!$E$11:$E$65, MATCH($L158, 'Standard Runs'!$D$11:$D$65, 0)), "")</f>
        <v/>
      </c>
      <c r="AB158" s="26" t="str">
        <f t="shared" si="27"/>
        <v/>
      </c>
      <c r="AC158" s="26" t="str">
        <f t="shared" si="28"/>
        <v/>
      </c>
      <c r="AE158" s="26" t="str">
        <f t="shared" si="29"/>
        <v/>
      </c>
      <c r="AG158" s="26" t="str">
        <f>IF($D158="", "", COUNTIF($D$11:$D$2510, "&gt;"&amp;$D158)+1+COUNTIF($D$11:$D158, $D158)-1)</f>
        <v/>
      </c>
      <c r="AH158" s="92" t="str">
        <f t="shared" si="30"/>
        <v/>
      </c>
      <c r="AJ158" s="26" t="str">
        <f t="shared" si="31"/>
        <v/>
      </c>
      <c r="AK158" s="26" t="str">
        <f t="shared" si="32"/>
        <v/>
      </c>
    </row>
    <row r="159" spans="1:37" x14ac:dyDescent="0.25">
      <c r="A159" s="97"/>
      <c r="B159" s="26" t="str">
        <f t="shared" si="22"/>
        <v/>
      </c>
      <c r="C159" s="97"/>
      <c r="D159" s="123"/>
      <c r="E159" s="124"/>
      <c r="F159" s="125"/>
      <c r="G159" s="97"/>
      <c r="H159" s="24" t="str">
        <f>IF($E159="", "", IFERROR(ROUND($E159*INDEX('Intro &amp; Setup'!$BY$8:$BY$9, MATCH($E$8, 'Intro &amp; Setup'!$BX$8:$BX$9, 0)), 2), ""))</f>
        <v/>
      </c>
      <c r="I159" s="18" t="str">
        <f>IF(OR($E159="", $F159=""), "", IF($E$8='Intro &amp; Setup'!$BX$9, $F159/$E159, IF($H$8='Intro &amp; Setup'!$BX$9, $F159/$H159, "")))</f>
        <v/>
      </c>
      <c r="J159" s="21" t="str">
        <f>IF(OR($E159="", $F159=""), "", IF($E$8='Intro &amp; Setup'!$BX$8, $F159/$E159, IF($H$8='Intro &amp; Setup'!$BX$8, $F159/$H159, "")))</f>
        <v/>
      </c>
      <c r="K159" s="97"/>
      <c r="L159" s="42" t="str">
        <f t="array" ref="L159">IF($W159="", "", IFERROR(INDEX('Standard Runs'!$D$11:$D$65, MATCH(1, ('Standard Runs'!$F$11:$F$65&lt;=E159)*('Standard Runs'!$G$11:$G$65&gt;=E159), 0)), ""))</f>
        <v/>
      </c>
      <c r="M159" s="45" t="str">
        <f t="shared" si="23"/>
        <v/>
      </c>
      <c r="N159" s="97"/>
      <c r="O159" s="52" t="str">
        <f t="shared" si="24"/>
        <v/>
      </c>
      <c r="P159" s="53" t="str">
        <f>IF(OR($L159="", $M159=""), "", COUNTIFS($L$11:$L$2510, $L159, $M$11:$M$2510, "&lt;"&amp;$M159)+1+COUNTIFS($L$11:$L159, $L159, $M$11:$M159, $M159)-1)</f>
        <v/>
      </c>
      <c r="Q159" s="97"/>
      <c r="R159" s="57" t="str">
        <f t="array" ref="R159">IF(OR($L159="", $M159=""), "", MIN(IF($L$11:$L$2510=$L159, $M$11:$M$2510)))</f>
        <v/>
      </c>
      <c r="S159" s="18" t="str">
        <f t="array" ref="S159">IF(OR($L159="", $M159=""), "", AVERAGEIF($L$11:$L$2510, $L159, $M$11:$M$2510))</f>
        <v/>
      </c>
      <c r="T159" s="21" t="str">
        <f t="array" ref="T159">IF(OR($L159="", $M159=""), "", MAX(IF($L$11:$L$2510=$L159, $M$11:$M$2510)))</f>
        <v/>
      </c>
      <c r="U159" s="97"/>
      <c r="W159" s="26" t="str">
        <f t="shared" si="25"/>
        <v/>
      </c>
      <c r="X159" s="26" t="str">
        <f t="shared" si="26"/>
        <v/>
      </c>
      <c r="Z159" s="48" t="str">
        <f>IFERROR(INDEX('Standard Runs'!$E$11:$E$65, MATCH($L159, 'Standard Runs'!$D$11:$D$65, 0)), "")</f>
        <v/>
      </c>
      <c r="AB159" s="26" t="str">
        <f t="shared" si="27"/>
        <v/>
      </c>
      <c r="AC159" s="26" t="str">
        <f t="shared" si="28"/>
        <v/>
      </c>
      <c r="AE159" s="26" t="str">
        <f t="shared" si="29"/>
        <v/>
      </c>
      <c r="AG159" s="26" t="str">
        <f>IF($D159="", "", COUNTIF($D$11:$D$2510, "&gt;"&amp;$D159)+1+COUNTIF($D$11:$D159, $D159)-1)</f>
        <v/>
      </c>
      <c r="AH159" s="92" t="str">
        <f t="shared" si="30"/>
        <v/>
      </c>
      <c r="AJ159" s="26" t="str">
        <f t="shared" si="31"/>
        <v/>
      </c>
      <c r="AK159" s="26" t="str">
        <f t="shared" si="32"/>
        <v/>
      </c>
    </row>
    <row r="160" spans="1:37" x14ac:dyDescent="0.25">
      <c r="A160" s="97"/>
      <c r="B160" s="26" t="str">
        <f t="shared" si="22"/>
        <v/>
      </c>
      <c r="C160" s="97"/>
      <c r="D160" s="123"/>
      <c r="E160" s="124"/>
      <c r="F160" s="125"/>
      <c r="G160" s="97"/>
      <c r="H160" s="24" t="str">
        <f>IF($E160="", "", IFERROR(ROUND($E160*INDEX('Intro &amp; Setup'!$BY$8:$BY$9, MATCH($E$8, 'Intro &amp; Setup'!$BX$8:$BX$9, 0)), 2), ""))</f>
        <v/>
      </c>
      <c r="I160" s="18" t="str">
        <f>IF(OR($E160="", $F160=""), "", IF($E$8='Intro &amp; Setup'!$BX$9, $F160/$E160, IF($H$8='Intro &amp; Setup'!$BX$9, $F160/$H160, "")))</f>
        <v/>
      </c>
      <c r="J160" s="21" t="str">
        <f>IF(OR($E160="", $F160=""), "", IF($E$8='Intro &amp; Setup'!$BX$8, $F160/$E160, IF($H$8='Intro &amp; Setup'!$BX$8, $F160/$H160, "")))</f>
        <v/>
      </c>
      <c r="K160" s="97"/>
      <c r="L160" s="42" t="str">
        <f t="array" ref="L160">IF($W160="", "", IFERROR(INDEX('Standard Runs'!$D$11:$D$65, MATCH(1, ('Standard Runs'!$F$11:$F$65&lt;=E160)*('Standard Runs'!$G$11:$G$65&gt;=E160), 0)), ""))</f>
        <v/>
      </c>
      <c r="M160" s="45" t="str">
        <f t="shared" si="23"/>
        <v/>
      </c>
      <c r="N160" s="97"/>
      <c r="O160" s="52" t="str">
        <f t="shared" si="24"/>
        <v/>
      </c>
      <c r="P160" s="53" t="str">
        <f>IF(OR($L160="", $M160=""), "", COUNTIFS($L$11:$L$2510, $L160, $M$11:$M$2510, "&lt;"&amp;$M160)+1+COUNTIFS($L$11:$L160, $L160, $M$11:$M160, $M160)-1)</f>
        <v/>
      </c>
      <c r="Q160" s="97"/>
      <c r="R160" s="57" t="str">
        <f t="array" ref="R160">IF(OR($L160="", $M160=""), "", MIN(IF($L$11:$L$2510=$L160, $M$11:$M$2510)))</f>
        <v/>
      </c>
      <c r="S160" s="18" t="str">
        <f t="array" ref="S160">IF(OR($L160="", $M160=""), "", AVERAGEIF($L$11:$L$2510, $L160, $M$11:$M$2510))</f>
        <v/>
      </c>
      <c r="T160" s="21" t="str">
        <f t="array" ref="T160">IF(OR($L160="", $M160=""), "", MAX(IF($L$11:$L$2510=$L160, $M$11:$M$2510)))</f>
        <v/>
      </c>
      <c r="U160" s="97"/>
      <c r="W160" s="26" t="str">
        <f t="shared" si="25"/>
        <v/>
      </c>
      <c r="X160" s="26" t="str">
        <f t="shared" si="26"/>
        <v/>
      </c>
      <c r="Z160" s="48" t="str">
        <f>IFERROR(INDEX('Standard Runs'!$E$11:$E$65, MATCH($L160, 'Standard Runs'!$D$11:$D$65, 0)), "")</f>
        <v/>
      </c>
      <c r="AB160" s="26" t="str">
        <f t="shared" si="27"/>
        <v/>
      </c>
      <c r="AC160" s="26" t="str">
        <f t="shared" si="28"/>
        <v/>
      </c>
      <c r="AE160" s="26" t="str">
        <f t="shared" si="29"/>
        <v/>
      </c>
      <c r="AG160" s="26" t="str">
        <f>IF($D160="", "", COUNTIF($D$11:$D$2510, "&gt;"&amp;$D160)+1+COUNTIF($D$11:$D160, $D160)-1)</f>
        <v/>
      </c>
      <c r="AH160" s="92" t="str">
        <f t="shared" si="30"/>
        <v/>
      </c>
      <c r="AJ160" s="26" t="str">
        <f t="shared" si="31"/>
        <v/>
      </c>
      <c r="AK160" s="26" t="str">
        <f t="shared" si="32"/>
        <v/>
      </c>
    </row>
    <row r="161" spans="1:37" x14ac:dyDescent="0.25">
      <c r="A161" s="97"/>
      <c r="B161" s="26" t="str">
        <f t="shared" si="22"/>
        <v/>
      </c>
      <c r="C161" s="97"/>
      <c r="D161" s="123"/>
      <c r="E161" s="124"/>
      <c r="F161" s="125"/>
      <c r="G161" s="97"/>
      <c r="H161" s="24" t="str">
        <f>IF($E161="", "", IFERROR(ROUND($E161*INDEX('Intro &amp; Setup'!$BY$8:$BY$9, MATCH($E$8, 'Intro &amp; Setup'!$BX$8:$BX$9, 0)), 2), ""))</f>
        <v/>
      </c>
      <c r="I161" s="18" t="str">
        <f>IF(OR($E161="", $F161=""), "", IF($E$8='Intro &amp; Setup'!$BX$9, $F161/$E161, IF($H$8='Intro &amp; Setup'!$BX$9, $F161/$H161, "")))</f>
        <v/>
      </c>
      <c r="J161" s="21" t="str">
        <f>IF(OR($E161="", $F161=""), "", IF($E$8='Intro &amp; Setup'!$BX$8, $F161/$E161, IF($H$8='Intro &amp; Setup'!$BX$8, $F161/$H161, "")))</f>
        <v/>
      </c>
      <c r="K161" s="97"/>
      <c r="L161" s="42" t="str">
        <f t="array" ref="L161">IF($W161="", "", IFERROR(INDEX('Standard Runs'!$D$11:$D$65, MATCH(1, ('Standard Runs'!$F$11:$F$65&lt;=E161)*('Standard Runs'!$G$11:$G$65&gt;=E161), 0)), ""))</f>
        <v/>
      </c>
      <c r="M161" s="45" t="str">
        <f t="shared" si="23"/>
        <v/>
      </c>
      <c r="N161" s="97"/>
      <c r="O161" s="52" t="str">
        <f t="shared" si="24"/>
        <v/>
      </c>
      <c r="P161" s="53" t="str">
        <f>IF(OR($L161="", $M161=""), "", COUNTIFS($L$11:$L$2510, $L161, $M$11:$M$2510, "&lt;"&amp;$M161)+1+COUNTIFS($L$11:$L161, $L161, $M$11:$M161, $M161)-1)</f>
        <v/>
      </c>
      <c r="Q161" s="97"/>
      <c r="R161" s="57" t="str">
        <f t="array" ref="R161">IF(OR($L161="", $M161=""), "", MIN(IF($L$11:$L$2510=$L161, $M$11:$M$2510)))</f>
        <v/>
      </c>
      <c r="S161" s="18" t="str">
        <f t="array" ref="S161">IF(OR($L161="", $M161=""), "", AVERAGEIF($L$11:$L$2510, $L161, $M$11:$M$2510))</f>
        <v/>
      </c>
      <c r="T161" s="21" t="str">
        <f t="array" ref="T161">IF(OR($L161="", $M161=""), "", MAX(IF($L$11:$L$2510=$L161, $M$11:$M$2510)))</f>
        <v/>
      </c>
      <c r="U161" s="97"/>
      <c r="W161" s="26" t="str">
        <f t="shared" si="25"/>
        <v/>
      </c>
      <c r="X161" s="26" t="str">
        <f t="shared" si="26"/>
        <v/>
      </c>
      <c r="Z161" s="48" t="str">
        <f>IFERROR(INDEX('Standard Runs'!$E$11:$E$65, MATCH($L161, 'Standard Runs'!$D$11:$D$65, 0)), "")</f>
        <v/>
      </c>
      <c r="AB161" s="26" t="str">
        <f t="shared" si="27"/>
        <v/>
      </c>
      <c r="AC161" s="26" t="str">
        <f t="shared" si="28"/>
        <v/>
      </c>
      <c r="AE161" s="26" t="str">
        <f t="shared" si="29"/>
        <v/>
      </c>
      <c r="AG161" s="26" t="str">
        <f>IF($D161="", "", COUNTIF($D$11:$D$2510, "&gt;"&amp;$D161)+1+COUNTIF($D$11:$D161, $D161)-1)</f>
        <v/>
      </c>
      <c r="AH161" s="92" t="str">
        <f t="shared" si="30"/>
        <v/>
      </c>
      <c r="AJ161" s="26" t="str">
        <f t="shared" si="31"/>
        <v/>
      </c>
      <c r="AK161" s="26" t="str">
        <f t="shared" si="32"/>
        <v/>
      </c>
    </row>
    <row r="162" spans="1:37" x14ac:dyDescent="0.25">
      <c r="A162" s="97"/>
      <c r="B162" s="26" t="str">
        <f t="shared" si="22"/>
        <v/>
      </c>
      <c r="C162" s="97"/>
      <c r="D162" s="123"/>
      <c r="E162" s="124"/>
      <c r="F162" s="125"/>
      <c r="G162" s="97"/>
      <c r="H162" s="24" t="str">
        <f>IF($E162="", "", IFERROR(ROUND($E162*INDEX('Intro &amp; Setup'!$BY$8:$BY$9, MATCH($E$8, 'Intro &amp; Setup'!$BX$8:$BX$9, 0)), 2), ""))</f>
        <v/>
      </c>
      <c r="I162" s="18" t="str">
        <f>IF(OR($E162="", $F162=""), "", IF($E$8='Intro &amp; Setup'!$BX$9, $F162/$E162, IF($H$8='Intro &amp; Setup'!$BX$9, $F162/$H162, "")))</f>
        <v/>
      </c>
      <c r="J162" s="21" t="str">
        <f>IF(OR($E162="", $F162=""), "", IF($E$8='Intro &amp; Setup'!$BX$8, $F162/$E162, IF($H$8='Intro &amp; Setup'!$BX$8, $F162/$H162, "")))</f>
        <v/>
      </c>
      <c r="K162" s="97"/>
      <c r="L162" s="42" t="str">
        <f t="array" ref="L162">IF($W162="", "", IFERROR(INDEX('Standard Runs'!$D$11:$D$65, MATCH(1, ('Standard Runs'!$F$11:$F$65&lt;=E162)*('Standard Runs'!$G$11:$G$65&gt;=E162), 0)), ""))</f>
        <v/>
      </c>
      <c r="M162" s="45" t="str">
        <f t="shared" si="23"/>
        <v/>
      </c>
      <c r="N162" s="97"/>
      <c r="O162" s="52" t="str">
        <f t="shared" si="24"/>
        <v/>
      </c>
      <c r="P162" s="53" t="str">
        <f>IF(OR($L162="", $M162=""), "", COUNTIFS($L$11:$L$2510, $L162, $M$11:$M$2510, "&lt;"&amp;$M162)+1+COUNTIFS($L$11:$L162, $L162, $M$11:$M162, $M162)-1)</f>
        <v/>
      </c>
      <c r="Q162" s="97"/>
      <c r="R162" s="57" t="str">
        <f t="array" ref="R162">IF(OR($L162="", $M162=""), "", MIN(IF($L$11:$L$2510=$L162, $M$11:$M$2510)))</f>
        <v/>
      </c>
      <c r="S162" s="18" t="str">
        <f t="array" ref="S162">IF(OR($L162="", $M162=""), "", AVERAGEIF($L$11:$L$2510, $L162, $M$11:$M$2510))</f>
        <v/>
      </c>
      <c r="T162" s="21" t="str">
        <f t="array" ref="T162">IF(OR($L162="", $M162=""), "", MAX(IF($L$11:$L$2510=$L162, $M$11:$M$2510)))</f>
        <v/>
      </c>
      <c r="U162" s="97"/>
      <c r="W162" s="26" t="str">
        <f t="shared" si="25"/>
        <v/>
      </c>
      <c r="X162" s="26" t="str">
        <f t="shared" si="26"/>
        <v/>
      </c>
      <c r="Z162" s="48" t="str">
        <f>IFERROR(INDEX('Standard Runs'!$E$11:$E$65, MATCH($L162, 'Standard Runs'!$D$11:$D$65, 0)), "")</f>
        <v/>
      </c>
      <c r="AB162" s="26" t="str">
        <f t="shared" si="27"/>
        <v/>
      </c>
      <c r="AC162" s="26" t="str">
        <f t="shared" si="28"/>
        <v/>
      </c>
      <c r="AE162" s="26" t="str">
        <f t="shared" si="29"/>
        <v/>
      </c>
      <c r="AG162" s="26" t="str">
        <f>IF($D162="", "", COUNTIF($D$11:$D$2510, "&gt;"&amp;$D162)+1+COUNTIF($D$11:$D162, $D162)-1)</f>
        <v/>
      </c>
      <c r="AH162" s="92" t="str">
        <f t="shared" si="30"/>
        <v/>
      </c>
      <c r="AJ162" s="26" t="str">
        <f t="shared" si="31"/>
        <v/>
      </c>
      <c r="AK162" s="26" t="str">
        <f t="shared" si="32"/>
        <v/>
      </c>
    </row>
    <row r="163" spans="1:37" x14ac:dyDescent="0.25">
      <c r="A163" s="97"/>
      <c r="B163" s="26" t="str">
        <f t="shared" si="22"/>
        <v/>
      </c>
      <c r="C163" s="97"/>
      <c r="D163" s="123"/>
      <c r="E163" s="124"/>
      <c r="F163" s="125"/>
      <c r="G163" s="97"/>
      <c r="H163" s="24" t="str">
        <f>IF($E163="", "", IFERROR(ROUND($E163*INDEX('Intro &amp; Setup'!$BY$8:$BY$9, MATCH($E$8, 'Intro &amp; Setup'!$BX$8:$BX$9, 0)), 2), ""))</f>
        <v/>
      </c>
      <c r="I163" s="18" t="str">
        <f>IF(OR($E163="", $F163=""), "", IF($E$8='Intro &amp; Setup'!$BX$9, $F163/$E163, IF($H$8='Intro &amp; Setup'!$BX$9, $F163/$H163, "")))</f>
        <v/>
      </c>
      <c r="J163" s="21" t="str">
        <f>IF(OR($E163="", $F163=""), "", IF($E$8='Intro &amp; Setup'!$BX$8, $F163/$E163, IF($H$8='Intro &amp; Setup'!$BX$8, $F163/$H163, "")))</f>
        <v/>
      </c>
      <c r="K163" s="97"/>
      <c r="L163" s="42" t="str">
        <f t="array" ref="L163">IF($W163="", "", IFERROR(INDEX('Standard Runs'!$D$11:$D$65, MATCH(1, ('Standard Runs'!$F$11:$F$65&lt;=E163)*('Standard Runs'!$G$11:$G$65&gt;=E163), 0)), ""))</f>
        <v/>
      </c>
      <c r="M163" s="45" t="str">
        <f t="shared" si="23"/>
        <v/>
      </c>
      <c r="N163" s="97"/>
      <c r="O163" s="52" t="str">
        <f t="shared" si="24"/>
        <v/>
      </c>
      <c r="P163" s="53" t="str">
        <f>IF(OR($L163="", $M163=""), "", COUNTIFS($L$11:$L$2510, $L163, $M$11:$M$2510, "&lt;"&amp;$M163)+1+COUNTIFS($L$11:$L163, $L163, $M$11:$M163, $M163)-1)</f>
        <v/>
      </c>
      <c r="Q163" s="97"/>
      <c r="R163" s="57" t="str">
        <f t="array" ref="R163">IF(OR($L163="", $M163=""), "", MIN(IF($L$11:$L$2510=$L163, $M$11:$M$2510)))</f>
        <v/>
      </c>
      <c r="S163" s="18" t="str">
        <f t="array" ref="S163">IF(OR($L163="", $M163=""), "", AVERAGEIF($L$11:$L$2510, $L163, $M$11:$M$2510))</f>
        <v/>
      </c>
      <c r="T163" s="21" t="str">
        <f t="array" ref="T163">IF(OR($L163="", $M163=""), "", MAX(IF($L$11:$L$2510=$L163, $M$11:$M$2510)))</f>
        <v/>
      </c>
      <c r="U163" s="97"/>
      <c r="W163" s="26" t="str">
        <f t="shared" si="25"/>
        <v/>
      </c>
      <c r="X163" s="26" t="str">
        <f t="shared" si="26"/>
        <v/>
      </c>
      <c r="Z163" s="48" t="str">
        <f>IFERROR(INDEX('Standard Runs'!$E$11:$E$65, MATCH($L163, 'Standard Runs'!$D$11:$D$65, 0)), "")</f>
        <v/>
      </c>
      <c r="AB163" s="26" t="str">
        <f t="shared" si="27"/>
        <v/>
      </c>
      <c r="AC163" s="26" t="str">
        <f t="shared" si="28"/>
        <v/>
      </c>
      <c r="AE163" s="26" t="str">
        <f t="shared" si="29"/>
        <v/>
      </c>
      <c r="AG163" s="26" t="str">
        <f>IF($D163="", "", COUNTIF($D$11:$D$2510, "&gt;"&amp;$D163)+1+COUNTIF($D$11:$D163, $D163)-1)</f>
        <v/>
      </c>
      <c r="AH163" s="92" t="str">
        <f t="shared" si="30"/>
        <v/>
      </c>
      <c r="AJ163" s="26" t="str">
        <f t="shared" si="31"/>
        <v/>
      </c>
      <c r="AK163" s="26" t="str">
        <f t="shared" si="32"/>
        <v/>
      </c>
    </row>
    <row r="164" spans="1:37" x14ac:dyDescent="0.25">
      <c r="A164" s="97"/>
      <c r="B164" s="26" t="str">
        <f t="shared" si="22"/>
        <v/>
      </c>
      <c r="C164" s="97"/>
      <c r="D164" s="123"/>
      <c r="E164" s="124"/>
      <c r="F164" s="125"/>
      <c r="G164" s="97"/>
      <c r="H164" s="24" t="str">
        <f>IF($E164="", "", IFERROR(ROUND($E164*INDEX('Intro &amp; Setup'!$BY$8:$BY$9, MATCH($E$8, 'Intro &amp; Setup'!$BX$8:$BX$9, 0)), 2), ""))</f>
        <v/>
      </c>
      <c r="I164" s="18" t="str">
        <f>IF(OR($E164="", $F164=""), "", IF($E$8='Intro &amp; Setup'!$BX$9, $F164/$E164, IF($H$8='Intro &amp; Setup'!$BX$9, $F164/$H164, "")))</f>
        <v/>
      </c>
      <c r="J164" s="21" t="str">
        <f>IF(OR($E164="", $F164=""), "", IF($E$8='Intro &amp; Setup'!$BX$8, $F164/$E164, IF($H$8='Intro &amp; Setup'!$BX$8, $F164/$H164, "")))</f>
        <v/>
      </c>
      <c r="K164" s="97"/>
      <c r="L164" s="42" t="str">
        <f t="array" ref="L164">IF($W164="", "", IFERROR(INDEX('Standard Runs'!$D$11:$D$65, MATCH(1, ('Standard Runs'!$F$11:$F$65&lt;=E164)*('Standard Runs'!$G$11:$G$65&gt;=E164), 0)), ""))</f>
        <v/>
      </c>
      <c r="M164" s="45" t="str">
        <f t="shared" si="23"/>
        <v/>
      </c>
      <c r="N164" s="97"/>
      <c r="O164" s="52" t="str">
        <f t="shared" si="24"/>
        <v/>
      </c>
      <c r="P164" s="53" t="str">
        <f>IF(OR($L164="", $M164=""), "", COUNTIFS($L$11:$L$2510, $L164, $M$11:$M$2510, "&lt;"&amp;$M164)+1+COUNTIFS($L$11:$L164, $L164, $M$11:$M164, $M164)-1)</f>
        <v/>
      </c>
      <c r="Q164" s="97"/>
      <c r="R164" s="57" t="str">
        <f t="array" ref="R164">IF(OR($L164="", $M164=""), "", MIN(IF($L$11:$L$2510=$L164, $M$11:$M$2510)))</f>
        <v/>
      </c>
      <c r="S164" s="18" t="str">
        <f t="array" ref="S164">IF(OR($L164="", $M164=""), "", AVERAGEIF($L$11:$L$2510, $L164, $M$11:$M$2510))</f>
        <v/>
      </c>
      <c r="T164" s="21" t="str">
        <f t="array" ref="T164">IF(OR($L164="", $M164=""), "", MAX(IF($L$11:$L$2510=$L164, $M$11:$M$2510)))</f>
        <v/>
      </c>
      <c r="U164" s="97"/>
      <c r="W164" s="26" t="str">
        <f t="shared" si="25"/>
        <v/>
      </c>
      <c r="X164" s="26" t="str">
        <f t="shared" si="26"/>
        <v/>
      </c>
      <c r="Z164" s="48" t="str">
        <f>IFERROR(INDEX('Standard Runs'!$E$11:$E$65, MATCH($L164, 'Standard Runs'!$D$11:$D$65, 0)), "")</f>
        <v/>
      </c>
      <c r="AB164" s="26" t="str">
        <f t="shared" si="27"/>
        <v/>
      </c>
      <c r="AC164" s="26" t="str">
        <f t="shared" si="28"/>
        <v/>
      </c>
      <c r="AE164" s="26" t="str">
        <f t="shared" si="29"/>
        <v/>
      </c>
      <c r="AG164" s="26" t="str">
        <f>IF($D164="", "", COUNTIF($D$11:$D$2510, "&gt;"&amp;$D164)+1+COUNTIF($D$11:$D164, $D164)-1)</f>
        <v/>
      </c>
      <c r="AH164" s="92" t="str">
        <f t="shared" si="30"/>
        <v/>
      </c>
      <c r="AJ164" s="26" t="str">
        <f t="shared" si="31"/>
        <v/>
      </c>
      <c r="AK164" s="26" t="str">
        <f t="shared" si="32"/>
        <v/>
      </c>
    </row>
    <row r="165" spans="1:37" x14ac:dyDescent="0.25">
      <c r="A165" s="97"/>
      <c r="B165" s="26" t="str">
        <f t="shared" si="22"/>
        <v/>
      </c>
      <c r="C165" s="97"/>
      <c r="D165" s="123"/>
      <c r="E165" s="124"/>
      <c r="F165" s="125"/>
      <c r="G165" s="97"/>
      <c r="H165" s="24" t="str">
        <f>IF($E165="", "", IFERROR(ROUND($E165*INDEX('Intro &amp; Setup'!$BY$8:$BY$9, MATCH($E$8, 'Intro &amp; Setup'!$BX$8:$BX$9, 0)), 2), ""))</f>
        <v/>
      </c>
      <c r="I165" s="18" t="str">
        <f>IF(OR($E165="", $F165=""), "", IF($E$8='Intro &amp; Setup'!$BX$9, $F165/$E165, IF($H$8='Intro &amp; Setup'!$BX$9, $F165/$H165, "")))</f>
        <v/>
      </c>
      <c r="J165" s="21" t="str">
        <f>IF(OR($E165="", $F165=""), "", IF($E$8='Intro &amp; Setup'!$BX$8, $F165/$E165, IF($H$8='Intro &amp; Setup'!$BX$8, $F165/$H165, "")))</f>
        <v/>
      </c>
      <c r="K165" s="97"/>
      <c r="L165" s="42" t="str">
        <f t="array" ref="L165">IF($W165="", "", IFERROR(INDEX('Standard Runs'!$D$11:$D$65, MATCH(1, ('Standard Runs'!$F$11:$F$65&lt;=E165)*('Standard Runs'!$G$11:$G$65&gt;=E165), 0)), ""))</f>
        <v/>
      </c>
      <c r="M165" s="45" t="str">
        <f t="shared" si="23"/>
        <v/>
      </c>
      <c r="N165" s="97"/>
      <c r="O165" s="52" t="str">
        <f t="shared" si="24"/>
        <v/>
      </c>
      <c r="P165" s="53" t="str">
        <f>IF(OR($L165="", $M165=""), "", COUNTIFS($L$11:$L$2510, $L165, $M$11:$M$2510, "&lt;"&amp;$M165)+1+COUNTIFS($L$11:$L165, $L165, $M$11:$M165, $M165)-1)</f>
        <v/>
      </c>
      <c r="Q165" s="97"/>
      <c r="R165" s="57" t="str">
        <f t="array" ref="R165">IF(OR($L165="", $M165=""), "", MIN(IF($L$11:$L$2510=$L165, $M$11:$M$2510)))</f>
        <v/>
      </c>
      <c r="S165" s="18" t="str">
        <f t="array" ref="S165">IF(OR($L165="", $M165=""), "", AVERAGEIF($L$11:$L$2510, $L165, $M$11:$M$2510))</f>
        <v/>
      </c>
      <c r="T165" s="21" t="str">
        <f t="array" ref="T165">IF(OR($L165="", $M165=""), "", MAX(IF($L$11:$L$2510=$L165, $M$11:$M$2510)))</f>
        <v/>
      </c>
      <c r="U165" s="97"/>
      <c r="W165" s="26" t="str">
        <f t="shared" si="25"/>
        <v/>
      </c>
      <c r="X165" s="26" t="str">
        <f t="shared" si="26"/>
        <v/>
      </c>
      <c r="Z165" s="48" t="str">
        <f>IFERROR(INDEX('Standard Runs'!$E$11:$E$65, MATCH($L165, 'Standard Runs'!$D$11:$D$65, 0)), "")</f>
        <v/>
      </c>
      <c r="AB165" s="26" t="str">
        <f t="shared" si="27"/>
        <v/>
      </c>
      <c r="AC165" s="26" t="str">
        <f t="shared" si="28"/>
        <v/>
      </c>
      <c r="AE165" s="26" t="str">
        <f t="shared" si="29"/>
        <v/>
      </c>
      <c r="AG165" s="26" t="str">
        <f>IF($D165="", "", COUNTIF($D$11:$D$2510, "&gt;"&amp;$D165)+1+COUNTIF($D$11:$D165, $D165)-1)</f>
        <v/>
      </c>
      <c r="AH165" s="92" t="str">
        <f t="shared" si="30"/>
        <v/>
      </c>
      <c r="AJ165" s="26" t="str">
        <f t="shared" si="31"/>
        <v/>
      </c>
      <c r="AK165" s="26" t="str">
        <f t="shared" si="32"/>
        <v/>
      </c>
    </row>
    <row r="166" spans="1:37" x14ac:dyDescent="0.25">
      <c r="A166" s="97"/>
      <c r="B166" s="26" t="str">
        <f t="shared" si="22"/>
        <v/>
      </c>
      <c r="C166" s="97"/>
      <c r="D166" s="123"/>
      <c r="E166" s="124"/>
      <c r="F166" s="125"/>
      <c r="G166" s="97"/>
      <c r="H166" s="24" t="str">
        <f>IF($E166="", "", IFERROR(ROUND($E166*INDEX('Intro &amp; Setup'!$BY$8:$BY$9, MATCH($E$8, 'Intro &amp; Setup'!$BX$8:$BX$9, 0)), 2), ""))</f>
        <v/>
      </c>
      <c r="I166" s="18" t="str">
        <f>IF(OR($E166="", $F166=""), "", IF($E$8='Intro &amp; Setup'!$BX$9, $F166/$E166, IF($H$8='Intro &amp; Setup'!$BX$9, $F166/$H166, "")))</f>
        <v/>
      </c>
      <c r="J166" s="21" t="str">
        <f>IF(OR($E166="", $F166=""), "", IF($E$8='Intro &amp; Setup'!$BX$8, $F166/$E166, IF($H$8='Intro &amp; Setup'!$BX$8, $F166/$H166, "")))</f>
        <v/>
      </c>
      <c r="K166" s="97"/>
      <c r="L166" s="42" t="str">
        <f t="array" ref="L166">IF($W166="", "", IFERROR(INDEX('Standard Runs'!$D$11:$D$65, MATCH(1, ('Standard Runs'!$F$11:$F$65&lt;=E166)*('Standard Runs'!$G$11:$G$65&gt;=E166), 0)), ""))</f>
        <v/>
      </c>
      <c r="M166" s="45" t="str">
        <f t="shared" si="23"/>
        <v/>
      </c>
      <c r="N166" s="97"/>
      <c r="O166" s="52" t="str">
        <f t="shared" si="24"/>
        <v/>
      </c>
      <c r="P166" s="53" t="str">
        <f>IF(OR($L166="", $M166=""), "", COUNTIFS($L$11:$L$2510, $L166, $M$11:$M$2510, "&lt;"&amp;$M166)+1+COUNTIFS($L$11:$L166, $L166, $M$11:$M166, $M166)-1)</f>
        <v/>
      </c>
      <c r="Q166" s="97"/>
      <c r="R166" s="57" t="str">
        <f t="array" ref="R166">IF(OR($L166="", $M166=""), "", MIN(IF($L$11:$L$2510=$L166, $M$11:$M$2510)))</f>
        <v/>
      </c>
      <c r="S166" s="18" t="str">
        <f t="array" ref="S166">IF(OR($L166="", $M166=""), "", AVERAGEIF($L$11:$L$2510, $L166, $M$11:$M$2510))</f>
        <v/>
      </c>
      <c r="T166" s="21" t="str">
        <f t="array" ref="T166">IF(OR($L166="", $M166=""), "", MAX(IF($L$11:$L$2510=$L166, $M$11:$M$2510)))</f>
        <v/>
      </c>
      <c r="U166" s="97"/>
      <c r="W166" s="26" t="str">
        <f t="shared" si="25"/>
        <v/>
      </c>
      <c r="X166" s="26" t="str">
        <f t="shared" si="26"/>
        <v/>
      </c>
      <c r="Z166" s="48" t="str">
        <f>IFERROR(INDEX('Standard Runs'!$E$11:$E$65, MATCH($L166, 'Standard Runs'!$D$11:$D$65, 0)), "")</f>
        <v/>
      </c>
      <c r="AB166" s="26" t="str">
        <f t="shared" si="27"/>
        <v/>
      </c>
      <c r="AC166" s="26" t="str">
        <f t="shared" si="28"/>
        <v/>
      </c>
      <c r="AE166" s="26" t="str">
        <f t="shared" si="29"/>
        <v/>
      </c>
      <c r="AG166" s="26" t="str">
        <f>IF($D166="", "", COUNTIF($D$11:$D$2510, "&gt;"&amp;$D166)+1+COUNTIF($D$11:$D166, $D166)-1)</f>
        <v/>
      </c>
      <c r="AH166" s="92" t="str">
        <f t="shared" si="30"/>
        <v/>
      </c>
      <c r="AJ166" s="26" t="str">
        <f t="shared" si="31"/>
        <v/>
      </c>
      <c r="AK166" s="26" t="str">
        <f t="shared" si="32"/>
        <v/>
      </c>
    </row>
    <row r="167" spans="1:37" x14ac:dyDescent="0.25">
      <c r="A167" s="97"/>
      <c r="B167" s="26" t="str">
        <f t="shared" si="22"/>
        <v/>
      </c>
      <c r="C167" s="97"/>
      <c r="D167" s="123"/>
      <c r="E167" s="124"/>
      <c r="F167" s="125"/>
      <c r="G167" s="97"/>
      <c r="H167" s="24" t="str">
        <f>IF($E167="", "", IFERROR(ROUND($E167*INDEX('Intro &amp; Setup'!$BY$8:$BY$9, MATCH($E$8, 'Intro &amp; Setup'!$BX$8:$BX$9, 0)), 2), ""))</f>
        <v/>
      </c>
      <c r="I167" s="18" t="str">
        <f>IF(OR($E167="", $F167=""), "", IF($E$8='Intro &amp; Setup'!$BX$9, $F167/$E167, IF($H$8='Intro &amp; Setup'!$BX$9, $F167/$H167, "")))</f>
        <v/>
      </c>
      <c r="J167" s="21" t="str">
        <f>IF(OR($E167="", $F167=""), "", IF($E$8='Intro &amp; Setup'!$BX$8, $F167/$E167, IF($H$8='Intro &amp; Setup'!$BX$8, $F167/$H167, "")))</f>
        <v/>
      </c>
      <c r="K167" s="97"/>
      <c r="L167" s="42" t="str">
        <f t="array" ref="L167">IF($W167="", "", IFERROR(INDEX('Standard Runs'!$D$11:$D$65, MATCH(1, ('Standard Runs'!$F$11:$F$65&lt;=E167)*('Standard Runs'!$G$11:$G$65&gt;=E167), 0)), ""))</f>
        <v/>
      </c>
      <c r="M167" s="45" t="str">
        <f t="shared" si="23"/>
        <v/>
      </c>
      <c r="N167" s="97"/>
      <c r="O167" s="52" t="str">
        <f t="shared" si="24"/>
        <v/>
      </c>
      <c r="P167" s="53" t="str">
        <f>IF(OR($L167="", $M167=""), "", COUNTIFS($L$11:$L$2510, $L167, $M$11:$M$2510, "&lt;"&amp;$M167)+1+COUNTIFS($L$11:$L167, $L167, $M$11:$M167, $M167)-1)</f>
        <v/>
      </c>
      <c r="Q167" s="97"/>
      <c r="R167" s="57" t="str">
        <f t="array" ref="R167">IF(OR($L167="", $M167=""), "", MIN(IF($L$11:$L$2510=$L167, $M$11:$M$2510)))</f>
        <v/>
      </c>
      <c r="S167" s="18" t="str">
        <f t="array" ref="S167">IF(OR($L167="", $M167=""), "", AVERAGEIF($L$11:$L$2510, $L167, $M$11:$M$2510))</f>
        <v/>
      </c>
      <c r="T167" s="21" t="str">
        <f t="array" ref="T167">IF(OR($L167="", $M167=""), "", MAX(IF($L$11:$L$2510=$L167, $M$11:$M$2510)))</f>
        <v/>
      </c>
      <c r="U167" s="97"/>
      <c r="W167" s="26" t="str">
        <f t="shared" si="25"/>
        <v/>
      </c>
      <c r="X167" s="26" t="str">
        <f t="shared" si="26"/>
        <v/>
      </c>
      <c r="Z167" s="48" t="str">
        <f>IFERROR(INDEX('Standard Runs'!$E$11:$E$65, MATCH($L167, 'Standard Runs'!$D$11:$D$65, 0)), "")</f>
        <v/>
      </c>
      <c r="AB167" s="26" t="str">
        <f t="shared" si="27"/>
        <v/>
      </c>
      <c r="AC167" s="26" t="str">
        <f t="shared" si="28"/>
        <v/>
      </c>
      <c r="AE167" s="26" t="str">
        <f t="shared" si="29"/>
        <v/>
      </c>
      <c r="AG167" s="26" t="str">
        <f>IF($D167="", "", COUNTIF($D$11:$D$2510, "&gt;"&amp;$D167)+1+COUNTIF($D$11:$D167, $D167)-1)</f>
        <v/>
      </c>
      <c r="AH167" s="92" t="str">
        <f t="shared" si="30"/>
        <v/>
      </c>
      <c r="AJ167" s="26" t="str">
        <f t="shared" si="31"/>
        <v/>
      </c>
      <c r="AK167" s="26" t="str">
        <f t="shared" si="32"/>
        <v/>
      </c>
    </row>
    <row r="168" spans="1:37" x14ac:dyDescent="0.25">
      <c r="A168" s="97"/>
      <c r="B168" s="26" t="str">
        <f t="shared" si="22"/>
        <v/>
      </c>
      <c r="C168" s="97"/>
      <c r="D168" s="123"/>
      <c r="E168" s="124"/>
      <c r="F168" s="125"/>
      <c r="G168" s="97"/>
      <c r="H168" s="24" t="str">
        <f>IF($E168="", "", IFERROR(ROUND($E168*INDEX('Intro &amp; Setup'!$BY$8:$BY$9, MATCH($E$8, 'Intro &amp; Setup'!$BX$8:$BX$9, 0)), 2), ""))</f>
        <v/>
      </c>
      <c r="I168" s="18" t="str">
        <f>IF(OR($E168="", $F168=""), "", IF($E$8='Intro &amp; Setup'!$BX$9, $F168/$E168, IF($H$8='Intro &amp; Setup'!$BX$9, $F168/$H168, "")))</f>
        <v/>
      </c>
      <c r="J168" s="21" t="str">
        <f>IF(OR($E168="", $F168=""), "", IF($E$8='Intro &amp; Setup'!$BX$8, $F168/$E168, IF($H$8='Intro &amp; Setup'!$BX$8, $F168/$H168, "")))</f>
        <v/>
      </c>
      <c r="K168" s="97"/>
      <c r="L168" s="42" t="str">
        <f t="array" ref="L168">IF($W168="", "", IFERROR(INDEX('Standard Runs'!$D$11:$D$65, MATCH(1, ('Standard Runs'!$F$11:$F$65&lt;=E168)*('Standard Runs'!$G$11:$G$65&gt;=E168), 0)), ""))</f>
        <v/>
      </c>
      <c r="M168" s="45" t="str">
        <f t="shared" si="23"/>
        <v/>
      </c>
      <c r="N168" s="97"/>
      <c r="O168" s="52" t="str">
        <f t="shared" si="24"/>
        <v/>
      </c>
      <c r="P168" s="53" t="str">
        <f>IF(OR($L168="", $M168=""), "", COUNTIFS($L$11:$L$2510, $L168, $M$11:$M$2510, "&lt;"&amp;$M168)+1+COUNTIFS($L$11:$L168, $L168, $M$11:$M168, $M168)-1)</f>
        <v/>
      </c>
      <c r="Q168" s="97"/>
      <c r="R168" s="57" t="str">
        <f t="array" ref="R168">IF(OR($L168="", $M168=""), "", MIN(IF($L$11:$L$2510=$L168, $M$11:$M$2510)))</f>
        <v/>
      </c>
      <c r="S168" s="18" t="str">
        <f t="array" ref="S168">IF(OR($L168="", $M168=""), "", AVERAGEIF($L$11:$L$2510, $L168, $M$11:$M$2510))</f>
        <v/>
      </c>
      <c r="T168" s="21" t="str">
        <f t="array" ref="T168">IF(OR($L168="", $M168=""), "", MAX(IF($L$11:$L$2510=$L168, $M$11:$M$2510)))</f>
        <v/>
      </c>
      <c r="U168" s="97"/>
      <c r="W168" s="26" t="str">
        <f t="shared" si="25"/>
        <v/>
      </c>
      <c r="X168" s="26" t="str">
        <f t="shared" si="26"/>
        <v/>
      </c>
      <c r="Z168" s="48" t="str">
        <f>IFERROR(INDEX('Standard Runs'!$E$11:$E$65, MATCH($L168, 'Standard Runs'!$D$11:$D$65, 0)), "")</f>
        <v/>
      </c>
      <c r="AB168" s="26" t="str">
        <f t="shared" si="27"/>
        <v/>
      </c>
      <c r="AC168" s="26" t="str">
        <f t="shared" si="28"/>
        <v/>
      </c>
      <c r="AE168" s="26" t="str">
        <f t="shared" si="29"/>
        <v/>
      </c>
      <c r="AG168" s="26" t="str">
        <f>IF($D168="", "", COUNTIF($D$11:$D$2510, "&gt;"&amp;$D168)+1+COUNTIF($D$11:$D168, $D168)-1)</f>
        <v/>
      </c>
      <c r="AH168" s="92" t="str">
        <f t="shared" si="30"/>
        <v/>
      </c>
      <c r="AJ168" s="26" t="str">
        <f t="shared" si="31"/>
        <v/>
      </c>
      <c r="AK168" s="26" t="str">
        <f t="shared" si="32"/>
        <v/>
      </c>
    </row>
    <row r="169" spans="1:37" x14ac:dyDescent="0.25">
      <c r="A169" s="97"/>
      <c r="B169" s="26" t="str">
        <f t="shared" si="22"/>
        <v/>
      </c>
      <c r="C169" s="97"/>
      <c r="D169" s="123"/>
      <c r="E169" s="124"/>
      <c r="F169" s="125"/>
      <c r="G169" s="97"/>
      <c r="H169" s="24" t="str">
        <f>IF($E169="", "", IFERROR(ROUND($E169*INDEX('Intro &amp; Setup'!$BY$8:$BY$9, MATCH($E$8, 'Intro &amp; Setup'!$BX$8:$BX$9, 0)), 2), ""))</f>
        <v/>
      </c>
      <c r="I169" s="18" t="str">
        <f>IF(OR($E169="", $F169=""), "", IF($E$8='Intro &amp; Setup'!$BX$9, $F169/$E169, IF($H$8='Intro &amp; Setup'!$BX$9, $F169/$H169, "")))</f>
        <v/>
      </c>
      <c r="J169" s="21" t="str">
        <f>IF(OR($E169="", $F169=""), "", IF($E$8='Intro &amp; Setup'!$BX$8, $F169/$E169, IF($H$8='Intro &amp; Setup'!$BX$8, $F169/$H169, "")))</f>
        <v/>
      </c>
      <c r="K169" s="97"/>
      <c r="L169" s="42" t="str">
        <f t="array" ref="L169">IF($W169="", "", IFERROR(INDEX('Standard Runs'!$D$11:$D$65, MATCH(1, ('Standard Runs'!$F$11:$F$65&lt;=E169)*('Standard Runs'!$G$11:$G$65&gt;=E169), 0)), ""))</f>
        <v/>
      </c>
      <c r="M169" s="45" t="str">
        <f t="shared" si="23"/>
        <v/>
      </c>
      <c r="N169" s="97"/>
      <c r="O169" s="52" t="str">
        <f t="shared" si="24"/>
        <v/>
      </c>
      <c r="P169" s="53" t="str">
        <f>IF(OR($L169="", $M169=""), "", COUNTIFS($L$11:$L$2510, $L169, $M$11:$M$2510, "&lt;"&amp;$M169)+1+COUNTIFS($L$11:$L169, $L169, $M$11:$M169, $M169)-1)</f>
        <v/>
      </c>
      <c r="Q169" s="97"/>
      <c r="R169" s="57" t="str">
        <f t="array" ref="R169">IF(OR($L169="", $M169=""), "", MIN(IF($L$11:$L$2510=$L169, $M$11:$M$2510)))</f>
        <v/>
      </c>
      <c r="S169" s="18" t="str">
        <f t="array" ref="S169">IF(OR($L169="", $M169=""), "", AVERAGEIF($L$11:$L$2510, $L169, $M$11:$M$2510))</f>
        <v/>
      </c>
      <c r="T169" s="21" t="str">
        <f t="array" ref="T169">IF(OR($L169="", $M169=""), "", MAX(IF($L$11:$L$2510=$L169, $M$11:$M$2510)))</f>
        <v/>
      </c>
      <c r="U169" s="97"/>
      <c r="W169" s="26" t="str">
        <f t="shared" si="25"/>
        <v/>
      </c>
      <c r="X169" s="26" t="str">
        <f t="shared" si="26"/>
        <v/>
      </c>
      <c r="Z169" s="48" t="str">
        <f>IFERROR(INDEX('Standard Runs'!$E$11:$E$65, MATCH($L169, 'Standard Runs'!$D$11:$D$65, 0)), "")</f>
        <v/>
      </c>
      <c r="AB169" s="26" t="str">
        <f t="shared" si="27"/>
        <v/>
      </c>
      <c r="AC169" s="26" t="str">
        <f t="shared" si="28"/>
        <v/>
      </c>
      <c r="AE169" s="26" t="str">
        <f t="shared" si="29"/>
        <v/>
      </c>
      <c r="AG169" s="26" t="str">
        <f>IF($D169="", "", COUNTIF($D$11:$D$2510, "&gt;"&amp;$D169)+1+COUNTIF($D$11:$D169, $D169)-1)</f>
        <v/>
      </c>
      <c r="AH169" s="92" t="str">
        <f t="shared" si="30"/>
        <v/>
      </c>
      <c r="AJ169" s="26" t="str">
        <f t="shared" si="31"/>
        <v/>
      </c>
      <c r="AK169" s="26" t="str">
        <f t="shared" si="32"/>
        <v/>
      </c>
    </row>
    <row r="170" spans="1:37" x14ac:dyDescent="0.25">
      <c r="A170" s="97"/>
      <c r="B170" s="26" t="str">
        <f t="shared" si="22"/>
        <v/>
      </c>
      <c r="C170" s="97"/>
      <c r="D170" s="123"/>
      <c r="E170" s="124"/>
      <c r="F170" s="125"/>
      <c r="G170" s="97"/>
      <c r="H170" s="24" t="str">
        <f>IF($E170="", "", IFERROR(ROUND($E170*INDEX('Intro &amp; Setup'!$BY$8:$BY$9, MATCH($E$8, 'Intro &amp; Setup'!$BX$8:$BX$9, 0)), 2), ""))</f>
        <v/>
      </c>
      <c r="I170" s="18" t="str">
        <f>IF(OR($E170="", $F170=""), "", IF($E$8='Intro &amp; Setup'!$BX$9, $F170/$E170, IF($H$8='Intro &amp; Setup'!$BX$9, $F170/$H170, "")))</f>
        <v/>
      </c>
      <c r="J170" s="21" t="str">
        <f>IF(OR($E170="", $F170=""), "", IF($E$8='Intro &amp; Setup'!$BX$8, $F170/$E170, IF($H$8='Intro &amp; Setup'!$BX$8, $F170/$H170, "")))</f>
        <v/>
      </c>
      <c r="K170" s="97"/>
      <c r="L170" s="42" t="str">
        <f t="array" ref="L170">IF($W170="", "", IFERROR(INDEX('Standard Runs'!$D$11:$D$65, MATCH(1, ('Standard Runs'!$F$11:$F$65&lt;=E170)*('Standard Runs'!$G$11:$G$65&gt;=E170), 0)), ""))</f>
        <v/>
      </c>
      <c r="M170" s="45" t="str">
        <f t="shared" si="23"/>
        <v/>
      </c>
      <c r="N170" s="97"/>
      <c r="O170" s="52" t="str">
        <f t="shared" si="24"/>
        <v/>
      </c>
      <c r="P170" s="53" t="str">
        <f>IF(OR($L170="", $M170=""), "", COUNTIFS($L$11:$L$2510, $L170, $M$11:$M$2510, "&lt;"&amp;$M170)+1+COUNTIFS($L$11:$L170, $L170, $M$11:$M170, $M170)-1)</f>
        <v/>
      </c>
      <c r="Q170" s="97"/>
      <c r="R170" s="57" t="str">
        <f t="array" ref="R170">IF(OR($L170="", $M170=""), "", MIN(IF($L$11:$L$2510=$L170, $M$11:$M$2510)))</f>
        <v/>
      </c>
      <c r="S170" s="18" t="str">
        <f t="array" ref="S170">IF(OR($L170="", $M170=""), "", AVERAGEIF($L$11:$L$2510, $L170, $M$11:$M$2510))</f>
        <v/>
      </c>
      <c r="T170" s="21" t="str">
        <f t="array" ref="T170">IF(OR($L170="", $M170=""), "", MAX(IF($L$11:$L$2510=$L170, $M$11:$M$2510)))</f>
        <v/>
      </c>
      <c r="U170" s="97"/>
      <c r="W170" s="26" t="str">
        <f t="shared" si="25"/>
        <v/>
      </c>
      <c r="X170" s="26" t="str">
        <f t="shared" si="26"/>
        <v/>
      </c>
      <c r="Z170" s="48" t="str">
        <f>IFERROR(INDEX('Standard Runs'!$E$11:$E$65, MATCH($L170, 'Standard Runs'!$D$11:$D$65, 0)), "")</f>
        <v/>
      </c>
      <c r="AB170" s="26" t="str">
        <f t="shared" si="27"/>
        <v/>
      </c>
      <c r="AC170" s="26" t="str">
        <f t="shared" si="28"/>
        <v/>
      </c>
      <c r="AE170" s="26" t="str">
        <f t="shared" si="29"/>
        <v/>
      </c>
      <c r="AG170" s="26" t="str">
        <f>IF($D170="", "", COUNTIF($D$11:$D$2510, "&gt;"&amp;$D170)+1+COUNTIF($D$11:$D170, $D170)-1)</f>
        <v/>
      </c>
      <c r="AH170" s="92" t="str">
        <f t="shared" si="30"/>
        <v/>
      </c>
      <c r="AJ170" s="26" t="str">
        <f t="shared" si="31"/>
        <v/>
      </c>
      <c r="AK170" s="26" t="str">
        <f t="shared" si="32"/>
        <v/>
      </c>
    </row>
    <row r="171" spans="1:37" x14ac:dyDescent="0.25">
      <c r="A171" s="97"/>
      <c r="B171" s="26" t="str">
        <f t="shared" si="22"/>
        <v/>
      </c>
      <c r="C171" s="97"/>
      <c r="D171" s="123"/>
      <c r="E171" s="124"/>
      <c r="F171" s="125"/>
      <c r="G171" s="97"/>
      <c r="H171" s="24" t="str">
        <f>IF($E171="", "", IFERROR(ROUND($E171*INDEX('Intro &amp; Setup'!$BY$8:$BY$9, MATCH($E$8, 'Intro &amp; Setup'!$BX$8:$BX$9, 0)), 2), ""))</f>
        <v/>
      </c>
      <c r="I171" s="18" t="str">
        <f>IF(OR($E171="", $F171=""), "", IF($E$8='Intro &amp; Setup'!$BX$9, $F171/$E171, IF($H$8='Intro &amp; Setup'!$BX$9, $F171/$H171, "")))</f>
        <v/>
      </c>
      <c r="J171" s="21" t="str">
        <f>IF(OR($E171="", $F171=""), "", IF($E$8='Intro &amp; Setup'!$BX$8, $F171/$E171, IF($H$8='Intro &amp; Setup'!$BX$8, $F171/$H171, "")))</f>
        <v/>
      </c>
      <c r="K171" s="97"/>
      <c r="L171" s="42" t="str">
        <f t="array" ref="L171">IF($W171="", "", IFERROR(INDEX('Standard Runs'!$D$11:$D$65, MATCH(1, ('Standard Runs'!$F$11:$F$65&lt;=E171)*('Standard Runs'!$G$11:$G$65&gt;=E171), 0)), ""))</f>
        <v/>
      </c>
      <c r="M171" s="45" t="str">
        <f t="shared" si="23"/>
        <v/>
      </c>
      <c r="N171" s="97"/>
      <c r="O171" s="52" t="str">
        <f t="shared" si="24"/>
        <v/>
      </c>
      <c r="P171" s="53" t="str">
        <f>IF(OR($L171="", $M171=""), "", COUNTIFS($L$11:$L$2510, $L171, $M$11:$M$2510, "&lt;"&amp;$M171)+1+COUNTIFS($L$11:$L171, $L171, $M$11:$M171, $M171)-1)</f>
        <v/>
      </c>
      <c r="Q171" s="97"/>
      <c r="R171" s="57" t="str">
        <f t="array" ref="R171">IF(OR($L171="", $M171=""), "", MIN(IF($L$11:$L$2510=$L171, $M$11:$M$2510)))</f>
        <v/>
      </c>
      <c r="S171" s="18" t="str">
        <f t="array" ref="S171">IF(OR($L171="", $M171=""), "", AVERAGEIF($L$11:$L$2510, $L171, $M$11:$M$2510))</f>
        <v/>
      </c>
      <c r="T171" s="21" t="str">
        <f t="array" ref="T171">IF(OR($L171="", $M171=""), "", MAX(IF($L$11:$L$2510=$L171, $M$11:$M$2510)))</f>
        <v/>
      </c>
      <c r="U171" s="97"/>
      <c r="W171" s="26" t="str">
        <f t="shared" si="25"/>
        <v/>
      </c>
      <c r="X171" s="26" t="str">
        <f t="shared" si="26"/>
        <v/>
      </c>
      <c r="Z171" s="48" t="str">
        <f>IFERROR(INDEX('Standard Runs'!$E$11:$E$65, MATCH($L171, 'Standard Runs'!$D$11:$D$65, 0)), "")</f>
        <v/>
      </c>
      <c r="AB171" s="26" t="str">
        <f t="shared" si="27"/>
        <v/>
      </c>
      <c r="AC171" s="26" t="str">
        <f t="shared" si="28"/>
        <v/>
      </c>
      <c r="AE171" s="26" t="str">
        <f t="shared" si="29"/>
        <v/>
      </c>
      <c r="AG171" s="26" t="str">
        <f>IF($D171="", "", COUNTIF($D$11:$D$2510, "&gt;"&amp;$D171)+1+COUNTIF($D$11:$D171, $D171)-1)</f>
        <v/>
      </c>
      <c r="AH171" s="92" t="str">
        <f t="shared" si="30"/>
        <v/>
      </c>
      <c r="AJ171" s="26" t="str">
        <f t="shared" si="31"/>
        <v/>
      </c>
      <c r="AK171" s="26" t="str">
        <f t="shared" si="32"/>
        <v/>
      </c>
    </row>
    <row r="172" spans="1:37" x14ac:dyDescent="0.25">
      <c r="A172" s="97"/>
      <c r="B172" s="26" t="str">
        <f t="shared" si="22"/>
        <v/>
      </c>
      <c r="C172" s="97"/>
      <c r="D172" s="123"/>
      <c r="E172" s="124"/>
      <c r="F172" s="125"/>
      <c r="G172" s="97"/>
      <c r="H172" s="24" t="str">
        <f>IF($E172="", "", IFERROR(ROUND($E172*INDEX('Intro &amp; Setup'!$BY$8:$BY$9, MATCH($E$8, 'Intro &amp; Setup'!$BX$8:$BX$9, 0)), 2), ""))</f>
        <v/>
      </c>
      <c r="I172" s="18" t="str">
        <f>IF(OR($E172="", $F172=""), "", IF($E$8='Intro &amp; Setup'!$BX$9, $F172/$E172, IF($H$8='Intro &amp; Setup'!$BX$9, $F172/$H172, "")))</f>
        <v/>
      </c>
      <c r="J172" s="21" t="str">
        <f>IF(OR($E172="", $F172=""), "", IF($E$8='Intro &amp; Setup'!$BX$8, $F172/$E172, IF($H$8='Intro &amp; Setup'!$BX$8, $F172/$H172, "")))</f>
        <v/>
      </c>
      <c r="K172" s="97"/>
      <c r="L172" s="42" t="str">
        <f t="array" ref="L172">IF($W172="", "", IFERROR(INDEX('Standard Runs'!$D$11:$D$65, MATCH(1, ('Standard Runs'!$F$11:$F$65&lt;=E172)*('Standard Runs'!$G$11:$G$65&gt;=E172), 0)), ""))</f>
        <v/>
      </c>
      <c r="M172" s="45" t="str">
        <f t="shared" si="23"/>
        <v/>
      </c>
      <c r="N172" s="97"/>
      <c r="O172" s="52" t="str">
        <f t="shared" si="24"/>
        <v/>
      </c>
      <c r="P172" s="53" t="str">
        <f>IF(OR($L172="", $M172=""), "", COUNTIFS($L$11:$L$2510, $L172, $M$11:$M$2510, "&lt;"&amp;$M172)+1+COUNTIFS($L$11:$L172, $L172, $M$11:$M172, $M172)-1)</f>
        <v/>
      </c>
      <c r="Q172" s="97"/>
      <c r="R172" s="57" t="str">
        <f t="array" ref="R172">IF(OR($L172="", $M172=""), "", MIN(IF($L$11:$L$2510=$L172, $M$11:$M$2510)))</f>
        <v/>
      </c>
      <c r="S172" s="18" t="str">
        <f t="array" ref="S172">IF(OR($L172="", $M172=""), "", AVERAGEIF($L$11:$L$2510, $L172, $M$11:$M$2510))</f>
        <v/>
      </c>
      <c r="T172" s="21" t="str">
        <f t="array" ref="T172">IF(OR($L172="", $M172=""), "", MAX(IF($L$11:$L$2510=$L172, $M$11:$M$2510)))</f>
        <v/>
      </c>
      <c r="U172" s="97"/>
      <c r="W172" s="26" t="str">
        <f t="shared" si="25"/>
        <v/>
      </c>
      <c r="X172" s="26" t="str">
        <f t="shared" si="26"/>
        <v/>
      </c>
      <c r="Z172" s="48" t="str">
        <f>IFERROR(INDEX('Standard Runs'!$E$11:$E$65, MATCH($L172, 'Standard Runs'!$D$11:$D$65, 0)), "")</f>
        <v/>
      </c>
      <c r="AB172" s="26" t="str">
        <f t="shared" si="27"/>
        <v/>
      </c>
      <c r="AC172" s="26" t="str">
        <f t="shared" si="28"/>
        <v/>
      </c>
      <c r="AE172" s="26" t="str">
        <f t="shared" si="29"/>
        <v/>
      </c>
      <c r="AG172" s="26" t="str">
        <f>IF($D172="", "", COUNTIF($D$11:$D$2510, "&gt;"&amp;$D172)+1+COUNTIF($D$11:$D172, $D172)-1)</f>
        <v/>
      </c>
      <c r="AH172" s="92" t="str">
        <f t="shared" si="30"/>
        <v/>
      </c>
      <c r="AJ172" s="26" t="str">
        <f t="shared" si="31"/>
        <v/>
      </c>
      <c r="AK172" s="26" t="str">
        <f t="shared" si="32"/>
        <v/>
      </c>
    </row>
    <row r="173" spans="1:37" x14ac:dyDescent="0.25">
      <c r="A173" s="97"/>
      <c r="B173" s="26" t="str">
        <f t="shared" si="22"/>
        <v/>
      </c>
      <c r="C173" s="97"/>
      <c r="D173" s="123"/>
      <c r="E173" s="124"/>
      <c r="F173" s="125"/>
      <c r="G173" s="97"/>
      <c r="H173" s="24" t="str">
        <f>IF($E173="", "", IFERROR(ROUND($E173*INDEX('Intro &amp; Setup'!$BY$8:$BY$9, MATCH($E$8, 'Intro &amp; Setup'!$BX$8:$BX$9, 0)), 2), ""))</f>
        <v/>
      </c>
      <c r="I173" s="18" t="str">
        <f>IF(OR($E173="", $F173=""), "", IF($E$8='Intro &amp; Setup'!$BX$9, $F173/$E173, IF($H$8='Intro &amp; Setup'!$BX$9, $F173/$H173, "")))</f>
        <v/>
      </c>
      <c r="J173" s="21" t="str">
        <f>IF(OR($E173="", $F173=""), "", IF($E$8='Intro &amp; Setup'!$BX$8, $F173/$E173, IF($H$8='Intro &amp; Setup'!$BX$8, $F173/$H173, "")))</f>
        <v/>
      </c>
      <c r="K173" s="97"/>
      <c r="L173" s="42" t="str">
        <f t="array" ref="L173">IF($W173="", "", IFERROR(INDEX('Standard Runs'!$D$11:$D$65, MATCH(1, ('Standard Runs'!$F$11:$F$65&lt;=E173)*('Standard Runs'!$G$11:$G$65&gt;=E173), 0)), ""))</f>
        <v/>
      </c>
      <c r="M173" s="45" t="str">
        <f t="shared" si="23"/>
        <v/>
      </c>
      <c r="N173" s="97"/>
      <c r="O173" s="52" t="str">
        <f t="shared" si="24"/>
        <v/>
      </c>
      <c r="P173" s="53" t="str">
        <f>IF(OR($L173="", $M173=""), "", COUNTIFS($L$11:$L$2510, $L173, $M$11:$M$2510, "&lt;"&amp;$M173)+1+COUNTIFS($L$11:$L173, $L173, $M$11:$M173, $M173)-1)</f>
        <v/>
      </c>
      <c r="Q173" s="97"/>
      <c r="R173" s="57" t="str">
        <f t="array" ref="R173">IF(OR($L173="", $M173=""), "", MIN(IF($L$11:$L$2510=$L173, $M$11:$M$2510)))</f>
        <v/>
      </c>
      <c r="S173" s="18" t="str">
        <f t="array" ref="S173">IF(OR($L173="", $M173=""), "", AVERAGEIF($L$11:$L$2510, $L173, $M$11:$M$2510))</f>
        <v/>
      </c>
      <c r="T173" s="21" t="str">
        <f t="array" ref="T173">IF(OR($L173="", $M173=""), "", MAX(IF($L$11:$L$2510=$L173, $M$11:$M$2510)))</f>
        <v/>
      </c>
      <c r="U173" s="97"/>
      <c r="W173" s="26" t="str">
        <f t="shared" si="25"/>
        <v/>
      </c>
      <c r="X173" s="26" t="str">
        <f t="shared" si="26"/>
        <v/>
      </c>
      <c r="Z173" s="48" t="str">
        <f>IFERROR(INDEX('Standard Runs'!$E$11:$E$65, MATCH($L173, 'Standard Runs'!$D$11:$D$65, 0)), "")</f>
        <v/>
      </c>
      <c r="AB173" s="26" t="str">
        <f t="shared" si="27"/>
        <v/>
      </c>
      <c r="AC173" s="26" t="str">
        <f t="shared" si="28"/>
        <v/>
      </c>
      <c r="AE173" s="26" t="str">
        <f t="shared" si="29"/>
        <v/>
      </c>
      <c r="AG173" s="26" t="str">
        <f>IF($D173="", "", COUNTIF($D$11:$D$2510, "&gt;"&amp;$D173)+1+COUNTIF($D$11:$D173, $D173)-1)</f>
        <v/>
      </c>
      <c r="AH173" s="92" t="str">
        <f t="shared" si="30"/>
        <v/>
      </c>
      <c r="AJ173" s="26" t="str">
        <f t="shared" si="31"/>
        <v/>
      </c>
      <c r="AK173" s="26" t="str">
        <f t="shared" si="32"/>
        <v/>
      </c>
    </row>
    <row r="174" spans="1:37" x14ac:dyDescent="0.25">
      <c r="A174" s="97"/>
      <c r="B174" s="26" t="str">
        <f t="shared" si="22"/>
        <v/>
      </c>
      <c r="C174" s="97"/>
      <c r="D174" s="123"/>
      <c r="E174" s="124"/>
      <c r="F174" s="125"/>
      <c r="G174" s="97"/>
      <c r="H174" s="24" t="str">
        <f>IF($E174="", "", IFERROR(ROUND($E174*INDEX('Intro &amp; Setup'!$BY$8:$BY$9, MATCH($E$8, 'Intro &amp; Setup'!$BX$8:$BX$9, 0)), 2), ""))</f>
        <v/>
      </c>
      <c r="I174" s="18" t="str">
        <f>IF(OR($E174="", $F174=""), "", IF($E$8='Intro &amp; Setup'!$BX$9, $F174/$E174, IF($H$8='Intro &amp; Setup'!$BX$9, $F174/$H174, "")))</f>
        <v/>
      </c>
      <c r="J174" s="21" t="str">
        <f>IF(OR($E174="", $F174=""), "", IF($E$8='Intro &amp; Setup'!$BX$8, $F174/$E174, IF($H$8='Intro &amp; Setup'!$BX$8, $F174/$H174, "")))</f>
        <v/>
      </c>
      <c r="K174" s="97"/>
      <c r="L174" s="42" t="str">
        <f t="array" ref="L174">IF($W174="", "", IFERROR(INDEX('Standard Runs'!$D$11:$D$65, MATCH(1, ('Standard Runs'!$F$11:$F$65&lt;=E174)*('Standard Runs'!$G$11:$G$65&gt;=E174), 0)), ""))</f>
        <v/>
      </c>
      <c r="M174" s="45" t="str">
        <f t="shared" si="23"/>
        <v/>
      </c>
      <c r="N174" s="97"/>
      <c r="O174" s="52" t="str">
        <f t="shared" si="24"/>
        <v/>
      </c>
      <c r="P174" s="53" t="str">
        <f>IF(OR($L174="", $M174=""), "", COUNTIFS($L$11:$L$2510, $L174, $M$11:$M$2510, "&lt;"&amp;$M174)+1+COUNTIFS($L$11:$L174, $L174, $M$11:$M174, $M174)-1)</f>
        <v/>
      </c>
      <c r="Q174" s="97"/>
      <c r="R174" s="57" t="str">
        <f t="array" ref="R174">IF(OR($L174="", $M174=""), "", MIN(IF($L$11:$L$2510=$L174, $M$11:$M$2510)))</f>
        <v/>
      </c>
      <c r="S174" s="18" t="str">
        <f t="array" ref="S174">IF(OR($L174="", $M174=""), "", AVERAGEIF($L$11:$L$2510, $L174, $M$11:$M$2510))</f>
        <v/>
      </c>
      <c r="T174" s="21" t="str">
        <f t="array" ref="T174">IF(OR($L174="", $M174=""), "", MAX(IF($L$11:$L$2510=$L174, $M$11:$M$2510)))</f>
        <v/>
      </c>
      <c r="U174" s="97"/>
      <c r="W174" s="26" t="str">
        <f t="shared" si="25"/>
        <v/>
      </c>
      <c r="X174" s="26" t="str">
        <f t="shared" si="26"/>
        <v/>
      </c>
      <c r="Z174" s="48" t="str">
        <f>IFERROR(INDEX('Standard Runs'!$E$11:$E$65, MATCH($L174, 'Standard Runs'!$D$11:$D$65, 0)), "")</f>
        <v/>
      </c>
      <c r="AB174" s="26" t="str">
        <f t="shared" si="27"/>
        <v/>
      </c>
      <c r="AC174" s="26" t="str">
        <f t="shared" si="28"/>
        <v/>
      </c>
      <c r="AE174" s="26" t="str">
        <f t="shared" si="29"/>
        <v/>
      </c>
      <c r="AG174" s="26" t="str">
        <f>IF($D174="", "", COUNTIF($D$11:$D$2510, "&gt;"&amp;$D174)+1+COUNTIF($D$11:$D174, $D174)-1)</f>
        <v/>
      </c>
      <c r="AH174" s="92" t="str">
        <f t="shared" si="30"/>
        <v/>
      </c>
      <c r="AJ174" s="26" t="str">
        <f t="shared" si="31"/>
        <v/>
      </c>
      <c r="AK174" s="26" t="str">
        <f t="shared" si="32"/>
        <v/>
      </c>
    </row>
    <row r="175" spans="1:37" x14ac:dyDescent="0.25">
      <c r="A175" s="97"/>
      <c r="B175" s="26" t="str">
        <f t="shared" si="22"/>
        <v/>
      </c>
      <c r="C175" s="97"/>
      <c r="D175" s="123"/>
      <c r="E175" s="124"/>
      <c r="F175" s="125"/>
      <c r="G175" s="97"/>
      <c r="H175" s="24" t="str">
        <f>IF($E175="", "", IFERROR(ROUND($E175*INDEX('Intro &amp; Setup'!$BY$8:$BY$9, MATCH($E$8, 'Intro &amp; Setup'!$BX$8:$BX$9, 0)), 2), ""))</f>
        <v/>
      </c>
      <c r="I175" s="18" t="str">
        <f>IF(OR($E175="", $F175=""), "", IF($E$8='Intro &amp; Setup'!$BX$9, $F175/$E175, IF($H$8='Intro &amp; Setup'!$BX$9, $F175/$H175, "")))</f>
        <v/>
      </c>
      <c r="J175" s="21" t="str">
        <f>IF(OR($E175="", $F175=""), "", IF($E$8='Intro &amp; Setup'!$BX$8, $F175/$E175, IF($H$8='Intro &amp; Setup'!$BX$8, $F175/$H175, "")))</f>
        <v/>
      </c>
      <c r="K175" s="97"/>
      <c r="L175" s="42" t="str">
        <f t="array" ref="L175">IF($W175="", "", IFERROR(INDEX('Standard Runs'!$D$11:$D$65, MATCH(1, ('Standard Runs'!$F$11:$F$65&lt;=E175)*('Standard Runs'!$G$11:$G$65&gt;=E175), 0)), ""))</f>
        <v/>
      </c>
      <c r="M175" s="45" t="str">
        <f t="shared" si="23"/>
        <v/>
      </c>
      <c r="N175" s="97"/>
      <c r="O175" s="52" t="str">
        <f t="shared" si="24"/>
        <v/>
      </c>
      <c r="P175" s="53" t="str">
        <f>IF(OR($L175="", $M175=""), "", COUNTIFS($L$11:$L$2510, $L175, $M$11:$M$2510, "&lt;"&amp;$M175)+1+COUNTIFS($L$11:$L175, $L175, $M$11:$M175, $M175)-1)</f>
        <v/>
      </c>
      <c r="Q175" s="97"/>
      <c r="R175" s="57" t="str">
        <f t="array" ref="R175">IF(OR($L175="", $M175=""), "", MIN(IF($L$11:$L$2510=$L175, $M$11:$M$2510)))</f>
        <v/>
      </c>
      <c r="S175" s="18" t="str">
        <f t="array" ref="S175">IF(OR($L175="", $M175=""), "", AVERAGEIF($L$11:$L$2510, $L175, $M$11:$M$2510))</f>
        <v/>
      </c>
      <c r="T175" s="21" t="str">
        <f t="array" ref="T175">IF(OR($L175="", $M175=""), "", MAX(IF($L$11:$L$2510=$L175, $M$11:$M$2510)))</f>
        <v/>
      </c>
      <c r="U175" s="97"/>
      <c r="W175" s="26" t="str">
        <f t="shared" si="25"/>
        <v/>
      </c>
      <c r="X175" s="26" t="str">
        <f t="shared" si="26"/>
        <v/>
      </c>
      <c r="Z175" s="48" t="str">
        <f>IFERROR(INDEX('Standard Runs'!$E$11:$E$65, MATCH($L175, 'Standard Runs'!$D$11:$D$65, 0)), "")</f>
        <v/>
      </c>
      <c r="AB175" s="26" t="str">
        <f t="shared" si="27"/>
        <v/>
      </c>
      <c r="AC175" s="26" t="str">
        <f t="shared" si="28"/>
        <v/>
      </c>
      <c r="AE175" s="26" t="str">
        <f t="shared" si="29"/>
        <v/>
      </c>
      <c r="AG175" s="26" t="str">
        <f>IF($D175="", "", COUNTIF($D$11:$D$2510, "&gt;"&amp;$D175)+1+COUNTIF($D$11:$D175, $D175)-1)</f>
        <v/>
      </c>
      <c r="AH175" s="92" t="str">
        <f t="shared" si="30"/>
        <v/>
      </c>
      <c r="AJ175" s="26" t="str">
        <f t="shared" si="31"/>
        <v/>
      </c>
      <c r="AK175" s="26" t="str">
        <f t="shared" si="32"/>
        <v/>
      </c>
    </row>
    <row r="176" spans="1:37" x14ac:dyDescent="0.25">
      <c r="A176" s="97"/>
      <c r="B176" s="26" t="str">
        <f t="shared" si="22"/>
        <v/>
      </c>
      <c r="C176" s="97"/>
      <c r="D176" s="123"/>
      <c r="E176" s="124"/>
      <c r="F176" s="125"/>
      <c r="G176" s="97"/>
      <c r="H176" s="24" t="str">
        <f>IF($E176="", "", IFERROR(ROUND($E176*INDEX('Intro &amp; Setup'!$BY$8:$BY$9, MATCH($E$8, 'Intro &amp; Setup'!$BX$8:$BX$9, 0)), 2), ""))</f>
        <v/>
      </c>
      <c r="I176" s="18" t="str">
        <f>IF(OR($E176="", $F176=""), "", IF($E$8='Intro &amp; Setup'!$BX$9, $F176/$E176, IF($H$8='Intro &amp; Setup'!$BX$9, $F176/$H176, "")))</f>
        <v/>
      </c>
      <c r="J176" s="21" t="str">
        <f>IF(OR($E176="", $F176=""), "", IF($E$8='Intro &amp; Setup'!$BX$8, $F176/$E176, IF($H$8='Intro &amp; Setup'!$BX$8, $F176/$H176, "")))</f>
        <v/>
      </c>
      <c r="K176" s="97"/>
      <c r="L176" s="42" t="str">
        <f t="array" ref="L176">IF($W176="", "", IFERROR(INDEX('Standard Runs'!$D$11:$D$65, MATCH(1, ('Standard Runs'!$F$11:$F$65&lt;=E176)*('Standard Runs'!$G$11:$G$65&gt;=E176), 0)), ""))</f>
        <v/>
      </c>
      <c r="M176" s="45" t="str">
        <f t="shared" si="23"/>
        <v/>
      </c>
      <c r="N176" s="97"/>
      <c r="O176" s="52" t="str">
        <f t="shared" si="24"/>
        <v/>
      </c>
      <c r="P176" s="53" t="str">
        <f>IF(OR($L176="", $M176=""), "", COUNTIFS($L$11:$L$2510, $L176, $M$11:$M$2510, "&lt;"&amp;$M176)+1+COUNTIFS($L$11:$L176, $L176, $M$11:$M176, $M176)-1)</f>
        <v/>
      </c>
      <c r="Q176" s="97"/>
      <c r="R176" s="57" t="str">
        <f t="array" ref="R176">IF(OR($L176="", $M176=""), "", MIN(IF($L$11:$L$2510=$L176, $M$11:$M$2510)))</f>
        <v/>
      </c>
      <c r="S176" s="18" t="str">
        <f t="array" ref="S176">IF(OR($L176="", $M176=""), "", AVERAGEIF($L$11:$L$2510, $L176, $M$11:$M$2510))</f>
        <v/>
      </c>
      <c r="T176" s="21" t="str">
        <f t="array" ref="T176">IF(OR($L176="", $M176=""), "", MAX(IF($L$11:$L$2510=$L176, $M$11:$M$2510)))</f>
        <v/>
      </c>
      <c r="U176" s="97"/>
      <c r="W176" s="26" t="str">
        <f t="shared" si="25"/>
        <v/>
      </c>
      <c r="X176" s="26" t="str">
        <f t="shared" si="26"/>
        <v/>
      </c>
      <c r="Z176" s="48" t="str">
        <f>IFERROR(INDEX('Standard Runs'!$E$11:$E$65, MATCH($L176, 'Standard Runs'!$D$11:$D$65, 0)), "")</f>
        <v/>
      </c>
      <c r="AB176" s="26" t="str">
        <f t="shared" si="27"/>
        <v/>
      </c>
      <c r="AC176" s="26" t="str">
        <f t="shared" si="28"/>
        <v/>
      </c>
      <c r="AE176" s="26" t="str">
        <f t="shared" si="29"/>
        <v/>
      </c>
      <c r="AG176" s="26" t="str">
        <f>IF($D176="", "", COUNTIF($D$11:$D$2510, "&gt;"&amp;$D176)+1+COUNTIF($D$11:$D176, $D176)-1)</f>
        <v/>
      </c>
      <c r="AH176" s="92" t="str">
        <f t="shared" si="30"/>
        <v/>
      </c>
      <c r="AJ176" s="26" t="str">
        <f t="shared" si="31"/>
        <v/>
      </c>
      <c r="AK176" s="26" t="str">
        <f t="shared" si="32"/>
        <v/>
      </c>
    </row>
    <row r="177" spans="1:37" x14ac:dyDescent="0.25">
      <c r="A177" s="97"/>
      <c r="B177" s="26" t="str">
        <f t="shared" si="22"/>
        <v/>
      </c>
      <c r="C177" s="97"/>
      <c r="D177" s="123"/>
      <c r="E177" s="124"/>
      <c r="F177" s="125"/>
      <c r="G177" s="97"/>
      <c r="H177" s="24" t="str">
        <f>IF($E177="", "", IFERROR(ROUND($E177*INDEX('Intro &amp; Setup'!$BY$8:$BY$9, MATCH($E$8, 'Intro &amp; Setup'!$BX$8:$BX$9, 0)), 2), ""))</f>
        <v/>
      </c>
      <c r="I177" s="18" t="str">
        <f>IF(OR($E177="", $F177=""), "", IF($E$8='Intro &amp; Setup'!$BX$9, $F177/$E177, IF($H$8='Intro &amp; Setup'!$BX$9, $F177/$H177, "")))</f>
        <v/>
      </c>
      <c r="J177" s="21" t="str">
        <f>IF(OR($E177="", $F177=""), "", IF($E$8='Intro &amp; Setup'!$BX$8, $F177/$E177, IF($H$8='Intro &amp; Setup'!$BX$8, $F177/$H177, "")))</f>
        <v/>
      </c>
      <c r="K177" s="97"/>
      <c r="L177" s="42" t="str">
        <f t="array" ref="L177">IF($W177="", "", IFERROR(INDEX('Standard Runs'!$D$11:$D$65, MATCH(1, ('Standard Runs'!$F$11:$F$65&lt;=E177)*('Standard Runs'!$G$11:$G$65&gt;=E177), 0)), ""))</f>
        <v/>
      </c>
      <c r="M177" s="45" t="str">
        <f t="shared" si="23"/>
        <v/>
      </c>
      <c r="N177" s="97"/>
      <c r="O177" s="52" t="str">
        <f t="shared" si="24"/>
        <v/>
      </c>
      <c r="P177" s="53" t="str">
        <f>IF(OR($L177="", $M177=""), "", COUNTIFS($L$11:$L$2510, $L177, $M$11:$M$2510, "&lt;"&amp;$M177)+1+COUNTIFS($L$11:$L177, $L177, $M$11:$M177, $M177)-1)</f>
        <v/>
      </c>
      <c r="Q177" s="97"/>
      <c r="R177" s="57" t="str">
        <f t="array" ref="R177">IF(OR($L177="", $M177=""), "", MIN(IF($L$11:$L$2510=$L177, $M$11:$M$2510)))</f>
        <v/>
      </c>
      <c r="S177" s="18" t="str">
        <f t="array" ref="S177">IF(OR($L177="", $M177=""), "", AVERAGEIF($L$11:$L$2510, $L177, $M$11:$M$2510))</f>
        <v/>
      </c>
      <c r="T177" s="21" t="str">
        <f t="array" ref="T177">IF(OR($L177="", $M177=""), "", MAX(IF($L$11:$L$2510=$L177, $M$11:$M$2510)))</f>
        <v/>
      </c>
      <c r="U177" s="97"/>
      <c r="W177" s="26" t="str">
        <f t="shared" si="25"/>
        <v/>
      </c>
      <c r="X177" s="26" t="str">
        <f t="shared" si="26"/>
        <v/>
      </c>
      <c r="Z177" s="48" t="str">
        <f>IFERROR(INDEX('Standard Runs'!$E$11:$E$65, MATCH($L177, 'Standard Runs'!$D$11:$D$65, 0)), "")</f>
        <v/>
      </c>
      <c r="AB177" s="26" t="str">
        <f t="shared" si="27"/>
        <v/>
      </c>
      <c r="AC177" s="26" t="str">
        <f t="shared" si="28"/>
        <v/>
      </c>
      <c r="AE177" s="26" t="str">
        <f t="shared" si="29"/>
        <v/>
      </c>
      <c r="AG177" s="26" t="str">
        <f>IF($D177="", "", COUNTIF($D$11:$D$2510, "&gt;"&amp;$D177)+1+COUNTIF($D$11:$D177, $D177)-1)</f>
        <v/>
      </c>
      <c r="AH177" s="92" t="str">
        <f t="shared" si="30"/>
        <v/>
      </c>
      <c r="AJ177" s="26" t="str">
        <f t="shared" si="31"/>
        <v/>
      </c>
      <c r="AK177" s="26" t="str">
        <f t="shared" si="32"/>
        <v/>
      </c>
    </row>
    <row r="178" spans="1:37" x14ac:dyDescent="0.25">
      <c r="A178" s="97"/>
      <c r="B178" s="26" t="str">
        <f t="shared" si="22"/>
        <v/>
      </c>
      <c r="C178" s="97"/>
      <c r="D178" s="123"/>
      <c r="E178" s="124"/>
      <c r="F178" s="125"/>
      <c r="G178" s="97"/>
      <c r="H178" s="24" t="str">
        <f>IF($E178="", "", IFERROR(ROUND($E178*INDEX('Intro &amp; Setup'!$BY$8:$BY$9, MATCH($E$8, 'Intro &amp; Setup'!$BX$8:$BX$9, 0)), 2), ""))</f>
        <v/>
      </c>
      <c r="I178" s="18" t="str">
        <f>IF(OR($E178="", $F178=""), "", IF($E$8='Intro &amp; Setup'!$BX$9, $F178/$E178, IF($H$8='Intro &amp; Setup'!$BX$9, $F178/$H178, "")))</f>
        <v/>
      </c>
      <c r="J178" s="21" t="str">
        <f>IF(OR($E178="", $F178=""), "", IF($E$8='Intro &amp; Setup'!$BX$8, $F178/$E178, IF($H$8='Intro &amp; Setup'!$BX$8, $F178/$H178, "")))</f>
        <v/>
      </c>
      <c r="K178" s="97"/>
      <c r="L178" s="42" t="str">
        <f t="array" ref="L178">IF($W178="", "", IFERROR(INDEX('Standard Runs'!$D$11:$D$65, MATCH(1, ('Standard Runs'!$F$11:$F$65&lt;=E178)*('Standard Runs'!$G$11:$G$65&gt;=E178), 0)), ""))</f>
        <v/>
      </c>
      <c r="M178" s="45" t="str">
        <f t="shared" si="23"/>
        <v/>
      </c>
      <c r="N178" s="97"/>
      <c r="O178" s="52" t="str">
        <f t="shared" si="24"/>
        <v/>
      </c>
      <c r="P178" s="53" t="str">
        <f>IF(OR($L178="", $M178=""), "", COUNTIFS($L$11:$L$2510, $L178, $M$11:$M$2510, "&lt;"&amp;$M178)+1+COUNTIFS($L$11:$L178, $L178, $M$11:$M178, $M178)-1)</f>
        <v/>
      </c>
      <c r="Q178" s="97"/>
      <c r="R178" s="57" t="str">
        <f t="array" ref="R178">IF(OR($L178="", $M178=""), "", MIN(IF($L$11:$L$2510=$L178, $M$11:$M$2510)))</f>
        <v/>
      </c>
      <c r="S178" s="18" t="str">
        <f t="array" ref="S178">IF(OR($L178="", $M178=""), "", AVERAGEIF($L$11:$L$2510, $L178, $M$11:$M$2510))</f>
        <v/>
      </c>
      <c r="T178" s="21" t="str">
        <f t="array" ref="T178">IF(OR($L178="", $M178=""), "", MAX(IF($L$11:$L$2510=$L178, $M$11:$M$2510)))</f>
        <v/>
      </c>
      <c r="U178" s="97"/>
      <c r="W178" s="26" t="str">
        <f t="shared" si="25"/>
        <v/>
      </c>
      <c r="X178" s="26" t="str">
        <f t="shared" si="26"/>
        <v/>
      </c>
      <c r="Z178" s="48" t="str">
        <f>IFERROR(INDEX('Standard Runs'!$E$11:$E$65, MATCH($L178, 'Standard Runs'!$D$11:$D$65, 0)), "")</f>
        <v/>
      </c>
      <c r="AB178" s="26" t="str">
        <f t="shared" si="27"/>
        <v/>
      </c>
      <c r="AC178" s="26" t="str">
        <f t="shared" si="28"/>
        <v/>
      </c>
      <c r="AE178" s="26" t="str">
        <f t="shared" si="29"/>
        <v/>
      </c>
      <c r="AG178" s="26" t="str">
        <f>IF($D178="", "", COUNTIF($D$11:$D$2510, "&gt;"&amp;$D178)+1+COUNTIF($D$11:$D178, $D178)-1)</f>
        <v/>
      </c>
      <c r="AH178" s="92" t="str">
        <f t="shared" si="30"/>
        <v/>
      </c>
      <c r="AJ178" s="26" t="str">
        <f t="shared" si="31"/>
        <v/>
      </c>
      <c r="AK178" s="26" t="str">
        <f t="shared" si="32"/>
        <v/>
      </c>
    </row>
    <row r="179" spans="1:37" x14ac:dyDescent="0.25">
      <c r="A179" s="97"/>
      <c r="B179" s="26" t="str">
        <f t="shared" si="22"/>
        <v/>
      </c>
      <c r="C179" s="97"/>
      <c r="D179" s="123"/>
      <c r="E179" s="124"/>
      <c r="F179" s="125"/>
      <c r="G179" s="97"/>
      <c r="H179" s="24" t="str">
        <f>IF($E179="", "", IFERROR(ROUND($E179*INDEX('Intro &amp; Setup'!$BY$8:$BY$9, MATCH($E$8, 'Intro &amp; Setup'!$BX$8:$BX$9, 0)), 2), ""))</f>
        <v/>
      </c>
      <c r="I179" s="18" t="str">
        <f>IF(OR($E179="", $F179=""), "", IF($E$8='Intro &amp; Setup'!$BX$9, $F179/$E179, IF($H$8='Intro &amp; Setup'!$BX$9, $F179/$H179, "")))</f>
        <v/>
      </c>
      <c r="J179" s="21" t="str">
        <f>IF(OR($E179="", $F179=""), "", IF($E$8='Intro &amp; Setup'!$BX$8, $F179/$E179, IF($H$8='Intro &amp; Setup'!$BX$8, $F179/$H179, "")))</f>
        <v/>
      </c>
      <c r="K179" s="97"/>
      <c r="L179" s="42" t="str">
        <f t="array" ref="L179">IF($W179="", "", IFERROR(INDEX('Standard Runs'!$D$11:$D$65, MATCH(1, ('Standard Runs'!$F$11:$F$65&lt;=E179)*('Standard Runs'!$G$11:$G$65&gt;=E179), 0)), ""))</f>
        <v/>
      </c>
      <c r="M179" s="45" t="str">
        <f t="shared" si="23"/>
        <v/>
      </c>
      <c r="N179" s="97"/>
      <c r="O179" s="52" t="str">
        <f t="shared" si="24"/>
        <v/>
      </c>
      <c r="P179" s="53" t="str">
        <f>IF(OR($L179="", $M179=""), "", COUNTIFS($L$11:$L$2510, $L179, $M$11:$M$2510, "&lt;"&amp;$M179)+1+COUNTIFS($L$11:$L179, $L179, $M$11:$M179, $M179)-1)</f>
        <v/>
      </c>
      <c r="Q179" s="97"/>
      <c r="R179" s="57" t="str">
        <f t="array" ref="R179">IF(OR($L179="", $M179=""), "", MIN(IF($L$11:$L$2510=$L179, $M$11:$M$2510)))</f>
        <v/>
      </c>
      <c r="S179" s="18" t="str">
        <f t="array" ref="S179">IF(OR($L179="", $M179=""), "", AVERAGEIF($L$11:$L$2510, $L179, $M$11:$M$2510))</f>
        <v/>
      </c>
      <c r="T179" s="21" t="str">
        <f t="array" ref="T179">IF(OR($L179="", $M179=""), "", MAX(IF($L$11:$L$2510=$L179, $M$11:$M$2510)))</f>
        <v/>
      </c>
      <c r="U179" s="97"/>
      <c r="W179" s="26" t="str">
        <f t="shared" si="25"/>
        <v/>
      </c>
      <c r="X179" s="26" t="str">
        <f t="shared" si="26"/>
        <v/>
      </c>
      <c r="Z179" s="48" t="str">
        <f>IFERROR(INDEX('Standard Runs'!$E$11:$E$65, MATCH($L179, 'Standard Runs'!$D$11:$D$65, 0)), "")</f>
        <v/>
      </c>
      <c r="AB179" s="26" t="str">
        <f t="shared" si="27"/>
        <v/>
      </c>
      <c r="AC179" s="26" t="str">
        <f t="shared" si="28"/>
        <v/>
      </c>
      <c r="AE179" s="26" t="str">
        <f t="shared" si="29"/>
        <v/>
      </c>
      <c r="AG179" s="26" t="str">
        <f>IF($D179="", "", COUNTIF($D$11:$D$2510, "&gt;"&amp;$D179)+1+COUNTIF($D$11:$D179, $D179)-1)</f>
        <v/>
      </c>
      <c r="AH179" s="92" t="str">
        <f t="shared" si="30"/>
        <v/>
      </c>
      <c r="AJ179" s="26" t="str">
        <f t="shared" si="31"/>
        <v/>
      </c>
      <c r="AK179" s="26" t="str">
        <f t="shared" si="32"/>
        <v/>
      </c>
    </row>
    <row r="180" spans="1:37" x14ac:dyDescent="0.25">
      <c r="A180" s="97"/>
      <c r="B180" s="26" t="str">
        <f t="shared" si="22"/>
        <v/>
      </c>
      <c r="C180" s="97"/>
      <c r="D180" s="123"/>
      <c r="E180" s="124"/>
      <c r="F180" s="125"/>
      <c r="G180" s="97"/>
      <c r="H180" s="24" t="str">
        <f>IF($E180="", "", IFERROR(ROUND($E180*INDEX('Intro &amp; Setup'!$BY$8:$BY$9, MATCH($E$8, 'Intro &amp; Setup'!$BX$8:$BX$9, 0)), 2), ""))</f>
        <v/>
      </c>
      <c r="I180" s="18" t="str">
        <f>IF(OR($E180="", $F180=""), "", IF($E$8='Intro &amp; Setup'!$BX$9, $F180/$E180, IF($H$8='Intro &amp; Setup'!$BX$9, $F180/$H180, "")))</f>
        <v/>
      </c>
      <c r="J180" s="21" t="str">
        <f>IF(OR($E180="", $F180=""), "", IF($E$8='Intro &amp; Setup'!$BX$8, $F180/$E180, IF($H$8='Intro &amp; Setup'!$BX$8, $F180/$H180, "")))</f>
        <v/>
      </c>
      <c r="K180" s="97"/>
      <c r="L180" s="42" t="str">
        <f t="array" ref="L180">IF($W180="", "", IFERROR(INDEX('Standard Runs'!$D$11:$D$65, MATCH(1, ('Standard Runs'!$F$11:$F$65&lt;=E180)*('Standard Runs'!$G$11:$G$65&gt;=E180), 0)), ""))</f>
        <v/>
      </c>
      <c r="M180" s="45" t="str">
        <f t="shared" si="23"/>
        <v/>
      </c>
      <c r="N180" s="97"/>
      <c r="O180" s="52" t="str">
        <f t="shared" si="24"/>
        <v/>
      </c>
      <c r="P180" s="53" t="str">
        <f>IF(OR($L180="", $M180=""), "", COUNTIFS($L$11:$L$2510, $L180, $M$11:$M$2510, "&lt;"&amp;$M180)+1+COUNTIFS($L$11:$L180, $L180, $M$11:$M180, $M180)-1)</f>
        <v/>
      </c>
      <c r="Q180" s="97"/>
      <c r="R180" s="57" t="str">
        <f t="array" ref="R180">IF(OR($L180="", $M180=""), "", MIN(IF($L$11:$L$2510=$L180, $M$11:$M$2510)))</f>
        <v/>
      </c>
      <c r="S180" s="18" t="str">
        <f t="array" ref="S180">IF(OR($L180="", $M180=""), "", AVERAGEIF($L$11:$L$2510, $L180, $M$11:$M$2510))</f>
        <v/>
      </c>
      <c r="T180" s="21" t="str">
        <f t="array" ref="T180">IF(OR($L180="", $M180=""), "", MAX(IF($L$11:$L$2510=$L180, $M$11:$M$2510)))</f>
        <v/>
      </c>
      <c r="U180" s="97"/>
      <c r="W180" s="26" t="str">
        <f t="shared" si="25"/>
        <v/>
      </c>
      <c r="X180" s="26" t="str">
        <f t="shared" si="26"/>
        <v/>
      </c>
      <c r="Z180" s="48" t="str">
        <f>IFERROR(INDEX('Standard Runs'!$E$11:$E$65, MATCH($L180, 'Standard Runs'!$D$11:$D$65, 0)), "")</f>
        <v/>
      </c>
      <c r="AB180" s="26" t="str">
        <f t="shared" si="27"/>
        <v/>
      </c>
      <c r="AC180" s="26" t="str">
        <f t="shared" si="28"/>
        <v/>
      </c>
      <c r="AE180" s="26" t="str">
        <f t="shared" si="29"/>
        <v/>
      </c>
      <c r="AG180" s="26" t="str">
        <f>IF($D180="", "", COUNTIF($D$11:$D$2510, "&gt;"&amp;$D180)+1+COUNTIF($D$11:$D180, $D180)-1)</f>
        <v/>
      </c>
      <c r="AH180" s="92" t="str">
        <f t="shared" si="30"/>
        <v/>
      </c>
      <c r="AJ180" s="26" t="str">
        <f t="shared" si="31"/>
        <v/>
      </c>
      <c r="AK180" s="26" t="str">
        <f t="shared" si="32"/>
        <v/>
      </c>
    </row>
    <row r="181" spans="1:37" x14ac:dyDescent="0.25">
      <c r="A181" s="97"/>
      <c r="B181" s="26" t="str">
        <f t="shared" si="22"/>
        <v/>
      </c>
      <c r="C181" s="97"/>
      <c r="D181" s="123"/>
      <c r="E181" s="124"/>
      <c r="F181" s="125"/>
      <c r="G181" s="97"/>
      <c r="H181" s="24" t="str">
        <f>IF($E181="", "", IFERROR(ROUND($E181*INDEX('Intro &amp; Setup'!$BY$8:$BY$9, MATCH($E$8, 'Intro &amp; Setup'!$BX$8:$BX$9, 0)), 2), ""))</f>
        <v/>
      </c>
      <c r="I181" s="18" t="str">
        <f>IF(OR($E181="", $F181=""), "", IF($E$8='Intro &amp; Setup'!$BX$9, $F181/$E181, IF($H$8='Intro &amp; Setup'!$BX$9, $F181/$H181, "")))</f>
        <v/>
      </c>
      <c r="J181" s="21" t="str">
        <f>IF(OR($E181="", $F181=""), "", IF($E$8='Intro &amp; Setup'!$BX$8, $F181/$E181, IF($H$8='Intro &amp; Setup'!$BX$8, $F181/$H181, "")))</f>
        <v/>
      </c>
      <c r="K181" s="97"/>
      <c r="L181" s="42" t="str">
        <f t="array" ref="L181">IF($W181="", "", IFERROR(INDEX('Standard Runs'!$D$11:$D$65, MATCH(1, ('Standard Runs'!$F$11:$F$65&lt;=E181)*('Standard Runs'!$G$11:$G$65&gt;=E181), 0)), ""))</f>
        <v/>
      </c>
      <c r="M181" s="45" t="str">
        <f t="shared" si="23"/>
        <v/>
      </c>
      <c r="N181" s="97"/>
      <c r="O181" s="52" t="str">
        <f t="shared" si="24"/>
        <v/>
      </c>
      <c r="P181" s="53" t="str">
        <f>IF(OR($L181="", $M181=""), "", COUNTIFS($L$11:$L$2510, $L181, $M$11:$M$2510, "&lt;"&amp;$M181)+1+COUNTIFS($L$11:$L181, $L181, $M$11:$M181, $M181)-1)</f>
        <v/>
      </c>
      <c r="Q181" s="97"/>
      <c r="R181" s="57" t="str">
        <f t="array" ref="R181">IF(OR($L181="", $M181=""), "", MIN(IF($L$11:$L$2510=$L181, $M$11:$M$2510)))</f>
        <v/>
      </c>
      <c r="S181" s="18" t="str">
        <f t="array" ref="S181">IF(OR($L181="", $M181=""), "", AVERAGEIF($L$11:$L$2510, $L181, $M$11:$M$2510))</f>
        <v/>
      </c>
      <c r="T181" s="21" t="str">
        <f t="array" ref="T181">IF(OR($L181="", $M181=""), "", MAX(IF($L$11:$L$2510=$L181, $M$11:$M$2510)))</f>
        <v/>
      </c>
      <c r="U181" s="97"/>
      <c r="W181" s="26" t="str">
        <f t="shared" si="25"/>
        <v/>
      </c>
      <c r="X181" s="26" t="str">
        <f t="shared" si="26"/>
        <v/>
      </c>
      <c r="Z181" s="48" t="str">
        <f>IFERROR(INDEX('Standard Runs'!$E$11:$E$65, MATCH($L181, 'Standard Runs'!$D$11:$D$65, 0)), "")</f>
        <v/>
      </c>
      <c r="AB181" s="26" t="str">
        <f t="shared" si="27"/>
        <v/>
      </c>
      <c r="AC181" s="26" t="str">
        <f t="shared" si="28"/>
        <v/>
      </c>
      <c r="AE181" s="26" t="str">
        <f t="shared" si="29"/>
        <v/>
      </c>
      <c r="AG181" s="26" t="str">
        <f>IF($D181="", "", COUNTIF($D$11:$D$2510, "&gt;"&amp;$D181)+1+COUNTIF($D$11:$D181, $D181)-1)</f>
        <v/>
      </c>
      <c r="AH181" s="92" t="str">
        <f t="shared" si="30"/>
        <v/>
      </c>
      <c r="AJ181" s="26" t="str">
        <f t="shared" si="31"/>
        <v/>
      </c>
      <c r="AK181" s="26" t="str">
        <f t="shared" si="32"/>
        <v/>
      </c>
    </row>
    <row r="182" spans="1:37" x14ac:dyDescent="0.25">
      <c r="A182" s="97"/>
      <c r="B182" s="26" t="str">
        <f t="shared" si="22"/>
        <v/>
      </c>
      <c r="C182" s="97"/>
      <c r="D182" s="123"/>
      <c r="E182" s="124"/>
      <c r="F182" s="125"/>
      <c r="G182" s="97"/>
      <c r="H182" s="24" t="str">
        <f>IF($E182="", "", IFERROR(ROUND($E182*INDEX('Intro &amp; Setup'!$BY$8:$BY$9, MATCH($E$8, 'Intro &amp; Setup'!$BX$8:$BX$9, 0)), 2), ""))</f>
        <v/>
      </c>
      <c r="I182" s="18" t="str">
        <f>IF(OR($E182="", $F182=""), "", IF($E$8='Intro &amp; Setup'!$BX$9, $F182/$E182, IF($H$8='Intro &amp; Setup'!$BX$9, $F182/$H182, "")))</f>
        <v/>
      </c>
      <c r="J182" s="21" t="str">
        <f>IF(OR($E182="", $F182=""), "", IF($E$8='Intro &amp; Setup'!$BX$8, $F182/$E182, IF($H$8='Intro &amp; Setup'!$BX$8, $F182/$H182, "")))</f>
        <v/>
      </c>
      <c r="K182" s="97"/>
      <c r="L182" s="42" t="str">
        <f t="array" ref="L182">IF($W182="", "", IFERROR(INDEX('Standard Runs'!$D$11:$D$65, MATCH(1, ('Standard Runs'!$F$11:$F$65&lt;=E182)*('Standard Runs'!$G$11:$G$65&gt;=E182), 0)), ""))</f>
        <v/>
      </c>
      <c r="M182" s="45" t="str">
        <f t="shared" si="23"/>
        <v/>
      </c>
      <c r="N182" s="97"/>
      <c r="O182" s="52" t="str">
        <f t="shared" si="24"/>
        <v/>
      </c>
      <c r="P182" s="53" t="str">
        <f>IF(OR($L182="", $M182=""), "", COUNTIFS($L$11:$L$2510, $L182, $M$11:$M$2510, "&lt;"&amp;$M182)+1+COUNTIFS($L$11:$L182, $L182, $M$11:$M182, $M182)-1)</f>
        <v/>
      </c>
      <c r="Q182" s="97"/>
      <c r="R182" s="57" t="str">
        <f t="array" ref="R182">IF(OR($L182="", $M182=""), "", MIN(IF($L$11:$L$2510=$L182, $M$11:$M$2510)))</f>
        <v/>
      </c>
      <c r="S182" s="18" t="str">
        <f t="array" ref="S182">IF(OR($L182="", $M182=""), "", AVERAGEIF($L$11:$L$2510, $L182, $M$11:$M$2510))</f>
        <v/>
      </c>
      <c r="T182" s="21" t="str">
        <f t="array" ref="T182">IF(OR($L182="", $M182=""), "", MAX(IF($L$11:$L$2510=$L182, $M$11:$M$2510)))</f>
        <v/>
      </c>
      <c r="U182" s="97"/>
      <c r="W182" s="26" t="str">
        <f t="shared" si="25"/>
        <v/>
      </c>
      <c r="X182" s="26" t="str">
        <f t="shared" si="26"/>
        <v/>
      </c>
      <c r="Z182" s="48" t="str">
        <f>IFERROR(INDEX('Standard Runs'!$E$11:$E$65, MATCH($L182, 'Standard Runs'!$D$11:$D$65, 0)), "")</f>
        <v/>
      </c>
      <c r="AB182" s="26" t="str">
        <f t="shared" si="27"/>
        <v/>
      </c>
      <c r="AC182" s="26" t="str">
        <f t="shared" si="28"/>
        <v/>
      </c>
      <c r="AE182" s="26" t="str">
        <f t="shared" si="29"/>
        <v/>
      </c>
      <c r="AG182" s="26" t="str">
        <f>IF($D182="", "", COUNTIF($D$11:$D$2510, "&gt;"&amp;$D182)+1+COUNTIF($D$11:$D182, $D182)-1)</f>
        <v/>
      </c>
      <c r="AH182" s="92" t="str">
        <f t="shared" si="30"/>
        <v/>
      </c>
      <c r="AJ182" s="26" t="str">
        <f t="shared" si="31"/>
        <v/>
      </c>
      <c r="AK182" s="26" t="str">
        <f t="shared" si="32"/>
        <v/>
      </c>
    </row>
    <row r="183" spans="1:37" x14ac:dyDescent="0.25">
      <c r="A183" s="97"/>
      <c r="B183" s="26" t="str">
        <f t="shared" si="22"/>
        <v/>
      </c>
      <c r="C183" s="97"/>
      <c r="D183" s="123"/>
      <c r="E183" s="124"/>
      <c r="F183" s="125"/>
      <c r="G183" s="97"/>
      <c r="H183" s="24" t="str">
        <f>IF($E183="", "", IFERROR(ROUND($E183*INDEX('Intro &amp; Setup'!$BY$8:$BY$9, MATCH($E$8, 'Intro &amp; Setup'!$BX$8:$BX$9, 0)), 2), ""))</f>
        <v/>
      </c>
      <c r="I183" s="18" t="str">
        <f>IF(OR($E183="", $F183=""), "", IF($E$8='Intro &amp; Setup'!$BX$9, $F183/$E183, IF($H$8='Intro &amp; Setup'!$BX$9, $F183/$H183, "")))</f>
        <v/>
      </c>
      <c r="J183" s="21" t="str">
        <f>IF(OR($E183="", $F183=""), "", IF($E$8='Intro &amp; Setup'!$BX$8, $F183/$E183, IF($H$8='Intro &amp; Setup'!$BX$8, $F183/$H183, "")))</f>
        <v/>
      </c>
      <c r="K183" s="97"/>
      <c r="L183" s="42" t="str">
        <f t="array" ref="L183">IF($W183="", "", IFERROR(INDEX('Standard Runs'!$D$11:$D$65, MATCH(1, ('Standard Runs'!$F$11:$F$65&lt;=E183)*('Standard Runs'!$G$11:$G$65&gt;=E183), 0)), ""))</f>
        <v/>
      </c>
      <c r="M183" s="45" t="str">
        <f t="shared" si="23"/>
        <v/>
      </c>
      <c r="N183" s="97"/>
      <c r="O183" s="52" t="str">
        <f t="shared" si="24"/>
        <v/>
      </c>
      <c r="P183" s="53" t="str">
        <f>IF(OR($L183="", $M183=""), "", COUNTIFS($L$11:$L$2510, $L183, $M$11:$M$2510, "&lt;"&amp;$M183)+1+COUNTIFS($L$11:$L183, $L183, $M$11:$M183, $M183)-1)</f>
        <v/>
      </c>
      <c r="Q183" s="97"/>
      <c r="R183" s="57" t="str">
        <f t="array" ref="R183">IF(OR($L183="", $M183=""), "", MIN(IF($L$11:$L$2510=$L183, $M$11:$M$2510)))</f>
        <v/>
      </c>
      <c r="S183" s="18" t="str">
        <f t="array" ref="S183">IF(OR($L183="", $M183=""), "", AVERAGEIF($L$11:$L$2510, $L183, $M$11:$M$2510))</f>
        <v/>
      </c>
      <c r="T183" s="21" t="str">
        <f t="array" ref="T183">IF(OR($L183="", $M183=""), "", MAX(IF($L$11:$L$2510=$L183, $M$11:$M$2510)))</f>
        <v/>
      </c>
      <c r="U183" s="97"/>
      <c r="W183" s="26" t="str">
        <f t="shared" si="25"/>
        <v/>
      </c>
      <c r="X183" s="26" t="str">
        <f t="shared" si="26"/>
        <v/>
      </c>
      <c r="Z183" s="48" t="str">
        <f>IFERROR(INDEX('Standard Runs'!$E$11:$E$65, MATCH($L183, 'Standard Runs'!$D$11:$D$65, 0)), "")</f>
        <v/>
      </c>
      <c r="AB183" s="26" t="str">
        <f t="shared" si="27"/>
        <v/>
      </c>
      <c r="AC183" s="26" t="str">
        <f t="shared" si="28"/>
        <v/>
      </c>
      <c r="AE183" s="26" t="str">
        <f t="shared" si="29"/>
        <v/>
      </c>
      <c r="AG183" s="26" t="str">
        <f>IF($D183="", "", COUNTIF($D$11:$D$2510, "&gt;"&amp;$D183)+1+COUNTIF($D$11:$D183, $D183)-1)</f>
        <v/>
      </c>
      <c r="AH183" s="92" t="str">
        <f t="shared" si="30"/>
        <v/>
      </c>
      <c r="AJ183" s="26" t="str">
        <f t="shared" si="31"/>
        <v/>
      </c>
      <c r="AK183" s="26" t="str">
        <f t="shared" si="32"/>
        <v/>
      </c>
    </row>
    <row r="184" spans="1:37" x14ac:dyDescent="0.25">
      <c r="A184" s="97"/>
      <c r="B184" s="26" t="str">
        <f t="shared" si="22"/>
        <v/>
      </c>
      <c r="C184" s="97"/>
      <c r="D184" s="123"/>
      <c r="E184" s="124"/>
      <c r="F184" s="125"/>
      <c r="G184" s="97"/>
      <c r="H184" s="24" t="str">
        <f>IF($E184="", "", IFERROR(ROUND($E184*INDEX('Intro &amp; Setup'!$BY$8:$BY$9, MATCH($E$8, 'Intro &amp; Setup'!$BX$8:$BX$9, 0)), 2), ""))</f>
        <v/>
      </c>
      <c r="I184" s="18" t="str">
        <f>IF(OR($E184="", $F184=""), "", IF($E$8='Intro &amp; Setup'!$BX$9, $F184/$E184, IF($H$8='Intro &amp; Setup'!$BX$9, $F184/$H184, "")))</f>
        <v/>
      </c>
      <c r="J184" s="21" t="str">
        <f>IF(OR($E184="", $F184=""), "", IF($E$8='Intro &amp; Setup'!$BX$8, $F184/$E184, IF($H$8='Intro &amp; Setup'!$BX$8, $F184/$H184, "")))</f>
        <v/>
      </c>
      <c r="K184" s="97"/>
      <c r="L184" s="42" t="str">
        <f t="array" ref="L184">IF($W184="", "", IFERROR(INDEX('Standard Runs'!$D$11:$D$65, MATCH(1, ('Standard Runs'!$F$11:$F$65&lt;=E184)*('Standard Runs'!$G$11:$G$65&gt;=E184), 0)), ""))</f>
        <v/>
      </c>
      <c r="M184" s="45" t="str">
        <f t="shared" si="23"/>
        <v/>
      </c>
      <c r="N184" s="97"/>
      <c r="O184" s="52" t="str">
        <f t="shared" si="24"/>
        <v/>
      </c>
      <c r="P184" s="53" t="str">
        <f>IF(OR($L184="", $M184=""), "", COUNTIFS($L$11:$L$2510, $L184, $M$11:$M$2510, "&lt;"&amp;$M184)+1+COUNTIFS($L$11:$L184, $L184, $M$11:$M184, $M184)-1)</f>
        <v/>
      </c>
      <c r="Q184" s="97"/>
      <c r="R184" s="57" t="str">
        <f t="array" ref="R184">IF(OR($L184="", $M184=""), "", MIN(IF($L$11:$L$2510=$L184, $M$11:$M$2510)))</f>
        <v/>
      </c>
      <c r="S184" s="18" t="str">
        <f t="array" ref="S184">IF(OR($L184="", $M184=""), "", AVERAGEIF($L$11:$L$2510, $L184, $M$11:$M$2510))</f>
        <v/>
      </c>
      <c r="T184" s="21" t="str">
        <f t="array" ref="T184">IF(OR($L184="", $M184=""), "", MAX(IF($L$11:$L$2510=$L184, $M$11:$M$2510)))</f>
        <v/>
      </c>
      <c r="U184" s="97"/>
      <c r="W184" s="26" t="str">
        <f t="shared" si="25"/>
        <v/>
      </c>
      <c r="X184" s="26" t="str">
        <f t="shared" si="26"/>
        <v/>
      </c>
      <c r="Z184" s="48" t="str">
        <f>IFERROR(INDEX('Standard Runs'!$E$11:$E$65, MATCH($L184, 'Standard Runs'!$D$11:$D$65, 0)), "")</f>
        <v/>
      </c>
      <c r="AB184" s="26" t="str">
        <f t="shared" si="27"/>
        <v/>
      </c>
      <c r="AC184" s="26" t="str">
        <f t="shared" si="28"/>
        <v/>
      </c>
      <c r="AE184" s="26" t="str">
        <f t="shared" si="29"/>
        <v/>
      </c>
      <c r="AG184" s="26" t="str">
        <f>IF($D184="", "", COUNTIF($D$11:$D$2510, "&gt;"&amp;$D184)+1+COUNTIF($D$11:$D184, $D184)-1)</f>
        <v/>
      </c>
      <c r="AH184" s="92" t="str">
        <f t="shared" si="30"/>
        <v/>
      </c>
      <c r="AJ184" s="26" t="str">
        <f t="shared" si="31"/>
        <v/>
      </c>
      <c r="AK184" s="26" t="str">
        <f t="shared" si="32"/>
        <v/>
      </c>
    </row>
    <row r="185" spans="1:37" x14ac:dyDescent="0.25">
      <c r="A185" s="97"/>
      <c r="B185" s="26" t="str">
        <f t="shared" si="22"/>
        <v/>
      </c>
      <c r="C185" s="97"/>
      <c r="D185" s="123"/>
      <c r="E185" s="124"/>
      <c r="F185" s="125"/>
      <c r="G185" s="97"/>
      <c r="H185" s="24" t="str">
        <f>IF($E185="", "", IFERROR(ROUND($E185*INDEX('Intro &amp; Setup'!$BY$8:$BY$9, MATCH($E$8, 'Intro &amp; Setup'!$BX$8:$BX$9, 0)), 2), ""))</f>
        <v/>
      </c>
      <c r="I185" s="18" t="str">
        <f>IF(OR($E185="", $F185=""), "", IF($E$8='Intro &amp; Setup'!$BX$9, $F185/$E185, IF($H$8='Intro &amp; Setup'!$BX$9, $F185/$H185, "")))</f>
        <v/>
      </c>
      <c r="J185" s="21" t="str">
        <f>IF(OR($E185="", $F185=""), "", IF($E$8='Intro &amp; Setup'!$BX$8, $F185/$E185, IF($H$8='Intro &amp; Setup'!$BX$8, $F185/$H185, "")))</f>
        <v/>
      </c>
      <c r="K185" s="97"/>
      <c r="L185" s="42" t="str">
        <f t="array" ref="L185">IF($W185="", "", IFERROR(INDEX('Standard Runs'!$D$11:$D$65, MATCH(1, ('Standard Runs'!$F$11:$F$65&lt;=E185)*('Standard Runs'!$G$11:$G$65&gt;=E185), 0)), ""))</f>
        <v/>
      </c>
      <c r="M185" s="45" t="str">
        <f t="shared" si="23"/>
        <v/>
      </c>
      <c r="N185" s="97"/>
      <c r="O185" s="52" t="str">
        <f t="shared" si="24"/>
        <v/>
      </c>
      <c r="P185" s="53" t="str">
        <f>IF(OR($L185="", $M185=""), "", COUNTIFS($L$11:$L$2510, $L185, $M$11:$M$2510, "&lt;"&amp;$M185)+1+COUNTIFS($L$11:$L185, $L185, $M$11:$M185, $M185)-1)</f>
        <v/>
      </c>
      <c r="Q185" s="97"/>
      <c r="R185" s="57" t="str">
        <f t="array" ref="R185">IF(OR($L185="", $M185=""), "", MIN(IF($L$11:$L$2510=$L185, $M$11:$M$2510)))</f>
        <v/>
      </c>
      <c r="S185" s="18" t="str">
        <f t="array" ref="S185">IF(OR($L185="", $M185=""), "", AVERAGEIF($L$11:$L$2510, $L185, $M$11:$M$2510))</f>
        <v/>
      </c>
      <c r="T185" s="21" t="str">
        <f t="array" ref="T185">IF(OR($L185="", $M185=""), "", MAX(IF($L$11:$L$2510=$L185, $M$11:$M$2510)))</f>
        <v/>
      </c>
      <c r="U185" s="97"/>
      <c r="W185" s="26" t="str">
        <f t="shared" si="25"/>
        <v/>
      </c>
      <c r="X185" s="26" t="str">
        <f t="shared" si="26"/>
        <v/>
      </c>
      <c r="Z185" s="48" t="str">
        <f>IFERROR(INDEX('Standard Runs'!$E$11:$E$65, MATCH($L185, 'Standard Runs'!$D$11:$D$65, 0)), "")</f>
        <v/>
      </c>
      <c r="AB185" s="26" t="str">
        <f t="shared" si="27"/>
        <v/>
      </c>
      <c r="AC185" s="26" t="str">
        <f t="shared" si="28"/>
        <v/>
      </c>
      <c r="AE185" s="26" t="str">
        <f t="shared" si="29"/>
        <v/>
      </c>
      <c r="AG185" s="26" t="str">
        <f>IF($D185="", "", COUNTIF($D$11:$D$2510, "&gt;"&amp;$D185)+1+COUNTIF($D$11:$D185, $D185)-1)</f>
        <v/>
      </c>
      <c r="AH185" s="92" t="str">
        <f t="shared" si="30"/>
        <v/>
      </c>
      <c r="AJ185" s="26" t="str">
        <f t="shared" si="31"/>
        <v/>
      </c>
      <c r="AK185" s="26" t="str">
        <f t="shared" si="32"/>
        <v/>
      </c>
    </row>
    <row r="186" spans="1:37" x14ac:dyDescent="0.25">
      <c r="A186" s="97"/>
      <c r="B186" s="26" t="str">
        <f t="shared" si="22"/>
        <v/>
      </c>
      <c r="C186" s="97"/>
      <c r="D186" s="123"/>
      <c r="E186" s="124"/>
      <c r="F186" s="125"/>
      <c r="G186" s="97"/>
      <c r="H186" s="24" t="str">
        <f>IF($E186="", "", IFERROR(ROUND($E186*INDEX('Intro &amp; Setup'!$BY$8:$BY$9, MATCH($E$8, 'Intro &amp; Setup'!$BX$8:$BX$9, 0)), 2), ""))</f>
        <v/>
      </c>
      <c r="I186" s="18" t="str">
        <f>IF(OR($E186="", $F186=""), "", IF($E$8='Intro &amp; Setup'!$BX$9, $F186/$E186, IF($H$8='Intro &amp; Setup'!$BX$9, $F186/$H186, "")))</f>
        <v/>
      </c>
      <c r="J186" s="21" t="str">
        <f>IF(OR($E186="", $F186=""), "", IF($E$8='Intro &amp; Setup'!$BX$8, $F186/$E186, IF($H$8='Intro &amp; Setup'!$BX$8, $F186/$H186, "")))</f>
        <v/>
      </c>
      <c r="K186" s="97"/>
      <c r="L186" s="42" t="str">
        <f t="array" ref="L186">IF($W186="", "", IFERROR(INDEX('Standard Runs'!$D$11:$D$65, MATCH(1, ('Standard Runs'!$F$11:$F$65&lt;=E186)*('Standard Runs'!$G$11:$G$65&gt;=E186), 0)), ""))</f>
        <v/>
      </c>
      <c r="M186" s="45" t="str">
        <f t="shared" si="23"/>
        <v/>
      </c>
      <c r="N186" s="97"/>
      <c r="O186" s="52" t="str">
        <f t="shared" si="24"/>
        <v/>
      </c>
      <c r="P186" s="53" t="str">
        <f>IF(OR($L186="", $M186=""), "", COUNTIFS($L$11:$L$2510, $L186, $M$11:$M$2510, "&lt;"&amp;$M186)+1+COUNTIFS($L$11:$L186, $L186, $M$11:$M186, $M186)-1)</f>
        <v/>
      </c>
      <c r="Q186" s="97"/>
      <c r="R186" s="57" t="str">
        <f t="array" ref="R186">IF(OR($L186="", $M186=""), "", MIN(IF($L$11:$L$2510=$L186, $M$11:$M$2510)))</f>
        <v/>
      </c>
      <c r="S186" s="18" t="str">
        <f t="array" ref="S186">IF(OR($L186="", $M186=""), "", AVERAGEIF($L$11:$L$2510, $L186, $M$11:$M$2510))</f>
        <v/>
      </c>
      <c r="T186" s="21" t="str">
        <f t="array" ref="T186">IF(OR($L186="", $M186=""), "", MAX(IF($L$11:$L$2510=$L186, $M$11:$M$2510)))</f>
        <v/>
      </c>
      <c r="U186" s="97"/>
      <c r="W186" s="26" t="str">
        <f t="shared" si="25"/>
        <v/>
      </c>
      <c r="X186" s="26" t="str">
        <f t="shared" si="26"/>
        <v/>
      </c>
      <c r="Z186" s="48" t="str">
        <f>IFERROR(INDEX('Standard Runs'!$E$11:$E$65, MATCH($L186, 'Standard Runs'!$D$11:$D$65, 0)), "")</f>
        <v/>
      </c>
      <c r="AB186" s="26" t="str">
        <f t="shared" si="27"/>
        <v/>
      </c>
      <c r="AC186" s="26" t="str">
        <f t="shared" si="28"/>
        <v/>
      </c>
      <c r="AE186" s="26" t="str">
        <f t="shared" si="29"/>
        <v/>
      </c>
      <c r="AG186" s="26" t="str">
        <f>IF($D186="", "", COUNTIF($D$11:$D$2510, "&gt;"&amp;$D186)+1+COUNTIF($D$11:$D186, $D186)-1)</f>
        <v/>
      </c>
      <c r="AH186" s="92" t="str">
        <f t="shared" si="30"/>
        <v/>
      </c>
      <c r="AJ186" s="26" t="str">
        <f t="shared" si="31"/>
        <v/>
      </c>
      <c r="AK186" s="26" t="str">
        <f t="shared" si="32"/>
        <v/>
      </c>
    </row>
    <row r="187" spans="1:37" x14ac:dyDescent="0.25">
      <c r="A187" s="97"/>
      <c r="B187" s="26" t="str">
        <f t="shared" si="22"/>
        <v/>
      </c>
      <c r="C187" s="97"/>
      <c r="D187" s="123"/>
      <c r="E187" s="124"/>
      <c r="F187" s="125"/>
      <c r="G187" s="97"/>
      <c r="H187" s="24" t="str">
        <f>IF($E187="", "", IFERROR(ROUND($E187*INDEX('Intro &amp; Setup'!$BY$8:$BY$9, MATCH($E$8, 'Intro &amp; Setup'!$BX$8:$BX$9, 0)), 2), ""))</f>
        <v/>
      </c>
      <c r="I187" s="18" t="str">
        <f>IF(OR($E187="", $F187=""), "", IF($E$8='Intro &amp; Setup'!$BX$9, $F187/$E187, IF($H$8='Intro &amp; Setup'!$BX$9, $F187/$H187, "")))</f>
        <v/>
      </c>
      <c r="J187" s="21" t="str">
        <f>IF(OR($E187="", $F187=""), "", IF($E$8='Intro &amp; Setup'!$BX$8, $F187/$E187, IF($H$8='Intro &amp; Setup'!$BX$8, $F187/$H187, "")))</f>
        <v/>
      </c>
      <c r="K187" s="97"/>
      <c r="L187" s="42" t="str">
        <f t="array" ref="L187">IF($W187="", "", IFERROR(INDEX('Standard Runs'!$D$11:$D$65, MATCH(1, ('Standard Runs'!$F$11:$F$65&lt;=E187)*('Standard Runs'!$G$11:$G$65&gt;=E187), 0)), ""))</f>
        <v/>
      </c>
      <c r="M187" s="45" t="str">
        <f t="shared" si="23"/>
        <v/>
      </c>
      <c r="N187" s="97"/>
      <c r="O187" s="52" t="str">
        <f t="shared" si="24"/>
        <v/>
      </c>
      <c r="P187" s="53" t="str">
        <f>IF(OR($L187="", $M187=""), "", COUNTIFS($L$11:$L$2510, $L187, $M$11:$M$2510, "&lt;"&amp;$M187)+1+COUNTIFS($L$11:$L187, $L187, $M$11:$M187, $M187)-1)</f>
        <v/>
      </c>
      <c r="Q187" s="97"/>
      <c r="R187" s="57" t="str">
        <f t="array" ref="R187">IF(OR($L187="", $M187=""), "", MIN(IF($L$11:$L$2510=$L187, $M$11:$M$2510)))</f>
        <v/>
      </c>
      <c r="S187" s="18" t="str">
        <f t="array" ref="S187">IF(OR($L187="", $M187=""), "", AVERAGEIF($L$11:$L$2510, $L187, $M$11:$M$2510))</f>
        <v/>
      </c>
      <c r="T187" s="21" t="str">
        <f t="array" ref="T187">IF(OR($L187="", $M187=""), "", MAX(IF($L$11:$L$2510=$L187, $M$11:$M$2510)))</f>
        <v/>
      </c>
      <c r="U187" s="97"/>
      <c r="W187" s="26" t="str">
        <f t="shared" si="25"/>
        <v/>
      </c>
      <c r="X187" s="26" t="str">
        <f t="shared" si="26"/>
        <v/>
      </c>
      <c r="Z187" s="48" t="str">
        <f>IFERROR(INDEX('Standard Runs'!$E$11:$E$65, MATCH($L187, 'Standard Runs'!$D$11:$D$65, 0)), "")</f>
        <v/>
      </c>
      <c r="AB187" s="26" t="str">
        <f t="shared" si="27"/>
        <v/>
      </c>
      <c r="AC187" s="26" t="str">
        <f t="shared" si="28"/>
        <v/>
      </c>
      <c r="AE187" s="26" t="str">
        <f t="shared" si="29"/>
        <v/>
      </c>
      <c r="AG187" s="26" t="str">
        <f>IF($D187="", "", COUNTIF($D$11:$D$2510, "&gt;"&amp;$D187)+1+COUNTIF($D$11:$D187, $D187)-1)</f>
        <v/>
      </c>
      <c r="AH187" s="92" t="str">
        <f t="shared" si="30"/>
        <v/>
      </c>
      <c r="AJ187" s="26" t="str">
        <f t="shared" si="31"/>
        <v/>
      </c>
      <c r="AK187" s="26" t="str">
        <f t="shared" si="32"/>
        <v/>
      </c>
    </row>
    <row r="188" spans="1:37" x14ac:dyDescent="0.25">
      <c r="A188" s="97"/>
      <c r="B188" s="26" t="str">
        <f t="shared" si="22"/>
        <v/>
      </c>
      <c r="C188" s="97"/>
      <c r="D188" s="123"/>
      <c r="E188" s="124"/>
      <c r="F188" s="125"/>
      <c r="G188" s="97"/>
      <c r="H188" s="24" t="str">
        <f>IF($E188="", "", IFERROR(ROUND($E188*INDEX('Intro &amp; Setup'!$BY$8:$BY$9, MATCH($E$8, 'Intro &amp; Setup'!$BX$8:$BX$9, 0)), 2), ""))</f>
        <v/>
      </c>
      <c r="I188" s="18" t="str">
        <f>IF(OR($E188="", $F188=""), "", IF($E$8='Intro &amp; Setup'!$BX$9, $F188/$E188, IF($H$8='Intro &amp; Setup'!$BX$9, $F188/$H188, "")))</f>
        <v/>
      </c>
      <c r="J188" s="21" t="str">
        <f>IF(OR($E188="", $F188=""), "", IF($E$8='Intro &amp; Setup'!$BX$8, $F188/$E188, IF($H$8='Intro &amp; Setup'!$BX$8, $F188/$H188, "")))</f>
        <v/>
      </c>
      <c r="K188" s="97"/>
      <c r="L188" s="42" t="str">
        <f t="array" ref="L188">IF($W188="", "", IFERROR(INDEX('Standard Runs'!$D$11:$D$65, MATCH(1, ('Standard Runs'!$F$11:$F$65&lt;=E188)*('Standard Runs'!$G$11:$G$65&gt;=E188), 0)), ""))</f>
        <v/>
      </c>
      <c r="M188" s="45" t="str">
        <f t="shared" si="23"/>
        <v/>
      </c>
      <c r="N188" s="97"/>
      <c r="O188" s="52" t="str">
        <f t="shared" si="24"/>
        <v/>
      </c>
      <c r="P188" s="53" t="str">
        <f>IF(OR($L188="", $M188=""), "", COUNTIFS($L$11:$L$2510, $L188, $M$11:$M$2510, "&lt;"&amp;$M188)+1+COUNTIFS($L$11:$L188, $L188, $M$11:$M188, $M188)-1)</f>
        <v/>
      </c>
      <c r="Q188" s="97"/>
      <c r="R188" s="57" t="str">
        <f t="array" ref="R188">IF(OR($L188="", $M188=""), "", MIN(IF($L$11:$L$2510=$L188, $M$11:$M$2510)))</f>
        <v/>
      </c>
      <c r="S188" s="18" t="str">
        <f t="array" ref="S188">IF(OR($L188="", $M188=""), "", AVERAGEIF($L$11:$L$2510, $L188, $M$11:$M$2510))</f>
        <v/>
      </c>
      <c r="T188" s="21" t="str">
        <f t="array" ref="T188">IF(OR($L188="", $M188=""), "", MAX(IF($L$11:$L$2510=$L188, $M$11:$M$2510)))</f>
        <v/>
      </c>
      <c r="U188" s="97"/>
      <c r="W188" s="26" t="str">
        <f t="shared" si="25"/>
        <v/>
      </c>
      <c r="X188" s="26" t="str">
        <f t="shared" si="26"/>
        <v/>
      </c>
      <c r="Z188" s="48" t="str">
        <f>IFERROR(INDEX('Standard Runs'!$E$11:$E$65, MATCH($L188, 'Standard Runs'!$D$11:$D$65, 0)), "")</f>
        <v/>
      </c>
      <c r="AB188" s="26" t="str">
        <f t="shared" si="27"/>
        <v/>
      </c>
      <c r="AC188" s="26" t="str">
        <f t="shared" si="28"/>
        <v/>
      </c>
      <c r="AE188" s="26" t="str">
        <f t="shared" si="29"/>
        <v/>
      </c>
      <c r="AG188" s="26" t="str">
        <f>IF($D188="", "", COUNTIF($D$11:$D$2510, "&gt;"&amp;$D188)+1+COUNTIF($D$11:$D188, $D188)-1)</f>
        <v/>
      </c>
      <c r="AH188" s="92" t="str">
        <f t="shared" si="30"/>
        <v/>
      </c>
      <c r="AJ188" s="26" t="str">
        <f t="shared" si="31"/>
        <v/>
      </c>
      <c r="AK188" s="26" t="str">
        <f t="shared" si="32"/>
        <v/>
      </c>
    </row>
    <row r="189" spans="1:37" x14ac:dyDescent="0.25">
      <c r="A189" s="97"/>
      <c r="B189" s="26" t="str">
        <f t="shared" si="22"/>
        <v/>
      </c>
      <c r="C189" s="97"/>
      <c r="D189" s="123"/>
      <c r="E189" s="124"/>
      <c r="F189" s="125"/>
      <c r="G189" s="97"/>
      <c r="H189" s="24" t="str">
        <f>IF($E189="", "", IFERROR(ROUND($E189*INDEX('Intro &amp; Setup'!$BY$8:$BY$9, MATCH($E$8, 'Intro &amp; Setup'!$BX$8:$BX$9, 0)), 2), ""))</f>
        <v/>
      </c>
      <c r="I189" s="18" t="str">
        <f>IF(OR($E189="", $F189=""), "", IF($E$8='Intro &amp; Setup'!$BX$9, $F189/$E189, IF($H$8='Intro &amp; Setup'!$BX$9, $F189/$H189, "")))</f>
        <v/>
      </c>
      <c r="J189" s="21" t="str">
        <f>IF(OR($E189="", $F189=""), "", IF($E$8='Intro &amp; Setup'!$BX$8, $F189/$E189, IF($H$8='Intro &amp; Setup'!$BX$8, $F189/$H189, "")))</f>
        <v/>
      </c>
      <c r="K189" s="97"/>
      <c r="L189" s="42" t="str">
        <f t="array" ref="L189">IF($W189="", "", IFERROR(INDEX('Standard Runs'!$D$11:$D$65, MATCH(1, ('Standard Runs'!$F$11:$F$65&lt;=E189)*('Standard Runs'!$G$11:$G$65&gt;=E189), 0)), ""))</f>
        <v/>
      </c>
      <c r="M189" s="45" t="str">
        <f t="shared" si="23"/>
        <v/>
      </c>
      <c r="N189" s="97"/>
      <c r="O189" s="52" t="str">
        <f t="shared" si="24"/>
        <v/>
      </c>
      <c r="P189" s="53" t="str">
        <f>IF(OR($L189="", $M189=""), "", COUNTIFS($L$11:$L$2510, $L189, $M$11:$M$2510, "&lt;"&amp;$M189)+1+COUNTIFS($L$11:$L189, $L189, $M$11:$M189, $M189)-1)</f>
        <v/>
      </c>
      <c r="Q189" s="97"/>
      <c r="R189" s="57" t="str">
        <f t="array" ref="R189">IF(OR($L189="", $M189=""), "", MIN(IF($L$11:$L$2510=$L189, $M$11:$M$2510)))</f>
        <v/>
      </c>
      <c r="S189" s="18" t="str">
        <f t="array" ref="S189">IF(OR($L189="", $M189=""), "", AVERAGEIF($L$11:$L$2510, $L189, $M$11:$M$2510))</f>
        <v/>
      </c>
      <c r="T189" s="21" t="str">
        <f t="array" ref="T189">IF(OR($L189="", $M189=""), "", MAX(IF($L$11:$L$2510=$L189, $M$11:$M$2510)))</f>
        <v/>
      </c>
      <c r="U189" s="97"/>
      <c r="W189" s="26" t="str">
        <f t="shared" si="25"/>
        <v/>
      </c>
      <c r="X189" s="26" t="str">
        <f t="shared" si="26"/>
        <v/>
      </c>
      <c r="Z189" s="48" t="str">
        <f>IFERROR(INDEX('Standard Runs'!$E$11:$E$65, MATCH($L189, 'Standard Runs'!$D$11:$D$65, 0)), "")</f>
        <v/>
      </c>
      <c r="AB189" s="26" t="str">
        <f t="shared" si="27"/>
        <v/>
      </c>
      <c r="AC189" s="26" t="str">
        <f t="shared" si="28"/>
        <v/>
      </c>
      <c r="AE189" s="26" t="str">
        <f t="shared" si="29"/>
        <v/>
      </c>
      <c r="AG189" s="26" t="str">
        <f>IF($D189="", "", COUNTIF($D$11:$D$2510, "&gt;"&amp;$D189)+1+COUNTIF($D$11:$D189, $D189)-1)</f>
        <v/>
      </c>
      <c r="AH189" s="92" t="str">
        <f t="shared" si="30"/>
        <v/>
      </c>
      <c r="AJ189" s="26" t="str">
        <f t="shared" si="31"/>
        <v/>
      </c>
      <c r="AK189" s="26" t="str">
        <f t="shared" si="32"/>
        <v/>
      </c>
    </row>
    <row r="190" spans="1:37" x14ac:dyDescent="0.25">
      <c r="A190" s="97"/>
      <c r="B190" s="26" t="str">
        <f t="shared" si="22"/>
        <v/>
      </c>
      <c r="C190" s="97"/>
      <c r="D190" s="123"/>
      <c r="E190" s="124"/>
      <c r="F190" s="125"/>
      <c r="G190" s="97"/>
      <c r="H190" s="24" t="str">
        <f>IF($E190="", "", IFERROR(ROUND($E190*INDEX('Intro &amp; Setup'!$BY$8:$BY$9, MATCH($E$8, 'Intro &amp; Setup'!$BX$8:$BX$9, 0)), 2), ""))</f>
        <v/>
      </c>
      <c r="I190" s="18" t="str">
        <f>IF(OR($E190="", $F190=""), "", IF($E$8='Intro &amp; Setup'!$BX$9, $F190/$E190, IF($H$8='Intro &amp; Setup'!$BX$9, $F190/$H190, "")))</f>
        <v/>
      </c>
      <c r="J190" s="21" t="str">
        <f>IF(OR($E190="", $F190=""), "", IF($E$8='Intro &amp; Setup'!$BX$8, $F190/$E190, IF($H$8='Intro &amp; Setup'!$BX$8, $F190/$H190, "")))</f>
        <v/>
      </c>
      <c r="K190" s="97"/>
      <c r="L190" s="42" t="str">
        <f t="array" ref="L190">IF($W190="", "", IFERROR(INDEX('Standard Runs'!$D$11:$D$65, MATCH(1, ('Standard Runs'!$F$11:$F$65&lt;=E190)*('Standard Runs'!$G$11:$G$65&gt;=E190), 0)), ""))</f>
        <v/>
      </c>
      <c r="M190" s="45" t="str">
        <f t="shared" si="23"/>
        <v/>
      </c>
      <c r="N190" s="97"/>
      <c r="O190" s="52" t="str">
        <f t="shared" si="24"/>
        <v/>
      </c>
      <c r="P190" s="53" t="str">
        <f>IF(OR($L190="", $M190=""), "", COUNTIFS($L$11:$L$2510, $L190, $M$11:$M$2510, "&lt;"&amp;$M190)+1+COUNTIFS($L$11:$L190, $L190, $M$11:$M190, $M190)-1)</f>
        <v/>
      </c>
      <c r="Q190" s="97"/>
      <c r="R190" s="57" t="str">
        <f t="array" ref="R190">IF(OR($L190="", $M190=""), "", MIN(IF($L$11:$L$2510=$L190, $M$11:$M$2510)))</f>
        <v/>
      </c>
      <c r="S190" s="18" t="str">
        <f t="array" ref="S190">IF(OR($L190="", $M190=""), "", AVERAGEIF($L$11:$L$2510, $L190, $M$11:$M$2510))</f>
        <v/>
      </c>
      <c r="T190" s="21" t="str">
        <f t="array" ref="T190">IF(OR($L190="", $M190=""), "", MAX(IF($L$11:$L$2510=$L190, $M$11:$M$2510)))</f>
        <v/>
      </c>
      <c r="U190" s="97"/>
      <c r="W190" s="26" t="str">
        <f t="shared" si="25"/>
        <v/>
      </c>
      <c r="X190" s="26" t="str">
        <f t="shared" si="26"/>
        <v/>
      </c>
      <c r="Z190" s="48" t="str">
        <f>IFERROR(INDEX('Standard Runs'!$E$11:$E$65, MATCH($L190, 'Standard Runs'!$D$11:$D$65, 0)), "")</f>
        <v/>
      </c>
      <c r="AB190" s="26" t="str">
        <f t="shared" si="27"/>
        <v/>
      </c>
      <c r="AC190" s="26" t="str">
        <f t="shared" si="28"/>
        <v/>
      </c>
      <c r="AE190" s="26" t="str">
        <f t="shared" si="29"/>
        <v/>
      </c>
      <c r="AG190" s="26" t="str">
        <f>IF($D190="", "", COUNTIF($D$11:$D$2510, "&gt;"&amp;$D190)+1+COUNTIF($D$11:$D190, $D190)-1)</f>
        <v/>
      </c>
      <c r="AH190" s="92" t="str">
        <f t="shared" si="30"/>
        <v/>
      </c>
      <c r="AJ190" s="26" t="str">
        <f t="shared" si="31"/>
        <v/>
      </c>
      <c r="AK190" s="26" t="str">
        <f t="shared" si="32"/>
        <v/>
      </c>
    </row>
    <row r="191" spans="1:37" x14ac:dyDescent="0.25">
      <c r="A191" s="97"/>
      <c r="B191" s="26" t="str">
        <f t="shared" si="22"/>
        <v/>
      </c>
      <c r="C191" s="97"/>
      <c r="D191" s="123"/>
      <c r="E191" s="124"/>
      <c r="F191" s="125"/>
      <c r="G191" s="97"/>
      <c r="H191" s="24" t="str">
        <f>IF($E191="", "", IFERROR(ROUND($E191*INDEX('Intro &amp; Setup'!$BY$8:$BY$9, MATCH($E$8, 'Intro &amp; Setup'!$BX$8:$BX$9, 0)), 2), ""))</f>
        <v/>
      </c>
      <c r="I191" s="18" t="str">
        <f>IF(OR($E191="", $F191=""), "", IF($E$8='Intro &amp; Setup'!$BX$9, $F191/$E191, IF($H$8='Intro &amp; Setup'!$BX$9, $F191/$H191, "")))</f>
        <v/>
      </c>
      <c r="J191" s="21" t="str">
        <f>IF(OR($E191="", $F191=""), "", IF($E$8='Intro &amp; Setup'!$BX$8, $F191/$E191, IF($H$8='Intro &amp; Setup'!$BX$8, $F191/$H191, "")))</f>
        <v/>
      </c>
      <c r="K191" s="97"/>
      <c r="L191" s="42" t="str">
        <f t="array" ref="L191">IF($W191="", "", IFERROR(INDEX('Standard Runs'!$D$11:$D$65, MATCH(1, ('Standard Runs'!$F$11:$F$65&lt;=E191)*('Standard Runs'!$G$11:$G$65&gt;=E191), 0)), ""))</f>
        <v/>
      </c>
      <c r="M191" s="45" t="str">
        <f t="shared" si="23"/>
        <v/>
      </c>
      <c r="N191" s="97"/>
      <c r="O191" s="52" t="str">
        <f t="shared" si="24"/>
        <v/>
      </c>
      <c r="P191" s="53" t="str">
        <f>IF(OR($L191="", $M191=""), "", COUNTIFS($L$11:$L$2510, $L191, $M$11:$M$2510, "&lt;"&amp;$M191)+1+COUNTIFS($L$11:$L191, $L191, $M$11:$M191, $M191)-1)</f>
        <v/>
      </c>
      <c r="Q191" s="97"/>
      <c r="R191" s="57" t="str">
        <f t="array" ref="R191">IF(OR($L191="", $M191=""), "", MIN(IF($L$11:$L$2510=$L191, $M$11:$M$2510)))</f>
        <v/>
      </c>
      <c r="S191" s="18" t="str">
        <f t="array" ref="S191">IF(OR($L191="", $M191=""), "", AVERAGEIF($L$11:$L$2510, $L191, $M$11:$M$2510))</f>
        <v/>
      </c>
      <c r="T191" s="21" t="str">
        <f t="array" ref="T191">IF(OR($L191="", $M191=""), "", MAX(IF($L$11:$L$2510=$L191, $M$11:$M$2510)))</f>
        <v/>
      </c>
      <c r="U191" s="97"/>
      <c r="W191" s="26" t="str">
        <f t="shared" si="25"/>
        <v/>
      </c>
      <c r="X191" s="26" t="str">
        <f t="shared" si="26"/>
        <v/>
      </c>
      <c r="Z191" s="48" t="str">
        <f>IFERROR(INDEX('Standard Runs'!$E$11:$E$65, MATCH($L191, 'Standard Runs'!$D$11:$D$65, 0)), "")</f>
        <v/>
      </c>
      <c r="AB191" s="26" t="str">
        <f t="shared" si="27"/>
        <v/>
      </c>
      <c r="AC191" s="26" t="str">
        <f t="shared" si="28"/>
        <v/>
      </c>
      <c r="AE191" s="26" t="str">
        <f t="shared" si="29"/>
        <v/>
      </c>
      <c r="AG191" s="26" t="str">
        <f>IF($D191="", "", COUNTIF($D$11:$D$2510, "&gt;"&amp;$D191)+1+COUNTIF($D$11:$D191, $D191)-1)</f>
        <v/>
      </c>
      <c r="AH191" s="92" t="str">
        <f t="shared" si="30"/>
        <v/>
      </c>
      <c r="AJ191" s="26" t="str">
        <f t="shared" si="31"/>
        <v/>
      </c>
      <c r="AK191" s="26" t="str">
        <f t="shared" si="32"/>
        <v/>
      </c>
    </row>
    <row r="192" spans="1:37" x14ac:dyDescent="0.25">
      <c r="A192" s="97"/>
      <c r="B192" s="26" t="str">
        <f t="shared" si="22"/>
        <v/>
      </c>
      <c r="C192" s="97"/>
      <c r="D192" s="123"/>
      <c r="E192" s="124"/>
      <c r="F192" s="125"/>
      <c r="G192" s="97"/>
      <c r="H192" s="24" t="str">
        <f>IF($E192="", "", IFERROR(ROUND($E192*INDEX('Intro &amp; Setup'!$BY$8:$BY$9, MATCH($E$8, 'Intro &amp; Setup'!$BX$8:$BX$9, 0)), 2), ""))</f>
        <v/>
      </c>
      <c r="I192" s="18" t="str">
        <f>IF(OR($E192="", $F192=""), "", IF($E$8='Intro &amp; Setup'!$BX$9, $F192/$E192, IF($H$8='Intro &amp; Setup'!$BX$9, $F192/$H192, "")))</f>
        <v/>
      </c>
      <c r="J192" s="21" t="str">
        <f>IF(OR($E192="", $F192=""), "", IF($E$8='Intro &amp; Setup'!$BX$8, $F192/$E192, IF($H$8='Intro &amp; Setup'!$BX$8, $F192/$H192, "")))</f>
        <v/>
      </c>
      <c r="K192" s="97"/>
      <c r="L192" s="42" t="str">
        <f t="array" ref="L192">IF($W192="", "", IFERROR(INDEX('Standard Runs'!$D$11:$D$65, MATCH(1, ('Standard Runs'!$F$11:$F$65&lt;=E192)*('Standard Runs'!$G$11:$G$65&gt;=E192), 0)), ""))</f>
        <v/>
      </c>
      <c r="M192" s="45" t="str">
        <f t="shared" si="23"/>
        <v/>
      </c>
      <c r="N192" s="97"/>
      <c r="O192" s="52" t="str">
        <f t="shared" si="24"/>
        <v/>
      </c>
      <c r="P192" s="53" t="str">
        <f>IF(OR($L192="", $M192=""), "", COUNTIFS($L$11:$L$2510, $L192, $M$11:$M$2510, "&lt;"&amp;$M192)+1+COUNTIFS($L$11:$L192, $L192, $M$11:$M192, $M192)-1)</f>
        <v/>
      </c>
      <c r="Q192" s="97"/>
      <c r="R192" s="57" t="str">
        <f t="array" ref="R192">IF(OR($L192="", $M192=""), "", MIN(IF($L$11:$L$2510=$L192, $M$11:$M$2510)))</f>
        <v/>
      </c>
      <c r="S192" s="18" t="str">
        <f t="array" ref="S192">IF(OR($L192="", $M192=""), "", AVERAGEIF($L$11:$L$2510, $L192, $M$11:$M$2510))</f>
        <v/>
      </c>
      <c r="T192" s="21" t="str">
        <f t="array" ref="T192">IF(OR($L192="", $M192=""), "", MAX(IF($L$11:$L$2510=$L192, $M$11:$M$2510)))</f>
        <v/>
      </c>
      <c r="U192" s="97"/>
      <c r="W192" s="26" t="str">
        <f t="shared" si="25"/>
        <v/>
      </c>
      <c r="X192" s="26" t="str">
        <f t="shared" si="26"/>
        <v/>
      </c>
      <c r="Z192" s="48" t="str">
        <f>IFERROR(INDEX('Standard Runs'!$E$11:$E$65, MATCH($L192, 'Standard Runs'!$D$11:$D$65, 0)), "")</f>
        <v/>
      </c>
      <c r="AB192" s="26" t="str">
        <f t="shared" si="27"/>
        <v/>
      </c>
      <c r="AC192" s="26" t="str">
        <f t="shared" si="28"/>
        <v/>
      </c>
      <c r="AE192" s="26" t="str">
        <f t="shared" si="29"/>
        <v/>
      </c>
      <c r="AG192" s="26" t="str">
        <f>IF($D192="", "", COUNTIF($D$11:$D$2510, "&gt;"&amp;$D192)+1+COUNTIF($D$11:$D192, $D192)-1)</f>
        <v/>
      </c>
      <c r="AH192" s="92" t="str">
        <f t="shared" si="30"/>
        <v/>
      </c>
      <c r="AJ192" s="26" t="str">
        <f t="shared" si="31"/>
        <v/>
      </c>
      <c r="AK192" s="26" t="str">
        <f t="shared" si="32"/>
        <v/>
      </c>
    </row>
    <row r="193" spans="1:37" x14ac:dyDescent="0.25">
      <c r="A193" s="97"/>
      <c r="B193" s="26" t="str">
        <f t="shared" si="22"/>
        <v/>
      </c>
      <c r="C193" s="97"/>
      <c r="D193" s="123"/>
      <c r="E193" s="124"/>
      <c r="F193" s="125"/>
      <c r="G193" s="97"/>
      <c r="H193" s="24" t="str">
        <f>IF($E193="", "", IFERROR(ROUND($E193*INDEX('Intro &amp; Setup'!$BY$8:$BY$9, MATCH($E$8, 'Intro &amp; Setup'!$BX$8:$BX$9, 0)), 2), ""))</f>
        <v/>
      </c>
      <c r="I193" s="18" t="str">
        <f>IF(OR($E193="", $F193=""), "", IF($E$8='Intro &amp; Setup'!$BX$9, $F193/$E193, IF($H$8='Intro &amp; Setup'!$BX$9, $F193/$H193, "")))</f>
        <v/>
      </c>
      <c r="J193" s="21" t="str">
        <f>IF(OR($E193="", $F193=""), "", IF($E$8='Intro &amp; Setup'!$BX$8, $F193/$E193, IF($H$8='Intro &amp; Setup'!$BX$8, $F193/$H193, "")))</f>
        <v/>
      </c>
      <c r="K193" s="97"/>
      <c r="L193" s="42" t="str">
        <f t="array" ref="L193">IF($W193="", "", IFERROR(INDEX('Standard Runs'!$D$11:$D$65, MATCH(1, ('Standard Runs'!$F$11:$F$65&lt;=E193)*('Standard Runs'!$G$11:$G$65&gt;=E193), 0)), ""))</f>
        <v/>
      </c>
      <c r="M193" s="45" t="str">
        <f t="shared" si="23"/>
        <v/>
      </c>
      <c r="N193" s="97"/>
      <c r="O193" s="52" t="str">
        <f t="shared" si="24"/>
        <v/>
      </c>
      <c r="P193" s="53" t="str">
        <f>IF(OR($L193="", $M193=""), "", COUNTIFS($L$11:$L$2510, $L193, $M$11:$M$2510, "&lt;"&amp;$M193)+1+COUNTIFS($L$11:$L193, $L193, $M$11:$M193, $M193)-1)</f>
        <v/>
      </c>
      <c r="Q193" s="97"/>
      <c r="R193" s="57" t="str">
        <f t="array" ref="R193">IF(OR($L193="", $M193=""), "", MIN(IF($L$11:$L$2510=$L193, $M$11:$M$2510)))</f>
        <v/>
      </c>
      <c r="S193" s="18" t="str">
        <f t="array" ref="S193">IF(OR($L193="", $M193=""), "", AVERAGEIF($L$11:$L$2510, $L193, $M$11:$M$2510))</f>
        <v/>
      </c>
      <c r="T193" s="21" t="str">
        <f t="array" ref="T193">IF(OR($L193="", $M193=""), "", MAX(IF($L$11:$L$2510=$L193, $M$11:$M$2510)))</f>
        <v/>
      </c>
      <c r="U193" s="97"/>
      <c r="W193" s="26" t="str">
        <f t="shared" si="25"/>
        <v/>
      </c>
      <c r="X193" s="26" t="str">
        <f t="shared" si="26"/>
        <v/>
      </c>
      <c r="Z193" s="48" t="str">
        <f>IFERROR(INDEX('Standard Runs'!$E$11:$E$65, MATCH($L193, 'Standard Runs'!$D$11:$D$65, 0)), "")</f>
        <v/>
      </c>
      <c r="AB193" s="26" t="str">
        <f t="shared" si="27"/>
        <v/>
      </c>
      <c r="AC193" s="26" t="str">
        <f t="shared" si="28"/>
        <v/>
      </c>
      <c r="AE193" s="26" t="str">
        <f t="shared" si="29"/>
        <v/>
      </c>
      <c r="AG193" s="26" t="str">
        <f>IF($D193="", "", COUNTIF($D$11:$D$2510, "&gt;"&amp;$D193)+1+COUNTIF($D$11:$D193, $D193)-1)</f>
        <v/>
      </c>
      <c r="AH193" s="92" t="str">
        <f t="shared" si="30"/>
        <v/>
      </c>
      <c r="AJ193" s="26" t="str">
        <f t="shared" si="31"/>
        <v/>
      </c>
      <c r="AK193" s="26" t="str">
        <f t="shared" si="32"/>
        <v/>
      </c>
    </row>
    <row r="194" spans="1:37" x14ac:dyDescent="0.25">
      <c r="A194" s="97"/>
      <c r="B194" s="26" t="str">
        <f t="shared" si="22"/>
        <v/>
      </c>
      <c r="C194" s="97"/>
      <c r="D194" s="123"/>
      <c r="E194" s="124"/>
      <c r="F194" s="125"/>
      <c r="G194" s="97"/>
      <c r="H194" s="24" t="str">
        <f>IF($E194="", "", IFERROR(ROUND($E194*INDEX('Intro &amp; Setup'!$BY$8:$BY$9, MATCH($E$8, 'Intro &amp; Setup'!$BX$8:$BX$9, 0)), 2), ""))</f>
        <v/>
      </c>
      <c r="I194" s="18" t="str">
        <f>IF(OR($E194="", $F194=""), "", IF($E$8='Intro &amp; Setup'!$BX$9, $F194/$E194, IF($H$8='Intro &amp; Setup'!$BX$9, $F194/$H194, "")))</f>
        <v/>
      </c>
      <c r="J194" s="21" t="str">
        <f>IF(OR($E194="", $F194=""), "", IF($E$8='Intro &amp; Setup'!$BX$8, $F194/$E194, IF($H$8='Intro &amp; Setup'!$BX$8, $F194/$H194, "")))</f>
        <v/>
      </c>
      <c r="K194" s="97"/>
      <c r="L194" s="42" t="str">
        <f t="array" ref="L194">IF($W194="", "", IFERROR(INDEX('Standard Runs'!$D$11:$D$65, MATCH(1, ('Standard Runs'!$F$11:$F$65&lt;=E194)*('Standard Runs'!$G$11:$G$65&gt;=E194), 0)), ""))</f>
        <v/>
      </c>
      <c r="M194" s="45" t="str">
        <f t="shared" si="23"/>
        <v/>
      </c>
      <c r="N194" s="97"/>
      <c r="O194" s="52" t="str">
        <f t="shared" si="24"/>
        <v/>
      </c>
      <c r="P194" s="53" t="str">
        <f>IF(OR($L194="", $M194=""), "", COUNTIFS($L$11:$L$2510, $L194, $M$11:$M$2510, "&lt;"&amp;$M194)+1+COUNTIFS($L$11:$L194, $L194, $M$11:$M194, $M194)-1)</f>
        <v/>
      </c>
      <c r="Q194" s="97"/>
      <c r="R194" s="57" t="str">
        <f t="array" ref="R194">IF(OR($L194="", $M194=""), "", MIN(IF($L$11:$L$2510=$L194, $M$11:$M$2510)))</f>
        <v/>
      </c>
      <c r="S194" s="18" t="str">
        <f t="array" ref="S194">IF(OR($L194="", $M194=""), "", AVERAGEIF($L$11:$L$2510, $L194, $M$11:$M$2510))</f>
        <v/>
      </c>
      <c r="T194" s="21" t="str">
        <f t="array" ref="T194">IF(OR($L194="", $M194=""), "", MAX(IF($L$11:$L$2510=$L194, $M$11:$M$2510)))</f>
        <v/>
      </c>
      <c r="U194" s="97"/>
      <c r="W194" s="26" t="str">
        <f t="shared" si="25"/>
        <v/>
      </c>
      <c r="X194" s="26" t="str">
        <f t="shared" si="26"/>
        <v/>
      </c>
      <c r="Z194" s="48" t="str">
        <f>IFERROR(INDEX('Standard Runs'!$E$11:$E$65, MATCH($L194, 'Standard Runs'!$D$11:$D$65, 0)), "")</f>
        <v/>
      </c>
      <c r="AB194" s="26" t="str">
        <f t="shared" si="27"/>
        <v/>
      </c>
      <c r="AC194" s="26" t="str">
        <f t="shared" si="28"/>
        <v/>
      </c>
      <c r="AE194" s="26" t="str">
        <f t="shared" si="29"/>
        <v/>
      </c>
      <c r="AG194" s="26" t="str">
        <f>IF($D194="", "", COUNTIF($D$11:$D$2510, "&gt;"&amp;$D194)+1+COUNTIF($D$11:$D194, $D194)-1)</f>
        <v/>
      </c>
      <c r="AH194" s="92" t="str">
        <f t="shared" si="30"/>
        <v/>
      </c>
      <c r="AJ194" s="26" t="str">
        <f t="shared" si="31"/>
        <v/>
      </c>
      <c r="AK194" s="26" t="str">
        <f t="shared" si="32"/>
        <v/>
      </c>
    </row>
    <row r="195" spans="1:37" x14ac:dyDescent="0.25">
      <c r="A195" s="97"/>
      <c r="B195" s="26" t="str">
        <f t="shared" si="22"/>
        <v/>
      </c>
      <c r="C195" s="97"/>
      <c r="D195" s="123"/>
      <c r="E195" s="124"/>
      <c r="F195" s="125"/>
      <c r="G195" s="97"/>
      <c r="H195" s="24" t="str">
        <f>IF($E195="", "", IFERROR(ROUND($E195*INDEX('Intro &amp; Setup'!$BY$8:$BY$9, MATCH($E$8, 'Intro &amp; Setup'!$BX$8:$BX$9, 0)), 2), ""))</f>
        <v/>
      </c>
      <c r="I195" s="18" t="str">
        <f>IF(OR($E195="", $F195=""), "", IF($E$8='Intro &amp; Setup'!$BX$9, $F195/$E195, IF($H$8='Intro &amp; Setup'!$BX$9, $F195/$H195, "")))</f>
        <v/>
      </c>
      <c r="J195" s="21" t="str">
        <f>IF(OR($E195="", $F195=""), "", IF($E$8='Intro &amp; Setup'!$BX$8, $F195/$E195, IF($H$8='Intro &amp; Setup'!$BX$8, $F195/$H195, "")))</f>
        <v/>
      </c>
      <c r="K195" s="97"/>
      <c r="L195" s="42" t="str">
        <f t="array" ref="L195">IF($W195="", "", IFERROR(INDEX('Standard Runs'!$D$11:$D$65, MATCH(1, ('Standard Runs'!$F$11:$F$65&lt;=E195)*('Standard Runs'!$G$11:$G$65&gt;=E195), 0)), ""))</f>
        <v/>
      </c>
      <c r="M195" s="45" t="str">
        <f t="shared" si="23"/>
        <v/>
      </c>
      <c r="N195" s="97"/>
      <c r="O195" s="52" t="str">
        <f t="shared" si="24"/>
        <v/>
      </c>
      <c r="P195" s="53" t="str">
        <f>IF(OR($L195="", $M195=""), "", COUNTIFS($L$11:$L$2510, $L195, $M$11:$M$2510, "&lt;"&amp;$M195)+1+COUNTIFS($L$11:$L195, $L195, $M$11:$M195, $M195)-1)</f>
        <v/>
      </c>
      <c r="Q195" s="97"/>
      <c r="R195" s="57" t="str">
        <f t="array" ref="R195">IF(OR($L195="", $M195=""), "", MIN(IF($L$11:$L$2510=$L195, $M$11:$M$2510)))</f>
        <v/>
      </c>
      <c r="S195" s="18" t="str">
        <f t="array" ref="S195">IF(OR($L195="", $M195=""), "", AVERAGEIF($L$11:$L$2510, $L195, $M$11:$M$2510))</f>
        <v/>
      </c>
      <c r="T195" s="21" t="str">
        <f t="array" ref="T195">IF(OR($L195="", $M195=""), "", MAX(IF($L$11:$L$2510=$L195, $M$11:$M$2510)))</f>
        <v/>
      </c>
      <c r="U195" s="97"/>
      <c r="W195" s="26" t="str">
        <f t="shared" si="25"/>
        <v/>
      </c>
      <c r="X195" s="26" t="str">
        <f t="shared" si="26"/>
        <v/>
      </c>
      <c r="Z195" s="48" t="str">
        <f>IFERROR(INDEX('Standard Runs'!$E$11:$E$65, MATCH($L195, 'Standard Runs'!$D$11:$D$65, 0)), "")</f>
        <v/>
      </c>
      <c r="AB195" s="26" t="str">
        <f t="shared" si="27"/>
        <v/>
      </c>
      <c r="AC195" s="26" t="str">
        <f t="shared" si="28"/>
        <v/>
      </c>
      <c r="AE195" s="26" t="str">
        <f t="shared" si="29"/>
        <v/>
      </c>
      <c r="AG195" s="26" t="str">
        <f>IF($D195="", "", COUNTIF($D$11:$D$2510, "&gt;"&amp;$D195)+1+COUNTIF($D$11:$D195, $D195)-1)</f>
        <v/>
      </c>
      <c r="AH195" s="92" t="str">
        <f t="shared" si="30"/>
        <v/>
      </c>
      <c r="AJ195" s="26" t="str">
        <f t="shared" si="31"/>
        <v/>
      </c>
      <c r="AK195" s="26" t="str">
        <f t="shared" si="32"/>
        <v/>
      </c>
    </row>
    <row r="196" spans="1:37" x14ac:dyDescent="0.25">
      <c r="A196" s="97"/>
      <c r="B196" s="26" t="str">
        <f t="shared" si="22"/>
        <v/>
      </c>
      <c r="C196" s="97"/>
      <c r="D196" s="123"/>
      <c r="E196" s="124"/>
      <c r="F196" s="125"/>
      <c r="G196" s="97"/>
      <c r="H196" s="24" t="str">
        <f>IF($E196="", "", IFERROR(ROUND($E196*INDEX('Intro &amp; Setup'!$BY$8:$BY$9, MATCH($E$8, 'Intro &amp; Setup'!$BX$8:$BX$9, 0)), 2), ""))</f>
        <v/>
      </c>
      <c r="I196" s="18" t="str">
        <f>IF(OR($E196="", $F196=""), "", IF($E$8='Intro &amp; Setup'!$BX$9, $F196/$E196, IF($H$8='Intro &amp; Setup'!$BX$9, $F196/$H196, "")))</f>
        <v/>
      </c>
      <c r="J196" s="21" t="str">
        <f>IF(OR($E196="", $F196=""), "", IF($E$8='Intro &amp; Setup'!$BX$8, $F196/$E196, IF($H$8='Intro &amp; Setup'!$BX$8, $F196/$H196, "")))</f>
        <v/>
      </c>
      <c r="K196" s="97"/>
      <c r="L196" s="42" t="str">
        <f t="array" ref="L196">IF($W196="", "", IFERROR(INDEX('Standard Runs'!$D$11:$D$65, MATCH(1, ('Standard Runs'!$F$11:$F$65&lt;=E196)*('Standard Runs'!$G$11:$G$65&gt;=E196), 0)), ""))</f>
        <v/>
      </c>
      <c r="M196" s="45" t="str">
        <f t="shared" si="23"/>
        <v/>
      </c>
      <c r="N196" s="97"/>
      <c r="O196" s="52" t="str">
        <f t="shared" si="24"/>
        <v/>
      </c>
      <c r="P196" s="53" t="str">
        <f>IF(OR($L196="", $M196=""), "", COUNTIFS($L$11:$L$2510, $L196, $M$11:$M$2510, "&lt;"&amp;$M196)+1+COUNTIFS($L$11:$L196, $L196, $M$11:$M196, $M196)-1)</f>
        <v/>
      </c>
      <c r="Q196" s="97"/>
      <c r="R196" s="57" t="str">
        <f t="array" ref="R196">IF(OR($L196="", $M196=""), "", MIN(IF($L$11:$L$2510=$L196, $M$11:$M$2510)))</f>
        <v/>
      </c>
      <c r="S196" s="18" t="str">
        <f t="array" ref="S196">IF(OR($L196="", $M196=""), "", AVERAGEIF($L$11:$L$2510, $L196, $M$11:$M$2510))</f>
        <v/>
      </c>
      <c r="T196" s="21" t="str">
        <f t="array" ref="T196">IF(OR($L196="", $M196=""), "", MAX(IF($L$11:$L$2510=$L196, $M$11:$M$2510)))</f>
        <v/>
      </c>
      <c r="U196" s="97"/>
      <c r="W196" s="26" t="str">
        <f t="shared" si="25"/>
        <v/>
      </c>
      <c r="X196" s="26" t="str">
        <f t="shared" si="26"/>
        <v/>
      </c>
      <c r="Z196" s="48" t="str">
        <f>IFERROR(INDEX('Standard Runs'!$E$11:$E$65, MATCH($L196, 'Standard Runs'!$D$11:$D$65, 0)), "")</f>
        <v/>
      </c>
      <c r="AB196" s="26" t="str">
        <f t="shared" si="27"/>
        <v/>
      </c>
      <c r="AC196" s="26" t="str">
        <f t="shared" si="28"/>
        <v/>
      </c>
      <c r="AE196" s="26" t="str">
        <f t="shared" si="29"/>
        <v/>
      </c>
      <c r="AG196" s="26" t="str">
        <f>IF($D196="", "", COUNTIF($D$11:$D$2510, "&gt;"&amp;$D196)+1+COUNTIF($D$11:$D196, $D196)-1)</f>
        <v/>
      </c>
      <c r="AH196" s="92" t="str">
        <f t="shared" si="30"/>
        <v/>
      </c>
      <c r="AJ196" s="26" t="str">
        <f t="shared" si="31"/>
        <v/>
      </c>
      <c r="AK196" s="26" t="str">
        <f t="shared" si="32"/>
        <v/>
      </c>
    </row>
    <row r="197" spans="1:37" x14ac:dyDescent="0.25">
      <c r="A197" s="97"/>
      <c r="B197" s="26" t="str">
        <f t="shared" si="22"/>
        <v/>
      </c>
      <c r="C197" s="97"/>
      <c r="D197" s="123"/>
      <c r="E197" s="124"/>
      <c r="F197" s="125"/>
      <c r="G197" s="97"/>
      <c r="H197" s="24" t="str">
        <f>IF($E197="", "", IFERROR(ROUND($E197*INDEX('Intro &amp; Setup'!$BY$8:$BY$9, MATCH($E$8, 'Intro &amp; Setup'!$BX$8:$BX$9, 0)), 2), ""))</f>
        <v/>
      </c>
      <c r="I197" s="18" t="str">
        <f>IF(OR($E197="", $F197=""), "", IF($E$8='Intro &amp; Setup'!$BX$9, $F197/$E197, IF($H$8='Intro &amp; Setup'!$BX$9, $F197/$H197, "")))</f>
        <v/>
      </c>
      <c r="J197" s="21" t="str">
        <f>IF(OR($E197="", $F197=""), "", IF($E$8='Intro &amp; Setup'!$BX$8, $F197/$E197, IF($H$8='Intro &amp; Setup'!$BX$8, $F197/$H197, "")))</f>
        <v/>
      </c>
      <c r="K197" s="97"/>
      <c r="L197" s="42" t="str">
        <f t="array" ref="L197">IF($W197="", "", IFERROR(INDEX('Standard Runs'!$D$11:$D$65, MATCH(1, ('Standard Runs'!$F$11:$F$65&lt;=E197)*('Standard Runs'!$G$11:$G$65&gt;=E197), 0)), ""))</f>
        <v/>
      </c>
      <c r="M197" s="45" t="str">
        <f t="shared" si="23"/>
        <v/>
      </c>
      <c r="N197" s="97"/>
      <c r="O197" s="52" t="str">
        <f t="shared" si="24"/>
        <v/>
      </c>
      <c r="P197" s="53" t="str">
        <f>IF(OR($L197="", $M197=""), "", COUNTIFS($L$11:$L$2510, $L197, $M$11:$M$2510, "&lt;"&amp;$M197)+1+COUNTIFS($L$11:$L197, $L197, $M$11:$M197, $M197)-1)</f>
        <v/>
      </c>
      <c r="Q197" s="97"/>
      <c r="R197" s="57" t="str">
        <f t="array" ref="R197">IF(OR($L197="", $M197=""), "", MIN(IF($L$11:$L$2510=$L197, $M$11:$M$2510)))</f>
        <v/>
      </c>
      <c r="S197" s="18" t="str">
        <f t="array" ref="S197">IF(OR($L197="", $M197=""), "", AVERAGEIF($L$11:$L$2510, $L197, $M$11:$M$2510))</f>
        <v/>
      </c>
      <c r="T197" s="21" t="str">
        <f t="array" ref="T197">IF(OR($L197="", $M197=""), "", MAX(IF($L$11:$L$2510=$L197, $M$11:$M$2510)))</f>
        <v/>
      </c>
      <c r="U197" s="97"/>
      <c r="W197" s="26" t="str">
        <f t="shared" si="25"/>
        <v/>
      </c>
      <c r="X197" s="26" t="str">
        <f t="shared" si="26"/>
        <v/>
      </c>
      <c r="Z197" s="48" t="str">
        <f>IFERROR(INDEX('Standard Runs'!$E$11:$E$65, MATCH($L197, 'Standard Runs'!$D$11:$D$65, 0)), "")</f>
        <v/>
      </c>
      <c r="AB197" s="26" t="str">
        <f t="shared" si="27"/>
        <v/>
      </c>
      <c r="AC197" s="26" t="str">
        <f t="shared" si="28"/>
        <v/>
      </c>
      <c r="AE197" s="26" t="str">
        <f t="shared" si="29"/>
        <v/>
      </c>
      <c r="AG197" s="26" t="str">
        <f>IF($D197="", "", COUNTIF($D$11:$D$2510, "&gt;"&amp;$D197)+1+COUNTIF($D$11:$D197, $D197)-1)</f>
        <v/>
      </c>
      <c r="AH197" s="92" t="str">
        <f t="shared" si="30"/>
        <v/>
      </c>
      <c r="AJ197" s="26" t="str">
        <f t="shared" si="31"/>
        <v/>
      </c>
      <c r="AK197" s="26" t="str">
        <f t="shared" si="32"/>
        <v/>
      </c>
    </row>
    <row r="198" spans="1:37" x14ac:dyDescent="0.25">
      <c r="A198" s="97"/>
      <c r="B198" s="26" t="str">
        <f t="shared" si="22"/>
        <v/>
      </c>
      <c r="C198" s="97"/>
      <c r="D198" s="123"/>
      <c r="E198" s="124"/>
      <c r="F198" s="125"/>
      <c r="G198" s="97"/>
      <c r="H198" s="24" t="str">
        <f>IF($E198="", "", IFERROR(ROUND($E198*INDEX('Intro &amp; Setup'!$BY$8:$BY$9, MATCH($E$8, 'Intro &amp; Setup'!$BX$8:$BX$9, 0)), 2), ""))</f>
        <v/>
      </c>
      <c r="I198" s="18" t="str">
        <f>IF(OR($E198="", $F198=""), "", IF($E$8='Intro &amp; Setup'!$BX$9, $F198/$E198, IF($H$8='Intro &amp; Setup'!$BX$9, $F198/$H198, "")))</f>
        <v/>
      </c>
      <c r="J198" s="21" t="str">
        <f>IF(OR($E198="", $F198=""), "", IF($E$8='Intro &amp; Setup'!$BX$8, $F198/$E198, IF($H$8='Intro &amp; Setup'!$BX$8, $F198/$H198, "")))</f>
        <v/>
      </c>
      <c r="K198" s="97"/>
      <c r="L198" s="42" t="str">
        <f t="array" ref="L198">IF($W198="", "", IFERROR(INDEX('Standard Runs'!$D$11:$D$65, MATCH(1, ('Standard Runs'!$F$11:$F$65&lt;=E198)*('Standard Runs'!$G$11:$G$65&gt;=E198), 0)), ""))</f>
        <v/>
      </c>
      <c r="M198" s="45" t="str">
        <f t="shared" si="23"/>
        <v/>
      </c>
      <c r="N198" s="97"/>
      <c r="O198" s="52" t="str">
        <f t="shared" si="24"/>
        <v/>
      </c>
      <c r="P198" s="53" t="str">
        <f>IF(OR($L198="", $M198=""), "", COUNTIFS($L$11:$L$2510, $L198, $M$11:$M$2510, "&lt;"&amp;$M198)+1+COUNTIFS($L$11:$L198, $L198, $M$11:$M198, $M198)-1)</f>
        <v/>
      </c>
      <c r="Q198" s="97"/>
      <c r="R198" s="57" t="str">
        <f t="array" ref="R198">IF(OR($L198="", $M198=""), "", MIN(IF($L$11:$L$2510=$L198, $M$11:$M$2510)))</f>
        <v/>
      </c>
      <c r="S198" s="18" t="str">
        <f t="array" ref="S198">IF(OR($L198="", $M198=""), "", AVERAGEIF($L$11:$L$2510, $L198, $M$11:$M$2510))</f>
        <v/>
      </c>
      <c r="T198" s="21" t="str">
        <f t="array" ref="T198">IF(OR($L198="", $M198=""), "", MAX(IF($L$11:$L$2510=$L198, $M$11:$M$2510)))</f>
        <v/>
      </c>
      <c r="U198" s="97"/>
      <c r="W198" s="26" t="str">
        <f t="shared" si="25"/>
        <v/>
      </c>
      <c r="X198" s="26" t="str">
        <f t="shared" si="26"/>
        <v/>
      </c>
      <c r="Z198" s="48" t="str">
        <f>IFERROR(INDEX('Standard Runs'!$E$11:$E$65, MATCH($L198, 'Standard Runs'!$D$11:$D$65, 0)), "")</f>
        <v/>
      </c>
      <c r="AB198" s="26" t="str">
        <f t="shared" si="27"/>
        <v/>
      </c>
      <c r="AC198" s="26" t="str">
        <f t="shared" si="28"/>
        <v/>
      </c>
      <c r="AE198" s="26" t="str">
        <f t="shared" si="29"/>
        <v/>
      </c>
      <c r="AG198" s="26" t="str">
        <f>IF($D198="", "", COUNTIF($D$11:$D$2510, "&gt;"&amp;$D198)+1+COUNTIF($D$11:$D198, $D198)-1)</f>
        <v/>
      </c>
      <c r="AH198" s="92" t="str">
        <f t="shared" si="30"/>
        <v/>
      </c>
      <c r="AJ198" s="26" t="str">
        <f t="shared" si="31"/>
        <v/>
      </c>
      <c r="AK198" s="26" t="str">
        <f t="shared" si="32"/>
        <v/>
      </c>
    </row>
    <row r="199" spans="1:37" x14ac:dyDescent="0.25">
      <c r="A199" s="97"/>
      <c r="B199" s="26" t="str">
        <f t="shared" si="22"/>
        <v/>
      </c>
      <c r="C199" s="97"/>
      <c r="D199" s="123"/>
      <c r="E199" s="124"/>
      <c r="F199" s="125"/>
      <c r="G199" s="97"/>
      <c r="H199" s="24" t="str">
        <f>IF($E199="", "", IFERROR(ROUND($E199*INDEX('Intro &amp; Setup'!$BY$8:$BY$9, MATCH($E$8, 'Intro &amp; Setup'!$BX$8:$BX$9, 0)), 2), ""))</f>
        <v/>
      </c>
      <c r="I199" s="18" t="str">
        <f>IF(OR($E199="", $F199=""), "", IF($E$8='Intro &amp; Setup'!$BX$9, $F199/$E199, IF($H$8='Intro &amp; Setup'!$BX$9, $F199/$H199, "")))</f>
        <v/>
      </c>
      <c r="J199" s="21" t="str">
        <f>IF(OR($E199="", $F199=""), "", IF($E$8='Intro &amp; Setup'!$BX$8, $F199/$E199, IF($H$8='Intro &amp; Setup'!$BX$8, $F199/$H199, "")))</f>
        <v/>
      </c>
      <c r="K199" s="97"/>
      <c r="L199" s="42" t="str">
        <f t="array" ref="L199">IF($W199="", "", IFERROR(INDEX('Standard Runs'!$D$11:$D$65, MATCH(1, ('Standard Runs'!$F$11:$F$65&lt;=E199)*('Standard Runs'!$G$11:$G$65&gt;=E199), 0)), ""))</f>
        <v/>
      </c>
      <c r="M199" s="45" t="str">
        <f t="shared" si="23"/>
        <v/>
      </c>
      <c r="N199" s="97"/>
      <c r="O199" s="52" t="str">
        <f t="shared" si="24"/>
        <v/>
      </c>
      <c r="P199" s="53" t="str">
        <f>IF(OR($L199="", $M199=""), "", COUNTIFS($L$11:$L$2510, $L199, $M$11:$M$2510, "&lt;"&amp;$M199)+1+COUNTIFS($L$11:$L199, $L199, $M$11:$M199, $M199)-1)</f>
        <v/>
      </c>
      <c r="Q199" s="97"/>
      <c r="R199" s="57" t="str">
        <f t="array" ref="R199">IF(OR($L199="", $M199=""), "", MIN(IF($L$11:$L$2510=$L199, $M$11:$M$2510)))</f>
        <v/>
      </c>
      <c r="S199" s="18" t="str">
        <f t="array" ref="S199">IF(OR($L199="", $M199=""), "", AVERAGEIF($L$11:$L$2510, $L199, $M$11:$M$2510))</f>
        <v/>
      </c>
      <c r="T199" s="21" t="str">
        <f t="array" ref="T199">IF(OR($L199="", $M199=""), "", MAX(IF($L$11:$L$2510=$L199, $M$11:$M$2510)))</f>
        <v/>
      </c>
      <c r="U199" s="97"/>
      <c r="W199" s="26" t="str">
        <f t="shared" si="25"/>
        <v/>
      </c>
      <c r="X199" s="26" t="str">
        <f t="shared" si="26"/>
        <v/>
      </c>
      <c r="Z199" s="48" t="str">
        <f>IFERROR(INDEX('Standard Runs'!$E$11:$E$65, MATCH($L199, 'Standard Runs'!$D$11:$D$65, 0)), "")</f>
        <v/>
      </c>
      <c r="AB199" s="26" t="str">
        <f t="shared" si="27"/>
        <v/>
      </c>
      <c r="AC199" s="26" t="str">
        <f t="shared" si="28"/>
        <v/>
      </c>
      <c r="AE199" s="26" t="str">
        <f t="shared" si="29"/>
        <v/>
      </c>
      <c r="AG199" s="26" t="str">
        <f>IF($D199="", "", COUNTIF($D$11:$D$2510, "&gt;"&amp;$D199)+1+COUNTIF($D$11:$D199, $D199)-1)</f>
        <v/>
      </c>
      <c r="AH199" s="92" t="str">
        <f t="shared" si="30"/>
        <v/>
      </c>
      <c r="AJ199" s="26" t="str">
        <f t="shared" si="31"/>
        <v/>
      </c>
      <c r="AK199" s="26" t="str">
        <f t="shared" si="32"/>
        <v/>
      </c>
    </row>
    <row r="200" spans="1:37" x14ac:dyDescent="0.25">
      <c r="A200" s="97"/>
      <c r="B200" s="26" t="str">
        <f t="shared" si="22"/>
        <v/>
      </c>
      <c r="C200" s="97"/>
      <c r="D200" s="123"/>
      <c r="E200" s="124"/>
      <c r="F200" s="125"/>
      <c r="G200" s="97"/>
      <c r="H200" s="24" t="str">
        <f>IF($E200="", "", IFERROR(ROUND($E200*INDEX('Intro &amp; Setup'!$BY$8:$BY$9, MATCH($E$8, 'Intro &amp; Setup'!$BX$8:$BX$9, 0)), 2), ""))</f>
        <v/>
      </c>
      <c r="I200" s="18" t="str">
        <f>IF(OR($E200="", $F200=""), "", IF($E$8='Intro &amp; Setup'!$BX$9, $F200/$E200, IF($H$8='Intro &amp; Setup'!$BX$9, $F200/$H200, "")))</f>
        <v/>
      </c>
      <c r="J200" s="21" t="str">
        <f>IF(OR($E200="", $F200=""), "", IF($E$8='Intro &amp; Setup'!$BX$8, $F200/$E200, IF($H$8='Intro &amp; Setup'!$BX$8, $F200/$H200, "")))</f>
        <v/>
      </c>
      <c r="K200" s="97"/>
      <c r="L200" s="42" t="str">
        <f t="array" ref="L200">IF($W200="", "", IFERROR(INDEX('Standard Runs'!$D$11:$D$65, MATCH(1, ('Standard Runs'!$F$11:$F$65&lt;=E200)*('Standard Runs'!$G$11:$G$65&gt;=E200), 0)), ""))</f>
        <v/>
      </c>
      <c r="M200" s="45" t="str">
        <f t="shared" si="23"/>
        <v/>
      </c>
      <c r="N200" s="97"/>
      <c r="O200" s="52" t="str">
        <f t="shared" si="24"/>
        <v/>
      </c>
      <c r="P200" s="53" t="str">
        <f>IF(OR($L200="", $M200=""), "", COUNTIFS($L$11:$L$2510, $L200, $M$11:$M$2510, "&lt;"&amp;$M200)+1+COUNTIFS($L$11:$L200, $L200, $M$11:$M200, $M200)-1)</f>
        <v/>
      </c>
      <c r="Q200" s="97"/>
      <c r="R200" s="57" t="str">
        <f t="array" ref="R200">IF(OR($L200="", $M200=""), "", MIN(IF($L$11:$L$2510=$L200, $M$11:$M$2510)))</f>
        <v/>
      </c>
      <c r="S200" s="18" t="str">
        <f t="array" ref="S200">IF(OR($L200="", $M200=""), "", AVERAGEIF($L$11:$L$2510, $L200, $M$11:$M$2510))</f>
        <v/>
      </c>
      <c r="T200" s="21" t="str">
        <f t="array" ref="T200">IF(OR($L200="", $M200=""), "", MAX(IF($L$11:$L$2510=$L200, $M$11:$M$2510)))</f>
        <v/>
      </c>
      <c r="U200" s="97"/>
      <c r="W200" s="26" t="str">
        <f t="shared" si="25"/>
        <v/>
      </c>
      <c r="X200" s="26" t="str">
        <f t="shared" si="26"/>
        <v/>
      </c>
      <c r="Z200" s="48" t="str">
        <f>IFERROR(INDEX('Standard Runs'!$E$11:$E$65, MATCH($L200, 'Standard Runs'!$D$11:$D$65, 0)), "")</f>
        <v/>
      </c>
      <c r="AB200" s="26" t="str">
        <f t="shared" si="27"/>
        <v/>
      </c>
      <c r="AC200" s="26" t="str">
        <f t="shared" si="28"/>
        <v/>
      </c>
      <c r="AE200" s="26" t="str">
        <f t="shared" si="29"/>
        <v/>
      </c>
      <c r="AG200" s="26" t="str">
        <f>IF($D200="", "", COUNTIF($D$11:$D$2510, "&gt;"&amp;$D200)+1+COUNTIF($D$11:$D200, $D200)-1)</f>
        <v/>
      </c>
      <c r="AH200" s="92" t="str">
        <f t="shared" si="30"/>
        <v/>
      </c>
      <c r="AJ200" s="26" t="str">
        <f t="shared" si="31"/>
        <v/>
      </c>
      <c r="AK200" s="26" t="str">
        <f t="shared" si="32"/>
        <v/>
      </c>
    </row>
    <row r="201" spans="1:37" x14ac:dyDescent="0.25">
      <c r="A201" s="97"/>
      <c r="B201" s="26" t="str">
        <f t="shared" si="22"/>
        <v/>
      </c>
      <c r="C201" s="97"/>
      <c r="D201" s="123"/>
      <c r="E201" s="124"/>
      <c r="F201" s="125"/>
      <c r="G201" s="97"/>
      <c r="H201" s="24" t="str">
        <f>IF($E201="", "", IFERROR(ROUND($E201*INDEX('Intro &amp; Setup'!$BY$8:$BY$9, MATCH($E$8, 'Intro &amp; Setup'!$BX$8:$BX$9, 0)), 2), ""))</f>
        <v/>
      </c>
      <c r="I201" s="18" t="str">
        <f>IF(OR($E201="", $F201=""), "", IF($E$8='Intro &amp; Setup'!$BX$9, $F201/$E201, IF($H$8='Intro &amp; Setup'!$BX$9, $F201/$H201, "")))</f>
        <v/>
      </c>
      <c r="J201" s="21" t="str">
        <f>IF(OR($E201="", $F201=""), "", IF($E$8='Intro &amp; Setup'!$BX$8, $F201/$E201, IF($H$8='Intro &amp; Setup'!$BX$8, $F201/$H201, "")))</f>
        <v/>
      </c>
      <c r="K201" s="97"/>
      <c r="L201" s="42" t="str">
        <f t="array" ref="L201">IF($W201="", "", IFERROR(INDEX('Standard Runs'!$D$11:$D$65, MATCH(1, ('Standard Runs'!$F$11:$F$65&lt;=E201)*('Standard Runs'!$G$11:$G$65&gt;=E201), 0)), ""))</f>
        <v/>
      </c>
      <c r="M201" s="45" t="str">
        <f t="shared" si="23"/>
        <v/>
      </c>
      <c r="N201" s="97"/>
      <c r="O201" s="52" t="str">
        <f t="shared" si="24"/>
        <v/>
      </c>
      <c r="P201" s="53" t="str">
        <f>IF(OR($L201="", $M201=""), "", COUNTIFS($L$11:$L$2510, $L201, $M$11:$M$2510, "&lt;"&amp;$M201)+1+COUNTIFS($L$11:$L201, $L201, $M$11:$M201, $M201)-1)</f>
        <v/>
      </c>
      <c r="Q201" s="97"/>
      <c r="R201" s="57" t="str">
        <f t="array" ref="R201">IF(OR($L201="", $M201=""), "", MIN(IF($L$11:$L$2510=$L201, $M$11:$M$2510)))</f>
        <v/>
      </c>
      <c r="S201" s="18" t="str">
        <f t="array" ref="S201">IF(OR($L201="", $M201=""), "", AVERAGEIF($L$11:$L$2510, $L201, $M$11:$M$2510))</f>
        <v/>
      </c>
      <c r="T201" s="21" t="str">
        <f t="array" ref="T201">IF(OR($L201="", $M201=""), "", MAX(IF($L$11:$L$2510=$L201, $M$11:$M$2510)))</f>
        <v/>
      </c>
      <c r="U201" s="97"/>
      <c r="W201" s="26" t="str">
        <f t="shared" si="25"/>
        <v/>
      </c>
      <c r="X201" s="26" t="str">
        <f t="shared" si="26"/>
        <v/>
      </c>
      <c r="Z201" s="48" t="str">
        <f>IFERROR(INDEX('Standard Runs'!$E$11:$E$65, MATCH($L201, 'Standard Runs'!$D$11:$D$65, 0)), "")</f>
        <v/>
      </c>
      <c r="AB201" s="26" t="str">
        <f t="shared" si="27"/>
        <v/>
      </c>
      <c r="AC201" s="26" t="str">
        <f t="shared" si="28"/>
        <v/>
      </c>
      <c r="AE201" s="26" t="str">
        <f t="shared" si="29"/>
        <v/>
      </c>
      <c r="AG201" s="26" t="str">
        <f>IF($D201="", "", COUNTIF($D$11:$D$2510, "&gt;"&amp;$D201)+1+COUNTIF($D$11:$D201, $D201)-1)</f>
        <v/>
      </c>
      <c r="AH201" s="92" t="str">
        <f t="shared" si="30"/>
        <v/>
      </c>
      <c r="AJ201" s="26" t="str">
        <f t="shared" si="31"/>
        <v/>
      </c>
      <c r="AK201" s="26" t="str">
        <f t="shared" si="32"/>
        <v/>
      </c>
    </row>
    <row r="202" spans="1:37" x14ac:dyDescent="0.25">
      <c r="A202" s="97"/>
      <c r="B202" s="26" t="str">
        <f t="shared" si="22"/>
        <v/>
      </c>
      <c r="C202" s="97"/>
      <c r="D202" s="123"/>
      <c r="E202" s="124"/>
      <c r="F202" s="125"/>
      <c r="G202" s="97"/>
      <c r="H202" s="24" t="str">
        <f>IF($E202="", "", IFERROR(ROUND($E202*INDEX('Intro &amp; Setup'!$BY$8:$BY$9, MATCH($E$8, 'Intro &amp; Setup'!$BX$8:$BX$9, 0)), 2), ""))</f>
        <v/>
      </c>
      <c r="I202" s="18" t="str">
        <f>IF(OR($E202="", $F202=""), "", IF($E$8='Intro &amp; Setup'!$BX$9, $F202/$E202, IF($H$8='Intro &amp; Setup'!$BX$9, $F202/$H202, "")))</f>
        <v/>
      </c>
      <c r="J202" s="21" t="str">
        <f>IF(OR($E202="", $F202=""), "", IF($E$8='Intro &amp; Setup'!$BX$8, $F202/$E202, IF($H$8='Intro &amp; Setup'!$BX$8, $F202/$H202, "")))</f>
        <v/>
      </c>
      <c r="K202" s="97"/>
      <c r="L202" s="42" t="str">
        <f t="array" ref="L202">IF($W202="", "", IFERROR(INDEX('Standard Runs'!$D$11:$D$65, MATCH(1, ('Standard Runs'!$F$11:$F$65&lt;=E202)*('Standard Runs'!$G$11:$G$65&gt;=E202), 0)), ""))</f>
        <v/>
      </c>
      <c r="M202" s="45" t="str">
        <f t="shared" si="23"/>
        <v/>
      </c>
      <c r="N202" s="97"/>
      <c r="O202" s="52" t="str">
        <f t="shared" si="24"/>
        <v/>
      </c>
      <c r="P202" s="53" t="str">
        <f>IF(OR($L202="", $M202=""), "", COUNTIFS($L$11:$L$2510, $L202, $M$11:$M$2510, "&lt;"&amp;$M202)+1+COUNTIFS($L$11:$L202, $L202, $M$11:$M202, $M202)-1)</f>
        <v/>
      </c>
      <c r="Q202" s="97"/>
      <c r="R202" s="57" t="str">
        <f t="array" ref="R202">IF(OR($L202="", $M202=""), "", MIN(IF($L$11:$L$2510=$L202, $M$11:$M$2510)))</f>
        <v/>
      </c>
      <c r="S202" s="18" t="str">
        <f t="array" ref="S202">IF(OR($L202="", $M202=""), "", AVERAGEIF($L$11:$L$2510, $L202, $M$11:$M$2510))</f>
        <v/>
      </c>
      <c r="T202" s="21" t="str">
        <f t="array" ref="T202">IF(OR($L202="", $M202=""), "", MAX(IF($L$11:$L$2510=$L202, $M$11:$M$2510)))</f>
        <v/>
      </c>
      <c r="U202" s="97"/>
      <c r="W202" s="26" t="str">
        <f t="shared" si="25"/>
        <v/>
      </c>
      <c r="X202" s="26" t="str">
        <f t="shared" si="26"/>
        <v/>
      </c>
      <c r="Z202" s="48" t="str">
        <f>IFERROR(INDEX('Standard Runs'!$E$11:$E$65, MATCH($L202, 'Standard Runs'!$D$11:$D$65, 0)), "")</f>
        <v/>
      </c>
      <c r="AB202" s="26" t="str">
        <f t="shared" si="27"/>
        <v/>
      </c>
      <c r="AC202" s="26" t="str">
        <f t="shared" si="28"/>
        <v/>
      </c>
      <c r="AE202" s="26" t="str">
        <f t="shared" si="29"/>
        <v/>
      </c>
      <c r="AG202" s="26" t="str">
        <f>IF($D202="", "", COUNTIF($D$11:$D$2510, "&gt;"&amp;$D202)+1+COUNTIF($D$11:$D202, $D202)-1)</f>
        <v/>
      </c>
      <c r="AH202" s="92" t="str">
        <f t="shared" si="30"/>
        <v/>
      </c>
      <c r="AJ202" s="26" t="str">
        <f t="shared" si="31"/>
        <v/>
      </c>
      <c r="AK202" s="26" t="str">
        <f t="shared" si="32"/>
        <v/>
      </c>
    </row>
    <row r="203" spans="1:37" x14ac:dyDescent="0.25">
      <c r="A203" s="97"/>
      <c r="B203" s="26" t="str">
        <f t="shared" si="22"/>
        <v/>
      </c>
      <c r="C203" s="97"/>
      <c r="D203" s="123"/>
      <c r="E203" s="124"/>
      <c r="F203" s="125"/>
      <c r="G203" s="97"/>
      <c r="H203" s="24" t="str">
        <f>IF($E203="", "", IFERROR(ROUND($E203*INDEX('Intro &amp; Setup'!$BY$8:$BY$9, MATCH($E$8, 'Intro &amp; Setup'!$BX$8:$BX$9, 0)), 2), ""))</f>
        <v/>
      </c>
      <c r="I203" s="18" t="str">
        <f>IF(OR($E203="", $F203=""), "", IF($E$8='Intro &amp; Setup'!$BX$9, $F203/$E203, IF($H$8='Intro &amp; Setup'!$BX$9, $F203/$H203, "")))</f>
        <v/>
      </c>
      <c r="J203" s="21" t="str">
        <f>IF(OR($E203="", $F203=""), "", IF($E$8='Intro &amp; Setup'!$BX$8, $F203/$E203, IF($H$8='Intro &amp; Setup'!$BX$8, $F203/$H203, "")))</f>
        <v/>
      </c>
      <c r="K203" s="97"/>
      <c r="L203" s="42" t="str">
        <f t="array" ref="L203">IF($W203="", "", IFERROR(INDEX('Standard Runs'!$D$11:$D$65, MATCH(1, ('Standard Runs'!$F$11:$F$65&lt;=E203)*('Standard Runs'!$G$11:$G$65&gt;=E203), 0)), ""))</f>
        <v/>
      </c>
      <c r="M203" s="45" t="str">
        <f t="shared" si="23"/>
        <v/>
      </c>
      <c r="N203" s="97"/>
      <c r="O203" s="52" t="str">
        <f t="shared" si="24"/>
        <v/>
      </c>
      <c r="P203" s="53" t="str">
        <f>IF(OR($L203="", $M203=""), "", COUNTIFS($L$11:$L$2510, $L203, $M$11:$M$2510, "&lt;"&amp;$M203)+1+COUNTIFS($L$11:$L203, $L203, $M$11:$M203, $M203)-1)</f>
        <v/>
      </c>
      <c r="Q203" s="97"/>
      <c r="R203" s="57" t="str">
        <f t="array" ref="R203">IF(OR($L203="", $M203=""), "", MIN(IF($L$11:$L$2510=$L203, $M$11:$M$2510)))</f>
        <v/>
      </c>
      <c r="S203" s="18" t="str">
        <f t="array" ref="S203">IF(OR($L203="", $M203=""), "", AVERAGEIF($L$11:$L$2510, $L203, $M$11:$M$2510))</f>
        <v/>
      </c>
      <c r="T203" s="21" t="str">
        <f t="array" ref="T203">IF(OR($L203="", $M203=""), "", MAX(IF($L$11:$L$2510=$L203, $M$11:$M$2510)))</f>
        <v/>
      </c>
      <c r="U203" s="97"/>
      <c r="W203" s="26" t="str">
        <f t="shared" si="25"/>
        <v/>
      </c>
      <c r="X203" s="26" t="str">
        <f t="shared" si="26"/>
        <v/>
      </c>
      <c r="Z203" s="48" t="str">
        <f>IFERROR(INDEX('Standard Runs'!$E$11:$E$65, MATCH($L203, 'Standard Runs'!$D$11:$D$65, 0)), "")</f>
        <v/>
      </c>
      <c r="AB203" s="26" t="str">
        <f t="shared" si="27"/>
        <v/>
      </c>
      <c r="AC203" s="26" t="str">
        <f t="shared" si="28"/>
        <v/>
      </c>
      <c r="AE203" s="26" t="str">
        <f t="shared" si="29"/>
        <v/>
      </c>
      <c r="AG203" s="26" t="str">
        <f>IF($D203="", "", COUNTIF($D$11:$D$2510, "&gt;"&amp;$D203)+1+COUNTIF($D$11:$D203, $D203)-1)</f>
        <v/>
      </c>
      <c r="AH203" s="92" t="str">
        <f t="shared" si="30"/>
        <v/>
      </c>
      <c r="AJ203" s="26" t="str">
        <f t="shared" si="31"/>
        <v/>
      </c>
      <c r="AK203" s="26" t="str">
        <f t="shared" si="32"/>
        <v/>
      </c>
    </row>
    <row r="204" spans="1:37" x14ac:dyDescent="0.25">
      <c r="A204" s="97"/>
      <c r="B204" s="26" t="str">
        <f t="shared" ref="B204:B267" si="33">IF($P204="", "", IFERROR(INDEX($X$3:$X$5, MATCH($P204, $Y$3:$Y$5, 0)), ""))</f>
        <v/>
      </c>
      <c r="C204" s="97"/>
      <c r="D204" s="123"/>
      <c r="E204" s="124"/>
      <c r="F204" s="125"/>
      <c r="G204" s="97"/>
      <c r="H204" s="24" t="str">
        <f>IF($E204="", "", IFERROR(ROUND($E204*INDEX('Intro &amp; Setup'!$BY$8:$BY$9, MATCH($E$8, 'Intro &amp; Setup'!$BX$8:$BX$9, 0)), 2), ""))</f>
        <v/>
      </c>
      <c r="I204" s="18" t="str">
        <f>IF(OR($E204="", $F204=""), "", IF($E$8='Intro &amp; Setup'!$BX$9, $F204/$E204, IF($H$8='Intro &amp; Setup'!$BX$9, $F204/$H204, "")))</f>
        <v/>
      </c>
      <c r="J204" s="21" t="str">
        <f>IF(OR($E204="", $F204=""), "", IF($E$8='Intro &amp; Setup'!$BX$8, $F204/$E204, IF($H$8='Intro &amp; Setup'!$BX$8, $F204/$H204, "")))</f>
        <v/>
      </c>
      <c r="K204" s="97"/>
      <c r="L204" s="42" t="str">
        <f t="array" ref="L204">IF($W204="", "", IFERROR(INDEX('Standard Runs'!$D$11:$D$65, MATCH(1, ('Standard Runs'!$F$11:$F$65&lt;=E204)*('Standard Runs'!$G$11:$G$65&gt;=E204), 0)), ""))</f>
        <v/>
      </c>
      <c r="M204" s="45" t="str">
        <f t="shared" ref="M204:M267" si="34">IFERROR($F204/$E204*$Z204, "")</f>
        <v/>
      </c>
      <c r="N204" s="97"/>
      <c r="O204" s="52" t="str">
        <f t="shared" ref="O204:O267" si="35">IF($L204="", "", COUNTIF($L$11:$L$2510, $L204))</f>
        <v/>
      </c>
      <c r="P204" s="53" t="str">
        <f>IF(OR($L204="", $M204=""), "", COUNTIFS($L$11:$L$2510, $L204, $M$11:$M$2510, "&lt;"&amp;$M204)+1+COUNTIFS($L$11:$L204, $L204, $M$11:$M204, $M204)-1)</f>
        <v/>
      </c>
      <c r="Q204" s="97"/>
      <c r="R204" s="57" t="str">
        <f t="array" ref="R204">IF(OR($L204="", $M204=""), "", MIN(IF($L$11:$L$2510=$L204, $M$11:$M$2510)))</f>
        <v/>
      </c>
      <c r="S204" s="18" t="str">
        <f t="array" ref="S204">IF(OR($L204="", $M204=""), "", AVERAGEIF($L$11:$L$2510, $L204, $M$11:$M$2510))</f>
        <v/>
      </c>
      <c r="T204" s="21" t="str">
        <f t="array" ref="T204">IF(OR($L204="", $M204=""), "", MAX(IF($L$11:$L$2510=$L204, $M$11:$M$2510)))</f>
        <v/>
      </c>
      <c r="U204" s="97"/>
      <c r="W204" s="26" t="str">
        <f t="shared" ref="W204:W267" si="36">IF(AND($D204="", $E204="", $F204=""), "", "X")</f>
        <v/>
      </c>
      <c r="X204" s="26" t="str">
        <f t="shared" ref="X204:X267" si="37">IF($W204="", "", IF($L204="", "X", ""))</f>
        <v/>
      </c>
      <c r="Z204" s="48" t="str">
        <f>IFERROR(INDEX('Standard Runs'!$E$11:$E$65, MATCH($L204, 'Standard Runs'!$D$11:$D$65, 0)), "")</f>
        <v/>
      </c>
      <c r="AB204" s="26" t="str">
        <f t="shared" ref="AB204:AB267" si="38">IF($B204="", "", _xlfn.CONCAT($L204, " - ", $P204))</f>
        <v/>
      </c>
      <c r="AC204" s="26" t="str">
        <f t="shared" ref="AC204:AC267" si="39">IF(COUNTIF($D204:$F204, "")=0, "X", "")</f>
        <v/>
      </c>
      <c r="AE204" s="26" t="str">
        <f t="shared" ref="AE204:AE267" si="40">IF($P204="", "", IF($P204=1, _xlfn.CONCAT($L204, " - ", $AE$7), IF($P204=$O204, _xlfn.CONCAT($L204, " - ", $AE$8), "")))</f>
        <v/>
      </c>
      <c r="AG204" s="26" t="str">
        <f>IF($D204="", "", COUNTIF($D$11:$D$2510, "&gt;"&amp;$D204)+1+COUNTIF($D$11:$D204, $D204)-1)</f>
        <v/>
      </c>
      <c r="AH204" s="92" t="str">
        <f t="shared" ref="AH204:AH267" si="41">IF(OR($M204="", $Z204=""), "", $M204/$Z204)</f>
        <v/>
      </c>
      <c r="AJ204" s="26" t="str">
        <f t="shared" ref="AJ204:AJ267" si="42">IF(OR($AJ$8="", $AG204=""), "", IF($AJ$8=$L204, $AG204, ""))</f>
        <v/>
      </c>
      <c r="AK204" s="26" t="str">
        <f t="shared" ref="AK204:AK267" si="43">IF($AJ204="", "", COUNTIF($AJ$11:$AJ$2510, "&lt;"&amp;$AJ204)+1)</f>
        <v/>
      </c>
    </row>
    <row r="205" spans="1:37" x14ac:dyDescent="0.25">
      <c r="A205" s="97"/>
      <c r="B205" s="26" t="str">
        <f t="shared" si="33"/>
        <v/>
      </c>
      <c r="C205" s="97"/>
      <c r="D205" s="123"/>
      <c r="E205" s="124"/>
      <c r="F205" s="125"/>
      <c r="G205" s="97"/>
      <c r="H205" s="24" t="str">
        <f>IF($E205="", "", IFERROR(ROUND($E205*INDEX('Intro &amp; Setup'!$BY$8:$BY$9, MATCH($E$8, 'Intro &amp; Setup'!$BX$8:$BX$9, 0)), 2), ""))</f>
        <v/>
      </c>
      <c r="I205" s="18" t="str">
        <f>IF(OR($E205="", $F205=""), "", IF($E$8='Intro &amp; Setup'!$BX$9, $F205/$E205, IF($H$8='Intro &amp; Setup'!$BX$9, $F205/$H205, "")))</f>
        <v/>
      </c>
      <c r="J205" s="21" t="str">
        <f>IF(OR($E205="", $F205=""), "", IF($E$8='Intro &amp; Setup'!$BX$8, $F205/$E205, IF($H$8='Intro &amp; Setup'!$BX$8, $F205/$H205, "")))</f>
        <v/>
      </c>
      <c r="K205" s="97"/>
      <c r="L205" s="42" t="str">
        <f t="array" ref="L205">IF($W205="", "", IFERROR(INDEX('Standard Runs'!$D$11:$D$65, MATCH(1, ('Standard Runs'!$F$11:$F$65&lt;=E205)*('Standard Runs'!$G$11:$G$65&gt;=E205), 0)), ""))</f>
        <v/>
      </c>
      <c r="M205" s="45" t="str">
        <f t="shared" si="34"/>
        <v/>
      </c>
      <c r="N205" s="97"/>
      <c r="O205" s="52" t="str">
        <f t="shared" si="35"/>
        <v/>
      </c>
      <c r="P205" s="53" t="str">
        <f>IF(OR($L205="", $M205=""), "", COUNTIFS($L$11:$L$2510, $L205, $M$11:$M$2510, "&lt;"&amp;$M205)+1+COUNTIFS($L$11:$L205, $L205, $M$11:$M205, $M205)-1)</f>
        <v/>
      </c>
      <c r="Q205" s="97"/>
      <c r="R205" s="57" t="str">
        <f t="array" ref="R205">IF(OR($L205="", $M205=""), "", MIN(IF($L$11:$L$2510=$L205, $M$11:$M$2510)))</f>
        <v/>
      </c>
      <c r="S205" s="18" t="str">
        <f t="array" ref="S205">IF(OR($L205="", $M205=""), "", AVERAGEIF($L$11:$L$2510, $L205, $M$11:$M$2510))</f>
        <v/>
      </c>
      <c r="T205" s="21" t="str">
        <f t="array" ref="T205">IF(OR($L205="", $M205=""), "", MAX(IF($L$11:$L$2510=$L205, $M$11:$M$2510)))</f>
        <v/>
      </c>
      <c r="U205" s="97"/>
      <c r="W205" s="26" t="str">
        <f t="shared" si="36"/>
        <v/>
      </c>
      <c r="X205" s="26" t="str">
        <f t="shared" si="37"/>
        <v/>
      </c>
      <c r="Z205" s="48" t="str">
        <f>IFERROR(INDEX('Standard Runs'!$E$11:$E$65, MATCH($L205, 'Standard Runs'!$D$11:$D$65, 0)), "")</f>
        <v/>
      </c>
      <c r="AB205" s="26" t="str">
        <f t="shared" si="38"/>
        <v/>
      </c>
      <c r="AC205" s="26" t="str">
        <f t="shared" si="39"/>
        <v/>
      </c>
      <c r="AE205" s="26" t="str">
        <f t="shared" si="40"/>
        <v/>
      </c>
      <c r="AG205" s="26" t="str">
        <f>IF($D205="", "", COUNTIF($D$11:$D$2510, "&gt;"&amp;$D205)+1+COUNTIF($D$11:$D205, $D205)-1)</f>
        <v/>
      </c>
      <c r="AH205" s="92" t="str">
        <f t="shared" si="41"/>
        <v/>
      </c>
      <c r="AJ205" s="26" t="str">
        <f t="shared" si="42"/>
        <v/>
      </c>
      <c r="AK205" s="26" t="str">
        <f t="shared" si="43"/>
        <v/>
      </c>
    </row>
    <row r="206" spans="1:37" x14ac:dyDescent="0.25">
      <c r="A206" s="97"/>
      <c r="B206" s="26" t="str">
        <f t="shared" si="33"/>
        <v/>
      </c>
      <c r="C206" s="97"/>
      <c r="D206" s="123"/>
      <c r="E206" s="124"/>
      <c r="F206" s="125"/>
      <c r="G206" s="97"/>
      <c r="H206" s="24" t="str">
        <f>IF($E206="", "", IFERROR(ROUND($E206*INDEX('Intro &amp; Setup'!$BY$8:$BY$9, MATCH($E$8, 'Intro &amp; Setup'!$BX$8:$BX$9, 0)), 2), ""))</f>
        <v/>
      </c>
      <c r="I206" s="18" t="str">
        <f>IF(OR($E206="", $F206=""), "", IF($E$8='Intro &amp; Setup'!$BX$9, $F206/$E206, IF($H$8='Intro &amp; Setup'!$BX$9, $F206/$H206, "")))</f>
        <v/>
      </c>
      <c r="J206" s="21" t="str">
        <f>IF(OR($E206="", $F206=""), "", IF($E$8='Intro &amp; Setup'!$BX$8, $F206/$E206, IF($H$8='Intro &amp; Setup'!$BX$8, $F206/$H206, "")))</f>
        <v/>
      </c>
      <c r="K206" s="97"/>
      <c r="L206" s="42" t="str">
        <f t="array" ref="L206">IF($W206="", "", IFERROR(INDEX('Standard Runs'!$D$11:$D$65, MATCH(1, ('Standard Runs'!$F$11:$F$65&lt;=E206)*('Standard Runs'!$G$11:$G$65&gt;=E206), 0)), ""))</f>
        <v/>
      </c>
      <c r="M206" s="45" t="str">
        <f t="shared" si="34"/>
        <v/>
      </c>
      <c r="N206" s="97"/>
      <c r="O206" s="52" t="str">
        <f t="shared" si="35"/>
        <v/>
      </c>
      <c r="P206" s="53" t="str">
        <f>IF(OR($L206="", $M206=""), "", COUNTIFS($L$11:$L$2510, $L206, $M$11:$M$2510, "&lt;"&amp;$M206)+1+COUNTIFS($L$11:$L206, $L206, $M$11:$M206, $M206)-1)</f>
        <v/>
      </c>
      <c r="Q206" s="97"/>
      <c r="R206" s="57" t="str">
        <f t="array" ref="R206">IF(OR($L206="", $M206=""), "", MIN(IF($L$11:$L$2510=$L206, $M$11:$M$2510)))</f>
        <v/>
      </c>
      <c r="S206" s="18" t="str">
        <f t="array" ref="S206">IF(OR($L206="", $M206=""), "", AVERAGEIF($L$11:$L$2510, $L206, $M$11:$M$2510))</f>
        <v/>
      </c>
      <c r="T206" s="21" t="str">
        <f t="array" ref="T206">IF(OR($L206="", $M206=""), "", MAX(IF($L$11:$L$2510=$L206, $M$11:$M$2510)))</f>
        <v/>
      </c>
      <c r="U206" s="97"/>
      <c r="W206" s="26" t="str">
        <f t="shared" si="36"/>
        <v/>
      </c>
      <c r="X206" s="26" t="str">
        <f t="shared" si="37"/>
        <v/>
      </c>
      <c r="Z206" s="48" t="str">
        <f>IFERROR(INDEX('Standard Runs'!$E$11:$E$65, MATCH($L206, 'Standard Runs'!$D$11:$D$65, 0)), "")</f>
        <v/>
      </c>
      <c r="AB206" s="26" t="str">
        <f t="shared" si="38"/>
        <v/>
      </c>
      <c r="AC206" s="26" t="str">
        <f t="shared" si="39"/>
        <v/>
      </c>
      <c r="AE206" s="26" t="str">
        <f t="shared" si="40"/>
        <v/>
      </c>
      <c r="AG206" s="26" t="str">
        <f>IF($D206="", "", COUNTIF($D$11:$D$2510, "&gt;"&amp;$D206)+1+COUNTIF($D$11:$D206, $D206)-1)</f>
        <v/>
      </c>
      <c r="AH206" s="92" t="str">
        <f t="shared" si="41"/>
        <v/>
      </c>
      <c r="AJ206" s="26" t="str">
        <f t="shared" si="42"/>
        <v/>
      </c>
      <c r="AK206" s="26" t="str">
        <f t="shared" si="43"/>
        <v/>
      </c>
    </row>
    <row r="207" spans="1:37" x14ac:dyDescent="0.25">
      <c r="A207" s="97"/>
      <c r="B207" s="26" t="str">
        <f t="shared" si="33"/>
        <v/>
      </c>
      <c r="C207" s="97"/>
      <c r="D207" s="123"/>
      <c r="E207" s="124"/>
      <c r="F207" s="125"/>
      <c r="G207" s="97"/>
      <c r="H207" s="24" t="str">
        <f>IF($E207="", "", IFERROR(ROUND($E207*INDEX('Intro &amp; Setup'!$BY$8:$BY$9, MATCH($E$8, 'Intro &amp; Setup'!$BX$8:$BX$9, 0)), 2), ""))</f>
        <v/>
      </c>
      <c r="I207" s="18" t="str">
        <f>IF(OR($E207="", $F207=""), "", IF($E$8='Intro &amp; Setup'!$BX$9, $F207/$E207, IF($H$8='Intro &amp; Setup'!$BX$9, $F207/$H207, "")))</f>
        <v/>
      </c>
      <c r="J207" s="21" t="str">
        <f>IF(OR($E207="", $F207=""), "", IF($E$8='Intro &amp; Setup'!$BX$8, $F207/$E207, IF($H$8='Intro &amp; Setup'!$BX$8, $F207/$H207, "")))</f>
        <v/>
      </c>
      <c r="K207" s="97"/>
      <c r="L207" s="42" t="str">
        <f t="array" ref="L207">IF($W207="", "", IFERROR(INDEX('Standard Runs'!$D$11:$D$65, MATCH(1, ('Standard Runs'!$F$11:$F$65&lt;=E207)*('Standard Runs'!$G$11:$G$65&gt;=E207), 0)), ""))</f>
        <v/>
      </c>
      <c r="M207" s="45" t="str">
        <f t="shared" si="34"/>
        <v/>
      </c>
      <c r="N207" s="97"/>
      <c r="O207" s="52" t="str">
        <f t="shared" si="35"/>
        <v/>
      </c>
      <c r="P207" s="53" t="str">
        <f>IF(OR($L207="", $M207=""), "", COUNTIFS($L$11:$L$2510, $L207, $M$11:$M$2510, "&lt;"&amp;$M207)+1+COUNTIFS($L$11:$L207, $L207, $M$11:$M207, $M207)-1)</f>
        <v/>
      </c>
      <c r="Q207" s="97"/>
      <c r="R207" s="57" t="str">
        <f t="array" ref="R207">IF(OR($L207="", $M207=""), "", MIN(IF($L$11:$L$2510=$L207, $M$11:$M$2510)))</f>
        <v/>
      </c>
      <c r="S207" s="18" t="str">
        <f t="array" ref="S207">IF(OR($L207="", $M207=""), "", AVERAGEIF($L$11:$L$2510, $L207, $M$11:$M$2510))</f>
        <v/>
      </c>
      <c r="T207" s="21" t="str">
        <f t="array" ref="T207">IF(OR($L207="", $M207=""), "", MAX(IF($L$11:$L$2510=$L207, $M$11:$M$2510)))</f>
        <v/>
      </c>
      <c r="U207" s="97"/>
      <c r="W207" s="26" t="str">
        <f t="shared" si="36"/>
        <v/>
      </c>
      <c r="X207" s="26" t="str">
        <f t="shared" si="37"/>
        <v/>
      </c>
      <c r="Z207" s="48" t="str">
        <f>IFERROR(INDEX('Standard Runs'!$E$11:$E$65, MATCH($L207, 'Standard Runs'!$D$11:$D$65, 0)), "")</f>
        <v/>
      </c>
      <c r="AB207" s="26" t="str">
        <f t="shared" si="38"/>
        <v/>
      </c>
      <c r="AC207" s="26" t="str">
        <f t="shared" si="39"/>
        <v/>
      </c>
      <c r="AE207" s="26" t="str">
        <f t="shared" si="40"/>
        <v/>
      </c>
      <c r="AG207" s="26" t="str">
        <f>IF($D207="", "", COUNTIF($D$11:$D$2510, "&gt;"&amp;$D207)+1+COUNTIF($D$11:$D207, $D207)-1)</f>
        <v/>
      </c>
      <c r="AH207" s="92" t="str">
        <f t="shared" si="41"/>
        <v/>
      </c>
      <c r="AJ207" s="26" t="str">
        <f t="shared" si="42"/>
        <v/>
      </c>
      <c r="AK207" s="26" t="str">
        <f t="shared" si="43"/>
        <v/>
      </c>
    </row>
    <row r="208" spans="1:37" x14ac:dyDescent="0.25">
      <c r="A208" s="97"/>
      <c r="B208" s="26" t="str">
        <f t="shared" si="33"/>
        <v/>
      </c>
      <c r="C208" s="97"/>
      <c r="D208" s="123"/>
      <c r="E208" s="124"/>
      <c r="F208" s="125"/>
      <c r="G208" s="97"/>
      <c r="H208" s="24" t="str">
        <f>IF($E208="", "", IFERROR(ROUND($E208*INDEX('Intro &amp; Setup'!$BY$8:$BY$9, MATCH($E$8, 'Intro &amp; Setup'!$BX$8:$BX$9, 0)), 2), ""))</f>
        <v/>
      </c>
      <c r="I208" s="18" t="str">
        <f>IF(OR($E208="", $F208=""), "", IF($E$8='Intro &amp; Setup'!$BX$9, $F208/$E208, IF($H$8='Intro &amp; Setup'!$BX$9, $F208/$H208, "")))</f>
        <v/>
      </c>
      <c r="J208" s="21" t="str">
        <f>IF(OR($E208="", $F208=""), "", IF($E$8='Intro &amp; Setup'!$BX$8, $F208/$E208, IF($H$8='Intro &amp; Setup'!$BX$8, $F208/$H208, "")))</f>
        <v/>
      </c>
      <c r="K208" s="97"/>
      <c r="L208" s="42" t="str">
        <f t="array" ref="L208">IF($W208="", "", IFERROR(INDEX('Standard Runs'!$D$11:$D$65, MATCH(1, ('Standard Runs'!$F$11:$F$65&lt;=E208)*('Standard Runs'!$G$11:$G$65&gt;=E208), 0)), ""))</f>
        <v/>
      </c>
      <c r="M208" s="45" t="str">
        <f t="shared" si="34"/>
        <v/>
      </c>
      <c r="N208" s="97"/>
      <c r="O208" s="52" t="str">
        <f t="shared" si="35"/>
        <v/>
      </c>
      <c r="P208" s="53" t="str">
        <f>IF(OR($L208="", $M208=""), "", COUNTIFS($L$11:$L$2510, $L208, $M$11:$M$2510, "&lt;"&amp;$M208)+1+COUNTIFS($L$11:$L208, $L208, $M$11:$M208, $M208)-1)</f>
        <v/>
      </c>
      <c r="Q208" s="97"/>
      <c r="R208" s="57" t="str">
        <f t="array" ref="R208">IF(OR($L208="", $M208=""), "", MIN(IF($L$11:$L$2510=$L208, $M$11:$M$2510)))</f>
        <v/>
      </c>
      <c r="S208" s="18" t="str">
        <f t="array" ref="S208">IF(OR($L208="", $M208=""), "", AVERAGEIF($L$11:$L$2510, $L208, $M$11:$M$2510))</f>
        <v/>
      </c>
      <c r="T208" s="21" t="str">
        <f t="array" ref="T208">IF(OR($L208="", $M208=""), "", MAX(IF($L$11:$L$2510=$L208, $M$11:$M$2510)))</f>
        <v/>
      </c>
      <c r="U208" s="97"/>
      <c r="W208" s="26" t="str">
        <f t="shared" si="36"/>
        <v/>
      </c>
      <c r="X208" s="26" t="str">
        <f t="shared" si="37"/>
        <v/>
      </c>
      <c r="Z208" s="48" t="str">
        <f>IFERROR(INDEX('Standard Runs'!$E$11:$E$65, MATCH($L208, 'Standard Runs'!$D$11:$D$65, 0)), "")</f>
        <v/>
      </c>
      <c r="AB208" s="26" t="str">
        <f t="shared" si="38"/>
        <v/>
      </c>
      <c r="AC208" s="26" t="str">
        <f t="shared" si="39"/>
        <v/>
      </c>
      <c r="AE208" s="26" t="str">
        <f t="shared" si="40"/>
        <v/>
      </c>
      <c r="AG208" s="26" t="str">
        <f>IF($D208="", "", COUNTIF($D$11:$D$2510, "&gt;"&amp;$D208)+1+COUNTIF($D$11:$D208, $D208)-1)</f>
        <v/>
      </c>
      <c r="AH208" s="92" t="str">
        <f t="shared" si="41"/>
        <v/>
      </c>
      <c r="AJ208" s="26" t="str">
        <f t="shared" si="42"/>
        <v/>
      </c>
      <c r="AK208" s="26" t="str">
        <f t="shared" si="43"/>
        <v/>
      </c>
    </row>
    <row r="209" spans="1:37" x14ac:dyDescent="0.25">
      <c r="A209" s="97"/>
      <c r="B209" s="26" t="str">
        <f t="shared" si="33"/>
        <v/>
      </c>
      <c r="C209" s="97"/>
      <c r="D209" s="123"/>
      <c r="E209" s="124"/>
      <c r="F209" s="125"/>
      <c r="G209" s="97"/>
      <c r="H209" s="24" t="str">
        <f>IF($E209="", "", IFERROR(ROUND($E209*INDEX('Intro &amp; Setup'!$BY$8:$BY$9, MATCH($E$8, 'Intro &amp; Setup'!$BX$8:$BX$9, 0)), 2), ""))</f>
        <v/>
      </c>
      <c r="I209" s="18" t="str">
        <f>IF(OR($E209="", $F209=""), "", IF($E$8='Intro &amp; Setup'!$BX$9, $F209/$E209, IF($H$8='Intro &amp; Setup'!$BX$9, $F209/$H209, "")))</f>
        <v/>
      </c>
      <c r="J209" s="21" t="str">
        <f>IF(OR($E209="", $F209=""), "", IF($E$8='Intro &amp; Setup'!$BX$8, $F209/$E209, IF($H$8='Intro &amp; Setup'!$BX$8, $F209/$H209, "")))</f>
        <v/>
      </c>
      <c r="K209" s="97"/>
      <c r="L209" s="42" t="str">
        <f t="array" ref="L209">IF($W209="", "", IFERROR(INDEX('Standard Runs'!$D$11:$D$65, MATCH(1, ('Standard Runs'!$F$11:$F$65&lt;=E209)*('Standard Runs'!$G$11:$G$65&gt;=E209), 0)), ""))</f>
        <v/>
      </c>
      <c r="M209" s="45" t="str">
        <f t="shared" si="34"/>
        <v/>
      </c>
      <c r="N209" s="97"/>
      <c r="O209" s="52" t="str">
        <f t="shared" si="35"/>
        <v/>
      </c>
      <c r="P209" s="53" t="str">
        <f>IF(OR($L209="", $M209=""), "", COUNTIFS($L$11:$L$2510, $L209, $M$11:$M$2510, "&lt;"&amp;$M209)+1+COUNTIFS($L$11:$L209, $L209, $M$11:$M209, $M209)-1)</f>
        <v/>
      </c>
      <c r="Q209" s="97"/>
      <c r="R209" s="57" t="str">
        <f t="array" ref="R209">IF(OR($L209="", $M209=""), "", MIN(IF($L$11:$L$2510=$L209, $M$11:$M$2510)))</f>
        <v/>
      </c>
      <c r="S209" s="18" t="str">
        <f t="array" ref="S209">IF(OR($L209="", $M209=""), "", AVERAGEIF($L$11:$L$2510, $L209, $M$11:$M$2510))</f>
        <v/>
      </c>
      <c r="T209" s="21" t="str">
        <f t="array" ref="T209">IF(OR($L209="", $M209=""), "", MAX(IF($L$11:$L$2510=$L209, $M$11:$M$2510)))</f>
        <v/>
      </c>
      <c r="U209" s="97"/>
      <c r="W209" s="26" t="str">
        <f t="shared" si="36"/>
        <v/>
      </c>
      <c r="X209" s="26" t="str">
        <f t="shared" si="37"/>
        <v/>
      </c>
      <c r="Z209" s="48" t="str">
        <f>IFERROR(INDEX('Standard Runs'!$E$11:$E$65, MATCH($L209, 'Standard Runs'!$D$11:$D$65, 0)), "")</f>
        <v/>
      </c>
      <c r="AB209" s="26" t="str">
        <f t="shared" si="38"/>
        <v/>
      </c>
      <c r="AC209" s="26" t="str">
        <f t="shared" si="39"/>
        <v/>
      </c>
      <c r="AE209" s="26" t="str">
        <f t="shared" si="40"/>
        <v/>
      </c>
      <c r="AG209" s="26" t="str">
        <f>IF($D209="", "", COUNTIF($D$11:$D$2510, "&gt;"&amp;$D209)+1+COUNTIF($D$11:$D209, $D209)-1)</f>
        <v/>
      </c>
      <c r="AH209" s="92" t="str">
        <f t="shared" si="41"/>
        <v/>
      </c>
      <c r="AJ209" s="26" t="str">
        <f t="shared" si="42"/>
        <v/>
      </c>
      <c r="AK209" s="26" t="str">
        <f t="shared" si="43"/>
        <v/>
      </c>
    </row>
    <row r="210" spans="1:37" x14ac:dyDescent="0.25">
      <c r="A210" s="97"/>
      <c r="B210" s="26" t="str">
        <f t="shared" si="33"/>
        <v/>
      </c>
      <c r="C210" s="97"/>
      <c r="D210" s="123"/>
      <c r="E210" s="124"/>
      <c r="F210" s="125"/>
      <c r="G210" s="97"/>
      <c r="H210" s="24" t="str">
        <f>IF($E210="", "", IFERROR(ROUND($E210*INDEX('Intro &amp; Setup'!$BY$8:$BY$9, MATCH($E$8, 'Intro &amp; Setup'!$BX$8:$BX$9, 0)), 2), ""))</f>
        <v/>
      </c>
      <c r="I210" s="18" t="str">
        <f>IF(OR($E210="", $F210=""), "", IF($E$8='Intro &amp; Setup'!$BX$9, $F210/$E210, IF($H$8='Intro &amp; Setup'!$BX$9, $F210/$H210, "")))</f>
        <v/>
      </c>
      <c r="J210" s="21" t="str">
        <f>IF(OR($E210="", $F210=""), "", IF($E$8='Intro &amp; Setup'!$BX$8, $F210/$E210, IF($H$8='Intro &amp; Setup'!$BX$8, $F210/$H210, "")))</f>
        <v/>
      </c>
      <c r="K210" s="97"/>
      <c r="L210" s="42" t="str">
        <f t="array" ref="L210">IF($W210="", "", IFERROR(INDEX('Standard Runs'!$D$11:$D$65, MATCH(1, ('Standard Runs'!$F$11:$F$65&lt;=E210)*('Standard Runs'!$G$11:$G$65&gt;=E210), 0)), ""))</f>
        <v/>
      </c>
      <c r="M210" s="45" t="str">
        <f t="shared" si="34"/>
        <v/>
      </c>
      <c r="N210" s="97"/>
      <c r="O210" s="52" t="str">
        <f>IF($L210="", "", COUNTIF($L$11:$L$2510, $L210))</f>
        <v/>
      </c>
      <c r="P210" s="53" t="str">
        <f>IF(OR($L210="", $M210=""), "", COUNTIFS($L$11:$L$2510, $L210, $M$11:$M$2510, "&lt;"&amp;$M210)+1+COUNTIFS($L$11:$L210, $L210, $M$11:$M210, $M210)-1)</f>
        <v/>
      </c>
      <c r="Q210" s="97"/>
      <c r="R210" s="57" t="str">
        <f t="array" ref="R210">IF(OR($L210="", $M210=""), "", MIN(IF($L$11:$L$2510=$L210, $M$11:$M$2510)))</f>
        <v/>
      </c>
      <c r="S210" s="18" t="str">
        <f t="array" ref="S210">IF(OR($L210="", $M210=""), "", AVERAGEIF($L$11:$L$2510, $L210, $M$11:$M$2510))</f>
        <v/>
      </c>
      <c r="T210" s="21" t="str">
        <f t="array" ref="T210">IF(OR($L210="", $M210=""), "", MAX(IF($L$11:$L$2510=$L210, $M$11:$M$2510)))</f>
        <v/>
      </c>
      <c r="U210" s="97"/>
      <c r="W210" s="26" t="str">
        <f t="shared" si="36"/>
        <v/>
      </c>
      <c r="X210" s="26" t="str">
        <f t="shared" si="37"/>
        <v/>
      </c>
      <c r="Z210" s="48" t="str">
        <f>IFERROR(INDEX('Standard Runs'!$E$11:$E$65, MATCH($L210, 'Standard Runs'!$D$11:$D$65, 0)), "")</f>
        <v/>
      </c>
      <c r="AB210" s="26" t="str">
        <f t="shared" si="38"/>
        <v/>
      </c>
      <c r="AC210" s="26" t="str">
        <f t="shared" si="39"/>
        <v/>
      </c>
      <c r="AE210" s="26" t="str">
        <f t="shared" si="40"/>
        <v/>
      </c>
      <c r="AG210" s="26" t="str">
        <f>IF($D210="", "", COUNTIF($D$11:$D$2510, "&gt;"&amp;$D210)+1+COUNTIF($D$11:$D210, $D210)-1)</f>
        <v/>
      </c>
      <c r="AH210" s="92" t="str">
        <f t="shared" si="41"/>
        <v/>
      </c>
      <c r="AJ210" s="26" t="str">
        <f t="shared" si="42"/>
        <v/>
      </c>
      <c r="AK210" s="26" t="str">
        <f t="shared" si="43"/>
        <v/>
      </c>
    </row>
    <row r="211" spans="1:37" x14ac:dyDescent="0.25">
      <c r="A211" s="97"/>
      <c r="B211" s="26" t="str">
        <f t="shared" si="33"/>
        <v/>
      </c>
      <c r="C211" s="97"/>
      <c r="D211" s="123"/>
      <c r="E211" s="124"/>
      <c r="F211" s="125"/>
      <c r="G211" s="97"/>
      <c r="H211" s="24" t="str">
        <f>IF($E211="", "", IFERROR(ROUND($E211*INDEX('Intro &amp; Setup'!$BY$8:$BY$9, MATCH($E$8, 'Intro &amp; Setup'!$BX$8:$BX$9, 0)), 2), ""))</f>
        <v/>
      </c>
      <c r="I211" s="18" t="str">
        <f>IF(OR($E211="", $F211=""), "", IF($E$8='Intro &amp; Setup'!$BX$9, $F211/$E211, IF($H$8='Intro &amp; Setup'!$BX$9, $F211/$H211, "")))</f>
        <v/>
      </c>
      <c r="J211" s="21" t="str">
        <f>IF(OR($E211="", $F211=""), "", IF($E$8='Intro &amp; Setup'!$BX$8, $F211/$E211, IF($H$8='Intro &amp; Setup'!$BX$8, $F211/$H211, "")))</f>
        <v/>
      </c>
      <c r="K211" s="97"/>
      <c r="L211" s="42" t="str">
        <f t="array" ref="L211">IF($W211="", "", IFERROR(INDEX('Standard Runs'!$D$11:$D$65, MATCH(1, ('Standard Runs'!$F$11:$F$65&lt;=E211)*('Standard Runs'!$G$11:$G$65&gt;=E211), 0)), ""))</f>
        <v/>
      </c>
      <c r="M211" s="45" t="str">
        <f t="shared" si="34"/>
        <v/>
      </c>
      <c r="N211" s="97"/>
      <c r="O211" s="52" t="str">
        <f t="shared" si="35"/>
        <v/>
      </c>
      <c r="P211" s="53" t="str">
        <f>IF(OR($L211="", $M211=""), "", COUNTIFS($L$11:$L$2510, $L211, $M$11:$M$2510, "&lt;"&amp;$M211)+1+COUNTIFS($L$11:$L211, $L211, $M$11:$M211, $M211)-1)</f>
        <v/>
      </c>
      <c r="Q211" s="97"/>
      <c r="R211" s="57" t="str">
        <f t="array" ref="R211">IF(OR($L211="", $M211=""), "", MIN(IF($L$11:$L$2510=$L211, $M$11:$M$2510)))</f>
        <v/>
      </c>
      <c r="S211" s="18" t="str">
        <f t="array" ref="S211">IF(OR($L211="", $M211=""), "", AVERAGEIF($L$11:$L$2510, $L211, $M$11:$M$2510))</f>
        <v/>
      </c>
      <c r="T211" s="21" t="str">
        <f t="array" ref="T211">IF(OR($L211="", $M211=""), "", MAX(IF($L$11:$L$2510=$L211, $M$11:$M$2510)))</f>
        <v/>
      </c>
      <c r="U211" s="97"/>
      <c r="W211" s="26" t="str">
        <f t="shared" si="36"/>
        <v/>
      </c>
      <c r="X211" s="26" t="str">
        <f t="shared" si="37"/>
        <v/>
      </c>
      <c r="Z211" s="48" t="str">
        <f>IFERROR(INDEX('Standard Runs'!$E$11:$E$65, MATCH($L211, 'Standard Runs'!$D$11:$D$65, 0)), "")</f>
        <v/>
      </c>
      <c r="AB211" s="26" t="str">
        <f t="shared" si="38"/>
        <v/>
      </c>
      <c r="AC211" s="26" t="str">
        <f t="shared" si="39"/>
        <v/>
      </c>
      <c r="AE211" s="26" t="str">
        <f t="shared" si="40"/>
        <v/>
      </c>
      <c r="AG211" s="26" t="str">
        <f>IF($D211="", "", COUNTIF($D$11:$D$2510, "&gt;"&amp;$D211)+1+COUNTIF($D$11:$D211, $D211)-1)</f>
        <v/>
      </c>
      <c r="AH211" s="92" t="str">
        <f t="shared" si="41"/>
        <v/>
      </c>
      <c r="AJ211" s="26" t="str">
        <f t="shared" si="42"/>
        <v/>
      </c>
      <c r="AK211" s="26" t="str">
        <f t="shared" si="43"/>
        <v/>
      </c>
    </row>
    <row r="212" spans="1:37" x14ac:dyDescent="0.25">
      <c r="A212" s="97"/>
      <c r="B212" s="26" t="str">
        <f t="shared" si="33"/>
        <v/>
      </c>
      <c r="C212" s="97"/>
      <c r="D212" s="123"/>
      <c r="E212" s="124"/>
      <c r="F212" s="125"/>
      <c r="G212" s="97"/>
      <c r="H212" s="24" t="str">
        <f>IF($E212="", "", IFERROR(ROUND($E212*INDEX('Intro &amp; Setup'!$BY$8:$BY$9, MATCH($E$8, 'Intro &amp; Setup'!$BX$8:$BX$9, 0)), 2), ""))</f>
        <v/>
      </c>
      <c r="I212" s="18" t="str">
        <f>IF(OR($E212="", $F212=""), "", IF($E$8='Intro &amp; Setup'!$BX$9, $F212/$E212, IF($H$8='Intro &amp; Setup'!$BX$9, $F212/$H212, "")))</f>
        <v/>
      </c>
      <c r="J212" s="21" t="str">
        <f>IF(OR($E212="", $F212=""), "", IF($E$8='Intro &amp; Setup'!$BX$8, $F212/$E212, IF($H$8='Intro &amp; Setup'!$BX$8, $F212/$H212, "")))</f>
        <v/>
      </c>
      <c r="K212" s="97"/>
      <c r="L212" s="42" t="str">
        <f t="array" ref="L212">IF($W212="", "", IFERROR(INDEX('Standard Runs'!$D$11:$D$65, MATCH(1, ('Standard Runs'!$F$11:$F$65&lt;=E212)*('Standard Runs'!$G$11:$G$65&gt;=E212), 0)), ""))</f>
        <v/>
      </c>
      <c r="M212" s="45" t="str">
        <f t="shared" si="34"/>
        <v/>
      </c>
      <c r="N212" s="97"/>
      <c r="O212" s="52" t="str">
        <f t="shared" si="35"/>
        <v/>
      </c>
      <c r="P212" s="53" t="str">
        <f>IF(OR($L212="", $M212=""), "", COUNTIFS($L$11:$L$2510, $L212, $M$11:$M$2510, "&lt;"&amp;$M212)+1+COUNTIFS($L$11:$L212, $L212, $M$11:$M212, $M212)-1)</f>
        <v/>
      </c>
      <c r="Q212" s="97"/>
      <c r="R212" s="57" t="str">
        <f t="array" ref="R212">IF(OR($L212="", $M212=""), "", MIN(IF($L$11:$L$2510=$L212, $M$11:$M$2510)))</f>
        <v/>
      </c>
      <c r="S212" s="18" t="str">
        <f t="array" ref="S212">IF(OR($L212="", $M212=""), "", AVERAGEIF($L$11:$L$2510, $L212, $M$11:$M$2510))</f>
        <v/>
      </c>
      <c r="T212" s="21" t="str">
        <f t="array" ref="T212">IF(OR($L212="", $M212=""), "", MAX(IF($L$11:$L$2510=$L212, $M$11:$M$2510)))</f>
        <v/>
      </c>
      <c r="U212" s="97"/>
      <c r="W212" s="26" t="str">
        <f t="shared" si="36"/>
        <v/>
      </c>
      <c r="X212" s="26" t="str">
        <f t="shared" si="37"/>
        <v/>
      </c>
      <c r="Z212" s="48" t="str">
        <f>IFERROR(INDEX('Standard Runs'!$E$11:$E$65, MATCH($L212, 'Standard Runs'!$D$11:$D$65, 0)), "")</f>
        <v/>
      </c>
      <c r="AB212" s="26" t="str">
        <f t="shared" si="38"/>
        <v/>
      </c>
      <c r="AC212" s="26" t="str">
        <f t="shared" si="39"/>
        <v/>
      </c>
      <c r="AE212" s="26" t="str">
        <f t="shared" si="40"/>
        <v/>
      </c>
      <c r="AG212" s="26" t="str">
        <f>IF($D212="", "", COUNTIF($D$11:$D$2510, "&gt;"&amp;$D212)+1+COUNTIF($D$11:$D212, $D212)-1)</f>
        <v/>
      </c>
      <c r="AH212" s="92" t="str">
        <f t="shared" si="41"/>
        <v/>
      </c>
      <c r="AJ212" s="26" t="str">
        <f t="shared" si="42"/>
        <v/>
      </c>
      <c r="AK212" s="26" t="str">
        <f t="shared" si="43"/>
        <v/>
      </c>
    </row>
    <row r="213" spans="1:37" x14ac:dyDescent="0.25">
      <c r="A213" s="97"/>
      <c r="B213" s="26" t="str">
        <f t="shared" si="33"/>
        <v/>
      </c>
      <c r="C213" s="97"/>
      <c r="D213" s="123"/>
      <c r="E213" s="124"/>
      <c r="F213" s="125"/>
      <c r="G213" s="97"/>
      <c r="H213" s="24" t="str">
        <f>IF($E213="", "", IFERROR(ROUND($E213*INDEX('Intro &amp; Setup'!$BY$8:$BY$9, MATCH($E$8, 'Intro &amp; Setup'!$BX$8:$BX$9, 0)), 2), ""))</f>
        <v/>
      </c>
      <c r="I213" s="18" t="str">
        <f>IF(OR($E213="", $F213=""), "", IF($E$8='Intro &amp; Setup'!$BX$9, $F213/$E213, IF($H$8='Intro &amp; Setup'!$BX$9, $F213/$H213, "")))</f>
        <v/>
      </c>
      <c r="J213" s="21" t="str">
        <f>IF(OR($E213="", $F213=""), "", IF($E$8='Intro &amp; Setup'!$BX$8, $F213/$E213, IF($H$8='Intro &amp; Setup'!$BX$8, $F213/$H213, "")))</f>
        <v/>
      </c>
      <c r="K213" s="97"/>
      <c r="L213" s="42" t="str">
        <f t="array" ref="L213">IF($W213="", "", IFERROR(INDEX('Standard Runs'!$D$11:$D$65, MATCH(1, ('Standard Runs'!$F$11:$F$65&lt;=E213)*('Standard Runs'!$G$11:$G$65&gt;=E213), 0)), ""))</f>
        <v/>
      </c>
      <c r="M213" s="45" t="str">
        <f t="shared" si="34"/>
        <v/>
      </c>
      <c r="N213" s="97"/>
      <c r="O213" s="52" t="str">
        <f t="shared" si="35"/>
        <v/>
      </c>
      <c r="P213" s="53" t="str">
        <f>IF(OR($L213="", $M213=""), "", COUNTIFS($L$11:$L$2510, $L213, $M$11:$M$2510, "&lt;"&amp;$M213)+1+COUNTIFS($L$11:$L213, $L213, $M$11:$M213, $M213)-1)</f>
        <v/>
      </c>
      <c r="Q213" s="97"/>
      <c r="R213" s="57" t="str">
        <f t="array" ref="R213">IF(OR($L213="", $M213=""), "", MIN(IF($L$11:$L$2510=$L213, $M$11:$M$2510)))</f>
        <v/>
      </c>
      <c r="S213" s="18" t="str">
        <f t="array" ref="S213">IF(OR($L213="", $M213=""), "", AVERAGEIF($L$11:$L$2510, $L213, $M$11:$M$2510))</f>
        <v/>
      </c>
      <c r="T213" s="21" t="str">
        <f t="array" ref="T213">IF(OR($L213="", $M213=""), "", MAX(IF($L$11:$L$2510=$L213, $M$11:$M$2510)))</f>
        <v/>
      </c>
      <c r="U213" s="97"/>
      <c r="W213" s="26" t="str">
        <f t="shared" si="36"/>
        <v/>
      </c>
      <c r="X213" s="26" t="str">
        <f t="shared" si="37"/>
        <v/>
      </c>
      <c r="Z213" s="48" t="str">
        <f>IFERROR(INDEX('Standard Runs'!$E$11:$E$65, MATCH($L213, 'Standard Runs'!$D$11:$D$65, 0)), "")</f>
        <v/>
      </c>
      <c r="AB213" s="26" t="str">
        <f t="shared" si="38"/>
        <v/>
      </c>
      <c r="AC213" s="26" t="str">
        <f t="shared" si="39"/>
        <v/>
      </c>
      <c r="AE213" s="26" t="str">
        <f t="shared" si="40"/>
        <v/>
      </c>
      <c r="AG213" s="26" t="str">
        <f>IF($D213="", "", COUNTIF($D$11:$D$2510, "&gt;"&amp;$D213)+1+COUNTIF($D$11:$D213, $D213)-1)</f>
        <v/>
      </c>
      <c r="AH213" s="92" t="str">
        <f t="shared" si="41"/>
        <v/>
      </c>
      <c r="AJ213" s="26" t="str">
        <f t="shared" si="42"/>
        <v/>
      </c>
      <c r="AK213" s="26" t="str">
        <f t="shared" si="43"/>
        <v/>
      </c>
    </row>
    <row r="214" spans="1:37" x14ac:dyDescent="0.25">
      <c r="A214" s="97"/>
      <c r="B214" s="26" t="str">
        <f t="shared" si="33"/>
        <v/>
      </c>
      <c r="C214" s="97"/>
      <c r="D214" s="123"/>
      <c r="E214" s="124"/>
      <c r="F214" s="125"/>
      <c r="G214" s="97"/>
      <c r="H214" s="24" t="str">
        <f>IF($E214="", "", IFERROR(ROUND($E214*INDEX('Intro &amp; Setup'!$BY$8:$BY$9, MATCH($E$8, 'Intro &amp; Setup'!$BX$8:$BX$9, 0)), 2), ""))</f>
        <v/>
      </c>
      <c r="I214" s="18" t="str">
        <f>IF(OR($E214="", $F214=""), "", IF($E$8='Intro &amp; Setup'!$BX$9, $F214/$E214, IF($H$8='Intro &amp; Setup'!$BX$9, $F214/$H214, "")))</f>
        <v/>
      </c>
      <c r="J214" s="21" t="str">
        <f>IF(OR($E214="", $F214=""), "", IF($E$8='Intro &amp; Setup'!$BX$8, $F214/$E214, IF($H$8='Intro &amp; Setup'!$BX$8, $F214/$H214, "")))</f>
        <v/>
      </c>
      <c r="K214" s="97"/>
      <c r="L214" s="42" t="str">
        <f t="array" ref="L214">IF($W214="", "", IFERROR(INDEX('Standard Runs'!$D$11:$D$65, MATCH(1, ('Standard Runs'!$F$11:$F$65&lt;=E214)*('Standard Runs'!$G$11:$G$65&gt;=E214), 0)), ""))</f>
        <v/>
      </c>
      <c r="M214" s="45" t="str">
        <f t="shared" si="34"/>
        <v/>
      </c>
      <c r="N214" s="97"/>
      <c r="O214" s="52" t="str">
        <f t="shared" si="35"/>
        <v/>
      </c>
      <c r="P214" s="53" t="str">
        <f>IF(OR($L214="", $M214=""), "", COUNTIFS($L$11:$L$2510, $L214, $M$11:$M$2510, "&lt;"&amp;$M214)+1+COUNTIFS($L$11:$L214, $L214, $M$11:$M214, $M214)-1)</f>
        <v/>
      </c>
      <c r="Q214" s="97"/>
      <c r="R214" s="57" t="str">
        <f t="array" ref="R214">IF(OR($L214="", $M214=""), "", MIN(IF($L$11:$L$2510=$L214, $M$11:$M$2510)))</f>
        <v/>
      </c>
      <c r="S214" s="18" t="str">
        <f t="array" ref="S214">IF(OR($L214="", $M214=""), "", AVERAGEIF($L$11:$L$2510, $L214, $M$11:$M$2510))</f>
        <v/>
      </c>
      <c r="T214" s="21" t="str">
        <f t="array" ref="T214">IF(OR($L214="", $M214=""), "", MAX(IF($L$11:$L$2510=$L214, $M$11:$M$2510)))</f>
        <v/>
      </c>
      <c r="U214" s="97"/>
      <c r="W214" s="26" t="str">
        <f t="shared" si="36"/>
        <v/>
      </c>
      <c r="X214" s="26" t="str">
        <f t="shared" si="37"/>
        <v/>
      </c>
      <c r="Z214" s="48" t="str">
        <f>IFERROR(INDEX('Standard Runs'!$E$11:$E$65, MATCH($L214, 'Standard Runs'!$D$11:$D$65, 0)), "")</f>
        <v/>
      </c>
      <c r="AB214" s="26" t="str">
        <f t="shared" si="38"/>
        <v/>
      </c>
      <c r="AC214" s="26" t="str">
        <f t="shared" si="39"/>
        <v/>
      </c>
      <c r="AE214" s="26" t="str">
        <f t="shared" si="40"/>
        <v/>
      </c>
      <c r="AG214" s="26" t="str">
        <f>IF($D214="", "", COUNTIF($D$11:$D$2510, "&gt;"&amp;$D214)+1+COUNTIF($D$11:$D214, $D214)-1)</f>
        <v/>
      </c>
      <c r="AH214" s="92" t="str">
        <f t="shared" si="41"/>
        <v/>
      </c>
      <c r="AJ214" s="26" t="str">
        <f t="shared" si="42"/>
        <v/>
      </c>
      <c r="AK214" s="26" t="str">
        <f t="shared" si="43"/>
        <v/>
      </c>
    </row>
    <row r="215" spans="1:37" x14ac:dyDescent="0.25">
      <c r="A215" s="97"/>
      <c r="B215" s="26" t="str">
        <f t="shared" si="33"/>
        <v/>
      </c>
      <c r="C215" s="97"/>
      <c r="D215" s="123"/>
      <c r="E215" s="124"/>
      <c r="F215" s="125"/>
      <c r="G215" s="97"/>
      <c r="H215" s="24" t="str">
        <f>IF($E215="", "", IFERROR(ROUND($E215*INDEX('Intro &amp; Setup'!$BY$8:$BY$9, MATCH($E$8, 'Intro &amp; Setup'!$BX$8:$BX$9, 0)), 2), ""))</f>
        <v/>
      </c>
      <c r="I215" s="18" t="str">
        <f>IF(OR($E215="", $F215=""), "", IF($E$8='Intro &amp; Setup'!$BX$9, $F215/$E215, IF($H$8='Intro &amp; Setup'!$BX$9, $F215/$H215, "")))</f>
        <v/>
      </c>
      <c r="J215" s="21" t="str">
        <f>IF(OR($E215="", $F215=""), "", IF($E$8='Intro &amp; Setup'!$BX$8, $F215/$E215, IF($H$8='Intro &amp; Setup'!$BX$8, $F215/$H215, "")))</f>
        <v/>
      </c>
      <c r="K215" s="97"/>
      <c r="L215" s="42" t="str">
        <f t="array" ref="L215">IF($W215="", "", IFERROR(INDEX('Standard Runs'!$D$11:$D$65, MATCH(1, ('Standard Runs'!$F$11:$F$65&lt;=E215)*('Standard Runs'!$G$11:$G$65&gt;=E215), 0)), ""))</f>
        <v/>
      </c>
      <c r="M215" s="45" t="str">
        <f t="shared" si="34"/>
        <v/>
      </c>
      <c r="N215" s="97"/>
      <c r="O215" s="52" t="str">
        <f t="shared" si="35"/>
        <v/>
      </c>
      <c r="P215" s="53" t="str">
        <f>IF(OR($L215="", $M215=""), "", COUNTIFS($L$11:$L$2510, $L215, $M$11:$M$2510, "&lt;"&amp;$M215)+1+COUNTIFS($L$11:$L215, $L215, $M$11:$M215, $M215)-1)</f>
        <v/>
      </c>
      <c r="Q215" s="97"/>
      <c r="R215" s="57" t="str">
        <f t="array" ref="R215">IF(OR($L215="", $M215=""), "", MIN(IF($L$11:$L$2510=$L215, $M$11:$M$2510)))</f>
        <v/>
      </c>
      <c r="S215" s="18" t="str">
        <f t="array" ref="S215">IF(OR($L215="", $M215=""), "", AVERAGEIF($L$11:$L$2510, $L215, $M$11:$M$2510))</f>
        <v/>
      </c>
      <c r="T215" s="21" t="str">
        <f t="array" ref="T215">IF(OR($L215="", $M215=""), "", MAX(IF($L$11:$L$2510=$L215, $M$11:$M$2510)))</f>
        <v/>
      </c>
      <c r="U215" s="97"/>
      <c r="W215" s="26" t="str">
        <f t="shared" si="36"/>
        <v/>
      </c>
      <c r="X215" s="26" t="str">
        <f t="shared" si="37"/>
        <v/>
      </c>
      <c r="Z215" s="48" t="str">
        <f>IFERROR(INDEX('Standard Runs'!$E$11:$E$65, MATCH($L215, 'Standard Runs'!$D$11:$D$65, 0)), "")</f>
        <v/>
      </c>
      <c r="AB215" s="26" t="str">
        <f t="shared" si="38"/>
        <v/>
      </c>
      <c r="AC215" s="26" t="str">
        <f t="shared" si="39"/>
        <v/>
      </c>
      <c r="AE215" s="26" t="str">
        <f t="shared" si="40"/>
        <v/>
      </c>
      <c r="AG215" s="26" t="str">
        <f>IF($D215="", "", COUNTIF($D$11:$D$2510, "&gt;"&amp;$D215)+1+COUNTIF($D$11:$D215, $D215)-1)</f>
        <v/>
      </c>
      <c r="AH215" s="92" t="str">
        <f t="shared" si="41"/>
        <v/>
      </c>
      <c r="AJ215" s="26" t="str">
        <f t="shared" si="42"/>
        <v/>
      </c>
      <c r="AK215" s="26" t="str">
        <f t="shared" si="43"/>
        <v/>
      </c>
    </row>
    <row r="216" spans="1:37" x14ac:dyDescent="0.25">
      <c r="A216" s="97"/>
      <c r="B216" s="26" t="str">
        <f t="shared" si="33"/>
        <v/>
      </c>
      <c r="C216" s="97"/>
      <c r="D216" s="123"/>
      <c r="E216" s="124"/>
      <c r="F216" s="125"/>
      <c r="G216" s="97"/>
      <c r="H216" s="24" t="str">
        <f>IF($E216="", "", IFERROR(ROUND($E216*INDEX('Intro &amp; Setup'!$BY$8:$BY$9, MATCH($E$8, 'Intro &amp; Setup'!$BX$8:$BX$9, 0)), 2), ""))</f>
        <v/>
      </c>
      <c r="I216" s="18" t="str">
        <f>IF(OR($E216="", $F216=""), "", IF($E$8='Intro &amp; Setup'!$BX$9, $F216/$E216, IF($H$8='Intro &amp; Setup'!$BX$9, $F216/$H216, "")))</f>
        <v/>
      </c>
      <c r="J216" s="21" t="str">
        <f>IF(OR($E216="", $F216=""), "", IF($E$8='Intro &amp; Setup'!$BX$8, $F216/$E216, IF($H$8='Intro &amp; Setup'!$BX$8, $F216/$H216, "")))</f>
        <v/>
      </c>
      <c r="K216" s="97"/>
      <c r="L216" s="42" t="str">
        <f t="array" ref="L216">IF($W216="", "", IFERROR(INDEX('Standard Runs'!$D$11:$D$65, MATCH(1, ('Standard Runs'!$F$11:$F$65&lt;=E216)*('Standard Runs'!$G$11:$G$65&gt;=E216), 0)), ""))</f>
        <v/>
      </c>
      <c r="M216" s="45" t="str">
        <f t="shared" si="34"/>
        <v/>
      </c>
      <c r="N216" s="97"/>
      <c r="O216" s="52" t="str">
        <f t="shared" si="35"/>
        <v/>
      </c>
      <c r="P216" s="53" t="str">
        <f>IF(OR($L216="", $M216=""), "", COUNTIFS($L$11:$L$2510, $L216, $M$11:$M$2510, "&lt;"&amp;$M216)+1+COUNTIFS($L$11:$L216, $L216, $M$11:$M216, $M216)-1)</f>
        <v/>
      </c>
      <c r="Q216" s="97"/>
      <c r="R216" s="57" t="str">
        <f t="array" ref="R216">IF(OR($L216="", $M216=""), "", MIN(IF($L$11:$L$2510=$L216, $M$11:$M$2510)))</f>
        <v/>
      </c>
      <c r="S216" s="18" t="str">
        <f t="array" ref="S216">IF(OR($L216="", $M216=""), "", AVERAGEIF($L$11:$L$2510, $L216, $M$11:$M$2510))</f>
        <v/>
      </c>
      <c r="T216" s="21" t="str">
        <f t="array" ref="T216">IF(OR($L216="", $M216=""), "", MAX(IF($L$11:$L$2510=$L216, $M$11:$M$2510)))</f>
        <v/>
      </c>
      <c r="U216" s="97"/>
      <c r="W216" s="26" t="str">
        <f t="shared" si="36"/>
        <v/>
      </c>
      <c r="X216" s="26" t="str">
        <f t="shared" si="37"/>
        <v/>
      </c>
      <c r="Z216" s="48" t="str">
        <f>IFERROR(INDEX('Standard Runs'!$E$11:$E$65, MATCH($L216, 'Standard Runs'!$D$11:$D$65, 0)), "")</f>
        <v/>
      </c>
      <c r="AB216" s="26" t="str">
        <f t="shared" si="38"/>
        <v/>
      </c>
      <c r="AC216" s="26" t="str">
        <f t="shared" si="39"/>
        <v/>
      </c>
      <c r="AE216" s="26" t="str">
        <f t="shared" si="40"/>
        <v/>
      </c>
      <c r="AG216" s="26" t="str">
        <f>IF($D216="", "", COUNTIF($D$11:$D$2510, "&gt;"&amp;$D216)+1+COUNTIF($D$11:$D216, $D216)-1)</f>
        <v/>
      </c>
      <c r="AH216" s="92" t="str">
        <f t="shared" si="41"/>
        <v/>
      </c>
      <c r="AJ216" s="26" t="str">
        <f t="shared" si="42"/>
        <v/>
      </c>
      <c r="AK216" s="26" t="str">
        <f t="shared" si="43"/>
        <v/>
      </c>
    </row>
    <row r="217" spans="1:37" x14ac:dyDescent="0.25">
      <c r="A217" s="97"/>
      <c r="B217" s="26" t="str">
        <f t="shared" si="33"/>
        <v/>
      </c>
      <c r="C217" s="97"/>
      <c r="D217" s="123"/>
      <c r="E217" s="124"/>
      <c r="F217" s="125"/>
      <c r="G217" s="97"/>
      <c r="H217" s="24" t="str">
        <f>IF($E217="", "", IFERROR(ROUND($E217*INDEX('Intro &amp; Setup'!$BY$8:$BY$9, MATCH($E$8, 'Intro &amp; Setup'!$BX$8:$BX$9, 0)), 2), ""))</f>
        <v/>
      </c>
      <c r="I217" s="18" t="str">
        <f>IF(OR($E217="", $F217=""), "", IF($E$8='Intro &amp; Setup'!$BX$9, $F217/$E217, IF($H$8='Intro &amp; Setup'!$BX$9, $F217/$H217, "")))</f>
        <v/>
      </c>
      <c r="J217" s="21" t="str">
        <f>IF(OR($E217="", $F217=""), "", IF($E$8='Intro &amp; Setup'!$BX$8, $F217/$E217, IF($H$8='Intro &amp; Setup'!$BX$8, $F217/$H217, "")))</f>
        <v/>
      </c>
      <c r="K217" s="97"/>
      <c r="L217" s="42" t="str">
        <f t="array" ref="L217">IF($W217="", "", IFERROR(INDEX('Standard Runs'!$D$11:$D$65, MATCH(1, ('Standard Runs'!$F$11:$F$65&lt;=E217)*('Standard Runs'!$G$11:$G$65&gt;=E217), 0)), ""))</f>
        <v/>
      </c>
      <c r="M217" s="45" t="str">
        <f t="shared" si="34"/>
        <v/>
      </c>
      <c r="N217" s="97"/>
      <c r="O217" s="52" t="str">
        <f t="shared" si="35"/>
        <v/>
      </c>
      <c r="P217" s="53" t="str">
        <f>IF(OR($L217="", $M217=""), "", COUNTIFS($L$11:$L$2510, $L217, $M$11:$M$2510, "&lt;"&amp;$M217)+1+COUNTIFS($L$11:$L217, $L217, $M$11:$M217, $M217)-1)</f>
        <v/>
      </c>
      <c r="Q217" s="97"/>
      <c r="R217" s="57" t="str">
        <f t="array" ref="R217">IF(OR($L217="", $M217=""), "", MIN(IF($L$11:$L$2510=$L217, $M$11:$M$2510)))</f>
        <v/>
      </c>
      <c r="S217" s="18" t="str">
        <f t="array" ref="S217">IF(OR($L217="", $M217=""), "", AVERAGEIF($L$11:$L$2510, $L217, $M$11:$M$2510))</f>
        <v/>
      </c>
      <c r="T217" s="21" t="str">
        <f t="array" ref="T217">IF(OR($L217="", $M217=""), "", MAX(IF($L$11:$L$2510=$L217, $M$11:$M$2510)))</f>
        <v/>
      </c>
      <c r="U217" s="97"/>
      <c r="W217" s="26" t="str">
        <f t="shared" si="36"/>
        <v/>
      </c>
      <c r="X217" s="26" t="str">
        <f t="shared" si="37"/>
        <v/>
      </c>
      <c r="Z217" s="48" t="str">
        <f>IFERROR(INDEX('Standard Runs'!$E$11:$E$65, MATCH($L217, 'Standard Runs'!$D$11:$D$65, 0)), "")</f>
        <v/>
      </c>
      <c r="AB217" s="26" t="str">
        <f t="shared" si="38"/>
        <v/>
      </c>
      <c r="AC217" s="26" t="str">
        <f t="shared" si="39"/>
        <v/>
      </c>
      <c r="AE217" s="26" t="str">
        <f t="shared" si="40"/>
        <v/>
      </c>
      <c r="AG217" s="26" t="str">
        <f>IF($D217="", "", COUNTIF($D$11:$D$2510, "&gt;"&amp;$D217)+1+COUNTIF($D$11:$D217, $D217)-1)</f>
        <v/>
      </c>
      <c r="AH217" s="92" t="str">
        <f t="shared" si="41"/>
        <v/>
      </c>
      <c r="AJ217" s="26" t="str">
        <f t="shared" si="42"/>
        <v/>
      </c>
      <c r="AK217" s="26" t="str">
        <f t="shared" si="43"/>
        <v/>
      </c>
    </row>
    <row r="218" spans="1:37" x14ac:dyDescent="0.25">
      <c r="A218" s="97"/>
      <c r="B218" s="26" t="str">
        <f t="shared" si="33"/>
        <v/>
      </c>
      <c r="C218" s="97"/>
      <c r="D218" s="123"/>
      <c r="E218" s="124"/>
      <c r="F218" s="125"/>
      <c r="G218" s="97"/>
      <c r="H218" s="24" t="str">
        <f>IF($E218="", "", IFERROR(ROUND($E218*INDEX('Intro &amp; Setup'!$BY$8:$BY$9, MATCH($E$8, 'Intro &amp; Setup'!$BX$8:$BX$9, 0)), 2), ""))</f>
        <v/>
      </c>
      <c r="I218" s="18" t="str">
        <f>IF(OR($E218="", $F218=""), "", IF($E$8='Intro &amp; Setup'!$BX$9, $F218/$E218, IF($H$8='Intro &amp; Setup'!$BX$9, $F218/$H218, "")))</f>
        <v/>
      </c>
      <c r="J218" s="21" t="str">
        <f>IF(OR($E218="", $F218=""), "", IF($E$8='Intro &amp; Setup'!$BX$8, $F218/$E218, IF($H$8='Intro &amp; Setup'!$BX$8, $F218/$H218, "")))</f>
        <v/>
      </c>
      <c r="K218" s="97"/>
      <c r="L218" s="42" t="str">
        <f t="array" ref="L218">IF($W218="", "", IFERROR(INDEX('Standard Runs'!$D$11:$D$65, MATCH(1, ('Standard Runs'!$F$11:$F$65&lt;=E218)*('Standard Runs'!$G$11:$G$65&gt;=E218), 0)), ""))</f>
        <v/>
      </c>
      <c r="M218" s="45" t="str">
        <f t="shared" si="34"/>
        <v/>
      </c>
      <c r="N218" s="97"/>
      <c r="O218" s="52" t="str">
        <f t="shared" si="35"/>
        <v/>
      </c>
      <c r="P218" s="53" t="str">
        <f>IF(OR($L218="", $M218=""), "", COUNTIFS($L$11:$L$2510, $L218, $M$11:$M$2510, "&lt;"&amp;$M218)+1+COUNTIFS($L$11:$L218, $L218, $M$11:$M218, $M218)-1)</f>
        <v/>
      </c>
      <c r="Q218" s="97"/>
      <c r="R218" s="57" t="str">
        <f t="array" ref="R218">IF(OR($L218="", $M218=""), "", MIN(IF($L$11:$L$2510=$L218, $M$11:$M$2510)))</f>
        <v/>
      </c>
      <c r="S218" s="18" t="str">
        <f t="array" ref="S218">IF(OR($L218="", $M218=""), "", AVERAGEIF($L$11:$L$2510, $L218, $M$11:$M$2510))</f>
        <v/>
      </c>
      <c r="T218" s="21" t="str">
        <f t="array" ref="T218">IF(OR($L218="", $M218=""), "", MAX(IF($L$11:$L$2510=$L218, $M$11:$M$2510)))</f>
        <v/>
      </c>
      <c r="U218" s="97"/>
      <c r="W218" s="26" t="str">
        <f t="shared" si="36"/>
        <v/>
      </c>
      <c r="X218" s="26" t="str">
        <f t="shared" si="37"/>
        <v/>
      </c>
      <c r="Z218" s="48" t="str">
        <f>IFERROR(INDEX('Standard Runs'!$E$11:$E$65, MATCH($L218, 'Standard Runs'!$D$11:$D$65, 0)), "")</f>
        <v/>
      </c>
      <c r="AB218" s="26" t="str">
        <f t="shared" si="38"/>
        <v/>
      </c>
      <c r="AC218" s="26" t="str">
        <f t="shared" si="39"/>
        <v/>
      </c>
      <c r="AE218" s="26" t="str">
        <f t="shared" si="40"/>
        <v/>
      </c>
      <c r="AG218" s="26" t="str">
        <f>IF($D218="", "", COUNTIF($D$11:$D$2510, "&gt;"&amp;$D218)+1+COUNTIF($D$11:$D218, $D218)-1)</f>
        <v/>
      </c>
      <c r="AH218" s="92" t="str">
        <f t="shared" si="41"/>
        <v/>
      </c>
      <c r="AJ218" s="26" t="str">
        <f t="shared" si="42"/>
        <v/>
      </c>
      <c r="AK218" s="26" t="str">
        <f t="shared" si="43"/>
        <v/>
      </c>
    </row>
    <row r="219" spans="1:37" x14ac:dyDescent="0.25">
      <c r="A219" s="97"/>
      <c r="B219" s="26" t="str">
        <f t="shared" si="33"/>
        <v/>
      </c>
      <c r="C219" s="97"/>
      <c r="D219" s="123"/>
      <c r="E219" s="124"/>
      <c r="F219" s="125"/>
      <c r="G219" s="97"/>
      <c r="H219" s="24" t="str">
        <f>IF($E219="", "", IFERROR(ROUND($E219*INDEX('Intro &amp; Setup'!$BY$8:$BY$9, MATCH($E$8, 'Intro &amp; Setup'!$BX$8:$BX$9, 0)), 2), ""))</f>
        <v/>
      </c>
      <c r="I219" s="18" t="str">
        <f>IF(OR($E219="", $F219=""), "", IF($E$8='Intro &amp; Setup'!$BX$9, $F219/$E219, IF($H$8='Intro &amp; Setup'!$BX$9, $F219/$H219, "")))</f>
        <v/>
      </c>
      <c r="J219" s="21" t="str">
        <f>IF(OR($E219="", $F219=""), "", IF($E$8='Intro &amp; Setup'!$BX$8, $F219/$E219, IF($H$8='Intro &amp; Setup'!$BX$8, $F219/$H219, "")))</f>
        <v/>
      </c>
      <c r="K219" s="97"/>
      <c r="L219" s="42" t="str">
        <f t="array" ref="L219">IF($W219="", "", IFERROR(INDEX('Standard Runs'!$D$11:$D$65, MATCH(1, ('Standard Runs'!$F$11:$F$65&lt;=E219)*('Standard Runs'!$G$11:$G$65&gt;=E219), 0)), ""))</f>
        <v/>
      </c>
      <c r="M219" s="45" t="str">
        <f t="shared" si="34"/>
        <v/>
      </c>
      <c r="N219" s="97"/>
      <c r="O219" s="52" t="str">
        <f t="shared" si="35"/>
        <v/>
      </c>
      <c r="P219" s="53" t="str">
        <f>IF(OR($L219="", $M219=""), "", COUNTIFS($L$11:$L$2510, $L219, $M$11:$M$2510, "&lt;"&amp;$M219)+1+COUNTIFS($L$11:$L219, $L219, $M$11:$M219, $M219)-1)</f>
        <v/>
      </c>
      <c r="Q219" s="97"/>
      <c r="R219" s="57" t="str">
        <f t="array" ref="R219">IF(OR($L219="", $M219=""), "", MIN(IF($L$11:$L$2510=$L219, $M$11:$M$2510)))</f>
        <v/>
      </c>
      <c r="S219" s="18" t="str">
        <f t="array" ref="S219">IF(OR($L219="", $M219=""), "", AVERAGEIF($L$11:$L$2510, $L219, $M$11:$M$2510))</f>
        <v/>
      </c>
      <c r="T219" s="21" t="str">
        <f t="array" ref="T219">IF(OR($L219="", $M219=""), "", MAX(IF($L$11:$L$2510=$L219, $M$11:$M$2510)))</f>
        <v/>
      </c>
      <c r="U219" s="97"/>
      <c r="W219" s="26" t="str">
        <f t="shared" si="36"/>
        <v/>
      </c>
      <c r="X219" s="26" t="str">
        <f t="shared" si="37"/>
        <v/>
      </c>
      <c r="Z219" s="48" t="str">
        <f>IFERROR(INDEX('Standard Runs'!$E$11:$E$65, MATCH($L219, 'Standard Runs'!$D$11:$D$65, 0)), "")</f>
        <v/>
      </c>
      <c r="AB219" s="26" t="str">
        <f t="shared" si="38"/>
        <v/>
      </c>
      <c r="AC219" s="26" t="str">
        <f t="shared" si="39"/>
        <v/>
      </c>
      <c r="AE219" s="26" t="str">
        <f t="shared" si="40"/>
        <v/>
      </c>
      <c r="AG219" s="26" t="str">
        <f>IF($D219="", "", COUNTIF($D$11:$D$2510, "&gt;"&amp;$D219)+1+COUNTIF($D$11:$D219, $D219)-1)</f>
        <v/>
      </c>
      <c r="AH219" s="92" t="str">
        <f t="shared" si="41"/>
        <v/>
      </c>
      <c r="AJ219" s="26" t="str">
        <f t="shared" si="42"/>
        <v/>
      </c>
      <c r="AK219" s="26" t="str">
        <f t="shared" si="43"/>
        <v/>
      </c>
    </row>
    <row r="220" spans="1:37" x14ac:dyDescent="0.25">
      <c r="A220" s="97"/>
      <c r="B220" s="26" t="str">
        <f t="shared" si="33"/>
        <v/>
      </c>
      <c r="C220" s="97"/>
      <c r="D220" s="123"/>
      <c r="E220" s="124"/>
      <c r="F220" s="125"/>
      <c r="G220" s="97"/>
      <c r="H220" s="24" t="str">
        <f>IF($E220="", "", IFERROR(ROUND($E220*INDEX('Intro &amp; Setup'!$BY$8:$BY$9, MATCH($E$8, 'Intro &amp; Setup'!$BX$8:$BX$9, 0)), 2), ""))</f>
        <v/>
      </c>
      <c r="I220" s="18" t="str">
        <f>IF(OR($E220="", $F220=""), "", IF($E$8='Intro &amp; Setup'!$BX$9, $F220/$E220, IF($H$8='Intro &amp; Setup'!$BX$9, $F220/$H220, "")))</f>
        <v/>
      </c>
      <c r="J220" s="21" t="str">
        <f>IF(OR($E220="", $F220=""), "", IF($E$8='Intro &amp; Setup'!$BX$8, $F220/$E220, IF($H$8='Intro &amp; Setup'!$BX$8, $F220/$H220, "")))</f>
        <v/>
      </c>
      <c r="K220" s="97"/>
      <c r="L220" s="42" t="str">
        <f t="array" ref="L220">IF($W220="", "", IFERROR(INDEX('Standard Runs'!$D$11:$D$65, MATCH(1, ('Standard Runs'!$F$11:$F$65&lt;=E220)*('Standard Runs'!$G$11:$G$65&gt;=E220), 0)), ""))</f>
        <v/>
      </c>
      <c r="M220" s="45" t="str">
        <f t="shared" si="34"/>
        <v/>
      </c>
      <c r="N220" s="97"/>
      <c r="O220" s="52" t="str">
        <f t="shared" si="35"/>
        <v/>
      </c>
      <c r="P220" s="53" t="str">
        <f>IF(OR($L220="", $M220=""), "", COUNTIFS($L$11:$L$2510, $L220, $M$11:$M$2510, "&lt;"&amp;$M220)+1+COUNTIFS($L$11:$L220, $L220, $M$11:$M220, $M220)-1)</f>
        <v/>
      </c>
      <c r="Q220" s="97"/>
      <c r="R220" s="57" t="str">
        <f t="array" ref="R220">IF(OR($L220="", $M220=""), "", MIN(IF($L$11:$L$2510=$L220, $M$11:$M$2510)))</f>
        <v/>
      </c>
      <c r="S220" s="18" t="str">
        <f t="array" ref="S220">IF(OR($L220="", $M220=""), "", AVERAGEIF($L$11:$L$2510, $L220, $M$11:$M$2510))</f>
        <v/>
      </c>
      <c r="T220" s="21" t="str">
        <f t="array" ref="T220">IF(OR($L220="", $M220=""), "", MAX(IF($L$11:$L$2510=$L220, $M$11:$M$2510)))</f>
        <v/>
      </c>
      <c r="U220" s="97"/>
      <c r="W220" s="26" t="str">
        <f t="shared" si="36"/>
        <v/>
      </c>
      <c r="X220" s="26" t="str">
        <f t="shared" si="37"/>
        <v/>
      </c>
      <c r="Z220" s="48" t="str">
        <f>IFERROR(INDEX('Standard Runs'!$E$11:$E$65, MATCH($L220, 'Standard Runs'!$D$11:$D$65, 0)), "")</f>
        <v/>
      </c>
      <c r="AB220" s="26" t="str">
        <f t="shared" si="38"/>
        <v/>
      </c>
      <c r="AC220" s="26" t="str">
        <f t="shared" si="39"/>
        <v/>
      </c>
      <c r="AE220" s="26" t="str">
        <f t="shared" si="40"/>
        <v/>
      </c>
      <c r="AG220" s="26" t="str">
        <f>IF($D220="", "", COUNTIF($D$11:$D$2510, "&gt;"&amp;$D220)+1+COUNTIF($D$11:$D220, $D220)-1)</f>
        <v/>
      </c>
      <c r="AH220" s="92" t="str">
        <f t="shared" si="41"/>
        <v/>
      </c>
      <c r="AJ220" s="26" t="str">
        <f t="shared" si="42"/>
        <v/>
      </c>
      <c r="AK220" s="26" t="str">
        <f t="shared" si="43"/>
        <v/>
      </c>
    </row>
    <row r="221" spans="1:37" x14ac:dyDescent="0.25">
      <c r="A221" s="97"/>
      <c r="B221" s="26" t="str">
        <f t="shared" si="33"/>
        <v/>
      </c>
      <c r="C221" s="97"/>
      <c r="D221" s="123"/>
      <c r="E221" s="124"/>
      <c r="F221" s="125"/>
      <c r="G221" s="97"/>
      <c r="H221" s="24" t="str">
        <f>IF($E221="", "", IFERROR(ROUND($E221*INDEX('Intro &amp; Setup'!$BY$8:$BY$9, MATCH($E$8, 'Intro &amp; Setup'!$BX$8:$BX$9, 0)), 2), ""))</f>
        <v/>
      </c>
      <c r="I221" s="18" t="str">
        <f>IF(OR($E221="", $F221=""), "", IF($E$8='Intro &amp; Setup'!$BX$9, $F221/$E221, IF($H$8='Intro &amp; Setup'!$BX$9, $F221/$H221, "")))</f>
        <v/>
      </c>
      <c r="J221" s="21" t="str">
        <f>IF(OR($E221="", $F221=""), "", IF($E$8='Intro &amp; Setup'!$BX$8, $F221/$E221, IF($H$8='Intro &amp; Setup'!$BX$8, $F221/$H221, "")))</f>
        <v/>
      </c>
      <c r="K221" s="97"/>
      <c r="L221" s="42" t="str">
        <f t="array" ref="L221">IF($W221="", "", IFERROR(INDEX('Standard Runs'!$D$11:$D$65, MATCH(1, ('Standard Runs'!$F$11:$F$65&lt;=E221)*('Standard Runs'!$G$11:$G$65&gt;=E221), 0)), ""))</f>
        <v/>
      </c>
      <c r="M221" s="45" t="str">
        <f t="shared" si="34"/>
        <v/>
      </c>
      <c r="N221" s="97"/>
      <c r="O221" s="52" t="str">
        <f t="shared" si="35"/>
        <v/>
      </c>
      <c r="P221" s="53" t="str">
        <f>IF(OR($L221="", $M221=""), "", COUNTIFS($L$11:$L$2510, $L221, $M$11:$M$2510, "&lt;"&amp;$M221)+1+COUNTIFS($L$11:$L221, $L221, $M$11:$M221, $M221)-1)</f>
        <v/>
      </c>
      <c r="Q221" s="97"/>
      <c r="R221" s="57" t="str">
        <f t="array" ref="R221">IF(OR($L221="", $M221=""), "", MIN(IF($L$11:$L$2510=$L221, $M$11:$M$2510)))</f>
        <v/>
      </c>
      <c r="S221" s="18" t="str">
        <f t="array" ref="S221">IF(OR($L221="", $M221=""), "", AVERAGEIF($L$11:$L$2510, $L221, $M$11:$M$2510))</f>
        <v/>
      </c>
      <c r="T221" s="21" t="str">
        <f t="array" ref="T221">IF(OR($L221="", $M221=""), "", MAX(IF($L$11:$L$2510=$L221, $M$11:$M$2510)))</f>
        <v/>
      </c>
      <c r="U221" s="97"/>
      <c r="W221" s="26" t="str">
        <f t="shared" si="36"/>
        <v/>
      </c>
      <c r="X221" s="26" t="str">
        <f t="shared" si="37"/>
        <v/>
      </c>
      <c r="Z221" s="48" t="str">
        <f>IFERROR(INDEX('Standard Runs'!$E$11:$E$65, MATCH($L221, 'Standard Runs'!$D$11:$D$65, 0)), "")</f>
        <v/>
      </c>
      <c r="AB221" s="26" t="str">
        <f t="shared" si="38"/>
        <v/>
      </c>
      <c r="AC221" s="26" t="str">
        <f t="shared" si="39"/>
        <v/>
      </c>
      <c r="AE221" s="26" t="str">
        <f t="shared" si="40"/>
        <v/>
      </c>
      <c r="AG221" s="26" t="str">
        <f>IF($D221="", "", COUNTIF($D$11:$D$2510, "&gt;"&amp;$D221)+1+COUNTIF($D$11:$D221, $D221)-1)</f>
        <v/>
      </c>
      <c r="AH221" s="92" t="str">
        <f t="shared" si="41"/>
        <v/>
      </c>
      <c r="AJ221" s="26" t="str">
        <f t="shared" si="42"/>
        <v/>
      </c>
      <c r="AK221" s="26" t="str">
        <f t="shared" si="43"/>
        <v/>
      </c>
    </row>
    <row r="222" spans="1:37" x14ac:dyDescent="0.25">
      <c r="A222" s="97"/>
      <c r="B222" s="26" t="str">
        <f t="shared" si="33"/>
        <v/>
      </c>
      <c r="C222" s="97"/>
      <c r="D222" s="123"/>
      <c r="E222" s="124"/>
      <c r="F222" s="125"/>
      <c r="G222" s="97"/>
      <c r="H222" s="24" t="str">
        <f>IF($E222="", "", IFERROR(ROUND($E222*INDEX('Intro &amp; Setup'!$BY$8:$BY$9, MATCH($E$8, 'Intro &amp; Setup'!$BX$8:$BX$9, 0)), 2), ""))</f>
        <v/>
      </c>
      <c r="I222" s="18" t="str">
        <f>IF(OR($E222="", $F222=""), "", IF($E$8='Intro &amp; Setup'!$BX$9, $F222/$E222, IF($H$8='Intro &amp; Setup'!$BX$9, $F222/$H222, "")))</f>
        <v/>
      </c>
      <c r="J222" s="21" t="str">
        <f>IF(OR($E222="", $F222=""), "", IF($E$8='Intro &amp; Setup'!$BX$8, $F222/$E222, IF($H$8='Intro &amp; Setup'!$BX$8, $F222/$H222, "")))</f>
        <v/>
      </c>
      <c r="K222" s="97"/>
      <c r="L222" s="42" t="str">
        <f t="array" ref="L222">IF($W222="", "", IFERROR(INDEX('Standard Runs'!$D$11:$D$65, MATCH(1, ('Standard Runs'!$F$11:$F$65&lt;=E222)*('Standard Runs'!$G$11:$G$65&gt;=E222), 0)), ""))</f>
        <v/>
      </c>
      <c r="M222" s="45" t="str">
        <f t="shared" si="34"/>
        <v/>
      </c>
      <c r="N222" s="97"/>
      <c r="O222" s="52" t="str">
        <f t="shared" si="35"/>
        <v/>
      </c>
      <c r="P222" s="53" t="str">
        <f>IF(OR($L222="", $M222=""), "", COUNTIFS($L$11:$L$2510, $L222, $M$11:$M$2510, "&lt;"&amp;$M222)+1+COUNTIFS($L$11:$L222, $L222, $M$11:$M222, $M222)-1)</f>
        <v/>
      </c>
      <c r="Q222" s="97"/>
      <c r="R222" s="57" t="str">
        <f t="array" ref="R222">IF(OR($L222="", $M222=""), "", MIN(IF($L$11:$L$2510=$L222, $M$11:$M$2510)))</f>
        <v/>
      </c>
      <c r="S222" s="18" t="str">
        <f t="array" ref="S222">IF(OR($L222="", $M222=""), "", AVERAGEIF($L$11:$L$2510, $L222, $M$11:$M$2510))</f>
        <v/>
      </c>
      <c r="T222" s="21" t="str">
        <f t="array" ref="T222">IF(OR($L222="", $M222=""), "", MAX(IF($L$11:$L$2510=$L222, $M$11:$M$2510)))</f>
        <v/>
      </c>
      <c r="U222" s="97"/>
      <c r="W222" s="26" t="str">
        <f t="shared" si="36"/>
        <v/>
      </c>
      <c r="X222" s="26" t="str">
        <f t="shared" si="37"/>
        <v/>
      </c>
      <c r="Z222" s="48" t="str">
        <f>IFERROR(INDEX('Standard Runs'!$E$11:$E$65, MATCH($L222, 'Standard Runs'!$D$11:$D$65, 0)), "")</f>
        <v/>
      </c>
      <c r="AB222" s="26" t="str">
        <f t="shared" si="38"/>
        <v/>
      </c>
      <c r="AC222" s="26" t="str">
        <f t="shared" si="39"/>
        <v/>
      </c>
      <c r="AE222" s="26" t="str">
        <f t="shared" si="40"/>
        <v/>
      </c>
      <c r="AG222" s="26" t="str">
        <f>IF($D222="", "", COUNTIF($D$11:$D$2510, "&gt;"&amp;$D222)+1+COUNTIF($D$11:$D222, $D222)-1)</f>
        <v/>
      </c>
      <c r="AH222" s="92" t="str">
        <f t="shared" si="41"/>
        <v/>
      </c>
      <c r="AJ222" s="26" t="str">
        <f t="shared" si="42"/>
        <v/>
      </c>
      <c r="AK222" s="26" t="str">
        <f t="shared" si="43"/>
        <v/>
      </c>
    </row>
    <row r="223" spans="1:37" x14ac:dyDescent="0.25">
      <c r="A223" s="97"/>
      <c r="B223" s="26" t="str">
        <f t="shared" si="33"/>
        <v/>
      </c>
      <c r="C223" s="97"/>
      <c r="D223" s="123"/>
      <c r="E223" s="124"/>
      <c r="F223" s="125"/>
      <c r="G223" s="97"/>
      <c r="H223" s="24" t="str">
        <f>IF($E223="", "", IFERROR(ROUND($E223*INDEX('Intro &amp; Setup'!$BY$8:$BY$9, MATCH($E$8, 'Intro &amp; Setup'!$BX$8:$BX$9, 0)), 2), ""))</f>
        <v/>
      </c>
      <c r="I223" s="18" t="str">
        <f>IF(OR($E223="", $F223=""), "", IF($E$8='Intro &amp; Setup'!$BX$9, $F223/$E223, IF($H$8='Intro &amp; Setup'!$BX$9, $F223/$H223, "")))</f>
        <v/>
      </c>
      <c r="J223" s="21" t="str">
        <f>IF(OR($E223="", $F223=""), "", IF($E$8='Intro &amp; Setup'!$BX$8, $F223/$E223, IF($H$8='Intro &amp; Setup'!$BX$8, $F223/$H223, "")))</f>
        <v/>
      </c>
      <c r="K223" s="97"/>
      <c r="L223" s="42" t="str">
        <f t="array" ref="L223">IF($W223="", "", IFERROR(INDEX('Standard Runs'!$D$11:$D$65, MATCH(1, ('Standard Runs'!$F$11:$F$65&lt;=E223)*('Standard Runs'!$G$11:$G$65&gt;=E223), 0)), ""))</f>
        <v/>
      </c>
      <c r="M223" s="45" t="str">
        <f t="shared" si="34"/>
        <v/>
      </c>
      <c r="N223" s="97"/>
      <c r="O223" s="52" t="str">
        <f t="shared" si="35"/>
        <v/>
      </c>
      <c r="P223" s="53" t="str">
        <f>IF(OR($L223="", $M223=""), "", COUNTIFS($L$11:$L$2510, $L223, $M$11:$M$2510, "&lt;"&amp;$M223)+1+COUNTIFS($L$11:$L223, $L223, $M$11:$M223, $M223)-1)</f>
        <v/>
      </c>
      <c r="Q223" s="97"/>
      <c r="R223" s="57" t="str">
        <f t="array" ref="R223">IF(OR($L223="", $M223=""), "", MIN(IF($L$11:$L$2510=$L223, $M$11:$M$2510)))</f>
        <v/>
      </c>
      <c r="S223" s="18" t="str">
        <f t="array" ref="S223">IF(OR($L223="", $M223=""), "", AVERAGEIF($L$11:$L$2510, $L223, $M$11:$M$2510))</f>
        <v/>
      </c>
      <c r="T223" s="21" t="str">
        <f t="array" ref="T223">IF(OR($L223="", $M223=""), "", MAX(IF($L$11:$L$2510=$L223, $M$11:$M$2510)))</f>
        <v/>
      </c>
      <c r="U223" s="97"/>
      <c r="W223" s="26" t="str">
        <f t="shared" si="36"/>
        <v/>
      </c>
      <c r="X223" s="26" t="str">
        <f t="shared" si="37"/>
        <v/>
      </c>
      <c r="Z223" s="48" t="str">
        <f>IFERROR(INDEX('Standard Runs'!$E$11:$E$65, MATCH($L223, 'Standard Runs'!$D$11:$D$65, 0)), "")</f>
        <v/>
      </c>
      <c r="AB223" s="26" t="str">
        <f t="shared" si="38"/>
        <v/>
      </c>
      <c r="AC223" s="26" t="str">
        <f t="shared" si="39"/>
        <v/>
      </c>
      <c r="AE223" s="26" t="str">
        <f t="shared" si="40"/>
        <v/>
      </c>
      <c r="AG223" s="26" t="str">
        <f>IF($D223="", "", COUNTIF($D$11:$D$2510, "&gt;"&amp;$D223)+1+COUNTIF($D$11:$D223, $D223)-1)</f>
        <v/>
      </c>
      <c r="AH223" s="92" t="str">
        <f t="shared" si="41"/>
        <v/>
      </c>
      <c r="AJ223" s="26" t="str">
        <f t="shared" si="42"/>
        <v/>
      </c>
      <c r="AK223" s="26" t="str">
        <f t="shared" si="43"/>
        <v/>
      </c>
    </row>
    <row r="224" spans="1:37" x14ac:dyDescent="0.25">
      <c r="A224" s="97"/>
      <c r="B224" s="26" t="str">
        <f t="shared" si="33"/>
        <v/>
      </c>
      <c r="C224" s="97"/>
      <c r="D224" s="123"/>
      <c r="E224" s="124"/>
      <c r="F224" s="125"/>
      <c r="G224" s="97"/>
      <c r="H224" s="24" t="str">
        <f>IF($E224="", "", IFERROR(ROUND($E224*INDEX('Intro &amp; Setup'!$BY$8:$BY$9, MATCH($E$8, 'Intro &amp; Setup'!$BX$8:$BX$9, 0)), 2), ""))</f>
        <v/>
      </c>
      <c r="I224" s="18" t="str">
        <f>IF(OR($E224="", $F224=""), "", IF($E$8='Intro &amp; Setup'!$BX$9, $F224/$E224, IF($H$8='Intro &amp; Setup'!$BX$9, $F224/$H224, "")))</f>
        <v/>
      </c>
      <c r="J224" s="21" t="str">
        <f>IF(OR($E224="", $F224=""), "", IF($E$8='Intro &amp; Setup'!$BX$8, $F224/$E224, IF($H$8='Intro &amp; Setup'!$BX$8, $F224/$H224, "")))</f>
        <v/>
      </c>
      <c r="K224" s="97"/>
      <c r="L224" s="42" t="str">
        <f t="array" ref="L224">IF($W224="", "", IFERROR(INDEX('Standard Runs'!$D$11:$D$65, MATCH(1, ('Standard Runs'!$F$11:$F$65&lt;=E224)*('Standard Runs'!$G$11:$G$65&gt;=E224), 0)), ""))</f>
        <v/>
      </c>
      <c r="M224" s="45" t="str">
        <f t="shared" si="34"/>
        <v/>
      </c>
      <c r="N224" s="97"/>
      <c r="O224" s="52" t="str">
        <f t="shared" si="35"/>
        <v/>
      </c>
      <c r="P224" s="53" t="str">
        <f>IF(OR($L224="", $M224=""), "", COUNTIFS($L$11:$L$2510, $L224, $M$11:$M$2510, "&lt;"&amp;$M224)+1+COUNTIFS($L$11:$L224, $L224, $M$11:$M224, $M224)-1)</f>
        <v/>
      </c>
      <c r="Q224" s="97"/>
      <c r="R224" s="57" t="str">
        <f t="array" ref="R224">IF(OR($L224="", $M224=""), "", MIN(IF($L$11:$L$2510=$L224, $M$11:$M$2510)))</f>
        <v/>
      </c>
      <c r="S224" s="18" t="str">
        <f t="array" ref="S224">IF(OR($L224="", $M224=""), "", AVERAGEIF($L$11:$L$2510, $L224, $M$11:$M$2510))</f>
        <v/>
      </c>
      <c r="T224" s="21" t="str">
        <f t="array" ref="T224">IF(OR($L224="", $M224=""), "", MAX(IF($L$11:$L$2510=$L224, $M$11:$M$2510)))</f>
        <v/>
      </c>
      <c r="U224" s="97"/>
      <c r="W224" s="26" t="str">
        <f t="shared" si="36"/>
        <v/>
      </c>
      <c r="X224" s="26" t="str">
        <f t="shared" si="37"/>
        <v/>
      </c>
      <c r="Z224" s="48" t="str">
        <f>IFERROR(INDEX('Standard Runs'!$E$11:$E$65, MATCH($L224, 'Standard Runs'!$D$11:$D$65, 0)), "")</f>
        <v/>
      </c>
      <c r="AB224" s="26" t="str">
        <f t="shared" si="38"/>
        <v/>
      </c>
      <c r="AC224" s="26" t="str">
        <f t="shared" si="39"/>
        <v/>
      </c>
      <c r="AE224" s="26" t="str">
        <f t="shared" si="40"/>
        <v/>
      </c>
      <c r="AG224" s="26" t="str">
        <f>IF($D224="", "", COUNTIF($D$11:$D$2510, "&gt;"&amp;$D224)+1+COUNTIF($D$11:$D224, $D224)-1)</f>
        <v/>
      </c>
      <c r="AH224" s="92" t="str">
        <f t="shared" si="41"/>
        <v/>
      </c>
      <c r="AJ224" s="26" t="str">
        <f t="shared" si="42"/>
        <v/>
      </c>
      <c r="AK224" s="26" t="str">
        <f t="shared" si="43"/>
        <v/>
      </c>
    </row>
    <row r="225" spans="1:37" x14ac:dyDescent="0.25">
      <c r="A225" s="97"/>
      <c r="B225" s="26" t="str">
        <f t="shared" si="33"/>
        <v/>
      </c>
      <c r="C225" s="97"/>
      <c r="D225" s="123"/>
      <c r="E225" s="124"/>
      <c r="F225" s="125"/>
      <c r="G225" s="97"/>
      <c r="H225" s="24" t="str">
        <f>IF($E225="", "", IFERROR(ROUND($E225*INDEX('Intro &amp; Setup'!$BY$8:$BY$9, MATCH($E$8, 'Intro &amp; Setup'!$BX$8:$BX$9, 0)), 2), ""))</f>
        <v/>
      </c>
      <c r="I225" s="18" t="str">
        <f>IF(OR($E225="", $F225=""), "", IF($E$8='Intro &amp; Setup'!$BX$9, $F225/$E225, IF($H$8='Intro &amp; Setup'!$BX$9, $F225/$H225, "")))</f>
        <v/>
      </c>
      <c r="J225" s="21" t="str">
        <f>IF(OR($E225="", $F225=""), "", IF($E$8='Intro &amp; Setup'!$BX$8, $F225/$E225, IF($H$8='Intro &amp; Setup'!$BX$8, $F225/$H225, "")))</f>
        <v/>
      </c>
      <c r="K225" s="97"/>
      <c r="L225" s="42" t="str">
        <f t="array" ref="L225">IF($W225="", "", IFERROR(INDEX('Standard Runs'!$D$11:$D$65, MATCH(1, ('Standard Runs'!$F$11:$F$65&lt;=E225)*('Standard Runs'!$G$11:$G$65&gt;=E225), 0)), ""))</f>
        <v/>
      </c>
      <c r="M225" s="45" t="str">
        <f t="shared" si="34"/>
        <v/>
      </c>
      <c r="N225" s="97"/>
      <c r="O225" s="52" t="str">
        <f t="shared" si="35"/>
        <v/>
      </c>
      <c r="P225" s="53" t="str">
        <f>IF(OR($L225="", $M225=""), "", COUNTIFS($L$11:$L$2510, $L225, $M$11:$M$2510, "&lt;"&amp;$M225)+1+COUNTIFS($L$11:$L225, $L225, $M$11:$M225, $M225)-1)</f>
        <v/>
      </c>
      <c r="Q225" s="97"/>
      <c r="R225" s="57" t="str">
        <f t="array" ref="R225">IF(OR($L225="", $M225=""), "", MIN(IF($L$11:$L$2510=$L225, $M$11:$M$2510)))</f>
        <v/>
      </c>
      <c r="S225" s="18" t="str">
        <f t="array" ref="S225">IF(OR($L225="", $M225=""), "", AVERAGEIF($L$11:$L$2510, $L225, $M$11:$M$2510))</f>
        <v/>
      </c>
      <c r="T225" s="21" t="str">
        <f t="array" ref="T225">IF(OR($L225="", $M225=""), "", MAX(IF($L$11:$L$2510=$L225, $M$11:$M$2510)))</f>
        <v/>
      </c>
      <c r="U225" s="97"/>
      <c r="W225" s="26" t="str">
        <f t="shared" si="36"/>
        <v/>
      </c>
      <c r="X225" s="26" t="str">
        <f t="shared" si="37"/>
        <v/>
      </c>
      <c r="Z225" s="48" t="str">
        <f>IFERROR(INDEX('Standard Runs'!$E$11:$E$65, MATCH($L225, 'Standard Runs'!$D$11:$D$65, 0)), "")</f>
        <v/>
      </c>
      <c r="AB225" s="26" t="str">
        <f t="shared" si="38"/>
        <v/>
      </c>
      <c r="AC225" s="26" t="str">
        <f t="shared" si="39"/>
        <v/>
      </c>
      <c r="AE225" s="26" t="str">
        <f t="shared" si="40"/>
        <v/>
      </c>
      <c r="AG225" s="26" t="str">
        <f>IF($D225="", "", COUNTIF($D$11:$D$2510, "&gt;"&amp;$D225)+1+COUNTIF($D$11:$D225, $D225)-1)</f>
        <v/>
      </c>
      <c r="AH225" s="92" t="str">
        <f t="shared" si="41"/>
        <v/>
      </c>
      <c r="AJ225" s="26" t="str">
        <f t="shared" si="42"/>
        <v/>
      </c>
      <c r="AK225" s="26" t="str">
        <f t="shared" si="43"/>
        <v/>
      </c>
    </row>
    <row r="226" spans="1:37" x14ac:dyDescent="0.25">
      <c r="A226" s="97"/>
      <c r="B226" s="26" t="str">
        <f t="shared" si="33"/>
        <v/>
      </c>
      <c r="C226" s="97"/>
      <c r="D226" s="123"/>
      <c r="E226" s="124"/>
      <c r="F226" s="125"/>
      <c r="G226" s="97"/>
      <c r="H226" s="24" t="str">
        <f>IF($E226="", "", IFERROR(ROUND($E226*INDEX('Intro &amp; Setup'!$BY$8:$BY$9, MATCH($E$8, 'Intro &amp; Setup'!$BX$8:$BX$9, 0)), 2), ""))</f>
        <v/>
      </c>
      <c r="I226" s="18" t="str">
        <f>IF(OR($E226="", $F226=""), "", IF($E$8='Intro &amp; Setup'!$BX$9, $F226/$E226, IF($H$8='Intro &amp; Setup'!$BX$9, $F226/$H226, "")))</f>
        <v/>
      </c>
      <c r="J226" s="21" t="str">
        <f>IF(OR($E226="", $F226=""), "", IF($E$8='Intro &amp; Setup'!$BX$8, $F226/$E226, IF($H$8='Intro &amp; Setup'!$BX$8, $F226/$H226, "")))</f>
        <v/>
      </c>
      <c r="K226" s="97"/>
      <c r="L226" s="42" t="str">
        <f t="array" ref="L226">IF($W226="", "", IFERROR(INDEX('Standard Runs'!$D$11:$D$65, MATCH(1, ('Standard Runs'!$F$11:$F$65&lt;=E226)*('Standard Runs'!$G$11:$G$65&gt;=E226), 0)), ""))</f>
        <v/>
      </c>
      <c r="M226" s="45" t="str">
        <f t="shared" si="34"/>
        <v/>
      </c>
      <c r="N226" s="97"/>
      <c r="O226" s="52" t="str">
        <f t="shared" si="35"/>
        <v/>
      </c>
      <c r="P226" s="53" t="str">
        <f>IF(OR($L226="", $M226=""), "", COUNTIFS($L$11:$L$2510, $L226, $M$11:$M$2510, "&lt;"&amp;$M226)+1+COUNTIFS($L$11:$L226, $L226, $M$11:$M226, $M226)-1)</f>
        <v/>
      </c>
      <c r="Q226" s="97"/>
      <c r="R226" s="57" t="str">
        <f t="array" ref="R226">IF(OR($L226="", $M226=""), "", MIN(IF($L$11:$L$2510=$L226, $M$11:$M$2510)))</f>
        <v/>
      </c>
      <c r="S226" s="18" t="str">
        <f t="array" ref="S226">IF(OR($L226="", $M226=""), "", AVERAGEIF($L$11:$L$2510, $L226, $M$11:$M$2510))</f>
        <v/>
      </c>
      <c r="T226" s="21" t="str">
        <f t="array" ref="T226">IF(OR($L226="", $M226=""), "", MAX(IF($L$11:$L$2510=$L226, $M$11:$M$2510)))</f>
        <v/>
      </c>
      <c r="U226" s="97"/>
      <c r="W226" s="26" t="str">
        <f t="shared" si="36"/>
        <v/>
      </c>
      <c r="X226" s="26" t="str">
        <f t="shared" si="37"/>
        <v/>
      </c>
      <c r="Z226" s="48" t="str">
        <f>IFERROR(INDEX('Standard Runs'!$E$11:$E$65, MATCH($L226, 'Standard Runs'!$D$11:$D$65, 0)), "")</f>
        <v/>
      </c>
      <c r="AB226" s="26" t="str">
        <f t="shared" si="38"/>
        <v/>
      </c>
      <c r="AC226" s="26" t="str">
        <f t="shared" si="39"/>
        <v/>
      </c>
      <c r="AE226" s="26" t="str">
        <f t="shared" si="40"/>
        <v/>
      </c>
      <c r="AG226" s="26" t="str">
        <f>IF($D226="", "", COUNTIF($D$11:$D$2510, "&gt;"&amp;$D226)+1+COUNTIF($D$11:$D226, $D226)-1)</f>
        <v/>
      </c>
      <c r="AH226" s="92" t="str">
        <f t="shared" si="41"/>
        <v/>
      </c>
      <c r="AJ226" s="26" t="str">
        <f t="shared" si="42"/>
        <v/>
      </c>
      <c r="AK226" s="26" t="str">
        <f t="shared" si="43"/>
        <v/>
      </c>
    </row>
    <row r="227" spans="1:37" x14ac:dyDescent="0.25">
      <c r="A227" s="97"/>
      <c r="B227" s="26" t="str">
        <f t="shared" si="33"/>
        <v/>
      </c>
      <c r="C227" s="97"/>
      <c r="D227" s="123"/>
      <c r="E227" s="124"/>
      <c r="F227" s="125"/>
      <c r="G227" s="97"/>
      <c r="H227" s="24" t="str">
        <f>IF($E227="", "", IFERROR(ROUND($E227*INDEX('Intro &amp; Setup'!$BY$8:$BY$9, MATCH($E$8, 'Intro &amp; Setup'!$BX$8:$BX$9, 0)), 2), ""))</f>
        <v/>
      </c>
      <c r="I227" s="18" t="str">
        <f>IF(OR($E227="", $F227=""), "", IF($E$8='Intro &amp; Setup'!$BX$9, $F227/$E227, IF($H$8='Intro &amp; Setup'!$BX$9, $F227/$H227, "")))</f>
        <v/>
      </c>
      <c r="J227" s="21" t="str">
        <f>IF(OR($E227="", $F227=""), "", IF($E$8='Intro &amp; Setup'!$BX$8, $F227/$E227, IF($H$8='Intro &amp; Setup'!$BX$8, $F227/$H227, "")))</f>
        <v/>
      </c>
      <c r="K227" s="97"/>
      <c r="L227" s="42" t="str">
        <f t="array" ref="L227">IF($W227="", "", IFERROR(INDEX('Standard Runs'!$D$11:$D$65, MATCH(1, ('Standard Runs'!$F$11:$F$65&lt;=E227)*('Standard Runs'!$G$11:$G$65&gt;=E227), 0)), ""))</f>
        <v/>
      </c>
      <c r="M227" s="45" t="str">
        <f t="shared" si="34"/>
        <v/>
      </c>
      <c r="N227" s="97"/>
      <c r="O227" s="52" t="str">
        <f t="shared" si="35"/>
        <v/>
      </c>
      <c r="P227" s="53" t="str">
        <f>IF(OR($L227="", $M227=""), "", COUNTIFS($L$11:$L$2510, $L227, $M$11:$M$2510, "&lt;"&amp;$M227)+1+COUNTIFS($L$11:$L227, $L227, $M$11:$M227, $M227)-1)</f>
        <v/>
      </c>
      <c r="Q227" s="97"/>
      <c r="R227" s="57" t="str">
        <f t="array" ref="R227">IF(OR($L227="", $M227=""), "", MIN(IF($L$11:$L$2510=$L227, $M$11:$M$2510)))</f>
        <v/>
      </c>
      <c r="S227" s="18" t="str">
        <f t="array" ref="S227">IF(OR($L227="", $M227=""), "", AVERAGEIF($L$11:$L$2510, $L227, $M$11:$M$2510))</f>
        <v/>
      </c>
      <c r="T227" s="21" t="str">
        <f t="array" ref="T227">IF(OR($L227="", $M227=""), "", MAX(IF($L$11:$L$2510=$L227, $M$11:$M$2510)))</f>
        <v/>
      </c>
      <c r="U227" s="97"/>
      <c r="W227" s="26" t="str">
        <f t="shared" si="36"/>
        <v/>
      </c>
      <c r="X227" s="26" t="str">
        <f t="shared" si="37"/>
        <v/>
      </c>
      <c r="Z227" s="48" t="str">
        <f>IFERROR(INDEX('Standard Runs'!$E$11:$E$65, MATCH($L227, 'Standard Runs'!$D$11:$D$65, 0)), "")</f>
        <v/>
      </c>
      <c r="AB227" s="26" t="str">
        <f t="shared" si="38"/>
        <v/>
      </c>
      <c r="AC227" s="26" t="str">
        <f t="shared" si="39"/>
        <v/>
      </c>
      <c r="AE227" s="26" t="str">
        <f t="shared" si="40"/>
        <v/>
      </c>
      <c r="AG227" s="26" t="str">
        <f>IF($D227="", "", COUNTIF($D$11:$D$2510, "&gt;"&amp;$D227)+1+COUNTIF($D$11:$D227, $D227)-1)</f>
        <v/>
      </c>
      <c r="AH227" s="92" t="str">
        <f t="shared" si="41"/>
        <v/>
      </c>
      <c r="AJ227" s="26" t="str">
        <f t="shared" si="42"/>
        <v/>
      </c>
      <c r="AK227" s="26" t="str">
        <f t="shared" si="43"/>
        <v/>
      </c>
    </row>
    <row r="228" spans="1:37" x14ac:dyDescent="0.25">
      <c r="A228" s="97"/>
      <c r="B228" s="26" t="str">
        <f t="shared" si="33"/>
        <v/>
      </c>
      <c r="C228" s="97"/>
      <c r="D228" s="123"/>
      <c r="E228" s="124"/>
      <c r="F228" s="125"/>
      <c r="G228" s="97"/>
      <c r="H228" s="24" t="str">
        <f>IF($E228="", "", IFERROR(ROUND($E228*INDEX('Intro &amp; Setup'!$BY$8:$BY$9, MATCH($E$8, 'Intro &amp; Setup'!$BX$8:$BX$9, 0)), 2), ""))</f>
        <v/>
      </c>
      <c r="I228" s="18" t="str">
        <f>IF(OR($E228="", $F228=""), "", IF($E$8='Intro &amp; Setup'!$BX$9, $F228/$E228, IF($H$8='Intro &amp; Setup'!$BX$9, $F228/$H228, "")))</f>
        <v/>
      </c>
      <c r="J228" s="21" t="str">
        <f>IF(OR($E228="", $F228=""), "", IF($E$8='Intro &amp; Setup'!$BX$8, $F228/$E228, IF($H$8='Intro &amp; Setup'!$BX$8, $F228/$H228, "")))</f>
        <v/>
      </c>
      <c r="K228" s="97"/>
      <c r="L228" s="42" t="str">
        <f t="array" ref="L228">IF($W228="", "", IFERROR(INDEX('Standard Runs'!$D$11:$D$65, MATCH(1, ('Standard Runs'!$F$11:$F$65&lt;=E228)*('Standard Runs'!$G$11:$G$65&gt;=E228), 0)), ""))</f>
        <v/>
      </c>
      <c r="M228" s="45" t="str">
        <f t="shared" si="34"/>
        <v/>
      </c>
      <c r="N228" s="97"/>
      <c r="O228" s="52" t="str">
        <f t="shared" si="35"/>
        <v/>
      </c>
      <c r="P228" s="53" t="str">
        <f>IF(OR($L228="", $M228=""), "", COUNTIFS($L$11:$L$2510, $L228, $M$11:$M$2510, "&lt;"&amp;$M228)+1+COUNTIFS($L$11:$L228, $L228, $M$11:$M228, $M228)-1)</f>
        <v/>
      </c>
      <c r="Q228" s="97"/>
      <c r="R228" s="57" t="str">
        <f t="array" ref="R228">IF(OR($L228="", $M228=""), "", MIN(IF($L$11:$L$2510=$L228, $M$11:$M$2510)))</f>
        <v/>
      </c>
      <c r="S228" s="18" t="str">
        <f t="array" ref="S228">IF(OR($L228="", $M228=""), "", AVERAGEIF($L$11:$L$2510, $L228, $M$11:$M$2510))</f>
        <v/>
      </c>
      <c r="T228" s="21" t="str">
        <f t="array" ref="T228">IF(OR($L228="", $M228=""), "", MAX(IF($L$11:$L$2510=$L228, $M$11:$M$2510)))</f>
        <v/>
      </c>
      <c r="U228" s="97"/>
      <c r="W228" s="26" t="str">
        <f t="shared" si="36"/>
        <v/>
      </c>
      <c r="X228" s="26" t="str">
        <f t="shared" si="37"/>
        <v/>
      </c>
      <c r="Z228" s="48" t="str">
        <f>IFERROR(INDEX('Standard Runs'!$E$11:$E$65, MATCH($L228, 'Standard Runs'!$D$11:$D$65, 0)), "")</f>
        <v/>
      </c>
      <c r="AB228" s="26" t="str">
        <f t="shared" si="38"/>
        <v/>
      </c>
      <c r="AC228" s="26" t="str">
        <f t="shared" si="39"/>
        <v/>
      </c>
      <c r="AE228" s="26" t="str">
        <f t="shared" si="40"/>
        <v/>
      </c>
      <c r="AG228" s="26" t="str">
        <f>IF($D228="", "", COUNTIF($D$11:$D$2510, "&gt;"&amp;$D228)+1+COUNTIF($D$11:$D228, $D228)-1)</f>
        <v/>
      </c>
      <c r="AH228" s="92" t="str">
        <f t="shared" si="41"/>
        <v/>
      </c>
      <c r="AJ228" s="26" t="str">
        <f t="shared" si="42"/>
        <v/>
      </c>
      <c r="AK228" s="26" t="str">
        <f t="shared" si="43"/>
        <v/>
      </c>
    </row>
    <row r="229" spans="1:37" x14ac:dyDescent="0.25">
      <c r="A229" s="97"/>
      <c r="B229" s="26" t="str">
        <f t="shared" si="33"/>
        <v/>
      </c>
      <c r="C229" s="97"/>
      <c r="D229" s="123"/>
      <c r="E229" s="124"/>
      <c r="F229" s="125"/>
      <c r="G229" s="97"/>
      <c r="H229" s="24" t="str">
        <f>IF($E229="", "", IFERROR(ROUND($E229*INDEX('Intro &amp; Setup'!$BY$8:$BY$9, MATCH($E$8, 'Intro &amp; Setup'!$BX$8:$BX$9, 0)), 2), ""))</f>
        <v/>
      </c>
      <c r="I229" s="18" t="str">
        <f>IF(OR($E229="", $F229=""), "", IF($E$8='Intro &amp; Setup'!$BX$9, $F229/$E229, IF($H$8='Intro &amp; Setup'!$BX$9, $F229/$H229, "")))</f>
        <v/>
      </c>
      <c r="J229" s="21" t="str">
        <f>IF(OR($E229="", $F229=""), "", IF($E$8='Intro &amp; Setup'!$BX$8, $F229/$E229, IF($H$8='Intro &amp; Setup'!$BX$8, $F229/$H229, "")))</f>
        <v/>
      </c>
      <c r="K229" s="97"/>
      <c r="L229" s="42" t="str">
        <f t="array" ref="L229">IF($W229="", "", IFERROR(INDEX('Standard Runs'!$D$11:$D$65, MATCH(1, ('Standard Runs'!$F$11:$F$65&lt;=E229)*('Standard Runs'!$G$11:$G$65&gt;=E229), 0)), ""))</f>
        <v/>
      </c>
      <c r="M229" s="45" t="str">
        <f t="shared" si="34"/>
        <v/>
      </c>
      <c r="N229" s="97"/>
      <c r="O229" s="52" t="str">
        <f t="shared" si="35"/>
        <v/>
      </c>
      <c r="P229" s="53" t="str">
        <f>IF(OR($L229="", $M229=""), "", COUNTIFS($L$11:$L$2510, $L229, $M$11:$M$2510, "&lt;"&amp;$M229)+1+COUNTIFS($L$11:$L229, $L229, $M$11:$M229, $M229)-1)</f>
        <v/>
      </c>
      <c r="Q229" s="97"/>
      <c r="R229" s="57" t="str">
        <f t="array" ref="R229">IF(OR($L229="", $M229=""), "", MIN(IF($L$11:$L$2510=$L229, $M$11:$M$2510)))</f>
        <v/>
      </c>
      <c r="S229" s="18" t="str">
        <f t="array" ref="S229">IF(OR($L229="", $M229=""), "", AVERAGEIF($L$11:$L$2510, $L229, $M$11:$M$2510))</f>
        <v/>
      </c>
      <c r="T229" s="21" t="str">
        <f t="array" ref="T229">IF(OR($L229="", $M229=""), "", MAX(IF($L$11:$L$2510=$L229, $M$11:$M$2510)))</f>
        <v/>
      </c>
      <c r="U229" s="97"/>
      <c r="W229" s="26" t="str">
        <f t="shared" si="36"/>
        <v/>
      </c>
      <c r="X229" s="26" t="str">
        <f t="shared" si="37"/>
        <v/>
      </c>
      <c r="Z229" s="48" t="str">
        <f>IFERROR(INDEX('Standard Runs'!$E$11:$E$65, MATCH($L229, 'Standard Runs'!$D$11:$D$65, 0)), "")</f>
        <v/>
      </c>
      <c r="AB229" s="26" t="str">
        <f t="shared" si="38"/>
        <v/>
      </c>
      <c r="AC229" s="26" t="str">
        <f t="shared" si="39"/>
        <v/>
      </c>
      <c r="AE229" s="26" t="str">
        <f t="shared" si="40"/>
        <v/>
      </c>
      <c r="AG229" s="26" t="str">
        <f>IF($D229="", "", COUNTIF($D$11:$D$2510, "&gt;"&amp;$D229)+1+COUNTIF($D$11:$D229, $D229)-1)</f>
        <v/>
      </c>
      <c r="AH229" s="92" t="str">
        <f t="shared" si="41"/>
        <v/>
      </c>
      <c r="AJ229" s="26" t="str">
        <f t="shared" si="42"/>
        <v/>
      </c>
      <c r="AK229" s="26" t="str">
        <f t="shared" si="43"/>
        <v/>
      </c>
    </row>
    <row r="230" spans="1:37" x14ac:dyDescent="0.25">
      <c r="A230" s="97"/>
      <c r="B230" s="26" t="str">
        <f t="shared" si="33"/>
        <v/>
      </c>
      <c r="C230" s="97"/>
      <c r="D230" s="123"/>
      <c r="E230" s="124"/>
      <c r="F230" s="125"/>
      <c r="G230" s="97"/>
      <c r="H230" s="24" t="str">
        <f>IF($E230="", "", IFERROR(ROUND($E230*INDEX('Intro &amp; Setup'!$BY$8:$BY$9, MATCH($E$8, 'Intro &amp; Setup'!$BX$8:$BX$9, 0)), 2), ""))</f>
        <v/>
      </c>
      <c r="I230" s="18" t="str">
        <f>IF(OR($E230="", $F230=""), "", IF($E$8='Intro &amp; Setup'!$BX$9, $F230/$E230, IF($H$8='Intro &amp; Setup'!$BX$9, $F230/$H230, "")))</f>
        <v/>
      </c>
      <c r="J230" s="21" t="str">
        <f>IF(OR($E230="", $F230=""), "", IF($E$8='Intro &amp; Setup'!$BX$8, $F230/$E230, IF($H$8='Intro &amp; Setup'!$BX$8, $F230/$H230, "")))</f>
        <v/>
      </c>
      <c r="K230" s="97"/>
      <c r="L230" s="42" t="str">
        <f t="array" ref="L230">IF($W230="", "", IFERROR(INDEX('Standard Runs'!$D$11:$D$65, MATCH(1, ('Standard Runs'!$F$11:$F$65&lt;=E230)*('Standard Runs'!$G$11:$G$65&gt;=E230), 0)), ""))</f>
        <v/>
      </c>
      <c r="M230" s="45" t="str">
        <f t="shared" si="34"/>
        <v/>
      </c>
      <c r="N230" s="97"/>
      <c r="O230" s="52" t="str">
        <f t="shared" si="35"/>
        <v/>
      </c>
      <c r="P230" s="53" t="str">
        <f>IF(OR($L230="", $M230=""), "", COUNTIFS($L$11:$L$2510, $L230, $M$11:$M$2510, "&lt;"&amp;$M230)+1+COUNTIFS($L$11:$L230, $L230, $M$11:$M230, $M230)-1)</f>
        <v/>
      </c>
      <c r="Q230" s="97"/>
      <c r="R230" s="57" t="str">
        <f t="array" ref="R230">IF(OR($L230="", $M230=""), "", MIN(IF($L$11:$L$2510=$L230, $M$11:$M$2510)))</f>
        <v/>
      </c>
      <c r="S230" s="18" t="str">
        <f t="array" ref="S230">IF(OR($L230="", $M230=""), "", AVERAGEIF($L$11:$L$2510, $L230, $M$11:$M$2510))</f>
        <v/>
      </c>
      <c r="T230" s="21" t="str">
        <f t="array" ref="T230">IF(OR($L230="", $M230=""), "", MAX(IF($L$11:$L$2510=$L230, $M$11:$M$2510)))</f>
        <v/>
      </c>
      <c r="U230" s="97"/>
      <c r="W230" s="26" t="str">
        <f t="shared" si="36"/>
        <v/>
      </c>
      <c r="X230" s="26" t="str">
        <f t="shared" si="37"/>
        <v/>
      </c>
      <c r="Z230" s="48" t="str">
        <f>IFERROR(INDEX('Standard Runs'!$E$11:$E$65, MATCH($L230, 'Standard Runs'!$D$11:$D$65, 0)), "")</f>
        <v/>
      </c>
      <c r="AB230" s="26" t="str">
        <f t="shared" si="38"/>
        <v/>
      </c>
      <c r="AC230" s="26" t="str">
        <f t="shared" si="39"/>
        <v/>
      </c>
      <c r="AE230" s="26" t="str">
        <f t="shared" si="40"/>
        <v/>
      </c>
      <c r="AG230" s="26" t="str">
        <f>IF($D230="", "", COUNTIF($D$11:$D$2510, "&gt;"&amp;$D230)+1+COUNTIF($D$11:$D230, $D230)-1)</f>
        <v/>
      </c>
      <c r="AH230" s="92" t="str">
        <f t="shared" si="41"/>
        <v/>
      </c>
      <c r="AJ230" s="26" t="str">
        <f t="shared" si="42"/>
        <v/>
      </c>
      <c r="AK230" s="26" t="str">
        <f t="shared" si="43"/>
        <v/>
      </c>
    </row>
    <row r="231" spans="1:37" x14ac:dyDescent="0.25">
      <c r="A231" s="97"/>
      <c r="B231" s="26" t="str">
        <f t="shared" si="33"/>
        <v/>
      </c>
      <c r="C231" s="97"/>
      <c r="D231" s="123"/>
      <c r="E231" s="124"/>
      <c r="F231" s="125"/>
      <c r="G231" s="97"/>
      <c r="H231" s="24" t="str">
        <f>IF($E231="", "", IFERROR(ROUND($E231*INDEX('Intro &amp; Setup'!$BY$8:$BY$9, MATCH($E$8, 'Intro &amp; Setup'!$BX$8:$BX$9, 0)), 2), ""))</f>
        <v/>
      </c>
      <c r="I231" s="18" t="str">
        <f>IF(OR($E231="", $F231=""), "", IF($E$8='Intro &amp; Setup'!$BX$9, $F231/$E231, IF($H$8='Intro &amp; Setup'!$BX$9, $F231/$H231, "")))</f>
        <v/>
      </c>
      <c r="J231" s="21" t="str">
        <f>IF(OR($E231="", $F231=""), "", IF($E$8='Intro &amp; Setup'!$BX$8, $F231/$E231, IF($H$8='Intro &amp; Setup'!$BX$8, $F231/$H231, "")))</f>
        <v/>
      </c>
      <c r="K231" s="97"/>
      <c r="L231" s="42" t="str">
        <f t="array" ref="L231">IF($W231="", "", IFERROR(INDEX('Standard Runs'!$D$11:$D$65, MATCH(1, ('Standard Runs'!$F$11:$F$65&lt;=E231)*('Standard Runs'!$G$11:$G$65&gt;=E231), 0)), ""))</f>
        <v/>
      </c>
      <c r="M231" s="45" t="str">
        <f t="shared" si="34"/>
        <v/>
      </c>
      <c r="N231" s="97"/>
      <c r="O231" s="52" t="str">
        <f t="shared" si="35"/>
        <v/>
      </c>
      <c r="P231" s="53" t="str">
        <f>IF(OR($L231="", $M231=""), "", COUNTIFS($L$11:$L$2510, $L231, $M$11:$M$2510, "&lt;"&amp;$M231)+1+COUNTIFS($L$11:$L231, $L231, $M$11:$M231, $M231)-1)</f>
        <v/>
      </c>
      <c r="Q231" s="97"/>
      <c r="R231" s="57" t="str">
        <f t="array" ref="R231">IF(OR($L231="", $M231=""), "", MIN(IF($L$11:$L$2510=$L231, $M$11:$M$2510)))</f>
        <v/>
      </c>
      <c r="S231" s="18" t="str">
        <f t="array" ref="S231">IF(OR($L231="", $M231=""), "", AVERAGEIF($L$11:$L$2510, $L231, $M$11:$M$2510))</f>
        <v/>
      </c>
      <c r="T231" s="21" t="str">
        <f t="array" ref="T231">IF(OR($L231="", $M231=""), "", MAX(IF($L$11:$L$2510=$L231, $M$11:$M$2510)))</f>
        <v/>
      </c>
      <c r="U231" s="97"/>
      <c r="W231" s="26" t="str">
        <f t="shared" si="36"/>
        <v/>
      </c>
      <c r="X231" s="26" t="str">
        <f t="shared" si="37"/>
        <v/>
      </c>
      <c r="Z231" s="48" t="str">
        <f>IFERROR(INDEX('Standard Runs'!$E$11:$E$65, MATCH($L231, 'Standard Runs'!$D$11:$D$65, 0)), "")</f>
        <v/>
      </c>
      <c r="AB231" s="26" t="str">
        <f t="shared" si="38"/>
        <v/>
      </c>
      <c r="AC231" s="26" t="str">
        <f t="shared" si="39"/>
        <v/>
      </c>
      <c r="AE231" s="26" t="str">
        <f t="shared" si="40"/>
        <v/>
      </c>
      <c r="AG231" s="26" t="str">
        <f>IF($D231="", "", COUNTIF($D$11:$D$2510, "&gt;"&amp;$D231)+1+COUNTIF($D$11:$D231, $D231)-1)</f>
        <v/>
      </c>
      <c r="AH231" s="92" t="str">
        <f t="shared" si="41"/>
        <v/>
      </c>
      <c r="AJ231" s="26" t="str">
        <f t="shared" si="42"/>
        <v/>
      </c>
      <c r="AK231" s="26" t="str">
        <f t="shared" si="43"/>
        <v/>
      </c>
    </row>
    <row r="232" spans="1:37" x14ac:dyDescent="0.25">
      <c r="A232" s="97"/>
      <c r="B232" s="26" t="str">
        <f t="shared" si="33"/>
        <v/>
      </c>
      <c r="C232" s="97"/>
      <c r="D232" s="123"/>
      <c r="E232" s="124"/>
      <c r="F232" s="125"/>
      <c r="G232" s="97"/>
      <c r="H232" s="24" t="str">
        <f>IF($E232="", "", IFERROR(ROUND($E232*INDEX('Intro &amp; Setup'!$BY$8:$BY$9, MATCH($E$8, 'Intro &amp; Setup'!$BX$8:$BX$9, 0)), 2), ""))</f>
        <v/>
      </c>
      <c r="I232" s="18" t="str">
        <f>IF(OR($E232="", $F232=""), "", IF($E$8='Intro &amp; Setup'!$BX$9, $F232/$E232, IF($H$8='Intro &amp; Setup'!$BX$9, $F232/$H232, "")))</f>
        <v/>
      </c>
      <c r="J232" s="21" t="str">
        <f>IF(OR($E232="", $F232=""), "", IF($E$8='Intro &amp; Setup'!$BX$8, $F232/$E232, IF($H$8='Intro &amp; Setup'!$BX$8, $F232/$H232, "")))</f>
        <v/>
      </c>
      <c r="K232" s="97"/>
      <c r="L232" s="42" t="str">
        <f t="array" ref="L232">IF($W232="", "", IFERROR(INDEX('Standard Runs'!$D$11:$D$65, MATCH(1, ('Standard Runs'!$F$11:$F$65&lt;=E232)*('Standard Runs'!$G$11:$G$65&gt;=E232), 0)), ""))</f>
        <v/>
      </c>
      <c r="M232" s="45" t="str">
        <f t="shared" si="34"/>
        <v/>
      </c>
      <c r="N232" s="97"/>
      <c r="O232" s="52" t="str">
        <f t="shared" si="35"/>
        <v/>
      </c>
      <c r="P232" s="53" t="str">
        <f>IF(OR($L232="", $M232=""), "", COUNTIFS($L$11:$L$2510, $L232, $M$11:$M$2510, "&lt;"&amp;$M232)+1+COUNTIFS($L$11:$L232, $L232, $M$11:$M232, $M232)-1)</f>
        <v/>
      </c>
      <c r="Q232" s="97"/>
      <c r="R232" s="57" t="str">
        <f t="array" ref="R232">IF(OR($L232="", $M232=""), "", MIN(IF($L$11:$L$2510=$L232, $M$11:$M$2510)))</f>
        <v/>
      </c>
      <c r="S232" s="18" t="str">
        <f t="array" ref="S232">IF(OR($L232="", $M232=""), "", AVERAGEIF($L$11:$L$2510, $L232, $M$11:$M$2510))</f>
        <v/>
      </c>
      <c r="T232" s="21" t="str">
        <f t="array" ref="T232">IF(OR($L232="", $M232=""), "", MAX(IF($L$11:$L$2510=$L232, $M$11:$M$2510)))</f>
        <v/>
      </c>
      <c r="U232" s="97"/>
      <c r="W232" s="26" t="str">
        <f t="shared" si="36"/>
        <v/>
      </c>
      <c r="X232" s="26" t="str">
        <f t="shared" si="37"/>
        <v/>
      </c>
      <c r="Z232" s="48" t="str">
        <f>IFERROR(INDEX('Standard Runs'!$E$11:$E$65, MATCH($L232, 'Standard Runs'!$D$11:$D$65, 0)), "")</f>
        <v/>
      </c>
      <c r="AB232" s="26" t="str">
        <f t="shared" si="38"/>
        <v/>
      </c>
      <c r="AC232" s="26" t="str">
        <f t="shared" si="39"/>
        <v/>
      </c>
      <c r="AE232" s="26" t="str">
        <f t="shared" si="40"/>
        <v/>
      </c>
      <c r="AG232" s="26" t="str">
        <f>IF($D232="", "", COUNTIF($D$11:$D$2510, "&gt;"&amp;$D232)+1+COUNTIF($D$11:$D232, $D232)-1)</f>
        <v/>
      </c>
      <c r="AH232" s="92" t="str">
        <f t="shared" si="41"/>
        <v/>
      </c>
      <c r="AJ232" s="26" t="str">
        <f t="shared" si="42"/>
        <v/>
      </c>
      <c r="AK232" s="26" t="str">
        <f t="shared" si="43"/>
        <v/>
      </c>
    </row>
    <row r="233" spans="1:37" x14ac:dyDescent="0.25">
      <c r="A233" s="97"/>
      <c r="B233" s="26" t="str">
        <f t="shared" si="33"/>
        <v/>
      </c>
      <c r="C233" s="97"/>
      <c r="D233" s="123"/>
      <c r="E233" s="124"/>
      <c r="F233" s="125"/>
      <c r="G233" s="97"/>
      <c r="H233" s="24" t="str">
        <f>IF($E233="", "", IFERROR(ROUND($E233*INDEX('Intro &amp; Setup'!$BY$8:$BY$9, MATCH($E$8, 'Intro &amp; Setup'!$BX$8:$BX$9, 0)), 2), ""))</f>
        <v/>
      </c>
      <c r="I233" s="18" t="str">
        <f>IF(OR($E233="", $F233=""), "", IF($E$8='Intro &amp; Setup'!$BX$9, $F233/$E233, IF($H$8='Intro &amp; Setup'!$BX$9, $F233/$H233, "")))</f>
        <v/>
      </c>
      <c r="J233" s="21" t="str">
        <f>IF(OR($E233="", $F233=""), "", IF($E$8='Intro &amp; Setup'!$BX$8, $F233/$E233, IF($H$8='Intro &amp; Setup'!$BX$8, $F233/$H233, "")))</f>
        <v/>
      </c>
      <c r="K233" s="97"/>
      <c r="L233" s="42" t="str">
        <f t="array" ref="L233">IF($W233="", "", IFERROR(INDEX('Standard Runs'!$D$11:$D$65, MATCH(1, ('Standard Runs'!$F$11:$F$65&lt;=E233)*('Standard Runs'!$G$11:$G$65&gt;=E233), 0)), ""))</f>
        <v/>
      </c>
      <c r="M233" s="45" t="str">
        <f t="shared" si="34"/>
        <v/>
      </c>
      <c r="N233" s="97"/>
      <c r="O233" s="52" t="str">
        <f t="shared" si="35"/>
        <v/>
      </c>
      <c r="P233" s="53" t="str">
        <f>IF(OR($L233="", $M233=""), "", COUNTIFS($L$11:$L$2510, $L233, $M$11:$M$2510, "&lt;"&amp;$M233)+1+COUNTIFS($L$11:$L233, $L233, $M$11:$M233, $M233)-1)</f>
        <v/>
      </c>
      <c r="Q233" s="97"/>
      <c r="R233" s="57" t="str">
        <f t="array" ref="R233">IF(OR($L233="", $M233=""), "", MIN(IF($L$11:$L$2510=$L233, $M$11:$M$2510)))</f>
        <v/>
      </c>
      <c r="S233" s="18" t="str">
        <f t="array" ref="S233">IF(OR($L233="", $M233=""), "", AVERAGEIF($L$11:$L$2510, $L233, $M$11:$M$2510))</f>
        <v/>
      </c>
      <c r="T233" s="21" t="str">
        <f t="array" ref="T233">IF(OR($L233="", $M233=""), "", MAX(IF($L$11:$L$2510=$L233, $M$11:$M$2510)))</f>
        <v/>
      </c>
      <c r="U233" s="97"/>
      <c r="W233" s="26" t="str">
        <f t="shared" si="36"/>
        <v/>
      </c>
      <c r="X233" s="26" t="str">
        <f t="shared" si="37"/>
        <v/>
      </c>
      <c r="Z233" s="48" t="str">
        <f>IFERROR(INDEX('Standard Runs'!$E$11:$E$65, MATCH($L233, 'Standard Runs'!$D$11:$D$65, 0)), "")</f>
        <v/>
      </c>
      <c r="AB233" s="26" t="str">
        <f t="shared" si="38"/>
        <v/>
      </c>
      <c r="AC233" s="26" t="str">
        <f t="shared" si="39"/>
        <v/>
      </c>
      <c r="AE233" s="26" t="str">
        <f t="shared" si="40"/>
        <v/>
      </c>
      <c r="AG233" s="26" t="str">
        <f>IF($D233="", "", COUNTIF($D$11:$D$2510, "&gt;"&amp;$D233)+1+COUNTIF($D$11:$D233, $D233)-1)</f>
        <v/>
      </c>
      <c r="AH233" s="92" t="str">
        <f t="shared" si="41"/>
        <v/>
      </c>
      <c r="AJ233" s="26" t="str">
        <f t="shared" si="42"/>
        <v/>
      </c>
      <c r="AK233" s="26" t="str">
        <f t="shared" si="43"/>
        <v/>
      </c>
    </row>
    <row r="234" spans="1:37" x14ac:dyDescent="0.25">
      <c r="A234" s="97"/>
      <c r="B234" s="26" t="str">
        <f t="shared" si="33"/>
        <v/>
      </c>
      <c r="C234" s="97"/>
      <c r="D234" s="123"/>
      <c r="E234" s="124"/>
      <c r="F234" s="125"/>
      <c r="G234" s="97"/>
      <c r="H234" s="24" t="str">
        <f>IF($E234="", "", IFERROR(ROUND($E234*INDEX('Intro &amp; Setup'!$BY$8:$BY$9, MATCH($E$8, 'Intro &amp; Setup'!$BX$8:$BX$9, 0)), 2), ""))</f>
        <v/>
      </c>
      <c r="I234" s="18" t="str">
        <f>IF(OR($E234="", $F234=""), "", IF($E$8='Intro &amp; Setup'!$BX$9, $F234/$E234, IF($H$8='Intro &amp; Setup'!$BX$9, $F234/$H234, "")))</f>
        <v/>
      </c>
      <c r="J234" s="21" t="str">
        <f>IF(OR($E234="", $F234=""), "", IF($E$8='Intro &amp; Setup'!$BX$8, $F234/$E234, IF($H$8='Intro &amp; Setup'!$BX$8, $F234/$H234, "")))</f>
        <v/>
      </c>
      <c r="K234" s="97"/>
      <c r="L234" s="42" t="str">
        <f t="array" ref="L234">IF($W234="", "", IFERROR(INDEX('Standard Runs'!$D$11:$D$65, MATCH(1, ('Standard Runs'!$F$11:$F$65&lt;=E234)*('Standard Runs'!$G$11:$G$65&gt;=E234), 0)), ""))</f>
        <v/>
      </c>
      <c r="M234" s="45" t="str">
        <f t="shared" si="34"/>
        <v/>
      </c>
      <c r="N234" s="97"/>
      <c r="O234" s="52" t="str">
        <f t="shared" si="35"/>
        <v/>
      </c>
      <c r="P234" s="53" t="str">
        <f>IF(OR($L234="", $M234=""), "", COUNTIFS($L$11:$L$2510, $L234, $M$11:$M$2510, "&lt;"&amp;$M234)+1+COUNTIFS($L$11:$L234, $L234, $M$11:$M234, $M234)-1)</f>
        <v/>
      </c>
      <c r="Q234" s="97"/>
      <c r="R234" s="57" t="str">
        <f t="array" ref="R234">IF(OR($L234="", $M234=""), "", MIN(IF($L$11:$L$2510=$L234, $M$11:$M$2510)))</f>
        <v/>
      </c>
      <c r="S234" s="18" t="str">
        <f t="array" ref="S234">IF(OR($L234="", $M234=""), "", AVERAGEIF($L$11:$L$2510, $L234, $M$11:$M$2510))</f>
        <v/>
      </c>
      <c r="T234" s="21" t="str">
        <f t="array" ref="T234">IF(OR($L234="", $M234=""), "", MAX(IF($L$11:$L$2510=$L234, $M$11:$M$2510)))</f>
        <v/>
      </c>
      <c r="U234" s="97"/>
      <c r="W234" s="26" t="str">
        <f t="shared" si="36"/>
        <v/>
      </c>
      <c r="X234" s="26" t="str">
        <f t="shared" si="37"/>
        <v/>
      </c>
      <c r="Z234" s="48" t="str">
        <f>IFERROR(INDEX('Standard Runs'!$E$11:$E$65, MATCH($L234, 'Standard Runs'!$D$11:$D$65, 0)), "")</f>
        <v/>
      </c>
      <c r="AB234" s="26" t="str">
        <f t="shared" si="38"/>
        <v/>
      </c>
      <c r="AC234" s="26" t="str">
        <f t="shared" si="39"/>
        <v/>
      </c>
      <c r="AE234" s="26" t="str">
        <f t="shared" si="40"/>
        <v/>
      </c>
      <c r="AG234" s="26" t="str">
        <f>IF($D234="", "", COUNTIF($D$11:$D$2510, "&gt;"&amp;$D234)+1+COUNTIF($D$11:$D234, $D234)-1)</f>
        <v/>
      </c>
      <c r="AH234" s="92" t="str">
        <f t="shared" si="41"/>
        <v/>
      </c>
      <c r="AJ234" s="26" t="str">
        <f t="shared" si="42"/>
        <v/>
      </c>
      <c r="AK234" s="26" t="str">
        <f t="shared" si="43"/>
        <v/>
      </c>
    </row>
    <row r="235" spans="1:37" x14ac:dyDescent="0.25">
      <c r="A235" s="97"/>
      <c r="B235" s="26" t="str">
        <f t="shared" si="33"/>
        <v/>
      </c>
      <c r="C235" s="97"/>
      <c r="D235" s="123"/>
      <c r="E235" s="124"/>
      <c r="F235" s="125"/>
      <c r="G235" s="97"/>
      <c r="H235" s="24" t="str">
        <f>IF($E235="", "", IFERROR(ROUND($E235*INDEX('Intro &amp; Setup'!$BY$8:$BY$9, MATCH($E$8, 'Intro &amp; Setup'!$BX$8:$BX$9, 0)), 2), ""))</f>
        <v/>
      </c>
      <c r="I235" s="18" t="str">
        <f>IF(OR($E235="", $F235=""), "", IF($E$8='Intro &amp; Setup'!$BX$9, $F235/$E235, IF($H$8='Intro &amp; Setup'!$BX$9, $F235/$H235, "")))</f>
        <v/>
      </c>
      <c r="J235" s="21" t="str">
        <f>IF(OR($E235="", $F235=""), "", IF($E$8='Intro &amp; Setup'!$BX$8, $F235/$E235, IF($H$8='Intro &amp; Setup'!$BX$8, $F235/$H235, "")))</f>
        <v/>
      </c>
      <c r="K235" s="97"/>
      <c r="L235" s="42" t="str">
        <f t="array" ref="L235">IF($W235="", "", IFERROR(INDEX('Standard Runs'!$D$11:$D$65, MATCH(1, ('Standard Runs'!$F$11:$F$65&lt;=E235)*('Standard Runs'!$G$11:$G$65&gt;=E235), 0)), ""))</f>
        <v/>
      </c>
      <c r="M235" s="45" t="str">
        <f t="shared" si="34"/>
        <v/>
      </c>
      <c r="N235" s="97"/>
      <c r="O235" s="52" t="str">
        <f t="shared" si="35"/>
        <v/>
      </c>
      <c r="P235" s="53" t="str">
        <f>IF(OR($L235="", $M235=""), "", COUNTIFS($L$11:$L$2510, $L235, $M$11:$M$2510, "&lt;"&amp;$M235)+1+COUNTIFS($L$11:$L235, $L235, $M$11:$M235, $M235)-1)</f>
        <v/>
      </c>
      <c r="Q235" s="97"/>
      <c r="R235" s="57" t="str">
        <f t="array" ref="R235">IF(OR($L235="", $M235=""), "", MIN(IF($L$11:$L$2510=$L235, $M$11:$M$2510)))</f>
        <v/>
      </c>
      <c r="S235" s="18" t="str">
        <f t="array" ref="S235">IF(OR($L235="", $M235=""), "", AVERAGEIF($L$11:$L$2510, $L235, $M$11:$M$2510))</f>
        <v/>
      </c>
      <c r="T235" s="21" t="str">
        <f t="array" ref="T235">IF(OR($L235="", $M235=""), "", MAX(IF($L$11:$L$2510=$L235, $M$11:$M$2510)))</f>
        <v/>
      </c>
      <c r="U235" s="97"/>
      <c r="W235" s="26" t="str">
        <f t="shared" si="36"/>
        <v/>
      </c>
      <c r="X235" s="26" t="str">
        <f t="shared" si="37"/>
        <v/>
      </c>
      <c r="Z235" s="48" t="str">
        <f>IFERROR(INDEX('Standard Runs'!$E$11:$E$65, MATCH($L235, 'Standard Runs'!$D$11:$D$65, 0)), "")</f>
        <v/>
      </c>
      <c r="AB235" s="26" t="str">
        <f t="shared" si="38"/>
        <v/>
      </c>
      <c r="AC235" s="26" t="str">
        <f t="shared" si="39"/>
        <v/>
      </c>
      <c r="AE235" s="26" t="str">
        <f t="shared" si="40"/>
        <v/>
      </c>
      <c r="AG235" s="26" t="str">
        <f>IF($D235="", "", COUNTIF($D$11:$D$2510, "&gt;"&amp;$D235)+1+COUNTIF($D$11:$D235, $D235)-1)</f>
        <v/>
      </c>
      <c r="AH235" s="92" t="str">
        <f t="shared" si="41"/>
        <v/>
      </c>
      <c r="AJ235" s="26" t="str">
        <f t="shared" si="42"/>
        <v/>
      </c>
      <c r="AK235" s="26" t="str">
        <f t="shared" si="43"/>
        <v/>
      </c>
    </row>
    <row r="236" spans="1:37" x14ac:dyDescent="0.25">
      <c r="A236" s="97"/>
      <c r="B236" s="26" t="str">
        <f t="shared" si="33"/>
        <v/>
      </c>
      <c r="C236" s="97"/>
      <c r="D236" s="123"/>
      <c r="E236" s="124"/>
      <c r="F236" s="125"/>
      <c r="G236" s="97"/>
      <c r="H236" s="24" t="str">
        <f>IF($E236="", "", IFERROR(ROUND($E236*INDEX('Intro &amp; Setup'!$BY$8:$BY$9, MATCH($E$8, 'Intro &amp; Setup'!$BX$8:$BX$9, 0)), 2), ""))</f>
        <v/>
      </c>
      <c r="I236" s="18" t="str">
        <f>IF(OR($E236="", $F236=""), "", IF($E$8='Intro &amp; Setup'!$BX$9, $F236/$E236, IF($H$8='Intro &amp; Setup'!$BX$9, $F236/$H236, "")))</f>
        <v/>
      </c>
      <c r="J236" s="21" t="str">
        <f>IF(OR($E236="", $F236=""), "", IF($E$8='Intro &amp; Setup'!$BX$8, $F236/$E236, IF($H$8='Intro &amp; Setup'!$BX$8, $F236/$H236, "")))</f>
        <v/>
      </c>
      <c r="K236" s="97"/>
      <c r="L236" s="42" t="str">
        <f t="array" ref="L236">IF($W236="", "", IFERROR(INDEX('Standard Runs'!$D$11:$D$65, MATCH(1, ('Standard Runs'!$F$11:$F$65&lt;=E236)*('Standard Runs'!$G$11:$G$65&gt;=E236), 0)), ""))</f>
        <v/>
      </c>
      <c r="M236" s="45" t="str">
        <f t="shared" si="34"/>
        <v/>
      </c>
      <c r="N236" s="97"/>
      <c r="O236" s="52" t="str">
        <f t="shared" si="35"/>
        <v/>
      </c>
      <c r="P236" s="53" t="str">
        <f>IF(OR($L236="", $M236=""), "", COUNTIFS($L$11:$L$2510, $L236, $M$11:$M$2510, "&lt;"&amp;$M236)+1+COUNTIFS($L$11:$L236, $L236, $M$11:$M236, $M236)-1)</f>
        <v/>
      </c>
      <c r="Q236" s="97"/>
      <c r="R236" s="57" t="str">
        <f t="array" ref="R236">IF(OR($L236="", $M236=""), "", MIN(IF($L$11:$L$2510=$L236, $M$11:$M$2510)))</f>
        <v/>
      </c>
      <c r="S236" s="18" t="str">
        <f t="array" ref="S236">IF(OR($L236="", $M236=""), "", AVERAGEIF($L$11:$L$2510, $L236, $M$11:$M$2510))</f>
        <v/>
      </c>
      <c r="T236" s="21" t="str">
        <f t="array" ref="T236">IF(OR($L236="", $M236=""), "", MAX(IF($L$11:$L$2510=$L236, $M$11:$M$2510)))</f>
        <v/>
      </c>
      <c r="U236" s="97"/>
      <c r="W236" s="26" t="str">
        <f t="shared" si="36"/>
        <v/>
      </c>
      <c r="X236" s="26" t="str">
        <f t="shared" si="37"/>
        <v/>
      </c>
      <c r="Z236" s="48" t="str">
        <f>IFERROR(INDEX('Standard Runs'!$E$11:$E$65, MATCH($L236, 'Standard Runs'!$D$11:$D$65, 0)), "")</f>
        <v/>
      </c>
      <c r="AB236" s="26" t="str">
        <f t="shared" si="38"/>
        <v/>
      </c>
      <c r="AC236" s="26" t="str">
        <f t="shared" si="39"/>
        <v/>
      </c>
      <c r="AE236" s="26" t="str">
        <f t="shared" si="40"/>
        <v/>
      </c>
      <c r="AG236" s="26" t="str">
        <f>IF($D236="", "", COUNTIF($D$11:$D$2510, "&gt;"&amp;$D236)+1+COUNTIF($D$11:$D236, $D236)-1)</f>
        <v/>
      </c>
      <c r="AH236" s="92" t="str">
        <f t="shared" si="41"/>
        <v/>
      </c>
      <c r="AJ236" s="26" t="str">
        <f t="shared" si="42"/>
        <v/>
      </c>
      <c r="AK236" s="26" t="str">
        <f t="shared" si="43"/>
        <v/>
      </c>
    </row>
    <row r="237" spans="1:37" x14ac:dyDescent="0.25">
      <c r="A237" s="97"/>
      <c r="B237" s="26" t="str">
        <f t="shared" si="33"/>
        <v/>
      </c>
      <c r="C237" s="97"/>
      <c r="D237" s="123"/>
      <c r="E237" s="124"/>
      <c r="F237" s="125"/>
      <c r="G237" s="97"/>
      <c r="H237" s="24" t="str">
        <f>IF($E237="", "", IFERROR(ROUND($E237*INDEX('Intro &amp; Setup'!$BY$8:$BY$9, MATCH($E$8, 'Intro &amp; Setup'!$BX$8:$BX$9, 0)), 2), ""))</f>
        <v/>
      </c>
      <c r="I237" s="18" t="str">
        <f>IF(OR($E237="", $F237=""), "", IF($E$8='Intro &amp; Setup'!$BX$9, $F237/$E237, IF($H$8='Intro &amp; Setup'!$BX$9, $F237/$H237, "")))</f>
        <v/>
      </c>
      <c r="J237" s="21" t="str">
        <f>IF(OR($E237="", $F237=""), "", IF($E$8='Intro &amp; Setup'!$BX$8, $F237/$E237, IF($H$8='Intro &amp; Setup'!$BX$8, $F237/$H237, "")))</f>
        <v/>
      </c>
      <c r="K237" s="97"/>
      <c r="L237" s="42" t="str">
        <f t="array" ref="L237">IF($W237="", "", IFERROR(INDEX('Standard Runs'!$D$11:$D$65, MATCH(1, ('Standard Runs'!$F$11:$F$65&lt;=E237)*('Standard Runs'!$G$11:$G$65&gt;=E237), 0)), ""))</f>
        <v/>
      </c>
      <c r="M237" s="45" t="str">
        <f t="shared" si="34"/>
        <v/>
      </c>
      <c r="N237" s="97"/>
      <c r="O237" s="52" t="str">
        <f t="shared" si="35"/>
        <v/>
      </c>
      <c r="P237" s="53" t="str">
        <f>IF(OR($L237="", $M237=""), "", COUNTIFS($L$11:$L$2510, $L237, $M$11:$M$2510, "&lt;"&amp;$M237)+1+COUNTIFS($L$11:$L237, $L237, $M$11:$M237, $M237)-1)</f>
        <v/>
      </c>
      <c r="Q237" s="97"/>
      <c r="R237" s="57" t="str">
        <f t="array" ref="R237">IF(OR($L237="", $M237=""), "", MIN(IF($L$11:$L$2510=$L237, $M$11:$M$2510)))</f>
        <v/>
      </c>
      <c r="S237" s="18" t="str">
        <f t="array" ref="S237">IF(OR($L237="", $M237=""), "", AVERAGEIF($L$11:$L$2510, $L237, $M$11:$M$2510))</f>
        <v/>
      </c>
      <c r="T237" s="21" t="str">
        <f t="array" ref="T237">IF(OR($L237="", $M237=""), "", MAX(IF($L$11:$L$2510=$L237, $M$11:$M$2510)))</f>
        <v/>
      </c>
      <c r="U237" s="97"/>
      <c r="W237" s="26" t="str">
        <f t="shared" si="36"/>
        <v/>
      </c>
      <c r="X237" s="26" t="str">
        <f t="shared" si="37"/>
        <v/>
      </c>
      <c r="Z237" s="48" t="str">
        <f>IFERROR(INDEX('Standard Runs'!$E$11:$E$65, MATCH($L237, 'Standard Runs'!$D$11:$D$65, 0)), "")</f>
        <v/>
      </c>
      <c r="AB237" s="26" t="str">
        <f t="shared" si="38"/>
        <v/>
      </c>
      <c r="AC237" s="26" t="str">
        <f t="shared" si="39"/>
        <v/>
      </c>
      <c r="AE237" s="26" t="str">
        <f t="shared" si="40"/>
        <v/>
      </c>
      <c r="AG237" s="26" t="str">
        <f>IF($D237="", "", COUNTIF($D$11:$D$2510, "&gt;"&amp;$D237)+1+COUNTIF($D$11:$D237, $D237)-1)</f>
        <v/>
      </c>
      <c r="AH237" s="92" t="str">
        <f t="shared" si="41"/>
        <v/>
      </c>
      <c r="AJ237" s="26" t="str">
        <f t="shared" si="42"/>
        <v/>
      </c>
      <c r="AK237" s="26" t="str">
        <f t="shared" si="43"/>
        <v/>
      </c>
    </row>
    <row r="238" spans="1:37" x14ac:dyDescent="0.25">
      <c r="A238" s="97"/>
      <c r="B238" s="26" t="str">
        <f t="shared" si="33"/>
        <v/>
      </c>
      <c r="C238" s="97"/>
      <c r="D238" s="123"/>
      <c r="E238" s="124"/>
      <c r="F238" s="125"/>
      <c r="G238" s="97"/>
      <c r="H238" s="24" t="str">
        <f>IF($E238="", "", IFERROR(ROUND($E238*INDEX('Intro &amp; Setup'!$BY$8:$BY$9, MATCH($E$8, 'Intro &amp; Setup'!$BX$8:$BX$9, 0)), 2), ""))</f>
        <v/>
      </c>
      <c r="I238" s="18" t="str">
        <f>IF(OR($E238="", $F238=""), "", IF($E$8='Intro &amp; Setup'!$BX$9, $F238/$E238, IF($H$8='Intro &amp; Setup'!$BX$9, $F238/$H238, "")))</f>
        <v/>
      </c>
      <c r="J238" s="21" t="str">
        <f>IF(OR($E238="", $F238=""), "", IF($E$8='Intro &amp; Setup'!$BX$8, $F238/$E238, IF($H$8='Intro &amp; Setup'!$BX$8, $F238/$H238, "")))</f>
        <v/>
      </c>
      <c r="K238" s="97"/>
      <c r="L238" s="42" t="str">
        <f t="array" ref="L238">IF($W238="", "", IFERROR(INDEX('Standard Runs'!$D$11:$D$65, MATCH(1, ('Standard Runs'!$F$11:$F$65&lt;=E238)*('Standard Runs'!$G$11:$G$65&gt;=E238), 0)), ""))</f>
        <v/>
      </c>
      <c r="M238" s="45" t="str">
        <f t="shared" si="34"/>
        <v/>
      </c>
      <c r="N238" s="97"/>
      <c r="O238" s="52" t="str">
        <f t="shared" si="35"/>
        <v/>
      </c>
      <c r="P238" s="53" t="str">
        <f>IF(OR($L238="", $M238=""), "", COUNTIFS($L$11:$L$2510, $L238, $M$11:$M$2510, "&lt;"&amp;$M238)+1+COUNTIFS($L$11:$L238, $L238, $M$11:$M238, $M238)-1)</f>
        <v/>
      </c>
      <c r="Q238" s="97"/>
      <c r="R238" s="57" t="str">
        <f t="array" ref="R238">IF(OR($L238="", $M238=""), "", MIN(IF($L$11:$L$2510=$L238, $M$11:$M$2510)))</f>
        <v/>
      </c>
      <c r="S238" s="18" t="str">
        <f t="array" ref="S238">IF(OR($L238="", $M238=""), "", AVERAGEIF($L$11:$L$2510, $L238, $M$11:$M$2510))</f>
        <v/>
      </c>
      <c r="T238" s="21" t="str">
        <f t="array" ref="T238">IF(OR($L238="", $M238=""), "", MAX(IF($L$11:$L$2510=$L238, $M$11:$M$2510)))</f>
        <v/>
      </c>
      <c r="U238" s="97"/>
      <c r="W238" s="26" t="str">
        <f t="shared" si="36"/>
        <v/>
      </c>
      <c r="X238" s="26" t="str">
        <f t="shared" si="37"/>
        <v/>
      </c>
      <c r="Z238" s="48" t="str">
        <f>IFERROR(INDEX('Standard Runs'!$E$11:$E$65, MATCH($L238, 'Standard Runs'!$D$11:$D$65, 0)), "")</f>
        <v/>
      </c>
      <c r="AB238" s="26" t="str">
        <f t="shared" si="38"/>
        <v/>
      </c>
      <c r="AC238" s="26" t="str">
        <f t="shared" si="39"/>
        <v/>
      </c>
      <c r="AE238" s="26" t="str">
        <f t="shared" si="40"/>
        <v/>
      </c>
      <c r="AG238" s="26" t="str">
        <f>IF($D238="", "", COUNTIF($D$11:$D$2510, "&gt;"&amp;$D238)+1+COUNTIF($D$11:$D238, $D238)-1)</f>
        <v/>
      </c>
      <c r="AH238" s="92" t="str">
        <f t="shared" si="41"/>
        <v/>
      </c>
      <c r="AJ238" s="26" t="str">
        <f t="shared" si="42"/>
        <v/>
      </c>
      <c r="AK238" s="26" t="str">
        <f t="shared" si="43"/>
        <v/>
      </c>
    </row>
    <row r="239" spans="1:37" x14ac:dyDescent="0.25">
      <c r="A239" s="97"/>
      <c r="B239" s="26" t="str">
        <f t="shared" si="33"/>
        <v/>
      </c>
      <c r="C239" s="97"/>
      <c r="D239" s="123"/>
      <c r="E239" s="124"/>
      <c r="F239" s="125"/>
      <c r="G239" s="97"/>
      <c r="H239" s="24" t="str">
        <f>IF($E239="", "", IFERROR(ROUND($E239*INDEX('Intro &amp; Setup'!$BY$8:$BY$9, MATCH($E$8, 'Intro &amp; Setup'!$BX$8:$BX$9, 0)), 2), ""))</f>
        <v/>
      </c>
      <c r="I239" s="18" t="str">
        <f>IF(OR($E239="", $F239=""), "", IF($E$8='Intro &amp; Setup'!$BX$9, $F239/$E239, IF($H$8='Intro &amp; Setup'!$BX$9, $F239/$H239, "")))</f>
        <v/>
      </c>
      <c r="J239" s="21" t="str">
        <f>IF(OR($E239="", $F239=""), "", IF($E$8='Intro &amp; Setup'!$BX$8, $F239/$E239, IF($H$8='Intro &amp; Setup'!$BX$8, $F239/$H239, "")))</f>
        <v/>
      </c>
      <c r="K239" s="97"/>
      <c r="L239" s="42" t="str">
        <f t="array" ref="L239">IF($W239="", "", IFERROR(INDEX('Standard Runs'!$D$11:$D$65, MATCH(1, ('Standard Runs'!$F$11:$F$65&lt;=E239)*('Standard Runs'!$G$11:$G$65&gt;=E239), 0)), ""))</f>
        <v/>
      </c>
      <c r="M239" s="45" t="str">
        <f t="shared" si="34"/>
        <v/>
      </c>
      <c r="N239" s="97"/>
      <c r="O239" s="52" t="str">
        <f t="shared" si="35"/>
        <v/>
      </c>
      <c r="P239" s="53" t="str">
        <f>IF(OR($L239="", $M239=""), "", COUNTIFS($L$11:$L$2510, $L239, $M$11:$M$2510, "&lt;"&amp;$M239)+1+COUNTIFS($L$11:$L239, $L239, $M$11:$M239, $M239)-1)</f>
        <v/>
      </c>
      <c r="Q239" s="97"/>
      <c r="R239" s="57" t="str">
        <f t="array" ref="R239">IF(OR($L239="", $M239=""), "", MIN(IF($L$11:$L$2510=$L239, $M$11:$M$2510)))</f>
        <v/>
      </c>
      <c r="S239" s="18" t="str">
        <f t="array" ref="S239">IF(OR($L239="", $M239=""), "", AVERAGEIF($L$11:$L$2510, $L239, $M$11:$M$2510))</f>
        <v/>
      </c>
      <c r="T239" s="21" t="str">
        <f t="array" ref="T239">IF(OR($L239="", $M239=""), "", MAX(IF($L$11:$L$2510=$L239, $M$11:$M$2510)))</f>
        <v/>
      </c>
      <c r="U239" s="97"/>
      <c r="W239" s="26" t="str">
        <f t="shared" si="36"/>
        <v/>
      </c>
      <c r="X239" s="26" t="str">
        <f t="shared" si="37"/>
        <v/>
      </c>
      <c r="Z239" s="48" t="str">
        <f>IFERROR(INDEX('Standard Runs'!$E$11:$E$65, MATCH($L239, 'Standard Runs'!$D$11:$D$65, 0)), "")</f>
        <v/>
      </c>
      <c r="AB239" s="26" t="str">
        <f t="shared" si="38"/>
        <v/>
      </c>
      <c r="AC239" s="26" t="str">
        <f t="shared" si="39"/>
        <v/>
      </c>
      <c r="AE239" s="26" t="str">
        <f t="shared" si="40"/>
        <v/>
      </c>
      <c r="AG239" s="26" t="str">
        <f>IF($D239="", "", COUNTIF($D$11:$D$2510, "&gt;"&amp;$D239)+1+COUNTIF($D$11:$D239, $D239)-1)</f>
        <v/>
      </c>
      <c r="AH239" s="92" t="str">
        <f t="shared" si="41"/>
        <v/>
      </c>
      <c r="AJ239" s="26" t="str">
        <f t="shared" si="42"/>
        <v/>
      </c>
      <c r="AK239" s="26" t="str">
        <f t="shared" si="43"/>
        <v/>
      </c>
    </row>
    <row r="240" spans="1:37" x14ac:dyDescent="0.25">
      <c r="A240" s="97"/>
      <c r="B240" s="26" t="str">
        <f t="shared" si="33"/>
        <v/>
      </c>
      <c r="C240" s="97"/>
      <c r="D240" s="123"/>
      <c r="E240" s="124"/>
      <c r="F240" s="125"/>
      <c r="G240" s="97"/>
      <c r="H240" s="24" t="str">
        <f>IF($E240="", "", IFERROR(ROUND($E240*INDEX('Intro &amp; Setup'!$BY$8:$BY$9, MATCH($E$8, 'Intro &amp; Setup'!$BX$8:$BX$9, 0)), 2), ""))</f>
        <v/>
      </c>
      <c r="I240" s="18" t="str">
        <f>IF(OR($E240="", $F240=""), "", IF($E$8='Intro &amp; Setup'!$BX$9, $F240/$E240, IF($H$8='Intro &amp; Setup'!$BX$9, $F240/$H240, "")))</f>
        <v/>
      </c>
      <c r="J240" s="21" t="str">
        <f>IF(OR($E240="", $F240=""), "", IF($E$8='Intro &amp; Setup'!$BX$8, $F240/$E240, IF($H$8='Intro &amp; Setup'!$BX$8, $F240/$H240, "")))</f>
        <v/>
      </c>
      <c r="K240" s="97"/>
      <c r="L240" s="42" t="str">
        <f t="array" ref="L240">IF($W240="", "", IFERROR(INDEX('Standard Runs'!$D$11:$D$65, MATCH(1, ('Standard Runs'!$F$11:$F$65&lt;=E240)*('Standard Runs'!$G$11:$G$65&gt;=E240), 0)), ""))</f>
        <v/>
      </c>
      <c r="M240" s="45" t="str">
        <f t="shared" si="34"/>
        <v/>
      </c>
      <c r="N240" s="97"/>
      <c r="O240" s="52" t="str">
        <f t="shared" si="35"/>
        <v/>
      </c>
      <c r="P240" s="53" t="str">
        <f>IF(OR($L240="", $M240=""), "", COUNTIFS($L$11:$L$2510, $L240, $M$11:$M$2510, "&lt;"&amp;$M240)+1+COUNTIFS($L$11:$L240, $L240, $M$11:$M240, $M240)-1)</f>
        <v/>
      </c>
      <c r="Q240" s="97"/>
      <c r="R240" s="57" t="str">
        <f t="array" ref="R240">IF(OR($L240="", $M240=""), "", MIN(IF($L$11:$L$2510=$L240, $M$11:$M$2510)))</f>
        <v/>
      </c>
      <c r="S240" s="18" t="str">
        <f t="array" ref="S240">IF(OR($L240="", $M240=""), "", AVERAGEIF($L$11:$L$2510, $L240, $M$11:$M$2510))</f>
        <v/>
      </c>
      <c r="T240" s="21" t="str">
        <f t="array" ref="T240">IF(OR($L240="", $M240=""), "", MAX(IF($L$11:$L$2510=$L240, $M$11:$M$2510)))</f>
        <v/>
      </c>
      <c r="U240" s="97"/>
      <c r="W240" s="26" t="str">
        <f t="shared" si="36"/>
        <v/>
      </c>
      <c r="X240" s="26" t="str">
        <f t="shared" si="37"/>
        <v/>
      </c>
      <c r="Z240" s="48" t="str">
        <f>IFERROR(INDEX('Standard Runs'!$E$11:$E$65, MATCH($L240, 'Standard Runs'!$D$11:$D$65, 0)), "")</f>
        <v/>
      </c>
      <c r="AB240" s="26" t="str">
        <f t="shared" si="38"/>
        <v/>
      </c>
      <c r="AC240" s="26" t="str">
        <f t="shared" si="39"/>
        <v/>
      </c>
      <c r="AE240" s="26" t="str">
        <f t="shared" si="40"/>
        <v/>
      </c>
      <c r="AG240" s="26" t="str">
        <f>IF($D240="", "", COUNTIF($D$11:$D$2510, "&gt;"&amp;$D240)+1+COUNTIF($D$11:$D240, $D240)-1)</f>
        <v/>
      </c>
      <c r="AH240" s="92" t="str">
        <f t="shared" si="41"/>
        <v/>
      </c>
      <c r="AJ240" s="26" t="str">
        <f t="shared" si="42"/>
        <v/>
      </c>
      <c r="AK240" s="26" t="str">
        <f t="shared" si="43"/>
        <v/>
      </c>
    </row>
    <row r="241" spans="1:37" x14ac:dyDescent="0.25">
      <c r="A241" s="97"/>
      <c r="B241" s="26" t="str">
        <f t="shared" si="33"/>
        <v/>
      </c>
      <c r="C241" s="97"/>
      <c r="D241" s="123"/>
      <c r="E241" s="124"/>
      <c r="F241" s="125"/>
      <c r="G241" s="97"/>
      <c r="H241" s="24" t="str">
        <f>IF($E241="", "", IFERROR(ROUND($E241*INDEX('Intro &amp; Setup'!$BY$8:$BY$9, MATCH($E$8, 'Intro &amp; Setup'!$BX$8:$BX$9, 0)), 2), ""))</f>
        <v/>
      </c>
      <c r="I241" s="18" t="str">
        <f>IF(OR($E241="", $F241=""), "", IF($E$8='Intro &amp; Setup'!$BX$9, $F241/$E241, IF($H$8='Intro &amp; Setup'!$BX$9, $F241/$H241, "")))</f>
        <v/>
      </c>
      <c r="J241" s="21" t="str">
        <f>IF(OR($E241="", $F241=""), "", IF($E$8='Intro &amp; Setup'!$BX$8, $F241/$E241, IF($H$8='Intro &amp; Setup'!$BX$8, $F241/$H241, "")))</f>
        <v/>
      </c>
      <c r="K241" s="97"/>
      <c r="L241" s="42" t="str">
        <f t="array" ref="L241">IF($W241="", "", IFERROR(INDEX('Standard Runs'!$D$11:$D$65, MATCH(1, ('Standard Runs'!$F$11:$F$65&lt;=E241)*('Standard Runs'!$G$11:$G$65&gt;=E241), 0)), ""))</f>
        <v/>
      </c>
      <c r="M241" s="45" t="str">
        <f t="shared" si="34"/>
        <v/>
      </c>
      <c r="N241" s="97"/>
      <c r="O241" s="52" t="str">
        <f t="shared" si="35"/>
        <v/>
      </c>
      <c r="P241" s="53" t="str">
        <f>IF(OR($L241="", $M241=""), "", COUNTIFS($L$11:$L$2510, $L241, $M$11:$M$2510, "&lt;"&amp;$M241)+1+COUNTIFS($L$11:$L241, $L241, $M$11:$M241, $M241)-1)</f>
        <v/>
      </c>
      <c r="Q241" s="97"/>
      <c r="R241" s="57" t="str">
        <f t="array" ref="R241">IF(OR($L241="", $M241=""), "", MIN(IF($L$11:$L$2510=$L241, $M$11:$M$2510)))</f>
        <v/>
      </c>
      <c r="S241" s="18" t="str">
        <f t="array" ref="S241">IF(OR($L241="", $M241=""), "", AVERAGEIF($L$11:$L$2510, $L241, $M$11:$M$2510))</f>
        <v/>
      </c>
      <c r="T241" s="21" t="str">
        <f t="array" ref="T241">IF(OR($L241="", $M241=""), "", MAX(IF($L$11:$L$2510=$L241, $M$11:$M$2510)))</f>
        <v/>
      </c>
      <c r="U241" s="97"/>
      <c r="W241" s="26" t="str">
        <f t="shared" si="36"/>
        <v/>
      </c>
      <c r="X241" s="26" t="str">
        <f t="shared" si="37"/>
        <v/>
      </c>
      <c r="Z241" s="48" t="str">
        <f>IFERROR(INDEX('Standard Runs'!$E$11:$E$65, MATCH($L241, 'Standard Runs'!$D$11:$D$65, 0)), "")</f>
        <v/>
      </c>
      <c r="AB241" s="26" t="str">
        <f t="shared" si="38"/>
        <v/>
      </c>
      <c r="AC241" s="26" t="str">
        <f t="shared" si="39"/>
        <v/>
      </c>
      <c r="AE241" s="26" t="str">
        <f t="shared" si="40"/>
        <v/>
      </c>
      <c r="AG241" s="26" t="str">
        <f>IF($D241="", "", COUNTIF($D$11:$D$2510, "&gt;"&amp;$D241)+1+COUNTIF($D$11:$D241, $D241)-1)</f>
        <v/>
      </c>
      <c r="AH241" s="92" t="str">
        <f t="shared" si="41"/>
        <v/>
      </c>
      <c r="AJ241" s="26" t="str">
        <f t="shared" si="42"/>
        <v/>
      </c>
      <c r="AK241" s="26" t="str">
        <f t="shared" si="43"/>
        <v/>
      </c>
    </row>
    <row r="242" spans="1:37" x14ac:dyDescent="0.25">
      <c r="A242" s="97"/>
      <c r="B242" s="26" t="str">
        <f t="shared" si="33"/>
        <v/>
      </c>
      <c r="C242" s="97"/>
      <c r="D242" s="123"/>
      <c r="E242" s="124"/>
      <c r="F242" s="125"/>
      <c r="G242" s="97"/>
      <c r="H242" s="24" t="str">
        <f>IF($E242="", "", IFERROR(ROUND($E242*INDEX('Intro &amp; Setup'!$BY$8:$BY$9, MATCH($E$8, 'Intro &amp; Setup'!$BX$8:$BX$9, 0)), 2), ""))</f>
        <v/>
      </c>
      <c r="I242" s="18" t="str">
        <f>IF(OR($E242="", $F242=""), "", IF($E$8='Intro &amp; Setup'!$BX$9, $F242/$E242, IF($H$8='Intro &amp; Setup'!$BX$9, $F242/$H242, "")))</f>
        <v/>
      </c>
      <c r="J242" s="21" t="str">
        <f>IF(OR($E242="", $F242=""), "", IF($E$8='Intro &amp; Setup'!$BX$8, $F242/$E242, IF($H$8='Intro &amp; Setup'!$BX$8, $F242/$H242, "")))</f>
        <v/>
      </c>
      <c r="K242" s="97"/>
      <c r="L242" s="42" t="str">
        <f t="array" ref="L242">IF($W242="", "", IFERROR(INDEX('Standard Runs'!$D$11:$D$65, MATCH(1, ('Standard Runs'!$F$11:$F$65&lt;=E242)*('Standard Runs'!$G$11:$G$65&gt;=E242), 0)), ""))</f>
        <v/>
      </c>
      <c r="M242" s="45" t="str">
        <f t="shared" si="34"/>
        <v/>
      </c>
      <c r="N242" s="97"/>
      <c r="O242" s="52" t="str">
        <f t="shared" si="35"/>
        <v/>
      </c>
      <c r="P242" s="53" t="str">
        <f>IF(OR($L242="", $M242=""), "", COUNTIFS($L$11:$L$2510, $L242, $M$11:$M$2510, "&lt;"&amp;$M242)+1+COUNTIFS($L$11:$L242, $L242, $M$11:$M242, $M242)-1)</f>
        <v/>
      </c>
      <c r="Q242" s="97"/>
      <c r="R242" s="57" t="str">
        <f t="array" ref="R242">IF(OR($L242="", $M242=""), "", MIN(IF($L$11:$L$2510=$L242, $M$11:$M$2510)))</f>
        <v/>
      </c>
      <c r="S242" s="18" t="str">
        <f t="array" ref="S242">IF(OR($L242="", $M242=""), "", AVERAGEIF($L$11:$L$2510, $L242, $M$11:$M$2510))</f>
        <v/>
      </c>
      <c r="T242" s="21" t="str">
        <f t="array" ref="T242">IF(OR($L242="", $M242=""), "", MAX(IF($L$11:$L$2510=$L242, $M$11:$M$2510)))</f>
        <v/>
      </c>
      <c r="U242" s="97"/>
      <c r="W242" s="26" t="str">
        <f t="shared" si="36"/>
        <v/>
      </c>
      <c r="X242" s="26" t="str">
        <f t="shared" si="37"/>
        <v/>
      </c>
      <c r="Z242" s="48" t="str">
        <f>IFERROR(INDEX('Standard Runs'!$E$11:$E$65, MATCH($L242, 'Standard Runs'!$D$11:$D$65, 0)), "")</f>
        <v/>
      </c>
      <c r="AB242" s="26" t="str">
        <f t="shared" si="38"/>
        <v/>
      </c>
      <c r="AC242" s="26" t="str">
        <f t="shared" si="39"/>
        <v/>
      </c>
      <c r="AE242" s="26" t="str">
        <f t="shared" si="40"/>
        <v/>
      </c>
      <c r="AG242" s="26" t="str">
        <f>IF($D242="", "", COUNTIF($D$11:$D$2510, "&gt;"&amp;$D242)+1+COUNTIF($D$11:$D242, $D242)-1)</f>
        <v/>
      </c>
      <c r="AH242" s="92" t="str">
        <f t="shared" si="41"/>
        <v/>
      </c>
      <c r="AJ242" s="26" t="str">
        <f t="shared" si="42"/>
        <v/>
      </c>
      <c r="AK242" s="26" t="str">
        <f t="shared" si="43"/>
        <v/>
      </c>
    </row>
    <row r="243" spans="1:37" x14ac:dyDescent="0.25">
      <c r="A243" s="97"/>
      <c r="B243" s="26" t="str">
        <f t="shared" si="33"/>
        <v/>
      </c>
      <c r="C243" s="97"/>
      <c r="D243" s="123"/>
      <c r="E243" s="124"/>
      <c r="F243" s="125"/>
      <c r="G243" s="97"/>
      <c r="H243" s="24" t="str">
        <f>IF($E243="", "", IFERROR(ROUND($E243*INDEX('Intro &amp; Setup'!$BY$8:$BY$9, MATCH($E$8, 'Intro &amp; Setup'!$BX$8:$BX$9, 0)), 2), ""))</f>
        <v/>
      </c>
      <c r="I243" s="18" t="str">
        <f>IF(OR($E243="", $F243=""), "", IF($E$8='Intro &amp; Setup'!$BX$9, $F243/$E243, IF($H$8='Intro &amp; Setup'!$BX$9, $F243/$H243, "")))</f>
        <v/>
      </c>
      <c r="J243" s="21" t="str">
        <f>IF(OR($E243="", $F243=""), "", IF($E$8='Intro &amp; Setup'!$BX$8, $F243/$E243, IF($H$8='Intro &amp; Setup'!$BX$8, $F243/$H243, "")))</f>
        <v/>
      </c>
      <c r="K243" s="97"/>
      <c r="L243" s="42" t="str">
        <f t="array" ref="L243">IF($W243="", "", IFERROR(INDEX('Standard Runs'!$D$11:$D$65, MATCH(1, ('Standard Runs'!$F$11:$F$65&lt;=E243)*('Standard Runs'!$G$11:$G$65&gt;=E243), 0)), ""))</f>
        <v/>
      </c>
      <c r="M243" s="45" t="str">
        <f t="shared" si="34"/>
        <v/>
      </c>
      <c r="N243" s="97"/>
      <c r="O243" s="52" t="str">
        <f t="shared" si="35"/>
        <v/>
      </c>
      <c r="P243" s="53" t="str">
        <f>IF(OR($L243="", $M243=""), "", COUNTIFS($L$11:$L$2510, $L243, $M$11:$M$2510, "&lt;"&amp;$M243)+1+COUNTIFS($L$11:$L243, $L243, $M$11:$M243, $M243)-1)</f>
        <v/>
      </c>
      <c r="Q243" s="97"/>
      <c r="R243" s="57" t="str">
        <f t="array" ref="R243">IF(OR($L243="", $M243=""), "", MIN(IF($L$11:$L$2510=$L243, $M$11:$M$2510)))</f>
        <v/>
      </c>
      <c r="S243" s="18" t="str">
        <f t="array" ref="S243">IF(OR($L243="", $M243=""), "", AVERAGEIF($L$11:$L$2510, $L243, $M$11:$M$2510))</f>
        <v/>
      </c>
      <c r="T243" s="21" t="str">
        <f t="array" ref="T243">IF(OR($L243="", $M243=""), "", MAX(IF($L$11:$L$2510=$L243, $M$11:$M$2510)))</f>
        <v/>
      </c>
      <c r="U243" s="97"/>
      <c r="W243" s="26" t="str">
        <f t="shared" si="36"/>
        <v/>
      </c>
      <c r="X243" s="26" t="str">
        <f t="shared" si="37"/>
        <v/>
      </c>
      <c r="Z243" s="48" t="str">
        <f>IFERROR(INDEX('Standard Runs'!$E$11:$E$65, MATCH($L243, 'Standard Runs'!$D$11:$D$65, 0)), "")</f>
        <v/>
      </c>
      <c r="AB243" s="26" t="str">
        <f t="shared" si="38"/>
        <v/>
      </c>
      <c r="AC243" s="26" t="str">
        <f t="shared" si="39"/>
        <v/>
      </c>
      <c r="AE243" s="26" t="str">
        <f t="shared" si="40"/>
        <v/>
      </c>
      <c r="AG243" s="26" t="str">
        <f>IF($D243="", "", COUNTIF($D$11:$D$2510, "&gt;"&amp;$D243)+1+COUNTIF($D$11:$D243, $D243)-1)</f>
        <v/>
      </c>
      <c r="AH243" s="92" t="str">
        <f t="shared" si="41"/>
        <v/>
      </c>
      <c r="AJ243" s="26" t="str">
        <f t="shared" si="42"/>
        <v/>
      </c>
      <c r="AK243" s="26" t="str">
        <f t="shared" si="43"/>
        <v/>
      </c>
    </row>
    <row r="244" spans="1:37" x14ac:dyDescent="0.25">
      <c r="A244" s="97"/>
      <c r="B244" s="26" t="str">
        <f t="shared" si="33"/>
        <v/>
      </c>
      <c r="C244" s="97"/>
      <c r="D244" s="123"/>
      <c r="E244" s="124"/>
      <c r="F244" s="125"/>
      <c r="G244" s="97"/>
      <c r="H244" s="24" t="str">
        <f>IF($E244="", "", IFERROR(ROUND($E244*INDEX('Intro &amp; Setup'!$BY$8:$BY$9, MATCH($E$8, 'Intro &amp; Setup'!$BX$8:$BX$9, 0)), 2), ""))</f>
        <v/>
      </c>
      <c r="I244" s="18" t="str">
        <f>IF(OR($E244="", $F244=""), "", IF($E$8='Intro &amp; Setup'!$BX$9, $F244/$E244, IF($H$8='Intro &amp; Setup'!$BX$9, $F244/$H244, "")))</f>
        <v/>
      </c>
      <c r="J244" s="21" t="str">
        <f>IF(OR($E244="", $F244=""), "", IF($E$8='Intro &amp; Setup'!$BX$8, $F244/$E244, IF($H$8='Intro &amp; Setup'!$BX$8, $F244/$H244, "")))</f>
        <v/>
      </c>
      <c r="K244" s="97"/>
      <c r="L244" s="42" t="str">
        <f t="array" ref="L244">IF($W244="", "", IFERROR(INDEX('Standard Runs'!$D$11:$D$65, MATCH(1, ('Standard Runs'!$F$11:$F$65&lt;=E244)*('Standard Runs'!$G$11:$G$65&gt;=E244), 0)), ""))</f>
        <v/>
      </c>
      <c r="M244" s="45" t="str">
        <f t="shared" si="34"/>
        <v/>
      </c>
      <c r="N244" s="97"/>
      <c r="O244" s="52" t="str">
        <f t="shared" si="35"/>
        <v/>
      </c>
      <c r="P244" s="53" t="str">
        <f>IF(OR($L244="", $M244=""), "", COUNTIFS($L$11:$L$2510, $L244, $M$11:$M$2510, "&lt;"&amp;$M244)+1+COUNTIFS($L$11:$L244, $L244, $M$11:$M244, $M244)-1)</f>
        <v/>
      </c>
      <c r="Q244" s="97"/>
      <c r="R244" s="57" t="str">
        <f t="array" ref="R244">IF(OR($L244="", $M244=""), "", MIN(IF($L$11:$L$2510=$L244, $M$11:$M$2510)))</f>
        <v/>
      </c>
      <c r="S244" s="18" t="str">
        <f t="array" ref="S244">IF(OR($L244="", $M244=""), "", AVERAGEIF($L$11:$L$2510, $L244, $M$11:$M$2510))</f>
        <v/>
      </c>
      <c r="T244" s="21" t="str">
        <f t="array" ref="T244">IF(OR($L244="", $M244=""), "", MAX(IF($L$11:$L$2510=$L244, $M$11:$M$2510)))</f>
        <v/>
      </c>
      <c r="U244" s="97"/>
      <c r="W244" s="26" t="str">
        <f t="shared" si="36"/>
        <v/>
      </c>
      <c r="X244" s="26" t="str">
        <f t="shared" si="37"/>
        <v/>
      </c>
      <c r="Z244" s="48" t="str">
        <f>IFERROR(INDEX('Standard Runs'!$E$11:$E$65, MATCH($L244, 'Standard Runs'!$D$11:$D$65, 0)), "")</f>
        <v/>
      </c>
      <c r="AB244" s="26" t="str">
        <f t="shared" si="38"/>
        <v/>
      </c>
      <c r="AC244" s="26" t="str">
        <f t="shared" si="39"/>
        <v/>
      </c>
      <c r="AE244" s="26" t="str">
        <f t="shared" si="40"/>
        <v/>
      </c>
      <c r="AG244" s="26" t="str">
        <f>IF($D244="", "", COUNTIF($D$11:$D$2510, "&gt;"&amp;$D244)+1+COUNTIF($D$11:$D244, $D244)-1)</f>
        <v/>
      </c>
      <c r="AH244" s="92" t="str">
        <f t="shared" si="41"/>
        <v/>
      </c>
      <c r="AJ244" s="26" t="str">
        <f t="shared" si="42"/>
        <v/>
      </c>
      <c r="AK244" s="26" t="str">
        <f t="shared" si="43"/>
        <v/>
      </c>
    </row>
    <row r="245" spans="1:37" x14ac:dyDescent="0.25">
      <c r="A245" s="97"/>
      <c r="B245" s="26" t="str">
        <f t="shared" si="33"/>
        <v/>
      </c>
      <c r="C245" s="97"/>
      <c r="D245" s="123"/>
      <c r="E245" s="124"/>
      <c r="F245" s="125"/>
      <c r="G245" s="97"/>
      <c r="H245" s="24" t="str">
        <f>IF($E245="", "", IFERROR(ROUND($E245*INDEX('Intro &amp; Setup'!$BY$8:$BY$9, MATCH($E$8, 'Intro &amp; Setup'!$BX$8:$BX$9, 0)), 2), ""))</f>
        <v/>
      </c>
      <c r="I245" s="18" t="str">
        <f>IF(OR($E245="", $F245=""), "", IF($E$8='Intro &amp; Setup'!$BX$9, $F245/$E245, IF($H$8='Intro &amp; Setup'!$BX$9, $F245/$H245, "")))</f>
        <v/>
      </c>
      <c r="J245" s="21" t="str">
        <f>IF(OR($E245="", $F245=""), "", IF($E$8='Intro &amp; Setup'!$BX$8, $F245/$E245, IF($H$8='Intro &amp; Setup'!$BX$8, $F245/$H245, "")))</f>
        <v/>
      </c>
      <c r="K245" s="97"/>
      <c r="L245" s="42" t="str">
        <f t="array" ref="L245">IF($W245="", "", IFERROR(INDEX('Standard Runs'!$D$11:$D$65, MATCH(1, ('Standard Runs'!$F$11:$F$65&lt;=E245)*('Standard Runs'!$G$11:$G$65&gt;=E245), 0)), ""))</f>
        <v/>
      </c>
      <c r="M245" s="45" t="str">
        <f t="shared" si="34"/>
        <v/>
      </c>
      <c r="N245" s="97"/>
      <c r="O245" s="52" t="str">
        <f t="shared" si="35"/>
        <v/>
      </c>
      <c r="P245" s="53" t="str">
        <f>IF(OR($L245="", $M245=""), "", COUNTIFS($L$11:$L$2510, $L245, $M$11:$M$2510, "&lt;"&amp;$M245)+1+COUNTIFS($L$11:$L245, $L245, $M$11:$M245, $M245)-1)</f>
        <v/>
      </c>
      <c r="Q245" s="97"/>
      <c r="R245" s="57" t="str">
        <f t="array" ref="R245">IF(OR($L245="", $M245=""), "", MIN(IF($L$11:$L$2510=$L245, $M$11:$M$2510)))</f>
        <v/>
      </c>
      <c r="S245" s="18" t="str">
        <f t="array" ref="S245">IF(OR($L245="", $M245=""), "", AVERAGEIF($L$11:$L$2510, $L245, $M$11:$M$2510))</f>
        <v/>
      </c>
      <c r="T245" s="21" t="str">
        <f t="array" ref="T245">IF(OR($L245="", $M245=""), "", MAX(IF($L$11:$L$2510=$L245, $M$11:$M$2510)))</f>
        <v/>
      </c>
      <c r="U245" s="97"/>
      <c r="W245" s="26" t="str">
        <f t="shared" si="36"/>
        <v/>
      </c>
      <c r="X245" s="26" t="str">
        <f t="shared" si="37"/>
        <v/>
      </c>
      <c r="Z245" s="48" t="str">
        <f>IFERROR(INDEX('Standard Runs'!$E$11:$E$65, MATCH($L245, 'Standard Runs'!$D$11:$D$65, 0)), "")</f>
        <v/>
      </c>
      <c r="AB245" s="26" t="str">
        <f t="shared" si="38"/>
        <v/>
      </c>
      <c r="AC245" s="26" t="str">
        <f t="shared" si="39"/>
        <v/>
      </c>
      <c r="AE245" s="26" t="str">
        <f t="shared" si="40"/>
        <v/>
      </c>
      <c r="AG245" s="26" t="str">
        <f>IF($D245="", "", COUNTIF($D$11:$D$2510, "&gt;"&amp;$D245)+1+COUNTIF($D$11:$D245, $D245)-1)</f>
        <v/>
      </c>
      <c r="AH245" s="92" t="str">
        <f t="shared" si="41"/>
        <v/>
      </c>
      <c r="AJ245" s="26" t="str">
        <f t="shared" si="42"/>
        <v/>
      </c>
      <c r="AK245" s="26" t="str">
        <f t="shared" si="43"/>
        <v/>
      </c>
    </row>
    <row r="246" spans="1:37" x14ac:dyDescent="0.25">
      <c r="A246" s="97"/>
      <c r="B246" s="26" t="str">
        <f t="shared" si="33"/>
        <v/>
      </c>
      <c r="C246" s="97"/>
      <c r="D246" s="123"/>
      <c r="E246" s="124"/>
      <c r="F246" s="125"/>
      <c r="G246" s="97"/>
      <c r="H246" s="24" t="str">
        <f>IF($E246="", "", IFERROR(ROUND($E246*INDEX('Intro &amp; Setup'!$BY$8:$BY$9, MATCH($E$8, 'Intro &amp; Setup'!$BX$8:$BX$9, 0)), 2), ""))</f>
        <v/>
      </c>
      <c r="I246" s="18" t="str">
        <f>IF(OR($E246="", $F246=""), "", IF($E$8='Intro &amp; Setup'!$BX$9, $F246/$E246, IF($H$8='Intro &amp; Setup'!$BX$9, $F246/$H246, "")))</f>
        <v/>
      </c>
      <c r="J246" s="21" t="str">
        <f>IF(OR($E246="", $F246=""), "", IF($E$8='Intro &amp; Setup'!$BX$8, $F246/$E246, IF($H$8='Intro &amp; Setup'!$BX$8, $F246/$H246, "")))</f>
        <v/>
      </c>
      <c r="K246" s="97"/>
      <c r="L246" s="42" t="str">
        <f t="array" ref="L246">IF($W246="", "", IFERROR(INDEX('Standard Runs'!$D$11:$D$65, MATCH(1, ('Standard Runs'!$F$11:$F$65&lt;=E246)*('Standard Runs'!$G$11:$G$65&gt;=E246), 0)), ""))</f>
        <v/>
      </c>
      <c r="M246" s="45" t="str">
        <f t="shared" si="34"/>
        <v/>
      </c>
      <c r="N246" s="97"/>
      <c r="O246" s="52" t="str">
        <f t="shared" si="35"/>
        <v/>
      </c>
      <c r="P246" s="53" t="str">
        <f>IF(OR($L246="", $M246=""), "", COUNTIFS($L$11:$L$2510, $L246, $M$11:$M$2510, "&lt;"&amp;$M246)+1+COUNTIFS($L$11:$L246, $L246, $M$11:$M246, $M246)-1)</f>
        <v/>
      </c>
      <c r="Q246" s="97"/>
      <c r="R246" s="57" t="str">
        <f t="array" ref="R246">IF(OR($L246="", $M246=""), "", MIN(IF($L$11:$L$2510=$L246, $M$11:$M$2510)))</f>
        <v/>
      </c>
      <c r="S246" s="18" t="str">
        <f t="array" ref="S246">IF(OR($L246="", $M246=""), "", AVERAGEIF($L$11:$L$2510, $L246, $M$11:$M$2510))</f>
        <v/>
      </c>
      <c r="T246" s="21" t="str">
        <f t="array" ref="T246">IF(OR($L246="", $M246=""), "", MAX(IF($L$11:$L$2510=$L246, $M$11:$M$2510)))</f>
        <v/>
      </c>
      <c r="U246" s="97"/>
      <c r="W246" s="26" t="str">
        <f t="shared" si="36"/>
        <v/>
      </c>
      <c r="X246" s="26" t="str">
        <f t="shared" si="37"/>
        <v/>
      </c>
      <c r="Z246" s="48" t="str">
        <f>IFERROR(INDEX('Standard Runs'!$E$11:$E$65, MATCH($L246, 'Standard Runs'!$D$11:$D$65, 0)), "")</f>
        <v/>
      </c>
      <c r="AB246" s="26" t="str">
        <f t="shared" si="38"/>
        <v/>
      </c>
      <c r="AC246" s="26" t="str">
        <f t="shared" si="39"/>
        <v/>
      </c>
      <c r="AE246" s="26" t="str">
        <f t="shared" si="40"/>
        <v/>
      </c>
      <c r="AG246" s="26" t="str">
        <f>IF($D246="", "", COUNTIF($D$11:$D$2510, "&gt;"&amp;$D246)+1+COUNTIF($D$11:$D246, $D246)-1)</f>
        <v/>
      </c>
      <c r="AH246" s="92" t="str">
        <f t="shared" si="41"/>
        <v/>
      </c>
      <c r="AJ246" s="26" t="str">
        <f t="shared" si="42"/>
        <v/>
      </c>
      <c r="AK246" s="26" t="str">
        <f t="shared" si="43"/>
        <v/>
      </c>
    </row>
    <row r="247" spans="1:37" x14ac:dyDescent="0.25">
      <c r="A247" s="97"/>
      <c r="B247" s="26" t="str">
        <f t="shared" si="33"/>
        <v/>
      </c>
      <c r="C247" s="97"/>
      <c r="D247" s="123"/>
      <c r="E247" s="124"/>
      <c r="F247" s="125"/>
      <c r="G247" s="97"/>
      <c r="H247" s="24" t="str">
        <f>IF($E247="", "", IFERROR(ROUND($E247*INDEX('Intro &amp; Setup'!$BY$8:$BY$9, MATCH($E$8, 'Intro &amp; Setup'!$BX$8:$BX$9, 0)), 2), ""))</f>
        <v/>
      </c>
      <c r="I247" s="18" t="str">
        <f>IF(OR($E247="", $F247=""), "", IF($E$8='Intro &amp; Setup'!$BX$9, $F247/$E247, IF($H$8='Intro &amp; Setup'!$BX$9, $F247/$H247, "")))</f>
        <v/>
      </c>
      <c r="J247" s="21" t="str">
        <f>IF(OR($E247="", $F247=""), "", IF($E$8='Intro &amp; Setup'!$BX$8, $F247/$E247, IF($H$8='Intro &amp; Setup'!$BX$8, $F247/$H247, "")))</f>
        <v/>
      </c>
      <c r="K247" s="97"/>
      <c r="L247" s="42" t="str">
        <f t="array" ref="L247">IF($W247="", "", IFERROR(INDEX('Standard Runs'!$D$11:$D$65, MATCH(1, ('Standard Runs'!$F$11:$F$65&lt;=E247)*('Standard Runs'!$G$11:$G$65&gt;=E247), 0)), ""))</f>
        <v/>
      </c>
      <c r="M247" s="45" t="str">
        <f t="shared" si="34"/>
        <v/>
      </c>
      <c r="N247" s="97"/>
      <c r="O247" s="52" t="str">
        <f t="shared" si="35"/>
        <v/>
      </c>
      <c r="P247" s="53" t="str">
        <f>IF(OR($L247="", $M247=""), "", COUNTIFS($L$11:$L$2510, $L247, $M$11:$M$2510, "&lt;"&amp;$M247)+1+COUNTIFS($L$11:$L247, $L247, $M$11:$M247, $M247)-1)</f>
        <v/>
      </c>
      <c r="Q247" s="97"/>
      <c r="R247" s="57" t="str">
        <f t="array" ref="R247">IF(OR($L247="", $M247=""), "", MIN(IF($L$11:$L$2510=$L247, $M$11:$M$2510)))</f>
        <v/>
      </c>
      <c r="S247" s="18" t="str">
        <f t="array" ref="S247">IF(OR($L247="", $M247=""), "", AVERAGEIF($L$11:$L$2510, $L247, $M$11:$M$2510))</f>
        <v/>
      </c>
      <c r="T247" s="21" t="str">
        <f t="array" ref="T247">IF(OR($L247="", $M247=""), "", MAX(IF($L$11:$L$2510=$L247, $M$11:$M$2510)))</f>
        <v/>
      </c>
      <c r="U247" s="97"/>
      <c r="W247" s="26" t="str">
        <f t="shared" si="36"/>
        <v/>
      </c>
      <c r="X247" s="26" t="str">
        <f t="shared" si="37"/>
        <v/>
      </c>
      <c r="Z247" s="48" t="str">
        <f>IFERROR(INDEX('Standard Runs'!$E$11:$E$65, MATCH($L247, 'Standard Runs'!$D$11:$D$65, 0)), "")</f>
        <v/>
      </c>
      <c r="AB247" s="26" t="str">
        <f t="shared" si="38"/>
        <v/>
      </c>
      <c r="AC247" s="26" t="str">
        <f t="shared" si="39"/>
        <v/>
      </c>
      <c r="AE247" s="26" t="str">
        <f t="shared" si="40"/>
        <v/>
      </c>
      <c r="AG247" s="26" t="str">
        <f>IF($D247="", "", COUNTIF($D$11:$D$2510, "&gt;"&amp;$D247)+1+COUNTIF($D$11:$D247, $D247)-1)</f>
        <v/>
      </c>
      <c r="AH247" s="92" t="str">
        <f t="shared" si="41"/>
        <v/>
      </c>
      <c r="AJ247" s="26" t="str">
        <f t="shared" si="42"/>
        <v/>
      </c>
      <c r="AK247" s="26" t="str">
        <f t="shared" si="43"/>
        <v/>
      </c>
    </row>
    <row r="248" spans="1:37" x14ac:dyDescent="0.25">
      <c r="A248" s="97"/>
      <c r="B248" s="26" t="str">
        <f t="shared" si="33"/>
        <v/>
      </c>
      <c r="C248" s="97"/>
      <c r="D248" s="123"/>
      <c r="E248" s="124"/>
      <c r="F248" s="125"/>
      <c r="G248" s="97"/>
      <c r="H248" s="24" t="str">
        <f>IF($E248="", "", IFERROR(ROUND($E248*INDEX('Intro &amp; Setup'!$BY$8:$BY$9, MATCH($E$8, 'Intro &amp; Setup'!$BX$8:$BX$9, 0)), 2), ""))</f>
        <v/>
      </c>
      <c r="I248" s="18" t="str">
        <f>IF(OR($E248="", $F248=""), "", IF($E$8='Intro &amp; Setup'!$BX$9, $F248/$E248, IF($H$8='Intro &amp; Setup'!$BX$9, $F248/$H248, "")))</f>
        <v/>
      </c>
      <c r="J248" s="21" t="str">
        <f>IF(OR($E248="", $F248=""), "", IF($E$8='Intro &amp; Setup'!$BX$8, $F248/$E248, IF($H$8='Intro &amp; Setup'!$BX$8, $F248/$H248, "")))</f>
        <v/>
      </c>
      <c r="K248" s="97"/>
      <c r="L248" s="42" t="str">
        <f t="array" ref="L248">IF($W248="", "", IFERROR(INDEX('Standard Runs'!$D$11:$D$65, MATCH(1, ('Standard Runs'!$F$11:$F$65&lt;=E248)*('Standard Runs'!$G$11:$G$65&gt;=E248), 0)), ""))</f>
        <v/>
      </c>
      <c r="M248" s="45" t="str">
        <f t="shared" si="34"/>
        <v/>
      </c>
      <c r="N248" s="97"/>
      <c r="O248" s="52" t="str">
        <f t="shared" si="35"/>
        <v/>
      </c>
      <c r="P248" s="53" t="str">
        <f>IF(OR($L248="", $M248=""), "", COUNTIFS($L$11:$L$2510, $L248, $M$11:$M$2510, "&lt;"&amp;$M248)+1+COUNTIFS($L$11:$L248, $L248, $M$11:$M248, $M248)-1)</f>
        <v/>
      </c>
      <c r="Q248" s="97"/>
      <c r="R248" s="57" t="str">
        <f t="array" ref="R248">IF(OR($L248="", $M248=""), "", MIN(IF($L$11:$L$2510=$L248, $M$11:$M$2510)))</f>
        <v/>
      </c>
      <c r="S248" s="18" t="str">
        <f t="array" ref="S248">IF(OR($L248="", $M248=""), "", AVERAGEIF($L$11:$L$2510, $L248, $M$11:$M$2510))</f>
        <v/>
      </c>
      <c r="T248" s="21" t="str">
        <f t="array" ref="T248">IF(OR($L248="", $M248=""), "", MAX(IF($L$11:$L$2510=$L248, $M$11:$M$2510)))</f>
        <v/>
      </c>
      <c r="U248" s="97"/>
      <c r="W248" s="26" t="str">
        <f t="shared" si="36"/>
        <v/>
      </c>
      <c r="X248" s="26" t="str">
        <f t="shared" si="37"/>
        <v/>
      </c>
      <c r="Z248" s="48" t="str">
        <f>IFERROR(INDEX('Standard Runs'!$E$11:$E$65, MATCH($L248, 'Standard Runs'!$D$11:$D$65, 0)), "")</f>
        <v/>
      </c>
      <c r="AB248" s="26" t="str">
        <f t="shared" si="38"/>
        <v/>
      </c>
      <c r="AC248" s="26" t="str">
        <f t="shared" si="39"/>
        <v/>
      </c>
      <c r="AE248" s="26" t="str">
        <f t="shared" si="40"/>
        <v/>
      </c>
      <c r="AG248" s="26" t="str">
        <f>IF($D248="", "", COUNTIF($D$11:$D$2510, "&gt;"&amp;$D248)+1+COUNTIF($D$11:$D248, $D248)-1)</f>
        <v/>
      </c>
      <c r="AH248" s="92" t="str">
        <f t="shared" si="41"/>
        <v/>
      </c>
      <c r="AJ248" s="26" t="str">
        <f t="shared" si="42"/>
        <v/>
      </c>
      <c r="AK248" s="26" t="str">
        <f t="shared" si="43"/>
        <v/>
      </c>
    </row>
    <row r="249" spans="1:37" x14ac:dyDescent="0.25">
      <c r="A249" s="97"/>
      <c r="B249" s="26" t="str">
        <f t="shared" si="33"/>
        <v/>
      </c>
      <c r="C249" s="97"/>
      <c r="D249" s="123"/>
      <c r="E249" s="124"/>
      <c r="F249" s="125"/>
      <c r="G249" s="97"/>
      <c r="H249" s="24" t="str">
        <f>IF($E249="", "", IFERROR(ROUND($E249*INDEX('Intro &amp; Setup'!$BY$8:$BY$9, MATCH($E$8, 'Intro &amp; Setup'!$BX$8:$BX$9, 0)), 2), ""))</f>
        <v/>
      </c>
      <c r="I249" s="18" t="str">
        <f>IF(OR($E249="", $F249=""), "", IF($E$8='Intro &amp; Setup'!$BX$9, $F249/$E249, IF($H$8='Intro &amp; Setup'!$BX$9, $F249/$H249, "")))</f>
        <v/>
      </c>
      <c r="J249" s="21" t="str">
        <f>IF(OR($E249="", $F249=""), "", IF($E$8='Intro &amp; Setup'!$BX$8, $F249/$E249, IF($H$8='Intro &amp; Setup'!$BX$8, $F249/$H249, "")))</f>
        <v/>
      </c>
      <c r="K249" s="97"/>
      <c r="L249" s="42" t="str">
        <f t="array" ref="L249">IF($W249="", "", IFERROR(INDEX('Standard Runs'!$D$11:$D$65, MATCH(1, ('Standard Runs'!$F$11:$F$65&lt;=E249)*('Standard Runs'!$G$11:$G$65&gt;=E249), 0)), ""))</f>
        <v/>
      </c>
      <c r="M249" s="45" t="str">
        <f t="shared" si="34"/>
        <v/>
      </c>
      <c r="N249" s="97"/>
      <c r="O249" s="52" t="str">
        <f t="shared" si="35"/>
        <v/>
      </c>
      <c r="P249" s="53" t="str">
        <f>IF(OR($L249="", $M249=""), "", COUNTIFS($L$11:$L$2510, $L249, $M$11:$M$2510, "&lt;"&amp;$M249)+1+COUNTIFS($L$11:$L249, $L249, $M$11:$M249, $M249)-1)</f>
        <v/>
      </c>
      <c r="Q249" s="97"/>
      <c r="R249" s="57" t="str">
        <f t="array" ref="R249">IF(OR($L249="", $M249=""), "", MIN(IF($L$11:$L$2510=$L249, $M$11:$M$2510)))</f>
        <v/>
      </c>
      <c r="S249" s="18" t="str">
        <f t="array" ref="S249">IF(OR($L249="", $M249=""), "", AVERAGEIF($L$11:$L$2510, $L249, $M$11:$M$2510))</f>
        <v/>
      </c>
      <c r="T249" s="21" t="str">
        <f t="array" ref="T249">IF(OR($L249="", $M249=""), "", MAX(IF($L$11:$L$2510=$L249, $M$11:$M$2510)))</f>
        <v/>
      </c>
      <c r="U249" s="97"/>
      <c r="W249" s="26" t="str">
        <f t="shared" si="36"/>
        <v/>
      </c>
      <c r="X249" s="26" t="str">
        <f t="shared" si="37"/>
        <v/>
      </c>
      <c r="Z249" s="48" t="str">
        <f>IFERROR(INDEX('Standard Runs'!$E$11:$E$65, MATCH($L249, 'Standard Runs'!$D$11:$D$65, 0)), "")</f>
        <v/>
      </c>
      <c r="AB249" s="26" t="str">
        <f t="shared" si="38"/>
        <v/>
      </c>
      <c r="AC249" s="26" t="str">
        <f t="shared" si="39"/>
        <v/>
      </c>
      <c r="AE249" s="26" t="str">
        <f t="shared" si="40"/>
        <v/>
      </c>
      <c r="AG249" s="26" t="str">
        <f>IF($D249="", "", COUNTIF($D$11:$D$2510, "&gt;"&amp;$D249)+1+COUNTIF($D$11:$D249, $D249)-1)</f>
        <v/>
      </c>
      <c r="AH249" s="92" t="str">
        <f t="shared" si="41"/>
        <v/>
      </c>
      <c r="AJ249" s="26" t="str">
        <f t="shared" si="42"/>
        <v/>
      </c>
      <c r="AK249" s="26" t="str">
        <f t="shared" si="43"/>
        <v/>
      </c>
    </row>
    <row r="250" spans="1:37" x14ac:dyDescent="0.25">
      <c r="A250" s="97"/>
      <c r="B250" s="26" t="str">
        <f t="shared" si="33"/>
        <v/>
      </c>
      <c r="C250" s="97"/>
      <c r="D250" s="123"/>
      <c r="E250" s="124"/>
      <c r="F250" s="125"/>
      <c r="G250" s="97"/>
      <c r="H250" s="24" t="str">
        <f>IF($E250="", "", IFERROR(ROUND($E250*INDEX('Intro &amp; Setup'!$BY$8:$BY$9, MATCH($E$8, 'Intro &amp; Setup'!$BX$8:$BX$9, 0)), 2), ""))</f>
        <v/>
      </c>
      <c r="I250" s="18" t="str">
        <f>IF(OR($E250="", $F250=""), "", IF($E$8='Intro &amp; Setup'!$BX$9, $F250/$E250, IF($H$8='Intro &amp; Setup'!$BX$9, $F250/$H250, "")))</f>
        <v/>
      </c>
      <c r="J250" s="21" t="str">
        <f>IF(OR($E250="", $F250=""), "", IF($E$8='Intro &amp; Setup'!$BX$8, $F250/$E250, IF($H$8='Intro &amp; Setup'!$BX$8, $F250/$H250, "")))</f>
        <v/>
      </c>
      <c r="K250" s="97"/>
      <c r="L250" s="42" t="str">
        <f t="array" ref="L250">IF($W250="", "", IFERROR(INDEX('Standard Runs'!$D$11:$D$65, MATCH(1, ('Standard Runs'!$F$11:$F$65&lt;=E250)*('Standard Runs'!$G$11:$G$65&gt;=E250), 0)), ""))</f>
        <v/>
      </c>
      <c r="M250" s="45" t="str">
        <f t="shared" si="34"/>
        <v/>
      </c>
      <c r="N250" s="97"/>
      <c r="O250" s="52" t="str">
        <f t="shared" si="35"/>
        <v/>
      </c>
      <c r="P250" s="53" t="str">
        <f>IF(OR($L250="", $M250=""), "", COUNTIFS($L$11:$L$2510, $L250, $M$11:$M$2510, "&lt;"&amp;$M250)+1+COUNTIFS($L$11:$L250, $L250, $M$11:$M250, $M250)-1)</f>
        <v/>
      </c>
      <c r="Q250" s="97"/>
      <c r="R250" s="57" t="str">
        <f t="array" ref="R250">IF(OR($L250="", $M250=""), "", MIN(IF($L$11:$L$2510=$L250, $M$11:$M$2510)))</f>
        <v/>
      </c>
      <c r="S250" s="18" t="str">
        <f t="array" ref="S250">IF(OR($L250="", $M250=""), "", AVERAGEIF($L$11:$L$2510, $L250, $M$11:$M$2510))</f>
        <v/>
      </c>
      <c r="T250" s="21" t="str">
        <f t="array" ref="T250">IF(OR($L250="", $M250=""), "", MAX(IF($L$11:$L$2510=$L250, $M$11:$M$2510)))</f>
        <v/>
      </c>
      <c r="U250" s="97"/>
      <c r="W250" s="26" t="str">
        <f t="shared" si="36"/>
        <v/>
      </c>
      <c r="X250" s="26" t="str">
        <f t="shared" si="37"/>
        <v/>
      </c>
      <c r="Z250" s="48" t="str">
        <f>IFERROR(INDEX('Standard Runs'!$E$11:$E$65, MATCH($L250, 'Standard Runs'!$D$11:$D$65, 0)), "")</f>
        <v/>
      </c>
      <c r="AB250" s="26" t="str">
        <f t="shared" si="38"/>
        <v/>
      </c>
      <c r="AC250" s="26" t="str">
        <f t="shared" si="39"/>
        <v/>
      </c>
      <c r="AE250" s="26" t="str">
        <f t="shared" si="40"/>
        <v/>
      </c>
      <c r="AG250" s="26" t="str">
        <f>IF($D250="", "", COUNTIF($D$11:$D$2510, "&gt;"&amp;$D250)+1+COUNTIF($D$11:$D250, $D250)-1)</f>
        <v/>
      </c>
      <c r="AH250" s="92" t="str">
        <f t="shared" si="41"/>
        <v/>
      </c>
      <c r="AJ250" s="26" t="str">
        <f t="shared" si="42"/>
        <v/>
      </c>
      <c r="AK250" s="26" t="str">
        <f t="shared" si="43"/>
        <v/>
      </c>
    </row>
    <row r="251" spans="1:37" x14ac:dyDescent="0.25">
      <c r="A251" s="97"/>
      <c r="B251" s="26" t="str">
        <f t="shared" si="33"/>
        <v/>
      </c>
      <c r="C251" s="97"/>
      <c r="D251" s="123"/>
      <c r="E251" s="124"/>
      <c r="F251" s="125"/>
      <c r="G251" s="97"/>
      <c r="H251" s="24" t="str">
        <f>IF($E251="", "", IFERROR(ROUND($E251*INDEX('Intro &amp; Setup'!$BY$8:$BY$9, MATCH($E$8, 'Intro &amp; Setup'!$BX$8:$BX$9, 0)), 2), ""))</f>
        <v/>
      </c>
      <c r="I251" s="18" t="str">
        <f>IF(OR($E251="", $F251=""), "", IF($E$8='Intro &amp; Setup'!$BX$9, $F251/$E251, IF($H$8='Intro &amp; Setup'!$BX$9, $F251/$H251, "")))</f>
        <v/>
      </c>
      <c r="J251" s="21" t="str">
        <f>IF(OR($E251="", $F251=""), "", IF($E$8='Intro &amp; Setup'!$BX$8, $F251/$E251, IF($H$8='Intro &amp; Setup'!$BX$8, $F251/$H251, "")))</f>
        <v/>
      </c>
      <c r="K251" s="97"/>
      <c r="L251" s="42" t="str">
        <f t="array" ref="L251">IF($W251="", "", IFERROR(INDEX('Standard Runs'!$D$11:$D$65, MATCH(1, ('Standard Runs'!$F$11:$F$65&lt;=E251)*('Standard Runs'!$G$11:$G$65&gt;=E251), 0)), ""))</f>
        <v/>
      </c>
      <c r="M251" s="45" t="str">
        <f t="shared" si="34"/>
        <v/>
      </c>
      <c r="N251" s="97"/>
      <c r="O251" s="52" t="str">
        <f t="shared" si="35"/>
        <v/>
      </c>
      <c r="P251" s="53" t="str">
        <f>IF(OR($L251="", $M251=""), "", COUNTIFS($L$11:$L$2510, $L251, $M$11:$M$2510, "&lt;"&amp;$M251)+1+COUNTIFS($L$11:$L251, $L251, $M$11:$M251, $M251)-1)</f>
        <v/>
      </c>
      <c r="Q251" s="97"/>
      <c r="R251" s="57" t="str">
        <f t="array" ref="R251">IF(OR($L251="", $M251=""), "", MIN(IF($L$11:$L$2510=$L251, $M$11:$M$2510)))</f>
        <v/>
      </c>
      <c r="S251" s="18" t="str">
        <f t="array" ref="S251">IF(OR($L251="", $M251=""), "", AVERAGEIF($L$11:$L$2510, $L251, $M$11:$M$2510))</f>
        <v/>
      </c>
      <c r="T251" s="21" t="str">
        <f t="array" ref="T251">IF(OR($L251="", $M251=""), "", MAX(IF($L$11:$L$2510=$L251, $M$11:$M$2510)))</f>
        <v/>
      </c>
      <c r="U251" s="97"/>
      <c r="W251" s="26" t="str">
        <f t="shared" si="36"/>
        <v/>
      </c>
      <c r="X251" s="26" t="str">
        <f t="shared" si="37"/>
        <v/>
      </c>
      <c r="Z251" s="48" t="str">
        <f>IFERROR(INDEX('Standard Runs'!$E$11:$E$65, MATCH($L251, 'Standard Runs'!$D$11:$D$65, 0)), "")</f>
        <v/>
      </c>
      <c r="AB251" s="26" t="str">
        <f t="shared" si="38"/>
        <v/>
      </c>
      <c r="AC251" s="26" t="str">
        <f t="shared" si="39"/>
        <v/>
      </c>
      <c r="AE251" s="26" t="str">
        <f t="shared" si="40"/>
        <v/>
      </c>
      <c r="AG251" s="26" t="str">
        <f>IF($D251="", "", COUNTIF($D$11:$D$2510, "&gt;"&amp;$D251)+1+COUNTIF($D$11:$D251, $D251)-1)</f>
        <v/>
      </c>
      <c r="AH251" s="92" t="str">
        <f t="shared" si="41"/>
        <v/>
      </c>
      <c r="AJ251" s="26" t="str">
        <f t="shared" si="42"/>
        <v/>
      </c>
      <c r="AK251" s="26" t="str">
        <f t="shared" si="43"/>
        <v/>
      </c>
    </row>
    <row r="252" spans="1:37" x14ac:dyDescent="0.25">
      <c r="A252" s="97"/>
      <c r="B252" s="26" t="str">
        <f t="shared" si="33"/>
        <v/>
      </c>
      <c r="C252" s="97"/>
      <c r="D252" s="123"/>
      <c r="E252" s="124"/>
      <c r="F252" s="125"/>
      <c r="G252" s="97"/>
      <c r="H252" s="24" t="str">
        <f>IF($E252="", "", IFERROR(ROUND($E252*INDEX('Intro &amp; Setup'!$BY$8:$BY$9, MATCH($E$8, 'Intro &amp; Setup'!$BX$8:$BX$9, 0)), 2), ""))</f>
        <v/>
      </c>
      <c r="I252" s="18" t="str">
        <f>IF(OR($E252="", $F252=""), "", IF($E$8='Intro &amp; Setup'!$BX$9, $F252/$E252, IF($H$8='Intro &amp; Setup'!$BX$9, $F252/$H252, "")))</f>
        <v/>
      </c>
      <c r="J252" s="21" t="str">
        <f>IF(OR($E252="", $F252=""), "", IF($E$8='Intro &amp; Setup'!$BX$8, $F252/$E252, IF($H$8='Intro &amp; Setup'!$BX$8, $F252/$H252, "")))</f>
        <v/>
      </c>
      <c r="K252" s="97"/>
      <c r="L252" s="42" t="str">
        <f t="array" ref="L252">IF($W252="", "", IFERROR(INDEX('Standard Runs'!$D$11:$D$65, MATCH(1, ('Standard Runs'!$F$11:$F$65&lt;=E252)*('Standard Runs'!$G$11:$G$65&gt;=E252), 0)), ""))</f>
        <v/>
      </c>
      <c r="M252" s="45" t="str">
        <f t="shared" si="34"/>
        <v/>
      </c>
      <c r="N252" s="97"/>
      <c r="O252" s="52" t="str">
        <f t="shared" si="35"/>
        <v/>
      </c>
      <c r="P252" s="53" t="str">
        <f>IF(OR($L252="", $M252=""), "", COUNTIFS($L$11:$L$2510, $L252, $M$11:$M$2510, "&lt;"&amp;$M252)+1+COUNTIFS($L$11:$L252, $L252, $M$11:$M252, $M252)-1)</f>
        <v/>
      </c>
      <c r="Q252" s="97"/>
      <c r="R252" s="57" t="str">
        <f t="array" ref="R252">IF(OR($L252="", $M252=""), "", MIN(IF($L$11:$L$2510=$L252, $M$11:$M$2510)))</f>
        <v/>
      </c>
      <c r="S252" s="18" t="str">
        <f t="array" ref="S252">IF(OR($L252="", $M252=""), "", AVERAGEIF($L$11:$L$2510, $L252, $M$11:$M$2510))</f>
        <v/>
      </c>
      <c r="T252" s="21" t="str">
        <f t="array" ref="T252">IF(OR($L252="", $M252=""), "", MAX(IF($L$11:$L$2510=$L252, $M$11:$M$2510)))</f>
        <v/>
      </c>
      <c r="U252" s="97"/>
      <c r="W252" s="26" t="str">
        <f t="shared" si="36"/>
        <v/>
      </c>
      <c r="X252" s="26" t="str">
        <f t="shared" si="37"/>
        <v/>
      </c>
      <c r="Z252" s="48" t="str">
        <f>IFERROR(INDEX('Standard Runs'!$E$11:$E$65, MATCH($L252, 'Standard Runs'!$D$11:$D$65, 0)), "")</f>
        <v/>
      </c>
      <c r="AB252" s="26" t="str">
        <f t="shared" si="38"/>
        <v/>
      </c>
      <c r="AC252" s="26" t="str">
        <f t="shared" si="39"/>
        <v/>
      </c>
      <c r="AE252" s="26" t="str">
        <f t="shared" si="40"/>
        <v/>
      </c>
      <c r="AG252" s="26" t="str">
        <f>IF($D252="", "", COUNTIF($D$11:$D$2510, "&gt;"&amp;$D252)+1+COUNTIF($D$11:$D252, $D252)-1)</f>
        <v/>
      </c>
      <c r="AH252" s="92" t="str">
        <f t="shared" si="41"/>
        <v/>
      </c>
      <c r="AJ252" s="26" t="str">
        <f t="shared" si="42"/>
        <v/>
      </c>
      <c r="AK252" s="26" t="str">
        <f t="shared" si="43"/>
        <v/>
      </c>
    </row>
    <row r="253" spans="1:37" x14ac:dyDescent="0.25">
      <c r="A253" s="97"/>
      <c r="B253" s="26" t="str">
        <f t="shared" si="33"/>
        <v/>
      </c>
      <c r="C253" s="97"/>
      <c r="D253" s="123"/>
      <c r="E253" s="124"/>
      <c r="F253" s="125"/>
      <c r="G253" s="97"/>
      <c r="H253" s="24" t="str">
        <f>IF($E253="", "", IFERROR(ROUND($E253*INDEX('Intro &amp; Setup'!$BY$8:$BY$9, MATCH($E$8, 'Intro &amp; Setup'!$BX$8:$BX$9, 0)), 2), ""))</f>
        <v/>
      </c>
      <c r="I253" s="18" t="str">
        <f>IF(OR($E253="", $F253=""), "", IF($E$8='Intro &amp; Setup'!$BX$9, $F253/$E253, IF($H$8='Intro &amp; Setup'!$BX$9, $F253/$H253, "")))</f>
        <v/>
      </c>
      <c r="J253" s="21" t="str">
        <f>IF(OR($E253="", $F253=""), "", IF($E$8='Intro &amp; Setup'!$BX$8, $F253/$E253, IF($H$8='Intro &amp; Setup'!$BX$8, $F253/$H253, "")))</f>
        <v/>
      </c>
      <c r="K253" s="97"/>
      <c r="L253" s="42" t="str">
        <f t="array" ref="L253">IF($W253="", "", IFERROR(INDEX('Standard Runs'!$D$11:$D$65, MATCH(1, ('Standard Runs'!$F$11:$F$65&lt;=E253)*('Standard Runs'!$G$11:$G$65&gt;=E253), 0)), ""))</f>
        <v/>
      </c>
      <c r="M253" s="45" t="str">
        <f t="shared" si="34"/>
        <v/>
      </c>
      <c r="N253" s="97"/>
      <c r="O253" s="52" t="str">
        <f t="shared" si="35"/>
        <v/>
      </c>
      <c r="P253" s="53" t="str">
        <f>IF(OR($L253="", $M253=""), "", COUNTIFS($L$11:$L$2510, $L253, $M$11:$M$2510, "&lt;"&amp;$M253)+1+COUNTIFS($L$11:$L253, $L253, $M$11:$M253, $M253)-1)</f>
        <v/>
      </c>
      <c r="Q253" s="97"/>
      <c r="R253" s="57" t="str">
        <f t="array" ref="R253">IF(OR($L253="", $M253=""), "", MIN(IF($L$11:$L$2510=$L253, $M$11:$M$2510)))</f>
        <v/>
      </c>
      <c r="S253" s="18" t="str">
        <f t="array" ref="S253">IF(OR($L253="", $M253=""), "", AVERAGEIF($L$11:$L$2510, $L253, $M$11:$M$2510))</f>
        <v/>
      </c>
      <c r="T253" s="21" t="str">
        <f t="array" ref="T253">IF(OR($L253="", $M253=""), "", MAX(IF($L$11:$L$2510=$L253, $M$11:$M$2510)))</f>
        <v/>
      </c>
      <c r="U253" s="97"/>
      <c r="W253" s="26" t="str">
        <f t="shared" si="36"/>
        <v/>
      </c>
      <c r="X253" s="26" t="str">
        <f t="shared" si="37"/>
        <v/>
      </c>
      <c r="Z253" s="48" t="str">
        <f>IFERROR(INDEX('Standard Runs'!$E$11:$E$65, MATCH($L253, 'Standard Runs'!$D$11:$D$65, 0)), "")</f>
        <v/>
      </c>
      <c r="AB253" s="26" t="str">
        <f t="shared" si="38"/>
        <v/>
      </c>
      <c r="AC253" s="26" t="str">
        <f t="shared" si="39"/>
        <v/>
      </c>
      <c r="AE253" s="26" t="str">
        <f t="shared" si="40"/>
        <v/>
      </c>
      <c r="AG253" s="26" t="str">
        <f>IF($D253="", "", COUNTIF($D$11:$D$2510, "&gt;"&amp;$D253)+1+COUNTIF($D$11:$D253, $D253)-1)</f>
        <v/>
      </c>
      <c r="AH253" s="92" t="str">
        <f t="shared" si="41"/>
        <v/>
      </c>
      <c r="AJ253" s="26" t="str">
        <f t="shared" si="42"/>
        <v/>
      </c>
      <c r="AK253" s="26" t="str">
        <f t="shared" si="43"/>
        <v/>
      </c>
    </row>
    <row r="254" spans="1:37" x14ac:dyDescent="0.25">
      <c r="A254" s="97"/>
      <c r="B254" s="26" t="str">
        <f t="shared" si="33"/>
        <v/>
      </c>
      <c r="C254" s="97"/>
      <c r="D254" s="123"/>
      <c r="E254" s="124"/>
      <c r="F254" s="125"/>
      <c r="G254" s="97"/>
      <c r="H254" s="24" t="str">
        <f>IF($E254="", "", IFERROR(ROUND($E254*INDEX('Intro &amp; Setup'!$BY$8:$BY$9, MATCH($E$8, 'Intro &amp; Setup'!$BX$8:$BX$9, 0)), 2), ""))</f>
        <v/>
      </c>
      <c r="I254" s="18" t="str">
        <f>IF(OR($E254="", $F254=""), "", IF($E$8='Intro &amp; Setup'!$BX$9, $F254/$E254, IF($H$8='Intro &amp; Setup'!$BX$9, $F254/$H254, "")))</f>
        <v/>
      </c>
      <c r="J254" s="21" t="str">
        <f>IF(OR($E254="", $F254=""), "", IF($E$8='Intro &amp; Setup'!$BX$8, $F254/$E254, IF($H$8='Intro &amp; Setup'!$BX$8, $F254/$H254, "")))</f>
        <v/>
      </c>
      <c r="K254" s="97"/>
      <c r="L254" s="42" t="str">
        <f t="array" ref="L254">IF($W254="", "", IFERROR(INDEX('Standard Runs'!$D$11:$D$65, MATCH(1, ('Standard Runs'!$F$11:$F$65&lt;=E254)*('Standard Runs'!$G$11:$G$65&gt;=E254), 0)), ""))</f>
        <v/>
      </c>
      <c r="M254" s="45" t="str">
        <f t="shared" si="34"/>
        <v/>
      </c>
      <c r="N254" s="97"/>
      <c r="O254" s="52" t="str">
        <f t="shared" si="35"/>
        <v/>
      </c>
      <c r="P254" s="53" t="str">
        <f>IF(OR($L254="", $M254=""), "", COUNTIFS($L$11:$L$2510, $L254, $M$11:$M$2510, "&lt;"&amp;$M254)+1+COUNTIFS($L$11:$L254, $L254, $M$11:$M254, $M254)-1)</f>
        <v/>
      </c>
      <c r="Q254" s="97"/>
      <c r="R254" s="57" t="str">
        <f t="array" ref="R254">IF(OR($L254="", $M254=""), "", MIN(IF($L$11:$L$2510=$L254, $M$11:$M$2510)))</f>
        <v/>
      </c>
      <c r="S254" s="18" t="str">
        <f t="array" ref="S254">IF(OR($L254="", $M254=""), "", AVERAGEIF($L$11:$L$2510, $L254, $M$11:$M$2510))</f>
        <v/>
      </c>
      <c r="T254" s="21" t="str">
        <f t="array" ref="T254">IF(OR($L254="", $M254=""), "", MAX(IF($L$11:$L$2510=$L254, $M$11:$M$2510)))</f>
        <v/>
      </c>
      <c r="U254" s="97"/>
      <c r="W254" s="26" t="str">
        <f t="shared" si="36"/>
        <v/>
      </c>
      <c r="X254" s="26" t="str">
        <f t="shared" si="37"/>
        <v/>
      </c>
      <c r="Z254" s="48" t="str">
        <f>IFERROR(INDEX('Standard Runs'!$E$11:$E$65, MATCH($L254, 'Standard Runs'!$D$11:$D$65, 0)), "")</f>
        <v/>
      </c>
      <c r="AB254" s="26" t="str">
        <f t="shared" si="38"/>
        <v/>
      </c>
      <c r="AC254" s="26" t="str">
        <f t="shared" si="39"/>
        <v/>
      </c>
      <c r="AE254" s="26" t="str">
        <f t="shared" si="40"/>
        <v/>
      </c>
      <c r="AG254" s="26" t="str">
        <f>IF($D254="", "", COUNTIF($D$11:$D$2510, "&gt;"&amp;$D254)+1+COUNTIF($D$11:$D254, $D254)-1)</f>
        <v/>
      </c>
      <c r="AH254" s="92" t="str">
        <f t="shared" si="41"/>
        <v/>
      </c>
      <c r="AJ254" s="26" t="str">
        <f t="shared" si="42"/>
        <v/>
      </c>
      <c r="AK254" s="26" t="str">
        <f t="shared" si="43"/>
        <v/>
      </c>
    </row>
    <row r="255" spans="1:37" x14ac:dyDescent="0.25">
      <c r="A255" s="97"/>
      <c r="B255" s="26" t="str">
        <f t="shared" si="33"/>
        <v/>
      </c>
      <c r="C255" s="97"/>
      <c r="D255" s="123"/>
      <c r="E255" s="124"/>
      <c r="F255" s="125"/>
      <c r="G255" s="97"/>
      <c r="H255" s="24" t="str">
        <f>IF($E255="", "", IFERROR(ROUND($E255*INDEX('Intro &amp; Setup'!$BY$8:$BY$9, MATCH($E$8, 'Intro &amp; Setup'!$BX$8:$BX$9, 0)), 2), ""))</f>
        <v/>
      </c>
      <c r="I255" s="18" t="str">
        <f>IF(OR($E255="", $F255=""), "", IF($E$8='Intro &amp; Setup'!$BX$9, $F255/$E255, IF($H$8='Intro &amp; Setup'!$BX$9, $F255/$H255, "")))</f>
        <v/>
      </c>
      <c r="J255" s="21" t="str">
        <f>IF(OR($E255="", $F255=""), "", IF($E$8='Intro &amp; Setup'!$BX$8, $F255/$E255, IF($H$8='Intro &amp; Setup'!$BX$8, $F255/$H255, "")))</f>
        <v/>
      </c>
      <c r="K255" s="97"/>
      <c r="L255" s="42" t="str">
        <f t="array" ref="L255">IF($W255="", "", IFERROR(INDEX('Standard Runs'!$D$11:$D$65, MATCH(1, ('Standard Runs'!$F$11:$F$65&lt;=E255)*('Standard Runs'!$G$11:$G$65&gt;=E255), 0)), ""))</f>
        <v/>
      </c>
      <c r="M255" s="45" t="str">
        <f t="shared" si="34"/>
        <v/>
      </c>
      <c r="N255" s="97"/>
      <c r="O255" s="52" t="str">
        <f t="shared" si="35"/>
        <v/>
      </c>
      <c r="P255" s="53" t="str">
        <f>IF(OR($L255="", $M255=""), "", COUNTIFS($L$11:$L$2510, $L255, $M$11:$M$2510, "&lt;"&amp;$M255)+1+COUNTIFS($L$11:$L255, $L255, $M$11:$M255, $M255)-1)</f>
        <v/>
      </c>
      <c r="Q255" s="97"/>
      <c r="R255" s="57" t="str">
        <f t="array" ref="R255">IF(OR($L255="", $M255=""), "", MIN(IF($L$11:$L$2510=$L255, $M$11:$M$2510)))</f>
        <v/>
      </c>
      <c r="S255" s="18" t="str">
        <f t="array" ref="S255">IF(OR($L255="", $M255=""), "", AVERAGEIF($L$11:$L$2510, $L255, $M$11:$M$2510))</f>
        <v/>
      </c>
      <c r="T255" s="21" t="str">
        <f t="array" ref="T255">IF(OR($L255="", $M255=""), "", MAX(IF($L$11:$L$2510=$L255, $M$11:$M$2510)))</f>
        <v/>
      </c>
      <c r="U255" s="97"/>
      <c r="W255" s="26" t="str">
        <f t="shared" si="36"/>
        <v/>
      </c>
      <c r="X255" s="26" t="str">
        <f t="shared" si="37"/>
        <v/>
      </c>
      <c r="Z255" s="48" t="str">
        <f>IFERROR(INDEX('Standard Runs'!$E$11:$E$65, MATCH($L255, 'Standard Runs'!$D$11:$D$65, 0)), "")</f>
        <v/>
      </c>
      <c r="AB255" s="26" t="str">
        <f t="shared" si="38"/>
        <v/>
      </c>
      <c r="AC255" s="26" t="str">
        <f t="shared" si="39"/>
        <v/>
      </c>
      <c r="AE255" s="26" t="str">
        <f t="shared" si="40"/>
        <v/>
      </c>
      <c r="AG255" s="26" t="str">
        <f>IF($D255="", "", COUNTIF($D$11:$D$2510, "&gt;"&amp;$D255)+1+COUNTIF($D$11:$D255, $D255)-1)</f>
        <v/>
      </c>
      <c r="AH255" s="92" t="str">
        <f t="shared" si="41"/>
        <v/>
      </c>
      <c r="AJ255" s="26" t="str">
        <f t="shared" si="42"/>
        <v/>
      </c>
      <c r="AK255" s="26" t="str">
        <f t="shared" si="43"/>
        <v/>
      </c>
    </row>
    <row r="256" spans="1:37" x14ac:dyDescent="0.25">
      <c r="A256" s="97"/>
      <c r="B256" s="26" t="str">
        <f t="shared" si="33"/>
        <v/>
      </c>
      <c r="C256" s="97"/>
      <c r="D256" s="123"/>
      <c r="E256" s="124"/>
      <c r="F256" s="125"/>
      <c r="G256" s="97"/>
      <c r="H256" s="24" t="str">
        <f>IF($E256="", "", IFERROR(ROUND($E256*INDEX('Intro &amp; Setup'!$BY$8:$BY$9, MATCH($E$8, 'Intro &amp; Setup'!$BX$8:$BX$9, 0)), 2), ""))</f>
        <v/>
      </c>
      <c r="I256" s="18" t="str">
        <f>IF(OR($E256="", $F256=""), "", IF($E$8='Intro &amp; Setup'!$BX$9, $F256/$E256, IF($H$8='Intro &amp; Setup'!$BX$9, $F256/$H256, "")))</f>
        <v/>
      </c>
      <c r="J256" s="21" t="str">
        <f>IF(OR($E256="", $F256=""), "", IF($E$8='Intro &amp; Setup'!$BX$8, $F256/$E256, IF($H$8='Intro &amp; Setup'!$BX$8, $F256/$H256, "")))</f>
        <v/>
      </c>
      <c r="K256" s="97"/>
      <c r="L256" s="42" t="str">
        <f t="array" ref="L256">IF($W256="", "", IFERROR(INDEX('Standard Runs'!$D$11:$D$65, MATCH(1, ('Standard Runs'!$F$11:$F$65&lt;=E256)*('Standard Runs'!$G$11:$G$65&gt;=E256), 0)), ""))</f>
        <v/>
      </c>
      <c r="M256" s="45" t="str">
        <f t="shared" si="34"/>
        <v/>
      </c>
      <c r="N256" s="97"/>
      <c r="O256" s="52" t="str">
        <f t="shared" si="35"/>
        <v/>
      </c>
      <c r="P256" s="53" t="str">
        <f>IF(OR($L256="", $M256=""), "", COUNTIFS($L$11:$L$2510, $L256, $M$11:$M$2510, "&lt;"&amp;$M256)+1+COUNTIFS($L$11:$L256, $L256, $M$11:$M256, $M256)-1)</f>
        <v/>
      </c>
      <c r="Q256" s="97"/>
      <c r="R256" s="57" t="str">
        <f t="array" ref="R256">IF(OR($L256="", $M256=""), "", MIN(IF($L$11:$L$2510=$L256, $M$11:$M$2510)))</f>
        <v/>
      </c>
      <c r="S256" s="18" t="str">
        <f t="array" ref="S256">IF(OR($L256="", $M256=""), "", AVERAGEIF($L$11:$L$2510, $L256, $M$11:$M$2510))</f>
        <v/>
      </c>
      <c r="T256" s="21" t="str">
        <f t="array" ref="T256">IF(OR($L256="", $M256=""), "", MAX(IF($L$11:$L$2510=$L256, $M$11:$M$2510)))</f>
        <v/>
      </c>
      <c r="U256" s="97"/>
      <c r="W256" s="26" t="str">
        <f t="shared" si="36"/>
        <v/>
      </c>
      <c r="X256" s="26" t="str">
        <f t="shared" si="37"/>
        <v/>
      </c>
      <c r="Z256" s="48" t="str">
        <f>IFERROR(INDEX('Standard Runs'!$E$11:$E$65, MATCH($L256, 'Standard Runs'!$D$11:$D$65, 0)), "")</f>
        <v/>
      </c>
      <c r="AB256" s="26" t="str">
        <f t="shared" si="38"/>
        <v/>
      </c>
      <c r="AC256" s="26" t="str">
        <f t="shared" si="39"/>
        <v/>
      </c>
      <c r="AE256" s="26" t="str">
        <f t="shared" si="40"/>
        <v/>
      </c>
      <c r="AG256" s="26" t="str">
        <f>IF($D256="", "", COUNTIF($D$11:$D$2510, "&gt;"&amp;$D256)+1+COUNTIF($D$11:$D256, $D256)-1)</f>
        <v/>
      </c>
      <c r="AH256" s="92" t="str">
        <f t="shared" si="41"/>
        <v/>
      </c>
      <c r="AJ256" s="26" t="str">
        <f t="shared" si="42"/>
        <v/>
      </c>
      <c r="AK256" s="26" t="str">
        <f t="shared" si="43"/>
        <v/>
      </c>
    </row>
    <row r="257" spans="1:37" x14ac:dyDescent="0.25">
      <c r="A257" s="97"/>
      <c r="B257" s="26" t="str">
        <f t="shared" si="33"/>
        <v/>
      </c>
      <c r="C257" s="97"/>
      <c r="D257" s="123"/>
      <c r="E257" s="124"/>
      <c r="F257" s="125"/>
      <c r="G257" s="97"/>
      <c r="H257" s="24" t="str">
        <f>IF($E257="", "", IFERROR(ROUND($E257*INDEX('Intro &amp; Setup'!$BY$8:$BY$9, MATCH($E$8, 'Intro &amp; Setup'!$BX$8:$BX$9, 0)), 2), ""))</f>
        <v/>
      </c>
      <c r="I257" s="18" t="str">
        <f>IF(OR($E257="", $F257=""), "", IF($E$8='Intro &amp; Setup'!$BX$9, $F257/$E257, IF($H$8='Intro &amp; Setup'!$BX$9, $F257/$H257, "")))</f>
        <v/>
      </c>
      <c r="J257" s="21" t="str">
        <f>IF(OR($E257="", $F257=""), "", IF($E$8='Intro &amp; Setup'!$BX$8, $F257/$E257, IF($H$8='Intro &amp; Setup'!$BX$8, $F257/$H257, "")))</f>
        <v/>
      </c>
      <c r="K257" s="97"/>
      <c r="L257" s="42" t="str">
        <f t="array" ref="L257">IF($W257="", "", IFERROR(INDEX('Standard Runs'!$D$11:$D$65, MATCH(1, ('Standard Runs'!$F$11:$F$65&lt;=E257)*('Standard Runs'!$G$11:$G$65&gt;=E257), 0)), ""))</f>
        <v/>
      </c>
      <c r="M257" s="45" t="str">
        <f t="shared" si="34"/>
        <v/>
      </c>
      <c r="N257" s="97"/>
      <c r="O257" s="52" t="str">
        <f t="shared" si="35"/>
        <v/>
      </c>
      <c r="P257" s="53" t="str">
        <f>IF(OR($L257="", $M257=""), "", COUNTIFS($L$11:$L$2510, $L257, $M$11:$M$2510, "&lt;"&amp;$M257)+1+COUNTIFS($L$11:$L257, $L257, $M$11:$M257, $M257)-1)</f>
        <v/>
      </c>
      <c r="Q257" s="97"/>
      <c r="R257" s="57" t="str">
        <f t="array" ref="R257">IF(OR($L257="", $M257=""), "", MIN(IF($L$11:$L$2510=$L257, $M$11:$M$2510)))</f>
        <v/>
      </c>
      <c r="S257" s="18" t="str">
        <f t="array" ref="S257">IF(OR($L257="", $M257=""), "", AVERAGEIF($L$11:$L$2510, $L257, $M$11:$M$2510))</f>
        <v/>
      </c>
      <c r="T257" s="21" t="str">
        <f t="array" ref="T257">IF(OR($L257="", $M257=""), "", MAX(IF($L$11:$L$2510=$L257, $M$11:$M$2510)))</f>
        <v/>
      </c>
      <c r="U257" s="97"/>
      <c r="W257" s="26" t="str">
        <f t="shared" si="36"/>
        <v/>
      </c>
      <c r="X257" s="26" t="str">
        <f t="shared" si="37"/>
        <v/>
      </c>
      <c r="Z257" s="48" t="str">
        <f>IFERROR(INDEX('Standard Runs'!$E$11:$E$65, MATCH($L257, 'Standard Runs'!$D$11:$D$65, 0)), "")</f>
        <v/>
      </c>
      <c r="AB257" s="26" t="str">
        <f t="shared" si="38"/>
        <v/>
      </c>
      <c r="AC257" s="26" t="str">
        <f t="shared" si="39"/>
        <v/>
      </c>
      <c r="AE257" s="26" t="str">
        <f t="shared" si="40"/>
        <v/>
      </c>
      <c r="AG257" s="26" t="str">
        <f>IF($D257="", "", COUNTIF($D$11:$D$2510, "&gt;"&amp;$D257)+1+COUNTIF($D$11:$D257, $D257)-1)</f>
        <v/>
      </c>
      <c r="AH257" s="92" t="str">
        <f t="shared" si="41"/>
        <v/>
      </c>
      <c r="AJ257" s="26" t="str">
        <f t="shared" si="42"/>
        <v/>
      </c>
      <c r="AK257" s="26" t="str">
        <f t="shared" si="43"/>
        <v/>
      </c>
    </row>
    <row r="258" spans="1:37" x14ac:dyDescent="0.25">
      <c r="A258" s="97"/>
      <c r="B258" s="26" t="str">
        <f t="shared" si="33"/>
        <v/>
      </c>
      <c r="C258" s="97"/>
      <c r="D258" s="123"/>
      <c r="E258" s="124"/>
      <c r="F258" s="125"/>
      <c r="G258" s="97"/>
      <c r="H258" s="24" t="str">
        <f>IF($E258="", "", IFERROR(ROUND($E258*INDEX('Intro &amp; Setup'!$BY$8:$BY$9, MATCH($E$8, 'Intro &amp; Setup'!$BX$8:$BX$9, 0)), 2), ""))</f>
        <v/>
      </c>
      <c r="I258" s="18" t="str">
        <f>IF(OR($E258="", $F258=""), "", IF($E$8='Intro &amp; Setup'!$BX$9, $F258/$E258, IF($H$8='Intro &amp; Setup'!$BX$9, $F258/$H258, "")))</f>
        <v/>
      </c>
      <c r="J258" s="21" t="str">
        <f>IF(OR($E258="", $F258=""), "", IF($E$8='Intro &amp; Setup'!$BX$8, $F258/$E258, IF($H$8='Intro &amp; Setup'!$BX$8, $F258/$H258, "")))</f>
        <v/>
      </c>
      <c r="K258" s="97"/>
      <c r="L258" s="42" t="str">
        <f t="array" ref="L258">IF($W258="", "", IFERROR(INDEX('Standard Runs'!$D$11:$D$65, MATCH(1, ('Standard Runs'!$F$11:$F$65&lt;=E258)*('Standard Runs'!$G$11:$G$65&gt;=E258), 0)), ""))</f>
        <v/>
      </c>
      <c r="M258" s="45" t="str">
        <f t="shared" si="34"/>
        <v/>
      </c>
      <c r="N258" s="97"/>
      <c r="O258" s="52" t="str">
        <f t="shared" si="35"/>
        <v/>
      </c>
      <c r="P258" s="53" t="str">
        <f>IF(OR($L258="", $M258=""), "", COUNTIFS($L$11:$L$2510, $L258, $M$11:$M$2510, "&lt;"&amp;$M258)+1+COUNTIFS($L$11:$L258, $L258, $M$11:$M258, $M258)-1)</f>
        <v/>
      </c>
      <c r="Q258" s="97"/>
      <c r="R258" s="57" t="str">
        <f t="array" ref="R258">IF(OR($L258="", $M258=""), "", MIN(IF($L$11:$L$2510=$L258, $M$11:$M$2510)))</f>
        <v/>
      </c>
      <c r="S258" s="18" t="str">
        <f t="array" ref="S258">IF(OR($L258="", $M258=""), "", AVERAGEIF($L$11:$L$2510, $L258, $M$11:$M$2510))</f>
        <v/>
      </c>
      <c r="T258" s="21" t="str">
        <f t="array" ref="T258">IF(OR($L258="", $M258=""), "", MAX(IF($L$11:$L$2510=$L258, $M$11:$M$2510)))</f>
        <v/>
      </c>
      <c r="U258" s="97"/>
      <c r="W258" s="26" t="str">
        <f t="shared" si="36"/>
        <v/>
      </c>
      <c r="X258" s="26" t="str">
        <f t="shared" si="37"/>
        <v/>
      </c>
      <c r="Z258" s="48" t="str">
        <f>IFERROR(INDEX('Standard Runs'!$E$11:$E$65, MATCH($L258, 'Standard Runs'!$D$11:$D$65, 0)), "")</f>
        <v/>
      </c>
      <c r="AB258" s="26" t="str">
        <f t="shared" si="38"/>
        <v/>
      </c>
      <c r="AC258" s="26" t="str">
        <f t="shared" si="39"/>
        <v/>
      </c>
      <c r="AE258" s="26" t="str">
        <f t="shared" si="40"/>
        <v/>
      </c>
      <c r="AG258" s="26" t="str">
        <f>IF($D258="", "", COUNTIF($D$11:$D$2510, "&gt;"&amp;$D258)+1+COUNTIF($D$11:$D258, $D258)-1)</f>
        <v/>
      </c>
      <c r="AH258" s="92" t="str">
        <f t="shared" si="41"/>
        <v/>
      </c>
      <c r="AJ258" s="26" t="str">
        <f t="shared" si="42"/>
        <v/>
      </c>
      <c r="AK258" s="26" t="str">
        <f t="shared" si="43"/>
        <v/>
      </c>
    </row>
    <row r="259" spans="1:37" x14ac:dyDescent="0.25">
      <c r="A259" s="97"/>
      <c r="B259" s="26" t="str">
        <f t="shared" si="33"/>
        <v/>
      </c>
      <c r="C259" s="97"/>
      <c r="D259" s="123"/>
      <c r="E259" s="124"/>
      <c r="F259" s="125"/>
      <c r="G259" s="97"/>
      <c r="H259" s="24" t="str">
        <f>IF($E259="", "", IFERROR(ROUND($E259*INDEX('Intro &amp; Setup'!$BY$8:$BY$9, MATCH($E$8, 'Intro &amp; Setup'!$BX$8:$BX$9, 0)), 2), ""))</f>
        <v/>
      </c>
      <c r="I259" s="18" t="str">
        <f>IF(OR($E259="", $F259=""), "", IF($E$8='Intro &amp; Setup'!$BX$9, $F259/$E259, IF($H$8='Intro &amp; Setup'!$BX$9, $F259/$H259, "")))</f>
        <v/>
      </c>
      <c r="J259" s="21" t="str">
        <f>IF(OR($E259="", $F259=""), "", IF($E$8='Intro &amp; Setup'!$BX$8, $F259/$E259, IF($H$8='Intro &amp; Setup'!$BX$8, $F259/$H259, "")))</f>
        <v/>
      </c>
      <c r="K259" s="97"/>
      <c r="L259" s="42" t="str">
        <f t="array" ref="L259">IF($W259="", "", IFERROR(INDEX('Standard Runs'!$D$11:$D$65, MATCH(1, ('Standard Runs'!$F$11:$F$65&lt;=E259)*('Standard Runs'!$G$11:$G$65&gt;=E259), 0)), ""))</f>
        <v/>
      </c>
      <c r="M259" s="45" t="str">
        <f t="shared" si="34"/>
        <v/>
      </c>
      <c r="N259" s="97"/>
      <c r="O259" s="52" t="str">
        <f t="shared" si="35"/>
        <v/>
      </c>
      <c r="P259" s="53" t="str">
        <f>IF(OR($L259="", $M259=""), "", COUNTIFS($L$11:$L$2510, $L259, $M$11:$M$2510, "&lt;"&amp;$M259)+1+COUNTIFS($L$11:$L259, $L259, $M$11:$M259, $M259)-1)</f>
        <v/>
      </c>
      <c r="Q259" s="97"/>
      <c r="R259" s="57" t="str">
        <f t="array" ref="R259">IF(OR($L259="", $M259=""), "", MIN(IF($L$11:$L$2510=$L259, $M$11:$M$2510)))</f>
        <v/>
      </c>
      <c r="S259" s="18" t="str">
        <f t="array" ref="S259">IF(OR($L259="", $M259=""), "", AVERAGEIF($L$11:$L$2510, $L259, $M$11:$M$2510))</f>
        <v/>
      </c>
      <c r="T259" s="21" t="str">
        <f t="array" ref="T259">IF(OR($L259="", $M259=""), "", MAX(IF($L$11:$L$2510=$L259, $M$11:$M$2510)))</f>
        <v/>
      </c>
      <c r="U259" s="97"/>
      <c r="W259" s="26" t="str">
        <f t="shared" si="36"/>
        <v/>
      </c>
      <c r="X259" s="26" t="str">
        <f t="shared" si="37"/>
        <v/>
      </c>
      <c r="Z259" s="48" t="str">
        <f>IFERROR(INDEX('Standard Runs'!$E$11:$E$65, MATCH($L259, 'Standard Runs'!$D$11:$D$65, 0)), "")</f>
        <v/>
      </c>
      <c r="AB259" s="26" t="str">
        <f t="shared" si="38"/>
        <v/>
      </c>
      <c r="AC259" s="26" t="str">
        <f t="shared" si="39"/>
        <v/>
      </c>
      <c r="AE259" s="26" t="str">
        <f t="shared" si="40"/>
        <v/>
      </c>
      <c r="AG259" s="26" t="str">
        <f>IF($D259="", "", COUNTIF($D$11:$D$2510, "&gt;"&amp;$D259)+1+COUNTIF($D$11:$D259, $D259)-1)</f>
        <v/>
      </c>
      <c r="AH259" s="92" t="str">
        <f t="shared" si="41"/>
        <v/>
      </c>
      <c r="AJ259" s="26" t="str">
        <f t="shared" si="42"/>
        <v/>
      </c>
      <c r="AK259" s="26" t="str">
        <f t="shared" si="43"/>
        <v/>
      </c>
    </row>
    <row r="260" spans="1:37" x14ac:dyDescent="0.25">
      <c r="A260" s="97"/>
      <c r="B260" s="26" t="str">
        <f t="shared" si="33"/>
        <v/>
      </c>
      <c r="C260" s="97"/>
      <c r="D260" s="123"/>
      <c r="E260" s="124"/>
      <c r="F260" s="125"/>
      <c r="G260" s="97"/>
      <c r="H260" s="24" t="str">
        <f>IF($E260="", "", IFERROR(ROUND($E260*INDEX('Intro &amp; Setup'!$BY$8:$BY$9, MATCH($E$8, 'Intro &amp; Setup'!$BX$8:$BX$9, 0)), 2), ""))</f>
        <v/>
      </c>
      <c r="I260" s="18" t="str">
        <f>IF(OR($E260="", $F260=""), "", IF($E$8='Intro &amp; Setup'!$BX$9, $F260/$E260, IF($H$8='Intro &amp; Setup'!$BX$9, $F260/$H260, "")))</f>
        <v/>
      </c>
      <c r="J260" s="21" t="str">
        <f>IF(OR($E260="", $F260=""), "", IF($E$8='Intro &amp; Setup'!$BX$8, $F260/$E260, IF($H$8='Intro &amp; Setup'!$BX$8, $F260/$H260, "")))</f>
        <v/>
      </c>
      <c r="K260" s="97"/>
      <c r="L260" s="42" t="str">
        <f t="array" ref="L260">IF($W260="", "", IFERROR(INDEX('Standard Runs'!$D$11:$D$65, MATCH(1, ('Standard Runs'!$F$11:$F$65&lt;=E260)*('Standard Runs'!$G$11:$G$65&gt;=E260), 0)), ""))</f>
        <v/>
      </c>
      <c r="M260" s="45" t="str">
        <f t="shared" si="34"/>
        <v/>
      </c>
      <c r="N260" s="97"/>
      <c r="O260" s="52" t="str">
        <f t="shared" si="35"/>
        <v/>
      </c>
      <c r="P260" s="53" t="str">
        <f>IF(OR($L260="", $M260=""), "", COUNTIFS($L$11:$L$2510, $L260, $M$11:$M$2510, "&lt;"&amp;$M260)+1+COUNTIFS($L$11:$L260, $L260, $M$11:$M260, $M260)-1)</f>
        <v/>
      </c>
      <c r="Q260" s="97"/>
      <c r="R260" s="57" t="str">
        <f t="array" ref="R260">IF(OR($L260="", $M260=""), "", MIN(IF($L$11:$L$2510=$L260, $M$11:$M$2510)))</f>
        <v/>
      </c>
      <c r="S260" s="18" t="str">
        <f t="array" ref="S260">IF(OR($L260="", $M260=""), "", AVERAGEIF($L$11:$L$2510, $L260, $M$11:$M$2510))</f>
        <v/>
      </c>
      <c r="T260" s="21" t="str">
        <f t="array" ref="T260">IF(OR($L260="", $M260=""), "", MAX(IF($L$11:$L$2510=$L260, $M$11:$M$2510)))</f>
        <v/>
      </c>
      <c r="U260" s="97"/>
      <c r="W260" s="26" t="str">
        <f t="shared" si="36"/>
        <v/>
      </c>
      <c r="X260" s="26" t="str">
        <f t="shared" si="37"/>
        <v/>
      </c>
      <c r="Z260" s="48" t="str">
        <f>IFERROR(INDEX('Standard Runs'!$E$11:$E$65, MATCH($L260, 'Standard Runs'!$D$11:$D$65, 0)), "")</f>
        <v/>
      </c>
      <c r="AB260" s="26" t="str">
        <f t="shared" si="38"/>
        <v/>
      </c>
      <c r="AC260" s="26" t="str">
        <f t="shared" si="39"/>
        <v/>
      </c>
      <c r="AE260" s="26" t="str">
        <f t="shared" si="40"/>
        <v/>
      </c>
      <c r="AG260" s="26" t="str">
        <f>IF($D260="", "", COUNTIF($D$11:$D$2510, "&gt;"&amp;$D260)+1+COUNTIF($D$11:$D260, $D260)-1)</f>
        <v/>
      </c>
      <c r="AH260" s="92" t="str">
        <f t="shared" si="41"/>
        <v/>
      </c>
      <c r="AJ260" s="26" t="str">
        <f t="shared" si="42"/>
        <v/>
      </c>
      <c r="AK260" s="26" t="str">
        <f t="shared" si="43"/>
        <v/>
      </c>
    </row>
    <row r="261" spans="1:37" x14ac:dyDescent="0.25">
      <c r="A261" s="97"/>
      <c r="B261" s="26" t="str">
        <f t="shared" si="33"/>
        <v/>
      </c>
      <c r="C261" s="97"/>
      <c r="D261" s="123"/>
      <c r="E261" s="124"/>
      <c r="F261" s="125"/>
      <c r="G261" s="97"/>
      <c r="H261" s="24" t="str">
        <f>IF($E261="", "", IFERROR(ROUND($E261*INDEX('Intro &amp; Setup'!$BY$8:$BY$9, MATCH($E$8, 'Intro &amp; Setup'!$BX$8:$BX$9, 0)), 2), ""))</f>
        <v/>
      </c>
      <c r="I261" s="18" t="str">
        <f>IF(OR($E261="", $F261=""), "", IF($E$8='Intro &amp; Setup'!$BX$9, $F261/$E261, IF($H$8='Intro &amp; Setup'!$BX$9, $F261/$H261, "")))</f>
        <v/>
      </c>
      <c r="J261" s="21" t="str">
        <f>IF(OR($E261="", $F261=""), "", IF($E$8='Intro &amp; Setup'!$BX$8, $F261/$E261, IF($H$8='Intro &amp; Setup'!$BX$8, $F261/$H261, "")))</f>
        <v/>
      </c>
      <c r="K261" s="97"/>
      <c r="L261" s="42" t="str">
        <f t="array" ref="L261">IF($W261="", "", IFERROR(INDEX('Standard Runs'!$D$11:$D$65, MATCH(1, ('Standard Runs'!$F$11:$F$65&lt;=E261)*('Standard Runs'!$G$11:$G$65&gt;=E261), 0)), ""))</f>
        <v/>
      </c>
      <c r="M261" s="45" t="str">
        <f t="shared" si="34"/>
        <v/>
      </c>
      <c r="N261" s="97"/>
      <c r="O261" s="52" t="str">
        <f t="shared" si="35"/>
        <v/>
      </c>
      <c r="P261" s="53" t="str">
        <f>IF(OR($L261="", $M261=""), "", COUNTIFS($L$11:$L$2510, $L261, $M$11:$M$2510, "&lt;"&amp;$M261)+1+COUNTIFS($L$11:$L261, $L261, $M$11:$M261, $M261)-1)</f>
        <v/>
      </c>
      <c r="Q261" s="97"/>
      <c r="R261" s="57" t="str">
        <f t="array" ref="R261">IF(OR($L261="", $M261=""), "", MIN(IF($L$11:$L$2510=$L261, $M$11:$M$2510)))</f>
        <v/>
      </c>
      <c r="S261" s="18" t="str">
        <f t="array" ref="S261">IF(OR($L261="", $M261=""), "", AVERAGEIF($L$11:$L$2510, $L261, $M$11:$M$2510))</f>
        <v/>
      </c>
      <c r="T261" s="21" t="str">
        <f t="array" ref="T261">IF(OR($L261="", $M261=""), "", MAX(IF($L$11:$L$2510=$L261, $M$11:$M$2510)))</f>
        <v/>
      </c>
      <c r="U261" s="97"/>
      <c r="W261" s="26" t="str">
        <f t="shared" si="36"/>
        <v/>
      </c>
      <c r="X261" s="26" t="str">
        <f t="shared" si="37"/>
        <v/>
      </c>
      <c r="Z261" s="48" t="str">
        <f>IFERROR(INDEX('Standard Runs'!$E$11:$E$65, MATCH($L261, 'Standard Runs'!$D$11:$D$65, 0)), "")</f>
        <v/>
      </c>
      <c r="AB261" s="26" t="str">
        <f t="shared" si="38"/>
        <v/>
      </c>
      <c r="AC261" s="26" t="str">
        <f t="shared" si="39"/>
        <v/>
      </c>
      <c r="AE261" s="26" t="str">
        <f t="shared" si="40"/>
        <v/>
      </c>
      <c r="AG261" s="26" t="str">
        <f>IF($D261="", "", COUNTIF($D$11:$D$2510, "&gt;"&amp;$D261)+1+COUNTIF($D$11:$D261, $D261)-1)</f>
        <v/>
      </c>
      <c r="AH261" s="92" t="str">
        <f t="shared" si="41"/>
        <v/>
      </c>
      <c r="AJ261" s="26" t="str">
        <f t="shared" si="42"/>
        <v/>
      </c>
      <c r="AK261" s="26" t="str">
        <f t="shared" si="43"/>
        <v/>
      </c>
    </row>
    <row r="262" spans="1:37" x14ac:dyDescent="0.25">
      <c r="A262" s="97"/>
      <c r="B262" s="26" t="str">
        <f t="shared" si="33"/>
        <v/>
      </c>
      <c r="C262" s="97"/>
      <c r="D262" s="123"/>
      <c r="E262" s="124"/>
      <c r="F262" s="125"/>
      <c r="G262" s="97"/>
      <c r="H262" s="24" t="str">
        <f>IF($E262="", "", IFERROR(ROUND($E262*INDEX('Intro &amp; Setup'!$BY$8:$BY$9, MATCH($E$8, 'Intro &amp; Setup'!$BX$8:$BX$9, 0)), 2), ""))</f>
        <v/>
      </c>
      <c r="I262" s="18" t="str">
        <f>IF(OR($E262="", $F262=""), "", IF($E$8='Intro &amp; Setup'!$BX$9, $F262/$E262, IF($H$8='Intro &amp; Setup'!$BX$9, $F262/$H262, "")))</f>
        <v/>
      </c>
      <c r="J262" s="21" t="str">
        <f>IF(OR($E262="", $F262=""), "", IF($E$8='Intro &amp; Setup'!$BX$8, $F262/$E262, IF($H$8='Intro &amp; Setup'!$BX$8, $F262/$H262, "")))</f>
        <v/>
      </c>
      <c r="K262" s="97"/>
      <c r="L262" s="42" t="str">
        <f t="array" ref="L262">IF($W262="", "", IFERROR(INDEX('Standard Runs'!$D$11:$D$65, MATCH(1, ('Standard Runs'!$F$11:$F$65&lt;=E262)*('Standard Runs'!$G$11:$G$65&gt;=E262), 0)), ""))</f>
        <v/>
      </c>
      <c r="M262" s="45" t="str">
        <f t="shared" si="34"/>
        <v/>
      </c>
      <c r="N262" s="97"/>
      <c r="O262" s="52" t="str">
        <f t="shared" si="35"/>
        <v/>
      </c>
      <c r="P262" s="53" t="str">
        <f>IF(OR($L262="", $M262=""), "", COUNTIFS($L$11:$L$2510, $L262, $M$11:$M$2510, "&lt;"&amp;$M262)+1+COUNTIFS($L$11:$L262, $L262, $M$11:$M262, $M262)-1)</f>
        <v/>
      </c>
      <c r="Q262" s="97"/>
      <c r="R262" s="57" t="str">
        <f t="array" ref="R262">IF(OR($L262="", $M262=""), "", MIN(IF($L$11:$L$2510=$L262, $M$11:$M$2510)))</f>
        <v/>
      </c>
      <c r="S262" s="18" t="str">
        <f t="array" ref="S262">IF(OR($L262="", $M262=""), "", AVERAGEIF($L$11:$L$2510, $L262, $M$11:$M$2510))</f>
        <v/>
      </c>
      <c r="T262" s="21" t="str">
        <f t="array" ref="T262">IF(OR($L262="", $M262=""), "", MAX(IF($L$11:$L$2510=$L262, $M$11:$M$2510)))</f>
        <v/>
      </c>
      <c r="U262" s="97"/>
      <c r="W262" s="26" t="str">
        <f t="shared" si="36"/>
        <v/>
      </c>
      <c r="X262" s="26" t="str">
        <f t="shared" si="37"/>
        <v/>
      </c>
      <c r="Z262" s="48" t="str">
        <f>IFERROR(INDEX('Standard Runs'!$E$11:$E$65, MATCH($L262, 'Standard Runs'!$D$11:$D$65, 0)), "")</f>
        <v/>
      </c>
      <c r="AB262" s="26" t="str">
        <f t="shared" si="38"/>
        <v/>
      </c>
      <c r="AC262" s="26" t="str">
        <f t="shared" si="39"/>
        <v/>
      </c>
      <c r="AE262" s="26" t="str">
        <f t="shared" si="40"/>
        <v/>
      </c>
      <c r="AG262" s="26" t="str">
        <f>IF($D262="", "", COUNTIF($D$11:$D$2510, "&gt;"&amp;$D262)+1+COUNTIF($D$11:$D262, $D262)-1)</f>
        <v/>
      </c>
      <c r="AH262" s="92" t="str">
        <f t="shared" si="41"/>
        <v/>
      </c>
      <c r="AJ262" s="26" t="str">
        <f t="shared" si="42"/>
        <v/>
      </c>
      <c r="AK262" s="26" t="str">
        <f t="shared" si="43"/>
        <v/>
      </c>
    </row>
    <row r="263" spans="1:37" x14ac:dyDescent="0.25">
      <c r="A263" s="97"/>
      <c r="B263" s="26" t="str">
        <f t="shared" si="33"/>
        <v/>
      </c>
      <c r="C263" s="97"/>
      <c r="D263" s="123"/>
      <c r="E263" s="124"/>
      <c r="F263" s="125"/>
      <c r="G263" s="97"/>
      <c r="H263" s="24" t="str">
        <f>IF($E263="", "", IFERROR(ROUND($E263*INDEX('Intro &amp; Setup'!$BY$8:$BY$9, MATCH($E$8, 'Intro &amp; Setup'!$BX$8:$BX$9, 0)), 2), ""))</f>
        <v/>
      </c>
      <c r="I263" s="18" t="str">
        <f>IF(OR($E263="", $F263=""), "", IF($E$8='Intro &amp; Setup'!$BX$9, $F263/$E263, IF($H$8='Intro &amp; Setup'!$BX$9, $F263/$H263, "")))</f>
        <v/>
      </c>
      <c r="J263" s="21" t="str">
        <f>IF(OR($E263="", $F263=""), "", IF($E$8='Intro &amp; Setup'!$BX$8, $F263/$E263, IF($H$8='Intro &amp; Setup'!$BX$8, $F263/$H263, "")))</f>
        <v/>
      </c>
      <c r="K263" s="97"/>
      <c r="L263" s="42" t="str">
        <f t="array" ref="L263">IF($W263="", "", IFERROR(INDEX('Standard Runs'!$D$11:$D$65, MATCH(1, ('Standard Runs'!$F$11:$F$65&lt;=E263)*('Standard Runs'!$G$11:$G$65&gt;=E263), 0)), ""))</f>
        <v/>
      </c>
      <c r="M263" s="45" t="str">
        <f t="shared" si="34"/>
        <v/>
      </c>
      <c r="N263" s="97"/>
      <c r="O263" s="52" t="str">
        <f t="shared" si="35"/>
        <v/>
      </c>
      <c r="P263" s="53" t="str">
        <f>IF(OR($L263="", $M263=""), "", COUNTIFS($L$11:$L$2510, $L263, $M$11:$M$2510, "&lt;"&amp;$M263)+1+COUNTIFS($L$11:$L263, $L263, $M$11:$M263, $M263)-1)</f>
        <v/>
      </c>
      <c r="Q263" s="97"/>
      <c r="R263" s="57" t="str">
        <f t="array" ref="R263">IF(OR($L263="", $M263=""), "", MIN(IF($L$11:$L$2510=$L263, $M$11:$M$2510)))</f>
        <v/>
      </c>
      <c r="S263" s="18" t="str">
        <f t="array" ref="S263">IF(OR($L263="", $M263=""), "", AVERAGEIF($L$11:$L$2510, $L263, $M$11:$M$2510))</f>
        <v/>
      </c>
      <c r="T263" s="21" t="str">
        <f t="array" ref="T263">IF(OR($L263="", $M263=""), "", MAX(IF($L$11:$L$2510=$L263, $M$11:$M$2510)))</f>
        <v/>
      </c>
      <c r="U263" s="97"/>
      <c r="W263" s="26" t="str">
        <f t="shared" si="36"/>
        <v/>
      </c>
      <c r="X263" s="26" t="str">
        <f t="shared" si="37"/>
        <v/>
      </c>
      <c r="Z263" s="48" t="str">
        <f>IFERROR(INDEX('Standard Runs'!$E$11:$E$65, MATCH($L263, 'Standard Runs'!$D$11:$D$65, 0)), "")</f>
        <v/>
      </c>
      <c r="AB263" s="26" t="str">
        <f t="shared" si="38"/>
        <v/>
      </c>
      <c r="AC263" s="26" t="str">
        <f t="shared" si="39"/>
        <v/>
      </c>
      <c r="AE263" s="26" t="str">
        <f t="shared" si="40"/>
        <v/>
      </c>
      <c r="AG263" s="26" t="str">
        <f>IF($D263="", "", COUNTIF($D$11:$D$2510, "&gt;"&amp;$D263)+1+COUNTIF($D$11:$D263, $D263)-1)</f>
        <v/>
      </c>
      <c r="AH263" s="92" t="str">
        <f t="shared" si="41"/>
        <v/>
      </c>
      <c r="AJ263" s="26" t="str">
        <f t="shared" si="42"/>
        <v/>
      </c>
      <c r="AK263" s="26" t="str">
        <f t="shared" si="43"/>
        <v/>
      </c>
    </row>
    <row r="264" spans="1:37" x14ac:dyDescent="0.25">
      <c r="A264" s="97"/>
      <c r="B264" s="26" t="str">
        <f t="shared" si="33"/>
        <v/>
      </c>
      <c r="C264" s="97"/>
      <c r="D264" s="123"/>
      <c r="E264" s="124"/>
      <c r="F264" s="125"/>
      <c r="G264" s="97"/>
      <c r="H264" s="24" t="str">
        <f>IF($E264="", "", IFERROR(ROUND($E264*INDEX('Intro &amp; Setup'!$BY$8:$BY$9, MATCH($E$8, 'Intro &amp; Setup'!$BX$8:$BX$9, 0)), 2), ""))</f>
        <v/>
      </c>
      <c r="I264" s="18" t="str">
        <f>IF(OR($E264="", $F264=""), "", IF($E$8='Intro &amp; Setup'!$BX$9, $F264/$E264, IF($H$8='Intro &amp; Setup'!$BX$9, $F264/$H264, "")))</f>
        <v/>
      </c>
      <c r="J264" s="21" t="str">
        <f>IF(OR($E264="", $F264=""), "", IF($E$8='Intro &amp; Setup'!$BX$8, $F264/$E264, IF($H$8='Intro &amp; Setup'!$BX$8, $F264/$H264, "")))</f>
        <v/>
      </c>
      <c r="K264" s="97"/>
      <c r="L264" s="42" t="str">
        <f t="array" ref="L264">IF($W264="", "", IFERROR(INDEX('Standard Runs'!$D$11:$D$65, MATCH(1, ('Standard Runs'!$F$11:$F$65&lt;=E264)*('Standard Runs'!$G$11:$G$65&gt;=E264), 0)), ""))</f>
        <v/>
      </c>
      <c r="M264" s="45" t="str">
        <f t="shared" si="34"/>
        <v/>
      </c>
      <c r="N264" s="97"/>
      <c r="O264" s="52" t="str">
        <f t="shared" si="35"/>
        <v/>
      </c>
      <c r="P264" s="53" t="str">
        <f>IF(OR($L264="", $M264=""), "", COUNTIFS($L$11:$L$2510, $L264, $M$11:$M$2510, "&lt;"&amp;$M264)+1+COUNTIFS($L$11:$L264, $L264, $M$11:$M264, $M264)-1)</f>
        <v/>
      </c>
      <c r="Q264" s="97"/>
      <c r="R264" s="57" t="str">
        <f t="array" ref="R264">IF(OR($L264="", $M264=""), "", MIN(IF($L$11:$L$2510=$L264, $M$11:$M$2510)))</f>
        <v/>
      </c>
      <c r="S264" s="18" t="str">
        <f t="array" ref="S264">IF(OR($L264="", $M264=""), "", AVERAGEIF($L$11:$L$2510, $L264, $M$11:$M$2510))</f>
        <v/>
      </c>
      <c r="T264" s="21" t="str">
        <f t="array" ref="T264">IF(OR($L264="", $M264=""), "", MAX(IF($L$11:$L$2510=$L264, $M$11:$M$2510)))</f>
        <v/>
      </c>
      <c r="U264" s="97"/>
      <c r="W264" s="26" t="str">
        <f t="shared" si="36"/>
        <v/>
      </c>
      <c r="X264" s="26" t="str">
        <f t="shared" si="37"/>
        <v/>
      </c>
      <c r="Z264" s="48" t="str">
        <f>IFERROR(INDEX('Standard Runs'!$E$11:$E$65, MATCH($L264, 'Standard Runs'!$D$11:$D$65, 0)), "")</f>
        <v/>
      </c>
      <c r="AB264" s="26" t="str">
        <f t="shared" si="38"/>
        <v/>
      </c>
      <c r="AC264" s="26" t="str">
        <f t="shared" si="39"/>
        <v/>
      </c>
      <c r="AE264" s="26" t="str">
        <f t="shared" si="40"/>
        <v/>
      </c>
      <c r="AG264" s="26" t="str">
        <f>IF($D264="", "", COUNTIF($D$11:$D$2510, "&gt;"&amp;$D264)+1+COUNTIF($D$11:$D264, $D264)-1)</f>
        <v/>
      </c>
      <c r="AH264" s="92" t="str">
        <f t="shared" si="41"/>
        <v/>
      </c>
      <c r="AJ264" s="26" t="str">
        <f t="shared" si="42"/>
        <v/>
      </c>
      <c r="AK264" s="26" t="str">
        <f t="shared" si="43"/>
        <v/>
      </c>
    </row>
    <row r="265" spans="1:37" x14ac:dyDescent="0.25">
      <c r="A265" s="97"/>
      <c r="B265" s="26" t="str">
        <f t="shared" si="33"/>
        <v/>
      </c>
      <c r="C265" s="97"/>
      <c r="D265" s="123"/>
      <c r="E265" s="124"/>
      <c r="F265" s="125"/>
      <c r="G265" s="97"/>
      <c r="H265" s="24" t="str">
        <f>IF($E265="", "", IFERROR(ROUND($E265*INDEX('Intro &amp; Setup'!$BY$8:$BY$9, MATCH($E$8, 'Intro &amp; Setup'!$BX$8:$BX$9, 0)), 2), ""))</f>
        <v/>
      </c>
      <c r="I265" s="18" t="str">
        <f>IF(OR($E265="", $F265=""), "", IF($E$8='Intro &amp; Setup'!$BX$9, $F265/$E265, IF($H$8='Intro &amp; Setup'!$BX$9, $F265/$H265, "")))</f>
        <v/>
      </c>
      <c r="J265" s="21" t="str">
        <f>IF(OR($E265="", $F265=""), "", IF($E$8='Intro &amp; Setup'!$BX$8, $F265/$E265, IF($H$8='Intro &amp; Setup'!$BX$8, $F265/$H265, "")))</f>
        <v/>
      </c>
      <c r="K265" s="97"/>
      <c r="L265" s="42" t="str">
        <f t="array" ref="L265">IF($W265="", "", IFERROR(INDEX('Standard Runs'!$D$11:$D$65, MATCH(1, ('Standard Runs'!$F$11:$F$65&lt;=E265)*('Standard Runs'!$G$11:$G$65&gt;=E265), 0)), ""))</f>
        <v/>
      </c>
      <c r="M265" s="45" t="str">
        <f t="shared" si="34"/>
        <v/>
      </c>
      <c r="N265" s="97"/>
      <c r="O265" s="52" t="str">
        <f t="shared" si="35"/>
        <v/>
      </c>
      <c r="P265" s="53" t="str">
        <f>IF(OR($L265="", $M265=""), "", COUNTIFS($L$11:$L$2510, $L265, $M$11:$M$2510, "&lt;"&amp;$M265)+1+COUNTIFS($L$11:$L265, $L265, $M$11:$M265, $M265)-1)</f>
        <v/>
      </c>
      <c r="Q265" s="97"/>
      <c r="R265" s="57" t="str">
        <f t="array" ref="R265">IF(OR($L265="", $M265=""), "", MIN(IF($L$11:$L$2510=$L265, $M$11:$M$2510)))</f>
        <v/>
      </c>
      <c r="S265" s="18" t="str">
        <f t="array" ref="S265">IF(OR($L265="", $M265=""), "", AVERAGEIF($L$11:$L$2510, $L265, $M$11:$M$2510))</f>
        <v/>
      </c>
      <c r="T265" s="21" t="str">
        <f t="array" ref="T265">IF(OR($L265="", $M265=""), "", MAX(IF($L$11:$L$2510=$L265, $M$11:$M$2510)))</f>
        <v/>
      </c>
      <c r="U265" s="97"/>
      <c r="W265" s="26" t="str">
        <f t="shared" si="36"/>
        <v/>
      </c>
      <c r="X265" s="26" t="str">
        <f t="shared" si="37"/>
        <v/>
      </c>
      <c r="Z265" s="48" t="str">
        <f>IFERROR(INDEX('Standard Runs'!$E$11:$E$65, MATCH($L265, 'Standard Runs'!$D$11:$D$65, 0)), "")</f>
        <v/>
      </c>
      <c r="AB265" s="26" t="str">
        <f t="shared" si="38"/>
        <v/>
      </c>
      <c r="AC265" s="26" t="str">
        <f t="shared" si="39"/>
        <v/>
      </c>
      <c r="AE265" s="26" t="str">
        <f t="shared" si="40"/>
        <v/>
      </c>
      <c r="AG265" s="26" t="str">
        <f>IF($D265="", "", COUNTIF($D$11:$D$2510, "&gt;"&amp;$D265)+1+COUNTIF($D$11:$D265, $D265)-1)</f>
        <v/>
      </c>
      <c r="AH265" s="92" t="str">
        <f t="shared" si="41"/>
        <v/>
      </c>
      <c r="AJ265" s="26" t="str">
        <f t="shared" si="42"/>
        <v/>
      </c>
      <c r="AK265" s="26" t="str">
        <f t="shared" si="43"/>
        <v/>
      </c>
    </row>
    <row r="266" spans="1:37" x14ac:dyDescent="0.25">
      <c r="A266" s="97"/>
      <c r="B266" s="26" t="str">
        <f t="shared" si="33"/>
        <v/>
      </c>
      <c r="C266" s="97"/>
      <c r="D266" s="123"/>
      <c r="E266" s="124"/>
      <c r="F266" s="125"/>
      <c r="G266" s="97"/>
      <c r="H266" s="24" t="str">
        <f>IF($E266="", "", IFERROR(ROUND($E266*INDEX('Intro &amp; Setup'!$BY$8:$BY$9, MATCH($E$8, 'Intro &amp; Setup'!$BX$8:$BX$9, 0)), 2), ""))</f>
        <v/>
      </c>
      <c r="I266" s="18" t="str">
        <f>IF(OR($E266="", $F266=""), "", IF($E$8='Intro &amp; Setup'!$BX$9, $F266/$E266, IF($H$8='Intro &amp; Setup'!$BX$9, $F266/$H266, "")))</f>
        <v/>
      </c>
      <c r="J266" s="21" t="str">
        <f>IF(OR($E266="", $F266=""), "", IF($E$8='Intro &amp; Setup'!$BX$8, $F266/$E266, IF($H$8='Intro &amp; Setup'!$BX$8, $F266/$H266, "")))</f>
        <v/>
      </c>
      <c r="K266" s="97"/>
      <c r="L266" s="42" t="str">
        <f t="array" ref="L266">IF($W266="", "", IFERROR(INDEX('Standard Runs'!$D$11:$D$65, MATCH(1, ('Standard Runs'!$F$11:$F$65&lt;=E266)*('Standard Runs'!$G$11:$G$65&gt;=E266), 0)), ""))</f>
        <v/>
      </c>
      <c r="M266" s="45" t="str">
        <f t="shared" si="34"/>
        <v/>
      </c>
      <c r="N266" s="97"/>
      <c r="O266" s="52" t="str">
        <f t="shared" si="35"/>
        <v/>
      </c>
      <c r="P266" s="53" t="str">
        <f>IF(OR($L266="", $M266=""), "", COUNTIFS($L$11:$L$2510, $L266, $M$11:$M$2510, "&lt;"&amp;$M266)+1+COUNTIFS($L$11:$L266, $L266, $M$11:$M266, $M266)-1)</f>
        <v/>
      </c>
      <c r="Q266" s="97"/>
      <c r="R266" s="57" t="str">
        <f t="array" ref="R266">IF(OR($L266="", $M266=""), "", MIN(IF($L$11:$L$2510=$L266, $M$11:$M$2510)))</f>
        <v/>
      </c>
      <c r="S266" s="18" t="str">
        <f t="array" ref="S266">IF(OR($L266="", $M266=""), "", AVERAGEIF($L$11:$L$2510, $L266, $M$11:$M$2510))</f>
        <v/>
      </c>
      <c r="T266" s="21" t="str">
        <f t="array" ref="T266">IF(OR($L266="", $M266=""), "", MAX(IF($L$11:$L$2510=$L266, $M$11:$M$2510)))</f>
        <v/>
      </c>
      <c r="U266" s="97"/>
      <c r="W266" s="26" t="str">
        <f t="shared" si="36"/>
        <v/>
      </c>
      <c r="X266" s="26" t="str">
        <f t="shared" si="37"/>
        <v/>
      </c>
      <c r="Z266" s="48" t="str">
        <f>IFERROR(INDEX('Standard Runs'!$E$11:$E$65, MATCH($L266, 'Standard Runs'!$D$11:$D$65, 0)), "")</f>
        <v/>
      </c>
      <c r="AB266" s="26" t="str">
        <f t="shared" si="38"/>
        <v/>
      </c>
      <c r="AC266" s="26" t="str">
        <f t="shared" si="39"/>
        <v/>
      </c>
      <c r="AE266" s="26" t="str">
        <f t="shared" si="40"/>
        <v/>
      </c>
      <c r="AG266" s="26" t="str">
        <f>IF($D266="", "", COUNTIF($D$11:$D$2510, "&gt;"&amp;$D266)+1+COUNTIF($D$11:$D266, $D266)-1)</f>
        <v/>
      </c>
      <c r="AH266" s="92" t="str">
        <f t="shared" si="41"/>
        <v/>
      </c>
      <c r="AJ266" s="26" t="str">
        <f t="shared" si="42"/>
        <v/>
      </c>
      <c r="AK266" s="26" t="str">
        <f t="shared" si="43"/>
        <v/>
      </c>
    </row>
    <row r="267" spans="1:37" x14ac:dyDescent="0.25">
      <c r="A267" s="97"/>
      <c r="B267" s="26" t="str">
        <f t="shared" si="33"/>
        <v/>
      </c>
      <c r="C267" s="97"/>
      <c r="D267" s="123"/>
      <c r="E267" s="124"/>
      <c r="F267" s="125"/>
      <c r="G267" s="97"/>
      <c r="H267" s="24" t="str">
        <f>IF($E267="", "", IFERROR(ROUND($E267*INDEX('Intro &amp; Setup'!$BY$8:$BY$9, MATCH($E$8, 'Intro &amp; Setup'!$BX$8:$BX$9, 0)), 2), ""))</f>
        <v/>
      </c>
      <c r="I267" s="18" t="str">
        <f>IF(OR($E267="", $F267=""), "", IF($E$8='Intro &amp; Setup'!$BX$9, $F267/$E267, IF($H$8='Intro &amp; Setup'!$BX$9, $F267/$H267, "")))</f>
        <v/>
      </c>
      <c r="J267" s="21" t="str">
        <f>IF(OR($E267="", $F267=""), "", IF($E$8='Intro &amp; Setup'!$BX$8, $F267/$E267, IF($H$8='Intro &amp; Setup'!$BX$8, $F267/$H267, "")))</f>
        <v/>
      </c>
      <c r="K267" s="97"/>
      <c r="L267" s="42" t="str">
        <f t="array" ref="L267">IF($W267="", "", IFERROR(INDEX('Standard Runs'!$D$11:$D$65, MATCH(1, ('Standard Runs'!$F$11:$F$65&lt;=E267)*('Standard Runs'!$G$11:$G$65&gt;=E267), 0)), ""))</f>
        <v/>
      </c>
      <c r="M267" s="45" t="str">
        <f t="shared" si="34"/>
        <v/>
      </c>
      <c r="N267" s="97"/>
      <c r="O267" s="52" t="str">
        <f t="shared" si="35"/>
        <v/>
      </c>
      <c r="P267" s="53" t="str">
        <f>IF(OR($L267="", $M267=""), "", COUNTIFS($L$11:$L$2510, $L267, $M$11:$M$2510, "&lt;"&amp;$M267)+1+COUNTIFS($L$11:$L267, $L267, $M$11:$M267, $M267)-1)</f>
        <v/>
      </c>
      <c r="Q267" s="97"/>
      <c r="R267" s="57" t="str">
        <f t="array" ref="R267">IF(OR($L267="", $M267=""), "", MIN(IF($L$11:$L$2510=$L267, $M$11:$M$2510)))</f>
        <v/>
      </c>
      <c r="S267" s="18" t="str">
        <f t="array" ref="S267">IF(OR($L267="", $M267=""), "", AVERAGEIF($L$11:$L$2510, $L267, $M$11:$M$2510))</f>
        <v/>
      </c>
      <c r="T267" s="21" t="str">
        <f t="array" ref="T267">IF(OR($L267="", $M267=""), "", MAX(IF($L$11:$L$2510=$L267, $M$11:$M$2510)))</f>
        <v/>
      </c>
      <c r="U267" s="97"/>
      <c r="W267" s="26" t="str">
        <f t="shared" si="36"/>
        <v/>
      </c>
      <c r="X267" s="26" t="str">
        <f t="shared" si="37"/>
        <v/>
      </c>
      <c r="Z267" s="48" t="str">
        <f>IFERROR(INDEX('Standard Runs'!$E$11:$E$65, MATCH($L267, 'Standard Runs'!$D$11:$D$65, 0)), "")</f>
        <v/>
      </c>
      <c r="AB267" s="26" t="str">
        <f t="shared" si="38"/>
        <v/>
      </c>
      <c r="AC267" s="26" t="str">
        <f t="shared" si="39"/>
        <v/>
      </c>
      <c r="AE267" s="26" t="str">
        <f t="shared" si="40"/>
        <v/>
      </c>
      <c r="AG267" s="26" t="str">
        <f>IF($D267="", "", COUNTIF($D$11:$D$2510, "&gt;"&amp;$D267)+1+COUNTIF($D$11:$D267, $D267)-1)</f>
        <v/>
      </c>
      <c r="AH267" s="92" t="str">
        <f t="shared" si="41"/>
        <v/>
      </c>
      <c r="AJ267" s="26" t="str">
        <f t="shared" si="42"/>
        <v/>
      </c>
      <c r="AK267" s="26" t="str">
        <f t="shared" si="43"/>
        <v/>
      </c>
    </row>
    <row r="268" spans="1:37" x14ac:dyDescent="0.25">
      <c r="A268" s="97"/>
      <c r="B268" s="26" t="str">
        <f t="shared" ref="B268:B331" si="44">IF($P268="", "", IFERROR(INDEX($X$3:$X$5, MATCH($P268, $Y$3:$Y$5, 0)), ""))</f>
        <v/>
      </c>
      <c r="C268" s="97"/>
      <c r="D268" s="123"/>
      <c r="E268" s="124"/>
      <c r="F268" s="125"/>
      <c r="G268" s="97"/>
      <c r="H268" s="24" t="str">
        <f>IF($E268="", "", IFERROR(ROUND($E268*INDEX('Intro &amp; Setup'!$BY$8:$BY$9, MATCH($E$8, 'Intro &amp; Setup'!$BX$8:$BX$9, 0)), 2), ""))</f>
        <v/>
      </c>
      <c r="I268" s="18" t="str">
        <f>IF(OR($E268="", $F268=""), "", IF($E$8='Intro &amp; Setup'!$BX$9, $F268/$E268, IF($H$8='Intro &amp; Setup'!$BX$9, $F268/$H268, "")))</f>
        <v/>
      </c>
      <c r="J268" s="21" t="str">
        <f>IF(OR($E268="", $F268=""), "", IF($E$8='Intro &amp; Setup'!$BX$8, $F268/$E268, IF($H$8='Intro &amp; Setup'!$BX$8, $F268/$H268, "")))</f>
        <v/>
      </c>
      <c r="K268" s="97"/>
      <c r="L268" s="42" t="str">
        <f t="array" ref="L268">IF($W268="", "", IFERROR(INDEX('Standard Runs'!$D$11:$D$65, MATCH(1, ('Standard Runs'!$F$11:$F$65&lt;=E268)*('Standard Runs'!$G$11:$G$65&gt;=E268), 0)), ""))</f>
        <v/>
      </c>
      <c r="M268" s="45" t="str">
        <f t="shared" ref="M268:M331" si="45">IFERROR($F268/$E268*$Z268, "")</f>
        <v/>
      </c>
      <c r="N268" s="97"/>
      <c r="O268" s="52" t="str">
        <f t="shared" ref="O268:O331" si="46">IF($L268="", "", COUNTIF($L$11:$L$2510, $L268))</f>
        <v/>
      </c>
      <c r="P268" s="53" t="str">
        <f>IF(OR($L268="", $M268=""), "", COUNTIFS($L$11:$L$2510, $L268, $M$11:$M$2510, "&lt;"&amp;$M268)+1+COUNTIFS($L$11:$L268, $L268, $M$11:$M268, $M268)-1)</f>
        <v/>
      </c>
      <c r="Q268" s="97"/>
      <c r="R268" s="57" t="str">
        <f t="array" ref="R268">IF(OR($L268="", $M268=""), "", MIN(IF($L$11:$L$2510=$L268, $M$11:$M$2510)))</f>
        <v/>
      </c>
      <c r="S268" s="18" t="str">
        <f t="array" ref="S268">IF(OR($L268="", $M268=""), "", AVERAGEIF($L$11:$L$2510, $L268, $M$11:$M$2510))</f>
        <v/>
      </c>
      <c r="T268" s="21" t="str">
        <f t="array" ref="T268">IF(OR($L268="", $M268=""), "", MAX(IF($L$11:$L$2510=$L268, $M$11:$M$2510)))</f>
        <v/>
      </c>
      <c r="U268" s="97"/>
      <c r="W268" s="26" t="str">
        <f t="shared" ref="W268:W331" si="47">IF(AND($D268="", $E268="", $F268=""), "", "X")</f>
        <v/>
      </c>
      <c r="X268" s="26" t="str">
        <f t="shared" ref="X268:X331" si="48">IF($W268="", "", IF($L268="", "X", ""))</f>
        <v/>
      </c>
      <c r="Z268" s="48" t="str">
        <f>IFERROR(INDEX('Standard Runs'!$E$11:$E$65, MATCH($L268, 'Standard Runs'!$D$11:$D$65, 0)), "")</f>
        <v/>
      </c>
      <c r="AB268" s="26" t="str">
        <f t="shared" ref="AB268:AB331" si="49">IF($B268="", "", _xlfn.CONCAT($L268, " - ", $P268))</f>
        <v/>
      </c>
      <c r="AC268" s="26" t="str">
        <f t="shared" ref="AC268:AC331" si="50">IF(COUNTIF($D268:$F268, "")=0, "X", "")</f>
        <v/>
      </c>
      <c r="AE268" s="26" t="str">
        <f t="shared" ref="AE268:AE331" si="51">IF($P268="", "", IF($P268=1, _xlfn.CONCAT($L268, " - ", $AE$7), IF($P268=$O268, _xlfn.CONCAT($L268, " - ", $AE$8), "")))</f>
        <v/>
      </c>
      <c r="AG268" s="26" t="str">
        <f>IF($D268="", "", COUNTIF($D$11:$D$2510, "&gt;"&amp;$D268)+1+COUNTIF($D$11:$D268, $D268)-1)</f>
        <v/>
      </c>
      <c r="AH268" s="92" t="str">
        <f t="shared" ref="AH268:AH331" si="52">IF(OR($M268="", $Z268=""), "", $M268/$Z268)</f>
        <v/>
      </c>
      <c r="AJ268" s="26" t="str">
        <f t="shared" ref="AJ268:AJ331" si="53">IF(OR($AJ$8="", $AG268=""), "", IF($AJ$8=$L268, $AG268, ""))</f>
        <v/>
      </c>
      <c r="AK268" s="26" t="str">
        <f t="shared" ref="AK268:AK331" si="54">IF($AJ268="", "", COUNTIF($AJ$11:$AJ$2510, "&lt;"&amp;$AJ268)+1)</f>
        <v/>
      </c>
    </row>
    <row r="269" spans="1:37" x14ac:dyDescent="0.25">
      <c r="A269" s="97"/>
      <c r="B269" s="26" t="str">
        <f t="shared" si="44"/>
        <v/>
      </c>
      <c r="C269" s="97"/>
      <c r="D269" s="123"/>
      <c r="E269" s="124"/>
      <c r="F269" s="125"/>
      <c r="G269" s="97"/>
      <c r="H269" s="24" t="str">
        <f>IF($E269="", "", IFERROR(ROUND($E269*INDEX('Intro &amp; Setup'!$BY$8:$BY$9, MATCH($E$8, 'Intro &amp; Setup'!$BX$8:$BX$9, 0)), 2), ""))</f>
        <v/>
      </c>
      <c r="I269" s="18" t="str">
        <f>IF(OR($E269="", $F269=""), "", IF($E$8='Intro &amp; Setup'!$BX$9, $F269/$E269, IF($H$8='Intro &amp; Setup'!$BX$9, $F269/$H269, "")))</f>
        <v/>
      </c>
      <c r="J269" s="21" t="str">
        <f>IF(OR($E269="", $F269=""), "", IF($E$8='Intro &amp; Setup'!$BX$8, $F269/$E269, IF($H$8='Intro &amp; Setup'!$BX$8, $F269/$H269, "")))</f>
        <v/>
      </c>
      <c r="K269" s="97"/>
      <c r="L269" s="42" t="str">
        <f t="array" ref="L269">IF($W269="", "", IFERROR(INDEX('Standard Runs'!$D$11:$D$65, MATCH(1, ('Standard Runs'!$F$11:$F$65&lt;=E269)*('Standard Runs'!$G$11:$G$65&gt;=E269), 0)), ""))</f>
        <v/>
      </c>
      <c r="M269" s="45" t="str">
        <f t="shared" si="45"/>
        <v/>
      </c>
      <c r="N269" s="97"/>
      <c r="O269" s="52" t="str">
        <f t="shared" si="46"/>
        <v/>
      </c>
      <c r="P269" s="53" t="str">
        <f>IF(OR($L269="", $M269=""), "", COUNTIFS($L$11:$L$2510, $L269, $M$11:$M$2510, "&lt;"&amp;$M269)+1+COUNTIFS($L$11:$L269, $L269, $M$11:$M269, $M269)-1)</f>
        <v/>
      </c>
      <c r="Q269" s="97"/>
      <c r="R269" s="57" t="str">
        <f t="array" ref="R269">IF(OR($L269="", $M269=""), "", MIN(IF($L$11:$L$2510=$L269, $M$11:$M$2510)))</f>
        <v/>
      </c>
      <c r="S269" s="18" t="str">
        <f t="array" ref="S269">IF(OR($L269="", $M269=""), "", AVERAGEIF($L$11:$L$2510, $L269, $M$11:$M$2510))</f>
        <v/>
      </c>
      <c r="T269" s="21" t="str">
        <f t="array" ref="T269">IF(OR($L269="", $M269=""), "", MAX(IF($L$11:$L$2510=$L269, $M$11:$M$2510)))</f>
        <v/>
      </c>
      <c r="U269" s="97"/>
      <c r="W269" s="26" t="str">
        <f t="shared" si="47"/>
        <v/>
      </c>
      <c r="X269" s="26" t="str">
        <f t="shared" si="48"/>
        <v/>
      </c>
      <c r="Z269" s="48" t="str">
        <f>IFERROR(INDEX('Standard Runs'!$E$11:$E$65, MATCH($L269, 'Standard Runs'!$D$11:$D$65, 0)), "")</f>
        <v/>
      </c>
      <c r="AB269" s="26" t="str">
        <f t="shared" si="49"/>
        <v/>
      </c>
      <c r="AC269" s="26" t="str">
        <f t="shared" si="50"/>
        <v/>
      </c>
      <c r="AE269" s="26" t="str">
        <f t="shared" si="51"/>
        <v/>
      </c>
      <c r="AG269" s="26" t="str">
        <f>IF($D269="", "", COUNTIF($D$11:$D$2510, "&gt;"&amp;$D269)+1+COUNTIF($D$11:$D269, $D269)-1)</f>
        <v/>
      </c>
      <c r="AH269" s="92" t="str">
        <f t="shared" si="52"/>
        <v/>
      </c>
      <c r="AJ269" s="26" t="str">
        <f t="shared" si="53"/>
        <v/>
      </c>
      <c r="AK269" s="26" t="str">
        <f t="shared" si="54"/>
        <v/>
      </c>
    </row>
    <row r="270" spans="1:37" x14ac:dyDescent="0.25">
      <c r="A270" s="97"/>
      <c r="B270" s="26" t="str">
        <f t="shared" si="44"/>
        <v/>
      </c>
      <c r="C270" s="97"/>
      <c r="D270" s="123"/>
      <c r="E270" s="124"/>
      <c r="F270" s="125"/>
      <c r="G270" s="97"/>
      <c r="H270" s="24" t="str">
        <f>IF($E270="", "", IFERROR(ROUND($E270*INDEX('Intro &amp; Setup'!$BY$8:$BY$9, MATCH($E$8, 'Intro &amp; Setup'!$BX$8:$BX$9, 0)), 2), ""))</f>
        <v/>
      </c>
      <c r="I270" s="18" t="str">
        <f>IF(OR($E270="", $F270=""), "", IF($E$8='Intro &amp; Setup'!$BX$9, $F270/$E270, IF($H$8='Intro &amp; Setup'!$BX$9, $F270/$H270, "")))</f>
        <v/>
      </c>
      <c r="J270" s="21" t="str">
        <f>IF(OR($E270="", $F270=""), "", IF($E$8='Intro &amp; Setup'!$BX$8, $F270/$E270, IF($H$8='Intro &amp; Setup'!$BX$8, $F270/$H270, "")))</f>
        <v/>
      </c>
      <c r="K270" s="97"/>
      <c r="L270" s="42" t="str">
        <f t="array" ref="L270">IF($W270="", "", IFERROR(INDEX('Standard Runs'!$D$11:$D$65, MATCH(1, ('Standard Runs'!$F$11:$F$65&lt;=E270)*('Standard Runs'!$G$11:$G$65&gt;=E270), 0)), ""))</f>
        <v/>
      </c>
      <c r="M270" s="45" t="str">
        <f t="shared" si="45"/>
        <v/>
      </c>
      <c r="N270" s="97"/>
      <c r="O270" s="52" t="str">
        <f t="shared" si="46"/>
        <v/>
      </c>
      <c r="P270" s="53" t="str">
        <f>IF(OR($L270="", $M270=""), "", COUNTIFS($L$11:$L$2510, $L270, $M$11:$M$2510, "&lt;"&amp;$M270)+1+COUNTIFS($L$11:$L270, $L270, $M$11:$M270, $M270)-1)</f>
        <v/>
      </c>
      <c r="Q270" s="97"/>
      <c r="R270" s="57" t="str">
        <f t="array" ref="R270">IF(OR($L270="", $M270=""), "", MIN(IF($L$11:$L$2510=$L270, $M$11:$M$2510)))</f>
        <v/>
      </c>
      <c r="S270" s="18" t="str">
        <f t="array" ref="S270">IF(OR($L270="", $M270=""), "", AVERAGEIF($L$11:$L$2510, $L270, $M$11:$M$2510))</f>
        <v/>
      </c>
      <c r="T270" s="21" t="str">
        <f t="array" ref="T270">IF(OR($L270="", $M270=""), "", MAX(IF($L$11:$L$2510=$L270, $M$11:$M$2510)))</f>
        <v/>
      </c>
      <c r="U270" s="97"/>
      <c r="W270" s="26" t="str">
        <f t="shared" si="47"/>
        <v/>
      </c>
      <c r="X270" s="26" t="str">
        <f t="shared" si="48"/>
        <v/>
      </c>
      <c r="Z270" s="48" t="str">
        <f>IFERROR(INDEX('Standard Runs'!$E$11:$E$65, MATCH($L270, 'Standard Runs'!$D$11:$D$65, 0)), "")</f>
        <v/>
      </c>
      <c r="AB270" s="26" t="str">
        <f t="shared" si="49"/>
        <v/>
      </c>
      <c r="AC270" s="26" t="str">
        <f t="shared" si="50"/>
        <v/>
      </c>
      <c r="AE270" s="26" t="str">
        <f t="shared" si="51"/>
        <v/>
      </c>
      <c r="AG270" s="26" t="str">
        <f>IF($D270="", "", COUNTIF($D$11:$D$2510, "&gt;"&amp;$D270)+1+COUNTIF($D$11:$D270, $D270)-1)</f>
        <v/>
      </c>
      <c r="AH270" s="92" t="str">
        <f t="shared" si="52"/>
        <v/>
      </c>
      <c r="AJ270" s="26" t="str">
        <f t="shared" si="53"/>
        <v/>
      </c>
      <c r="AK270" s="26" t="str">
        <f t="shared" si="54"/>
        <v/>
      </c>
    </row>
    <row r="271" spans="1:37" x14ac:dyDescent="0.25">
      <c r="A271" s="97"/>
      <c r="B271" s="26" t="str">
        <f t="shared" si="44"/>
        <v/>
      </c>
      <c r="C271" s="97"/>
      <c r="D271" s="123"/>
      <c r="E271" s="124"/>
      <c r="F271" s="125"/>
      <c r="G271" s="97"/>
      <c r="H271" s="24" t="str">
        <f>IF($E271="", "", IFERROR(ROUND($E271*INDEX('Intro &amp; Setup'!$BY$8:$BY$9, MATCH($E$8, 'Intro &amp; Setup'!$BX$8:$BX$9, 0)), 2), ""))</f>
        <v/>
      </c>
      <c r="I271" s="18" t="str">
        <f>IF(OR($E271="", $F271=""), "", IF($E$8='Intro &amp; Setup'!$BX$9, $F271/$E271, IF($H$8='Intro &amp; Setup'!$BX$9, $F271/$H271, "")))</f>
        <v/>
      </c>
      <c r="J271" s="21" t="str">
        <f>IF(OR($E271="", $F271=""), "", IF($E$8='Intro &amp; Setup'!$BX$8, $F271/$E271, IF($H$8='Intro &amp; Setup'!$BX$8, $F271/$H271, "")))</f>
        <v/>
      </c>
      <c r="K271" s="97"/>
      <c r="L271" s="42" t="str">
        <f t="array" ref="L271">IF($W271="", "", IFERROR(INDEX('Standard Runs'!$D$11:$D$65, MATCH(1, ('Standard Runs'!$F$11:$F$65&lt;=E271)*('Standard Runs'!$G$11:$G$65&gt;=E271), 0)), ""))</f>
        <v/>
      </c>
      <c r="M271" s="45" t="str">
        <f t="shared" si="45"/>
        <v/>
      </c>
      <c r="N271" s="97"/>
      <c r="O271" s="52" t="str">
        <f t="shared" si="46"/>
        <v/>
      </c>
      <c r="P271" s="53" t="str">
        <f>IF(OR($L271="", $M271=""), "", COUNTIFS($L$11:$L$2510, $L271, $M$11:$M$2510, "&lt;"&amp;$M271)+1+COUNTIFS($L$11:$L271, $L271, $M$11:$M271, $M271)-1)</f>
        <v/>
      </c>
      <c r="Q271" s="97"/>
      <c r="R271" s="57" t="str">
        <f t="array" ref="R271">IF(OR($L271="", $M271=""), "", MIN(IF($L$11:$L$2510=$L271, $M$11:$M$2510)))</f>
        <v/>
      </c>
      <c r="S271" s="18" t="str">
        <f t="array" ref="S271">IF(OR($L271="", $M271=""), "", AVERAGEIF($L$11:$L$2510, $L271, $M$11:$M$2510))</f>
        <v/>
      </c>
      <c r="T271" s="21" t="str">
        <f t="array" ref="T271">IF(OR($L271="", $M271=""), "", MAX(IF($L$11:$L$2510=$L271, $M$11:$M$2510)))</f>
        <v/>
      </c>
      <c r="U271" s="97"/>
      <c r="W271" s="26" t="str">
        <f t="shared" si="47"/>
        <v/>
      </c>
      <c r="X271" s="26" t="str">
        <f t="shared" si="48"/>
        <v/>
      </c>
      <c r="Z271" s="48" t="str">
        <f>IFERROR(INDEX('Standard Runs'!$E$11:$E$65, MATCH($L271, 'Standard Runs'!$D$11:$D$65, 0)), "")</f>
        <v/>
      </c>
      <c r="AB271" s="26" t="str">
        <f t="shared" si="49"/>
        <v/>
      </c>
      <c r="AC271" s="26" t="str">
        <f t="shared" si="50"/>
        <v/>
      </c>
      <c r="AE271" s="26" t="str">
        <f t="shared" si="51"/>
        <v/>
      </c>
      <c r="AG271" s="26" t="str">
        <f>IF($D271="", "", COUNTIF($D$11:$D$2510, "&gt;"&amp;$D271)+1+COUNTIF($D$11:$D271, $D271)-1)</f>
        <v/>
      </c>
      <c r="AH271" s="92" t="str">
        <f t="shared" si="52"/>
        <v/>
      </c>
      <c r="AJ271" s="26" t="str">
        <f t="shared" si="53"/>
        <v/>
      </c>
      <c r="AK271" s="26" t="str">
        <f t="shared" si="54"/>
        <v/>
      </c>
    </row>
    <row r="272" spans="1:37" x14ac:dyDescent="0.25">
      <c r="A272" s="97"/>
      <c r="B272" s="26" t="str">
        <f t="shared" si="44"/>
        <v/>
      </c>
      <c r="C272" s="97"/>
      <c r="D272" s="123"/>
      <c r="E272" s="124"/>
      <c r="F272" s="125"/>
      <c r="G272" s="97"/>
      <c r="H272" s="24" t="str">
        <f>IF($E272="", "", IFERROR(ROUND($E272*INDEX('Intro &amp; Setup'!$BY$8:$BY$9, MATCH($E$8, 'Intro &amp; Setup'!$BX$8:$BX$9, 0)), 2), ""))</f>
        <v/>
      </c>
      <c r="I272" s="18" t="str">
        <f>IF(OR($E272="", $F272=""), "", IF($E$8='Intro &amp; Setup'!$BX$9, $F272/$E272, IF($H$8='Intro &amp; Setup'!$BX$9, $F272/$H272, "")))</f>
        <v/>
      </c>
      <c r="J272" s="21" t="str">
        <f>IF(OR($E272="", $F272=""), "", IF($E$8='Intro &amp; Setup'!$BX$8, $F272/$E272, IF($H$8='Intro &amp; Setup'!$BX$8, $F272/$H272, "")))</f>
        <v/>
      </c>
      <c r="K272" s="97"/>
      <c r="L272" s="42" t="str">
        <f t="array" ref="L272">IF($W272="", "", IFERROR(INDEX('Standard Runs'!$D$11:$D$65, MATCH(1, ('Standard Runs'!$F$11:$F$65&lt;=E272)*('Standard Runs'!$G$11:$G$65&gt;=E272), 0)), ""))</f>
        <v/>
      </c>
      <c r="M272" s="45" t="str">
        <f t="shared" si="45"/>
        <v/>
      </c>
      <c r="N272" s="97"/>
      <c r="O272" s="52" t="str">
        <f t="shared" si="46"/>
        <v/>
      </c>
      <c r="P272" s="53" t="str">
        <f>IF(OR($L272="", $M272=""), "", COUNTIFS($L$11:$L$2510, $L272, $M$11:$M$2510, "&lt;"&amp;$M272)+1+COUNTIFS($L$11:$L272, $L272, $M$11:$M272, $M272)-1)</f>
        <v/>
      </c>
      <c r="Q272" s="97"/>
      <c r="R272" s="57" t="str">
        <f t="array" ref="R272">IF(OR($L272="", $M272=""), "", MIN(IF($L$11:$L$2510=$L272, $M$11:$M$2510)))</f>
        <v/>
      </c>
      <c r="S272" s="18" t="str">
        <f t="array" ref="S272">IF(OR($L272="", $M272=""), "", AVERAGEIF($L$11:$L$2510, $L272, $M$11:$M$2510))</f>
        <v/>
      </c>
      <c r="T272" s="21" t="str">
        <f t="array" ref="T272">IF(OR($L272="", $M272=""), "", MAX(IF($L$11:$L$2510=$L272, $M$11:$M$2510)))</f>
        <v/>
      </c>
      <c r="U272" s="97"/>
      <c r="W272" s="26" t="str">
        <f t="shared" si="47"/>
        <v/>
      </c>
      <c r="X272" s="26" t="str">
        <f t="shared" si="48"/>
        <v/>
      </c>
      <c r="Z272" s="48" t="str">
        <f>IFERROR(INDEX('Standard Runs'!$E$11:$E$65, MATCH($L272, 'Standard Runs'!$D$11:$D$65, 0)), "")</f>
        <v/>
      </c>
      <c r="AB272" s="26" t="str">
        <f t="shared" si="49"/>
        <v/>
      </c>
      <c r="AC272" s="26" t="str">
        <f t="shared" si="50"/>
        <v/>
      </c>
      <c r="AE272" s="26" t="str">
        <f t="shared" si="51"/>
        <v/>
      </c>
      <c r="AG272" s="26" t="str">
        <f>IF($D272="", "", COUNTIF($D$11:$D$2510, "&gt;"&amp;$D272)+1+COUNTIF($D$11:$D272, $D272)-1)</f>
        <v/>
      </c>
      <c r="AH272" s="92" t="str">
        <f t="shared" si="52"/>
        <v/>
      </c>
      <c r="AJ272" s="26" t="str">
        <f t="shared" si="53"/>
        <v/>
      </c>
      <c r="AK272" s="26" t="str">
        <f t="shared" si="54"/>
        <v/>
      </c>
    </row>
    <row r="273" spans="1:37" x14ac:dyDescent="0.25">
      <c r="A273" s="97"/>
      <c r="B273" s="26" t="str">
        <f t="shared" si="44"/>
        <v/>
      </c>
      <c r="C273" s="97"/>
      <c r="D273" s="123"/>
      <c r="E273" s="124"/>
      <c r="F273" s="125"/>
      <c r="G273" s="97"/>
      <c r="H273" s="24" t="str">
        <f>IF($E273="", "", IFERROR(ROUND($E273*INDEX('Intro &amp; Setup'!$BY$8:$BY$9, MATCH($E$8, 'Intro &amp; Setup'!$BX$8:$BX$9, 0)), 2), ""))</f>
        <v/>
      </c>
      <c r="I273" s="18" t="str">
        <f>IF(OR($E273="", $F273=""), "", IF($E$8='Intro &amp; Setup'!$BX$9, $F273/$E273, IF($H$8='Intro &amp; Setup'!$BX$9, $F273/$H273, "")))</f>
        <v/>
      </c>
      <c r="J273" s="21" t="str">
        <f>IF(OR($E273="", $F273=""), "", IF($E$8='Intro &amp; Setup'!$BX$8, $F273/$E273, IF($H$8='Intro &amp; Setup'!$BX$8, $F273/$H273, "")))</f>
        <v/>
      </c>
      <c r="K273" s="97"/>
      <c r="L273" s="42" t="str">
        <f t="array" ref="L273">IF($W273="", "", IFERROR(INDEX('Standard Runs'!$D$11:$D$65, MATCH(1, ('Standard Runs'!$F$11:$F$65&lt;=E273)*('Standard Runs'!$G$11:$G$65&gt;=E273), 0)), ""))</f>
        <v/>
      </c>
      <c r="M273" s="45" t="str">
        <f t="shared" si="45"/>
        <v/>
      </c>
      <c r="N273" s="97"/>
      <c r="O273" s="52" t="str">
        <f t="shared" si="46"/>
        <v/>
      </c>
      <c r="P273" s="53" t="str">
        <f>IF(OR($L273="", $M273=""), "", COUNTIFS($L$11:$L$2510, $L273, $M$11:$M$2510, "&lt;"&amp;$M273)+1+COUNTIFS($L$11:$L273, $L273, $M$11:$M273, $M273)-1)</f>
        <v/>
      </c>
      <c r="Q273" s="97"/>
      <c r="R273" s="57" t="str">
        <f t="array" ref="R273">IF(OR($L273="", $M273=""), "", MIN(IF($L$11:$L$2510=$L273, $M$11:$M$2510)))</f>
        <v/>
      </c>
      <c r="S273" s="18" t="str">
        <f t="array" ref="S273">IF(OR($L273="", $M273=""), "", AVERAGEIF($L$11:$L$2510, $L273, $M$11:$M$2510))</f>
        <v/>
      </c>
      <c r="T273" s="21" t="str">
        <f t="array" ref="T273">IF(OR($L273="", $M273=""), "", MAX(IF($L$11:$L$2510=$L273, $M$11:$M$2510)))</f>
        <v/>
      </c>
      <c r="U273" s="97"/>
      <c r="W273" s="26" t="str">
        <f t="shared" si="47"/>
        <v/>
      </c>
      <c r="X273" s="26" t="str">
        <f t="shared" si="48"/>
        <v/>
      </c>
      <c r="Z273" s="48" t="str">
        <f>IFERROR(INDEX('Standard Runs'!$E$11:$E$65, MATCH($L273, 'Standard Runs'!$D$11:$D$65, 0)), "")</f>
        <v/>
      </c>
      <c r="AB273" s="26" t="str">
        <f t="shared" si="49"/>
        <v/>
      </c>
      <c r="AC273" s="26" t="str">
        <f t="shared" si="50"/>
        <v/>
      </c>
      <c r="AE273" s="26" t="str">
        <f t="shared" si="51"/>
        <v/>
      </c>
      <c r="AG273" s="26" t="str">
        <f>IF($D273="", "", COUNTIF($D$11:$D$2510, "&gt;"&amp;$D273)+1+COUNTIF($D$11:$D273, $D273)-1)</f>
        <v/>
      </c>
      <c r="AH273" s="92" t="str">
        <f t="shared" si="52"/>
        <v/>
      </c>
      <c r="AJ273" s="26" t="str">
        <f t="shared" si="53"/>
        <v/>
      </c>
      <c r="AK273" s="26" t="str">
        <f t="shared" si="54"/>
        <v/>
      </c>
    </row>
    <row r="274" spans="1:37" x14ac:dyDescent="0.25">
      <c r="A274" s="97"/>
      <c r="B274" s="26" t="str">
        <f t="shared" si="44"/>
        <v/>
      </c>
      <c r="C274" s="97"/>
      <c r="D274" s="123"/>
      <c r="E274" s="124"/>
      <c r="F274" s="125"/>
      <c r="G274" s="97"/>
      <c r="H274" s="24" t="str">
        <f>IF($E274="", "", IFERROR(ROUND($E274*INDEX('Intro &amp; Setup'!$BY$8:$BY$9, MATCH($E$8, 'Intro &amp; Setup'!$BX$8:$BX$9, 0)), 2), ""))</f>
        <v/>
      </c>
      <c r="I274" s="18" t="str">
        <f>IF(OR($E274="", $F274=""), "", IF($E$8='Intro &amp; Setup'!$BX$9, $F274/$E274, IF($H$8='Intro &amp; Setup'!$BX$9, $F274/$H274, "")))</f>
        <v/>
      </c>
      <c r="J274" s="21" t="str">
        <f>IF(OR($E274="", $F274=""), "", IF($E$8='Intro &amp; Setup'!$BX$8, $F274/$E274, IF($H$8='Intro &amp; Setup'!$BX$8, $F274/$H274, "")))</f>
        <v/>
      </c>
      <c r="K274" s="97"/>
      <c r="L274" s="42" t="str">
        <f t="array" ref="L274">IF($W274="", "", IFERROR(INDEX('Standard Runs'!$D$11:$D$65, MATCH(1, ('Standard Runs'!$F$11:$F$65&lt;=E274)*('Standard Runs'!$G$11:$G$65&gt;=E274), 0)), ""))</f>
        <v/>
      </c>
      <c r="M274" s="45" t="str">
        <f t="shared" si="45"/>
        <v/>
      </c>
      <c r="N274" s="97"/>
      <c r="O274" s="52" t="str">
        <f t="shared" si="46"/>
        <v/>
      </c>
      <c r="P274" s="53" t="str">
        <f>IF(OR($L274="", $M274=""), "", COUNTIFS($L$11:$L$2510, $L274, $M$11:$M$2510, "&lt;"&amp;$M274)+1+COUNTIFS($L$11:$L274, $L274, $M$11:$M274, $M274)-1)</f>
        <v/>
      </c>
      <c r="Q274" s="97"/>
      <c r="R274" s="57" t="str">
        <f t="array" ref="R274">IF(OR($L274="", $M274=""), "", MIN(IF($L$11:$L$2510=$L274, $M$11:$M$2510)))</f>
        <v/>
      </c>
      <c r="S274" s="18" t="str">
        <f t="array" ref="S274">IF(OR($L274="", $M274=""), "", AVERAGEIF($L$11:$L$2510, $L274, $M$11:$M$2510))</f>
        <v/>
      </c>
      <c r="T274" s="21" t="str">
        <f t="array" ref="T274">IF(OR($L274="", $M274=""), "", MAX(IF($L$11:$L$2510=$L274, $M$11:$M$2510)))</f>
        <v/>
      </c>
      <c r="U274" s="97"/>
      <c r="W274" s="26" t="str">
        <f t="shared" si="47"/>
        <v/>
      </c>
      <c r="X274" s="26" t="str">
        <f t="shared" si="48"/>
        <v/>
      </c>
      <c r="Z274" s="48" t="str">
        <f>IFERROR(INDEX('Standard Runs'!$E$11:$E$65, MATCH($L274, 'Standard Runs'!$D$11:$D$65, 0)), "")</f>
        <v/>
      </c>
      <c r="AB274" s="26" t="str">
        <f t="shared" si="49"/>
        <v/>
      </c>
      <c r="AC274" s="26" t="str">
        <f t="shared" si="50"/>
        <v/>
      </c>
      <c r="AE274" s="26" t="str">
        <f t="shared" si="51"/>
        <v/>
      </c>
      <c r="AG274" s="26" t="str">
        <f>IF($D274="", "", COUNTIF($D$11:$D$2510, "&gt;"&amp;$D274)+1+COUNTIF($D$11:$D274, $D274)-1)</f>
        <v/>
      </c>
      <c r="AH274" s="92" t="str">
        <f t="shared" si="52"/>
        <v/>
      </c>
      <c r="AJ274" s="26" t="str">
        <f t="shared" si="53"/>
        <v/>
      </c>
      <c r="AK274" s="26" t="str">
        <f t="shared" si="54"/>
        <v/>
      </c>
    </row>
    <row r="275" spans="1:37" x14ac:dyDescent="0.25">
      <c r="A275" s="97"/>
      <c r="B275" s="26" t="str">
        <f t="shared" si="44"/>
        <v/>
      </c>
      <c r="C275" s="97"/>
      <c r="D275" s="123"/>
      <c r="E275" s="124"/>
      <c r="F275" s="125"/>
      <c r="G275" s="97"/>
      <c r="H275" s="24" t="str">
        <f>IF($E275="", "", IFERROR(ROUND($E275*INDEX('Intro &amp; Setup'!$BY$8:$BY$9, MATCH($E$8, 'Intro &amp; Setup'!$BX$8:$BX$9, 0)), 2), ""))</f>
        <v/>
      </c>
      <c r="I275" s="18" t="str">
        <f>IF(OR($E275="", $F275=""), "", IF($E$8='Intro &amp; Setup'!$BX$9, $F275/$E275, IF($H$8='Intro &amp; Setup'!$BX$9, $F275/$H275, "")))</f>
        <v/>
      </c>
      <c r="J275" s="21" t="str">
        <f>IF(OR($E275="", $F275=""), "", IF($E$8='Intro &amp; Setup'!$BX$8, $F275/$E275, IF($H$8='Intro &amp; Setup'!$BX$8, $F275/$H275, "")))</f>
        <v/>
      </c>
      <c r="K275" s="97"/>
      <c r="L275" s="42" t="str">
        <f t="array" ref="L275">IF($W275="", "", IFERROR(INDEX('Standard Runs'!$D$11:$D$65, MATCH(1, ('Standard Runs'!$F$11:$F$65&lt;=E275)*('Standard Runs'!$G$11:$G$65&gt;=E275), 0)), ""))</f>
        <v/>
      </c>
      <c r="M275" s="45" t="str">
        <f t="shared" si="45"/>
        <v/>
      </c>
      <c r="N275" s="97"/>
      <c r="O275" s="52" t="str">
        <f t="shared" si="46"/>
        <v/>
      </c>
      <c r="P275" s="53" t="str">
        <f>IF(OR($L275="", $M275=""), "", COUNTIFS($L$11:$L$2510, $L275, $M$11:$M$2510, "&lt;"&amp;$M275)+1+COUNTIFS($L$11:$L275, $L275, $M$11:$M275, $M275)-1)</f>
        <v/>
      </c>
      <c r="Q275" s="97"/>
      <c r="R275" s="57" t="str">
        <f t="array" ref="R275">IF(OR($L275="", $M275=""), "", MIN(IF($L$11:$L$2510=$L275, $M$11:$M$2510)))</f>
        <v/>
      </c>
      <c r="S275" s="18" t="str">
        <f t="array" ref="S275">IF(OR($L275="", $M275=""), "", AVERAGEIF($L$11:$L$2510, $L275, $M$11:$M$2510))</f>
        <v/>
      </c>
      <c r="T275" s="21" t="str">
        <f t="array" ref="T275">IF(OR($L275="", $M275=""), "", MAX(IF($L$11:$L$2510=$L275, $M$11:$M$2510)))</f>
        <v/>
      </c>
      <c r="U275" s="97"/>
      <c r="W275" s="26" t="str">
        <f t="shared" si="47"/>
        <v/>
      </c>
      <c r="X275" s="26" t="str">
        <f t="shared" si="48"/>
        <v/>
      </c>
      <c r="Z275" s="48" t="str">
        <f>IFERROR(INDEX('Standard Runs'!$E$11:$E$65, MATCH($L275, 'Standard Runs'!$D$11:$D$65, 0)), "")</f>
        <v/>
      </c>
      <c r="AB275" s="26" t="str">
        <f t="shared" si="49"/>
        <v/>
      </c>
      <c r="AC275" s="26" t="str">
        <f t="shared" si="50"/>
        <v/>
      </c>
      <c r="AE275" s="26" t="str">
        <f t="shared" si="51"/>
        <v/>
      </c>
      <c r="AG275" s="26" t="str">
        <f>IF($D275="", "", COUNTIF($D$11:$D$2510, "&gt;"&amp;$D275)+1+COUNTIF($D$11:$D275, $D275)-1)</f>
        <v/>
      </c>
      <c r="AH275" s="92" t="str">
        <f t="shared" si="52"/>
        <v/>
      </c>
      <c r="AJ275" s="26" t="str">
        <f t="shared" si="53"/>
        <v/>
      </c>
      <c r="AK275" s="26" t="str">
        <f t="shared" si="54"/>
        <v/>
      </c>
    </row>
    <row r="276" spans="1:37" x14ac:dyDescent="0.25">
      <c r="A276" s="97"/>
      <c r="B276" s="26" t="str">
        <f t="shared" si="44"/>
        <v/>
      </c>
      <c r="C276" s="97"/>
      <c r="D276" s="123"/>
      <c r="E276" s="124"/>
      <c r="F276" s="125"/>
      <c r="G276" s="97"/>
      <c r="H276" s="24" t="str">
        <f>IF($E276="", "", IFERROR(ROUND($E276*INDEX('Intro &amp; Setup'!$BY$8:$BY$9, MATCH($E$8, 'Intro &amp; Setup'!$BX$8:$BX$9, 0)), 2), ""))</f>
        <v/>
      </c>
      <c r="I276" s="18" t="str">
        <f>IF(OR($E276="", $F276=""), "", IF($E$8='Intro &amp; Setup'!$BX$9, $F276/$E276, IF($H$8='Intro &amp; Setup'!$BX$9, $F276/$H276, "")))</f>
        <v/>
      </c>
      <c r="J276" s="21" t="str">
        <f>IF(OR($E276="", $F276=""), "", IF($E$8='Intro &amp; Setup'!$BX$8, $F276/$E276, IF($H$8='Intro &amp; Setup'!$BX$8, $F276/$H276, "")))</f>
        <v/>
      </c>
      <c r="K276" s="97"/>
      <c r="L276" s="42" t="str">
        <f t="array" ref="L276">IF($W276="", "", IFERROR(INDEX('Standard Runs'!$D$11:$D$65, MATCH(1, ('Standard Runs'!$F$11:$F$65&lt;=E276)*('Standard Runs'!$G$11:$G$65&gt;=E276), 0)), ""))</f>
        <v/>
      </c>
      <c r="M276" s="45" t="str">
        <f t="shared" si="45"/>
        <v/>
      </c>
      <c r="N276" s="97"/>
      <c r="O276" s="52" t="str">
        <f t="shared" si="46"/>
        <v/>
      </c>
      <c r="P276" s="53" t="str">
        <f>IF(OR($L276="", $M276=""), "", COUNTIFS($L$11:$L$2510, $L276, $M$11:$M$2510, "&lt;"&amp;$M276)+1+COUNTIFS($L$11:$L276, $L276, $M$11:$M276, $M276)-1)</f>
        <v/>
      </c>
      <c r="Q276" s="97"/>
      <c r="R276" s="57" t="str">
        <f t="array" ref="R276">IF(OR($L276="", $M276=""), "", MIN(IF($L$11:$L$2510=$L276, $M$11:$M$2510)))</f>
        <v/>
      </c>
      <c r="S276" s="18" t="str">
        <f t="array" ref="S276">IF(OR($L276="", $M276=""), "", AVERAGEIF($L$11:$L$2510, $L276, $M$11:$M$2510))</f>
        <v/>
      </c>
      <c r="T276" s="21" t="str">
        <f t="array" ref="T276">IF(OR($L276="", $M276=""), "", MAX(IF($L$11:$L$2510=$L276, $M$11:$M$2510)))</f>
        <v/>
      </c>
      <c r="U276" s="97"/>
      <c r="W276" s="26" t="str">
        <f t="shared" si="47"/>
        <v/>
      </c>
      <c r="X276" s="26" t="str">
        <f t="shared" si="48"/>
        <v/>
      </c>
      <c r="Z276" s="48" t="str">
        <f>IFERROR(INDEX('Standard Runs'!$E$11:$E$65, MATCH($L276, 'Standard Runs'!$D$11:$D$65, 0)), "")</f>
        <v/>
      </c>
      <c r="AB276" s="26" t="str">
        <f t="shared" si="49"/>
        <v/>
      </c>
      <c r="AC276" s="26" t="str">
        <f t="shared" si="50"/>
        <v/>
      </c>
      <c r="AE276" s="26" t="str">
        <f t="shared" si="51"/>
        <v/>
      </c>
      <c r="AG276" s="26" t="str">
        <f>IF($D276="", "", COUNTIF($D$11:$D$2510, "&gt;"&amp;$D276)+1+COUNTIF($D$11:$D276, $D276)-1)</f>
        <v/>
      </c>
      <c r="AH276" s="92" t="str">
        <f t="shared" si="52"/>
        <v/>
      </c>
      <c r="AJ276" s="26" t="str">
        <f t="shared" si="53"/>
        <v/>
      </c>
      <c r="AK276" s="26" t="str">
        <f t="shared" si="54"/>
        <v/>
      </c>
    </row>
    <row r="277" spans="1:37" x14ac:dyDescent="0.25">
      <c r="A277" s="97"/>
      <c r="B277" s="26" t="str">
        <f t="shared" si="44"/>
        <v/>
      </c>
      <c r="C277" s="97"/>
      <c r="D277" s="123"/>
      <c r="E277" s="124"/>
      <c r="F277" s="125"/>
      <c r="G277" s="97"/>
      <c r="H277" s="24" t="str">
        <f>IF($E277="", "", IFERROR(ROUND($E277*INDEX('Intro &amp; Setup'!$BY$8:$BY$9, MATCH($E$8, 'Intro &amp; Setup'!$BX$8:$BX$9, 0)), 2), ""))</f>
        <v/>
      </c>
      <c r="I277" s="18" t="str">
        <f>IF(OR($E277="", $F277=""), "", IF($E$8='Intro &amp; Setup'!$BX$9, $F277/$E277, IF($H$8='Intro &amp; Setup'!$BX$9, $F277/$H277, "")))</f>
        <v/>
      </c>
      <c r="J277" s="21" t="str">
        <f>IF(OR($E277="", $F277=""), "", IF($E$8='Intro &amp; Setup'!$BX$8, $F277/$E277, IF($H$8='Intro &amp; Setup'!$BX$8, $F277/$H277, "")))</f>
        <v/>
      </c>
      <c r="K277" s="97"/>
      <c r="L277" s="42" t="str">
        <f t="array" ref="L277">IF($W277="", "", IFERROR(INDEX('Standard Runs'!$D$11:$D$65, MATCH(1, ('Standard Runs'!$F$11:$F$65&lt;=E277)*('Standard Runs'!$G$11:$G$65&gt;=E277), 0)), ""))</f>
        <v/>
      </c>
      <c r="M277" s="45" t="str">
        <f t="shared" si="45"/>
        <v/>
      </c>
      <c r="N277" s="97"/>
      <c r="O277" s="52" t="str">
        <f t="shared" si="46"/>
        <v/>
      </c>
      <c r="P277" s="53" t="str">
        <f>IF(OR($L277="", $M277=""), "", COUNTIFS($L$11:$L$2510, $L277, $M$11:$M$2510, "&lt;"&amp;$M277)+1+COUNTIFS($L$11:$L277, $L277, $M$11:$M277, $M277)-1)</f>
        <v/>
      </c>
      <c r="Q277" s="97"/>
      <c r="R277" s="57" t="str">
        <f t="array" ref="R277">IF(OR($L277="", $M277=""), "", MIN(IF($L$11:$L$2510=$L277, $M$11:$M$2510)))</f>
        <v/>
      </c>
      <c r="S277" s="18" t="str">
        <f t="array" ref="S277">IF(OR($L277="", $M277=""), "", AVERAGEIF($L$11:$L$2510, $L277, $M$11:$M$2510))</f>
        <v/>
      </c>
      <c r="T277" s="21" t="str">
        <f t="array" ref="T277">IF(OR($L277="", $M277=""), "", MAX(IF($L$11:$L$2510=$L277, $M$11:$M$2510)))</f>
        <v/>
      </c>
      <c r="U277" s="97"/>
      <c r="W277" s="26" t="str">
        <f t="shared" si="47"/>
        <v/>
      </c>
      <c r="X277" s="26" t="str">
        <f t="shared" si="48"/>
        <v/>
      </c>
      <c r="Z277" s="48" t="str">
        <f>IFERROR(INDEX('Standard Runs'!$E$11:$E$65, MATCH($L277, 'Standard Runs'!$D$11:$D$65, 0)), "")</f>
        <v/>
      </c>
      <c r="AB277" s="26" t="str">
        <f t="shared" si="49"/>
        <v/>
      </c>
      <c r="AC277" s="26" t="str">
        <f t="shared" si="50"/>
        <v/>
      </c>
      <c r="AE277" s="26" t="str">
        <f t="shared" si="51"/>
        <v/>
      </c>
      <c r="AG277" s="26" t="str">
        <f>IF($D277="", "", COUNTIF($D$11:$D$2510, "&gt;"&amp;$D277)+1+COUNTIF($D$11:$D277, $D277)-1)</f>
        <v/>
      </c>
      <c r="AH277" s="92" t="str">
        <f t="shared" si="52"/>
        <v/>
      </c>
      <c r="AJ277" s="26" t="str">
        <f t="shared" si="53"/>
        <v/>
      </c>
      <c r="AK277" s="26" t="str">
        <f t="shared" si="54"/>
        <v/>
      </c>
    </row>
    <row r="278" spans="1:37" x14ac:dyDescent="0.25">
      <c r="A278" s="97"/>
      <c r="B278" s="26" t="str">
        <f t="shared" si="44"/>
        <v/>
      </c>
      <c r="C278" s="97"/>
      <c r="D278" s="123"/>
      <c r="E278" s="124"/>
      <c r="F278" s="125"/>
      <c r="G278" s="97"/>
      <c r="H278" s="24" t="str">
        <f>IF($E278="", "", IFERROR(ROUND($E278*INDEX('Intro &amp; Setup'!$BY$8:$BY$9, MATCH($E$8, 'Intro &amp; Setup'!$BX$8:$BX$9, 0)), 2), ""))</f>
        <v/>
      </c>
      <c r="I278" s="18" t="str">
        <f>IF(OR($E278="", $F278=""), "", IF($E$8='Intro &amp; Setup'!$BX$9, $F278/$E278, IF($H$8='Intro &amp; Setup'!$BX$9, $F278/$H278, "")))</f>
        <v/>
      </c>
      <c r="J278" s="21" t="str">
        <f>IF(OR($E278="", $F278=""), "", IF($E$8='Intro &amp; Setup'!$BX$8, $F278/$E278, IF($H$8='Intro &amp; Setup'!$BX$8, $F278/$H278, "")))</f>
        <v/>
      </c>
      <c r="K278" s="97"/>
      <c r="L278" s="42" t="str">
        <f t="array" ref="L278">IF($W278="", "", IFERROR(INDEX('Standard Runs'!$D$11:$D$65, MATCH(1, ('Standard Runs'!$F$11:$F$65&lt;=E278)*('Standard Runs'!$G$11:$G$65&gt;=E278), 0)), ""))</f>
        <v/>
      </c>
      <c r="M278" s="45" t="str">
        <f t="shared" si="45"/>
        <v/>
      </c>
      <c r="N278" s="97"/>
      <c r="O278" s="52" t="str">
        <f t="shared" si="46"/>
        <v/>
      </c>
      <c r="P278" s="53" t="str">
        <f>IF(OR($L278="", $M278=""), "", COUNTIFS($L$11:$L$2510, $L278, $M$11:$M$2510, "&lt;"&amp;$M278)+1+COUNTIFS($L$11:$L278, $L278, $M$11:$M278, $M278)-1)</f>
        <v/>
      </c>
      <c r="Q278" s="97"/>
      <c r="R278" s="57" t="str">
        <f t="array" ref="R278">IF(OR($L278="", $M278=""), "", MIN(IF($L$11:$L$2510=$L278, $M$11:$M$2510)))</f>
        <v/>
      </c>
      <c r="S278" s="18" t="str">
        <f t="array" ref="S278">IF(OR($L278="", $M278=""), "", AVERAGEIF($L$11:$L$2510, $L278, $M$11:$M$2510))</f>
        <v/>
      </c>
      <c r="T278" s="21" t="str">
        <f t="array" ref="T278">IF(OR($L278="", $M278=""), "", MAX(IF($L$11:$L$2510=$L278, $M$11:$M$2510)))</f>
        <v/>
      </c>
      <c r="U278" s="97"/>
      <c r="W278" s="26" t="str">
        <f t="shared" si="47"/>
        <v/>
      </c>
      <c r="X278" s="26" t="str">
        <f t="shared" si="48"/>
        <v/>
      </c>
      <c r="Z278" s="48" t="str">
        <f>IFERROR(INDEX('Standard Runs'!$E$11:$E$65, MATCH($L278, 'Standard Runs'!$D$11:$D$65, 0)), "")</f>
        <v/>
      </c>
      <c r="AB278" s="26" t="str">
        <f t="shared" si="49"/>
        <v/>
      </c>
      <c r="AC278" s="26" t="str">
        <f t="shared" si="50"/>
        <v/>
      </c>
      <c r="AE278" s="26" t="str">
        <f t="shared" si="51"/>
        <v/>
      </c>
      <c r="AG278" s="26" t="str">
        <f>IF($D278="", "", COUNTIF($D$11:$D$2510, "&gt;"&amp;$D278)+1+COUNTIF($D$11:$D278, $D278)-1)</f>
        <v/>
      </c>
      <c r="AH278" s="92" t="str">
        <f t="shared" si="52"/>
        <v/>
      </c>
      <c r="AJ278" s="26" t="str">
        <f t="shared" si="53"/>
        <v/>
      </c>
      <c r="AK278" s="26" t="str">
        <f t="shared" si="54"/>
        <v/>
      </c>
    </row>
    <row r="279" spans="1:37" x14ac:dyDescent="0.25">
      <c r="A279" s="97"/>
      <c r="B279" s="26" t="str">
        <f t="shared" si="44"/>
        <v/>
      </c>
      <c r="C279" s="97"/>
      <c r="D279" s="123"/>
      <c r="E279" s="124"/>
      <c r="F279" s="125"/>
      <c r="G279" s="97"/>
      <c r="H279" s="24" t="str">
        <f>IF($E279="", "", IFERROR(ROUND($E279*INDEX('Intro &amp; Setup'!$BY$8:$BY$9, MATCH($E$8, 'Intro &amp; Setup'!$BX$8:$BX$9, 0)), 2), ""))</f>
        <v/>
      </c>
      <c r="I279" s="18" t="str">
        <f>IF(OR($E279="", $F279=""), "", IF($E$8='Intro &amp; Setup'!$BX$9, $F279/$E279, IF($H$8='Intro &amp; Setup'!$BX$9, $F279/$H279, "")))</f>
        <v/>
      </c>
      <c r="J279" s="21" t="str">
        <f>IF(OR($E279="", $F279=""), "", IF($E$8='Intro &amp; Setup'!$BX$8, $F279/$E279, IF($H$8='Intro &amp; Setup'!$BX$8, $F279/$H279, "")))</f>
        <v/>
      </c>
      <c r="K279" s="97"/>
      <c r="L279" s="42" t="str">
        <f t="array" ref="L279">IF($W279="", "", IFERROR(INDEX('Standard Runs'!$D$11:$D$65, MATCH(1, ('Standard Runs'!$F$11:$F$65&lt;=E279)*('Standard Runs'!$G$11:$G$65&gt;=E279), 0)), ""))</f>
        <v/>
      </c>
      <c r="M279" s="45" t="str">
        <f t="shared" si="45"/>
        <v/>
      </c>
      <c r="N279" s="97"/>
      <c r="O279" s="52" t="str">
        <f t="shared" si="46"/>
        <v/>
      </c>
      <c r="P279" s="53" t="str">
        <f>IF(OR($L279="", $M279=""), "", COUNTIFS($L$11:$L$2510, $L279, $M$11:$M$2510, "&lt;"&amp;$M279)+1+COUNTIFS($L$11:$L279, $L279, $M$11:$M279, $M279)-1)</f>
        <v/>
      </c>
      <c r="Q279" s="97"/>
      <c r="R279" s="57" t="str">
        <f t="array" ref="R279">IF(OR($L279="", $M279=""), "", MIN(IF($L$11:$L$2510=$L279, $M$11:$M$2510)))</f>
        <v/>
      </c>
      <c r="S279" s="18" t="str">
        <f t="array" ref="S279">IF(OR($L279="", $M279=""), "", AVERAGEIF($L$11:$L$2510, $L279, $M$11:$M$2510))</f>
        <v/>
      </c>
      <c r="T279" s="21" t="str">
        <f t="array" ref="T279">IF(OR($L279="", $M279=""), "", MAX(IF($L$11:$L$2510=$L279, $M$11:$M$2510)))</f>
        <v/>
      </c>
      <c r="U279" s="97"/>
      <c r="W279" s="26" t="str">
        <f t="shared" si="47"/>
        <v/>
      </c>
      <c r="X279" s="26" t="str">
        <f t="shared" si="48"/>
        <v/>
      </c>
      <c r="Z279" s="48" t="str">
        <f>IFERROR(INDEX('Standard Runs'!$E$11:$E$65, MATCH($L279, 'Standard Runs'!$D$11:$D$65, 0)), "")</f>
        <v/>
      </c>
      <c r="AB279" s="26" t="str">
        <f t="shared" si="49"/>
        <v/>
      </c>
      <c r="AC279" s="26" t="str">
        <f t="shared" si="50"/>
        <v/>
      </c>
      <c r="AE279" s="26" t="str">
        <f t="shared" si="51"/>
        <v/>
      </c>
      <c r="AG279" s="26" t="str">
        <f>IF($D279="", "", COUNTIF($D$11:$D$2510, "&gt;"&amp;$D279)+1+COUNTIF($D$11:$D279, $D279)-1)</f>
        <v/>
      </c>
      <c r="AH279" s="92" t="str">
        <f t="shared" si="52"/>
        <v/>
      </c>
      <c r="AJ279" s="26" t="str">
        <f t="shared" si="53"/>
        <v/>
      </c>
      <c r="AK279" s="26" t="str">
        <f t="shared" si="54"/>
        <v/>
      </c>
    </row>
    <row r="280" spans="1:37" x14ac:dyDescent="0.25">
      <c r="A280" s="97"/>
      <c r="B280" s="26" t="str">
        <f t="shared" si="44"/>
        <v/>
      </c>
      <c r="C280" s="97"/>
      <c r="D280" s="123"/>
      <c r="E280" s="124"/>
      <c r="F280" s="125"/>
      <c r="G280" s="97"/>
      <c r="H280" s="24" t="str">
        <f>IF($E280="", "", IFERROR(ROUND($E280*INDEX('Intro &amp; Setup'!$BY$8:$BY$9, MATCH($E$8, 'Intro &amp; Setup'!$BX$8:$BX$9, 0)), 2), ""))</f>
        <v/>
      </c>
      <c r="I280" s="18" t="str">
        <f>IF(OR($E280="", $F280=""), "", IF($E$8='Intro &amp; Setup'!$BX$9, $F280/$E280, IF($H$8='Intro &amp; Setup'!$BX$9, $F280/$H280, "")))</f>
        <v/>
      </c>
      <c r="J280" s="21" t="str">
        <f>IF(OR($E280="", $F280=""), "", IF($E$8='Intro &amp; Setup'!$BX$8, $F280/$E280, IF($H$8='Intro &amp; Setup'!$BX$8, $F280/$H280, "")))</f>
        <v/>
      </c>
      <c r="K280" s="97"/>
      <c r="L280" s="42" t="str">
        <f t="array" ref="L280">IF($W280="", "", IFERROR(INDEX('Standard Runs'!$D$11:$D$65, MATCH(1, ('Standard Runs'!$F$11:$F$65&lt;=E280)*('Standard Runs'!$G$11:$G$65&gt;=E280), 0)), ""))</f>
        <v/>
      </c>
      <c r="M280" s="45" t="str">
        <f t="shared" si="45"/>
        <v/>
      </c>
      <c r="N280" s="97"/>
      <c r="O280" s="52" t="str">
        <f t="shared" si="46"/>
        <v/>
      </c>
      <c r="P280" s="53" t="str">
        <f>IF(OR($L280="", $M280=""), "", COUNTIFS($L$11:$L$2510, $L280, $M$11:$M$2510, "&lt;"&amp;$M280)+1+COUNTIFS($L$11:$L280, $L280, $M$11:$M280, $M280)-1)</f>
        <v/>
      </c>
      <c r="Q280" s="97"/>
      <c r="R280" s="57" t="str">
        <f t="array" ref="R280">IF(OR($L280="", $M280=""), "", MIN(IF($L$11:$L$2510=$L280, $M$11:$M$2510)))</f>
        <v/>
      </c>
      <c r="S280" s="18" t="str">
        <f t="array" ref="S280">IF(OR($L280="", $M280=""), "", AVERAGEIF($L$11:$L$2510, $L280, $M$11:$M$2510))</f>
        <v/>
      </c>
      <c r="T280" s="21" t="str">
        <f t="array" ref="T280">IF(OR($L280="", $M280=""), "", MAX(IF($L$11:$L$2510=$L280, $M$11:$M$2510)))</f>
        <v/>
      </c>
      <c r="U280" s="97"/>
      <c r="W280" s="26" t="str">
        <f t="shared" si="47"/>
        <v/>
      </c>
      <c r="X280" s="26" t="str">
        <f t="shared" si="48"/>
        <v/>
      </c>
      <c r="Z280" s="48" t="str">
        <f>IFERROR(INDEX('Standard Runs'!$E$11:$E$65, MATCH($L280, 'Standard Runs'!$D$11:$D$65, 0)), "")</f>
        <v/>
      </c>
      <c r="AB280" s="26" t="str">
        <f t="shared" si="49"/>
        <v/>
      </c>
      <c r="AC280" s="26" t="str">
        <f t="shared" si="50"/>
        <v/>
      </c>
      <c r="AE280" s="26" t="str">
        <f t="shared" si="51"/>
        <v/>
      </c>
      <c r="AG280" s="26" t="str">
        <f>IF($D280="", "", COUNTIF($D$11:$D$2510, "&gt;"&amp;$D280)+1+COUNTIF($D$11:$D280, $D280)-1)</f>
        <v/>
      </c>
      <c r="AH280" s="92" t="str">
        <f t="shared" si="52"/>
        <v/>
      </c>
      <c r="AJ280" s="26" t="str">
        <f t="shared" si="53"/>
        <v/>
      </c>
      <c r="AK280" s="26" t="str">
        <f t="shared" si="54"/>
        <v/>
      </c>
    </row>
    <row r="281" spans="1:37" x14ac:dyDescent="0.25">
      <c r="A281" s="97"/>
      <c r="B281" s="26" t="str">
        <f t="shared" si="44"/>
        <v/>
      </c>
      <c r="C281" s="97"/>
      <c r="D281" s="123"/>
      <c r="E281" s="124"/>
      <c r="F281" s="125"/>
      <c r="G281" s="97"/>
      <c r="H281" s="24" t="str">
        <f>IF($E281="", "", IFERROR(ROUND($E281*INDEX('Intro &amp; Setup'!$BY$8:$BY$9, MATCH($E$8, 'Intro &amp; Setup'!$BX$8:$BX$9, 0)), 2), ""))</f>
        <v/>
      </c>
      <c r="I281" s="18" t="str">
        <f>IF(OR($E281="", $F281=""), "", IF($E$8='Intro &amp; Setup'!$BX$9, $F281/$E281, IF($H$8='Intro &amp; Setup'!$BX$9, $F281/$H281, "")))</f>
        <v/>
      </c>
      <c r="J281" s="21" t="str">
        <f>IF(OR($E281="", $F281=""), "", IF($E$8='Intro &amp; Setup'!$BX$8, $F281/$E281, IF($H$8='Intro &amp; Setup'!$BX$8, $F281/$H281, "")))</f>
        <v/>
      </c>
      <c r="K281" s="97"/>
      <c r="L281" s="42" t="str">
        <f t="array" ref="L281">IF($W281="", "", IFERROR(INDEX('Standard Runs'!$D$11:$D$65, MATCH(1, ('Standard Runs'!$F$11:$F$65&lt;=E281)*('Standard Runs'!$G$11:$G$65&gt;=E281), 0)), ""))</f>
        <v/>
      </c>
      <c r="M281" s="45" t="str">
        <f t="shared" si="45"/>
        <v/>
      </c>
      <c r="N281" s="97"/>
      <c r="O281" s="52" t="str">
        <f t="shared" si="46"/>
        <v/>
      </c>
      <c r="P281" s="53" t="str">
        <f>IF(OR($L281="", $M281=""), "", COUNTIFS($L$11:$L$2510, $L281, $M$11:$M$2510, "&lt;"&amp;$M281)+1+COUNTIFS($L$11:$L281, $L281, $M$11:$M281, $M281)-1)</f>
        <v/>
      </c>
      <c r="Q281" s="97"/>
      <c r="R281" s="57" t="str">
        <f t="array" ref="R281">IF(OR($L281="", $M281=""), "", MIN(IF($L$11:$L$2510=$L281, $M$11:$M$2510)))</f>
        <v/>
      </c>
      <c r="S281" s="18" t="str">
        <f t="array" ref="S281">IF(OR($L281="", $M281=""), "", AVERAGEIF($L$11:$L$2510, $L281, $M$11:$M$2510))</f>
        <v/>
      </c>
      <c r="T281" s="21" t="str">
        <f t="array" ref="T281">IF(OR($L281="", $M281=""), "", MAX(IF($L$11:$L$2510=$L281, $M$11:$M$2510)))</f>
        <v/>
      </c>
      <c r="U281" s="97"/>
      <c r="W281" s="26" t="str">
        <f t="shared" si="47"/>
        <v/>
      </c>
      <c r="X281" s="26" t="str">
        <f t="shared" si="48"/>
        <v/>
      </c>
      <c r="Z281" s="48" t="str">
        <f>IFERROR(INDEX('Standard Runs'!$E$11:$E$65, MATCH($L281, 'Standard Runs'!$D$11:$D$65, 0)), "")</f>
        <v/>
      </c>
      <c r="AB281" s="26" t="str">
        <f t="shared" si="49"/>
        <v/>
      </c>
      <c r="AC281" s="26" t="str">
        <f t="shared" si="50"/>
        <v/>
      </c>
      <c r="AE281" s="26" t="str">
        <f t="shared" si="51"/>
        <v/>
      </c>
      <c r="AG281" s="26" t="str">
        <f>IF($D281="", "", COUNTIF($D$11:$D$2510, "&gt;"&amp;$D281)+1+COUNTIF($D$11:$D281, $D281)-1)</f>
        <v/>
      </c>
      <c r="AH281" s="92" t="str">
        <f t="shared" si="52"/>
        <v/>
      </c>
      <c r="AJ281" s="26" t="str">
        <f t="shared" si="53"/>
        <v/>
      </c>
      <c r="AK281" s="26" t="str">
        <f t="shared" si="54"/>
        <v/>
      </c>
    </row>
    <row r="282" spans="1:37" x14ac:dyDescent="0.25">
      <c r="A282" s="97"/>
      <c r="B282" s="26" t="str">
        <f t="shared" si="44"/>
        <v/>
      </c>
      <c r="C282" s="97"/>
      <c r="D282" s="123"/>
      <c r="E282" s="124"/>
      <c r="F282" s="125"/>
      <c r="G282" s="97"/>
      <c r="H282" s="24" t="str">
        <f>IF($E282="", "", IFERROR(ROUND($E282*INDEX('Intro &amp; Setup'!$BY$8:$BY$9, MATCH($E$8, 'Intro &amp; Setup'!$BX$8:$BX$9, 0)), 2), ""))</f>
        <v/>
      </c>
      <c r="I282" s="18" t="str">
        <f>IF(OR($E282="", $F282=""), "", IF($E$8='Intro &amp; Setup'!$BX$9, $F282/$E282, IF($H$8='Intro &amp; Setup'!$BX$9, $F282/$H282, "")))</f>
        <v/>
      </c>
      <c r="J282" s="21" t="str">
        <f>IF(OR($E282="", $F282=""), "", IF($E$8='Intro &amp; Setup'!$BX$8, $F282/$E282, IF($H$8='Intro &amp; Setup'!$BX$8, $F282/$H282, "")))</f>
        <v/>
      </c>
      <c r="K282" s="97"/>
      <c r="L282" s="42" t="str">
        <f t="array" ref="L282">IF($W282="", "", IFERROR(INDEX('Standard Runs'!$D$11:$D$65, MATCH(1, ('Standard Runs'!$F$11:$F$65&lt;=E282)*('Standard Runs'!$G$11:$G$65&gt;=E282), 0)), ""))</f>
        <v/>
      </c>
      <c r="M282" s="45" t="str">
        <f t="shared" si="45"/>
        <v/>
      </c>
      <c r="N282" s="97"/>
      <c r="O282" s="52" t="str">
        <f t="shared" si="46"/>
        <v/>
      </c>
      <c r="P282" s="53" t="str">
        <f>IF(OR($L282="", $M282=""), "", COUNTIFS($L$11:$L$2510, $L282, $M$11:$M$2510, "&lt;"&amp;$M282)+1+COUNTIFS($L$11:$L282, $L282, $M$11:$M282, $M282)-1)</f>
        <v/>
      </c>
      <c r="Q282" s="97"/>
      <c r="R282" s="57" t="str">
        <f t="array" ref="R282">IF(OR($L282="", $M282=""), "", MIN(IF($L$11:$L$2510=$L282, $M$11:$M$2510)))</f>
        <v/>
      </c>
      <c r="S282" s="18" t="str">
        <f t="array" ref="S282">IF(OR($L282="", $M282=""), "", AVERAGEIF($L$11:$L$2510, $L282, $M$11:$M$2510))</f>
        <v/>
      </c>
      <c r="T282" s="21" t="str">
        <f t="array" ref="T282">IF(OR($L282="", $M282=""), "", MAX(IF($L$11:$L$2510=$L282, $M$11:$M$2510)))</f>
        <v/>
      </c>
      <c r="U282" s="97"/>
      <c r="W282" s="26" t="str">
        <f t="shared" si="47"/>
        <v/>
      </c>
      <c r="X282" s="26" t="str">
        <f t="shared" si="48"/>
        <v/>
      </c>
      <c r="Z282" s="48" t="str">
        <f>IFERROR(INDEX('Standard Runs'!$E$11:$E$65, MATCH($L282, 'Standard Runs'!$D$11:$D$65, 0)), "")</f>
        <v/>
      </c>
      <c r="AB282" s="26" t="str">
        <f t="shared" si="49"/>
        <v/>
      </c>
      <c r="AC282" s="26" t="str">
        <f t="shared" si="50"/>
        <v/>
      </c>
      <c r="AE282" s="26" t="str">
        <f t="shared" si="51"/>
        <v/>
      </c>
      <c r="AG282" s="26" t="str">
        <f>IF($D282="", "", COUNTIF($D$11:$D$2510, "&gt;"&amp;$D282)+1+COUNTIF($D$11:$D282, $D282)-1)</f>
        <v/>
      </c>
      <c r="AH282" s="92" t="str">
        <f t="shared" si="52"/>
        <v/>
      </c>
      <c r="AJ282" s="26" t="str">
        <f t="shared" si="53"/>
        <v/>
      </c>
      <c r="AK282" s="26" t="str">
        <f t="shared" si="54"/>
        <v/>
      </c>
    </row>
    <row r="283" spans="1:37" x14ac:dyDescent="0.25">
      <c r="A283" s="97"/>
      <c r="B283" s="26" t="str">
        <f t="shared" si="44"/>
        <v/>
      </c>
      <c r="C283" s="97"/>
      <c r="D283" s="123"/>
      <c r="E283" s="124"/>
      <c r="F283" s="125"/>
      <c r="G283" s="97"/>
      <c r="H283" s="24" t="str">
        <f>IF($E283="", "", IFERROR(ROUND($E283*INDEX('Intro &amp; Setup'!$BY$8:$BY$9, MATCH($E$8, 'Intro &amp; Setup'!$BX$8:$BX$9, 0)), 2), ""))</f>
        <v/>
      </c>
      <c r="I283" s="18" t="str">
        <f>IF(OR($E283="", $F283=""), "", IF($E$8='Intro &amp; Setup'!$BX$9, $F283/$E283, IF($H$8='Intro &amp; Setup'!$BX$9, $F283/$H283, "")))</f>
        <v/>
      </c>
      <c r="J283" s="21" t="str">
        <f>IF(OR($E283="", $F283=""), "", IF($E$8='Intro &amp; Setup'!$BX$8, $F283/$E283, IF($H$8='Intro &amp; Setup'!$BX$8, $F283/$H283, "")))</f>
        <v/>
      </c>
      <c r="K283" s="97"/>
      <c r="L283" s="42" t="str">
        <f t="array" ref="L283">IF($W283="", "", IFERROR(INDEX('Standard Runs'!$D$11:$D$65, MATCH(1, ('Standard Runs'!$F$11:$F$65&lt;=E283)*('Standard Runs'!$G$11:$G$65&gt;=E283), 0)), ""))</f>
        <v/>
      </c>
      <c r="M283" s="45" t="str">
        <f t="shared" si="45"/>
        <v/>
      </c>
      <c r="N283" s="97"/>
      <c r="O283" s="52" t="str">
        <f t="shared" si="46"/>
        <v/>
      </c>
      <c r="P283" s="53" t="str">
        <f>IF(OR($L283="", $M283=""), "", COUNTIFS($L$11:$L$2510, $L283, $M$11:$M$2510, "&lt;"&amp;$M283)+1+COUNTIFS($L$11:$L283, $L283, $M$11:$M283, $M283)-1)</f>
        <v/>
      </c>
      <c r="Q283" s="97"/>
      <c r="R283" s="57" t="str">
        <f t="array" ref="R283">IF(OR($L283="", $M283=""), "", MIN(IF($L$11:$L$2510=$L283, $M$11:$M$2510)))</f>
        <v/>
      </c>
      <c r="S283" s="18" t="str">
        <f t="array" ref="S283">IF(OR($L283="", $M283=""), "", AVERAGEIF($L$11:$L$2510, $L283, $M$11:$M$2510))</f>
        <v/>
      </c>
      <c r="T283" s="21" t="str">
        <f t="array" ref="T283">IF(OR($L283="", $M283=""), "", MAX(IF($L$11:$L$2510=$L283, $M$11:$M$2510)))</f>
        <v/>
      </c>
      <c r="U283" s="97"/>
      <c r="W283" s="26" t="str">
        <f t="shared" si="47"/>
        <v/>
      </c>
      <c r="X283" s="26" t="str">
        <f t="shared" si="48"/>
        <v/>
      </c>
      <c r="Z283" s="48" t="str">
        <f>IFERROR(INDEX('Standard Runs'!$E$11:$E$65, MATCH($L283, 'Standard Runs'!$D$11:$D$65, 0)), "")</f>
        <v/>
      </c>
      <c r="AB283" s="26" t="str">
        <f t="shared" si="49"/>
        <v/>
      </c>
      <c r="AC283" s="26" t="str">
        <f t="shared" si="50"/>
        <v/>
      </c>
      <c r="AE283" s="26" t="str">
        <f t="shared" si="51"/>
        <v/>
      </c>
      <c r="AG283" s="26" t="str">
        <f>IF($D283="", "", COUNTIF($D$11:$D$2510, "&gt;"&amp;$D283)+1+COUNTIF($D$11:$D283, $D283)-1)</f>
        <v/>
      </c>
      <c r="AH283" s="92" t="str">
        <f t="shared" si="52"/>
        <v/>
      </c>
      <c r="AJ283" s="26" t="str">
        <f t="shared" si="53"/>
        <v/>
      </c>
      <c r="AK283" s="26" t="str">
        <f t="shared" si="54"/>
        <v/>
      </c>
    </row>
    <row r="284" spans="1:37" x14ac:dyDescent="0.25">
      <c r="A284" s="97"/>
      <c r="B284" s="26" t="str">
        <f t="shared" si="44"/>
        <v/>
      </c>
      <c r="C284" s="97"/>
      <c r="D284" s="123"/>
      <c r="E284" s="124"/>
      <c r="F284" s="125"/>
      <c r="G284" s="97"/>
      <c r="H284" s="24" t="str">
        <f>IF($E284="", "", IFERROR(ROUND($E284*INDEX('Intro &amp; Setup'!$BY$8:$BY$9, MATCH($E$8, 'Intro &amp; Setup'!$BX$8:$BX$9, 0)), 2), ""))</f>
        <v/>
      </c>
      <c r="I284" s="18" t="str">
        <f>IF(OR($E284="", $F284=""), "", IF($E$8='Intro &amp; Setup'!$BX$9, $F284/$E284, IF($H$8='Intro &amp; Setup'!$BX$9, $F284/$H284, "")))</f>
        <v/>
      </c>
      <c r="J284" s="21" t="str">
        <f>IF(OR($E284="", $F284=""), "", IF($E$8='Intro &amp; Setup'!$BX$8, $F284/$E284, IF($H$8='Intro &amp; Setup'!$BX$8, $F284/$H284, "")))</f>
        <v/>
      </c>
      <c r="K284" s="97"/>
      <c r="L284" s="42" t="str">
        <f t="array" ref="L284">IF($W284="", "", IFERROR(INDEX('Standard Runs'!$D$11:$D$65, MATCH(1, ('Standard Runs'!$F$11:$F$65&lt;=E284)*('Standard Runs'!$G$11:$G$65&gt;=E284), 0)), ""))</f>
        <v/>
      </c>
      <c r="M284" s="45" t="str">
        <f t="shared" si="45"/>
        <v/>
      </c>
      <c r="N284" s="97"/>
      <c r="O284" s="52" t="str">
        <f t="shared" si="46"/>
        <v/>
      </c>
      <c r="P284" s="53" t="str">
        <f>IF(OR($L284="", $M284=""), "", COUNTIFS($L$11:$L$2510, $L284, $M$11:$M$2510, "&lt;"&amp;$M284)+1+COUNTIFS($L$11:$L284, $L284, $M$11:$M284, $M284)-1)</f>
        <v/>
      </c>
      <c r="Q284" s="97"/>
      <c r="R284" s="57" t="str">
        <f t="array" ref="R284">IF(OR($L284="", $M284=""), "", MIN(IF($L$11:$L$2510=$L284, $M$11:$M$2510)))</f>
        <v/>
      </c>
      <c r="S284" s="18" t="str">
        <f t="array" ref="S284">IF(OR($L284="", $M284=""), "", AVERAGEIF($L$11:$L$2510, $L284, $M$11:$M$2510))</f>
        <v/>
      </c>
      <c r="T284" s="21" t="str">
        <f t="array" ref="T284">IF(OR($L284="", $M284=""), "", MAX(IF($L$11:$L$2510=$L284, $M$11:$M$2510)))</f>
        <v/>
      </c>
      <c r="U284" s="97"/>
      <c r="W284" s="26" t="str">
        <f t="shared" si="47"/>
        <v/>
      </c>
      <c r="X284" s="26" t="str">
        <f t="shared" si="48"/>
        <v/>
      </c>
      <c r="Z284" s="48" t="str">
        <f>IFERROR(INDEX('Standard Runs'!$E$11:$E$65, MATCH($L284, 'Standard Runs'!$D$11:$D$65, 0)), "")</f>
        <v/>
      </c>
      <c r="AB284" s="26" t="str">
        <f t="shared" si="49"/>
        <v/>
      </c>
      <c r="AC284" s="26" t="str">
        <f t="shared" si="50"/>
        <v/>
      </c>
      <c r="AE284" s="26" t="str">
        <f t="shared" si="51"/>
        <v/>
      </c>
      <c r="AG284" s="26" t="str">
        <f>IF($D284="", "", COUNTIF($D$11:$D$2510, "&gt;"&amp;$D284)+1+COUNTIF($D$11:$D284, $D284)-1)</f>
        <v/>
      </c>
      <c r="AH284" s="92" t="str">
        <f t="shared" si="52"/>
        <v/>
      </c>
      <c r="AJ284" s="26" t="str">
        <f t="shared" si="53"/>
        <v/>
      </c>
      <c r="AK284" s="26" t="str">
        <f t="shared" si="54"/>
        <v/>
      </c>
    </row>
    <row r="285" spans="1:37" x14ac:dyDescent="0.25">
      <c r="A285" s="97"/>
      <c r="B285" s="26" t="str">
        <f t="shared" si="44"/>
        <v/>
      </c>
      <c r="C285" s="97"/>
      <c r="D285" s="123"/>
      <c r="E285" s="124"/>
      <c r="F285" s="125"/>
      <c r="G285" s="97"/>
      <c r="H285" s="24" t="str">
        <f>IF($E285="", "", IFERROR(ROUND($E285*INDEX('Intro &amp; Setup'!$BY$8:$BY$9, MATCH($E$8, 'Intro &amp; Setup'!$BX$8:$BX$9, 0)), 2), ""))</f>
        <v/>
      </c>
      <c r="I285" s="18" t="str">
        <f>IF(OR($E285="", $F285=""), "", IF($E$8='Intro &amp; Setup'!$BX$9, $F285/$E285, IF($H$8='Intro &amp; Setup'!$BX$9, $F285/$H285, "")))</f>
        <v/>
      </c>
      <c r="J285" s="21" t="str">
        <f>IF(OR($E285="", $F285=""), "", IF($E$8='Intro &amp; Setup'!$BX$8, $F285/$E285, IF($H$8='Intro &amp; Setup'!$BX$8, $F285/$H285, "")))</f>
        <v/>
      </c>
      <c r="K285" s="97"/>
      <c r="L285" s="42" t="str">
        <f t="array" ref="L285">IF($W285="", "", IFERROR(INDEX('Standard Runs'!$D$11:$D$65, MATCH(1, ('Standard Runs'!$F$11:$F$65&lt;=E285)*('Standard Runs'!$G$11:$G$65&gt;=E285), 0)), ""))</f>
        <v/>
      </c>
      <c r="M285" s="45" t="str">
        <f t="shared" si="45"/>
        <v/>
      </c>
      <c r="N285" s="97"/>
      <c r="O285" s="52" t="str">
        <f t="shared" si="46"/>
        <v/>
      </c>
      <c r="P285" s="53" t="str">
        <f>IF(OR($L285="", $M285=""), "", COUNTIFS($L$11:$L$2510, $L285, $M$11:$M$2510, "&lt;"&amp;$M285)+1+COUNTIFS($L$11:$L285, $L285, $M$11:$M285, $M285)-1)</f>
        <v/>
      </c>
      <c r="Q285" s="97"/>
      <c r="R285" s="57" t="str">
        <f t="array" ref="R285">IF(OR($L285="", $M285=""), "", MIN(IF($L$11:$L$2510=$L285, $M$11:$M$2510)))</f>
        <v/>
      </c>
      <c r="S285" s="18" t="str">
        <f t="array" ref="S285">IF(OR($L285="", $M285=""), "", AVERAGEIF($L$11:$L$2510, $L285, $M$11:$M$2510))</f>
        <v/>
      </c>
      <c r="T285" s="21" t="str">
        <f t="array" ref="T285">IF(OR($L285="", $M285=""), "", MAX(IF($L$11:$L$2510=$L285, $M$11:$M$2510)))</f>
        <v/>
      </c>
      <c r="U285" s="97"/>
      <c r="W285" s="26" t="str">
        <f t="shared" si="47"/>
        <v/>
      </c>
      <c r="X285" s="26" t="str">
        <f t="shared" si="48"/>
        <v/>
      </c>
      <c r="Z285" s="48" t="str">
        <f>IFERROR(INDEX('Standard Runs'!$E$11:$E$65, MATCH($L285, 'Standard Runs'!$D$11:$D$65, 0)), "")</f>
        <v/>
      </c>
      <c r="AB285" s="26" t="str">
        <f t="shared" si="49"/>
        <v/>
      </c>
      <c r="AC285" s="26" t="str">
        <f t="shared" si="50"/>
        <v/>
      </c>
      <c r="AE285" s="26" t="str">
        <f t="shared" si="51"/>
        <v/>
      </c>
      <c r="AG285" s="26" t="str">
        <f>IF($D285="", "", COUNTIF($D$11:$D$2510, "&gt;"&amp;$D285)+1+COUNTIF($D$11:$D285, $D285)-1)</f>
        <v/>
      </c>
      <c r="AH285" s="92" t="str">
        <f t="shared" si="52"/>
        <v/>
      </c>
      <c r="AJ285" s="26" t="str">
        <f t="shared" si="53"/>
        <v/>
      </c>
      <c r="AK285" s="26" t="str">
        <f t="shared" si="54"/>
        <v/>
      </c>
    </row>
    <row r="286" spans="1:37" x14ac:dyDescent="0.25">
      <c r="A286" s="97"/>
      <c r="B286" s="26" t="str">
        <f t="shared" si="44"/>
        <v/>
      </c>
      <c r="C286" s="97"/>
      <c r="D286" s="123"/>
      <c r="E286" s="124"/>
      <c r="F286" s="125"/>
      <c r="G286" s="97"/>
      <c r="H286" s="24" t="str">
        <f>IF($E286="", "", IFERROR(ROUND($E286*INDEX('Intro &amp; Setup'!$BY$8:$BY$9, MATCH($E$8, 'Intro &amp; Setup'!$BX$8:$BX$9, 0)), 2), ""))</f>
        <v/>
      </c>
      <c r="I286" s="18" t="str">
        <f>IF(OR($E286="", $F286=""), "", IF($E$8='Intro &amp; Setup'!$BX$9, $F286/$E286, IF($H$8='Intro &amp; Setup'!$BX$9, $F286/$H286, "")))</f>
        <v/>
      </c>
      <c r="J286" s="21" t="str">
        <f>IF(OR($E286="", $F286=""), "", IF($E$8='Intro &amp; Setup'!$BX$8, $F286/$E286, IF($H$8='Intro &amp; Setup'!$BX$8, $F286/$H286, "")))</f>
        <v/>
      </c>
      <c r="K286" s="97"/>
      <c r="L286" s="42" t="str">
        <f t="array" ref="L286">IF($W286="", "", IFERROR(INDEX('Standard Runs'!$D$11:$D$65, MATCH(1, ('Standard Runs'!$F$11:$F$65&lt;=E286)*('Standard Runs'!$G$11:$G$65&gt;=E286), 0)), ""))</f>
        <v/>
      </c>
      <c r="M286" s="45" t="str">
        <f t="shared" si="45"/>
        <v/>
      </c>
      <c r="N286" s="97"/>
      <c r="O286" s="52" t="str">
        <f t="shared" si="46"/>
        <v/>
      </c>
      <c r="P286" s="53" t="str">
        <f>IF(OR($L286="", $M286=""), "", COUNTIFS($L$11:$L$2510, $L286, $M$11:$M$2510, "&lt;"&amp;$M286)+1+COUNTIFS($L$11:$L286, $L286, $M$11:$M286, $M286)-1)</f>
        <v/>
      </c>
      <c r="Q286" s="97"/>
      <c r="R286" s="57" t="str">
        <f t="array" ref="R286">IF(OR($L286="", $M286=""), "", MIN(IF($L$11:$L$2510=$L286, $M$11:$M$2510)))</f>
        <v/>
      </c>
      <c r="S286" s="18" t="str">
        <f t="array" ref="S286">IF(OR($L286="", $M286=""), "", AVERAGEIF($L$11:$L$2510, $L286, $M$11:$M$2510))</f>
        <v/>
      </c>
      <c r="T286" s="21" t="str">
        <f t="array" ref="T286">IF(OR($L286="", $M286=""), "", MAX(IF($L$11:$L$2510=$L286, $M$11:$M$2510)))</f>
        <v/>
      </c>
      <c r="U286" s="97"/>
      <c r="W286" s="26" t="str">
        <f t="shared" si="47"/>
        <v/>
      </c>
      <c r="X286" s="26" t="str">
        <f t="shared" si="48"/>
        <v/>
      </c>
      <c r="Z286" s="48" t="str">
        <f>IFERROR(INDEX('Standard Runs'!$E$11:$E$65, MATCH($L286, 'Standard Runs'!$D$11:$D$65, 0)), "")</f>
        <v/>
      </c>
      <c r="AB286" s="26" t="str">
        <f t="shared" si="49"/>
        <v/>
      </c>
      <c r="AC286" s="26" t="str">
        <f t="shared" si="50"/>
        <v/>
      </c>
      <c r="AE286" s="26" t="str">
        <f t="shared" si="51"/>
        <v/>
      </c>
      <c r="AG286" s="26" t="str">
        <f>IF($D286="", "", COUNTIF($D$11:$D$2510, "&gt;"&amp;$D286)+1+COUNTIF($D$11:$D286, $D286)-1)</f>
        <v/>
      </c>
      <c r="AH286" s="92" t="str">
        <f t="shared" si="52"/>
        <v/>
      </c>
      <c r="AJ286" s="26" t="str">
        <f t="shared" si="53"/>
        <v/>
      </c>
      <c r="AK286" s="26" t="str">
        <f t="shared" si="54"/>
        <v/>
      </c>
    </row>
    <row r="287" spans="1:37" x14ac:dyDescent="0.25">
      <c r="A287" s="97"/>
      <c r="B287" s="26" t="str">
        <f t="shared" si="44"/>
        <v/>
      </c>
      <c r="C287" s="97"/>
      <c r="D287" s="123"/>
      <c r="E287" s="124"/>
      <c r="F287" s="125"/>
      <c r="G287" s="97"/>
      <c r="H287" s="24" t="str">
        <f>IF($E287="", "", IFERROR(ROUND($E287*INDEX('Intro &amp; Setup'!$BY$8:$BY$9, MATCH($E$8, 'Intro &amp; Setup'!$BX$8:$BX$9, 0)), 2), ""))</f>
        <v/>
      </c>
      <c r="I287" s="18" t="str">
        <f>IF(OR($E287="", $F287=""), "", IF($E$8='Intro &amp; Setup'!$BX$9, $F287/$E287, IF($H$8='Intro &amp; Setup'!$BX$9, $F287/$H287, "")))</f>
        <v/>
      </c>
      <c r="J287" s="21" t="str">
        <f>IF(OR($E287="", $F287=""), "", IF($E$8='Intro &amp; Setup'!$BX$8, $F287/$E287, IF($H$8='Intro &amp; Setup'!$BX$8, $F287/$H287, "")))</f>
        <v/>
      </c>
      <c r="K287" s="97"/>
      <c r="L287" s="42" t="str">
        <f t="array" ref="L287">IF($W287="", "", IFERROR(INDEX('Standard Runs'!$D$11:$D$65, MATCH(1, ('Standard Runs'!$F$11:$F$65&lt;=E287)*('Standard Runs'!$G$11:$G$65&gt;=E287), 0)), ""))</f>
        <v/>
      </c>
      <c r="M287" s="45" t="str">
        <f t="shared" si="45"/>
        <v/>
      </c>
      <c r="N287" s="97"/>
      <c r="O287" s="52" t="str">
        <f t="shared" si="46"/>
        <v/>
      </c>
      <c r="P287" s="53" t="str">
        <f>IF(OR($L287="", $M287=""), "", COUNTIFS($L$11:$L$2510, $L287, $M$11:$M$2510, "&lt;"&amp;$M287)+1+COUNTIFS($L$11:$L287, $L287, $M$11:$M287, $M287)-1)</f>
        <v/>
      </c>
      <c r="Q287" s="97"/>
      <c r="R287" s="57" t="str">
        <f t="array" ref="R287">IF(OR($L287="", $M287=""), "", MIN(IF($L$11:$L$2510=$L287, $M$11:$M$2510)))</f>
        <v/>
      </c>
      <c r="S287" s="18" t="str">
        <f t="array" ref="S287">IF(OR($L287="", $M287=""), "", AVERAGEIF($L$11:$L$2510, $L287, $M$11:$M$2510))</f>
        <v/>
      </c>
      <c r="T287" s="21" t="str">
        <f t="array" ref="T287">IF(OR($L287="", $M287=""), "", MAX(IF($L$11:$L$2510=$L287, $M$11:$M$2510)))</f>
        <v/>
      </c>
      <c r="U287" s="97"/>
      <c r="W287" s="26" t="str">
        <f t="shared" si="47"/>
        <v/>
      </c>
      <c r="X287" s="26" t="str">
        <f t="shared" si="48"/>
        <v/>
      </c>
      <c r="Z287" s="48" t="str">
        <f>IFERROR(INDEX('Standard Runs'!$E$11:$E$65, MATCH($L287, 'Standard Runs'!$D$11:$D$65, 0)), "")</f>
        <v/>
      </c>
      <c r="AB287" s="26" t="str">
        <f t="shared" si="49"/>
        <v/>
      </c>
      <c r="AC287" s="26" t="str">
        <f t="shared" si="50"/>
        <v/>
      </c>
      <c r="AE287" s="26" t="str">
        <f t="shared" si="51"/>
        <v/>
      </c>
      <c r="AG287" s="26" t="str">
        <f>IF($D287="", "", COUNTIF($D$11:$D$2510, "&gt;"&amp;$D287)+1+COUNTIF($D$11:$D287, $D287)-1)</f>
        <v/>
      </c>
      <c r="AH287" s="92" t="str">
        <f t="shared" si="52"/>
        <v/>
      </c>
      <c r="AJ287" s="26" t="str">
        <f t="shared" si="53"/>
        <v/>
      </c>
      <c r="AK287" s="26" t="str">
        <f t="shared" si="54"/>
        <v/>
      </c>
    </row>
    <row r="288" spans="1:37" x14ac:dyDescent="0.25">
      <c r="A288" s="97"/>
      <c r="B288" s="26" t="str">
        <f t="shared" si="44"/>
        <v/>
      </c>
      <c r="C288" s="97"/>
      <c r="D288" s="123"/>
      <c r="E288" s="124"/>
      <c r="F288" s="125"/>
      <c r="G288" s="97"/>
      <c r="H288" s="24" t="str">
        <f>IF($E288="", "", IFERROR(ROUND($E288*INDEX('Intro &amp; Setup'!$BY$8:$BY$9, MATCH($E$8, 'Intro &amp; Setup'!$BX$8:$BX$9, 0)), 2), ""))</f>
        <v/>
      </c>
      <c r="I288" s="18" t="str">
        <f>IF(OR($E288="", $F288=""), "", IF($E$8='Intro &amp; Setup'!$BX$9, $F288/$E288, IF($H$8='Intro &amp; Setup'!$BX$9, $F288/$H288, "")))</f>
        <v/>
      </c>
      <c r="J288" s="21" t="str">
        <f>IF(OR($E288="", $F288=""), "", IF($E$8='Intro &amp; Setup'!$BX$8, $F288/$E288, IF($H$8='Intro &amp; Setup'!$BX$8, $F288/$H288, "")))</f>
        <v/>
      </c>
      <c r="K288" s="97"/>
      <c r="L288" s="42" t="str">
        <f t="array" ref="L288">IF($W288="", "", IFERROR(INDEX('Standard Runs'!$D$11:$D$65, MATCH(1, ('Standard Runs'!$F$11:$F$65&lt;=E288)*('Standard Runs'!$G$11:$G$65&gt;=E288), 0)), ""))</f>
        <v/>
      </c>
      <c r="M288" s="45" t="str">
        <f t="shared" si="45"/>
        <v/>
      </c>
      <c r="N288" s="97"/>
      <c r="O288" s="52" t="str">
        <f t="shared" si="46"/>
        <v/>
      </c>
      <c r="P288" s="53" t="str">
        <f>IF(OR($L288="", $M288=""), "", COUNTIFS($L$11:$L$2510, $L288, $M$11:$M$2510, "&lt;"&amp;$M288)+1+COUNTIFS($L$11:$L288, $L288, $M$11:$M288, $M288)-1)</f>
        <v/>
      </c>
      <c r="Q288" s="97"/>
      <c r="R288" s="57" t="str">
        <f t="array" ref="R288">IF(OR($L288="", $M288=""), "", MIN(IF($L$11:$L$2510=$L288, $M$11:$M$2510)))</f>
        <v/>
      </c>
      <c r="S288" s="18" t="str">
        <f t="array" ref="S288">IF(OR($L288="", $M288=""), "", AVERAGEIF($L$11:$L$2510, $L288, $M$11:$M$2510))</f>
        <v/>
      </c>
      <c r="T288" s="21" t="str">
        <f t="array" ref="T288">IF(OR($L288="", $M288=""), "", MAX(IF($L$11:$L$2510=$L288, $M$11:$M$2510)))</f>
        <v/>
      </c>
      <c r="U288" s="97"/>
      <c r="W288" s="26" t="str">
        <f t="shared" si="47"/>
        <v/>
      </c>
      <c r="X288" s="26" t="str">
        <f t="shared" si="48"/>
        <v/>
      </c>
      <c r="Z288" s="48" t="str">
        <f>IFERROR(INDEX('Standard Runs'!$E$11:$E$65, MATCH($L288, 'Standard Runs'!$D$11:$D$65, 0)), "")</f>
        <v/>
      </c>
      <c r="AB288" s="26" t="str">
        <f t="shared" si="49"/>
        <v/>
      </c>
      <c r="AC288" s="26" t="str">
        <f t="shared" si="50"/>
        <v/>
      </c>
      <c r="AE288" s="26" t="str">
        <f t="shared" si="51"/>
        <v/>
      </c>
      <c r="AG288" s="26" t="str">
        <f>IF($D288="", "", COUNTIF($D$11:$D$2510, "&gt;"&amp;$D288)+1+COUNTIF($D$11:$D288, $D288)-1)</f>
        <v/>
      </c>
      <c r="AH288" s="92" t="str">
        <f t="shared" si="52"/>
        <v/>
      </c>
      <c r="AJ288" s="26" t="str">
        <f t="shared" si="53"/>
        <v/>
      </c>
      <c r="AK288" s="26" t="str">
        <f t="shared" si="54"/>
        <v/>
      </c>
    </row>
    <row r="289" spans="1:37" x14ac:dyDescent="0.25">
      <c r="A289" s="97"/>
      <c r="B289" s="26" t="str">
        <f t="shared" si="44"/>
        <v/>
      </c>
      <c r="C289" s="97"/>
      <c r="D289" s="123"/>
      <c r="E289" s="124"/>
      <c r="F289" s="125"/>
      <c r="G289" s="97"/>
      <c r="H289" s="24" t="str">
        <f>IF($E289="", "", IFERROR(ROUND($E289*INDEX('Intro &amp; Setup'!$BY$8:$BY$9, MATCH($E$8, 'Intro &amp; Setup'!$BX$8:$BX$9, 0)), 2), ""))</f>
        <v/>
      </c>
      <c r="I289" s="18" t="str">
        <f>IF(OR($E289="", $F289=""), "", IF($E$8='Intro &amp; Setup'!$BX$9, $F289/$E289, IF($H$8='Intro &amp; Setup'!$BX$9, $F289/$H289, "")))</f>
        <v/>
      </c>
      <c r="J289" s="21" t="str">
        <f>IF(OR($E289="", $F289=""), "", IF($E$8='Intro &amp; Setup'!$BX$8, $F289/$E289, IF($H$8='Intro &amp; Setup'!$BX$8, $F289/$H289, "")))</f>
        <v/>
      </c>
      <c r="K289" s="97"/>
      <c r="L289" s="42" t="str">
        <f t="array" ref="L289">IF($W289="", "", IFERROR(INDEX('Standard Runs'!$D$11:$D$65, MATCH(1, ('Standard Runs'!$F$11:$F$65&lt;=E289)*('Standard Runs'!$G$11:$G$65&gt;=E289), 0)), ""))</f>
        <v/>
      </c>
      <c r="M289" s="45" t="str">
        <f t="shared" si="45"/>
        <v/>
      </c>
      <c r="N289" s="97"/>
      <c r="O289" s="52" t="str">
        <f t="shared" si="46"/>
        <v/>
      </c>
      <c r="P289" s="53" t="str">
        <f>IF(OR($L289="", $M289=""), "", COUNTIFS($L$11:$L$2510, $L289, $M$11:$M$2510, "&lt;"&amp;$M289)+1+COUNTIFS($L$11:$L289, $L289, $M$11:$M289, $M289)-1)</f>
        <v/>
      </c>
      <c r="Q289" s="97"/>
      <c r="R289" s="57" t="str">
        <f t="array" ref="R289">IF(OR($L289="", $M289=""), "", MIN(IF($L$11:$L$2510=$L289, $M$11:$M$2510)))</f>
        <v/>
      </c>
      <c r="S289" s="18" t="str">
        <f t="array" ref="S289">IF(OR($L289="", $M289=""), "", AVERAGEIF($L$11:$L$2510, $L289, $M$11:$M$2510))</f>
        <v/>
      </c>
      <c r="T289" s="21" t="str">
        <f t="array" ref="T289">IF(OR($L289="", $M289=""), "", MAX(IF($L$11:$L$2510=$L289, $M$11:$M$2510)))</f>
        <v/>
      </c>
      <c r="U289" s="97"/>
      <c r="W289" s="26" t="str">
        <f t="shared" si="47"/>
        <v/>
      </c>
      <c r="X289" s="26" t="str">
        <f t="shared" si="48"/>
        <v/>
      </c>
      <c r="Z289" s="48" t="str">
        <f>IFERROR(INDEX('Standard Runs'!$E$11:$E$65, MATCH($L289, 'Standard Runs'!$D$11:$D$65, 0)), "")</f>
        <v/>
      </c>
      <c r="AB289" s="26" t="str">
        <f t="shared" si="49"/>
        <v/>
      </c>
      <c r="AC289" s="26" t="str">
        <f t="shared" si="50"/>
        <v/>
      </c>
      <c r="AE289" s="26" t="str">
        <f t="shared" si="51"/>
        <v/>
      </c>
      <c r="AG289" s="26" t="str">
        <f>IF($D289="", "", COUNTIF($D$11:$D$2510, "&gt;"&amp;$D289)+1+COUNTIF($D$11:$D289, $D289)-1)</f>
        <v/>
      </c>
      <c r="AH289" s="92" t="str">
        <f t="shared" si="52"/>
        <v/>
      </c>
      <c r="AJ289" s="26" t="str">
        <f t="shared" si="53"/>
        <v/>
      </c>
      <c r="AK289" s="26" t="str">
        <f t="shared" si="54"/>
        <v/>
      </c>
    </row>
    <row r="290" spans="1:37" x14ac:dyDescent="0.25">
      <c r="A290" s="97"/>
      <c r="B290" s="26" t="str">
        <f t="shared" si="44"/>
        <v/>
      </c>
      <c r="C290" s="97"/>
      <c r="D290" s="123"/>
      <c r="E290" s="124"/>
      <c r="F290" s="125"/>
      <c r="G290" s="97"/>
      <c r="H290" s="24" t="str">
        <f>IF($E290="", "", IFERROR(ROUND($E290*INDEX('Intro &amp; Setup'!$BY$8:$BY$9, MATCH($E$8, 'Intro &amp; Setup'!$BX$8:$BX$9, 0)), 2), ""))</f>
        <v/>
      </c>
      <c r="I290" s="18" t="str">
        <f>IF(OR($E290="", $F290=""), "", IF($E$8='Intro &amp; Setup'!$BX$9, $F290/$E290, IF($H$8='Intro &amp; Setup'!$BX$9, $F290/$H290, "")))</f>
        <v/>
      </c>
      <c r="J290" s="21" t="str">
        <f>IF(OR($E290="", $F290=""), "", IF($E$8='Intro &amp; Setup'!$BX$8, $F290/$E290, IF($H$8='Intro &amp; Setup'!$BX$8, $F290/$H290, "")))</f>
        <v/>
      </c>
      <c r="K290" s="97"/>
      <c r="L290" s="42" t="str">
        <f t="array" ref="L290">IF($W290="", "", IFERROR(INDEX('Standard Runs'!$D$11:$D$65, MATCH(1, ('Standard Runs'!$F$11:$F$65&lt;=E290)*('Standard Runs'!$G$11:$G$65&gt;=E290), 0)), ""))</f>
        <v/>
      </c>
      <c r="M290" s="45" t="str">
        <f t="shared" si="45"/>
        <v/>
      </c>
      <c r="N290" s="97"/>
      <c r="O290" s="52" t="str">
        <f t="shared" si="46"/>
        <v/>
      </c>
      <c r="P290" s="53" t="str">
        <f>IF(OR($L290="", $M290=""), "", COUNTIFS($L$11:$L$2510, $L290, $M$11:$M$2510, "&lt;"&amp;$M290)+1+COUNTIFS($L$11:$L290, $L290, $M$11:$M290, $M290)-1)</f>
        <v/>
      </c>
      <c r="Q290" s="97"/>
      <c r="R290" s="57" t="str">
        <f t="array" ref="R290">IF(OR($L290="", $M290=""), "", MIN(IF($L$11:$L$2510=$L290, $M$11:$M$2510)))</f>
        <v/>
      </c>
      <c r="S290" s="18" t="str">
        <f t="array" ref="S290">IF(OR($L290="", $M290=""), "", AVERAGEIF($L$11:$L$2510, $L290, $M$11:$M$2510))</f>
        <v/>
      </c>
      <c r="T290" s="21" t="str">
        <f t="array" ref="T290">IF(OR($L290="", $M290=""), "", MAX(IF($L$11:$L$2510=$L290, $M$11:$M$2510)))</f>
        <v/>
      </c>
      <c r="U290" s="97"/>
      <c r="W290" s="26" t="str">
        <f t="shared" si="47"/>
        <v/>
      </c>
      <c r="X290" s="26" t="str">
        <f t="shared" si="48"/>
        <v/>
      </c>
      <c r="Z290" s="48" t="str">
        <f>IFERROR(INDEX('Standard Runs'!$E$11:$E$65, MATCH($L290, 'Standard Runs'!$D$11:$D$65, 0)), "")</f>
        <v/>
      </c>
      <c r="AB290" s="26" t="str">
        <f t="shared" si="49"/>
        <v/>
      </c>
      <c r="AC290" s="26" t="str">
        <f t="shared" si="50"/>
        <v/>
      </c>
      <c r="AE290" s="26" t="str">
        <f t="shared" si="51"/>
        <v/>
      </c>
      <c r="AG290" s="26" t="str">
        <f>IF($D290="", "", COUNTIF($D$11:$D$2510, "&gt;"&amp;$D290)+1+COUNTIF($D$11:$D290, $D290)-1)</f>
        <v/>
      </c>
      <c r="AH290" s="92" t="str">
        <f t="shared" si="52"/>
        <v/>
      </c>
      <c r="AJ290" s="26" t="str">
        <f t="shared" si="53"/>
        <v/>
      </c>
      <c r="AK290" s="26" t="str">
        <f t="shared" si="54"/>
        <v/>
      </c>
    </row>
    <row r="291" spans="1:37" x14ac:dyDescent="0.25">
      <c r="A291" s="97"/>
      <c r="B291" s="26" t="str">
        <f t="shared" si="44"/>
        <v/>
      </c>
      <c r="C291" s="97"/>
      <c r="D291" s="123"/>
      <c r="E291" s="124"/>
      <c r="F291" s="125"/>
      <c r="G291" s="97"/>
      <c r="H291" s="24" t="str">
        <f>IF($E291="", "", IFERROR(ROUND($E291*INDEX('Intro &amp; Setup'!$BY$8:$BY$9, MATCH($E$8, 'Intro &amp; Setup'!$BX$8:$BX$9, 0)), 2), ""))</f>
        <v/>
      </c>
      <c r="I291" s="18" t="str">
        <f>IF(OR($E291="", $F291=""), "", IF($E$8='Intro &amp; Setup'!$BX$9, $F291/$E291, IF($H$8='Intro &amp; Setup'!$BX$9, $F291/$H291, "")))</f>
        <v/>
      </c>
      <c r="J291" s="21" t="str">
        <f>IF(OR($E291="", $F291=""), "", IF($E$8='Intro &amp; Setup'!$BX$8, $F291/$E291, IF($H$8='Intro &amp; Setup'!$BX$8, $F291/$H291, "")))</f>
        <v/>
      </c>
      <c r="K291" s="97"/>
      <c r="L291" s="42" t="str">
        <f t="array" ref="L291">IF($W291="", "", IFERROR(INDEX('Standard Runs'!$D$11:$D$65, MATCH(1, ('Standard Runs'!$F$11:$F$65&lt;=E291)*('Standard Runs'!$G$11:$G$65&gt;=E291), 0)), ""))</f>
        <v/>
      </c>
      <c r="M291" s="45" t="str">
        <f t="shared" si="45"/>
        <v/>
      </c>
      <c r="N291" s="97"/>
      <c r="O291" s="52" t="str">
        <f t="shared" si="46"/>
        <v/>
      </c>
      <c r="P291" s="53" t="str">
        <f>IF(OR($L291="", $M291=""), "", COUNTIFS($L$11:$L$2510, $L291, $M$11:$M$2510, "&lt;"&amp;$M291)+1+COUNTIFS($L$11:$L291, $L291, $M$11:$M291, $M291)-1)</f>
        <v/>
      </c>
      <c r="Q291" s="97"/>
      <c r="R291" s="57" t="str">
        <f t="array" ref="R291">IF(OR($L291="", $M291=""), "", MIN(IF($L$11:$L$2510=$L291, $M$11:$M$2510)))</f>
        <v/>
      </c>
      <c r="S291" s="18" t="str">
        <f t="array" ref="S291">IF(OR($L291="", $M291=""), "", AVERAGEIF($L$11:$L$2510, $L291, $M$11:$M$2510))</f>
        <v/>
      </c>
      <c r="T291" s="21" t="str">
        <f t="array" ref="T291">IF(OR($L291="", $M291=""), "", MAX(IF($L$11:$L$2510=$L291, $M$11:$M$2510)))</f>
        <v/>
      </c>
      <c r="U291" s="97"/>
      <c r="W291" s="26" t="str">
        <f t="shared" si="47"/>
        <v/>
      </c>
      <c r="X291" s="26" t="str">
        <f t="shared" si="48"/>
        <v/>
      </c>
      <c r="Z291" s="48" t="str">
        <f>IFERROR(INDEX('Standard Runs'!$E$11:$E$65, MATCH($L291, 'Standard Runs'!$D$11:$D$65, 0)), "")</f>
        <v/>
      </c>
      <c r="AB291" s="26" t="str">
        <f t="shared" si="49"/>
        <v/>
      </c>
      <c r="AC291" s="26" t="str">
        <f t="shared" si="50"/>
        <v/>
      </c>
      <c r="AE291" s="26" t="str">
        <f t="shared" si="51"/>
        <v/>
      </c>
      <c r="AG291" s="26" t="str">
        <f>IF($D291="", "", COUNTIF($D$11:$D$2510, "&gt;"&amp;$D291)+1+COUNTIF($D$11:$D291, $D291)-1)</f>
        <v/>
      </c>
      <c r="AH291" s="92" t="str">
        <f t="shared" si="52"/>
        <v/>
      </c>
      <c r="AJ291" s="26" t="str">
        <f t="shared" si="53"/>
        <v/>
      </c>
      <c r="AK291" s="26" t="str">
        <f t="shared" si="54"/>
        <v/>
      </c>
    </row>
    <row r="292" spans="1:37" x14ac:dyDescent="0.25">
      <c r="A292" s="97"/>
      <c r="B292" s="26" t="str">
        <f t="shared" si="44"/>
        <v/>
      </c>
      <c r="C292" s="97"/>
      <c r="D292" s="123"/>
      <c r="E292" s="124"/>
      <c r="F292" s="125"/>
      <c r="G292" s="97"/>
      <c r="H292" s="24" t="str">
        <f>IF($E292="", "", IFERROR(ROUND($E292*INDEX('Intro &amp; Setup'!$BY$8:$BY$9, MATCH($E$8, 'Intro &amp; Setup'!$BX$8:$BX$9, 0)), 2), ""))</f>
        <v/>
      </c>
      <c r="I292" s="18" t="str">
        <f>IF(OR($E292="", $F292=""), "", IF($E$8='Intro &amp; Setup'!$BX$9, $F292/$E292, IF($H$8='Intro &amp; Setup'!$BX$9, $F292/$H292, "")))</f>
        <v/>
      </c>
      <c r="J292" s="21" t="str">
        <f>IF(OR($E292="", $F292=""), "", IF($E$8='Intro &amp; Setup'!$BX$8, $F292/$E292, IF($H$8='Intro &amp; Setup'!$BX$8, $F292/$H292, "")))</f>
        <v/>
      </c>
      <c r="K292" s="97"/>
      <c r="L292" s="42" t="str">
        <f t="array" ref="L292">IF($W292="", "", IFERROR(INDEX('Standard Runs'!$D$11:$D$65, MATCH(1, ('Standard Runs'!$F$11:$F$65&lt;=E292)*('Standard Runs'!$G$11:$G$65&gt;=E292), 0)), ""))</f>
        <v/>
      </c>
      <c r="M292" s="45" t="str">
        <f t="shared" si="45"/>
        <v/>
      </c>
      <c r="N292" s="97"/>
      <c r="O292" s="52" t="str">
        <f t="shared" si="46"/>
        <v/>
      </c>
      <c r="P292" s="53" t="str">
        <f>IF(OR($L292="", $M292=""), "", COUNTIFS($L$11:$L$2510, $L292, $M$11:$M$2510, "&lt;"&amp;$M292)+1+COUNTIFS($L$11:$L292, $L292, $M$11:$M292, $M292)-1)</f>
        <v/>
      </c>
      <c r="Q292" s="97"/>
      <c r="R292" s="57" t="str">
        <f t="array" ref="R292">IF(OR($L292="", $M292=""), "", MIN(IF($L$11:$L$2510=$L292, $M$11:$M$2510)))</f>
        <v/>
      </c>
      <c r="S292" s="18" t="str">
        <f t="array" ref="S292">IF(OR($L292="", $M292=""), "", AVERAGEIF($L$11:$L$2510, $L292, $M$11:$M$2510))</f>
        <v/>
      </c>
      <c r="T292" s="21" t="str">
        <f t="array" ref="T292">IF(OR($L292="", $M292=""), "", MAX(IF($L$11:$L$2510=$L292, $M$11:$M$2510)))</f>
        <v/>
      </c>
      <c r="U292" s="97"/>
      <c r="W292" s="26" t="str">
        <f t="shared" si="47"/>
        <v/>
      </c>
      <c r="X292" s="26" t="str">
        <f t="shared" si="48"/>
        <v/>
      </c>
      <c r="Z292" s="48" t="str">
        <f>IFERROR(INDEX('Standard Runs'!$E$11:$E$65, MATCH($L292, 'Standard Runs'!$D$11:$D$65, 0)), "")</f>
        <v/>
      </c>
      <c r="AB292" s="26" t="str">
        <f t="shared" si="49"/>
        <v/>
      </c>
      <c r="AC292" s="26" t="str">
        <f t="shared" si="50"/>
        <v/>
      </c>
      <c r="AE292" s="26" t="str">
        <f t="shared" si="51"/>
        <v/>
      </c>
      <c r="AG292" s="26" t="str">
        <f>IF($D292="", "", COUNTIF($D$11:$D$2510, "&gt;"&amp;$D292)+1+COUNTIF($D$11:$D292, $D292)-1)</f>
        <v/>
      </c>
      <c r="AH292" s="92" t="str">
        <f t="shared" si="52"/>
        <v/>
      </c>
      <c r="AJ292" s="26" t="str">
        <f t="shared" si="53"/>
        <v/>
      </c>
      <c r="AK292" s="26" t="str">
        <f t="shared" si="54"/>
        <v/>
      </c>
    </row>
    <row r="293" spans="1:37" x14ac:dyDescent="0.25">
      <c r="A293" s="97"/>
      <c r="B293" s="26" t="str">
        <f t="shared" si="44"/>
        <v/>
      </c>
      <c r="C293" s="97"/>
      <c r="D293" s="123"/>
      <c r="E293" s="124"/>
      <c r="F293" s="125"/>
      <c r="G293" s="97"/>
      <c r="H293" s="24" t="str">
        <f>IF($E293="", "", IFERROR(ROUND($E293*INDEX('Intro &amp; Setup'!$BY$8:$BY$9, MATCH($E$8, 'Intro &amp; Setup'!$BX$8:$BX$9, 0)), 2), ""))</f>
        <v/>
      </c>
      <c r="I293" s="18" t="str">
        <f>IF(OR($E293="", $F293=""), "", IF($E$8='Intro &amp; Setup'!$BX$9, $F293/$E293, IF($H$8='Intro &amp; Setup'!$BX$9, $F293/$H293, "")))</f>
        <v/>
      </c>
      <c r="J293" s="21" t="str">
        <f>IF(OR($E293="", $F293=""), "", IF($E$8='Intro &amp; Setup'!$BX$8, $F293/$E293, IF($H$8='Intro &amp; Setup'!$BX$8, $F293/$H293, "")))</f>
        <v/>
      </c>
      <c r="K293" s="97"/>
      <c r="L293" s="42" t="str">
        <f t="array" ref="L293">IF($W293="", "", IFERROR(INDEX('Standard Runs'!$D$11:$D$65, MATCH(1, ('Standard Runs'!$F$11:$F$65&lt;=E293)*('Standard Runs'!$G$11:$G$65&gt;=E293), 0)), ""))</f>
        <v/>
      </c>
      <c r="M293" s="45" t="str">
        <f t="shared" si="45"/>
        <v/>
      </c>
      <c r="N293" s="97"/>
      <c r="O293" s="52" t="str">
        <f t="shared" si="46"/>
        <v/>
      </c>
      <c r="P293" s="53" t="str">
        <f>IF(OR($L293="", $M293=""), "", COUNTIFS($L$11:$L$2510, $L293, $M$11:$M$2510, "&lt;"&amp;$M293)+1+COUNTIFS($L$11:$L293, $L293, $M$11:$M293, $M293)-1)</f>
        <v/>
      </c>
      <c r="Q293" s="97"/>
      <c r="R293" s="57" t="str">
        <f t="array" ref="R293">IF(OR($L293="", $M293=""), "", MIN(IF($L$11:$L$2510=$L293, $M$11:$M$2510)))</f>
        <v/>
      </c>
      <c r="S293" s="18" t="str">
        <f t="array" ref="S293">IF(OR($L293="", $M293=""), "", AVERAGEIF($L$11:$L$2510, $L293, $M$11:$M$2510))</f>
        <v/>
      </c>
      <c r="T293" s="21" t="str">
        <f t="array" ref="T293">IF(OR($L293="", $M293=""), "", MAX(IF($L$11:$L$2510=$L293, $M$11:$M$2510)))</f>
        <v/>
      </c>
      <c r="U293" s="97"/>
      <c r="W293" s="26" t="str">
        <f t="shared" si="47"/>
        <v/>
      </c>
      <c r="X293" s="26" t="str">
        <f t="shared" si="48"/>
        <v/>
      </c>
      <c r="Z293" s="48" t="str">
        <f>IFERROR(INDEX('Standard Runs'!$E$11:$E$65, MATCH($L293, 'Standard Runs'!$D$11:$D$65, 0)), "")</f>
        <v/>
      </c>
      <c r="AB293" s="26" t="str">
        <f t="shared" si="49"/>
        <v/>
      </c>
      <c r="AC293" s="26" t="str">
        <f t="shared" si="50"/>
        <v/>
      </c>
      <c r="AE293" s="26" t="str">
        <f t="shared" si="51"/>
        <v/>
      </c>
      <c r="AG293" s="26" t="str">
        <f>IF($D293="", "", COUNTIF($D$11:$D$2510, "&gt;"&amp;$D293)+1+COUNTIF($D$11:$D293, $D293)-1)</f>
        <v/>
      </c>
      <c r="AH293" s="92" t="str">
        <f t="shared" si="52"/>
        <v/>
      </c>
      <c r="AJ293" s="26" t="str">
        <f t="shared" si="53"/>
        <v/>
      </c>
      <c r="AK293" s="26" t="str">
        <f t="shared" si="54"/>
        <v/>
      </c>
    </row>
    <row r="294" spans="1:37" x14ac:dyDescent="0.25">
      <c r="A294" s="97"/>
      <c r="B294" s="26" t="str">
        <f t="shared" si="44"/>
        <v/>
      </c>
      <c r="C294" s="97"/>
      <c r="D294" s="123"/>
      <c r="E294" s="124"/>
      <c r="F294" s="125"/>
      <c r="G294" s="97"/>
      <c r="H294" s="24" t="str">
        <f>IF($E294="", "", IFERROR(ROUND($E294*INDEX('Intro &amp; Setup'!$BY$8:$BY$9, MATCH($E$8, 'Intro &amp; Setup'!$BX$8:$BX$9, 0)), 2), ""))</f>
        <v/>
      </c>
      <c r="I294" s="18" t="str">
        <f>IF(OR($E294="", $F294=""), "", IF($E$8='Intro &amp; Setup'!$BX$9, $F294/$E294, IF($H$8='Intro &amp; Setup'!$BX$9, $F294/$H294, "")))</f>
        <v/>
      </c>
      <c r="J294" s="21" t="str">
        <f>IF(OR($E294="", $F294=""), "", IF($E$8='Intro &amp; Setup'!$BX$8, $F294/$E294, IF($H$8='Intro &amp; Setup'!$BX$8, $F294/$H294, "")))</f>
        <v/>
      </c>
      <c r="K294" s="97"/>
      <c r="L294" s="42" t="str">
        <f t="array" ref="L294">IF($W294="", "", IFERROR(INDEX('Standard Runs'!$D$11:$D$65, MATCH(1, ('Standard Runs'!$F$11:$F$65&lt;=E294)*('Standard Runs'!$G$11:$G$65&gt;=E294), 0)), ""))</f>
        <v/>
      </c>
      <c r="M294" s="45" t="str">
        <f t="shared" si="45"/>
        <v/>
      </c>
      <c r="N294" s="97"/>
      <c r="O294" s="52" t="str">
        <f t="shared" si="46"/>
        <v/>
      </c>
      <c r="P294" s="53" t="str">
        <f>IF(OR($L294="", $M294=""), "", COUNTIFS($L$11:$L$2510, $L294, $M$11:$M$2510, "&lt;"&amp;$M294)+1+COUNTIFS($L$11:$L294, $L294, $M$11:$M294, $M294)-1)</f>
        <v/>
      </c>
      <c r="Q294" s="97"/>
      <c r="R294" s="57" t="str">
        <f t="array" ref="R294">IF(OR($L294="", $M294=""), "", MIN(IF($L$11:$L$2510=$L294, $M$11:$M$2510)))</f>
        <v/>
      </c>
      <c r="S294" s="18" t="str">
        <f t="array" ref="S294">IF(OR($L294="", $M294=""), "", AVERAGEIF($L$11:$L$2510, $L294, $M$11:$M$2510))</f>
        <v/>
      </c>
      <c r="T294" s="21" t="str">
        <f t="array" ref="T294">IF(OR($L294="", $M294=""), "", MAX(IF($L$11:$L$2510=$L294, $M$11:$M$2510)))</f>
        <v/>
      </c>
      <c r="U294" s="97"/>
      <c r="W294" s="26" t="str">
        <f t="shared" si="47"/>
        <v/>
      </c>
      <c r="X294" s="26" t="str">
        <f t="shared" si="48"/>
        <v/>
      </c>
      <c r="Z294" s="48" t="str">
        <f>IFERROR(INDEX('Standard Runs'!$E$11:$E$65, MATCH($L294, 'Standard Runs'!$D$11:$D$65, 0)), "")</f>
        <v/>
      </c>
      <c r="AB294" s="26" t="str">
        <f t="shared" si="49"/>
        <v/>
      </c>
      <c r="AC294" s="26" t="str">
        <f t="shared" si="50"/>
        <v/>
      </c>
      <c r="AE294" s="26" t="str">
        <f t="shared" si="51"/>
        <v/>
      </c>
      <c r="AG294" s="26" t="str">
        <f>IF($D294="", "", COUNTIF($D$11:$D$2510, "&gt;"&amp;$D294)+1+COUNTIF($D$11:$D294, $D294)-1)</f>
        <v/>
      </c>
      <c r="AH294" s="92" t="str">
        <f t="shared" si="52"/>
        <v/>
      </c>
      <c r="AJ294" s="26" t="str">
        <f t="shared" si="53"/>
        <v/>
      </c>
      <c r="AK294" s="26" t="str">
        <f t="shared" si="54"/>
        <v/>
      </c>
    </row>
    <row r="295" spans="1:37" x14ac:dyDescent="0.25">
      <c r="A295" s="97"/>
      <c r="B295" s="26" t="str">
        <f t="shared" si="44"/>
        <v/>
      </c>
      <c r="C295" s="97"/>
      <c r="D295" s="123"/>
      <c r="E295" s="124"/>
      <c r="F295" s="125"/>
      <c r="G295" s="97"/>
      <c r="H295" s="24" t="str">
        <f>IF($E295="", "", IFERROR(ROUND($E295*INDEX('Intro &amp; Setup'!$BY$8:$BY$9, MATCH($E$8, 'Intro &amp; Setup'!$BX$8:$BX$9, 0)), 2), ""))</f>
        <v/>
      </c>
      <c r="I295" s="18" t="str">
        <f>IF(OR($E295="", $F295=""), "", IF($E$8='Intro &amp; Setup'!$BX$9, $F295/$E295, IF($H$8='Intro &amp; Setup'!$BX$9, $F295/$H295, "")))</f>
        <v/>
      </c>
      <c r="J295" s="21" t="str">
        <f>IF(OR($E295="", $F295=""), "", IF($E$8='Intro &amp; Setup'!$BX$8, $F295/$E295, IF($H$8='Intro &amp; Setup'!$BX$8, $F295/$H295, "")))</f>
        <v/>
      </c>
      <c r="K295" s="97"/>
      <c r="L295" s="42" t="str">
        <f t="array" ref="L295">IF($W295="", "", IFERROR(INDEX('Standard Runs'!$D$11:$D$65, MATCH(1, ('Standard Runs'!$F$11:$F$65&lt;=E295)*('Standard Runs'!$G$11:$G$65&gt;=E295), 0)), ""))</f>
        <v/>
      </c>
      <c r="M295" s="45" t="str">
        <f t="shared" si="45"/>
        <v/>
      </c>
      <c r="N295" s="97"/>
      <c r="O295" s="52" t="str">
        <f t="shared" si="46"/>
        <v/>
      </c>
      <c r="P295" s="53" t="str">
        <f>IF(OR($L295="", $M295=""), "", COUNTIFS($L$11:$L$2510, $L295, $M$11:$M$2510, "&lt;"&amp;$M295)+1+COUNTIFS($L$11:$L295, $L295, $M$11:$M295, $M295)-1)</f>
        <v/>
      </c>
      <c r="Q295" s="97"/>
      <c r="R295" s="57" t="str">
        <f t="array" ref="R295">IF(OR($L295="", $M295=""), "", MIN(IF($L$11:$L$2510=$L295, $M$11:$M$2510)))</f>
        <v/>
      </c>
      <c r="S295" s="18" t="str">
        <f t="array" ref="S295">IF(OR($L295="", $M295=""), "", AVERAGEIF($L$11:$L$2510, $L295, $M$11:$M$2510))</f>
        <v/>
      </c>
      <c r="T295" s="21" t="str">
        <f t="array" ref="T295">IF(OR($L295="", $M295=""), "", MAX(IF($L$11:$L$2510=$L295, $M$11:$M$2510)))</f>
        <v/>
      </c>
      <c r="U295" s="97"/>
      <c r="W295" s="26" t="str">
        <f t="shared" si="47"/>
        <v/>
      </c>
      <c r="X295" s="26" t="str">
        <f t="shared" si="48"/>
        <v/>
      </c>
      <c r="Z295" s="48" t="str">
        <f>IFERROR(INDEX('Standard Runs'!$E$11:$E$65, MATCH($L295, 'Standard Runs'!$D$11:$D$65, 0)), "")</f>
        <v/>
      </c>
      <c r="AB295" s="26" t="str">
        <f t="shared" si="49"/>
        <v/>
      </c>
      <c r="AC295" s="26" t="str">
        <f t="shared" si="50"/>
        <v/>
      </c>
      <c r="AE295" s="26" t="str">
        <f t="shared" si="51"/>
        <v/>
      </c>
      <c r="AG295" s="26" t="str">
        <f>IF($D295="", "", COUNTIF($D$11:$D$2510, "&gt;"&amp;$D295)+1+COUNTIF($D$11:$D295, $D295)-1)</f>
        <v/>
      </c>
      <c r="AH295" s="92" t="str">
        <f t="shared" si="52"/>
        <v/>
      </c>
      <c r="AJ295" s="26" t="str">
        <f t="shared" si="53"/>
        <v/>
      </c>
      <c r="AK295" s="26" t="str">
        <f t="shared" si="54"/>
        <v/>
      </c>
    </row>
    <row r="296" spans="1:37" x14ac:dyDescent="0.25">
      <c r="A296" s="97"/>
      <c r="B296" s="26" t="str">
        <f t="shared" si="44"/>
        <v/>
      </c>
      <c r="C296" s="97"/>
      <c r="D296" s="123"/>
      <c r="E296" s="124"/>
      <c r="F296" s="125"/>
      <c r="G296" s="97"/>
      <c r="H296" s="24" t="str">
        <f>IF($E296="", "", IFERROR(ROUND($E296*INDEX('Intro &amp; Setup'!$BY$8:$BY$9, MATCH($E$8, 'Intro &amp; Setup'!$BX$8:$BX$9, 0)), 2), ""))</f>
        <v/>
      </c>
      <c r="I296" s="18" t="str">
        <f>IF(OR($E296="", $F296=""), "", IF($E$8='Intro &amp; Setup'!$BX$9, $F296/$E296, IF($H$8='Intro &amp; Setup'!$BX$9, $F296/$H296, "")))</f>
        <v/>
      </c>
      <c r="J296" s="21" t="str">
        <f>IF(OR($E296="", $F296=""), "", IF($E$8='Intro &amp; Setup'!$BX$8, $F296/$E296, IF($H$8='Intro &amp; Setup'!$BX$8, $F296/$H296, "")))</f>
        <v/>
      </c>
      <c r="K296" s="97"/>
      <c r="L296" s="42" t="str">
        <f t="array" ref="L296">IF($W296="", "", IFERROR(INDEX('Standard Runs'!$D$11:$D$65, MATCH(1, ('Standard Runs'!$F$11:$F$65&lt;=E296)*('Standard Runs'!$G$11:$G$65&gt;=E296), 0)), ""))</f>
        <v/>
      </c>
      <c r="M296" s="45" t="str">
        <f t="shared" si="45"/>
        <v/>
      </c>
      <c r="N296" s="97"/>
      <c r="O296" s="52" t="str">
        <f t="shared" si="46"/>
        <v/>
      </c>
      <c r="P296" s="53" t="str">
        <f>IF(OR($L296="", $M296=""), "", COUNTIFS($L$11:$L$2510, $L296, $M$11:$M$2510, "&lt;"&amp;$M296)+1+COUNTIFS($L$11:$L296, $L296, $M$11:$M296, $M296)-1)</f>
        <v/>
      </c>
      <c r="Q296" s="97"/>
      <c r="R296" s="57" t="str">
        <f t="array" ref="R296">IF(OR($L296="", $M296=""), "", MIN(IF($L$11:$L$2510=$L296, $M$11:$M$2510)))</f>
        <v/>
      </c>
      <c r="S296" s="18" t="str">
        <f t="array" ref="S296">IF(OR($L296="", $M296=""), "", AVERAGEIF($L$11:$L$2510, $L296, $M$11:$M$2510))</f>
        <v/>
      </c>
      <c r="T296" s="21" t="str">
        <f t="array" ref="T296">IF(OR($L296="", $M296=""), "", MAX(IF($L$11:$L$2510=$L296, $M$11:$M$2510)))</f>
        <v/>
      </c>
      <c r="U296" s="97"/>
      <c r="W296" s="26" t="str">
        <f t="shared" si="47"/>
        <v/>
      </c>
      <c r="X296" s="26" t="str">
        <f t="shared" si="48"/>
        <v/>
      </c>
      <c r="Z296" s="48" t="str">
        <f>IFERROR(INDEX('Standard Runs'!$E$11:$E$65, MATCH($L296, 'Standard Runs'!$D$11:$D$65, 0)), "")</f>
        <v/>
      </c>
      <c r="AB296" s="26" t="str">
        <f t="shared" si="49"/>
        <v/>
      </c>
      <c r="AC296" s="26" t="str">
        <f t="shared" si="50"/>
        <v/>
      </c>
      <c r="AE296" s="26" t="str">
        <f t="shared" si="51"/>
        <v/>
      </c>
      <c r="AG296" s="26" t="str">
        <f>IF($D296="", "", COUNTIF($D$11:$D$2510, "&gt;"&amp;$D296)+1+COUNTIF($D$11:$D296, $D296)-1)</f>
        <v/>
      </c>
      <c r="AH296" s="92" t="str">
        <f t="shared" si="52"/>
        <v/>
      </c>
      <c r="AJ296" s="26" t="str">
        <f t="shared" si="53"/>
        <v/>
      </c>
      <c r="AK296" s="26" t="str">
        <f t="shared" si="54"/>
        <v/>
      </c>
    </row>
    <row r="297" spans="1:37" x14ac:dyDescent="0.25">
      <c r="A297" s="97"/>
      <c r="B297" s="26" t="str">
        <f t="shared" si="44"/>
        <v/>
      </c>
      <c r="C297" s="97"/>
      <c r="D297" s="123"/>
      <c r="E297" s="124"/>
      <c r="F297" s="125"/>
      <c r="G297" s="97"/>
      <c r="H297" s="24" t="str">
        <f>IF($E297="", "", IFERROR(ROUND($E297*INDEX('Intro &amp; Setup'!$BY$8:$BY$9, MATCH($E$8, 'Intro &amp; Setup'!$BX$8:$BX$9, 0)), 2), ""))</f>
        <v/>
      </c>
      <c r="I297" s="18" t="str">
        <f>IF(OR($E297="", $F297=""), "", IF($E$8='Intro &amp; Setup'!$BX$9, $F297/$E297, IF($H$8='Intro &amp; Setup'!$BX$9, $F297/$H297, "")))</f>
        <v/>
      </c>
      <c r="J297" s="21" t="str">
        <f>IF(OR($E297="", $F297=""), "", IF($E$8='Intro &amp; Setup'!$BX$8, $F297/$E297, IF($H$8='Intro &amp; Setup'!$BX$8, $F297/$H297, "")))</f>
        <v/>
      </c>
      <c r="K297" s="97"/>
      <c r="L297" s="42" t="str">
        <f t="array" ref="L297">IF($W297="", "", IFERROR(INDEX('Standard Runs'!$D$11:$D$65, MATCH(1, ('Standard Runs'!$F$11:$F$65&lt;=E297)*('Standard Runs'!$G$11:$G$65&gt;=E297), 0)), ""))</f>
        <v/>
      </c>
      <c r="M297" s="45" t="str">
        <f t="shared" si="45"/>
        <v/>
      </c>
      <c r="N297" s="97"/>
      <c r="O297" s="52" t="str">
        <f t="shared" si="46"/>
        <v/>
      </c>
      <c r="P297" s="53" t="str">
        <f>IF(OR($L297="", $M297=""), "", COUNTIFS($L$11:$L$2510, $L297, $M$11:$M$2510, "&lt;"&amp;$M297)+1+COUNTIFS($L$11:$L297, $L297, $M$11:$M297, $M297)-1)</f>
        <v/>
      </c>
      <c r="Q297" s="97"/>
      <c r="R297" s="57" t="str">
        <f t="array" ref="R297">IF(OR($L297="", $M297=""), "", MIN(IF($L$11:$L$2510=$L297, $M$11:$M$2510)))</f>
        <v/>
      </c>
      <c r="S297" s="18" t="str">
        <f t="array" ref="S297">IF(OR($L297="", $M297=""), "", AVERAGEIF($L$11:$L$2510, $L297, $M$11:$M$2510))</f>
        <v/>
      </c>
      <c r="T297" s="21" t="str">
        <f t="array" ref="T297">IF(OR($L297="", $M297=""), "", MAX(IF($L$11:$L$2510=$L297, $M$11:$M$2510)))</f>
        <v/>
      </c>
      <c r="U297" s="97"/>
      <c r="W297" s="26" t="str">
        <f t="shared" si="47"/>
        <v/>
      </c>
      <c r="X297" s="26" t="str">
        <f t="shared" si="48"/>
        <v/>
      </c>
      <c r="Z297" s="48" t="str">
        <f>IFERROR(INDEX('Standard Runs'!$E$11:$E$65, MATCH($L297, 'Standard Runs'!$D$11:$D$65, 0)), "")</f>
        <v/>
      </c>
      <c r="AB297" s="26" t="str">
        <f t="shared" si="49"/>
        <v/>
      </c>
      <c r="AC297" s="26" t="str">
        <f t="shared" si="50"/>
        <v/>
      </c>
      <c r="AE297" s="26" t="str">
        <f t="shared" si="51"/>
        <v/>
      </c>
      <c r="AG297" s="26" t="str">
        <f>IF($D297="", "", COUNTIF($D$11:$D$2510, "&gt;"&amp;$D297)+1+COUNTIF($D$11:$D297, $D297)-1)</f>
        <v/>
      </c>
      <c r="AH297" s="92" t="str">
        <f t="shared" si="52"/>
        <v/>
      </c>
      <c r="AJ297" s="26" t="str">
        <f t="shared" si="53"/>
        <v/>
      </c>
      <c r="AK297" s="26" t="str">
        <f t="shared" si="54"/>
        <v/>
      </c>
    </row>
    <row r="298" spans="1:37" x14ac:dyDescent="0.25">
      <c r="A298" s="97"/>
      <c r="B298" s="26" t="str">
        <f t="shared" si="44"/>
        <v/>
      </c>
      <c r="C298" s="97"/>
      <c r="D298" s="123"/>
      <c r="E298" s="124"/>
      <c r="F298" s="125"/>
      <c r="G298" s="97"/>
      <c r="H298" s="24" t="str">
        <f>IF($E298="", "", IFERROR(ROUND($E298*INDEX('Intro &amp; Setup'!$BY$8:$BY$9, MATCH($E$8, 'Intro &amp; Setup'!$BX$8:$BX$9, 0)), 2), ""))</f>
        <v/>
      </c>
      <c r="I298" s="18" t="str">
        <f>IF(OR($E298="", $F298=""), "", IF($E$8='Intro &amp; Setup'!$BX$9, $F298/$E298, IF($H$8='Intro &amp; Setup'!$BX$9, $F298/$H298, "")))</f>
        <v/>
      </c>
      <c r="J298" s="21" t="str">
        <f>IF(OR($E298="", $F298=""), "", IF($E$8='Intro &amp; Setup'!$BX$8, $F298/$E298, IF($H$8='Intro &amp; Setup'!$BX$8, $F298/$H298, "")))</f>
        <v/>
      </c>
      <c r="K298" s="97"/>
      <c r="L298" s="42" t="str">
        <f t="array" ref="L298">IF($W298="", "", IFERROR(INDEX('Standard Runs'!$D$11:$D$65, MATCH(1, ('Standard Runs'!$F$11:$F$65&lt;=E298)*('Standard Runs'!$G$11:$G$65&gt;=E298), 0)), ""))</f>
        <v/>
      </c>
      <c r="M298" s="45" t="str">
        <f t="shared" si="45"/>
        <v/>
      </c>
      <c r="N298" s="97"/>
      <c r="O298" s="52" t="str">
        <f t="shared" si="46"/>
        <v/>
      </c>
      <c r="P298" s="53" t="str">
        <f>IF(OR($L298="", $M298=""), "", COUNTIFS($L$11:$L$2510, $L298, $M$11:$M$2510, "&lt;"&amp;$M298)+1+COUNTIFS($L$11:$L298, $L298, $M$11:$M298, $M298)-1)</f>
        <v/>
      </c>
      <c r="Q298" s="97"/>
      <c r="R298" s="57" t="str">
        <f t="array" ref="R298">IF(OR($L298="", $M298=""), "", MIN(IF($L$11:$L$2510=$L298, $M$11:$M$2510)))</f>
        <v/>
      </c>
      <c r="S298" s="18" t="str">
        <f t="array" ref="S298">IF(OR($L298="", $M298=""), "", AVERAGEIF($L$11:$L$2510, $L298, $M$11:$M$2510))</f>
        <v/>
      </c>
      <c r="T298" s="21" t="str">
        <f t="array" ref="T298">IF(OR($L298="", $M298=""), "", MAX(IF($L$11:$L$2510=$L298, $M$11:$M$2510)))</f>
        <v/>
      </c>
      <c r="U298" s="97"/>
      <c r="W298" s="26" t="str">
        <f t="shared" si="47"/>
        <v/>
      </c>
      <c r="X298" s="26" t="str">
        <f t="shared" si="48"/>
        <v/>
      </c>
      <c r="Z298" s="48" t="str">
        <f>IFERROR(INDEX('Standard Runs'!$E$11:$E$65, MATCH($L298, 'Standard Runs'!$D$11:$D$65, 0)), "")</f>
        <v/>
      </c>
      <c r="AB298" s="26" t="str">
        <f t="shared" si="49"/>
        <v/>
      </c>
      <c r="AC298" s="26" t="str">
        <f t="shared" si="50"/>
        <v/>
      </c>
      <c r="AE298" s="26" t="str">
        <f t="shared" si="51"/>
        <v/>
      </c>
      <c r="AG298" s="26" t="str">
        <f>IF($D298="", "", COUNTIF($D$11:$D$2510, "&gt;"&amp;$D298)+1+COUNTIF($D$11:$D298, $D298)-1)</f>
        <v/>
      </c>
      <c r="AH298" s="92" t="str">
        <f t="shared" si="52"/>
        <v/>
      </c>
      <c r="AJ298" s="26" t="str">
        <f t="shared" si="53"/>
        <v/>
      </c>
      <c r="AK298" s="26" t="str">
        <f t="shared" si="54"/>
        <v/>
      </c>
    </row>
    <row r="299" spans="1:37" x14ac:dyDescent="0.25">
      <c r="A299" s="97"/>
      <c r="B299" s="26" t="str">
        <f t="shared" si="44"/>
        <v/>
      </c>
      <c r="C299" s="97"/>
      <c r="D299" s="123"/>
      <c r="E299" s="124"/>
      <c r="F299" s="125"/>
      <c r="G299" s="97"/>
      <c r="H299" s="24" t="str">
        <f>IF($E299="", "", IFERROR(ROUND($E299*INDEX('Intro &amp; Setup'!$BY$8:$BY$9, MATCH($E$8, 'Intro &amp; Setup'!$BX$8:$BX$9, 0)), 2), ""))</f>
        <v/>
      </c>
      <c r="I299" s="18" t="str">
        <f>IF(OR($E299="", $F299=""), "", IF($E$8='Intro &amp; Setup'!$BX$9, $F299/$E299, IF($H$8='Intro &amp; Setup'!$BX$9, $F299/$H299, "")))</f>
        <v/>
      </c>
      <c r="J299" s="21" t="str">
        <f>IF(OR($E299="", $F299=""), "", IF($E$8='Intro &amp; Setup'!$BX$8, $F299/$E299, IF($H$8='Intro &amp; Setup'!$BX$8, $F299/$H299, "")))</f>
        <v/>
      </c>
      <c r="K299" s="97"/>
      <c r="L299" s="42" t="str">
        <f t="array" ref="L299">IF($W299="", "", IFERROR(INDEX('Standard Runs'!$D$11:$D$65, MATCH(1, ('Standard Runs'!$F$11:$F$65&lt;=E299)*('Standard Runs'!$G$11:$G$65&gt;=E299), 0)), ""))</f>
        <v/>
      </c>
      <c r="M299" s="45" t="str">
        <f t="shared" si="45"/>
        <v/>
      </c>
      <c r="N299" s="97"/>
      <c r="O299" s="52" t="str">
        <f t="shared" si="46"/>
        <v/>
      </c>
      <c r="P299" s="53" t="str">
        <f>IF(OR($L299="", $M299=""), "", COUNTIFS($L$11:$L$2510, $L299, $M$11:$M$2510, "&lt;"&amp;$M299)+1+COUNTIFS($L$11:$L299, $L299, $M$11:$M299, $M299)-1)</f>
        <v/>
      </c>
      <c r="Q299" s="97"/>
      <c r="R299" s="57" t="str">
        <f t="array" ref="R299">IF(OR($L299="", $M299=""), "", MIN(IF($L$11:$L$2510=$L299, $M$11:$M$2510)))</f>
        <v/>
      </c>
      <c r="S299" s="18" t="str">
        <f t="array" ref="S299">IF(OR($L299="", $M299=""), "", AVERAGEIF($L$11:$L$2510, $L299, $M$11:$M$2510))</f>
        <v/>
      </c>
      <c r="T299" s="21" t="str">
        <f t="array" ref="T299">IF(OR($L299="", $M299=""), "", MAX(IF($L$11:$L$2510=$L299, $M$11:$M$2510)))</f>
        <v/>
      </c>
      <c r="U299" s="97"/>
      <c r="W299" s="26" t="str">
        <f t="shared" si="47"/>
        <v/>
      </c>
      <c r="X299" s="26" t="str">
        <f t="shared" si="48"/>
        <v/>
      </c>
      <c r="Z299" s="48" t="str">
        <f>IFERROR(INDEX('Standard Runs'!$E$11:$E$65, MATCH($L299, 'Standard Runs'!$D$11:$D$65, 0)), "")</f>
        <v/>
      </c>
      <c r="AB299" s="26" t="str">
        <f t="shared" si="49"/>
        <v/>
      </c>
      <c r="AC299" s="26" t="str">
        <f t="shared" si="50"/>
        <v/>
      </c>
      <c r="AE299" s="26" t="str">
        <f t="shared" si="51"/>
        <v/>
      </c>
      <c r="AG299" s="26" t="str">
        <f>IF($D299="", "", COUNTIF($D$11:$D$2510, "&gt;"&amp;$D299)+1+COUNTIF($D$11:$D299, $D299)-1)</f>
        <v/>
      </c>
      <c r="AH299" s="92" t="str">
        <f t="shared" si="52"/>
        <v/>
      </c>
      <c r="AJ299" s="26" t="str">
        <f t="shared" si="53"/>
        <v/>
      </c>
      <c r="AK299" s="26" t="str">
        <f t="shared" si="54"/>
        <v/>
      </c>
    </row>
    <row r="300" spans="1:37" x14ac:dyDescent="0.25">
      <c r="A300" s="97"/>
      <c r="B300" s="26" t="str">
        <f t="shared" si="44"/>
        <v/>
      </c>
      <c r="C300" s="97"/>
      <c r="D300" s="123"/>
      <c r="E300" s="124"/>
      <c r="F300" s="125"/>
      <c r="G300" s="97"/>
      <c r="H300" s="24" t="str">
        <f>IF($E300="", "", IFERROR(ROUND($E300*INDEX('Intro &amp; Setup'!$BY$8:$BY$9, MATCH($E$8, 'Intro &amp; Setup'!$BX$8:$BX$9, 0)), 2), ""))</f>
        <v/>
      </c>
      <c r="I300" s="18" t="str">
        <f>IF(OR($E300="", $F300=""), "", IF($E$8='Intro &amp; Setup'!$BX$9, $F300/$E300, IF($H$8='Intro &amp; Setup'!$BX$9, $F300/$H300, "")))</f>
        <v/>
      </c>
      <c r="J300" s="21" t="str">
        <f>IF(OR($E300="", $F300=""), "", IF($E$8='Intro &amp; Setup'!$BX$8, $F300/$E300, IF($H$8='Intro &amp; Setup'!$BX$8, $F300/$H300, "")))</f>
        <v/>
      </c>
      <c r="K300" s="97"/>
      <c r="L300" s="42" t="str">
        <f t="array" ref="L300">IF($W300="", "", IFERROR(INDEX('Standard Runs'!$D$11:$D$65, MATCH(1, ('Standard Runs'!$F$11:$F$65&lt;=E300)*('Standard Runs'!$G$11:$G$65&gt;=E300), 0)), ""))</f>
        <v/>
      </c>
      <c r="M300" s="45" t="str">
        <f t="shared" si="45"/>
        <v/>
      </c>
      <c r="N300" s="97"/>
      <c r="O300" s="52" t="str">
        <f t="shared" si="46"/>
        <v/>
      </c>
      <c r="P300" s="53" t="str">
        <f>IF(OR($L300="", $M300=""), "", COUNTIFS($L$11:$L$2510, $L300, $M$11:$M$2510, "&lt;"&amp;$M300)+1+COUNTIFS($L$11:$L300, $L300, $M$11:$M300, $M300)-1)</f>
        <v/>
      </c>
      <c r="Q300" s="97"/>
      <c r="R300" s="57" t="str">
        <f t="array" ref="R300">IF(OR($L300="", $M300=""), "", MIN(IF($L$11:$L$2510=$L300, $M$11:$M$2510)))</f>
        <v/>
      </c>
      <c r="S300" s="18" t="str">
        <f t="array" ref="S300">IF(OR($L300="", $M300=""), "", AVERAGEIF($L$11:$L$2510, $L300, $M$11:$M$2510))</f>
        <v/>
      </c>
      <c r="T300" s="21" t="str">
        <f t="array" ref="T300">IF(OR($L300="", $M300=""), "", MAX(IF($L$11:$L$2510=$L300, $M$11:$M$2510)))</f>
        <v/>
      </c>
      <c r="U300" s="97"/>
      <c r="W300" s="26" t="str">
        <f t="shared" si="47"/>
        <v/>
      </c>
      <c r="X300" s="26" t="str">
        <f t="shared" si="48"/>
        <v/>
      </c>
      <c r="Z300" s="48" t="str">
        <f>IFERROR(INDEX('Standard Runs'!$E$11:$E$65, MATCH($L300, 'Standard Runs'!$D$11:$D$65, 0)), "")</f>
        <v/>
      </c>
      <c r="AB300" s="26" t="str">
        <f t="shared" si="49"/>
        <v/>
      </c>
      <c r="AC300" s="26" t="str">
        <f t="shared" si="50"/>
        <v/>
      </c>
      <c r="AE300" s="26" t="str">
        <f t="shared" si="51"/>
        <v/>
      </c>
      <c r="AG300" s="26" t="str">
        <f>IF($D300="", "", COUNTIF($D$11:$D$2510, "&gt;"&amp;$D300)+1+COUNTIF($D$11:$D300, $D300)-1)</f>
        <v/>
      </c>
      <c r="AH300" s="92" t="str">
        <f t="shared" si="52"/>
        <v/>
      </c>
      <c r="AJ300" s="26" t="str">
        <f t="shared" si="53"/>
        <v/>
      </c>
      <c r="AK300" s="26" t="str">
        <f t="shared" si="54"/>
        <v/>
      </c>
    </row>
    <row r="301" spans="1:37" x14ac:dyDescent="0.25">
      <c r="A301" s="97"/>
      <c r="B301" s="26" t="str">
        <f t="shared" si="44"/>
        <v/>
      </c>
      <c r="C301" s="97"/>
      <c r="D301" s="123"/>
      <c r="E301" s="124"/>
      <c r="F301" s="125"/>
      <c r="G301" s="97"/>
      <c r="H301" s="24" t="str">
        <f>IF($E301="", "", IFERROR(ROUND($E301*INDEX('Intro &amp; Setup'!$BY$8:$BY$9, MATCH($E$8, 'Intro &amp; Setup'!$BX$8:$BX$9, 0)), 2), ""))</f>
        <v/>
      </c>
      <c r="I301" s="18" t="str">
        <f>IF(OR($E301="", $F301=""), "", IF($E$8='Intro &amp; Setup'!$BX$9, $F301/$E301, IF($H$8='Intro &amp; Setup'!$BX$9, $F301/$H301, "")))</f>
        <v/>
      </c>
      <c r="J301" s="21" t="str">
        <f>IF(OR($E301="", $F301=""), "", IF($E$8='Intro &amp; Setup'!$BX$8, $F301/$E301, IF($H$8='Intro &amp; Setup'!$BX$8, $F301/$H301, "")))</f>
        <v/>
      </c>
      <c r="K301" s="97"/>
      <c r="L301" s="42" t="str">
        <f t="array" ref="L301">IF($W301="", "", IFERROR(INDEX('Standard Runs'!$D$11:$D$65, MATCH(1, ('Standard Runs'!$F$11:$F$65&lt;=E301)*('Standard Runs'!$G$11:$G$65&gt;=E301), 0)), ""))</f>
        <v/>
      </c>
      <c r="M301" s="45" t="str">
        <f t="shared" si="45"/>
        <v/>
      </c>
      <c r="N301" s="97"/>
      <c r="O301" s="52" t="str">
        <f t="shared" si="46"/>
        <v/>
      </c>
      <c r="P301" s="53" t="str">
        <f>IF(OR($L301="", $M301=""), "", COUNTIFS($L$11:$L$2510, $L301, $M$11:$M$2510, "&lt;"&amp;$M301)+1+COUNTIFS($L$11:$L301, $L301, $M$11:$M301, $M301)-1)</f>
        <v/>
      </c>
      <c r="Q301" s="97"/>
      <c r="R301" s="57" t="str">
        <f t="array" ref="R301">IF(OR($L301="", $M301=""), "", MIN(IF($L$11:$L$2510=$L301, $M$11:$M$2510)))</f>
        <v/>
      </c>
      <c r="S301" s="18" t="str">
        <f t="array" ref="S301">IF(OR($L301="", $M301=""), "", AVERAGEIF($L$11:$L$2510, $L301, $M$11:$M$2510))</f>
        <v/>
      </c>
      <c r="T301" s="21" t="str">
        <f t="array" ref="T301">IF(OR($L301="", $M301=""), "", MAX(IF($L$11:$L$2510=$L301, $M$11:$M$2510)))</f>
        <v/>
      </c>
      <c r="U301" s="97"/>
      <c r="W301" s="26" t="str">
        <f t="shared" si="47"/>
        <v/>
      </c>
      <c r="X301" s="26" t="str">
        <f t="shared" si="48"/>
        <v/>
      </c>
      <c r="Z301" s="48" t="str">
        <f>IFERROR(INDEX('Standard Runs'!$E$11:$E$65, MATCH($L301, 'Standard Runs'!$D$11:$D$65, 0)), "")</f>
        <v/>
      </c>
      <c r="AB301" s="26" t="str">
        <f t="shared" si="49"/>
        <v/>
      </c>
      <c r="AC301" s="26" t="str">
        <f t="shared" si="50"/>
        <v/>
      </c>
      <c r="AE301" s="26" t="str">
        <f t="shared" si="51"/>
        <v/>
      </c>
      <c r="AG301" s="26" t="str">
        <f>IF($D301="", "", COUNTIF($D$11:$D$2510, "&gt;"&amp;$D301)+1+COUNTIF($D$11:$D301, $D301)-1)</f>
        <v/>
      </c>
      <c r="AH301" s="92" t="str">
        <f t="shared" si="52"/>
        <v/>
      </c>
      <c r="AJ301" s="26" t="str">
        <f t="shared" si="53"/>
        <v/>
      </c>
      <c r="AK301" s="26" t="str">
        <f t="shared" si="54"/>
        <v/>
      </c>
    </row>
    <row r="302" spans="1:37" x14ac:dyDescent="0.25">
      <c r="A302" s="97"/>
      <c r="B302" s="26" t="str">
        <f t="shared" si="44"/>
        <v/>
      </c>
      <c r="C302" s="97"/>
      <c r="D302" s="123"/>
      <c r="E302" s="124"/>
      <c r="F302" s="125"/>
      <c r="G302" s="97"/>
      <c r="H302" s="24" t="str">
        <f>IF($E302="", "", IFERROR(ROUND($E302*INDEX('Intro &amp; Setup'!$BY$8:$BY$9, MATCH($E$8, 'Intro &amp; Setup'!$BX$8:$BX$9, 0)), 2), ""))</f>
        <v/>
      </c>
      <c r="I302" s="18" t="str">
        <f>IF(OR($E302="", $F302=""), "", IF($E$8='Intro &amp; Setup'!$BX$9, $F302/$E302, IF($H$8='Intro &amp; Setup'!$BX$9, $F302/$H302, "")))</f>
        <v/>
      </c>
      <c r="J302" s="21" t="str">
        <f>IF(OR($E302="", $F302=""), "", IF($E$8='Intro &amp; Setup'!$BX$8, $F302/$E302, IF($H$8='Intro &amp; Setup'!$BX$8, $F302/$H302, "")))</f>
        <v/>
      </c>
      <c r="K302" s="97"/>
      <c r="L302" s="42" t="str">
        <f t="array" ref="L302">IF($W302="", "", IFERROR(INDEX('Standard Runs'!$D$11:$D$65, MATCH(1, ('Standard Runs'!$F$11:$F$65&lt;=E302)*('Standard Runs'!$G$11:$G$65&gt;=E302), 0)), ""))</f>
        <v/>
      </c>
      <c r="M302" s="45" t="str">
        <f t="shared" si="45"/>
        <v/>
      </c>
      <c r="N302" s="97"/>
      <c r="O302" s="52" t="str">
        <f t="shared" si="46"/>
        <v/>
      </c>
      <c r="P302" s="53" t="str">
        <f>IF(OR($L302="", $M302=""), "", COUNTIFS($L$11:$L$2510, $L302, $M$11:$M$2510, "&lt;"&amp;$M302)+1+COUNTIFS($L$11:$L302, $L302, $M$11:$M302, $M302)-1)</f>
        <v/>
      </c>
      <c r="Q302" s="97"/>
      <c r="R302" s="57" t="str">
        <f t="array" ref="R302">IF(OR($L302="", $M302=""), "", MIN(IF($L$11:$L$2510=$L302, $M$11:$M$2510)))</f>
        <v/>
      </c>
      <c r="S302" s="18" t="str">
        <f t="array" ref="S302">IF(OR($L302="", $M302=""), "", AVERAGEIF($L$11:$L$2510, $L302, $M$11:$M$2510))</f>
        <v/>
      </c>
      <c r="T302" s="21" t="str">
        <f t="array" ref="T302">IF(OR($L302="", $M302=""), "", MAX(IF($L$11:$L$2510=$L302, $M$11:$M$2510)))</f>
        <v/>
      </c>
      <c r="U302" s="97"/>
      <c r="W302" s="26" t="str">
        <f t="shared" si="47"/>
        <v/>
      </c>
      <c r="X302" s="26" t="str">
        <f t="shared" si="48"/>
        <v/>
      </c>
      <c r="Z302" s="48" t="str">
        <f>IFERROR(INDEX('Standard Runs'!$E$11:$E$65, MATCH($L302, 'Standard Runs'!$D$11:$D$65, 0)), "")</f>
        <v/>
      </c>
      <c r="AB302" s="26" t="str">
        <f t="shared" si="49"/>
        <v/>
      </c>
      <c r="AC302" s="26" t="str">
        <f t="shared" si="50"/>
        <v/>
      </c>
      <c r="AE302" s="26" t="str">
        <f t="shared" si="51"/>
        <v/>
      </c>
      <c r="AG302" s="26" t="str">
        <f>IF($D302="", "", COUNTIF($D$11:$D$2510, "&gt;"&amp;$D302)+1+COUNTIF($D$11:$D302, $D302)-1)</f>
        <v/>
      </c>
      <c r="AH302" s="92" t="str">
        <f t="shared" si="52"/>
        <v/>
      </c>
      <c r="AJ302" s="26" t="str">
        <f t="shared" si="53"/>
        <v/>
      </c>
      <c r="AK302" s="26" t="str">
        <f t="shared" si="54"/>
        <v/>
      </c>
    </row>
    <row r="303" spans="1:37" x14ac:dyDescent="0.25">
      <c r="A303" s="97"/>
      <c r="B303" s="26" t="str">
        <f t="shared" si="44"/>
        <v/>
      </c>
      <c r="C303" s="97"/>
      <c r="D303" s="123"/>
      <c r="E303" s="124"/>
      <c r="F303" s="125"/>
      <c r="G303" s="97"/>
      <c r="H303" s="24" t="str">
        <f>IF($E303="", "", IFERROR(ROUND($E303*INDEX('Intro &amp; Setup'!$BY$8:$BY$9, MATCH($E$8, 'Intro &amp; Setup'!$BX$8:$BX$9, 0)), 2), ""))</f>
        <v/>
      </c>
      <c r="I303" s="18" t="str">
        <f>IF(OR($E303="", $F303=""), "", IF($E$8='Intro &amp; Setup'!$BX$9, $F303/$E303, IF($H$8='Intro &amp; Setup'!$BX$9, $F303/$H303, "")))</f>
        <v/>
      </c>
      <c r="J303" s="21" t="str">
        <f>IF(OR($E303="", $F303=""), "", IF($E$8='Intro &amp; Setup'!$BX$8, $F303/$E303, IF($H$8='Intro &amp; Setup'!$BX$8, $F303/$H303, "")))</f>
        <v/>
      </c>
      <c r="K303" s="97"/>
      <c r="L303" s="42" t="str">
        <f t="array" ref="L303">IF($W303="", "", IFERROR(INDEX('Standard Runs'!$D$11:$D$65, MATCH(1, ('Standard Runs'!$F$11:$F$65&lt;=E303)*('Standard Runs'!$G$11:$G$65&gt;=E303), 0)), ""))</f>
        <v/>
      </c>
      <c r="M303" s="45" t="str">
        <f t="shared" si="45"/>
        <v/>
      </c>
      <c r="N303" s="97"/>
      <c r="O303" s="52" t="str">
        <f t="shared" si="46"/>
        <v/>
      </c>
      <c r="P303" s="53" t="str">
        <f>IF(OR($L303="", $M303=""), "", COUNTIFS($L$11:$L$2510, $L303, $M$11:$M$2510, "&lt;"&amp;$M303)+1+COUNTIFS($L$11:$L303, $L303, $M$11:$M303, $M303)-1)</f>
        <v/>
      </c>
      <c r="Q303" s="97"/>
      <c r="R303" s="57" t="str">
        <f t="array" ref="R303">IF(OR($L303="", $M303=""), "", MIN(IF($L$11:$L$2510=$L303, $M$11:$M$2510)))</f>
        <v/>
      </c>
      <c r="S303" s="18" t="str">
        <f t="array" ref="S303">IF(OR($L303="", $M303=""), "", AVERAGEIF($L$11:$L$2510, $L303, $M$11:$M$2510))</f>
        <v/>
      </c>
      <c r="T303" s="21" t="str">
        <f t="array" ref="T303">IF(OR($L303="", $M303=""), "", MAX(IF($L$11:$L$2510=$L303, $M$11:$M$2510)))</f>
        <v/>
      </c>
      <c r="U303" s="97"/>
      <c r="W303" s="26" t="str">
        <f t="shared" si="47"/>
        <v/>
      </c>
      <c r="X303" s="26" t="str">
        <f t="shared" si="48"/>
        <v/>
      </c>
      <c r="Z303" s="48" t="str">
        <f>IFERROR(INDEX('Standard Runs'!$E$11:$E$65, MATCH($L303, 'Standard Runs'!$D$11:$D$65, 0)), "")</f>
        <v/>
      </c>
      <c r="AB303" s="26" t="str">
        <f t="shared" si="49"/>
        <v/>
      </c>
      <c r="AC303" s="26" t="str">
        <f t="shared" si="50"/>
        <v/>
      </c>
      <c r="AE303" s="26" t="str">
        <f t="shared" si="51"/>
        <v/>
      </c>
      <c r="AG303" s="26" t="str">
        <f>IF($D303="", "", COUNTIF($D$11:$D$2510, "&gt;"&amp;$D303)+1+COUNTIF($D$11:$D303, $D303)-1)</f>
        <v/>
      </c>
      <c r="AH303" s="92" t="str">
        <f t="shared" si="52"/>
        <v/>
      </c>
      <c r="AJ303" s="26" t="str">
        <f t="shared" si="53"/>
        <v/>
      </c>
      <c r="AK303" s="26" t="str">
        <f t="shared" si="54"/>
        <v/>
      </c>
    </row>
    <row r="304" spans="1:37" x14ac:dyDescent="0.25">
      <c r="A304" s="97"/>
      <c r="B304" s="26" t="str">
        <f t="shared" si="44"/>
        <v/>
      </c>
      <c r="C304" s="97"/>
      <c r="D304" s="123"/>
      <c r="E304" s="124"/>
      <c r="F304" s="125"/>
      <c r="G304" s="97"/>
      <c r="H304" s="24" t="str">
        <f>IF($E304="", "", IFERROR(ROUND($E304*INDEX('Intro &amp; Setup'!$BY$8:$BY$9, MATCH($E$8, 'Intro &amp; Setup'!$BX$8:$BX$9, 0)), 2), ""))</f>
        <v/>
      </c>
      <c r="I304" s="18" t="str">
        <f>IF(OR($E304="", $F304=""), "", IF($E$8='Intro &amp; Setup'!$BX$9, $F304/$E304, IF($H$8='Intro &amp; Setup'!$BX$9, $F304/$H304, "")))</f>
        <v/>
      </c>
      <c r="J304" s="21" t="str">
        <f>IF(OR($E304="", $F304=""), "", IF($E$8='Intro &amp; Setup'!$BX$8, $F304/$E304, IF($H$8='Intro &amp; Setup'!$BX$8, $F304/$H304, "")))</f>
        <v/>
      </c>
      <c r="K304" s="97"/>
      <c r="L304" s="42" t="str">
        <f t="array" ref="L304">IF($W304="", "", IFERROR(INDEX('Standard Runs'!$D$11:$D$65, MATCH(1, ('Standard Runs'!$F$11:$F$65&lt;=E304)*('Standard Runs'!$G$11:$G$65&gt;=E304), 0)), ""))</f>
        <v/>
      </c>
      <c r="M304" s="45" t="str">
        <f t="shared" si="45"/>
        <v/>
      </c>
      <c r="N304" s="97"/>
      <c r="O304" s="52" t="str">
        <f t="shared" si="46"/>
        <v/>
      </c>
      <c r="P304" s="53" t="str">
        <f>IF(OR($L304="", $M304=""), "", COUNTIFS($L$11:$L$2510, $L304, $M$11:$M$2510, "&lt;"&amp;$M304)+1+COUNTIFS($L$11:$L304, $L304, $M$11:$M304, $M304)-1)</f>
        <v/>
      </c>
      <c r="Q304" s="97"/>
      <c r="R304" s="57" t="str">
        <f t="array" ref="R304">IF(OR($L304="", $M304=""), "", MIN(IF($L$11:$L$2510=$L304, $M$11:$M$2510)))</f>
        <v/>
      </c>
      <c r="S304" s="18" t="str">
        <f t="array" ref="S304">IF(OR($L304="", $M304=""), "", AVERAGEIF($L$11:$L$2510, $L304, $M$11:$M$2510))</f>
        <v/>
      </c>
      <c r="T304" s="21" t="str">
        <f t="array" ref="T304">IF(OR($L304="", $M304=""), "", MAX(IF($L$11:$L$2510=$L304, $M$11:$M$2510)))</f>
        <v/>
      </c>
      <c r="U304" s="97"/>
      <c r="W304" s="26" t="str">
        <f t="shared" si="47"/>
        <v/>
      </c>
      <c r="X304" s="26" t="str">
        <f t="shared" si="48"/>
        <v/>
      </c>
      <c r="Z304" s="48" t="str">
        <f>IFERROR(INDEX('Standard Runs'!$E$11:$E$65, MATCH($L304, 'Standard Runs'!$D$11:$D$65, 0)), "")</f>
        <v/>
      </c>
      <c r="AB304" s="26" t="str">
        <f t="shared" si="49"/>
        <v/>
      </c>
      <c r="AC304" s="26" t="str">
        <f t="shared" si="50"/>
        <v/>
      </c>
      <c r="AE304" s="26" t="str">
        <f t="shared" si="51"/>
        <v/>
      </c>
      <c r="AG304" s="26" t="str">
        <f>IF($D304="", "", COUNTIF($D$11:$D$2510, "&gt;"&amp;$D304)+1+COUNTIF($D$11:$D304, $D304)-1)</f>
        <v/>
      </c>
      <c r="AH304" s="92" t="str">
        <f t="shared" si="52"/>
        <v/>
      </c>
      <c r="AJ304" s="26" t="str">
        <f t="shared" si="53"/>
        <v/>
      </c>
      <c r="AK304" s="26" t="str">
        <f t="shared" si="54"/>
        <v/>
      </c>
    </row>
    <row r="305" spans="1:37" x14ac:dyDescent="0.25">
      <c r="A305" s="97"/>
      <c r="B305" s="26" t="str">
        <f t="shared" si="44"/>
        <v/>
      </c>
      <c r="C305" s="97"/>
      <c r="D305" s="123"/>
      <c r="E305" s="124"/>
      <c r="F305" s="125"/>
      <c r="G305" s="97"/>
      <c r="H305" s="24" t="str">
        <f>IF($E305="", "", IFERROR(ROUND($E305*INDEX('Intro &amp; Setup'!$BY$8:$BY$9, MATCH($E$8, 'Intro &amp; Setup'!$BX$8:$BX$9, 0)), 2), ""))</f>
        <v/>
      </c>
      <c r="I305" s="18" t="str">
        <f>IF(OR($E305="", $F305=""), "", IF($E$8='Intro &amp; Setup'!$BX$9, $F305/$E305, IF($H$8='Intro &amp; Setup'!$BX$9, $F305/$H305, "")))</f>
        <v/>
      </c>
      <c r="J305" s="21" t="str">
        <f>IF(OR($E305="", $F305=""), "", IF($E$8='Intro &amp; Setup'!$BX$8, $F305/$E305, IF($H$8='Intro &amp; Setup'!$BX$8, $F305/$H305, "")))</f>
        <v/>
      </c>
      <c r="K305" s="97"/>
      <c r="L305" s="42" t="str">
        <f t="array" ref="L305">IF($W305="", "", IFERROR(INDEX('Standard Runs'!$D$11:$D$65, MATCH(1, ('Standard Runs'!$F$11:$F$65&lt;=E305)*('Standard Runs'!$G$11:$G$65&gt;=E305), 0)), ""))</f>
        <v/>
      </c>
      <c r="M305" s="45" t="str">
        <f t="shared" si="45"/>
        <v/>
      </c>
      <c r="N305" s="97"/>
      <c r="O305" s="52" t="str">
        <f t="shared" si="46"/>
        <v/>
      </c>
      <c r="P305" s="53" t="str">
        <f>IF(OR($L305="", $M305=""), "", COUNTIFS($L$11:$L$2510, $L305, $M$11:$M$2510, "&lt;"&amp;$M305)+1+COUNTIFS($L$11:$L305, $L305, $M$11:$M305, $M305)-1)</f>
        <v/>
      </c>
      <c r="Q305" s="97"/>
      <c r="R305" s="57" t="str">
        <f t="array" ref="R305">IF(OR($L305="", $M305=""), "", MIN(IF($L$11:$L$2510=$L305, $M$11:$M$2510)))</f>
        <v/>
      </c>
      <c r="S305" s="18" t="str">
        <f t="array" ref="S305">IF(OR($L305="", $M305=""), "", AVERAGEIF($L$11:$L$2510, $L305, $M$11:$M$2510))</f>
        <v/>
      </c>
      <c r="T305" s="21" t="str">
        <f t="array" ref="T305">IF(OR($L305="", $M305=""), "", MAX(IF($L$11:$L$2510=$L305, $M$11:$M$2510)))</f>
        <v/>
      </c>
      <c r="U305" s="97"/>
      <c r="W305" s="26" t="str">
        <f t="shared" si="47"/>
        <v/>
      </c>
      <c r="X305" s="26" t="str">
        <f t="shared" si="48"/>
        <v/>
      </c>
      <c r="Z305" s="48" t="str">
        <f>IFERROR(INDEX('Standard Runs'!$E$11:$E$65, MATCH($L305, 'Standard Runs'!$D$11:$D$65, 0)), "")</f>
        <v/>
      </c>
      <c r="AB305" s="26" t="str">
        <f t="shared" si="49"/>
        <v/>
      </c>
      <c r="AC305" s="26" t="str">
        <f t="shared" si="50"/>
        <v/>
      </c>
      <c r="AE305" s="26" t="str">
        <f t="shared" si="51"/>
        <v/>
      </c>
      <c r="AG305" s="26" t="str">
        <f>IF($D305="", "", COUNTIF($D$11:$D$2510, "&gt;"&amp;$D305)+1+COUNTIF($D$11:$D305, $D305)-1)</f>
        <v/>
      </c>
      <c r="AH305" s="92" t="str">
        <f t="shared" si="52"/>
        <v/>
      </c>
      <c r="AJ305" s="26" t="str">
        <f t="shared" si="53"/>
        <v/>
      </c>
      <c r="AK305" s="26" t="str">
        <f t="shared" si="54"/>
        <v/>
      </c>
    </row>
    <row r="306" spans="1:37" x14ac:dyDescent="0.25">
      <c r="A306" s="97"/>
      <c r="B306" s="26" t="str">
        <f t="shared" si="44"/>
        <v/>
      </c>
      <c r="C306" s="97"/>
      <c r="D306" s="123"/>
      <c r="E306" s="124"/>
      <c r="F306" s="125"/>
      <c r="G306" s="97"/>
      <c r="H306" s="24" t="str">
        <f>IF($E306="", "", IFERROR(ROUND($E306*INDEX('Intro &amp; Setup'!$BY$8:$BY$9, MATCH($E$8, 'Intro &amp; Setup'!$BX$8:$BX$9, 0)), 2), ""))</f>
        <v/>
      </c>
      <c r="I306" s="18" t="str">
        <f>IF(OR($E306="", $F306=""), "", IF($E$8='Intro &amp; Setup'!$BX$9, $F306/$E306, IF($H$8='Intro &amp; Setup'!$BX$9, $F306/$H306, "")))</f>
        <v/>
      </c>
      <c r="J306" s="21" t="str">
        <f>IF(OR($E306="", $F306=""), "", IF($E$8='Intro &amp; Setup'!$BX$8, $F306/$E306, IF($H$8='Intro &amp; Setup'!$BX$8, $F306/$H306, "")))</f>
        <v/>
      </c>
      <c r="K306" s="97"/>
      <c r="L306" s="42" t="str">
        <f t="array" ref="L306">IF($W306="", "", IFERROR(INDEX('Standard Runs'!$D$11:$D$65, MATCH(1, ('Standard Runs'!$F$11:$F$65&lt;=E306)*('Standard Runs'!$G$11:$G$65&gt;=E306), 0)), ""))</f>
        <v/>
      </c>
      <c r="M306" s="45" t="str">
        <f t="shared" si="45"/>
        <v/>
      </c>
      <c r="N306" s="97"/>
      <c r="O306" s="52" t="str">
        <f t="shared" si="46"/>
        <v/>
      </c>
      <c r="P306" s="53" t="str">
        <f>IF(OR($L306="", $M306=""), "", COUNTIFS($L$11:$L$2510, $L306, $M$11:$M$2510, "&lt;"&amp;$M306)+1+COUNTIFS($L$11:$L306, $L306, $M$11:$M306, $M306)-1)</f>
        <v/>
      </c>
      <c r="Q306" s="97"/>
      <c r="R306" s="57" t="str">
        <f t="array" ref="R306">IF(OR($L306="", $M306=""), "", MIN(IF($L$11:$L$2510=$L306, $M$11:$M$2510)))</f>
        <v/>
      </c>
      <c r="S306" s="18" t="str">
        <f t="array" ref="S306">IF(OR($L306="", $M306=""), "", AVERAGEIF($L$11:$L$2510, $L306, $M$11:$M$2510))</f>
        <v/>
      </c>
      <c r="T306" s="21" t="str">
        <f t="array" ref="T306">IF(OR($L306="", $M306=""), "", MAX(IF($L$11:$L$2510=$L306, $M$11:$M$2510)))</f>
        <v/>
      </c>
      <c r="U306" s="97"/>
      <c r="W306" s="26" t="str">
        <f t="shared" si="47"/>
        <v/>
      </c>
      <c r="X306" s="26" t="str">
        <f t="shared" si="48"/>
        <v/>
      </c>
      <c r="Z306" s="48" t="str">
        <f>IFERROR(INDEX('Standard Runs'!$E$11:$E$65, MATCH($L306, 'Standard Runs'!$D$11:$D$65, 0)), "")</f>
        <v/>
      </c>
      <c r="AB306" s="26" t="str">
        <f t="shared" si="49"/>
        <v/>
      </c>
      <c r="AC306" s="26" t="str">
        <f t="shared" si="50"/>
        <v/>
      </c>
      <c r="AE306" s="26" t="str">
        <f t="shared" si="51"/>
        <v/>
      </c>
      <c r="AG306" s="26" t="str">
        <f>IF($D306="", "", COUNTIF($D$11:$D$2510, "&gt;"&amp;$D306)+1+COUNTIF($D$11:$D306, $D306)-1)</f>
        <v/>
      </c>
      <c r="AH306" s="92" t="str">
        <f t="shared" si="52"/>
        <v/>
      </c>
      <c r="AJ306" s="26" t="str">
        <f t="shared" si="53"/>
        <v/>
      </c>
      <c r="AK306" s="26" t="str">
        <f t="shared" si="54"/>
        <v/>
      </c>
    </row>
    <row r="307" spans="1:37" x14ac:dyDescent="0.25">
      <c r="A307" s="97"/>
      <c r="B307" s="26" t="str">
        <f t="shared" si="44"/>
        <v/>
      </c>
      <c r="C307" s="97"/>
      <c r="D307" s="123"/>
      <c r="E307" s="124"/>
      <c r="F307" s="125"/>
      <c r="G307" s="97"/>
      <c r="H307" s="24" t="str">
        <f>IF($E307="", "", IFERROR(ROUND($E307*INDEX('Intro &amp; Setup'!$BY$8:$BY$9, MATCH($E$8, 'Intro &amp; Setup'!$BX$8:$BX$9, 0)), 2), ""))</f>
        <v/>
      </c>
      <c r="I307" s="18" t="str">
        <f>IF(OR($E307="", $F307=""), "", IF($E$8='Intro &amp; Setup'!$BX$9, $F307/$E307, IF($H$8='Intro &amp; Setup'!$BX$9, $F307/$H307, "")))</f>
        <v/>
      </c>
      <c r="J307" s="21" t="str">
        <f>IF(OR($E307="", $F307=""), "", IF($E$8='Intro &amp; Setup'!$BX$8, $F307/$E307, IF($H$8='Intro &amp; Setup'!$BX$8, $F307/$H307, "")))</f>
        <v/>
      </c>
      <c r="K307" s="97"/>
      <c r="L307" s="42" t="str">
        <f t="array" ref="L307">IF($W307="", "", IFERROR(INDEX('Standard Runs'!$D$11:$D$65, MATCH(1, ('Standard Runs'!$F$11:$F$65&lt;=E307)*('Standard Runs'!$G$11:$G$65&gt;=E307), 0)), ""))</f>
        <v/>
      </c>
      <c r="M307" s="45" t="str">
        <f t="shared" si="45"/>
        <v/>
      </c>
      <c r="N307" s="97"/>
      <c r="O307" s="52" t="str">
        <f t="shared" si="46"/>
        <v/>
      </c>
      <c r="P307" s="53" t="str">
        <f>IF(OR($L307="", $M307=""), "", COUNTIFS($L$11:$L$2510, $L307, $M$11:$M$2510, "&lt;"&amp;$M307)+1+COUNTIFS($L$11:$L307, $L307, $M$11:$M307, $M307)-1)</f>
        <v/>
      </c>
      <c r="Q307" s="97"/>
      <c r="R307" s="57" t="str">
        <f t="array" ref="R307">IF(OR($L307="", $M307=""), "", MIN(IF($L$11:$L$2510=$L307, $M$11:$M$2510)))</f>
        <v/>
      </c>
      <c r="S307" s="18" t="str">
        <f t="array" ref="S307">IF(OR($L307="", $M307=""), "", AVERAGEIF($L$11:$L$2510, $L307, $M$11:$M$2510))</f>
        <v/>
      </c>
      <c r="T307" s="21" t="str">
        <f t="array" ref="T307">IF(OR($L307="", $M307=""), "", MAX(IF($L$11:$L$2510=$L307, $M$11:$M$2510)))</f>
        <v/>
      </c>
      <c r="U307" s="97"/>
      <c r="W307" s="26" t="str">
        <f t="shared" si="47"/>
        <v/>
      </c>
      <c r="X307" s="26" t="str">
        <f t="shared" si="48"/>
        <v/>
      </c>
      <c r="Z307" s="48" t="str">
        <f>IFERROR(INDEX('Standard Runs'!$E$11:$E$65, MATCH($L307, 'Standard Runs'!$D$11:$D$65, 0)), "")</f>
        <v/>
      </c>
      <c r="AB307" s="26" t="str">
        <f t="shared" si="49"/>
        <v/>
      </c>
      <c r="AC307" s="26" t="str">
        <f t="shared" si="50"/>
        <v/>
      </c>
      <c r="AE307" s="26" t="str">
        <f t="shared" si="51"/>
        <v/>
      </c>
      <c r="AG307" s="26" t="str">
        <f>IF($D307="", "", COUNTIF($D$11:$D$2510, "&gt;"&amp;$D307)+1+COUNTIF($D$11:$D307, $D307)-1)</f>
        <v/>
      </c>
      <c r="AH307" s="92" t="str">
        <f t="shared" si="52"/>
        <v/>
      </c>
      <c r="AJ307" s="26" t="str">
        <f t="shared" si="53"/>
        <v/>
      </c>
      <c r="AK307" s="26" t="str">
        <f t="shared" si="54"/>
        <v/>
      </c>
    </row>
    <row r="308" spans="1:37" x14ac:dyDescent="0.25">
      <c r="A308" s="97"/>
      <c r="B308" s="26" t="str">
        <f t="shared" si="44"/>
        <v/>
      </c>
      <c r="C308" s="97"/>
      <c r="D308" s="123"/>
      <c r="E308" s="124"/>
      <c r="F308" s="125"/>
      <c r="G308" s="97"/>
      <c r="H308" s="24" t="str">
        <f>IF($E308="", "", IFERROR(ROUND($E308*INDEX('Intro &amp; Setup'!$BY$8:$BY$9, MATCH($E$8, 'Intro &amp; Setup'!$BX$8:$BX$9, 0)), 2), ""))</f>
        <v/>
      </c>
      <c r="I308" s="18" t="str">
        <f>IF(OR($E308="", $F308=""), "", IF($E$8='Intro &amp; Setup'!$BX$9, $F308/$E308, IF($H$8='Intro &amp; Setup'!$BX$9, $F308/$H308, "")))</f>
        <v/>
      </c>
      <c r="J308" s="21" t="str">
        <f>IF(OR($E308="", $F308=""), "", IF($E$8='Intro &amp; Setup'!$BX$8, $F308/$E308, IF($H$8='Intro &amp; Setup'!$BX$8, $F308/$H308, "")))</f>
        <v/>
      </c>
      <c r="K308" s="97"/>
      <c r="L308" s="42" t="str">
        <f t="array" ref="L308">IF($W308="", "", IFERROR(INDEX('Standard Runs'!$D$11:$D$65, MATCH(1, ('Standard Runs'!$F$11:$F$65&lt;=E308)*('Standard Runs'!$G$11:$G$65&gt;=E308), 0)), ""))</f>
        <v/>
      </c>
      <c r="M308" s="45" t="str">
        <f t="shared" si="45"/>
        <v/>
      </c>
      <c r="N308" s="97"/>
      <c r="O308" s="52" t="str">
        <f t="shared" si="46"/>
        <v/>
      </c>
      <c r="P308" s="53" t="str">
        <f>IF(OR($L308="", $M308=""), "", COUNTIFS($L$11:$L$2510, $L308, $M$11:$M$2510, "&lt;"&amp;$M308)+1+COUNTIFS($L$11:$L308, $L308, $M$11:$M308, $M308)-1)</f>
        <v/>
      </c>
      <c r="Q308" s="97"/>
      <c r="R308" s="57" t="str">
        <f t="array" ref="R308">IF(OR($L308="", $M308=""), "", MIN(IF($L$11:$L$2510=$L308, $M$11:$M$2510)))</f>
        <v/>
      </c>
      <c r="S308" s="18" t="str">
        <f t="array" ref="S308">IF(OR($L308="", $M308=""), "", AVERAGEIF($L$11:$L$2510, $L308, $M$11:$M$2510))</f>
        <v/>
      </c>
      <c r="T308" s="21" t="str">
        <f t="array" ref="T308">IF(OR($L308="", $M308=""), "", MAX(IF($L$11:$L$2510=$L308, $M$11:$M$2510)))</f>
        <v/>
      </c>
      <c r="U308" s="97"/>
      <c r="W308" s="26" t="str">
        <f t="shared" si="47"/>
        <v/>
      </c>
      <c r="X308" s="26" t="str">
        <f t="shared" si="48"/>
        <v/>
      </c>
      <c r="Z308" s="48" t="str">
        <f>IFERROR(INDEX('Standard Runs'!$E$11:$E$65, MATCH($L308, 'Standard Runs'!$D$11:$D$65, 0)), "")</f>
        <v/>
      </c>
      <c r="AB308" s="26" t="str">
        <f t="shared" si="49"/>
        <v/>
      </c>
      <c r="AC308" s="26" t="str">
        <f t="shared" si="50"/>
        <v/>
      </c>
      <c r="AE308" s="26" t="str">
        <f t="shared" si="51"/>
        <v/>
      </c>
      <c r="AG308" s="26" t="str">
        <f>IF($D308="", "", COUNTIF($D$11:$D$2510, "&gt;"&amp;$D308)+1+COUNTIF($D$11:$D308, $D308)-1)</f>
        <v/>
      </c>
      <c r="AH308" s="92" t="str">
        <f t="shared" si="52"/>
        <v/>
      </c>
      <c r="AJ308" s="26" t="str">
        <f t="shared" si="53"/>
        <v/>
      </c>
      <c r="AK308" s="26" t="str">
        <f t="shared" si="54"/>
        <v/>
      </c>
    </row>
    <row r="309" spans="1:37" x14ac:dyDescent="0.25">
      <c r="A309" s="97"/>
      <c r="B309" s="26" t="str">
        <f t="shared" si="44"/>
        <v/>
      </c>
      <c r="C309" s="97"/>
      <c r="D309" s="123"/>
      <c r="E309" s="124"/>
      <c r="F309" s="125"/>
      <c r="G309" s="97"/>
      <c r="H309" s="24" t="str">
        <f>IF($E309="", "", IFERROR(ROUND($E309*INDEX('Intro &amp; Setup'!$BY$8:$BY$9, MATCH($E$8, 'Intro &amp; Setup'!$BX$8:$BX$9, 0)), 2), ""))</f>
        <v/>
      </c>
      <c r="I309" s="18" t="str">
        <f>IF(OR($E309="", $F309=""), "", IF($E$8='Intro &amp; Setup'!$BX$9, $F309/$E309, IF($H$8='Intro &amp; Setup'!$BX$9, $F309/$H309, "")))</f>
        <v/>
      </c>
      <c r="J309" s="21" t="str">
        <f>IF(OR($E309="", $F309=""), "", IF($E$8='Intro &amp; Setup'!$BX$8, $F309/$E309, IF($H$8='Intro &amp; Setup'!$BX$8, $F309/$H309, "")))</f>
        <v/>
      </c>
      <c r="K309" s="97"/>
      <c r="L309" s="42" t="str">
        <f t="array" ref="L309">IF($W309="", "", IFERROR(INDEX('Standard Runs'!$D$11:$D$65, MATCH(1, ('Standard Runs'!$F$11:$F$65&lt;=E309)*('Standard Runs'!$G$11:$G$65&gt;=E309), 0)), ""))</f>
        <v/>
      </c>
      <c r="M309" s="45" t="str">
        <f t="shared" si="45"/>
        <v/>
      </c>
      <c r="N309" s="97"/>
      <c r="O309" s="52" t="str">
        <f t="shared" si="46"/>
        <v/>
      </c>
      <c r="P309" s="53" t="str">
        <f>IF(OR($L309="", $M309=""), "", COUNTIFS($L$11:$L$2510, $L309, $M$11:$M$2510, "&lt;"&amp;$M309)+1+COUNTIFS($L$11:$L309, $L309, $M$11:$M309, $M309)-1)</f>
        <v/>
      </c>
      <c r="Q309" s="97"/>
      <c r="R309" s="57" t="str">
        <f t="array" ref="R309">IF(OR($L309="", $M309=""), "", MIN(IF($L$11:$L$2510=$L309, $M$11:$M$2510)))</f>
        <v/>
      </c>
      <c r="S309" s="18" t="str">
        <f t="array" ref="S309">IF(OR($L309="", $M309=""), "", AVERAGEIF($L$11:$L$2510, $L309, $M$11:$M$2510))</f>
        <v/>
      </c>
      <c r="T309" s="21" t="str">
        <f t="array" ref="T309">IF(OR($L309="", $M309=""), "", MAX(IF($L$11:$L$2510=$L309, $M$11:$M$2510)))</f>
        <v/>
      </c>
      <c r="U309" s="97"/>
      <c r="W309" s="26" t="str">
        <f t="shared" si="47"/>
        <v/>
      </c>
      <c r="X309" s="26" t="str">
        <f t="shared" si="48"/>
        <v/>
      </c>
      <c r="Z309" s="48" t="str">
        <f>IFERROR(INDEX('Standard Runs'!$E$11:$E$65, MATCH($L309, 'Standard Runs'!$D$11:$D$65, 0)), "")</f>
        <v/>
      </c>
      <c r="AB309" s="26" t="str">
        <f t="shared" si="49"/>
        <v/>
      </c>
      <c r="AC309" s="26" t="str">
        <f t="shared" si="50"/>
        <v/>
      </c>
      <c r="AE309" s="26" t="str">
        <f t="shared" si="51"/>
        <v/>
      </c>
      <c r="AG309" s="26" t="str">
        <f>IF($D309="", "", COUNTIF($D$11:$D$2510, "&gt;"&amp;$D309)+1+COUNTIF($D$11:$D309, $D309)-1)</f>
        <v/>
      </c>
      <c r="AH309" s="92" t="str">
        <f t="shared" si="52"/>
        <v/>
      </c>
      <c r="AJ309" s="26" t="str">
        <f t="shared" si="53"/>
        <v/>
      </c>
      <c r="AK309" s="26" t="str">
        <f t="shared" si="54"/>
        <v/>
      </c>
    </row>
    <row r="310" spans="1:37" x14ac:dyDescent="0.25">
      <c r="A310" s="97"/>
      <c r="B310" s="26" t="str">
        <f t="shared" si="44"/>
        <v/>
      </c>
      <c r="C310" s="97"/>
      <c r="D310" s="123"/>
      <c r="E310" s="124"/>
      <c r="F310" s="125"/>
      <c r="G310" s="97"/>
      <c r="H310" s="24" t="str">
        <f>IF($E310="", "", IFERROR(ROUND($E310*INDEX('Intro &amp; Setup'!$BY$8:$BY$9, MATCH($E$8, 'Intro &amp; Setup'!$BX$8:$BX$9, 0)), 2), ""))</f>
        <v/>
      </c>
      <c r="I310" s="18" t="str">
        <f>IF(OR($E310="", $F310=""), "", IF($E$8='Intro &amp; Setup'!$BX$9, $F310/$E310, IF($H$8='Intro &amp; Setup'!$BX$9, $F310/$H310, "")))</f>
        <v/>
      </c>
      <c r="J310" s="21" t="str">
        <f>IF(OR($E310="", $F310=""), "", IF($E$8='Intro &amp; Setup'!$BX$8, $F310/$E310, IF($H$8='Intro &amp; Setup'!$BX$8, $F310/$H310, "")))</f>
        <v/>
      </c>
      <c r="K310" s="97"/>
      <c r="L310" s="42" t="str">
        <f t="array" ref="L310">IF($W310="", "", IFERROR(INDEX('Standard Runs'!$D$11:$D$65, MATCH(1, ('Standard Runs'!$F$11:$F$65&lt;=E310)*('Standard Runs'!$G$11:$G$65&gt;=E310), 0)), ""))</f>
        <v/>
      </c>
      <c r="M310" s="45" t="str">
        <f t="shared" si="45"/>
        <v/>
      </c>
      <c r="N310" s="97"/>
      <c r="O310" s="52" t="str">
        <f t="shared" si="46"/>
        <v/>
      </c>
      <c r="P310" s="53" t="str">
        <f>IF(OR($L310="", $M310=""), "", COUNTIFS($L$11:$L$2510, $L310, $M$11:$M$2510, "&lt;"&amp;$M310)+1+COUNTIFS($L$11:$L310, $L310, $M$11:$M310, $M310)-1)</f>
        <v/>
      </c>
      <c r="Q310" s="97"/>
      <c r="R310" s="57" t="str">
        <f t="array" ref="R310">IF(OR($L310="", $M310=""), "", MIN(IF($L$11:$L$2510=$L310, $M$11:$M$2510)))</f>
        <v/>
      </c>
      <c r="S310" s="18" t="str">
        <f t="array" ref="S310">IF(OR($L310="", $M310=""), "", AVERAGEIF($L$11:$L$2510, $L310, $M$11:$M$2510))</f>
        <v/>
      </c>
      <c r="T310" s="21" t="str">
        <f t="array" ref="T310">IF(OR($L310="", $M310=""), "", MAX(IF($L$11:$L$2510=$L310, $M$11:$M$2510)))</f>
        <v/>
      </c>
      <c r="U310" s="97"/>
      <c r="W310" s="26" t="str">
        <f t="shared" si="47"/>
        <v/>
      </c>
      <c r="X310" s="26" t="str">
        <f t="shared" si="48"/>
        <v/>
      </c>
      <c r="Z310" s="48" t="str">
        <f>IFERROR(INDEX('Standard Runs'!$E$11:$E$65, MATCH($L310, 'Standard Runs'!$D$11:$D$65, 0)), "")</f>
        <v/>
      </c>
      <c r="AB310" s="26" t="str">
        <f t="shared" si="49"/>
        <v/>
      </c>
      <c r="AC310" s="26" t="str">
        <f t="shared" si="50"/>
        <v/>
      </c>
      <c r="AE310" s="26" t="str">
        <f t="shared" si="51"/>
        <v/>
      </c>
      <c r="AG310" s="26" t="str">
        <f>IF($D310="", "", COUNTIF($D$11:$D$2510, "&gt;"&amp;$D310)+1+COUNTIF($D$11:$D310, $D310)-1)</f>
        <v/>
      </c>
      <c r="AH310" s="92" t="str">
        <f t="shared" si="52"/>
        <v/>
      </c>
      <c r="AJ310" s="26" t="str">
        <f t="shared" si="53"/>
        <v/>
      </c>
      <c r="AK310" s="26" t="str">
        <f t="shared" si="54"/>
        <v/>
      </c>
    </row>
    <row r="311" spans="1:37" x14ac:dyDescent="0.25">
      <c r="A311" s="97"/>
      <c r="B311" s="26" t="str">
        <f t="shared" si="44"/>
        <v/>
      </c>
      <c r="C311" s="97"/>
      <c r="D311" s="123"/>
      <c r="E311" s="124"/>
      <c r="F311" s="125"/>
      <c r="G311" s="97"/>
      <c r="H311" s="24" t="str">
        <f>IF($E311="", "", IFERROR(ROUND($E311*INDEX('Intro &amp; Setup'!$BY$8:$BY$9, MATCH($E$8, 'Intro &amp; Setup'!$BX$8:$BX$9, 0)), 2), ""))</f>
        <v/>
      </c>
      <c r="I311" s="18" t="str">
        <f>IF(OR($E311="", $F311=""), "", IF($E$8='Intro &amp; Setup'!$BX$9, $F311/$E311, IF($H$8='Intro &amp; Setup'!$BX$9, $F311/$H311, "")))</f>
        <v/>
      </c>
      <c r="J311" s="21" t="str">
        <f>IF(OR($E311="", $F311=""), "", IF($E$8='Intro &amp; Setup'!$BX$8, $F311/$E311, IF($H$8='Intro &amp; Setup'!$BX$8, $F311/$H311, "")))</f>
        <v/>
      </c>
      <c r="K311" s="97"/>
      <c r="L311" s="42" t="str">
        <f t="array" ref="L311">IF($W311="", "", IFERROR(INDEX('Standard Runs'!$D$11:$D$65, MATCH(1, ('Standard Runs'!$F$11:$F$65&lt;=E311)*('Standard Runs'!$G$11:$G$65&gt;=E311), 0)), ""))</f>
        <v/>
      </c>
      <c r="M311" s="45" t="str">
        <f t="shared" si="45"/>
        <v/>
      </c>
      <c r="N311" s="97"/>
      <c r="O311" s="52" t="str">
        <f t="shared" si="46"/>
        <v/>
      </c>
      <c r="P311" s="53" t="str">
        <f>IF(OR($L311="", $M311=""), "", COUNTIFS($L$11:$L$2510, $L311, $M$11:$M$2510, "&lt;"&amp;$M311)+1+COUNTIFS($L$11:$L311, $L311, $M$11:$M311, $M311)-1)</f>
        <v/>
      </c>
      <c r="Q311" s="97"/>
      <c r="R311" s="57" t="str">
        <f t="array" ref="R311">IF(OR($L311="", $M311=""), "", MIN(IF($L$11:$L$2510=$L311, $M$11:$M$2510)))</f>
        <v/>
      </c>
      <c r="S311" s="18" t="str">
        <f t="array" ref="S311">IF(OR($L311="", $M311=""), "", AVERAGEIF($L$11:$L$2510, $L311, $M$11:$M$2510))</f>
        <v/>
      </c>
      <c r="T311" s="21" t="str">
        <f t="array" ref="T311">IF(OR($L311="", $M311=""), "", MAX(IF($L$11:$L$2510=$L311, $M$11:$M$2510)))</f>
        <v/>
      </c>
      <c r="U311" s="97"/>
      <c r="W311" s="26" t="str">
        <f t="shared" si="47"/>
        <v/>
      </c>
      <c r="X311" s="26" t="str">
        <f t="shared" si="48"/>
        <v/>
      </c>
      <c r="Z311" s="48" t="str">
        <f>IFERROR(INDEX('Standard Runs'!$E$11:$E$65, MATCH($L311, 'Standard Runs'!$D$11:$D$65, 0)), "")</f>
        <v/>
      </c>
      <c r="AB311" s="26" t="str">
        <f t="shared" si="49"/>
        <v/>
      </c>
      <c r="AC311" s="26" t="str">
        <f t="shared" si="50"/>
        <v/>
      </c>
      <c r="AE311" s="26" t="str">
        <f t="shared" si="51"/>
        <v/>
      </c>
      <c r="AG311" s="26" t="str">
        <f>IF($D311="", "", COUNTIF($D$11:$D$2510, "&gt;"&amp;$D311)+1+COUNTIF($D$11:$D311, $D311)-1)</f>
        <v/>
      </c>
      <c r="AH311" s="92" t="str">
        <f t="shared" si="52"/>
        <v/>
      </c>
      <c r="AJ311" s="26" t="str">
        <f t="shared" si="53"/>
        <v/>
      </c>
      <c r="AK311" s="26" t="str">
        <f t="shared" si="54"/>
        <v/>
      </c>
    </row>
    <row r="312" spans="1:37" x14ac:dyDescent="0.25">
      <c r="A312" s="97"/>
      <c r="B312" s="26" t="str">
        <f t="shared" si="44"/>
        <v/>
      </c>
      <c r="C312" s="97"/>
      <c r="D312" s="123"/>
      <c r="E312" s="124"/>
      <c r="F312" s="125"/>
      <c r="G312" s="97"/>
      <c r="H312" s="24" t="str">
        <f>IF($E312="", "", IFERROR(ROUND($E312*INDEX('Intro &amp; Setup'!$BY$8:$BY$9, MATCH($E$8, 'Intro &amp; Setup'!$BX$8:$BX$9, 0)), 2), ""))</f>
        <v/>
      </c>
      <c r="I312" s="18" t="str">
        <f>IF(OR($E312="", $F312=""), "", IF($E$8='Intro &amp; Setup'!$BX$9, $F312/$E312, IF($H$8='Intro &amp; Setup'!$BX$9, $F312/$H312, "")))</f>
        <v/>
      </c>
      <c r="J312" s="21" t="str">
        <f>IF(OR($E312="", $F312=""), "", IF($E$8='Intro &amp; Setup'!$BX$8, $F312/$E312, IF($H$8='Intro &amp; Setup'!$BX$8, $F312/$H312, "")))</f>
        <v/>
      </c>
      <c r="K312" s="97"/>
      <c r="L312" s="42" t="str">
        <f t="array" ref="L312">IF($W312="", "", IFERROR(INDEX('Standard Runs'!$D$11:$D$65, MATCH(1, ('Standard Runs'!$F$11:$F$65&lt;=E312)*('Standard Runs'!$G$11:$G$65&gt;=E312), 0)), ""))</f>
        <v/>
      </c>
      <c r="M312" s="45" t="str">
        <f t="shared" si="45"/>
        <v/>
      </c>
      <c r="N312" s="97"/>
      <c r="O312" s="52" t="str">
        <f t="shared" si="46"/>
        <v/>
      </c>
      <c r="P312" s="53" t="str">
        <f>IF(OR($L312="", $M312=""), "", COUNTIFS($L$11:$L$2510, $L312, $M$11:$M$2510, "&lt;"&amp;$M312)+1+COUNTIFS($L$11:$L312, $L312, $M$11:$M312, $M312)-1)</f>
        <v/>
      </c>
      <c r="Q312" s="97"/>
      <c r="R312" s="57" t="str">
        <f t="array" ref="R312">IF(OR($L312="", $M312=""), "", MIN(IF($L$11:$L$2510=$L312, $M$11:$M$2510)))</f>
        <v/>
      </c>
      <c r="S312" s="18" t="str">
        <f t="array" ref="S312">IF(OR($L312="", $M312=""), "", AVERAGEIF($L$11:$L$2510, $L312, $M$11:$M$2510))</f>
        <v/>
      </c>
      <c r="T312" s="21" t="str">
        <f t="array" ref="T312">IF(OR($L312="", $M312=""), "", MAX(IF($L$11:$L$2510=$L312, $M$11:$M$2510)))</f>
        <v/>
      </c>
      <c r="U312" s="97"/>
      <c r="W312" s="26" t="str">
        <f t="shared" si="47"/>
        <v/>
      </c>
      <c r="X312" s="26" t="str">
        <f t="shared" si="48"/>
        <v/>
      </c>
      <c r="Z312" s="48" t="str">
        <f>IFERROR(INDEX('Standard Runs'!$E$11:$E$65, MATCH($L312, 'Standard Runs'!$D$11:$D$65, 0)), "")</f>
        <v/>
      </c>
      <c r="AB312" s="26" t="str">
        <f t="shared" si="49"/>
        <v/>
      </c>
      <c r="AC312" s="26" t="str">
        <f t="shared" si="50"/>
        <v/>
      </c>
      <c r="AE312" s="26" t="str">
        <f t="shared" si="51"/>
        <v/>
      </c>
      <c r="AG312" s="26" t="str">
        <f>IF($D312="", "", COUNTIF($D$11:$D$2510, "&gt;"&amp;$D312)+1+COUNTIF($D$11:$D312, $D312)-1)</f>
        <v/>
      </c>
      <c r="AH312" s="92" t="str">
        <f t="shared" si="52"/>
        <v/>
      </c>
      <c r="AJ312" s="26" t="str">
        <f t="shared" si="53"/>
        <v/>
      </c>
      <c r="AK312" s="26" t="str">
        <f t="shared" si="54"/>
        <v/>
      </c>
    </row>
    <row r="313" spans="1:37" x14ac:dyDescent="0.25">
      <c r="A313" s="97"/>
      <c r="B313" s="26" t="str">
        <f t="shared" si="44"/>
        <v/>
      </c>
      <c r="C313" s="97"/>
      <c r="D313" s="123"/>
      <c r="E313" s="124"/>
      <c r="F313" s="125"/>
      <c r="G313" s="97"/>
      <c r="H313" s="24" t="str">
        <f>IF($E313="", "", IFERROR(ROUND($E313*INDEX('Intro &amp; Setup'!$BY$8:$BY$9, MATCH($E$8, 'Intro &amp; Setup'!$BX$8:$BX$9, 0)), 2), ""))</f>
        <v/>
      </c>
      <c r="I313" s="18" t="str">
        <f>IF(OR($E313="", $F313=""), "", IF($E$8='Intro &amp; Setup'!$BX$9, $F313/$E313, IF($H$8='Intro &amp; Setup'!$BX$9, $F313/$H313, "")))</f>
        <v/>
      </c>
      <c r="J313" s="21" t="str">
        <f>IF(OR($E313="", $F313=""), "", IF($E$8='Intro &amp; Setup'!$BX$8, $F313/$E313, IF($H$8='Intro &amp; Setup'!$BX$8, $F313/$H313, "")))</f>
        <v/>
      </c>
      <c r="K313" s="97"/>
      <c r="L313" s="42" t="str">
        <f t="array" ref="L313">IF($W313="", "", IFERROR(INDEX('Standard Runs'!$D$11:$D$65, MATCH(1, ('Standard Runs'!$F$11:$F$65&lt;=E313)*('Standard Runs'!$G$11:$G$65&gt;=E313), 0)), ""))</f>
        <v/>
      </c>
      <c r="M313" s="45" t="str">
        <f t="shared" si="45"/>
        <v/>
      </c>
      <c r="N313" s="97"/>
      <c r="O313" s="52" t="str">
        <f t="shared" si="46"/>
        <v/>
      </c>
      <c r="P313" s="53" t="str">
        <f>IF(OR($L313="", $M313=""), "", COUNTIFS($L$11:$L$2510, $L313, $M$11:$M$2510, "&lt;"&amp;$M313)+1+COUNTIFS($L$11:$L313, $L313, $M$11:$M313, $M313)-1)</f>
        <v/>
      </c>
      <c r="Q313" s="97"/>
      <c r="R313" s="57" t="str">
        <f t="array" ref="R313">IF(OR($L313="", $M313=""), "", MIN(IF($L$11:$L$2510=$L313, $M$11:$M$2510)))</f>
        <v/>
      </c>
      <c r="S313" s="18" t="str">
        <f t="array" ref="S313">IF(OR($L313="", $M313=""), "", AVERAGEIF($L$11:$L$2510, $L313, $M$11:$M$2510))</f>
        <v/>
      </c>
      <c r="T313" s="21" t="str">
        <f t="array" ref="T313">IF(OR($L313="", $M313=""), "", MAX(IF($L$11:$L$2510=$L313, $M$11:$M$2510)))</f>
        <v/>
      </c>
      <c r="U313" s="97"/>
      <c r="W313" s="26" t="str">
        <f t="shared" si="47"/>
        <v/>
      </c>
      <c r="X313" s="26" t="str">
        <f t="shared" si="48"/>
        <v/>
      </c>
      <c r="Z313" s="48" t="str">
        <f>IFERROR(INDEX('Standard Runs'!$E$11:$E$65, MATCH($L313, 'Standard Runs'!$D$11:$D$65, 0)), "")</f>
        <v/>
      </c>
      <c r="AB313" s="26" t="str">
        <f t="shared" si="49"/>
        <v/>
      </c>
      <c r="AC313" s="26" t="str">
        <f t="shared" si="50"/>
        <v/>
      </c>
      <c r="AE313" s="26" t="str">
        <f t="shared" si="51"/>
        <v/>
      </c>
      <c r="AG313" s="26" t="str">
        <f>IF($D313="", "", COUNTIF($D$11:$D$2510, "&gt;"&amp;$D313)+1+COUNTIF($D$11:$D313, $D313)-1)</f>
        <v/>
      </c>
      <c r="AH313" s="92" t="str">
        <f t="shared" si="52"/>
        <v/>
      </c>
      <c r="AJ313" s="26" t="str">
        <f t="shared" si="53"/>
        <v/>
      </c>
      <c r="AK313" s="26" t="str">
        <f t="shared" si="54"/>
        <v/>
      </c>
    </row>
    <row r="314" spans="1:37" x14ac:dyDescent="0.25">
      <c r="A314" s="97"/>
      <c r="B314" s="26" t="str">
        <f t="shared" si="44"/>
        <v/>
      </c>
      <c r="C314" s="97"/>
      <c r="D314" s="123"/>
      <c r="E314" s="124"/>
      <c r="F314" s="125"/>
      <c r="G314" s="97"/>
      <c r="H314" s="24" t="str">
        <f>IF($E314="", "", IFERROR(ROUND($E314*INDEX('Intro &amp; Setup'!$BY$8:$BY$9, MATCH($E$8, 'Intro &amp; Setup'!$BX$8:$BX$9, 0)), 2), ""))</f>
        <v/>
      </c>
      <c r="I314" s="18" t="str">
        <f>IF(OR($E314="", $F314=""), "", IF($E$8='Intro &amp; Setup'!$BX$9, $F314/$E314, IF($H$8='Intro &amp; Setup'!$BX$9, $F314/$H314, "")))</f>
        <v/>
      </c>
      <c r="J314" s="21" t="str">
        <f>IF(OR($E314="", $F314=""), "", IF($E$8='Intro &amp; Setup'!$BX$8, $F314/$E314, IF($H$8='Intro &amp; Setup'!$BX$8, $F314/$H314, "")))</f>
        <v/>
      </c>
      <c r="K314" s="97"/>
      <c r="L314" s="42" t="str">
        <f t="array" ref="L314">IF($W314="", "", IFERROR(INDEX('Standard Runs'!$D$11:$D$65, MATCH(1, ('Standard Runs'!$F$11:$F$65&lt;=E314)*('Standard Runs'!$G$11:$G$65&gt;=E314), 0)), ""))</f>
        <v/>
      </c>
      <c r="M314" s="45" t="str">
        <f t="shared" si="45"/>
        <v/>
      </c>
      <c r="N314" s="97"/>
      <c r="O314" s="52" t="str">
        <f t="shared" si="46"/>
        <v/>
      </c>
      <c r="P314" s="53" t="str">
        <f>IF(OR($L314="", $M314=""), "", COUNTIFS($L$11:$L$2510, $L314, $M$11:$M$2510, "&lt;"&amp;$M314)+1+COUNTIFS($L$11:$L314, $L314, $M$11:$M314, $M314)-1)</f>
        <v/>
      </c>
      <c r="Q314" s="97"/>
      <c r="R314" s="57" t="str">
        <f t="array" ref="R314">IF(OR($L314="", $M314=""), "", MIN(IF($L$11:$L$2510=$L314, $M$11:$M$2510)))</f>
        <v/>
      </c>
      <c r="S314" s="18" t="str">
        <f t="array" ref="S314">IF(OR($L314="", $M314=""), "", AVERAGEIF($L$11:$L$2510, $L314, $M$11:$M$2510))</f>
        <v/>
      </c>
      <c r="T314" s="21" t="str">
        <f t="array" ref="T314">IF(OR($L314="", $M314=""), "", MAX(IF($L$11:$L$2510=$L314, $M$11:$M$2510)))</f>
        <v/>
      </c>
      <c r="U314" s="97"/>
      <c r="W314" s="26" t="str">
        <f t="shared" si="47"/>
        <v/>
      </c>
      <c r="X314" s="26" t="str">
        <f t="shared" si="48"/>
        <v/>
      </c>
      <c r="Z314" s="48" t="str">
        <f>IFERROR(INDEX('Standard Runs'!$E$11:$E$65, MATCH($L314, 'Standard Runs'!$D$11:$D$65, 0)), "")</f>
        <v/>
      </c>
      <c r="AB314" s="26" t="str">
        <f t="shared" si="49"/>
        <v/>
      </c>
      <c r="AC314" s="26" t="str">
        <f t="shared" si="50"/>
        <v/>
      </c>
      <c r="AE314" s="26" t="str">
        <f t="shared" si="51"/>
        <v/>
      </c>
      <c r="AG314" s="26" t="str">
        <f>IF($D314="", "", COUNTIF($D$11:$D$2510, "&gt;"&amp;$D314)+1+COUNTIF($D$11:$D314, $D314)-1)</f>
        <v/>
      </c>
      <c r="AH314" s="92" t="str">
        <f t="shared" si="52"/>
        <v/>
      </c>
      <c r="AJ314" s="26" t="str">
        <f t="shared" si="53"/>
        <v/>
      </c>
      <c r="AK314" s="26" t="str">
        <f t="shared" si="54"/>
        <v/>
      </c>
    </row>
    <row r="315" spans="1:37" x14ac:dyDescent="0.25">
      <c r="A315" s="97"/>
      <c r="B315" s="26" t="str">
        <f t="shared" si="44"/>
        <v/>
      </c>
      <c r="C315" s="97"/>
      <c r="D315" s="123"/>
      <c r="E315" s="124"/>
      <c r="F315" s="125"/>
      <c r="G315" s="97"/>
      <c r="H315" s="24" t="str">
        <f>IF($E315="", "", IFERROR(ROUND($E315*INDEX('Intro &amp; Setup'!$BY$8:$BY$9, MATCH($E$8, 'Intro &amp; Setup'!$BX$8:$BX$9, 0)), 2), ""))</f>
        <v/>
      </c>
      <c r="I315" s="18" t="str">
        <f>IF(OR($E315="", $F315=""), "", IF($E$8='Intro &amp; Setup'!$BX$9, $F315/$E315, IF($H$8='Intro &amp; Setup'!$BX$9, $F315/$H315, "")))</f>
        <v/>
      </c>
      <c r="J315" s="21" t="str">
        <f>IF(OR($E315="", $F315=""), "", IF($E$8='Intro &amp; Setup'!$BX$8, $F315/$E315, IF($H$8='Intro &amp; Setup'!$BX$8, $F315/$H315, "")))</f>
        <v/>
      </c>
      <c r="K315" s="97"/>
      <c r="L315" s="42" t="str">
        <f t="array" ref="L315">IF($W315="", "", IFERROR(INDEX('Standard Runs'!$D$11:$D$65, MATCH(1, ('Standard Runs'!$F$11:$F$65&lt;=E315)*('Standard Runs'!$G$11:$G$65&gt;=E315), 0)), ""))</f>
        <v/>
      </c>
      <c r="M315" s="45" t="str">
        <f t="shared" si="45"/>
        <v/>
      </c>
      <c r="N315" s="97"/>
      <c r="O315" s="52" t="str">
        <f t="shared" si="46"/>
        <v/>
      </c>
      <c r="P315" s="53" t="str">
        <f>IF(OR($L315="", $M315=""), "", COUNTIFS($L$11:$L$2510, $L315, $M$11:$M$2510, "&lt;"&amp;$M315)+1+COUNTIFS($L$11:$L315, $L315, $M$11:$M315, $M315)-1)</f>
        <v/>
      </c>
      <c r="Q315" s="97"/>
      <c r="R315" s="57" t="str">
        <f t="array" ref="R315">IF(OR($L315="", $M315=""), "", MIN(IF($L$11:$L$2510=$L315, $M$11:$M$2510)))</f>
        <v/>
      </c>
      <c r="S315" s="18" t="str">
        <f t="array" ref="S315">IF(OR($L315="", $M315=""), "", AVERAGEIF($L$11:$L$2510, $L315, $M$11:$M$2510))</f>
        <v/>
      </c>
      <c r="T315" s="21" t="str">
        <f t="array" ref="T315">IF(OR($L315="", $M315=""), "", MAX(IF($L$11:$L$2510=$L315, $M$11:$M$2510)))</f>
        <v/>
      </c>
      <c r="U315" s="97"/>
      <c r="W315" s="26" t="str">
        <f t="shared" si="47"/>
        <v/>
      </c>
      <c r="X315" s="26" t="str">
        <f t="shared" si="48"/>
        <v/>
      </c>
      <c r="Z315" s="48" t="str">
        <f>IFERROR(INDEX('Standard Runs'!$E$11:$E$65, MATCH($L315, 'Standard Runs'!$D$11:$D$65, 0)), "")</f>
        <v/>
      </c>
      <c r="AB315" s="26" t="str">
        <f t="shared" si="49"/>
        <v/>
      </c>
      <c r="AC315" s="26" t="str">
        <f t="shared" si="50"/>
        <v/>
      </c>
      <c r="AE315" s="26" t="str">
        <f t="shared" si="51"/>
        <v/>
      </c>
      <c r="AG315" s="26" t="str">
        <f>IF($D315="", "", COUNTIF($D$11:$D$2510, "&gt;"&amp;$D315)+1+COUNTIF($D$11:$D315, $D315)-1)</f>
        <v/>
      </c>
      <c r="AH315" s="92" t="str">
        <f t="shared" si="52"/>
        <v/>
      </c>
      <c r="AJ315" s="26" t="str">
        <f t="shared" si="53"/>
        <v/>
      </c>
      <c r="AK315" s="26" t="str">
        <f t="shared" si="54"/>
        <v/>
      </c>
    </row>
    <row r="316" spans="1:37" x14ac:dyDescent="0.25">
      <c r="A316" s="97"/>
      <c r="B316" s="26" t="str">
        <f t="shared" si="44"/>
        <v/>
      </c>
      <c r="C316" s="97"/>
      <c r="D316" s="123"/>
      <c r="E316" s="124"/>
      <c r="F316" s="125"/>
      <c r="G316" s="97"/>
      <c r="H316" s="24" t="str">
        <f>IF($E316="", "", IFERROR(ROUND($E316*INDEX('Intro &amp; Setup'!$BY$8:$BY$9, MATCH($E$8, 'Intro &amp; Setup'!$BX$8:$BX$9, 0)), 2), ""))</f>
        <v/>
      </c>
      <c r="I316" s="18" t="str">
        <f>IF(OR($E316="", $F316=""), "", IF($E$8='Intro &amp; Setup'!$BX$9, $F316/$E316, IF($H$8='Intro &amp; Setup'!$BX$9, $F316/$H316, "")))</f>
        <v/>
      </c>
      <c r="J316" s="21" t="str">
        <f>IF(OR($E316="", $F316=""), "", IF($E$8='Intro &amp; Setup'!$BX$8, $F316/$E316, IF($H$8='Intro &amp; Setup'!$BX$8, $F316/$H316, "")))</f>
        <v/>
      </c>
      <c r="K316" s="97"/>
      <c r="L316" s="42" t="str">
        <f t="array" ref="L316">IF($W316="", "", IFERROR(INDEX('Standard Runs'!$D$11:$D$65, MATCH(1, ('Standard Runs'!$F$11:$F$65&lt;=E316)*('Standard Runs'!$G$11:$G$65&gt;=E316), 0)), ""))</f>
        <v/>
      </c>
      <c r="M316" s="45" t="str">
        <f t="shared" si="45"/>
        <v/>
      </c>
      <c r="N316" s="97"/>
      <c r="O316" s="52" t="str">
        <f t="shared" si="46"/>
        <v/>
      </c>
      <c r="P316" s="53" t="str">
        <f>IF(OR($L316="", $M316=""), "", COUNTIFS($L$11:$L$2510, $L316, $M$11:$M$2510, "&lt;"&amp;$M316)+1+COUNTIFS($L$11:$L316, $L316, $M$11:$M316, $M316)-1)</f>
        <v/>
      </c>
      <c r="Q316" s="97"/>
      <c r="R316" s="57" t="str">
        <f t="array" ref="R316">IF(OR($L316="", $M316=""), "", MIN(IF($L$11:$L$2510=$L316, $M$11:$M$2510)))</f>
        <v/>
      </c>
      <c r="S316" s="18" t="str">
        <f t="array" ref="S316">IF(OR($L316="", $M316=""), "", AVERAGEIF($L$11:$L$2510, $L316, $M$11:$M$2510))</f>
        <v/>
      </c>
      <c r="T316" s="21" t="str">
        <f t="array" ref="T316">IF(OR($L316="", $M316=""), "", MAX(IF($L$11:$L$2510=$L316, $M$11:$M$2510)))</f>
        <v/>
      </c>
      <c r="U316" s="97"/>
      <c r="W316" s="26" t="str">
        <f t="shared" si="47"/>
        <v/>
      </c>
      <c r="X316" s="26" t="str">
        <f t="shared" si="48"/>
        <v/>
      </c>
      <c r="Z316" s="48" t="str">
        <f>IFERROR(INDEX('Standard Runs'!$E$11:$E$65, MATCH($L316, 'Standard Runs'!$D$11:$D$65, 0)), "")</f>
        <v/>
      </c>
      <c r="AB316" s="26" t="str">
        <f t="shared" si="49"/>
        <v/>
      </c>
      <c r="AC316" s="26" t="str">
        <f t="shared" si="50"/>
        <v/>
      </c>
      <c r="AE316" s="26" t="str">
        <f t="shared" si="51"/>
        <v/>
      </c>
      <c r="AG316" s="26" t="str">
        <f>IF($D316="", "", COUNTIF($D$11:$D$2510, "&gt;"&amp;$D316)+1+COUNTIF($D$11:$D316, $D316)-1)</f>
        <v/>
      </c>
      <c r="AH316" s="92" t="str">
        <f t="shared" si="52"/>
        <v/>
      </c>
      <c r="AJ316" s="26" t="str">
        <f t="shared" si="53"/>
        <v/>
      </c>
      <c r="AK316" s="26" t="str">
        <f t="shared" si="54"/>
        <v/>
      </c>
    </row>
    <row r="317" spans="1:37" x14ac:dyDescent="0.25">
      <c r="A317" s="97"/>
      <c r="B317" s="26" t="str">
        <f t="shared" si="44"/>
        <v/>
      </c>
      <c r="C317" s="97"/>
      <c r="D317" s="123"/>
      <c r="E317" s="124"/>
      <c r="F317" s="125"/>
      <c r="G317" s="97"/>
      <c r="H317" s="24" t="str">
        <f>IF($E317="", "", IFERROR(ROUND($E317*INDEX('Intro &amp; Setup'!$BY$8:$BY$9, MATCH($E$8, 'Intro &amp; Setup'!$BX$8:$BX$9, 0)), 2), ""))</f>
        <v/>
      </c>
      <c r="I317" s="18" t="str">
        <f>IF(OR($E317="", $F317=""), "", IF($E$8='Intro &amp; Setup'!$BX$9, $F317/$E317, IF($H$8='Intro &amp; Setup'!$BX$9, $F317/$H317, "")))</f>
        <v/>
      </c>
      <c r="J317" s="21" t="str">
        <f>IF(OR($E317="", $F317=""), "", IF($E$8='Intro &amp; Setup'!$BX$8, $F317/$E317, IF($H$8='Intro &amp; Setup'!$BX$8, $F317/$H317, "")))</f>
        <v/>
      </c>
      <c r="K317" s="97"/>
      <c r="L317" s="42" t="str">
        <f t="array" ref="L317">IF($W317="", "", IFERROR(INDEX('Standard Runs'!$D$11:$D$65, MATCH(1, ('Standard Runs'!$F$11:$F$65&lt;=E317)*('Standard Runs'!$G$11:$G$65&gt;=E317), 0)), ""))</f>
        <v/>
      </c>
      <c r="M317" s="45" t="str">
        <f t="shared" si="45"/>
        <v/>
      </c>
      <c r="N317" s="97"/>
      <c r="O317" s="52" t="str">
        <f t="shared" si="46"/>
        <v/>
      </c>
      <c r="P317" s="53" t="str">
        <f>IF(OR($L317="", $M317=""), "", COUNTIFS($L$11:$L$2510, $L317, $M$11:$M$2510, "&lt;"&amp;$M317)+1+COUNTIFS($L$11:$L317, $L317, $M$11:$M317, $M317)-1)</f>
        <v/>
      </c>
      <c r="Q317" s="97"/>
      <c r="R317" s="57" t="str">
        <f t="array" ref="R317">IF(OR($L317="", $M317=""), "", MIN(IF($L$11:$L$2510=$L317, $M$11:$M$2510)))</f>
        <v/>
      </c>
      <c r="S317" s="18" t="str">
        <f t="array" ref="S317">IF(OR($L317="", $M317=""), "", AVERAGEIF($L$11:$L$2510, $L317, $M$11:$M$2510))</f>
        <v/>
      </c>
      <c r="T317" s="21" t="str">
        <f t="array" ref="T317">IF(OR($L317="", $M317=""), "", MAX(IF($L$11:$L$2510=$L317, $M$11:$M$2510)))</f>
        <v/>
      </c>
      <c r="U317" s="97"/>
      <c r="W317" s="26" t="str">
        <f t="shared" si="47"/>
        <v/>
      </c>
      <c r="X317" s="26" t="str">
        <f t="shared" si="48"/>
        <v/>
      </c>
      <c r="Z317" s="48" t="str">
        <f>IFERROR(INDEX('Standard Runs'!$E$11:$E$65, MATCH($L317, 'Standard Runs'!$D$11:$D$65, 0)), "")</f>
        <v/>
      </c>
      <c r="AB317" s="26" t="str">
        <f t="shared" si="49"/>
        <v/>
      </c>
      <c r="AC317" s="26" t="str">
        <f t="shared" si="50"/>
        <v/>
      </c>
      <c r="AE317" s="26" t="str">
        <f t="shared" si="51"/>
        <v/>
      </c>
      <c r="AG317" s="26" t="str">
        <f>IF($D317="", "", COUNTIF($D$11:$D$2510, "&gt;"&amp;$D317)+1+COUNTIF($D$11:$D317, $D317)-1)</f>
        <v/>
      </c>
      <c r="AH317" s="92" t="str">
        <f t="shared" si="52"/>
        <v/>
      </c>
      <c r="AJ317" s="26" t="str">
        <f t="shared" si="53"/>
        <v/>
      </c>
      <c r="AK317" s="26" t="str">
        <f t="shared" si="54"/>
        <v/>
      </c>
    </row>
    <row r="318" spans="1:37" x14ac:dyDescent="0.25">
      <c r="A318" s="97"/>
      <c r="B318" s="26" t="str">
        <f t="shared" si="44"/>
        <v/>
      </c>
      <c r="C318" s="97"/>
      <c r="D318" s="123"/>
      <c r="E318" s="124"/>
      <c r="F318" s="125"/>
      <c r="G318" s="97"/>
      <c r="H318" s="24" t="str">
        <f>IF($E318="", "", IFERROR(ROUND($E318*INDEX('Intro &amp; Setup'!$BY$8:$BY$9, MATCH($E$8, 'Intro &amp; Setup'!$BX$8:$BX$9, 0)), 2), ""))</f>
        <v/>
      </c>
      <c r="I318" s="18" t="str">
        <f>IF(OR($E318="", $F318=""), "", IF($E$8='Intro &amp; Setup'!$BX$9, $F318/$E318, IF($H$8='Intro &amp; Setup'!$BX$9, $F318/$H318, "")))</f>
        <v/>
      </c>
      <c r="J318" s="21" t="str">
        <f>IF(OR($E318="", $F318=""), "", IF($E$8='Intro &amp; Setup'!$BX$8, $F318/$E318, IF($H$8='Intro &amp; Setup'!$BX$8, $F318/$H318, "")))</f>
        <v/>
      </c>
      <c r="K318" s="97"/>
      <c r="L318" s="42" t="str">
        <f t="array" ref="L318">IF($W318="", "", IFERROR(INDEX('Standard Runs'!$D$11:$D$65, MATCH(1, ('Standard Runs'!$F$11:$F$65&lt;=E318)*('Standard Runs'!$G$11:$G$65&gt;=E318), 0)), ""))</f>
        <v/>
      </c>
      <c r="M318" s="45" t="str">
        <f t="shared" si="45"/>
        <v/>
      </c>
      <c r="N318" s="97"/>
      <c r="O318" s="52" t="str">
        <f t="shared" si="46"/>
        <v/>
      </c>
      <c r="P318" s="53" t="str">
        <f>IF(OR($L318="", $M318=""), "", COUNTIFS($L$11:$L$2510, $L318, $M$11:$M$2510, "&lt;"&amp;$M318)+1+COUNTIFS($L$11:$L318, $L318, $M$11:$M318, $M318)-1)</f>
        <v/>
      </c>
      <c r="Q318" s="97"/>
      <c r="R318" s="57" t="str">
        <f t="array" ref="R318">IF(OR($L318="", $M318=""), "", MIN(IF($L$11:$L$2510=$L318, $M$11:$M$2510)))</f>
        <v/>
      </c>
      <c r="S318" s="18" t="str">
        <f t="array" ref="S318">IF(OR($L318="", $M318=""), "", AVERAGEIF($L$11:$L$2510, $L318, $M$11:$M$2510))</f>
        <v/>
      </c>
      <c r="T318" s="21" t="str">
        <f t="array" ref="T318">IF(OR($L318="", $M318=""), "", MAX(IF($L$11:$L$2510=$L318, $M$11:$M$2510)))</f>
        <v/>
      </c>
      <c r="U318" s="97"/>
      <c r="W318" s="26" t="str">
        <f t="shared" si="47"/>
        <v/>
      </c>
      <c r="X318" s="26" t="str">
        <f t="shared" si="48"/>
        <v/>
      </c>
      <c r="Z318" s="48" t="str">
        <f>IFERROR(INDEX('Standard Runs'!$E$11:$E$65, MATCH($L318, 'Standard Runs'!$D$11:$D$65, 0)), "")</f>
        <v/>
      </c>
      <c r="AB318" s="26" t="str">
        <f t="shared" si="49"/>
        <v/>
      </c>
      <c r="AC318" s="26" t="str">
        <f t="shared" si="50"/>
        <v/>
      </c>
      <c r="AE318" s="26" t="str">
        <f t="shared" si="51"/>
        <v/>
      </c>
      <c r="AG318" s="26" t="str">
        <f>IF($D318="", "", COUNTIF($D$11:$D$2510, "&gt;"&amp;$D318)+1+COUNTIF($D$11:$D318, $D318)-1)</f>
        <v/>
      </c>
      <c r="AH318" s="92" t="str">
        <f t="shared" si="52"/>
        <v/>
      </c>
      <c r="AJ318" s="26" t="str">
        <f t="shared" si="53"/>
        <v/>
      </c>
      <c r="AK318" s="26" t="str">
        <f t="shared" si="54"/>
        <v/>
      </c>
    </row>
    <row r="319" spans="1:37" x14ac:dyDescent="0.25">
      <c r="A319" s="97"/>
      <c r="B319" s="26" t="str">
        <f t="shared" si="44"/>
        <v/>
      </c>
      <c r="C319" s="97"/>
      <c r="D319" s="123"/>
      <c r="E319" s="124"/>
      <c r="F319" s="125"/>
      <c r="G319" s="97"/>
      <c r="H319" s="24" t="str">
        <f>IF($E319="", "", IFERROR(ROUND($E319*INDEX('Intro &amp; Setup'!$BY$8:$BY$9, MATCH($E$8, 'Intro &amp; Setup'!$BX$8:$BX$9, 0)), 2), ""))</f>
        <v/>
      </c>
      <c r="I319" s="18" t="str">
        <f>IF(OR($E319="", $F319=""), "", IF($E$8='Intro &amp; Setup'!$BX$9, $F319/$E319, IF($H$8='Intro &amp; Setup'!$BX$9, $F319/$H319, "")))</f>
        <v/>
      </c>
      <c r="J319" s="21" t="str">
        <f>IF(OR($E319="", $F319=""), "", IF($E$8='Intro &amp; Setup'!$BX$8, $F319/$E319, IF($H$8='Intro &amp; Setup'!$BX$8, $F319/$H319, "")))</f>
        <v/>
      </c>
      <c r="K319" s="97"/>
      <c r="L319" s="42" t="str">
        <f t="array" ref="L319">IF($W319="", "", IFERROR(INDEX('Standard Runs'!$D$11:$D$65, MATCH(1, ('Standard Runs'!$F$11:$F$65&lt;=E319)*('Standard Runs'!$G$11:$G$65&gt;=E319), 0)), ""))</f>
        <v/>
      </c>
      <c r="M319" s="45" t="str">
        <f t="shared" si="45"/>
        <v/>
      </c>
      <c r="N319" s="97"/>
      <c r="O319" s="52" t="str">
        <f t="shared" si="46"/>
        <v/>
      </c>
      <c r="P319" s="53" t="str">
        <f>IF(OR($L319="", $M319=""), "", COUNTIFS($L$11:$L$2510, $L319, $M$11:$M$2510, "&lt;"&amp;$M319)+1+COUNTIFS($L$11:$L319, $L319, $M$11:$M319, $M319)-1)</f>
        <v/>
      </c>
      <c r="Q319" s="97"/>
      <c r="R319" s="57" t="str">
        <f t="array" ref="R319">IF(OR($L319="", $M319=""), "", MIN(IF($L$11:$L$2510=$L319, $M$11:$M$2510)))</f>
        <v/>
      </c>
      <c r="S319" s="18" t="str">
        <f t="array" ref="S319">IF(OR($L319="", $M319=""), "", AVERAGEIF($L$11:$L$2510, $L319, $M$11:$M$2510))</f>
        <v/>
      </c>
      <c r="T319" s="21" t="str">
        <f t="array" ref="T319">IF(OR($L319="", $M319=""), "", MAX(IF($L$11:$L$2510=$L319, $M$11:$M$2510)))</f>
        <v/>
      </c>
      <c r="U319" s="97"/>
      <c r="W319" s="26" t="str">
        <f t="shared" si="47"/>
        <v/>
      </c>
      <c r="X319" s="26" t="str">
        <f t="shared" si="48"/>
        <v/>
      </c>
      <c r="Z319" s="48" t="str">
        <f>IFERROR(INDEX('Standard Runs'!$E$11:$E$65, MATCH($L319, 'Standard Runs'!$D$11:$D$65, 0)), "")</f>
        <v/>
      </c>
      <c r="AB319" s="26" t="str">
        <f t="shared" si="49"/>
        <v/>
      </c>
      <c r="AC319" s="26" t="str">
        <f t="shared" si="50"/>
        <v/>
      </c>
      <c r="AE319" s="26" t="str">
        <f t="shared" si="51"/>
        <v/>
      </c>
      <c r="AG319" s="26" t="str">
        <f>IF($D319="", "", COUNTIF($D$11:$D$2510, "&gt;"&amp;$D319)+1+COUNTIF($D$11:$D319, $D319)-1)</f>
        <v/>
      </c>
      <c r="AH319" s="92" t="str">
        <f t="shared" si="52"/>
        <v/>
      </c>
      <c r="AJ319" s="26" t="str">
        <f t="shared" si="53"/>
        <v/>
      </c>
      <c r="AK319" s="26" t="str">
        <f t="shared" si="54"/>
        <v/>
      </c>
    </row>
    <row r="320" spans="1:37" x14ac:dyDescent="0.25">
      <c r="A320" s="97"/>
      <c r="B320" s="26" t="str">
        <f t="shared" si="44"/>
        <v/>
      </c>
      <c r="C320" s="97"/>
      <c r="D320" s="123"/>
      <c r="E320" s="124"/>
      <c r="F320" s="125"/>
      <c r="G320" s="97"/>
      <c r="H320" s="24" t="str">
        <f>IF($E320="", "", IFERROR(ROUND($E320*INDEX('Intro &amp; Setup'!$BY$8:$BY$9, MATCH($E$8, 'Intro &amp; Setup'!$BX$8:$BX$9, 0)), 2), ""))</f>
        <v/>
      </c>
      <c r="I320" s="18" t="str">
        <f>IF(OR($E320="", $F320=""), "", IF($E$8='Intro &amp; Setup'!$BX$9, $F320/$E320, IF($H$8='Intro &amp; Setup'!$BX$9, $F320/$H320, "")))</f>
        <v/>
      </c>
      <c r="J320" s="21" t="str">
        <f>IF(OR($E320="", $F320=""), "", IF($E$8='Intro &amp; Setup'!$BX$8, $F320/$E320, IF($H$8='Intro &amp; Setup'!$BX$8, $F320/$H320, "")))</f>
        <v/>
      </c>
      <c r="K320" s="97"/>
      <c r="L320" s="42" t="str">
        <f t="array" ref="L320">IF($W320="", "", IFERROR(INDEX('Standard Runs'!$D$11:$D$65, MATCH(1, ('Standard Runs'!$F$11:$F$65&lt;=E320)*('Standard Runs'!$G$11:$G$65&gt;=E320), 0)), ""))</f>
        <v/>
      </c>
      <c r="M320" s="45" t="str">
        <f t="shared" si="45"/>
        <v/>
      </c>
      <c r="N320" s="97"/>
      <c r="O320" s="52" t="str">
        <f t="shared" si="46"/>
        <v/>
      </c>
      <c r="P320" s="53" t="str">
        <f>IF(OR($L320="", $M320=""), "", COUNTIFS($L$11:$L$2510, $L320, $M$11:$M$2510, "&lt;"&amp;$M320)+1+COUNTIFS($L$11:$L320, $L320, $M$11:$M320, $M320)-1)</f>
        <v/>
      </c>
      <c r="Q320" s="97"/>
      <c r="R320" s="57" t="str">
        <f t="array" ref="R320">IF(OR($L320="", $M320=""), "", MIN(IF($L$11:$L$2510=$L320, $M$11:$M$2510)))</f>
        <v/>
      </c>
      <c r="S320" s="18" t="str">
        <f t="array" ref="S320">IF(OR($L320="", $M320=""), "", AVERAGEIF($L$11:$L$2510, $L320, $M$11:$M$2510))</f>
        <v/>
      </c>
      <c r="T320" s="21" t="str">
        <f t="array" ref="T320">IF(OR($L320="", $M320=""), "", MAX(IF($L$11:$L$2510=$L320, $M$11:$M$2510)))</f>
        <v/>
      </c>
      <c r="U320" s="97"/>
      <c r="W320" s="26" t="str">
        <f t="shared" si="47"/>
        <v/>
      </c>
      <c r="X320" s="26" t="str">
        <f t="shared" si="48"/>
        <v/>
      </c>
      <c r="Z320" s="48" t="str">
        <f>IFERROR(INDEX('Standard Runs'!$E$11:$E$65, MATCH($L320, 'Standard Runs'!$D$11:$D$65, 0)), "")</f>
        <v/>
      </c>
      <c r="AB320" s="26" t="str">
        <f t="shared" si="49"/>
        <v/>
      </c>
      <c r="AC320" s="26" t="str">
        <f t="shared" si="50"/>
        <v/>
      </c>
      <c r="AE320" s="26" t="str">
        <f t="shared" si="51"/>
        <v/>
      </c>
      <c r="AG320" s="26" t="str">
        <f>IF($D320="", "", COUNTIF($D$11:$D$2510, "&gt;"&amp;$D320)+1+COUNTIF($D$11:$D320, $D320)-1)</f>
        <v/>
      </c>
      <c r="AH320" s="92" t="str">
        <f t="shared" si="52"/>
        <v/>
      </c>
      <c r="AJ320" s="26" t="str">
        <f t="shared" si="53"/>
        <v/>
      </c>
      <c r="AK320" s="26" t="str">
        <f t="shared" si="54"/>
        <v/>
      </c>
    </row>
    <row r="321" spans="1:37" x14ac:dyDescent="0.25">
      <c r="A321" s="97"/>
      <c r="B321" s="26" t="str">
        <f t="shared" si="44"/>
        <v/>
      </c>
      <c r="C321" s="97"/>
      <c r="D321" s="123"/>
      <c r="E321" s="124"/>
      <c r="F321" s="125"/>
      <c r="G321" s="97"/>
      <c r="H321" s="24" t="str">
        <f>IF($E321="", "", IFERROR(ROUND($E321*INDEX('Intro &amp; Setup'!$BY$8:$BY$9, MATCH($E$8, 'Intro &amp; Setup'!$BX$8:$BX$9, 0)), 2), ""))</f>
        <v/>
      </c>
      <c r="I321" s="18" t="str">
        <f>IF(OR($E321="", $F321=""), "", IF($E$8='Intro &amp; Setup'!$BX$9, $F321/$E321, IF($H$8='Intro &amp; Setup'!$BX$9, $F321/$H321, "")))</f>
        <v/>
      </c>
      <c r="J321" s="21" t="str">
        <f>IF(OR($E321="", $F321=""), "", IF($E$8='Intro &amp; Setup'!$BX$8, $F321/$E321, IF($H$8='Intro &amp; Setup'!$BX$8, $F321/$H321, "")))</f>
        <v/>
      </c>
      <c r="K321" s="97"/>
      <c r="L321" s="42" t="str">
        <f t="array" ref="L321">IF($W321="", "", IFERROR(INDEX('Standard Runs'!$D$11:$D$65, MATCH(1, ('Standard Runs'!$F$11:$F$65&lt;=E321)*('Standard Runs'!$G$11:$G$65&gt;=E321), 0)), ""))</f>
        <v/>
      </c>
      <c r="M321" s="45" t="str">
        <f t="shared" si="45"/>
        <v/>
      </c>
      <c r="N321" s="97"/>
      <c r="O321" s="52" t="str">
        <f t="shared" si="46"/>
        <v/>
      </c>
      <c r="P321" s="53" t="str">
        <f>IF(OR($L321="", $M321=""), "", COUNTIFS($L$11:$L$2510, $L321, $M$11:$M$2510, "&lt;"&amp;$M321)+1+COUNTIFS($L$11:$L321, $L321, $M$11:$M321, $M321)-1)</f>
        <v/>
      </c>
      <c r="Q321" s="97"/>
      <c r="R321" s="57" t="str">
        <f t="array" ref="R321">IF(OR($L321="", $M321=""), "", MIN(IF($L$11:$L$2510=$L321, $M$11:$M$2510)))</f>
        <v/>
      </c>
      <c r="S321" s="18" t="str">
        <f t="array" ref="S321">IF(OR($L321="", $M321=""), "", AVERAGEIF($L$11:$L$2510, $L321, $M$11:$M$2510))</f>
        <v/>
      </c>
      <c r="T321" s="21" t="str">
        <f t="array" ref="T321">IF(OR($L321="", $M321=""), "", MAX(IF($L$11:$L$2510=$L321, $M$11:$M$2510)))</f>
        <v/>
      </c>
      <c r="U321" s="97"/>
      <c r="W321" s="26" t="str">
        <f t="shared" si="47"/>
        <v/>
      </c>
      <c r="X321" s="26" t="str">
        <f t="shared" si="48"/>
        <v/>
      </c>
      <c r="Z321" s="48" t="str">
        <f>IFERROR(INDEX('Standard Runs'!$E$11:$E$65, MATCH($L321, 'Standard Runs'!$D$11:$D$65, 0)), "")</f>
        <v/>
      </c>
      <c r="AB321" s="26" t="str">
        <f t="shared" si="49"/>
        <v/>
      </c>
      <c r="AC321" s="26" t="str">
        <f t="shared" si="50"/>
        <v/>
      </c>
      <c r="AE321" s="26" t="str">
        <f t="shared" si="51"/>
        <v/>
      </c>
      <c r="AG321" s="26" t="str">
        <f>IF($D321="", "", COUNTIF($D$11:$D$2510, "&gt;"&amp;$D321)+1+COUNTIF($D$11:$D321, $D321)-1)</f>
        <v/>
      </c>
      <c r="AH321" s="92" t="str">
        <f t="shared" si="52"/>
        <v/>
      </c>
      <c r="AJ321" s="26" t="str">
        <f t="shared" si="53"/>
        <v/>
      </c>
      <c r="AK321" s="26" t="str">
        <f t="shared" si="54"/>
        <v/>
      </c>
    </row>
    <row r="322" spans="1:37" x14ac:dyDescent="0.25">
      <c r="A322" s="97"/>
      <c r="B322" s="26" t="str">
        <f t="shared" si="44"/>
        <v/>
      </c>
      <c r="C322" s="97"/>
      <c r="D322" s="123"/>
      <c r="E322" s="124"/>
      <c r="F322" s="125"/>
      <c r="G322" s="97"/>
      <c r="H322" s="24" t="str">
        <f>IF($E322="", "", IFERROR(ROUND($E322*INDEX('Intro &amp; Setup'!$BY$8:$BY$9, MATCH($E$8, 'Intro &amp; Setup'!$BX$8:$BX$9, 0)), 2), ""))</f>
        <v/>
      </c>
      <c r="I322" s="18" t="str">
        <f>IF(OR($E322="", $F322=""), "", IF($E$8='Intro &amp; Setup'!$BX$9, $F322/$E322, IF($H$8='Intro &amp; Setup'!$BX$9, $F322/$H322, "")))</f>
        <v/>
      </c>
      <c r="J322" s="21" t="str">
        <f>IF(OR($E322="", $F322=""), "", IF($E$8='Intro &amp; Setup'!$BX$8, $F322/$E322, IF($H$8='Intro &amp; Setup'!$BX$8, $F322/$H322, "")))</f>
        <v/>
      </c>
      <c r="K322" s="97"/>
      <c r="L322" s="42" t="str">
        <f t="array" ref="L322">IF($W322="", "", IFERROR(INDEX('Standard Runs'!$D$11:$D$65, MATCH(1, ('Standard Runs'!$F$11:$F$65&lt;=E322)*('Standard Runs'!$G$11:$G$65&gt;=E322), 0)), ""))</f>
        <v/>
      </c>
      <c r="M322" s="45" t="str">
        <f t="shared" si="45"/>
        <v/>
      </c>
      <c r="N322" s="97"/>
      <c r="O322" s="52" t="str">
        <f t="shared" si="46"/>
        <v/>
      </c>
      <c r="P322" s="53" t="str">
        <f>IF(OR($L322="", $M322=""), "", COUNTIFS($L$11:$L$2510, $L322, $M$11:$M$2510, "&lt;"&amp;$M322)+1+COUNTIFS($L$11:$L322, $L322, $M$11:$M322, $M322)-1)</f>
        <v/>
      </c>
      <c r="Q322" s="97"/>
      <c r="R322" s="57" t="str">
        <f t="array" ref="R322">IF(OR($L322="", $M322=""), "", MIN(IF($L$11:$L$2510=$L322, $M$11:$M$2510)))</f>
        <v/>
      </c>
      <c r="S322" s="18" t="str">
        <f t="array" ref="S322">IF(OR($L322="", $M322=""), "", AVERAGEIF($L$11:$L$2510, $L322, $M$11:$M$2510))</f>
        <v/>
      </c>
      <c r="T322" s="21" t="str">
        <f t="array" ref="T322">IF(OR($L322="", $M322=""), "", MAX(IF($L$11:$L$2510=$L322, $M$11:$M$2510)))</f>
        <v/>
      </c>
      <c r="U322" s="97"/>
      <c r="W322" s="26" t="str">
        <f t="shared" si="47"/>
        <v/>
      </c>
      <c r="X322" s="26" t="str">
        <f t="shared" si="48"/>
        <v/>
      </c>
      <c r="Z322" s="48" t="str">
        <f>IFERROR(INDEX('Standard Runs'!$E$11:$E$65, MATCH($L322, 'Standard Runs'!$D$11:$D$65, 0)), "")</f>
        <v/>
      </c>
      <c r="AB322" s="26" t="str">
        <f t="shared" si="49"/>
        <v/>
      </c>
      <c r="AC322" s="26" t="str">
        <f t="shared" si="50"/>
        <v/>
      </c>
      <c r="AE322" s="26" t="str">
        <f t="shared" si="51"/>
        <v/>
      </c>
      <c r="AG322" s="26" t="str">
        <f>IF($D322="", "", COUNTIF($D$11:$D$2510, "&gt;"&amp;$D322)+1+COUNTIF($D$11:$D322, $D322)-1)</f>
        <v/>
      </c>
      <c r="AH322" s="92" t="str">
        <f t="shared" si="52"/>
        <v/>
      </c>
      <c r="AJ322" s="26" t="str">
        <f t="shared" si="53"/>
        <v/>
      </c>
      <c r="AK322" s="26" t="str">
        <f t="shared" si="54"/>
        <v/>
      </c>
    </row>
    <row r="323" spans="1:37" x14ac:dyDescent="0.25">
      <c r="A323" s="97"/>
      <c r="B323" s="26" t="str">
        <f t="shared" si="44"/>
        <v/>
      </c>
      <c r="C323" s="97"/>
      <c r="D323" s="123"/>
      <c r="E323" s="124"/>
      <c r="F323" s="125"/>
      <c r="G323" s="97"/>
      <c r="H323" s="24" t="str">
        <f>IF($E323="", "", IFERROR(ROUND($E323*INDEX('Intro &amp; Setup'!$BY$8:$BY$9, MATCH($E$8, 'Intro &amp; Setup'!$BX$8:$BX$9, 0)), 2), ""))</f>
        <v/>
      </c>
      <c r="I323" s="18" t="str">
        <f>IF(OR($E323="", $F323=""), "", IF($E$8='Intro &amp; Setup'!$BX$9, $F323/$E323, IF($H$8='Intro &amp; Setup'!$BX$9, $F323/$H323, "")))</f>
        <v/>
      </c>
      <c r="J323" s="21" t="str">
        <f>IF(OR($E323="", $F323=""), "", IF($E$8='Intro &amp; Setup'!$BX$8, $F323/$E323, IF($H$8='Intro &amp; Setup'!$BX$8, $F323/$H323, "")))</f>
        <v/>
      </c>
      <c r="K323" s="97"/>
      <c r="L323" s="42" t="str">
        <f t="array" ref="L323">IF($W323="", "", IFERROR(INDEX('Standard Runs'!$D$11:$D$65, MATCH(1, ('Standard Runs'!$F$11:$F$65&lt;=E323)*('Standard Runs'!$G$11:$G$65&gt;=E323), 0)), ""))</f>
        <v/>
      </c>
      <c r="M323" s="45" t="str">
        <f t="shared" si="45"/>
        <v/>
      </c>
      <c r="N323" s="97"/>
      <c r="O323" s="52" t="str">
        <f t="shared" si="46"/>
        <v/>
      </c>
      <c r="P323" s="53" t="str">
        <f>IF(OR($L323="", $M323=""), "", COUNTIFS($L$11:$L$2510, $L323, $M$11:$M$2510, "&lt;"&amp;$M323)+1+COUNTIFS($L$11:$L323, $L323, $M$11:$M323, $M323)-1)</f>
        <v/>
      </c>
      <c r="Q323" s="97"/>
      <c r="R323" s="57" t="str">
        <f t="array" ref="R323">IF(OR($L323="", $M323=""), "", MIN(IF($L$11:$L$2510=$L323, $M$11:$M$2510)))</f>
        <v/>
      </c>
      <c r="S323" s="18" t="str">
        <f t="array" ref="S323">IF(OR($L323="", $M323=""), "", AVERAGEIF($L$11:$L$2510, $L323, $M$11:$M$2510))</f>
        <v/>
      </c>
      <c r="T323" s="21" t="str">
        <f t="array" ref="T323">IF(OR($L323="", $M323=""), "", MAX(IF($L$11:$L$2510=$L323, $M$11:$M$2510)))</f>
        <v/>
      </c>
      <c r="U323" s="97"/>
      <c r="W323" s="26" t="str">
        <f t="shared" si="47"/>
        <v/>
      </c>
      <c r="X323" s="26" t="str">
        <f t="shared" si="48"/>
        <v/>
      </c>
      <c r="Z323" s="48" t="str">
        <f>IFERROR(INDEX('Standard Runs'!$E$11:$E$65, MATCH($L323, 'Standard Runs'!$D$11:$D$65, 0)), "")</f>
        <v/>
      </c>
      <c r="AB323" s="26" t="str">
        <f t="shared" si="49"/>
        <v/>
      </c>
      <c r="AC323" s="26" t="str">
        <f t="shared" si="50"/>
        <v/>
      </c>
      <c r="AE323" s="26" t="str">
        <f t="shared" si="51"/>
        <v/>
      </c>
      <c r="AG323" s="26" t="str">
        <f>IF($D323="", "", COUNTIF($D$11:$D$2510, "&gt;"&amp;$D323)+1+COUNTIF($D$11:$D323, $D323)-1)</f>
        <v/>
      </c>
      <c r="AH323" s="92" t="str">
        <f t="shared" si="52"/>
        <v/>
      </c>
      <c r="AJ323" s="26" t="str">
        <f t="shared" si="53"/>
        <v/>
      </c>
      <c r="AK323" s="26" t="str">
        <f t="shared" si="54"/>
        <v/>
      </c>
    </row>
    <row r="324" spans="1:37" x14ac:dyDescent="0.25">
      <c r="A324" s="97"/>
      <c r="B324" s="26" t="str">
        <f t="shared" si="44"/>
        <v/>
      </c>
      <c r="C324" s="97"/>
      <c r="D324" s="123"/>
      <c r="E324" s="124"/>
      <c r="F324" s="125"/>
      <c r="G324" s="97"/>
      <c r="H324" s="24" t="str">
        <f>IF($E324="", "", IFERROR(ROUND($E324*INDEX('Intro &amp; Setup'!$BY$8:$BY$9, MATCH($E$8, 'Intro &amp; Setup'!$BX$8:$BX$9, 0)), 2), ""))</f>
        <v/>
      </c>
      <c r="I324" s="18" t="str">
        <f>IF(OR($E324="", $F324=""), "", IF($E$8='Intro &amp; Setup'!$BX$9, $F324/$E324, IF($H$8='Intro &amp; Setup'!$BX$9, $F324/$H324, "")))</f>
        <v/>
      </c>
      <c r="J324" s="21" t="str">
        <f>IF(OR($E324="", $F324=""), "", IF($E$8='Intro &amp; Setup'!$BX$8, $F324/$E324, IF($H$8='Intro &amp; Setup'!$BX$8, $F324/$H324, "")))</f>
        <v/>
      </c>
      <c r="K324" s="97"/>
      <c r="L324" s="42" t="str">
        <f t="array" ref="L324">IF($W324="", "", IFERROR(INDEX('Standard Runs'!$D$11:$D$65, MATCH(1, ('Standard Runs'!$F$11:$F$65&lt;=E324)*('Standard Runs'!$G$11:$G$65&gt;=E324), 0)), ""))</f>
        <v/>
      </c>
      <c r="M324" s="45" t="str">
        <f t="shared" si="45"/>
        <v/>
      </c>
      <c r="N324" s="97"/>
      <c r="O324" s="52" t="str">
        <f t="shared" si="46"/>
        <v/>
      </c>
      <c r="P324" s="53" t="str">
        <f>IF(OR($L324="", $M324=""), "", COUNTIFS($L$11:$L$2510, $L324, $M$11:$M$2510, "&lt;"&amp;$M324)+1+COUNTIFS($L$11:$L324, $L324, $M$11:$M324, $M324)-1)</f>
        <v/>
      </c>
      <c r="Q324" s="97"/>
      <c r="R324" s="57" t="str">
        <f t="array" ref="R324">IF(OR($L324="", $M324=""), "", MIN(IF($L$11:$L$2510=$L324, $M$11:$M$2510)))</f>
        <v/>
      </c>
      <c r="S324" s="18" t="str">
        <f t="array" ref="S324">IF(OR($L324="", $M324=""), "", AVERAGEIF($L$11:$L$2510, $L324, $M$11:$M$2510))</f>
        <v/>
      </c>
      <c r="T324" s="21" t="str">
        <f t="array" ref="T324">IF(OR($L324="", $M324=""), "", MAX(IF($L$11:$L$2510=$L324, $M$11:$M$2510)))</f>
        <v/>
      </c>
      <c r="U324" s="97"/>
      <c r="W324" s="26" t="str">
        <f t="shared" si="47"/>
        <v/>
      </c>
      <c r="X324" s="26" t="str">
        <f t="shared" si="48"/>
        <v/>
      </c>
      <c r="Z324" s="48" t="str">
        <f>IFERROR(INDEX('Standard Runs'!$E$11:$E$65, MATCH($L324, 'Standard Runs'!$D$11:$D$65, 0)), "")</f>
        <v/>
      </c>
      <c r="AB324" s="26" t="str">
        <f t="shared" si="49"/>
        <v/>
      </c>
      <c r="AC324" s="26" t="str">
        <f t="shared" si="50"/>
        <v/>
      </c>
      <c r="AE324" s="26" t="str">
        <f t="shared" si="51"/>
        <v/>
      </c>
      <c r="AG324" s="26" t="str">
        <f>IF($D324="", "", COUNTIF($D$11:$D$2510, "&gt;"&amp;$D324)+1+COUNTIF($D$11:$D324, $D324)-1)</f>
        <v/>
      </c>
      <c r="AH324" s="92" t="str">
        <f t="shared" si="52"/>
        <v/>
      </c>
      <c r="AJ324" s="26" t="str">
        <f t="shared" si="53"/>
        <v/>
      </c>
      <c r="AK324" s="26" t="str">
        <f t="shared" si="54"/>
        <v/>
      </c>
    </row>
    <row r="325" spans="1:37" x14ac:dyDescent="0.25">
      <c r="A325" s="97"/>
      <c r="B325" s="26" t="str">
        <f t="shared" si="44"/>
        <v/>
      </c>
      <c r="C325" s="97"/>
      <c r="D325" s="123"/>
      <c r="E325" s="124"/>
      <c r="F325" s="125"/>
      <c r="G325" s="97"/>
      <c r="H325" s="24" t="str">
        <f>IF($E325="", "", IFERROR(ROUND($E325*INDEX('Intro &amp; Setup'!$BY$8:$BY$9, MATCH($E$8, 'Intro &amp; Setup'!$BX$8:$BX$9, 0)), 2), ""))</f>
        <v/>
      </c>
      <c r="I325" s="18" t="str">
        <f>IF(OR($E325="", $F325=""), "", IF($E$8='Intro &amp; Setup'!$BX$9, $F325/$E325, IF($H$8='Intro &amp; Setup'!$BX$9, $F325/$H325, "")))</f>
        <v/>
      </c>
      <c r="J325" s="21" t="str">
        <f>IF(OR($E325="", $F325=""), "", IF($E$8='Intro &amp; Setup'!$BX$8, $F325/$E325, IF($H$8='Intro &amp; Setup'!$BX$8, $F325/$H325, "")))</f>
        <v/>
      </c>
      <c r="K325" s="97"/>
      <c r="L325" s="42" t="str">
        <f t="array" ref="L325">IF($W325="", "", IFERROR(INDEX('Standard Runs'!$D$11:$D$65, MATCH(1, ('Standard Runs'!$F$11:$F$65&lt;=E325)*('Standard Runs'!$G$11:$G$65&gt;=E325), 0)), ""))</f>
        <v/>
      </c>
      <c r="M325" s="45" t="str">
        <f t="shared" si="45"/>
        <v/>
      </c>
      <c r="N325" s="97"/>
      <c r="O325" s="52" t="str">
        <f t="shared" si="46"/>
        <v/>
      </c>
      <c r="P325" s="53" t="str">
        <f>IF(OR($L325="", $M325=""), "", COUNTIFS($L$11:$L$2510, $L325, $M$11:$M$2510, "&lt;"&amp;$M325)+1+COUNTIFS($L$11:$L325, $L325, $M$11:$M325, $M325)-1)</f>
        <v/>
      </c>
      <c r="Q325" s="97"/>
      <c r="R325" s="57" t="str">
        <f t="array" ref="R325">IF(OR($L325="", $M325=""), "", MIN(IF($L$11:$L$2510=$L325, $M$11:$M$2510)))</f>
        <v/>
      </c>
      <c r="S325" s="18" t="str">
        <f t="array" ref="S325">IF(OR($L325="", $M325=""), "", AVERAGEIF($L$11:$L$2510, $L325, $M$11:$M$2510))</f>
        <v/>
      </c>
      <c r="T325" s="21" t="str">
        <f t="array" ref="T325">IF(OR($L325="", $M325=""), "", MAX(IF($L$11:$L$2510=$L325, $M$11:$M$2510)))</f>
        <v/>
      </c>
      <c r="U325" s="97"/>
      <c r="W325" s="26" t="str">
        <f t="shared" si="47"/>
        <v/>
      </c>
      <c r="X325" s="26" t="str">
        <f t="shared" si="48"/>
        <v/>
      </c>
      <c r="Z325" s="48" t="str">
        <f>IFERROR(INDEX('Standard Runs'!$E$11:$E$65, MATCH($L325, 'Standard Runs'!$D$11:$D$65, 0)), "")</f>
        <v/>
      </c>
      <c r="AB325" s="26" t="str">
        <f t="shared" si="49"/>
        <v/>
      </c>
      <c r="AC325" s="26" t="str">
        <f t="shared" si="50"/>
        <v/>
      </c>
      <c r="AE325" s="26" t="str">
        <f t="shared" si="51"/>
        <v/>
      </c>
      <c r="AG325" s="26" t="str">
        <f>IF($D325="", "", COUNTIF($D$11:$D$2510, "&gt;"&amp;$D325)+1+COUNTIF($D$11:$D325, $D325)-1)</f>
        <v/>
      </c>
      <c r="AH325" s="92" t="str">
        <f t="shared" si="52"/>
        <v/>
      </c>
      <c r="AJ325" s="26" t="str">
        <f t="shared" si="53"/>
        <v/>
      </c>
      <c r="AK325" s="26" t="str">
        <f t="shared" si="54"/>
        <v/>
      </c>
    </row>
    <row r="326" spans="1:37" x14ac:dyDescent="0.25">
      <c r="A326" s="97"/>
      <c r="B326" s="26" t="str">
        <f t="shared" si="44"/>
        <v/>
      </c>
      <c r="C326" s="97"/>
      <c r="D326" s="123"/>
      <c r="E326" s="124"/>
      <c r="F326" s="125"/>
      <c r="G326" s="97"/>
      <c r="H326" s="24" t="str">
        <f>IF($E326="", "", IFERROR(ROUND($E326*INDEX('Intro &amp; Setup'!$BY$8:$BY$9, MATCH($E$8, 'Intro &amp; Setup'!$BX$8:$BX$9, 0)), 2), ""))</f>
        <v/>
      </c>
      <c r="I326" s="18" t="str">
        <f>IF(OR($E326="", $F326=""), "", IF($E$8='Intro &amp; Setup'!$BX$9, $F326/$E326, IF($H$8='Intro &amp; Setup'!$BX$9, $F326/$H326, "")))</f>
        <v/>
      </c>
      <c r="J326" s="21" t="str">
        <f>IF(OR($E326="", $F326=""), "", IF($E$8='Intro &amp; Setup'!$BX$8, $F326/$E326, IF($H$8='Intro &amp; Setup'!$BX$8, $F326/$H326, "")))</f>
        <v/>
      </c>
      <c r="K326" s="97"/>
      <c r="L326" s="42" t="str">
        <f t="array" ref="L326">IF($W326="", "", IFERROR(INDEX('Standard Runs'!$D$11:$D$65, MATCH(1, ('Standard Runs'!$F$11:$F$65&lt;=E326)*('Standard Runs'!$G$11:$G$65&gt;=E326), 0)), ""))</f>
        <v/>
      </c>
      <c r="M326" s="45" t="str">
        <f t="shared" si="45"/>
        <v/>
      </c>
      <c r="N326" s="97"/>
      <c r="O326" s="52" t="str">
        <f t="shared" si="46"/>
        <v/>
      </c>
      <c r="P326" s="53" t="str">
        <f>IF(OR($L326="", $M326=""), "", COUNTIFS($L$11:$L$2510, $L326, $M$11:$M$2510, "&lt;"&amp;$M326)+1+COUNTIFS($L$11:$L326, $L326, $M$11:$M326, $M326)-1)</f>
        <v/>
      </c>
      <c r="Q326" s="97"/>
      <c r="R326" s="57" t="str">
        <f t="array" ref="R326">IF(OR($L326="", $M326=""), "", MIN(IF($L$11:$L$2510=$L326, $M$11:$M$2510)))</f>
        <v/>
      </c>
      <c r="S326" s="18" t="str">
        <f t="array" ref="S326">IF(OR($L326="", $M326=""), "", AVERAGEIF($L$11:$L$2510, $L326, $M$11:$M$2510))</f>
        <v/>
      </c>
      <c r="T326" s="21" t="str">
        <f t="array" ref="T326">IF(OR($L326="", $M326=""), "", MAX(IF($L$11:$L$2510=$L326, $M$11:$M$2510)))</f>
        <v/>
      </c>
      <c r="U326" s="97"/>
      <c r="W326" s="26" t="str">
        <f t="shared" si="47"/>
        <v/>
      </c>
      <c r="X326" s="26" t="str">
        <f t="shared" si="48"/>
        <v/>
      </c>
      <c r="Z326" s="48" t="str">
        <f>IFERROR(INDEX('Standard Runs'!$E$11:$E$65, MATCH($L326, 'Standard Runs'!$D$11:$D$65, 0)), "")</f>
        <v/>
      </c>
      <c r="AB326" s="26" t="str">
        <f t="shared" si="49"/>
        <v/>
      </c>
      <c r="AC326" s="26" t="str">
        <f t="shared" si="50"/>
        <v/>
      </c>
      <c r="AE326" s="26" t="str">
        <f t="shared" si="51"/>
        <v/>
      </c>
      <c r="AG326" s="26" t="str">
        <f>IF($D326="", "", COUNTIF($D$11:$D$2510, "&gt;"&amp;$D326)+1+COUNTIF($D$11:$D326, $D326)-1)</f>
        <v/>
      </c>
      <c r="AH326" s="92" t="str">
        <f t="shared" si="52"/>
        <v/>
      </c>
      <c r="AJ326" s="26" t="str">
        <f t="shared" si="53"/>
        <v/>
      </c>
      <c r="AK326" s="26" t="str">
        <f t="shared" si="54"/>
        <v/>
      </c>
    </row>
    <row r="327" spans="1:37" x14ac:dyDescent="0.25">
      <c r="A327" s="97"/>
      <c r="B327" s="26" t="str">
        <f t="shared" si="44"/>
        <v/>
      </c>
      <c r="C327" s="97"/>
      <c r="D327" s="123"/>
      <c r="E327" s="124"/>
      <c r="F327" s="125"/>
      <c r="G327" s="97"/>
      <c r="H327" s="24" t="str">
        <f>IF($E327="", "", IFERROR(ROUND($E327*INDEX('Intro &amp; Setup'!$BY$8:$BY$9, MATCH($E$8, 'Intro &amp; Setup'!$BX$8:$BX$9, 0)), 2), ""))</f>
        <v/>
      </c>
      <c r="I327" s="18" t="str">
        <f>IF(OR($E327="", $F327=""), "", IF($E$8='Intro &amp; Setup'!$BX$9, $F327/$E327, IF($H$8='Intro &amp; Setup'!$BX$9, $F327/$H327, "")))</f>
        <v/>
      </c>
      <c r="J327" s="21" t="str">
        <f>IF(OR($E327="", $F327=""), "", IF($E$8='Intro &amp; Setup'!$BX$8, $F327/$E327, IF($H$8='Intro &amp; Setup'!$BX$8, $F327/$H327, "")))</f>
        <v/>
      </c>
      <c r="K327" s="97"/>
      <c r="L327" s="42" t="str">
        <f t="array" ref="L327">IF($W327="", "", IFERROR(INDEX('Standard Runs'!$D$11:$D$65, MATCH(1, ('Standard Runs'!$F$11:$F$65&lt;=E327)*('Standard Runs'!$G$11:$G$65&gt;=E327), 0)), ""))</f>
        <v/>
      </c>
      <c r="M327" s="45" t="str">
        <f t="shared" si="45"/>
        <v/>
      </c>
      <c r="N327" s="97"/>
      <c r="O327" s="52" t="str">
        <f t="shared" si="46"/>
        <v/>
      </c>
      <c r="P327" s="53" t="str">
        <f>IF(OR($L327="", $M327=""), "", COUNTIFS($L$11:$L$2510, $L327, $M$11:$M$2510, "&lt;"&amp;$M327)+1+COUNTIFS($L$11:$L327, $L327, $M$11:$M327, $M327)-1)</f>
        <v/>
      </c>
      <c r="Q327" s="97"/>
      <c r="R327" s="57" t="str">
        <f t="array" ref="R327">IF(OR($L327="", $M327=""), "", MIN(IF($L$11:$L$2510=$L327, $M$11:$M$2510)))</f>
        <v/>
      </c>
      <c r="S327" s="18" t="str">
        <f t="array" ref="S327">IF(OR($L327="", $M327=""), "", AVERAGEIF($L$11:$L$2510, $L327, $M$11:$M$2510))</f>
        <v/>
      </c>
      <c r="T327" s="21" t="str">
        <f t="array" ref="T327">IF(OR($L327="", $M327=""), "", MAX(IF($L$11:$L$2510=$L327, $M$11:$M$2510)))</f>
        <v/>
      </c>
      <c r="U327" s="97"/>
      <c r="W327" s="26" t="str">
        <f t="shared" si="47"/>
        <v/>
      </c>
      <c r="X327" s="26" t="str">
        <f t="shared" si="48"/>
        <v/>
      </c>
      <c r="Z327" s="48" t="str">
        <f>IFERROR(INDEX('Standard Runs'!$E$11:$E$65, MATCH($L327, 'Standard Runs'!$D$11:$D$65, 0)), "")</f>
        <v/>
      </c>
      <c r="AB327" s="26" t="str">
        <f t="shared" si="49"/>
        <v/>
      </c>
      <c r="AC327" s="26" t="str">
        <f t="shared" si="50"/>
        <v/>
      </c>
      <c r="AE327" s="26" t="str">
        <f t="shared" si="51"/>
        <v/>
      </c>
      <c r="AG327" s="26" t="str">
        <f>IF($D327="", "", COUNTIF($D$11:$D$2510, "&gt;"&amp;$D327)+1+COUNTIF($D$11:$D327, $D327)-1)</f>
        <v/>
      </c>
      <c r="AH327" s="92" t="str">
        <f t="shared" si="52"/>
        <v/>
      </c>
      <c r="AJ327" s="26" t="str">
        <f t="shared" si="53"/>
        <v/>
      </c>
      <c r="AK327" s="26" t="str">
        <f t="shared" si="54"/>
        <v/>
      </c>
    </row>
    <row r="328" spans="1:37" x14ac:dyDescent="0.25">
      <c r="A328" s="97"/>
      <c r="B328" s="26" t="str">
        <f t="shared" si="44"/>
        <v/>
      </c>
      <c r="C328" s="97"/>
      <c r="D328" s="123"/>
      <c r="E328" s="124"/>
      <c r="F328" s="125"/>
      <c r="G328" s="97"/>
      <c r="H328" s="24" t="str">
        <f>IF($E328="", "", IFERROR(ROUND($E328*INDEX('Intro &amp; Setup'!$BY$8:$BY$9, MATCH($E$8, 'Intro &amp; Setup'!$BX$8:$BX$9, 0)), 2), ""))</f>
        <v/>
      </c>
      <c r="I328" s="18" t="str">
        <f>IF(OR($E328="", $F328=""), "", IF($E$8='Intro &amp; Setup'!$BX$9, $F328/$E328, IF($H$8='Intro &amp; Setup'!$BX$9, $F328/$H328, "")))</f>
        <v/>
      </c>
      <c r="J328" s="21" t="str">
        <f>IF(OR($E328="", $F328=""), "", IF($E$8='Intro &amp; Setup'!$BX$8, $F328/$E328, IF($H$8='Intro &amp; Setup'!$BX$8, $F328/$H328, "")))</f>
        <v/>
      </c>
      <c r="K328" s="97"/>
      <c r="L328" s="42" t="str">
        <f t="array" ref="L328">IF($W328="", "", IFERROR(INDEX('Standard Runs'!$D$11:$D$65, MATCH(1, ('Standard Runs'!$F$11:$F$65&lt;=E328)*('Standard Runs'!$G$11:$G$65&gt;=E328), 0)), ""))</f>
        <v/>
      </c>
      <c r="M328" s="45" t="str">
        <f t="shared" si="45"/>
        <v/>
      </c>
      <c r="N328" s="97"/>
      <c r="O328" s="52" t="str">
        <f t="shared" si="46"/>
        <v/>
      </c>
      <c r="P328" s="53" t="str">
        <f>IF(OR($L328="", $M328=""), "", COUNTIFS($L$11:$L$2510, $L328, $M$11:$M$2510, "&lt;"&amp;$M328)+1+COUNTIFS($L$11:$L328, $L328, $M$11:$M328, $M328)-1)</f>
        <v/>
      </c>
      <c r="Q328" s="97"/>
      <c r="R328" s="57" t="str">
        <f t="array" ref="R328">IF(OR($L328="", $M328=""), "", MIN(IF($L$11:$L$2510=$L328, $M$11:$M$2510)))</f>
        <v/>
      </c>
      <c r="S328" s="18" t="str">
        <f t="array" ref="S328">IF(OR($L328="", $M328=""), "", AVERAGEIF($L$11:$L$2510, $L328, $M$11:$M$2510))</f>
        <v/>
      </c>
      <c r="T328" s="21" t="str">
        <f t="array" ref="T328">IF(OR($L328="", $M328=""), "", MAX(IF($L$11:$L$2510=$L328, $M$11:$M$2510)))</f>
        <v/>
      </c>
      <c r="U328" s="97"/>
      <c r="W328" s="26" t="str">
        <f t="shared" si="47"/>
        <v/>
      </c>
      <c r="X328" s="26" t="str">
        <f t="shared" si="48"/>
        <v/>
      </c>
      <c r="Z328" s="48" t="str">
        <f>IFERROR(INDEX('Standard Runs'!$E$11:$E$65, MATCH($L328, 'Standard Runs'!$D$11:$D$65, 0)), "")</f>
        <v/>
      </c>
      <c r="AB328" s="26" t="str">
        <f t="shared" si="49"/>
        <v/>
      </c>
      <c r="AC328" s="26" t="str">
        <f t="shared" si="50"/>
        <v/>
      </c>
      <c r="AE328" s="26" t="str">
        <f t="shared" si="51"/>
        <v/>
      </c>
      <c r="AG328" s="26" t="str">
        <f>IF($D328="", "", COUNTIF($D$11:$D$2510, "&gt;"&amp;$D328)+1+COUNTIF($D$11:$D328, $D328)-1)</f>
        <v/>
      </c>
      <c r="AH328" s="92" t="str">
        <f t="shared" si="52"/>
        <v/>
      </c>
      <c r="AJ328" s="26" t="str">
        <f t="shared" si="53"/>
        <v/>
      </c>
      <c r="AK328" s="26" t="str">
        <f t="shared" si="54"/>
        <v/>
      </c>
    </row>
    <row r="329" spans="1:37" x14ac:dyDescent="0.25">
      <c r="A329" s="97"/>
      <c r="B329" s="26" t="str">
        <f t="shared" si="44"/>
        <v/>
      </c>
      <c r="C329" s="97"/>
      <c r="D329" s="123"/>
      <c r="E329" s="124"/>
      <c r="F329" s="125"/>
      <c r="G329" s="97"/>
      <c r="H329" s="24" t="str">
        <f>IF($E329="", "", IFERROR(ROUND($E329*INDEX('Intro &amp; Setup'!$BY$8:$BY$9, MATCH($E$8, 'Intro &amp; Setup'!$BX$8:$BX$9, 0)), 2), ""))</f>
        <v/>
      </c>
      <c r="I329" s="18" t="str">
        <f>IF(OR($E329="", $F329=""), "", IF($E$8='Intro &amp; Setup'!$BX$9, $F329/$E329, IF($H$8='Intro &amp; Setup'!$BX$9, $F329/$H329, "")))</f>
        <v/>
      </c>
      <c r="J329" s="21" t="str">
        <f>IF(OR($E329="", $F329=""), "", IF($E$8='Intro &amp; Setup'!$BX$8, $F329/$E329, IF($H$8='Intro &amp; Setup'!$BX$8, $F329/$H329, "")))</f>
        <v/>
      </c>
      <c r="K329" s="97"/>
      <c r="L329" s="42" t="str">
        <f t="array" ref="L329">IF($W329="", "", IFERROR(INDEX('Standard Runs'!$D$11:$D$65, MATCH(1, ('Standard Runs'!$F$11:$F$65&lt;=E329)*('Standard Runs'!$G$11:$G$65&gt;=E329), 0)), ""))</f>
        <v/>
      </c>
      <c r="M329" s="45" t="str">
        <f t="shared" si="45"/>
        <v/>
      </c>
      <c r="N329" s="97"/>
      <c r="O329" s="52" t="str">
        <f t="shared" si="46"/>
        <v/>
      </c>
      <c r="P329" s="53" t="str">
        <f>IF(OR($L329="", $M329=""), "", COUNTIFS($L$11:$L$2510, $L329, $M$11:$M$2510, "&lt;"&amp;$M329)+1+COUNTIFS($L$11:$L329, $L329, $M$11:$M329, $M329)-1)</f>
        <v/>
      </c>
      <c r="Q329" s="97"/>
      <c r="R329" s="57" t="str">
        <f t="array" ref="R329">IF(OR($L329="", $M329=""), "", MIN(IF($L$11:$L$2510=$L329, $M$11:$M$2510)))</f>
        <v/>
      </c>
      <c r="S329" s="18" t="str">
        <f t="array" ref="S329">IF(OR($L329="", $M329=""), "", AVERAGEIF($L$11:$L$2510, $L329, $M$11:$M$2510))</f>
        <v/>
      </c>
      <c r="T329" s="21" t="str">
        <f t="array" ref="T329">IF(OR($L329="", $M329=""), "", MAX(IF($L$11:$L$2510=$L329, $M$11:$M$2510)))</f>
        <v/>
      </c>
      <c r="U329" s="97"/>
      <c r="W329" s="26" t="str">
        <f t="shared" si="47"/>
        <v/>
      </c>
      <c r="X329" s="26" t="str">
        <f t="shared" si="48"/>
        <v/>
      </c>
      <c r="Z329" s="48" t="str">
        <f>IFERROR(INDEX('Standard Runs'!$E$11:$E$65, MATCH($L329, 'Standard Runs'!$D$11:$D$65, 0)), "")</f>
        <v/>
      </c>
      <c r="AB329" s="26" t="str">
        <f t="shared" si="49"/>
        <v/>
      </c>
      <c r="AC329" s="26" t="str">
        <f t="shared" si="50"/>
        <v/>
      </c>
      <c r="AE329" s="26" t="str">
        <f t="shared" si="51"/>
        <v/>
      </c>
      <c r="AG329" s="26" t="str">
        <f>IF($D329="", "", COUNTIF($D$11:$D$2510, "&gt;"&amp;$D329)+1+COUNTIF($D$11:$D329, $D329)-1)</f>
        <v/>
      </c>
      <c r="AH329" s="92" t="str">
        <f t="shared" si="52"/>
        <v/>
      </c>
      <c r="AJ329" s="26" t="str">
        <f t="shared" si="53"/>
        <v/>
      </c>
      <c r="AK329" s="26" t="str">
        <f t="shared" si="54"/>
        <v/>
      </c>
    </row>
    <row r="330" spans="1:37" x14ac:dyDescent="0.25">
      <c r="A330" s="97"/>
      <c r="B330" s="26" t="str">
        <f t="shared" si="44"/>
        <v/>
      </c>
      <c r="C330" s="97"/>
      <c r="D330" s="123"/>
      <c r="E330" s="124"/>
      <c r="F330" s="125"/>
      <c r="G330" s="97"/>
      <c r="H330" s="24" t="str">
        <f>IF($E330="", "", IFERROR(ROUND($E330*INDEX('Intro &amp; Setup'!$BY$8:$BY$9, MATCH($E$8, 'Intro &amp; Setup'!$BX$8:$BX$9, 0)), 2), ""))</f>
        <v/>
      </c>
      <c r="I330" s="18" t="str">
        <f>IF(OR($E330="", $F330=""), "", IF($E$8='Intro &amp; Setup'!$BX$9, $F330/$E330, IF($H$8='Intro &amp; Setup'!$BX$9, $F330/$H330, "")))</f>
        <v/>
      </c>
      <c r="J330" s="21" t="str">
        <f>IF(OR($E330="", $F330=""), "", IF($E$8='Intro &amp; Setup'!$BX$8, $F330/$E330, IF($H$8='Intro &amp; Setup'!$BX$8, $F330/$H330, "")))</f>
        <v/>
      </c>
      <c r="K330" s="97"/>
      <c r="L330" s="42" t="str">
        <f t="array" ref="L330">IF($W330="", "", IFERROR(INDEX('Standard Runs'!$D$11:$D$65, MATCH(1, ('Standard Runs'!$F$11:$F$65&lt;=E330)*('Standard Runs'!$G$11:$G$65&gt;=E330), 0)), ""))</f>
        <v/>
      </c>
      <c r="M330" s="45" t="str">
        <f t="shared" si="45"/>
        <v/>
      </c>
      <c r="N330" s="97"/>
      <c r="O330" s="52" t="str">
        <f t="shared" si="46"/>
        <v/>
      </c>
      <c r="P330" s="53" t="str">
        <f>IF(OR($L330="", $M330=""), "", COUNTIFS($L$11:$L$2510, $L330, $M$11:$M$2510, "&lt;"&amp;$M330)+1+COUNTIFS($L$11:$L330, $L330, $M$11:$M330, $M330)-1)</f>
        <v/>
      </c>
      <c r="Q330" s="97"/>
      <c r="R330" s="57" t="str">
        <f t="array" ref="R330">IF(OR($L330="", $M330=""), "", MIN(IF($L$11:$L$2510=$L330, $M$11:$M$2510)))</f>
        <v/>
      </c>
      <c r="S330" s="18" t="str">
        <f t="array" ref="S330">IF(OR($L330="", $M330=""), "", AVERAGEIF($L$11:$L$2510, $L330, $M$11:$M$2510))</f>
        <v/>
      </c>
      <c r="T330" s="21" t="str">
        <f t="array" ref="T330">IF(OR($L330="", $M330=""), "", MAX(IF($L$11:$L$2510=$L330, $M$11:$M$2510)))</f>
        <v/>
      </c>
      <c r="U330" s="97"/>
      <c r="W330" s="26" t="str">
        <f t="shared" si="47"/>
        <v/>
      </c>
      <c r="X330" s="26" t="str">
        <f t="shared" si="48"/>
        <v/>
      </c>
      <c r="Z330" s="48" t="str">
        <f>IFERROR(INDEX('Standard Runs'!$E$11:$E$65, MATCH($L330, 'Standard Runs'!$D$11:$D$65, 0)), "")</f>
        <v/>
      </c>
      <c r="AB330" s="26" t="str">
        <f t="shared" si="49"/>
        <v/>
      </c>
      <c r="AC330" s="26" t="str">
        <f t="shared" si="50"/>
        <v/>
      </c>
      <c r="AE330" s="26" t="str">
        <f t="shared" si="51"/>
        <v/>
      </c>
      <c r="AG330" s="26" t="str">
        <f>IF($D330="", "", COUNTIF($D$11:$D$2510, "&gt;"&amp;$D330)+1+COUNTIF($D$11:$D330, $D330)-1)</f>
        <v/>
      </c>
      <c r="AH330" s="92" t="str">
        <f t="shared" si="52"/>
        <v/>
      </c>
      <c r="AJ330" s="26" t="str">
        <f t="shared" si="53"/>
        <v/>
      </c>
      <c r="AK330" s="26" t="str">
        <f t="shared" si="54"/>
        <v/>
      </c>
    </row>
    <row r="331" spans="1:37" x14ac:dyDescent="0.25">
      <c r="A331" s="97"/>
      <c r="B331" s="26" t="str">
        <f t="shared" si="44"/>
        <v/>
      </c>
      <c r="C331" s="97"/>
      <c r="D331" s="123"/>
      <c r="E331" s="124"/>
      <c r="F331" s="125"/>
      <c r="G331" s="97"/>
      <c r="H331" s="24" t="str">
        <f>IF($E331="", "", IFERROR(ROUND($E331*INDEX('Intro &amp; Setup'!$BY$8:$BY$9, MATCH($E$8, 'Intro &amp; Setup'!$BX$8:$BX$9, 0)), 2), ""))</f>
        <v/>
      </c>
      <c r="I331" s="18" t="str">
        <f>IF(OR($E331="", $F331=""), "", IF($E$8='Intro &amp; Setup'!$BX$9, $F331/$E331, IF($H$8='Intro &amp; Setup'!$BX$9, $F331/$H331, "")))</f>
        <v/>
      </c>
      <c r="J331" s="21" t="str">
        <f>IF(OR($E331="", $F331=""), "", IF($E$8='Intro &amp; Setup'!$BX$8, $F331/$E331, IF($H$8='Intro &amp; Setup'!$BX$8, $F331/$H331, "")))</f>
        <v/>
      </c>
      <c r="K331" s="97"/>
      <c r="L331" s="42" t="str">
        <f t="array" ref="L331">IF($W331="", "", IFERROR(INDEX('Standard Runs'!$D$11:$D$65, MATCH(1, ('Standard Runs'!$F$11:$F$65&lt;=E331)*('Standard Runs'!$G$11:$G$65&gt;=E331), 0)), ""))</f>
        <v/>
      </c>
      <c r="M331" s="45" t="str">
        <f t="shared" si="45"/>
        <v/>
      </c>
      <c r="N331" s="97"/>
      <c r="O331" s="52" t="str">
        <f t="shared" si="46"/>
        <v/>
      </c>
      <c r="P331" s="53" t="str">
        <f>IF(OR($L331="", $M331=""), "", COUNTIFS($L$11:$L$2510, $L331, $M$11:$M$2510, "&lt;"&amp;$M331)+1+COUNTIFS($L$11:$L331, $L331, $M$11:$M331, $M331)-1)</f>
        <v/>
      </c>
      <c r="Q331" s="97"/>
      <c r="R331" s="57" t="str">
        <f t="array" ref="R331">IF(OR($L331="", $M331=""), "", MIN(IF($L$11:$L$2510=$L331, $M$11:$M$2510)))</f>
        <v/>
      </c>
      <c r="S331" s="18" t="str">
        <f t="array" ref="S331">IF(OR($L331="", $M331=""), "", AVERAGEIF($L$11:$L$2510, $L331, $M$11:$M$2510))</f>
        <v/>
      </c>
      <c r="T331" s="21" t="str">
        <f t="array" ref="T331">IF(OR($L331="", $M331=""), "", MAX(IF($L$11:$L$2510=$L331, $M$11:$M$2510)))</f>
        <v/>
      </c>
      <c r="U331" s="97"/>
      <c r="W331" s="26" t="str">
        <f t="shared" si="47"/>
        <v/>
      </c>
      <c r="X331" s="26" t="str">
        <f t="shared" si="48"/>
        <v/>
      </c>
      <c r="Z331" s="48" t="str">
        <f>IFERROR(INDEX('Standard Runs'!$E$11:$E$65, MATCH($L331, 'Standard Runs'!$D$11:$D$65, 0)), "")</f>
        <v/>
      </c>
      <c r="AB331" s="26" t="str">
        <f t="shared" si="49"/>
        <v/>
      </c>
      <c r="AC331" s="26" t="str">
        <f t="shared" si="50"/>
        <v/>
      </c>
      <c r="AE331" s="26" t="str">
        <f t="shared" si="51"/>
        <v/>
      </c>
      <c r="AG331" s="26" t="str">
        <f>IF($D331="", "", COUNTIF($D$11:$D$2510, "&gt;"&amp;$D331)+1+COUNTIF($D$11:$D331, $D331)-1)</f>
        <v/>
      </c>
      <c r="AH331" s="92" t="str">
        <f t="shared" si="52"/>
        <v/>
      </c>
      <c r="AJ331" s="26" t="str">
        <f t="shared" si="53"/>
        <v/>
      </c>
      <c r="AK331" s="26" t="str">
        <f t="shared" si="54"/>
        <v/>
      </c>
    </row>
    <row r="332" spans="1:37" x14ac:dyDescent="0.25">
      <c r="A332" s="97"/>
      <c r="B332" s="26" t="str">
        <f t="shared" ref="B332:B395" si="55">IF($P332="", "", IFERROR(INDEX($X$3:$X$5, MATCH($P332, $Y$3:$Y$5, 0)), ""))</f>
        <v/>
      </c>
      <c r="C332" s="97"/>
      <c r="D332" s="123"/>
      <c r="E332" s="124"/>
      <c r="F332" s="125"/>
      <c r="G332" s="97"/>
      <c r="H332" s="24" t="str">
        <f>IF($E332="", "", IFERROR(ROUND($E332*INDEX('Intro &amp; Setup'!$BY$8:$BY$9, MATCH($E$8, 'Intro &amp; Setup'!$BX$8:$BX$9, 0)), 2), ""))</f>
        <v/>
      </c>
      <c r="I332" s="18" t="str">
        <f>IF(OR($E332="", $F332=""), "", IF($E$8='Intro &amp; Setup'!$BX$9, $F332/$E332, IF($H$8='Intro &amp; Setup'!$BX$9, $F332/$H332, "")))</f>
        <v/>
      </c>
      <c r="J332" s="21" t="str">
        <f>IF(OR($E332="", $F332=""), "", IF($E$8='Intro &amp; Setup'!$BX$8, $F332/$E332, IF($H$8='Intro &amp; Setup'!$BX$8, $F332/$H332, "")))</f>
        <v/>
      </c>
      <c r="K332" s="97"/>
      <c r="L332" s="42" t="str">
        <f t="array" ref="L332">IF($W332="", "", IFERROR(INDEX('Standard Runs'!$D$11:$D$65, MATCH(1, ('Standard Runs'!$F$11:$F$65&lt;=E332)*('Standard Runs'!$G$11:$G$65&gt;=E332), 0)), ""))</f>
        <v/>
      </c>
      <c r="M332" s="45" t="str">
        <f t="shared" ref="M332:M395" si="56">IFERROR($F332/$E332*$Z332, "")</f>
        <v/>
      </c>
      <c r="N332" s="97"/>
      <c r="O332" s="52" t="str">
        <f t="shared" ref="O332:O395" si="57">IF($L332="", "", COUNTIF($L$11:$L$2510, $L332))</f>
        <v/>
      </c>
      <c r="P332" s="53" t="str">
        <f>IF(OR($L332="", $M332=""), "", COUNTIFS($L$11:$L$2510, $L332, $M$11:$M$2510, "&lt;"&amp;$M332)+1+COUNTIFS($L$11:$L332, $L332, $M$11:$M332, $M332)-1)</f>
        <v/>
      </c>
      <c r="Q332" s="97"/>
      <c r="R332" s="57" t="str">
        <f t="array" ref="R332">IF(OR($L332="", $M332=""), "", MIN(IF($L$11:$L$2510=$L332, $M$11:$M$2510)))</f>
        <v/>
      </c>
      <c r="S332" s="18" t="str">
        <f t="array" ref="S332">IF(OR($L332="", $M332=""), "", AVERAGEIF($L$11:$L$2510, $L332, $M$11:$M$2510))</f>
        <v/>
      </c>
      <c r="T332" s="21" t="str">
        <f t="array" ref="T332">IF(OR($L332="", $M332=""), "", MAX(IF($L$11:$L$2510=$L332, $M$11:$M$2510)))</f>
        <v/>
      </c>
      <c r="U332" s="97"/>
      <c r="W332" s="26" t="str">
        <f t="shared" ref="W332:W395" si="58">IF(AND($D332="", $E332="", $F332=""), "", "X")</f>
        <v/>
      </c>
      <c r="X332" s="26" t="str">
        <f t="shared" ref="X332:X395" si="59">IF($W332="", "", IF($L332="", "X", ""))</f>
        <v/>
      </c>
      <c r="Z332" s="48" t="str">
        <f>IFERROR(INDEX('Standard Runs'!$E$11:$E$65, MATCH($L332, 'Standard Runs'!$D$11:$D$65, 0)), "")</f>
        <v/>
      </c>
      <c r="AB332" s="26" t="str">
        <f t="shared" ref="AB332:AB395" si="60">IF($B332="", "", _xlfn.CONCAT($L332, " - ", $P332))</f>
        <v/>
      </c>
      <c r="AC332" s="26" t="str">
        <f t="shared" ref="AC332:AC395" si="61">IF(COUNTIF($D332:$F332, "")=0, "X", "")</f>
        <v/>
      </c>
      <c r="AE332" s="26" t="str">
        <f t="shared" ref="AE332:AE395" si="62">IF($P332="", "", IF($P332=1, _xlfn.CONCAT($L332, " - ", $AE$7), IF($P332=$O332, _xlfn.CONCAT($L332, " - ", $AE$8), "")))</f>
        <v/>
      </c>
      <c r="AG332" s="26" t="str">
        <f>IF($D332="", "", COUNTIF($D$11:$D$2510, "&gt;"&amp;$D332)+1+COUNTIF($D$11:$D332, $D332)-1)</f>
        <v/>
      </c>
      <c r="AH332" s="92" t="str">
        <f t="shared" ref="AH332:AH395" si="63">IF(OR($M332="", $Z332=""), "", $M332/$Z332)</f>
        <v/>
      </c>
      <c r="AJ332" s="26" t="str">
        <f t="shared" ref="AJ332:AJ395" si="64">IF(OR($AJ$8="", $AG332=""), "", IF($AJ$8=$L332, $AG332, ""))</f>
        <v/>
      </c>
      <c r="AK332" s="26" t="str">
        <f t="shared" ref="AK332:AK395" si="65">IF($AJ332="", "", COUNTIF($AJ$11:$AJ$2510, "&lt;"&amp;$AJ332)+1)</f>
        <v/>
      </c>
    </row>
    <row r="333" spans="1:37" x14ac:dyDescent="0.25">
      <c r="A333" s="97"/>
      <c r="B333" s="26" t="str">
        <f t="shared" si="55"/>
        <v/>
      </c>
      <c r="C333" s="97"/>
      <c r="D333" s="123"/>
      <c r="E333" s="124"/>
      <c r="F333" s="125"/>
      <c r="G333" s="97"/>
      <c r="H333" s="24" t="str">
        <f>IF($E333="", "", IFERROR(ROUND($E333*INDEX('Intro &amp; Setup'!$BY$8:$BY$9, MATCH($E$8, 'Intro &amp; Setup'!$BX$8:$BX$9, 0)), 2), ""))</f>
        <v/>
      </c>
      <c r="I333" s="18" t="str">
        <f>IF(OR($E333="", $F333=""), "", IF($E$8='Intro &amp; Setup'!$BX$9, $F333/$E333, IF($H$8='Intro &amp; Setup'!$BX$9, $F333/$H333, "")))</f>
        <v/>
      </c>
      <c r="J333" s="21" t="str">
        <f>IF(OR($E333="", $F333=""), "", IF($E$8='Intro &amp; Setup'!$BX$8, $F333/$E333, IF($H$8='Intro &amp; Setup'!$BX$8, $F333/$H333, "")))</f>
        <v/>
      </c>
      <c r="K333" s="97"/>
      <c r="L333" s="42" t="str">
        <f t="array" ref="L333">IF($W333="", "", IFERROR(INDEX('Standard Runs'!$D$11:$D$65, MATCH(1, ('Standard Runs'!$F$11:$F$65&lt;=E333)*('Standard Runs'!$G$11:$G$65&gt;=E333), 0)), ""))</f>
        <v/>
      </c>
      <c r="M333" s="45" t="str">
        <f t="shared" si="56"/>
        <v/>
      </c>
      <c r="N333" s="97"/>
      <c r="O333" s="52" t="str">
        <f t="shared" si="57"/>
        <v/>
      </c>
      <c r="P333" s="53" t="str">
        <f>IF(OR($L333="", $M333=""), "", COUNTIFS($L$11:$L$2510, $L333, $M$11:$M$2510, "&lt;"&amp;$M333)+1+COUNTIFS($L$11:$L333, $L333, $M$11:$M333, $M333)-1)</f>
        <v/>
      </c>
      <c r="Q333" s="97"/>
      <c r="R333" s="57" t="str">
        <f t="array" ref="R333">IF(OR($L333="", $M333=""), "", MIN(IF($L$11:$L$2510=$L333, $M$11:$M$2510)))</f>
        <v/>
      </c>
      <c r="S333" s="18" t="str">
        <f t="array" ref="S333">IF(OR($L333="", $M333=""), "", AVERAGEIF($L$11:$L$2510, $L333, $M$11:$M$2510))</f>
        <v/>
      </c>
      <c r="T333" s="21" t="str">
        <f t="array" ref="T333">IF(OR($L333="", $M333=""), "", MAX(IF($L$11:$L$2510=$L333, $M$11:$M$2510)))</f>
        <v/>
      </c>
      <c r="U333" s="97"/>
      <c r="W333" s="26" t="str">
        <f t="shared" si="58"/>
        <v/>
      </c>
      <c r="X333" s="26" t="str">
        <f t="shared" si="59"/>
        <v/>
      </c>
      <c r="Z333" s="48" t="str">
        <f>IFERROR(INDEX('Standard Runs'!$E$11:$E$65, MATCH($L333, 'Standard Runs'!$D$11:$D$65, 0)), "")</f>
        <v/>
      </c>
      <c r="AB333" s="26" t="str">
        <f t="shared" si="60"/>
        <v/>
      </c>
      <c r="AC333" s="26" t="str">
        <f t="shared" si="61"/>
        <v/>
      </c>
      <c r="AE333" s="26" t="str">
        <f t="shared" si="62"/>
        <v/>
      </c>
      <c r="AG333" s="26" t="str">
        <f>IF($D333="", "", COUNTIF($D$11:$D$2510, "&gt;"&amp;$D333)+1+COUNTIF($D$11:$D333, $D333)-1)</f>
        <v/>
      </c>
      <c r="AH333" s="92" t="str">
        <f t="shared" si="63"/>
        <v/>
      </c>
      <c r="AJ333" s="26" t="str">
        <f t="shared" si="64"/>
        <v/>
      </c>
      <c r="AK333" s="26" t="str">
        <f t="shared" si="65"/>
        <v/>
      </c>
    </row>
    <row r="334" spans="1:37" x14ac:dyDescent="0.25">
      <c r="A334" s="97"/>
      <c r="B334" s="26" t="str">
        <f t="shared" si="55"/>
        <v/>
      </c>
      <c r="C334" s="97"/>
      <c r="D334" s="123"/>
      <c r="E334" s="124"/>
      <c r="F334" s="125"/>
      <c r="G334" s="97"/>
      <c r="H334" s="24" t="str">
        <f>IF($E334="", "", IFERROR(ROUND($E334*INDEX('Intro &amp; Setup'!$BY$8:$BY$9, MATCH($E$8, 'Intro &amp; Setup'!$BX$8:$BX$9, 0)), 2), ""))</f>
        <v/>
      </c>
      <c r="I334" s="18" t="str">
        <f>IF(OR($E334="", $F334=""), "", IF($E$8='Intro &amp; Setup'!$BX$9, $F334/$E334, IF($H$8='Intro &amp; Setup'!$BX$9, $F334/$H334, "")))</f>
        <v/>
      </c>
      <c r="J334" s="21" t="str">
        <f>IF(OR($E334="", $F334=""), "", IF($E$8='Intro &amp; Setup'!$BX$8, $F334/$E334, IF($H$8='Intro &amp; Setup'!$BX$8, $F334/$H334, "")))</f>
        <v/>
      </c>
      <c r="K334" s="97"/>
      <c r="L334" s="42" t="str">
        <f t="array" ref="L334">IF($W334="", "", IFERROR(INDEX('Standard Runs'!$D$11:$D$65, MATCH(1, ('Standard Runs'!$F$11:$F$65&lt;=E334)*('Standard Runs'!$G$11:$G$65&gt;=E334), 0)), ""))</f>
        <v/>
      </c>
      <c r="M334" s="45" t="str">
        <f t="shared" si="56"/>
        <v/>
      </c>
      <c r="N334" s="97"/>
      <c r="O334" s="52" t="str">
        <f t="shared" si="57"/>
        <v/>
      </c>
      <c r="P334" s="53" t="str">
        <f>IF(OR($L334="", $M334=""), "", COUNTIFS($L$11:$L$2510, $L334, $M$11:$M$2510, "&lt;"&amp;$M334)+1+COUNTIFS($L$11:$L334, $L334, $M$11:$M334, $M334)-1)</f>
        <v/>
      </c>
      <c r="Q334" s="97"/>
      <c r="R334" s="57" t="str">
        <f t="array" ref="R334">IF(OR($L334="", $M334=""), "", MIN(IF($L$11:$L$2510=$L334, $M$11:$M$2510)))</f>
        <v/>
      </c>
      <c r="S334" s="18" t="str">
        <f t="array" ref="S334">IF(OR($L334="", $M334=""), "", AVERAGEIF($L$11:$L$2510, $L334, $M$11:$M$2510))</f>
        <v/>
      </c>
      <c r="T334" s="21" t="str">
        <f t="array" ref="T334">IF(OR($L334="", $M334=""), "", MAX(IF($L$11:$L$2510=$L334, $M$11:$M$2510)))</f>
        <v/>
      </c>
      <c r="U334" s="97"/>
      <c r="W334" s="26" t="str">
        <f t="shared" si="58"/>
        <v/>
      </c>
      <c r="X334" s="26" t="str">
        <f t="shared" si="59"/>
        <v/>
      </c>
      <c r="Z334" s="48" t="str">
        <f>IFERROR(INDEX('Standard Runs'!$E$11:$E$65, MATCH($L334, 'Standard Runs'!$D$11:$D$65, 0)), "")</f>
        <v/>
      </c>
      <c r="AB334" s="26" t="str">
        <f t="shared" si="60"/>
        <v/>
      </c>
      <c r="AC334" s="26" t="str">
        <f t="shared" si="61"/>
        <v/>
      </c>
      <c r="AE334" s="26" t="str">
        <f t="shared" si="62"/>
        <v/>
      </c>
      <c r="AG334" s="26" t="str">
        <f>IF($D334="", "", COUNTIF($D$11:$D$2510, "&gt;"&amp;$D334)+1+COUNTIF($D$11:$D334, $D334)-1)</f>
        <v/>
      </c>
      <c r="AH334" s="92" t="str">
        <f t="shared" si="63"/>
        <v/>
      </c>
      <c r="AJ334" s="26" t="str">
        <f t="shared" si="64"/>
        <v/>
      </c>
      <c r="AK334" s="26" t="str">
        <f t="shared" si="65"/>
        <v/>
      </c>
    </row>
    <row r="335" spans="1:37" x14ac:dyDescent="0.25">
      <c r="A335" s="97"/>
      <c r="B335" s="26" t="str">
        <f t="shared" si="55"/>
        <v/>
      </c>
      <c r="C335" s="97"/>
      <c r="D335" s="123"/>
      <c r="E335" s="124"/>
      <c r="F335" s="125"/>
      <c r="G335" s="97"/>
      <c r="H335" s="24" t="str">
        <f>IF($E335="", "", IFERROR(ROUND($E335*INDEX('Intro &amp; Setup'!$BY$8:$BY$9, MATCH($E$8, 'Intro &amp; Setup'!$BX$8:$BX$9, 0)), 2), ""))</f>
        <v/>
      </c>
      <c r="I335" s="18" t="str">
        <f>IF(OR($E335="", $F335=""), "", IF($E$8='Intro &amp; Setup'!$BX$9, $F335/$E335, IF($H$8='Intro &amp; Setup'!$BX$9, $F335/$H335, "")))</f>
        <v/>
      </c>
      <c r="J335" s="21" t="str">
        <f>IF(OR($E335="", $F335=""), "", IF($E$8='Intro &amp; Setup'!$BX$8, $F335/$E335, IF($H$8='Intro &amp; Setup'!$BX$8, $F335/$H335, "")))</f>
        <v/>
      </c>
      <c r="K335" s="97"/>
      <c r="L335" s="42" t="str">
        <f t="array" ref="L335">IF($W335="", "", IFERROR(INDEX('Standard Runs'!$D$11:$D$65, MATCH(1, ('Standard Runs'!$F$11:$F$65&lt;=E335)*('Standard Runs'!$G$11:$G$65&gt;=E335), 0)), ""))</f>
        <v/>
      </c>
      <c r="M335" s="45" t="str">
        <f t="shared" si="56"/>
        <v/>
      </c>
      <c r="N335" s="97"/>
      <c r="O335" s="52" t="str">
        <f t="shared" si="57"/>
        <v/>
      </c>
      <c r="P335" s="53" t="str">
        <f>IF(OR($L335="", $M335=""), "", COUNTIFS($L$11:$L$2510, $L335, $M$11:$M$2510, "&lt;"&amp;$M335)+1+COUNTIFS($L$11:$L335, $L335, $M$11:$M335, $M335)-1)</f>
        <v/>
      </c>
      <c r="Q335" s="97"/>
      <c r="R335" s="57" t="str">
        <f t="array" ref="R335">IF(OR($L335="", $M335=""), "", MIN(IF($L$11:$L$2510=$L335, $M$11:$M$2510)))</f>
        <v/>
      </c>
      <c r="S335" s="18" t="str">
        <f t="array" ref="S335">IF(OR($L335="", $M335=""), "", AVERAGEIF($L$11:$L$2510, $L335, $M$11:$M$2510))</f>
        <v/>
      </c>
      <c r="T335" s="21" t="str">
        <f t="array" ref="T335">IF(OR($L335="", $M335=""), "", MAX(IF($L$11:$L$2510=$L335, $M$11:$M$2510)))</f>
        <v/>
      </c>
      <c r="U335" s="97"/>
      <c r="W335" s="26" t="str">
        <f t="shared" si="58"/>
        <v/>
      </c>
      <c r="X335" s="26" t="str">
        <f t="shared" si="59"/>
        <v/>
      </c>
      <c r="Z335" s="48" t="str">
        <f>IFERROR(INDEX('Standard Runs'!$E$11:$E$65, MATCH($L335, 'Standard Runs'!$D$11:$D$65, 0)), "")</f>
        <v/>
      </c>
      <c r="AB335" s="26" t="str">
        <f t="shared" si="60"/>
        <v/>
      </c>
      <c r="AC335" s="26" t="str">
        <f t="shared" si="61"/>
        <v/>
      </c>
      <c r="AE335" s="26" t="str">
        <f t="shared" si="62"/>
        <v/>
      </c>
      <c r="AG335" s="26" t="str">
        <f>IF($D335="", "", COUNTIF($D$11:$D$2510, "&gt;"&amp;$D335)+1+COUNTIF($D$11:$D335, $D335)-1)</f>
        <v/>
      </c>
      <c r="AH335" s="92" t="str">
        <f t="shared" si="63"/>
        <v/>
      </c>
      <c r="AJ335" s="26" t="str">
        <f t="shared" si="64"/>
        <v/>
      </c>
      <c r="AK335" s="26" t="str">
        <f t="shared" si="65"/>
        <v/>
      </c>
    </row>
    <row r="336" spans="1:37" x14ac:dyDescent="0.25">
      <c r="A336" s="97"/>
      <c r="B336" s="26" t="str">
        <f t="shared" si="55"/>
        <v/>
      </c>
      <c r="C336" s="97"/>
      <c r="D336" s="123"/>
      <c r="E336" s="124"/>
      <c r="F336" s="125"/>
      <c r="G336" s="97"/>
      <c r="H336" s="24" t="str">
        <f>IF($E336="", "", IFERROR(ROUND($E336*INDEX('Intro &amp; Setup'!$BY$8:$BY$9, MATCH($E$8, 'Intro &amp; Setup'!$BX$8:$BX$9, 0)), 2), ""))</f>
        <v/>
      </c>
      <c r="I336" s="18" t="str">
        <f>IF(OR($E336="", $F336=""), "", IF($E$8='Intro &amp; Setup'!$BX$9, $F336/$E336, IF($H$8='Intro &amp; Setup'!$BX$9, $F336/$H336, "")))</f>
        <v/>
      </c>
      <c r="J336" s="21" t="str">
        <f>IF(OR($E336="", $F336=""), "", IF($E$8='Intro &amp; Setup'!$BX$8, $F336/$E336, IF($H$8='Intro &amp; Setup'!$BX$8, $F336/$H336, "")))</f>
        <v/>
      </c>
      <c r="K336" s="97"/>
      <c r="L336" s="42" t="str">
        <f t="array" ref="L336">IF($W336="", "", IFERROR(INDEX('Standard Runs'!$D$11:$D$65, MATCH(1, ('Standard Runs'!$F$11:$F$65&lt;=E336)*('Standard Runs'!$G$11:$G$65&gt;=E336), 0)), ""))</f>
        <v/>
      </c>
      <c r="M336" s="45" t="str">
        <f t="shared" si="56"/>
        <v/>
      </c>
      <c r="N336" s="97"/>
      <c r="O336" s="52" t="str">
        <f t="shared" si="57"/>
        <v/>
      </c>
      <c r="P336" s="53" t="str">
        <f>IF(OR($L336="", $M336=""), "", COUNTIFS($L$11:$L$2510, $L336, $M$11:$M$2510, "&lt;"&amp;$M336)+1+COUNTIFS($L$11:$L336, $L336, $M$11:$M336, $M336)-1)</f>
        <v/>
      </c>
      <c r="Q336" s="97"/>
      <c r="R336" s="57" t="str">
        <f t="array" ref="R336">IF(OR($L336="", $M336=""), "", MIN(IF($L$11:$L$2510=$L336, $M$11:$M$2510)))</f>
        <v/>
      </c>
      <c r="S336" s="18" t="str">
        <f t="array" ref="S336">IF(OR($L336="", $M336=""), "", AVERAGEIF($L$11:$L$2510, $L336, $M$11:$M$2510))</f>
        <v/>
      </c>
      <c r="T336" s="21" t="str">
        <f t="array" ref="T336">IF(OR($L336="", $M336=""), "", MAX(IF($L$11:$L$2510=$L336, $M$11:$M$2510)))</f>
        <v/>
      </c>
      <c r="U336" s="97"/>
      <c r="W336" s="26" t="str">
        <f t="shared" si="58"/>
        <v/>
      </c>
      <c r="X336" s="26" t="str">
        <f t="shared" si="59"/>
        <v/>
      </c>
      <c r="Z336" s="48" t="str">
        <f>IFERROR(INDEX('Standard Runs'!$E$11:$E$65, MATCH($L336, 'Standard Runs'!$D$11:$D$65, 0)), "")</f>
        <v/>
      </c>
      <c r="AB336" s="26" t="str">
        <f t="shared" si="60"/>
        <v/>
      </c>
      <c r="AC336" s="26" t="str">
        <f t="shared" si="61"/>
        <v/>
      </c>
      <c r="AE336" s="26" t="str">
        <f t="shared" si="62"/>
        <v/>
      </c>
      <c r="AG336" s="26" t="str">
        <f>IF($D336="", "", COUNTIF($D$11:$D$2510, "&gt;"&amp;$D336)+1+COUNTIF($D$11:$D336, $D336)-1)</f>
        <v/>
      </c>
      <c r="AH336" s="92" t="str">
        <f t="shared" si="63"/>
        <v/>
      </c>
      <c r="AJ336" s="26" t="str">
        <f t="shared" si="64"/>
        <v/>
      </c>
      <c r="AK336" s="26" t="str">
        <f t="shared" si="65"/>
        <v/>
      </c>
    </row>
    <row r="337" spans="1:37" x14ac:dyDescent="0.25">
      <c r="A337" s="97"/>
      <c r="B337" s="26" t="str">
        <f t="shared" si="55"/>
        <v/>
      </c>
      <c r="C337" s="97"/>
      <c r="D337" s="123"/>
      <c r="E337" s="124"/>
      <c r="F337" s="125"/>
      <c r="G337" s="97"/>
      <c r="H337" s="24" t="str">
        <f>IF($E337="", "", IFERROR(ROUND($E337*INDEX('Intro &amp; Setup'!$BY$8:$BY$9, MATCH($E$8, 'Intro &amp; Setup'!$BX$8:$BX$9, 0)), 2), ""))</f>
        <v/>
      </c>
      <c r="I337" s="18" t="str">
        <f>IF(OR($E337="", $F337=""), "", IF($E$8='Intro &amp; Setup'!$BX$9, $F337/$E337, IF($H$8='Intro &amp; Setup'!$BX$9, $F337/$H337, "")))</f>
        <v/>
      </c>
      <c r="J337" s="21" t="str">
        <f>IF(OR($E337="", $F337=""), "", IF($E$8='Intro &amp; Setup'!$BX$8, $F337/$E337, IF($H$8='Intro &amp; Setup'!$BX$8, $F337/$H337, "")))</f>
        <v/>
      </c>
      <c r="K337" s="97"/>
      <c r="L337" s="42" t="str">
        <f t="array" ref="L337">IF($W337="", "", IFERROR(INDEX('Standard Runs'!$D$11:$D$65, MATCH(1, ('Standard Runs'!$F$11:$F$65&lt;=E337)*('Standard Runs'!$G$11:$G$65&gt;=E337), 0)), ""))</f>
        <v/>
      </c>
      <c r="M337" s="45" t="str">
        <f t="shared" si="56"/>
        <v/>
      </c>
      <c r="N337" s="97"/>
      <c r="O337" s="52" t="str">
        <f t="shared" si="57"/>
        <v/>
      </c>
      <c r="P337" s="53" t="str">
        <f>IF(OR($L337="", $M337=""), "", COUNTIFS($L$11:$L$2510, $L337, $M$11:$M$2510, "&lt;"&amp;$M337)+1+COUNTIFS($L$11:$L337, $L337, $M$11:$M337, $M337)-1)</f>
        <v/>
      </c>
      <c r="Q337" s="97"/>
      <c r="R337" s="57" t="str">
        <f t="array" ref="R337">IF(OR($L337="", $M337=""), "", MIN(IF($L$11:$L$2510=$L337, $M$11:$M$2510)))</f>
        <v/>
      </c>
      <c r="S337" s="18" t="str">
        <f t="array" ref="S337">IF(OR($L337="", $M337=""), "", AVERAGEIF($L$11:$L$2510, $L337, $M$11:$M$2510))</f>
        <v/>
      </c>
      <c r="T337" s="21" t="str">
        <f t="array" ref="T337">IF(OR($L337="", $M337=""), "", MAX(IF($L$11:$L$2510=$L337, $M$11:$M$2510)))</f>
        <v/>
      </c>
      <c r="U337" s="97"/>
      <c r="W337" s="26" t="str">
        <f t="shared" si="58"/>
        <v/>
      </c>
      <c r="X337" s="26" t="str">
        <f t="shared" si="59"/>
        <v/>
      </c>
      <c r="Z337" s="48" t="str">
        <f>IFERROR(INDEX('Standard Runs'!$E$11:$E$65, MATCH($L337, 'Standard Runs'!$D$11:$D$65, 0)), "")</f>
        <v/>
      </c>
      <c r="AB337" s="26" t="str">
        <f t="shared" si="60"/>
        <v/>
      </c>
      <c r="AC337" s="26" t="str">
        <f t="shared" si="61"/>
        <v/>
      </c>
      <c r="AE337" s="26" t="str">
        <f t="shared" si="62"/>
        <v/>
      </c>
      <c r="AG337" s="26" t="str">
        <f>IF($D337="", "", COUNTIF($D$11:$D$2510, "&gt;"&amp;$D337)+1+COUNTIF($D$11:$D337, $D337)-1)</f>
        <v/>
      </c>
      <c r="AH337" s="92" t="str">
        <f t="shared" si="63"/>
        <v/>
      </c>
      <c r="AJ337" s="26" t="str">
        <f t="shared" si="64"/>
        <v/>
      </c>
      <c r="AK337" s="26" t="str">
        <f t="shared" si="65"/>
        <v/>
      </c>
    </row>
    <row r="338" spans="1:37" x14ac:dyDescent="0.25">
      <c r="A338" s="97"/>
      <c r="B338" s="26" t="str">
        <f t="shared" si="55"/>
        <v/>
      </c>
      <c r="C338" s="97"/>
      <c r="D338" s="123"/>
      <c r="E338" s="124"/>
      <c r="F338" s="125"/>
      <c r="G338" s="97"/>
      <c r="H338" s="24" t="str">
        <f>IF($E338="", "", IFERROR(ROUND($E338*INDEX('Intro &amp; Setup'!$BY$8:$BY$9, MATCH($E$8, 'Intro &amp; Setup'!$BX$8:$BX$9, 0)), 2), ""))</f>
        <v/>
      </c>
      <c r="I338" s="18" t="str">
        <f>IF(OR($E338="", $F338=""), "", IF($E$8='Intro &amp; Setup'!$BX$9, $F338/$E338, IF($H$8='Intro &amp; Setup'!$BX$9, $F338/$H338, "")))</f>
        <v/>
      </c>
      <c r="J338" s="21" t="str">
        <f>IF(OR($E338="", $F338=""), "", IF($E$8='Intro &amp; Setup'!$BX$8, $F338/$E338, IF($H$8='Intro &amp; Setup'!$BX$8, $F338/$H338, "")))</f>
        <v/>
      </c>
      <c r="K338" s="97"/>
      <c r="L338" s="42" t="str">
        <f t="array" ref="L338">IF($W338="", "", IFERROR(INDEX('Standard Runs'!$D$11:$D$65, MATCH(1, ('Standard Runs'!$F$11:$F$65&lt;=E338)*('Standard Runs'!$G$11:$G$65&gt;=E338), 0)), ""))</f>
        <v/>
      </c>
      <c r="M338" s="45" t="str">
        <f t="shared" si="56"/>
        <v/>
      </c>
      <c r="N338" s="97"/>
      <c r="O338" s="52" t="str">
        <f t="shared" si="57"/>
        <v/>
      </c>
      <c r="P338" s="53" t="str">
        <f>IF(OR($L338="", $M338=""), "", COUNTIFS($L$11:$L$2510, $L338, $M$11:$M$2510, "&lt;"&amp;$M338)+1+COUNTIFS($L$11:$L338, $L338, $M$11:$M338, $M338)-1)</f>
        <v/>
      </c>
      <c r="Q338" s="97"/>
      <c r="R338" s="57" t="str">
        <f t="array" ref="R338">IF(OR($L338="", $M338=""), "", MIN(IF($L$11:$L$2510=$L338, $M$11:$M$2510)))</f>
        <v/>
      </c>
      <c r="S338" s="18" t="str">
        <f t="array" ref="S338">IF(OR($L338="", $M338=""), "", AVERAGEIF($L$11:$L$2510, $L338, $M$11:$M$2510))</f>
        <v/>
      </c>
      <c r="T338" s="21" t="str">
        <f t="array" ref="T338">IF(OR($L338="", $M338=""), "", MAX(IF($L$11:$L$2510=$L338, $M$11:$M$2510)))</f>
        <v/>
      </c>
      <c r="U338" s="97"/>
      <c r="W338" s="26" t="str">
        <f t="shared" si="58"/>
        <v/>
      </c>
      <c r="X338" s="26" t="str">
        <f t="shared" si="59"/>
        <v/>
      </c>
      <c r="Z338" s="48" t="str">
        <f>IFERROR(INDEX('Standard Runs'!$E$11:$E$65, MATCH($L338, 'Standard Runs'!$D$11:$D$65, 0)), "")</f>
        <v/>
      </c>
      <c r="AB338" s="26" t="str">
        <f t="shared" si="60"/>
        <v/>
      </c>
      <c r="AC338" s="26" t="str">
        <f t="shared" si="61"/>
        <v/>
      </c>
      <c r="AE338" s="26" t="str">
        <f t="shared" si="62"/>
        <v/>
      </c>
      <c r="AG338" s="26" t="str">
        <f>IF($D338="", "", COUNTIF($D$11:$D$2510, "&gt;"&amp;$D338)+1+COUNTIF($D$11:$D338, $D338)-1)</f>
        <v/>
      </c>
      <c r="AH338" s="92" t="str">
        <f t="shared" si="63"/>
        <v/>
      </c>
      <c r="AJ338" s="26" t="str">
        <f t="shared" si="64"/>
        <v/>
      </c>
      <c r="AK338" s="26" t="str">
        <f t="shared" si="65"/>
        <v/>
      </c>
    </row>
    <row r="339" spans="1:37" x14ac:dyDescent="0.25">
      <c r="A339" s="97"/>
      <c r="B339" s="26" t="str">
        <f t="shared" si="55"/>
        <v/>
      </c>
      <c r="C339" s="97"/>
      <c r="D339" s="123"/>
      <c r="E339" s="124"/>
      <c r="F339" s="125"/>
      <c r="G339" s="97"/>
      <c r="H339" s="24" t="str">
        <f>IF($E339="", "", IFERROR(ROUND($E339*INDEX('Intro &amp; Setup'!$BY$8:$BY$9, MATCH($E$8, 'Intro &amp; Setup'!$BX$8:$BX$9, 0)), 2), ""))</f>
        <v/>
      </c>
      <c r="I339" s="18" t="str">
        <f>IF(OR($E339="", $F339=""), "", IF($E$8='Intro &amp; Setup'!$BX$9, $F339/$E339, IF($H$8='Intro &amp; Setup'!$BX$9, $F339/$H339, "")))</f>
        <v/>
      </c>
      <c r="J339" s="21" t="str">
        <f>IF(OR($E339="", $F339=""), "", IF($E$8='Intro &amp; Setup'!$BX$8, $F339/$E339, IF($H$8='Intro &amp; Setup'!$BX$8, $F339/$H339, "")))</f>
        <v/>
      </c>
      <c r="K339" s="97"/>
      <c r="L339" s="42" t="str">
        <f t="array" ref="L339">IF($W339="", "", IFERROR(INDEX('Standard Runs'!$D$11:$D$65, MATCH(1, ('Standard Runs'!$F$11:$F$65&lt;=E339)*('Standard Runs'!$G$11:$G$65&gt;=E339), 0)), ""))</f>
        <v/>
      </c>
      <c r="M339" s="45" t="str">
        <f t="shared" si="56"/>
        <v/>
      </c>
      <c r="N339" s="97"/>
      <c r="O339" s="52" t="str">
        <f t="shared" si="57"/>
        <v/>
      </c>
      <c r="P339" s="53" t="str">
        <f>IF(OR($L339="", $M339=""), "", COUNTIFS($L$11:$L$2510, $L339, $M$11:$M$2510, "&lt;"&amp;$M339)+1+COUNTIFS($L$11:$L339, $L339, $M$11:$M339, $M339)-1)</f>
        <v/>
      </c>
      <c r="Q339" s="97"/>
      <c r="R339" s="57" t="str">
        <f t="array" ref="R339">IF(OR($L339="", $M339=""), "", MIN(IF($L$11:$L$2510=$L339, $M$11:$M$2510)))</f>
        <v/>
      </c>
      <c r="S339" s="18" t="str">
        <f t="array" ref="S339">IF(OR($L339="", $M339=""), "", AVERAGEIF($L$11:$L$2510, $L339, $M$11:$M$2510))</f>
        <v/>
      </c>
      <c r="T339" s="21" t="str">
        <f t="array" ref="T339">IF(OR($L339="", $M339=""), "", MAX(IF($L$11:$L$2510=$L339, $M$11:$M$2510)))</f>
        <v/>
      </c>
      <c r="U339" s="97"/>
      <c r="W339" s="26" t="str">
        <f t="shared" si="58"/>
        <v/>
      </c>
      <c r="X339" s="26" t="str">
        <f t="shared" si="59"/>
        <v/>
      </c>
      <c r="Z339" s="48" t="str">
        <f>IFERROR(INDEX('Standard Runs'!$E$11:$E$65, MATCH($L339, 'Standard Runs'!$D$11:$D$65, 0)), "")</f>
        <v/>
      </c>
      <c r="AB339" s="26" t="str">
        <f t="shared" si="60"/>
        <v/>
      </c>
      <c r="AC339" s="26" t="str">
        <f t="shared" si="61"/>
        <v/>
      </c>
      <c r="AE339" s="26" t="str">
        <f t="shared" si="62"/>
        <v/>
      </c>
      <c r="AG339" s="26" t="str">
        <f>IF($D339="", "", COUNTIF($D$11:$D$2510, "&gt;"&amp;$D339)+1+COUNTIF($D$11:$D339, $D339)-1)</f>
        <v/>
      </c>
      <c r="AH339" s="92" t="str">
        <f t="shared" si="63"/>
        <v/>
      </c>
      <c r="AJ339" s="26" t="str">
        <f t="shared" si="64"/>
        <v/>
      </c>
      <c r="AK339" s="26" t="str">
        <f t="shared" si="65"/>
        <v/>
      </c>
    </row>
    <row r="340" spans="1:37" x14ac:dyDescent="0.25">
      <c r="A340" s="97"/>
      <c r="B340" s="26" t="str">
        <f t="shared" si="55"/>
        <v/>
      </c>
      <c r="C340" s="97"/>
      <c r="D340" s="123"/>
      <c r="E340" s="124"/>
      <c r="F340" s="125"/>
      <c r="G340" s="97"/>
      <c r="H340" s="24" t="str">
        <f>IF($E340="", "", IFERROR(ROUND($E340*INDEX('Intro &amp; Setup'!$BY$8:$BY$9, MATCH($E$8, 'Intro &amp; Setup'!$BX$8:$BX$9, 0)), 2), ""))</f>
        <v/>
      </c>
      <c r="I340" s="18" t="str">
        <f>IF(OR($E340="", $F340=""), "", IF($E$8='Intro &amp; Setup'!$BX$9, $F340/$E340, IF($H$8='Intro &amp; Setup'!$BX$9, $F340/$H340, "")))</f>
        <v/>
      </c>
      <c r="J340" s="21" t="str">
        <f>IF(OR($E340="", $F340=""), "", IF($E$8='Intro &amp; Setup'!$BX$8, $F340/$E340, IF($H$8='Intro &amp; Setup'!$BX$8, $F340/$H340, "")))</f>
        <v/>
      </c>
      <c r="K340" s="97"/>
      <c r="L340" s="42" t="str">
        <f t="array" ref="L340">IF($W340="", "", IFERROR(INDEX('Standard Runs'!$D$11:$D$65, MATCH(1, ('Standard Runs'!$F$11:$F$65&lt;=E340)*('Standard Runs'!$G$11:$G$65&gt;=E340), 0)), ""))</f>
        <v/>
      </c>
      <c r="M340" s="45" t="str">
        <f t="shared" si="56"/>
        <v/>
      </c>
      <c r="N340" s="97"/>
      <c r="O340" s="52" t="str">
        <f t="shared" si="57"/>
        <v/>
      </c>
      <c r="P340" s="53" t="str">
        <f>IF(OR($L340="", $M340=""), "", COUNTIFS($L$11:$L$2510, $L340, $M$11:$M$2510, "&lt;"&amp;$M340)+1+COUNTIFS($L$11:$L340, $L340, $M$11:$M340, $M340)-1)</f>
        <v/>
      </c>
      <c r="Q340" s="97"/>
      <c r="R340" s="57" t="str">
        <f t="array" ref="R340">IF(OR($L340="", $M340=""), "", MIN(IF($L$11:$L$2510=$L340, $M$11:$M$2510)))</f>
        <v/>
      </c>
      <c r="S340" s="18" t="str">
        <f t="array" ref="S340">IF(OR($L340="", $M340=""), "", AVERAGEIF($L$11:$L$2510, $L340, $M$11:$M$2510))</f>
        <v/>
      </c>
      <c r="T340" s="21" t="str">
        <f t="array" ref="T340">IF(OR($L340="", $M340=""), "", MAX(IF($L$11:$L$2510=$L340, $M$11:$M$2510)))</f>
        <v/>
      </c>
      <c r="U340" s="97"/>
      <c r="W340" s="26" t="str">
        <f t="shared" si="58"/>
        <v/>
      </c>
      <c r="X340" s="26" t="str">
        <f t="shared" si="59"/>
        <v/>
      </c>
      <c r="Z340" s="48" t="str">
        <f>IFERROR(INDEX('Standard Runs'!$E$11:$E$65, MATCH($L340, 'Standard Runs'!$D$11:$D$65, 0)), "")</f>
        <v/>
      </c>
      <c r="AB340" s="26" t="str">
        <f t="shared" si="60"/>
        <v/>
      </c>
      <c r="AC340" s="26" t="str">
        <f t="shared" si="61"/>
        <v/>
      </c>
      <c r="AE340" s="26" t="str">
        <f t="shared" si="62"/>
        <v/>
      </c>
      <c r="AG340" s="26" t="str">
        <f>IF($D340="", "", COUNTIF($D$11:$D$2510, "&gt;"&amp;$D340)+1+COUNTIF($D$11:$D340, $D340)-1)</f>
        <v/>
      </c>
      <c r="AH340" s="92" t="str">
        <f t="shared" si="63"/>
        <v/>
      </c>
      <c r="AJ340" s="26" t="str">
        <f t="shared" si="64"/>
        <v/>
      </c>
      <c r="AK340" s="26" t="str">
        <f t="shared" si="65"/>
        <v/>
      </c>
    </row>
    <row r="341" spans="1:37" x14ac:dyDescent="0.25">
      <c r="A341" s="97"/>
      <c r="B341" s="26" t="str">
        <f t="shared" si="55"/>
        <v/>
      </c>
      <c r="C341" s="97"/>
      <c r="D341" s="123"/>
      <c r="E341" s="124"/>
      <c r="F341" s="125"/>
      <c r="G341" s="97"/>
      <c r="H341" s="24" t="str">
        <f>IF($E341="", "", IFERROR(ROUND($E341*INDEX('Intro &amp; Setup'!$BY$8:$BY$9, MATCH($E$8, 'Intro &amp; Setup'!$BX$8:$BX$9, 0)), 2), ""))</f>
        <v/>
      </c>
      <c r="I341" s="18" t="str">
        <f>IF(OR($E341="", $F341=""), "", IF($E$8='Intro &amp; Setup'!$BX$9, $F341/$E341, IF($H$8='Intro &amp; Setup'!$BX$9, $F341/$H341, "")))</f>
        <v/>
      </c>
      <c r="J341" s="21" t="str">
        <f>IF(OR($E341="", $F341=""), "", IF($E$8='Intro &amp; Setup'!$BX$8, $F341/$E341, IF($H$8='Intro &amp; Setup'!$BX$8, $F341/$H341, "")))</f>
        <v/>
      </c>
      <c r="K341" s="97"/>
      <c r="L341" s="42" t="str">
        <f t="array" ref="L341">IF($W341="", "", IFERROR(INDEX('Standard Runs'!$D$11:$D$65, MATCH(1, ('Standard Runs'!$F$11:$F$65&lt;=E341)*('Standard Runs'!$G$11:$G$65&gt;=E341), 0)), ""))</f>
        <v/>
      </c>
      <c r="M341" s="45" t="str">
        <f t="shared" si="56"/>
        <v/>
      </c>
      <c r="N341" s="97"/>
      <c r="O341" s="52" t="str">
        <f t="shared" si="57"/>
        <v/>
      </c>
      <c r="P341" s="53" t="str">
        <f>IF(OR($L341="", $M341=""), "", COUNTIFS($L$11:$L$2510, $L341, $M$11:$M$2510, "&lt;"&amp;$M341)+1+COUNTIFS($L$11:$L341, $L341, $M$11:$M341, $M341)-1)</f>
        <v/>
      </c>
      <c r="Q341" s="97"/>
      <c r="R341" s="57" t="str">
        <f t="array" ref="R341">IF(OR($L341="", $M341=""), "", MIN(IF($L$11:$L$2510=$L341, $M$11:$M$2510)))</f>
        <v/>
      </c>
      <c r="S341" s="18" t="str">
        <f t="array" ref="S341">IF(OR($L341="", $M341=""), "", AVERAGEIF($L$11:$L$2510, $L341, $M$11:$M$2510))</f>
        <v/>
      </c>
      <c r="T341" s="21" t="str">
        <f t="array" ref="T341">IF(OR($L341="", $M341=""), "", MAX(IF($L$11:$L$2510=$L341, $M$11:$M$2510)))</f>
        <v/>
      </c>
      <c r="U341" s="97"/>
      <c r="W341" s="26" t="str">
        <f t="shared" si="58"/>
        <v/>
      </c>
      <c r="X341" s="26" t="str">
        <f t="shared" si="59"/>
        <v/>
      </c>
      <c r="Z341" s="48" t="str">
        <f>IFERROR(INDEX('Standard Runs'!$E$11:$E$65, MATCH($L341, 'Standard Runs'!$D$11:$D$65, 0)), "")</f>
        <v/>
      </c>
      <c r="AB341" s="26" t="str">
        <f t="shared" si="60"/>
        <v/>
      </c>
      <c r="AC341" s="26" t="str">
        <f t="shared" si="61"/>
        <v/>
      </c>
      <c r="AE341" s="26" t="str">
        <f t="shared" si="62"/>
        <v/>
      </c>
      <c r="AG341" s="26" t="str">
        <f>IF($D341="", "", COUNTIF($D$11:$D$2510, "&gt;"&amp;$D341)+1+COUNTIF($D$11:$D341, $D341)-1)</f>
        <v/>
      </c>
      <c r="AH341" s="92" t="str">
        <f t="shared" si="63"/>
        <v/>
      </c>
      <c r="AJ341" s="26" t="str">
        <f t="shared" si="64"/>
        <v/>
      </c>
      <c r="AK341" s="26" t="str">
        <f t="shared" si="65"/>
        <v/>
      </c>
    </row>
    <row r="342" spans="1:37" x14ac:dyDescent="0.25">
      <c r="A342" s="97"/>
      <c r="B342" s="26" t="str">
        <f t="shared" si="55"/>
        <v/>
      </c>
      <c r="C342" s="97"/>
      <c r="D342" s="123"/>
      <c r="E342" s="124"/>
      <c r="F342" s="125"/>
      <c r="G342" s="97"/>
      <c r="H342" s="24" t="str">
        <f>IF($E342="", "", IFERROR(ROUND($E342*INDEX('Intro &amp; Setup'!$BY$8:$BY$9, MATCH($E$8, 'Intro &amp; Setup'!$BX$8:$BX$9, 0)), 2), ""))</f>
        <v/>
      </c>
      <c r="I342" s="18" t="str">
        <f>IF(OR($E342="", $F342=""), "", IF($E$8='Intro &amp; Setup'!$BX$9, $F342/$E342, IF($H$8='Intro &amp; Setup'!$BX$9, $F342/$H342, "")))</f>
        <v/>
      </c>
      <c r="J342" s="21" t="str">
        <f>IF(OR($E342="", $F342=""), "", IF($E$8='Intro &amp; Setup'!$BX$8, $F342/$E342, IF($H$8='Intro &amp; Setup'!$BX$8, $F342/$H342, "")))</f>
        <v/>
      </c>
      <c r="K342" s="97"/>
      <c r="L342" s="42" t="str">
        <f t="array" ref="L342">IF($W342="", "", IFERROR(INDEX('Standard Runs'!$D$11:$D$65, MATCH(1, ('Standard Runs'!$F$11:$F$65&lt;=E342)*('Standard Runs'!$G$11:$G$65&gt;=E342), 0)), ""))</f>
        <v/>
      </c>
      <c r="M342" s="45" t="str">
        <f t="shared" si="56"/>
        <v/>
      </c>
      <c r="N342" s="97"/>
      <c r="O342" s="52" t="str">
        <f t="shared" si="57"/>
        <v/>
      </c>
      <c r="P342" s="53" t="str">
        <f>IF(OR($L342="", $M342=""), "", COUNTIFS($L$11:$L$2510, $L342, $M$11:$M$2510, "&lt;"&amp;$M342)+1+COUNTIFS($L$11:$L342, $L342, $M$11:$M342, $M342)-1)</f>
        <v/>
      </c>
      <c r="Q342" s="97"/>
      <c r="R342" s="57" t="str">
        <f t="array" ref="R342">IF(OR($L342="", $M342=""), "", MIN(IF($L$11:$L$2510=$L342, $M$11:$M$2510)))</f>
        <v/>
      </c>
      <c r="S342" s="18" t="str">
        <f t="array" ref="S342">IF(OR($L342="", $M342=""), "", AVERAGEIF($L$11:$L$2510, $L342, $M$11:$M$2510))</f>
        <v/>
      </c>
      <c r="T342" s="21" t="str">
        <f t="array" ref="T342">IF(OR($L342="", $M342=""), "", MAX(IF($L$11:$L$2510=$L342, $M$11:$M$2510)))</f>
        <v/>
      </c>
      <c r="U342" s="97"/>
      <c r="W342" s="26" t="str">
        <f t="shared" si="58"/>
        <v/>
      </c>
      <c r="X342" s="26" t="str">
        <f t="shared" si="59"/>
        <v/>
      </c>
      <c r="Z342" s="48" t="str">
        <f>IFERROR(INDEX('Standard Runs'!$E$11:$E$65, MATCH($L342, 'Standard Runs'!$D$11:$D$65, 0)), "")</f>
        <v/>
      </c>
      <c r="AB342" s="26" t="str">
        <f t="shared" si="60"/>
        <v/>
      </c>
      <c r="AC342" s="26" t="str">
        <f t="shared" si="61"/>
        <v/>
      </c>
      <c r="AE342" s="26" t="str">
        <f t="shared" si="62"/>
        <v/>
      </c>
      <c r="AG342" s="26" t="str">
        <f>IF($D342="", "", COUNTIF($D$11:$D$2510, "&gt;"&amp;$D342)+1+COUNTIF($D$11:$D342, $D342)-1)</f>
        <v/>
      </c>
      <c r="AH342" s="92" t="str">
        <f t="shared" si="63"/>
        <v/>
      </c>
      <c r="AJ342" s="26" t="str">
        <f t="shared" si="64"/>
        <v/>
      </c>
      <c r="AK342" s="26" t="str">
        <f t="shared" si="65"/>
        <v/>
      </c>
    </row>
    <row r="343" spans="1:37" x14ac:dyDescent="0.25">
      <c r="A343" s="97"/>
      <c r="B343" s="26" t="str">
        <f t="shared" si="55"/>
        <v/>
      </c>
      <c r="C343" s="97"/>
      <c r="D343" s="123"/>
      <c r="E343" s="124"/>
      <c r="F343" s="125"/>
      <c r="G343" s="97"/>
      <c r="H343" s="24" t="str">
        <f>IF($E343="", "", IFERROR(ROUND($E343*INDEX('Intro &amp; Setup'!$BY$8:$BY$9, MATCH($E$8, 'Intro &amp; Setup'!$BX$8:$BX$9, 0)), 2), ""))</f>
        <v/>
      </c>
      <c r="I343" s="18" t="str">
        <f>IF(OR($E343="", $F343=""), "", IF($E$8='Intro &amp; Setup'!$BX$9, $F343/$E343, IF($H$8='Intro &amp; Setup'!$BX$9, $F343/$H343, "")))</f>
        <v/>
      </c>
      <c r="J343" s="21" t="str">
        <f>IF(OR($E343="", $F343=""), "", IF($E$8='Intro &amp; Setup'!$BX$8, $F343/$E343, IF($H$8='Intro &amp; Setup'!$BX$8, $F343/$H343, "")))</f>
        <v/>
      </c>
      <c r="K343" s="97"/>
      <c r="L343" s="42" t="str">
        <f t="array" ref="L343">IF($W343="", "", IFERROR(INDEX('Standard Runs'!$D$11:$D$65, MATCH(1, ('Standard Runs'!$F$11:$F$65&lt;=E343)*('Standard Runs'!$G$11:$G$65&gt;=E343), 0)), ""))</f>
        <v/>
      </c>
      <c r="M343" s="45" t="str">
        <f t="shared" si="56"/>
        <v/>
      </c>
      <c r="N343" s="97"/>
      <c r="O343" s="52" t="str">
        <f t="shared" si="57"/>
        <v/>
      </c>
      <c r="P343" s="53" t="str">
        <f>IF(OR($L343="", $M343=""), "", COUNTIFS($L$11:$L$2510, $L343, $M$11:$M$2510, "&lt;"&amp;$M343)+1+COUNTIFS($L$11:$L343, $L343, $M$11:$M343, $M343)-1)</f>
        <v/>
      </c>
      <c r="Q343" s="97"/>
      <c r="R343" s="57" t="str">
        <f t="array" ref="R343">IF(OR($L343="", $M343=""), "", MIN(IF($L$11:$L$2510=$L343, $M$11:$M$2510)))</f>
        <v/>
      </c>
      <c r="S343" s="18" t="str">
        <f t="array" ref="S343">IF(OR($L343="", $M343=""), "", AVERAGEIF($L$11:$L$2510, $L343, $M$11:$M$2510))</f>
        <v/>
      </c>
      <c r="T343" s="21" t="str">
        <f t="array" ref="T343">IF(OR($L343="", $M343=""), "", MAX(IF($L$11:$L$2510=$L343, $M$11:$M$2510)))</f>
        <v/>
      </c>
      <c r="U343" s="97"/>
      <c r="W343" s="26" t="str">
        <f t="shared" si="58"/>
        <v/>
      </c>
      <c r="X343" s="26" t="str">
        <f t="shared" si="59"/>
        <v/>
      </c>
      <c r="Z343" s="48" t="str">
        <f>IFERROR(INDEX('Standard Runs'!$E$11:$E$65, MATCH($L343, 'Standard Runs'!$D$11:$D$65, 0)), "")</f>
        <v/>
      </c>
      <c r="AB343" s="26" t="str">
        <f t="shared" si="60"/>
        <v/>
      </c>
      <c r="AC343" s="26" t="str">
        <f t="shared" si="61"/>
        <v/>
      </c>
      <c r="AE343" s="26" t="str">
        <f t="shared" si="62"/>
        <v/>
      </c>
      <c r="AG343" s="26" t="str">
        <f>IF($D343="", "", COUNTIF($D$11:$D$2510, "&gt;"&amp;$D343)+1+COUNTIF($D$11:$D343, $D343)-1)</f>
        <v/>
      </c>
      <c r="AH343" s="92" t="str">
        <f t="shared" si="63"/>
        <v/>
      </c>
      <c r="AJ343" s="26" t="str">
        <f t="shared" si="64"/>
        <v/>
      </c>
      <c r="AK343" s="26" t="str">
        <f t="shared" si="65"/>
        <v/>
      </c>
    </row>
    <row r="344" spans="1:37" x14ac:dyDescent="0.25">
      <c r="A344" s="97"/>
      <c r="B344" s="26" t="str">
        <f t="shared" si="55"/>
        <v/>
      </c>
      <c r="C344" s="97"/>
      <c r="D344" s="123"/>
      <c r="E344" s="124"/>
      <c r="F344" s="125"/>
      <c r="G344" s="97"/>
      <c r="H344" s="24" t="str">
        <f>IF($E344="", "", IFERROR(ROUND($E344*INDEX('Intro &amp; Setup'!$BY$8:$BY$9, MATCH($E$8, 'Intro &amp; Setup'!$BX$8:$BX$9, 0)), 2), ""))</f>
        <v/>
      </c>
      <c r="I344" s="18" t="str">
        <f>IF(OR($E344="", $F344=""), "", IF($E$8='Intro &amp; Setup'!$BX$9, $F344/$E344, IF($H$8='Intro &amp; Setup'!$BX$9, $F344/$H344, "")))</f>
        <v/>
      </c>
      <c r="J344" s="21" t="str">
        <f>IF(OR($E344="", $F344=""), "", IF($E$8='Intro &amp; Setup'!$BX$8, $F344/$E344, IF($H$8='Intro &amp; Setup'!$BX$8, $F344/$H344, "")))</f>
        <v/>
      </c>
      <c r="K344" s="97"/>
      <c r="L344" s="42" t="str">
        <f t="array" ref="L344">IF($W344="", "", IFERROR(INDEX('Standard Runs'!$D$11:$D$65, MATCH(1, ('Standard Runs'!$F$11:$F$65&lt;=E344)*('Standard Runs'!$G$11:$G$65&gt;=E344), 0)), ""))</f>
        <v/>
      </c>
      <c r="M344" s="45" t="str">
        <f t="shared" si="56"/>
        <v/>
      </c>
      <c r="N344" s="97"/>
      <c r="O344" s="52" t="str">
        <f t="shared" si="57"/>
        <v/>
      </c>
      <c r="P344" s="53" t="str">
        <f>IF(OR($L344="", $M344=""), "", COUNTIFS($L$11:$L$2510, $L344, $M$11:$M$2510, "&lt;"&amp;$M344)+1+COUNTIFS($L$11:$L344, $L344, $M$11:$M344, $M344)-1)</f>
        <v/>
      </c>
      <c r="Q344" s="97"/>
      <c r="R344" s="57" t="str">
        <f t="array" ref="R344">IF(OR($L344="", $M344=""), "", MIN(IF($L$11:$L$2510=$L344, $M$11:$M$2510)))</f>
        <v/>
      </c>
      <c r="S344" s="18" t="str">
        <f t="array" ref="S344">IF(OR($L344="", $M344=""), "", AVERAGEIF($L$11:$L$2510, $L344, $M$11:$M$2510))</f>
        <v/>
      </c>
      <c r="T344" s="21" t="str">
        <f t="array" ref="T344">IF(OR($L344="", $M344=""), "", MAX(IF($L$11:$L$2510=$L344, $M$11:$M$2510)))</f>
        <v/>
      </c>
      <c r="U344" s="97"/>
      <c r="W344" s="26" t="str">
        <f t="shared" si="58"/>
        <v/>
      </c>
      <c r="X344" s="26" t="str">
        <f t="shared" si="59"/>
        <v/>
      </c>
      <c r="Z344" s="48" t="str">
        <f>IFERROR(INDEX('Standard Runs'!$E$11:$E$65, MATCH($L344, 'Standard Runs'!$D$11:$D$65, 0)), "")</f>
        <v/>
      </c>
      <c r="AB344" s="26" t="str">
        <f t="shared" si="60"/>
        <v/>
      </c>
      <c r="AC344" s="26" t="str">
        <f t="shared" si="61"/>
        <v/>
      </c>
      <c r="AE344" s="26" t="str">
        <f t="shared" si="62"/>
        <v/>
      </c>
      <c r="AG344" s="26" t="str">
        <f>IF($D344="", "", COUNTIF($D$11:$D$2510, "&gt;"&amp;$D344)+1+COUNTIF($D$11:$D344, $D344)-1)</f>
        <v/>
      </c>
      <c r="AH344" s="92" t="str">
        <f t="shared" si="63"/>
        <v/>
      </c>
      <c r="AJ344" s="26" t="str">
        <f t="shared" si="64"/>
        <v/>
      </c>
      <c r="AK344" s="26" t="str">
        <f t="shared" si="65"/>
        <v/>
      </c>
    </row>
    <row r="345" spans="1:37" x14ac:dyDescent="0.25">
      <c r="A345" s="97"/>
      <c r="B345" s="26" t="str">
        <f t="shared" si="55"/>
        <v/>
      </c>
      <c r="C345" s="97"/>
      <c r="D345" s="123"/>
      <c r="E345" s="124"/>
      <c r="F345" s="125"/>
      <c r="G345" s="97"/>
      <c r="H345" s="24" t="str">
        <f>IF($E345="", "", IFERROR(ROUND($E345*INDEX('Intro &amp; Setup'!$BY$8:$BY$9, MATCH($E$8, 'Intro &amp; Setup'!$BX$8:$BX$9, 0)), 2), ""))</f>
        <v/>
      </c>
      <c r="I345" s="18" t="str">
        <f>IF(OR($E345="", $F345=""), "", IF($E$8='Intro &amp; Setup'!$BX$9, $F345/$E345, IF($H$8='Intro &amp; Setup'!$BX$9, $F345/$H345, "")))</f>
        <v/>
      </c>
      <c r="J345" s="21" t="str">
        <f>IF(OR($E345="", $F345=""), "", IF($E$8='Intro &amp; Setup'!$BX$8, $F345/$E345, IF($H$8='Intro &amp; Setup'!$BX$8, $F345/$H345, "")))</f>
        <v/>
      </c>
      <c r="K345" s="97"/>
      <c r="L345" s="42" t="str">
        <f t="array" ref="L345">IF($W345="", "", IFERROR(INDEX('Standard Runs'!$D$11:$D$65, MATCH(1, ('Standard Runs'!$F$11:$F$65&lt;=E345)*('Standard Runs'!$G$11:$G$65&gt;=E345), 0)), ""))</f>
        <v/>
      </c>
      <c r="M345" s="45" t="str">
        <f t="shared" si="56"/>
        <v/>
      </c>
      <c r="N345" s="97"/>
      <c r="O345" s="52" t="str">
        <f t="shared" si="57"/>
        <v/>
      </c>
      <c r="P345" s="53" t="str">
        <f>IF(OR($L345="", $M345=""), "", COUNTIFS($L$11:$L$2510, $L345, $M$11:$M$2510, "&lt;"&amp;$M345)+1+COUNTIFS($L$11:$L345, $L345, $M$11:$M345, $M345)-1)</f>
        <v/>
      </c>
      <c r="Q345" s="97"/>
      <c r="R345" s="57" t="str">
        <f t="array" ref="R345">IF(OR($L345="", $M345=""), "", MIN(IF($L$11:$L$2510=$L345, $M$11:$M$2510)))</f>
        <v/>
      </c>
      <c r="S345" s="18" t="str">
        <f t="array" ref="S345">IF(OR($L345="", $M345=""), "", AVERAGEIF($L$11:$L$2510, $L345, $M$11:$M$2510))</f>
        <v/>
      </c>
      <c r="T345" s="21" t="str">
        <f t="array" ref="T345">IF(OR($L345="", $M345=""), "", MAX(IF($L$11:$L$2510=$L345, $M$11:$M$2510)))</f>
        <v/>
      </c>
      <c r="U345" s="97"/>
      <c r="W345" s="26" t="str">
        <f t="shared" si="58"/>
        <v/>
      </c>
      <c r="X345" s="26" t="str">
        <f t="shared" si="59"/>
        <v/>
      </c>
      <c r="Z345" s="48" t="str">
        <f>IFERROR(INDEX('Standard Runs'!$E$11:$E$65, MATCH($L345, 'Standard Runs'!$D$11:$D$65, 0)), "")</f>
        <v/>
      </c>
      <c r="AB345" s="26" t="str">
        <f t="shared" si="60"/>
        <v/>
      </c>
      <c r="AC345" s="26" t="str">
        <f t="shared" si="61"/>
        <v/>
      </c>
      <c r="AE345" s="26" t="str">
        <f t="shared" si="62"/>
        <v/>
      </c>
      <c r="AG345" s="26" t="str">
        <f>IF($D345="", "", COUNTIF($D$11:$D$2510, "&gt;"&amp;$D345)+1+COUNTIF($D$11:$D345, $D345)-1)</f>
        <v/>
      </c>
      <c r="AH345" s="92" t="str">
        <f t="shared" si="63"/>
        <v/>
      </c>
      <c r="AJ345" s="26" t="str">
        <f t="shared" si="64"/>
        <v/>
      </c>
      <c r="AK345" s="26" t="str">
        <f t="shared" si="65"/>
        <v/>
      </c>
    </row>
    <row r="346" spans="1:37" x14ac:dyDescent="0.25">
      <c r="A346" s="97"/>
      <c r="B346" s="26" t="str">
        <f t="shared" si="55"/>
        <v/>
      </c>
      <c r="C346" s="97"/>
      <c r="D346" s="123"/>
      <c r="E346" s="124"/>
      <c r="F346" s="125"/>
      <c r="G346" s="97"/>
      <c r="H346" s="24" t="str">
        <f>IF($E346="", "", IFERROR(ROUND($E346*INDEX('Intro &amp; Setup'!$BY$8:$BY$9, MATCH($E$8, 'Intro &amp; Setup'!$BX$8:$BX$9, 0)), 2), ""))</f>
        <v/>
      </c>
      <c r="I346" s="18" t="str">
        <f>IF(OR($E346="", $F346=""), "", IF($E$8='Intro &amp; Setup'!$BX$9, $F346/$E346, IF($H$8='Intro &amp; Setup'!$BX$9, $F346/$H346, "")))</f>
        <v/>
      </c>
      <c r="J346" s="21" t="str">
        <f>IF(OR($E346="", $F346=""), "", IF($E$8='Intro &amp; Setup'!$BX$8, $F346/$E346, IF($H$8='Intro &amp; Setup'!$BX$8, $F346/$H346, "")))</f>
        <v/>
      </c>
      <c r="K346" s="97"/>
      <c r="L346" s="42" t="str">
        <f t="array" ref="L346">IF($W346="", "", IFERROR(INDEX('Standard Runs'!$D$11:$D$65, MATCH(1, ('Standard Runs'!$F$11:$F$65&lt;=E346)*('Standard Runs'!$G$11:$G$65&gt;=E346), 0)), ""))</f>
        <v/>
      </c>
      <c r="M346" s="45" t="str">
        <f t="shared" si="56"/>
        <v/>
      </c>
      <c r="N346" s="97"/>
      <c r="O346" s="52" t="str">
        <f t="shared" si="57"/>
        <v/>
      </c>
      <c r="P346" s="53" t="str">
        <f>IF(OR($L346="", $M346=""), "", COUNTIFS($L$11:$L$2510, $L346, $M$11:$M$2510, "&lt;"&amp;$M346)+1+COUNTIFS($L$11:$L346, $L346, $M$11:$M346, $M346)-1)</f>
        <v/>
      </c>
      <c r="Q346" s="97"/>
      <c r="R346" s="57" t="str">
        <f t="array" ref="R346">IF(OR($L346="", $M346=""), "", MIN(IF($L$11:$L$2510=$L346, $M$11:$M$2510)))</f>
        <v/>
      </c>
      <c r="S346" s="18" t="str">
        <f t="array" ref="S346">IF(OR($L346="", $M346=""), "", AVERAGEIF($L$11:$L$2510, $L346, $M$11:$M$2510))</f>
        <v/>
      </c>
      <c r="T346" s="21" t="str">
        <f t="array" ref="T346">IF(OR($L346="", $M346=""), "", MAX(IF($L$11:$L$2510=$L346, $M$11:$M$2510)))</f>
        <v/>
      </c>
      <c r="U346" s="97"/>
      <c r="W346" s="26" t="str">
        <f t="shared" si="58"/>
        <v/>
      </c>
      <c r="X346" s="26" t="str">
        <f t="shared" si="59"/>
        <v/>
      </c>
      <c r="Z346" s="48" t="str">
        <f>IFERROR(INDEX('Standard Runs'!$E$11:$E$65, MATCH($L346, 'Standard Runs'!$D$11:$D$65, 0)), "")</f>
        <v/>
      </c>
      <c r="AB346" s="26" t="str">
        <f t="shared" si="60"/>
        <v/>
      </c>
      <c r="AC346" s="26" t="str">
        <f t="shared" si="61"/>
        <v/>
      </c>
      <c r="AE346" s="26" t="str">
        <f t="shared" si="62"/>
        <v/>
      </c>
      <c r="AG346" s="26" t="str">
        <f>IF($D346="", "", COUNTIF($D$11:$D$2510, "&gt;"&amp;$D346)+1+COUNTIF($D$11:$D346, $D346)-1)</f>
        <v/>
      </c>
      <c r="AH346" s="92" t="str">
        <f t="shared" si="63"/>
        <v/>
      </c>
      <c r="AJ346" s="26" t="str">
        <f t="shared" si="64"/>
        <v/>
      </c>
      <c r="AK346" s="26" t="str">
        <f t="shared" si="65"/>
        <v/>
      </c>
    </row>
    <row r="347" spans="1:37" x14ac:dyDescent="0.25">
      <c r="A347" s="97"/>
      <c r="B347" s="26" t="str">
        <f t="shared" si="55"/>
        <v/>
      </c>
      <c r="C347" s="97"/>
      <c r="D347" s="123"/>
      <c r="E347" s="124"/>
      <c r="F347" s="125"/>
      <c r="G347" s="97"/>
      <c r="H347" s="24" t="str">
        <f>IF($E347="", "", IFERROR(ROUND($E347*INDEX('Intro &amp; Setup'!$BY$8:$BY$9, MATCH($E$8, 'Intro &amp; Setup'!$BX$8:$BX$9, 0)), 2), ""))</f>
        <v/>
      </c>
      <c r="I347" s="18" t="str">
        <f>IF(OR($E347="", $F347=""), "", IF($E$8='Intro &amp; Setup'!$BX$9, $F347/$E347, IF($H$8='Intro &amp; Setup'!$BX$9, $F347/$H347, "")))</f>
        <v/>
      </c>
      <c r="J347" s="21" t="str">
        <f>IF(OR($E347="", $F347=""), "", IF($E$8='Intro &amp; Setup'!$BX$8, $F347/$E347, IF($H$8='Intro &amp; Setup'!$BX$8, $F347/$H347, "")))</f>
        <v/>
      </c>
      <c r="K347" s="97"/>
      <c r="L347" s="42" t="str">
        <f t="array" ref="L347">IF($W347="", "", IFERROR(INDEX('Standard Runs'!$D$11:$D$65, MATCH(1, ('Standard Runs'!$F$11:$F$65&lt;=E347)*('Standard Runs'!$G$11:$G$65&gt;=E347), 0)), ""))</f>
        <v/>
      </c>
      <c r="M347" s="45" t="str">
        <f t="shared" si="56"/>
        <v/>
      </c>
      <c r="N347" s="97"/>
      <c r="O347" s="52" t="str">
        <f t="shared" si="57"/>
        <v/>
      </c>
      <c r="P347" s="53" t="str">
        <f>IF(OR($L347="", $M347=""), "", COUNTIFS($L$11:$L$2510, $L347, $M$11:$M$2510, "&lt;"&amp;$M347)+1+COUNTIFS($L$11:$L347, $L347, $M$11:$M347, $M347)-1)</f>
        <v/>
      </c>
      <c r="Q347" s="97"/>
      <c r="R347" s="57" t="str">
        <f t="array" ref="R347">IF(OR($L347="", $M347=""), "", MIN(IF($L$11:$L$2510=$L347, $M$11:$M$2510)))</f>
        <v/>
      </c>
      <c r="S347" s="18" t="str">
        <f t="array" ref="S347">IF(OR($L347="", $M347=""), "", AVERAGEIF($L$11:$L$2510, $L347, $M$11:$M$2510))</f>
        <v/>
      </c>
      <c r="T347" s="21" t="str">
        <f t="array" ref="T347">IF(OR($L347="", $M347=""), "", MAX(IF($L$11:$L$2510=$L347, $M$11:$M$2510)))</f>
        <v/>
      </c>
      <c r="U347" s="97"/>
      <c r="W347" s="26" t="str">
        <f t="shared" si="58"/>
        <v/>
      </c>
      <c r="X347" s="26" t="str">
        <f t="shared" si="59"/>
        <v/>
      </c>
      <c r="Z347" s="48" t="str">
        <f>IFERROR(INDEX('Standard Runs'!$E$11:$E$65, MATCH($L347, 'Standard Runs'!$D$11:$D$65, 0)), "")</f>
        <v/>
      </c>
      <c r="AB347" s="26" t="str">
        <f t="shared" si="60"/>
        <v/>
      </c>
      <c r="AC347" s="26" t="str">
        <f t="shared" si="61"/>
        <v/>
      </c>
      <c r="AE347" s="26" t="str">
        <f t="shared" si="62"/>
        <v/>
      </c>
      <c r="AG347" s="26" t="str">
        <f>IF($D347="", "", COUNTIF($D$11:$D$2510, "&gt;"&amp;$D347)+1+COUNTIF($D$11:$D347, $D347)-1)</f>
        <v/>
      </c>
      <c r="AH347" s="92" t="str">
        <f t="shared" si="63"/>
        <v/>
      </c>
      <c r="AJ347" s="26" t="str">
        <f t="shared" si="64"/>
        <v/>
      </c>
      <c r="AK347" s="26" t="str">
        <f t="shared" si="65"/>
        <v/>
      </c>
    </row>
    <row r="348" spans="1:37" x14ac:dyDescent="0.25">
      <c r="A348" s="97"/>
      <c r="B348" s="26" t="str">
        <f t="shared" si="55"/>
        <v/>
      </c>
      <c r="C348" s="97"/>
      <c r="D348" s="123"/>
      <c r="E348" s="124"/>
      <c r="F348" s="125"/>
      <c r="G348" s="97"/>
      <c r="H348" s="24" t="str">
        <f>IF($E348="", "", IFERROR(ROUND($E348*INDEX('Intro &amp; Setup'!$BY$8:$BY$9, MATCH($E$8, 'Intro &amp; Setup'!$BX$8:$BX$9, 0)), 2), ""))</f>
        <v/>
      </c>
      <c r="I348" s="18" t="str">
        <f>IF(OR($E348="", $F348=""), "", IF($E$8='Intro &amp; Setup'!$BX$9, $F348/$E348, IF($H$8='Intro &amp; Setup'!$BX$9, $F348/$H348, "")))</f>
        <v/>
      </c>
      <c r="J348" s="21" t="str">
        <f>IF(OR($E348="", $F348=""), "", IF($E$8='Intro &amp; Setup'!$BX$8, $F348/$E348, IF($H$8='Intro &amp; Setup'!$BX$8, $F348/$H348, "")))</f>
        <v/>
      </c>
      <c r="K348" s="97"/>
      <c r="L348" s="42" t="str">
        <f t="array" ref="L348">IF($W348="", "", IFERROR(INDEX('Standard Runs'!$D$11:$D$65, MATCH(1, ('Standard Runs'!$F$11:$F$65&lt;=E348)*('Standard Runs'!$G$11:$G$65&gt;=E348), 0)), ""))</f>
        <v/>
      </c>
      <c r="M348" s="45" t="str">
        <f t="shared" si="56"/>
        <v/>
      </c>
      <c r="N348" s="97"/>
      <c r="O348" s="52" t="str">
        <f t="shared" si="57"/>
        <v/>
      </c>
      <c r="P348" s="53" t="str">
        <f>IF(OR($L348="", $M348=""), "", COUNTIFS($L$11:$L$2510, $L348, $M$11:$M$2510, "&lt;"&amp;$M348)+1+COUNTIFS($L$11:$L348, $L348, $M$11:$M348, $M348)-1)</f>
        <v/>
      </c>
      <c r="Q348" s="97"/>
      <c r="R348" s="57" t="str">
        <f t="array" ref="R348">IF(OR($L348="", $M348=""), "", MIN(IF($L$11:$L$2510=$L348, $M$11:$M$2510)))</f>
        <v/>
      </c>
      <c r="S348" s="18" t="str">
        <f t="array" ref="S348">IF(OR($L348="", $M348=""), "", AVERAGEIF($L$11:$L$2510, $L348, $M$11:$M$2510))</f>
        <v/>
      </c>
      <c r="T348" s="21" t="str">
        <f t="array" ref="T348">IF(OR($L348="", $M348=""), "", MAX(IF($L$11:$L$2510=$L348, $M$11:$M$2510)))</f>
        <v/>
      </c>
      <c r="U348" s="97"/>
      <c r="W348" s="26" t="str">
        <f t="shared" si="58"/>
        <v/>
      </c>
      <c r="X348" s="26" t="str">
        <f t="shared" si="59"/>
        <v/>
      </c>
      <c r="Z348" s="48" t="str">
        <f>IFERROR(INDEX('Standard Runs'!$E$11:$E$65, MATCH($L348, 'Standard Runs'!$D$11:$D$65, 0)), "")</f>
        <v/>
      </c>
      <c r="AB348" s="26" t="str">
        <f t="shared" si="60"/>
        <v/>
      </c>
      <c r="AC348" s="26" t="str">
        <f t="shared" si="61"/>
        <v/>
      </c>
      <c r="AE348" s="26" t="str">
        <f t="shared" si="62"/>
        <v/>
      </c>
      <c r="AG348" s="26" t="str">
        <f>IF($D348="", "", COUNTIF($D$11:$D$2510, "&gt;"&amp;$D348)+1+COUNTIF($D$11:$D348, $D348)-1)</f>
        <v/>
      </c>
      <c r="AH348" s="92" t="str">
        <f t="shared" si="63"/>
        <v/>
      </c>
      <c r="AJ348" s="26" t="str">
        <f t="shared" si="64"/>
        <v/>
      </c>
      <c r="AK348" s="26" t="str">
        <f t="shared" si="65"/>
        <v/>
      </c>
    </row>
    <row r="349" spans="1:37" x14ac:dyDescent="0.25">
      <c r="A349" s="97"/>
      <c r="B349" s="26" t="str">
        <f t="shared" si="55"/>
        <v/>
      </c>
      <c r="C349" s="97"/>
      <c r="D349" s="123"/>
      <c r="E349" s="124"/>
      <c r="F349" s="125"/>
      <c r="G349" s="97"/>
      <c r="H349" s="24" t="str">
        <f>IF($E349="", "", IFERROR(ROUND($E349*INDEX('Intro &amp; Setup'!$BY$8:$BY$9, MATCH($E$8, 'Intro &amp; Setup'!$BX$8:$BX$9, 0)), 2), ""))</f>
        <v/>
      </c>
      <c r="I349" s="18" t="str">
        <f>IF(OR($E349="", $F349=""), "", IF($E$8='Intro &amp; Setup'!$BX$9, $F349/$E349, IF($H$8='Intro &amp; Setup'!$BX$9, $F349/$H349, "")))</f>
        <v/>
      </c>
      <c r="J349" s="21" t="str">
        <f>IF(OR($E349="", $F349=""), "", IF($E$8='Intro &amp; Setup'!$BX$8, $F349/$E349, IF($H$8='Intro &amp; Setup'!$BX$8, $F349/$H349, "")))</f>
        <v/>
      </c>
      <c r="K349" s="97"/>
      <c r="L349" s="42" t="str">
        <f t="array" ref="L349">IF($W349="", "", IFERROR(INDEX('Standard Runs'!$D$11:$D$65, MATCH(1, ('Standard Runs'!$F$11:$F$65&lt;=E349)*('Standard Runs'!$G$11:$G$65&gt;=E349), 0)), ""))</f>
        <v/>
      </c>
      <c r="M349" s="45" t="str">
        <f t="shared" si="56"/>
        <v/>
      </c>
      <c r="N349" s="97"/>
      <c r="O349" s="52" t="str">
        <f t="shared" si="57"/>
        <v/>
      </c>
      <c r="P349" s="53" t="str">
        <f>IF(OR($L349="", $M349=""), "", COUNTIFS($L$11:$L$2510, $L349, $M$11:$M$2510, "&lt;"&amp;$M349)+1+COUNTIFS($L$11:$L349, $L349, $M$11:$M349, $M349)-1)</f>
        <v/>
      </c>
      <c r="Q349" s="97"/>
      <c r="R349" s="57" t="str">
        <f t="array" ref="R349">IF(OR($L349="", $M349=""), "", MIN(IF($L$11:$L$2510=$L349, $M$11:$M$2510)))</f>
        <v/>
      </c>
      <c r="S349" s="18" t="str">
        <f t="array" ref="S349">IF(OR($L349="", $M349=""), "", AVERAGEIF($L$11:$L$2510, $L349, $M$11:$M$2510))</f>
        <v/>
      </c>
      <c r="T349" s="21" t="str">
        <f t="array" ref="T349">IF(OR($L349="", $M349=""), "", MAX(IF($L$11:$L$2510=$L349, $M$11:$M$2510)))</f>
        <v/>
      </c>
      <c r="U349" s="97"/>
      <c r="W349" s="26" t="str">
        <f t="shared" si="58"/>
        <v/>
      </c>
      <c r="X349" s="26" t="str">
        <f t="shared" si="59"/>
        <v/>
      </c>
      <c r="Z349" s="48" t="str">
        <f>IFERROR(INDEX('Standard Runs'!$E$11:$E$65, MATCH($L349, 'Standard Runs'!$D$11:$D$65, 0)), "")</f>
        <v/>
      </c>
      <c r="AB349" s="26" t="str">
        <f t="shared" si="60"/>
        <v/>
      </c>
      <c r="AC349" s="26" t="str">
        <f t="shared" si="61"/>
        <v/>
      </c>
      <c r="AE349" s="26" t="str">
        <f t="shared" si="62"/>
        <v/>
      </c>
      <c r="AG349" s="26" t="str">
        <f>IF($D349="", "", COUNTIF($D$11:$D$2510, "&gt;"&amp;$D349)+1+COUNTIF($D$11:$D349, $D349)-1)</f>
        <v/>
      </c>
      <c r="AH349" s="92" t="str">
        <f t="shared" si="63"/>
        <v/>
      </c>
      <c r="AJ349" s="26" t="str">
        <f t="shared" si="64"/>
        <v/>
      </c>
      <c r="AK349" s="26" t="str">
        <f t="shared" si="65"/>
        <v/>
      </c>
    </row>
    <row r="350" spans="1:37" x14ac:dyDescent="0.25">
      <c r="A350" s="97"/>
      <c r="B350" s="26" t="str">
        <f t="shared" si="55"/>
        <v/>
      </c>
      <c r="C350" s="97"/>
      <c r="D350" s="123"/>
      <c r="E350" s="124"/>
      <c r="F350" s="125"/>
      <c r="G350" s="97"/>
      <c r="H350" s="24" t="str">
        <f>IF($E350="", "", IFERROR(ROUND($E350*INDEX('Intro &amp; Setup'!$BY$8:$BY$9, MATCH($E$8, 'Intro &amp; Setup'!$BX$8:$BX$9, 0)), 2), ""))</f>
        <v/>
      </c>
      <c r="I350" s="18" t="str">
        <f>IF(OR($E350="", $F350=""), "", IF($E$8='Intro &amp; Setup'!$BX$9, $F350/$E350, IF($H$8='Intro &amp; Setup'!$BX$9, $F350/$H350, "")))</f>
        <v/>
      </c>
      <c r="J350" s="21" t="str">
        <f>IF(OR($E350="", $F350=""), "", IF($E$8='Intro &amp; Setup'!$BX$8, $F350/$E350, IF($H$8='Intro &amp; Setup'!$BX$8, $F350/$H350, "")))</f>
        <v/>
      </c>
      <c r="K350" s="97"/>
      <c r="L350" s="42" t="str">
        <f t="array" ref="L350">IF($W350="", "", IFERROR(INDEX('Standard Runs'!$D$11:$D$65, MATCH(1, ('Standard Runs'!$F$11:$F$65&lt;=E350)*('Standard Runs'!$G$11:$G$65&gt;=E350), 0)), ""))</f>
        <v/>
      </c>
      <c r="M350" s="45" t="str">
        <f t="shared" si="56"/>
        <v/>
      </c>
      <c r="N350" s="97"/>
      <c r="O350" s="52" t="str">
        <f t="shared" si="57"/>
        <v/>
      </c>
      <c r="P350" s="53" t="str">
        <f>IF(OR($L350="", $M350=""), "", COUNTIFS($L$11:$L$2510, $L350, $M$11:$M$2510, "&lt;"&amp;$M350)+1+COUNTIFS($L$11:$L350, $L350, $M$11:$M350, $M350)-1)</f>
        <v/>
      </c>
      <c r="Q350" s="97"/>
      <c r="R350" s="57" t="str">
        <f t="array" ref="R350">IF(OR($L350="", $M350=""), "", MIN(IF($L$11:$L$2510=$L350, $M$11:$M$2510)))</f>
        <v/>
      </c>
      <c r="S350" s="18" t="str">
        <f t="array" ref="S350">IF(OR($L350="", $M350=""), "", AVERAGEIF($L$11:$L$2510, $L350, $M$11:$M$2510))</f>
        <v/>
      </c>
      <c r="T350" s="21" t="str">
        <f t="array" ref="T350">IF(OR($L350="", $M350=""), "", MAX(IF($L$11:$L$2510=$L350, $M$11:$M$2510)))</f>
        <v/>
      </c>
      <c r="U350" s="97"/>
      <c r="W350" s="26" t="str">
        <f t="shared" si="58"/>
        <v/>
      </c>
      <c r="X350" s="26" t="str">
        <f t="shared" si="59"/>
        <v/>
      </c>
      <c r="Z350" s="48" t="str">
        <f>IFERROR(INDEX('Standard Runs'!$E$11:$E$65, MATCH($L350, 'Standard Runs'!$D$11:$D$65, 0)), "")</f>
        <v/>
      </c>
      <c r="AB350" s="26" t="str">
        <f t="shared" si="60"/>
        <v/>
      </c>
      <c r="AC350" s="26" t="str">
        <f t="shared" si="61"/>
        <v/>
      </c>
      <c r="AE350" s="26" t="str">
        <f t="shared" si="62"/>
        <v/>
      </c>
      <c r="AG350" s="26" t="str">
        <f>IF($D350="", "", COUNTIF($D$11:$D$2510, "&gt;"&amp;$D350)+1+COUNTIF($D$11:$D350, $D350)-1)</f>
        <v/>
      </c>
      <c r="AH350" s="92" t="str">
        <f t="shared" si="63"/>
        <v/>
      </c>
      <c r="AJ350" s="26" t="str">
        <f t="shared" si="64"/>
        <v/>
      </c>
      <c r="AK350" s="26" t="str">
        <f t="shared" si="65"/>
        <v/>
      </c>
    </row>
    <row r="351" spans="1:37" x14ac:dyDescent="0.25">
      <c r="A351" s="97"/>
      <c r="B351" s="26" t="str">
        <f t="shared" si="55"/>
        <v/>
      </c>
      <c r="C351" s="97"/>
      <c r="D351" s="123"/>
      <c r="E351" s="124"/>
      <c r="F351" s="125"/>
      <c r="G351" s="97"/>
      <c r="H351" s="24" t="str">
        <f>IF($E351="", "", IFERROR(ROUND($E351*INDEX('Intro &amp; Setup'!$BY$8:$BY$9, MATCH($E$8, 'Intro &amp; Setup'!$BX$8:$BX$9, 0)), 2), ""))</f>
        <v/>
      </c>
      <c r="I351" s="18" t="str">
        <f>IF(OR($E351="", $F351=""), "", IF($E$8='Intro &amp; Setup'!$BX$9, $F351/$E351, IF($H$8='Intro &amp; Setup'!$BX$9, $F351/$H351, "")))</f>
        <v/>
      </c>
      <c r="J351" s="21" t="str">
        <f>IF(OR($E351="", $F351=""), "", IF($E$8='Intro &amp; Setup'!$BX$8, $F351/$E351, IF($H$8='Intro &amp; Setup'!$BX$8, $F351/$H351, "")))</f>
        <v/>
      </c>
      <c r="K351" s="97"/>
      <c r="L351" s="42" t="str">
        <f t="array" ref="L351">IF($W351="", "", IFERROR(INDEX('Standard Runs'!$D$11:$D$65, MATCH(1, ('Standard Runs'!$F$11:$F$65&lt;=E351)*('Standard Runs'!$G$11:$G$65&gt;=E351), 0)), ""))</f>
        <v/>
      </c>
      <c r="M351" s="45" t="str">
        <f t="shared" si="56"/>
        <v/>
      </c>
      <c r="N351" s="97"/>
      <c r="O351" s="52" t="str">
        <f t="shared" si="57"/>
        <v/>
      </c>
      <c r="P351" s="53" t="str">
        <f>IF(OR($L351="", $M351=""), "", COUNTIFS($L$11:$L$2510, $L351, $M$11:$M$2510, "&lt;"&amp;$M351)+1+COUNTIFS($L$11:$L351, $L351, $M$11:$M351, $M351)-1)</f>
        <v/>
      </c>
      <c r="Q351" s="97"/>
      <c r="R351" s="57" t="str">
        <f t="array" ref="R351">IF(OR($L351="", $M351=""), "", MIN(IF($L$11:$L$2510=$L351, $M$11:$M$2510)))</f>
        <v/>
      </c>
      <c r="S351" s="18" t="str">
        <f t="array" ref="S351">IF(OR($L351="", $M351=""), "", AVERAGEIF($L$11:$L$2510, $L351, $M$11:$M$2510))</f>
        <v/>
      </c>
      <c r="T351" s="21" t="str">
        <f t="array" ref="T351">IF(OR($L351="", $M351=""), "", MAX(IF($L$11:$L$2510=$L351, $M$11:$M$2510)))</f>
        <v/>
      </c>
      <c r="U351" s="97"/>
      <c r="W351" s="26" t="str">
        <f t="shared" si="58"/>
        <v/>
      </c>
      <c r="X351" s="26" t="str">
        <f t="shared" si="59"/>
        <v/>
      </c>
      <c r="Z351" s="48" t="str">
        <f>IFERROR(INDEX('Standard Runs'!$E$11:$E$65, MATCH($L351, 'Standard Runs'!$D$11:$D$65, 0)), "")</f>
        <v/>
      </c>
      <c r="AB351" s="26" t="str">
        <f t="shared" si="60"/>
        <v/>
      </c>
      <c r="AC351" s="26" t="str">
        <f t="shared" si="61"/>
        <v/>
      </c>
      <c r="AE351" s="26" t="str">
        <f t="shared" si="62"/>
        <v/>
      </c>
      <c r="AG351" s="26" t="str">
        <f>IF($D351="", "", COUNTIF($D$11:$D$2510, "&gt;"&amp;$D351)+1+COUNTIF($D$11:$D351, $D351)-1)</f>
        <v/>
      </c>
      <c r="AH351" s="92" t="str">
        <f t="shared" si="63"/>
        <v/>
      </c>
      <c r="AJ351" s="26" t="str">
        <f t="shared" si="64"/>
        <v/>
      </c>
      <c r="AK351" s="26" t="str">
        <f t="shared" si="65"/>
        <v/>
      </c>
    </row>
    <row r="352" spans="1:37" x14ac:dyDescent="0.25">
      <c r="A352" s="97"/>
      <c r="B352" s="26" t="str">
        <f t="shared" si="55"/>
        <v/>
      </c>
      <c r="C352" s="97"/>
      <c r="D352" s="123"/>
      <c r="E352" s="124"/>
      <c r="F352" s="125"/>
      <c r="G352" s="97"/>
      <c r="H352" s="24" t="str">
        <f>IF($E352="", "", IFERROR(ROUND($E352*INDEX('Intro &amp; Setup'!$BY$8:$BY$9, MATCH($E$8, 'Intro &amp; Setup'!$BX$8:$BX$9, 0)), 2), ""))</f>
        <v/>
      </c>
      <c r="I352" s="18" t="str">
        <f>IF(OR($E352="", $F352=""), "", IF($E$8='Intro &amp; Setup'!$BX$9, $F352/$E352, IF($H$8='Intro &amp; Setup'!$BX$9, $F352/$H352, "")))</f>
        <v/>
      </c>
      <c r="J352" s="21" t="str">
        <f>IF(OR($E352="", $F352=""), "", IF($E$8='Intro &amp; Setup'!$BX$8, $F352/$E352, IF($H$8='Intro &amp; Setup'!$BX$8, $F352/$H352, "")))</f>
        <v/>
      </c>
      <c r="K352" s="97"/>
      <c r="L352" s="42" t="str">
        <f t="array" ref="L352">IF($W352="", "", IFERROR(INDEX('Standard Runs'!$D$11:$D$65, MATCH(1, ('Standard Runs'!$F$11:$F$65&lt;=E352)*('Standard Runs'!$G$11:$G$65&gt;=E352), 0)), ""))</f>
        <v/>
      </c>
      <c r="M352" s="45" t="str">
        <f t="shared" si="56"/>
        <v/>
      </c>
      <c r="N352" s="97"/>
      <c r="O352" s="52" t="str">
        <f t="shared" si="57"/>
        <v/>
      </c>
      <c r="P352" s="53" t="str">
        <f>IF(OR($L352="", $M352=""), "", COUNTIFS($L$11:$L$2510, $L352, $M$11:$M$2510, "&lt;"&amp;$M352)+1+COUNTIFS($L$11:$L352, $L352, $M$11:$M352, $M352)-1)</f>
        <v/>
      </c>
      <c r="Q352" s="97"/>
      <c r="R352" s="57" t="str">
        <f t="array" ref="R352">IF(OR($L352="", $M352=""), "", MIN(IF($L$11:$L$2510=$L352, $M$11:$M$2510)))</f>
        <v/>
      </c>
      <c r="S352" s="18" t="str">
        <f t="array" ref="S352">IF(OR($L352="", $M352=""), "", AVERAGEIF($L$11:$L$2510, $L352, $M$11:$M$2510))</f>
        <v/>
      </c>
      <c r="T352" s="21" t="str">
        <f t="array" ref="T352">IF(OR($L352="", $M352=""), "", MAX(IF($L$11:$L$2510=$L352, $M$11:$M$2510)))</f>
        <v/>
      </c>
      <c r="U352" s="97"/>
      <c r="W352" s="26" t="str">
        <f t="shared" si="58"/>
        <v/>
      </c>
      <c r="X352" s="26" t="str">
        <f t="shared" si="59"/>
        <v/>
      </c>
      <c r="Z352" s="48" t="str">
        <f>IFERROR(INDEX('Standard Runs'!$E$11:$E$65, MATCH($L352, 'Standard Runs'!$D$11:$D$65, 0)), "")</f>
        <v/>
      </c>
      <c r="AB352" s="26" t="str">
        <f t="shared" si="60"/>
        <v/>
      </c>
      <c r="AC352" s="26" t="str">
        <f t="shared" si="61"/>
        <v/>
      </c>
      <c r="AE352" s="26" t="str">
        <f t="shared" si="62"/>
        <v/>
      </c>
      <c r="AG352" s="26" t="str">
        <f>IF($D352="", "", COUNTIF($D$11:$D$2510, "&gt;"&amp;$D352)+1+COUNTIF($D$11:$D352, $D352)-1)</f>
        <v/>
      </c>
      <c r="AH352" s="92" t="str">
        <f t="shared" si="63"/>
        <v/>
      </c>
      <c r="AJ352" s="26" t="str">
        <f t="shared" si="64"/>
        <v/>
      </c>
      <c r="AK352" s="26" t="str">
        <f t="shared" si="65"/>
        <v/>
      </c>
    </row>
    <row r="353" spans="1:37" x14ac:dyDescent="0.25">
      <c r="A353" s="97"/>
      <c r="B353" s="26" t="str">
        <f t="shared" si="55"/>
        <v/>
      </c>
      <c r="C353" s="97"/>
      <c r="D353" s="123"/>
      <c r="E353" s="124"/>
      <c r="F353" s="125"/>
      <c r="G353" s="97"/>
      <c r="H353" s="24" t="str">
        <f>IF($E353="", "", IFERROR(ROUND($E353*INDEX('Intro &amp; Setup'!$BY$8:$BY$9, MATCH($E$8, 'Intro &amp; Setup'!$BX$8:$BX$9, 0)), 2), ""))</f>
        <v/>
      </c>
      <c r="I353" s="18" t="str">
        <f>IF(OR($E353="", $F353=""), "", IF($E$8='Intro &amp; Setup'!$BX$9, $F353/$E353, IF($H$8='Intro &amp; Setup'!$BX$9, $F353/$H353, "")))</f>
        <v/>
      </c>
      <c r="J353" s="21" t="str">
        <f>IF(OR($E353="", $F353=""), "", IF($E$8='Intro &amp; Setup'!$BX$8, $F353/$E353, IF($H$8='Intro &amp; Setup'!$BX$8, $F353/$H353, "")))</f>
        <v/>
      </c>
      <c r="K353" s="97"/>
      <c r="L353" s="42" t="str">
        <f t="array" ref="L353">IF($W353="", "", IFERROR(INDEX('Standard Runs'!$D$11:$D$65, MATCH(1, ('Standard Runs'!$F$11:$F$65&lt;=E353)*('Standard Runs'!$G$11:$G$65&gt;=E353), 0)), ""))</f>
        <v/>
      </c>
      <c r="M353" s="45" t="str">
        <f t="shared" si="56"/>
        <v/>
      </c>
      <c r="N353" s="97"/>
      <c r="O353" s="52" t="str">
        <f t="shared" si="57"/>
        <v/>
      </c>
      <c r="P353" s="53" t="str">
        <f>IF(OR($L353="", $M353=""), "", COUNTIFS($L$11:$L$2510, $L353, $M$11:$M$2510, "&lt;"&amp;$M353)+1+COUNTIFS($L$11:$L353, $L353, $M$11:$M353, $M353)-1)</f>
        <v/>
      </c>
      <c r="Q353" s="97"/>
      <c r="R353" s="57" t="str">
        <f t="array" ref="R353">IF(OR($L353="", $M353=""), "", MIN(IF($L$11:$L$2510=$L353, $M$11:$M$2510)))</f>
        <v/>
      </c>
      <c r="S353" s="18" t="str">
        <f t="array" ref="S353">IF(OR($L353="", $M353=""), "", AVERAGEIF($L$11:$L$2510, $L353, $M$11:$M$2510))</f>
        <v/>
      </c>
      <c r="T353" s="21" t="str">
        <f t="array" ref="T353">IF(OR($L353="", $M353=""), "", MAX(IF($L$11:$L$2510=$L353, $M$11:$M$2510)))</f>
        <v/>
      </c>
      <c r="U353" s="97"/>
      <c r="W353" s="26" t="str">
        <f t="shared" si="58"/>
        <v/>
      </c>
      <c r="X353" s="26" t="str">
        <f t="shared" si="59"/>
        <v/>
      </c>
      <c r="Z353" s="48" t="str">
        <f>IFERROR(INDEX('Standard Runs'!$E$11:$E$65, MATCH($L353, 'Standard Runs'!$D$11:$D$65, 0)), "")</f>
        <v/>
      </c>
      <c r="AB353" s="26" t="str">
        <f t="shared" si="60"/>
        <v/>
      </c>
      <c r="AC353" s="26" t="str">
        <f t="shared" si="61"/>
        <v/>
      </c>
      <c r="AE353" s="26" t="str">
        <f t="shared" si="62"/>
        <v/>
      </c>
      <c r="AG353" s="26" t="str">
        <f>IF($D353="", "", COUNTIF($D$11:$D$2510, "&gt;"&amp;$D353)+1+COUNTIF($D$11:$D353, $D353)-1)</f>
        <v/>
      </c>
      <c r="AH353" s="92" t="str">
        <f t="shared" si="63"/>
        <v/>
      </c>
      <c r="AJ353" s="26" t="str">
        <f t="shared" si="64"/>
        <v/>
      </c>
      <c r="AK353" s="26" t="str">
        <f t="shared" si="65"/>
        <v/>
      </c>
    </row>
    <row r="354" spans="1:37" x14ac:dyDescent="0.25">
      <c r="A354" s="97"/>
      <c r="B354" s="26" t="str">
        <f t="shared" si="55"/>
        <v/>
      </c>
      <c r="C354" s="97"/>
      <c r="D354" s="123"/>
      <c r="E354" s="124"/>
      <c r="F354" s="125"/>
      <c r="G354" s="97"/>
      <c r="H354" s="24" t="str">
        <f>IF($E354="", "", IFERROR(ROUND($E354*INDEX('Intro &amp; Setup'!$BY$8:$BY$9, MATCH($E$8, 'Intro &amp; Setup'!$BX$8:$BX$9, 0)), 2), ""))</f>
        <v/>
      </c>
      <c r="I354" s="18" t="str">
        <f>IF(OR($E354="", $F354=""), "", IF($E$8='Intro &amp; Setup'!$BX$9, $F354/$E354, IF($H$8='Intro &amp; Setup'!$BX$9, $F354/$H354, "")))</f>
        <v/>
      </c>
      <c r="J354" s="21" t="str">
        <f>IF(OR($E354="", $F354=""), "", IF($E$8='Intro &amp; Setup'!$BX$8, $F354/$E354, IF($H$8='Intro &amp; Setup'!$BX$8, $F354/$H354, "")))</f>
        <v/>
      </c>
      <c r="K354" s="97"/>
      <c r="L354" s="42" t="str">
        <f t="array" ref="L354">IF($W354="", "", IFERROR(INDEX('Standard Runs'!$D$11:$D$65, MATCH(1, ('Standard Runs'!$F$11:$F$65&lt;=E354)*('Standard Runs'!$G$11:$G$65&gt;=E354), 0)), ""))</f>
        <v/>
      </c>
      <c r="M354" s="45" t="str">
        <f t="shared" si="56"/>
        <v/>
      </c>
      <c r="N354" s="97"/>
      <c r="O354" s="52" t="str">
        <f t="shared" si="57"/>
        <v/>
      </c>
      <c r="P354" s="53" t="str">
        <f>IF(OR($L354="", $M354=""), "", COUNTIFS($L$11:$L$2510, $L354, $M$11:$M$2510, "&lt;"&amp;$M354)+1+COUNTIFS($L$11:$L354, $L354, $M$11:$M354, $M354)-1)</f>
        <v/>
      </c>
      <c r="Q354" s="97"/>
      <c r="R354" s="57" t="str">
        <f t="array" ref="R354">IF(OR($L354="", $M354=""), "", MIN(IF($L$11:$L$2510=$L354, $M$11:$M$2510)))</f>
        <v/>
      </c>
      <c r="S354" s="18" t="str">
        <f t="array" ref="S354">IF(OR($L354="", $M354=""), "", AVERAGEIF($L$11:$L$2510, $L354, $M$11:$M$2510))</f>
        <v/>
      </c>
      <c r="T354" s="21" t="str">
        <f t="array" ref="T354">IF(OR($L354="", $M354=""), "", MAX(IF($L$11:$L$2510=$L354, $M$11:$M$2510)))</f>
        <v/>
      </c>
      <c r="U354" s="97"/>
      <c r="W354" s="26" t="str">
        <f t="shared" si="58"/>
        <v/>
      </c>
      <c r="X354" s="26" t="str">
        <f t="shared" si="59"/>
        <v/>
      </c>
      <c r="Z354" s="48" t="str">
        <f>IFERROR(INDEX('Standard Runs'!$E$11:$E$65, MATCH($L354, 'Standard Runs'!$D$11:$D$65, 0)), "")</f>
        <v/>
      </c>
      <c r="AB354" s="26" t="str">
        <f t="shared" si="60"/>
        <v/>
      </c>
      <c r="AC354" s="26" t="str">
        <f t="shared" si="61"/>
        <v/>
      </c>
      <c r="AE354" s="26" t="str">
        <f t="shared" si="62"/>
        <v/>
      </c>
      <c r="AG354" s="26" t="str">
        <f>IF($D354="", "", COUNTIF($D$11:$D$2510, "&gt;"&amp;$D354)+1+COUNTIF($D$11:$D354, $D354)-1)</f>
        <v/>
      </c>
      <c r="AH354" s="92" t="str">
        <f t="shared" si="63"/>
        <v/>
      </c>
      <c r="AJ354" s="26" t="str">
        <f t="shared" si="64"/>
        <v/>
      </c>
      <c r="AK354" s="26" t="str">
        <f t="shared" si="65"/>
        <v/>
      </c>
    </row>
    <row r="355" spans="1:37" x14ac:dyDescent="0.25">
      <c r="A355" s="97"/>
      <c r="B355" s="26" t="str">
        <f t="shared" si="55"/>
        <v/>
      </c>
      <c r="C355" s="97"/>
      <c r="D355" s="123"/>
      <c r="E355" s="124"/>
      <c r="F355" s="125"/>
      <c r="G355" s="97"/>
      <c r="H355" s="24" t="str">
        <f>IF($E355="", "", IFERROR(ROUND($E355*INDEX('Intro &amp; Setup'!$BY$8:$BY$9, MATCH($E$8, 'Intro &amp; Setup'!$BX$8:$BX$9, 0)), 2), ""))</f>
        <v/>
      </c>
      <c r="I355" s="18" t="str">
        <f>IF(OR($E355="", $F355=""), "", IF($E$8='Intro &amp; Setup'!$BX$9, $F355/$E355, IF($H$8='Intro &amp; Setup'!$BX$9, $F355/$H355, "")))</f>
        <v/>
      </c>
      <c r="J355" s="21" t="str">
        <f>IF(OR($E355="", $F355=""), "", IF($E$8='Intro &amp; Setup'!$BX$8, $F355/$E355, IF($H$8='Intro &amp; Setup'!$BX$8, $F355/$H355, "")))</f>
        <v/>
      </c>
      <c r="K355" s="97"/>
      <c r="L355" s="42" t="str">
        <f t="array" ref="L355">IF($W355="", "", IFERROR(INDEX('Standard Runs'!$D$11:$D$65, MATCH(1, ('Standard Runs'!$F$11:$F$65&lt;=E355)*('Standard Runs'!$G$11:$G$65&gt;=E355), 0)), ""))</f>
        <v/>
      </c>
      <c r="M355" s="45" t="str">
        <f t="shared" si="56"/>
        <v/>
      </c>
      <c r="N355" s="97"/>
      <c r="O355" s="52" t="str">
        <f t="shared" si="57"/>
        <v/>
      </c>
      <c r="P355" s="53" t="str">
        <f>IF(OR($L355="", $M355=""), "", COUNTIFS($L$11:$L$2510, $L355, $M$11:$M$2510, "&lt;"&amp;$M355)+1+COUNTIFS($L$11:$L355, $L355, $M$11:$M355, $M355)-1)</f>
        <v/>
      </c>
      <c r="Q355" s="97"/>
      <c r="R355" s="57" t="str">
        <f t="array" ref="R355">IF(OR($L355="", $M355=""), "", MIN(IF($L$11:$L$2510=$L355, $M$11:$M$2510)))</f>
        <v/>
      </c>
      <c r="S355" s="18" t="str">
        <f t="array" ref="S355">IF(OR($L355="", $M355=""), "", AVERAGEIF($L$11:$L$2510, $L355, $M$11:$M$2510))</f>
        <v/>
      </c>
      <c r="T355" s="21" t="str">
        <f t="array" ref="T355">IF(OR($L355="", $M355=""), "", MAX(IF($L$11:$L$2510=$L355, $M$11:$M$2510)))</f>
        <v/>
      </c>
      <c r="U355" s="97"/>
      <c r="W355" s="26" t="str">
        <f t="shared" si="58"/>
        <v/>
      </c>
      <c r="X355" s="26" t="str">
        <f t="shared" si="59"/>
        <v/>
      </c>
      <c r="Z355" s="48" t="str">
        <f>IFERROR(INDEX('Standard Runs'!$E$11:$E$65, MATCH($L355, 'Standard Runs'!$D$11:$D$65, 0)), "")</f>
        <v/>
      </c>
      <c r="AB355" s="26" t="str">
        <f t="shared" si="60"/>
        <v/>
      </c>
      <c r="AC355" s="26" t="str">
        <f t="shared" si="61"/>
        <v/>
      </c>
      <c r="AE355" s="26" t="str">
        <f t="shared" si="62"/>
        <v/>
      </c>
      <c r="AG355" s="26" t="str">
        <f>IF($D355="", "", COUNTIF($D$11:$D$2510, "&gt;"&amp;$D355)+1+COUNTIF($D$11:$D355, $D355)-1)</f>
        <v/>
      </c>
      <c r="AH355" s="92" t="str">
        <f t="shared" si="63"/>
        <v/>
      </c>
      <c r="AJ355" s="26" t="str">
        <f t="shared" si="64"/>
        <v/>
      </c>
      <c r="AK355" s="26" t="str">
        <f t="shared" si="65"/>
        <v/>
      </c>
    </row>
    <row r="356" spans="1:37" x14ac:dyDescent="0.25">
      <c r="A356" s="97"/>
      <c r="B356" s="26" t="str">
        <f t="shared" si="55"/>
        <v/>
      </c>
      <c r="C356" s="97"/>
      <c r="D356" s="123"/>
      <c r="E356" s="124"/>
      <c r="F356" s="125"/>
      <c r="G356" s="97"/>
      <c r="H356" s="24" t="str">
        <f>IF($E356="", "", IFERROR(ROUND($E356*INDEX('Intro &amp; Setup'!$BY$8:$BY$9, MATCH($E$8, 'Intro &amp; Setup'!$BX$8:$BX$9, 0)), 2), ""))</f>
        <v/>
      </c>
      <c r="I356" s="18" t="str">
        <f>IF(OR($E356="", $F356=""), "", IF($E$8='Intro &amp; Setup'!$BX$9, $F356/$E356, IF($H$8='Intro &amp; Setup'!$BX$9, $F356/$H356, "")))</f>
        <v/>
      </c>
      <c r="J356" s="21" t="str">
        <f>IF(OR($E356="", $F356=""), "", IF($E$8='Intro &amp; Setup'!$BX$8, $F356/$E356, IF($H$8='Intro &amp; Setup'!$BX$8, $F356/$H356, "")))</f>
        <v/>
      </c>
      <c r="K356" s="97"/>
      <c r="L356" s="42" t="str">
        <f t="array" ref="L356">IF($W356="", "", IFERROR(INDEX('Standard Runs'!$D$11:$D$65, MATCH(1, ('Standard Runs'!$F$11:$F$65&lt;=E356)*('Standard Runs'!$G$11:$G$65&gt;=E356), 0)), ""))</f>
        <v/>
      </c>
      <c r="M356" s="45" t="str">
        <f t="shared" si="56"/>
        <v/>
      </c>
      <c r="N356" s="97"/>
      <c r="O356" s="52" t="str">
        <f t="shared" si="57"/>
        <v/>
      </c>
      <c r="P356" s="53" t="str">
        <f>IF(OR($L356="", $M356=""), "", COUNTIFS($L$11:$L$2510, $L356, $M$11:$M$2510, "&lt;"&amp;$M356)+1+COUNTIFS($L$11:$L356, $L356, $M$11:$M356, $M356)-1)</f>
        <v/>
      </c>
      <c r="Q356" s="97"/>
      <c r="R356" s="57" t="str">
        <f t="array" ref="R356">IF(OR($L356="", $M356=""), "", MIN(IF($L$11:$L$2510=$L356, $M$11:$M$2510)))</f>
        <v/>
      </c>
      <c r="S356" s="18" t="str">
        <f t="array" ref="S356">IF(OR($L356="", $M356=""), "", AVERAGEIF($L$11:$L$2510, $L356, $M$11:$M$2510))</f>
        <v/>
      </c>
      <c r="T356" s="21" t="str">
        <f t="array" ref="T356">IF(OR($L356="", $M356=""), "", MAX(IF($L$11:$L$2510=$L356, $M$11:$M$2510)))</f>
        <v/>
      </c>
      <c r="U356" s="97"/>
      <c r="W356" s="26" t="str">
        <f t="shared" si="58"/>
        <v/>
      </c>
      <c r="X356" s="26" t="str">
        <f t="shared" si="59"/>
        <v/>
      </c>
      <c r="Z356" s="48" t="str">
        <f>IFERROR(INDEX('Standard Runs'!$E$11:$E$65, MATCH($L356, 'Standard Runs'!$D$11:$D$65, 0)), "")</f>
        <v/>
      </c>
      <c r="AB356" s="26" t="str">
        <f t="shared" si="60"/>
        <v/>
      </c>
      <c r="AC356" s="26" t="str">
        <f t="shared" si="61"/>
        <v/>
      </c>
      <c r="AE356" s="26" t="str">
        <f t="shared" si="62"/>
        <v/>
      </c>
      <c r="AG356" s="26" t="str">
        <f>IF($D356="", "", COUNTIF($D$11:$D$2510, "&gt;"&amp;$D356)+1+COUNTIF($D$11:$D356, $D356)-1)</f>
        <v/>
      </c>
      <c r="AH356" s="92" t="str">
        <f t="shared" si="63"/>
        <v/>
      </c>
      <c r="AJ356" s="26" t="str">
        <f t="shared" si="64"/>
        <v/>
      </c>
      <c r="AK356" s="26" t="str">
        <f t="shared" si="65"/>
        <v/>
      </c>
    </row>
    <row r="357" spans="1:37" x14ac:dyDescent="0.25">
      <c r="A357" s="97"/>
      <c r="B357" s="26" t="str">
        <f t="shared" si="55"/>
        <v/>
      </c>
      <c r="C357" s="97"/>
      <c r="D357" s="123"/>
      <c r="E357" s="124"/>
      <c r="F357" s="125"/>
      <c r="G357" s="97"/>
      <c r="H357" s="24" t="str">
        <f>IF($E357="", "", IFERROR(ROUND($E357*INDEX('Intro &amp; Setup'!$BY$8:$BY$9, MATCH($E$8, 'Intro &amp; Setup'!$BX$8:$BX$9, 0)), 2), ""))</f>
        <v/>
      </c>
      <c r="I357" s="18" t="str">
        <f>IF(OR($E357="", $F357=""), "", IF($E$8='Intro &amp; Setup'!$BX$9, $F357/$E357, IF($H$8='Intro &amp; Setup'!$BX$9, $F357/$H357, "")))</f>
        <v/>
      </c>
      <c r="J357" s="21" t="str">
        <f>IF(OR($E357="", $F357=""), "", IF($E$8='Intro &amp; Setup'!$BX$8, $F357/$E357, IF($H$8='Intro &amp; Setup'!$BX$8, $F357/$H357, "")))</f>
        <v/>
      </c>
      <c r="K357" s="97"/>
      <c r="L357" s="42" t="str">
        <f t="array" ref="L357">IF($W357="", "", IFERROR(INDEX('Standard Runs'!$D$11:$D$65, MATCH(1, ('Standard Runs'!$F$11:$F$65&lt;=E357)*('Standard Runs'!$G$11:$G$65&gt;=E357), 0)), ""))</f>
        <v/>
      </c>
      <c r="M357" s="45" t="str">
        <f t="shared" si="56"/>
        <v/>
      </c>
      <c r="N357" s="97"/>
      <c r="O357" s="52" t="str">
        <f t="shared" si="57"/>
        <v/>
      </c>
      <c r="P357" s="53" t="str">
        <f>IF(OR($L357="", $M357=""), "", COUNTIFS($L$11:$L$2510, $L357, $M$11:$M$2510, "&lt;"&amp;$M357)+1+COUNTIFS($L$11:$L357, $L357, $M$11:$M357, $M357)-1)</f>
        <v/>
      </c>
      <c r="Q357" s="97"/>
      <c r="R357" s="57" t="str">
        <f t="array" ref="R357">IF(OR($L357="", $M357=""), "", MIN(IF($L$11:$L$2510=$L357, $M$11:$M$2510)))</f>
        <v/>
      </c>
      <c r="S357" s="18" t="str">
        <f t="array" ref="S357">IF(OR($L357="", $M357=""), "", AVERAGEIF($L$11:$L$2510, $L357, $M$11:$M$2510))</f>
        <v/>
      </c>
      <c r="T357" s="21" t="str">
        <f t="array" ref="T357">IF(OR($L357="", $M357=""), "", MAX(IF($L$11:$L$2510=$L357, $M$11:$M$2510)))</f>
        <v/>
      </c>
      <c r="U357" s="97"/>
      <c r="W357" s="26" t="str">
        <f t="shared" si="58"/>
        <v/>
      </c>
      <c r="X357" s="26" t="str">
        <f t="shared" si="59"/>
        <v/>
      </c>
      <c r="Z357" s="48" t="str">
        <f>IFERROR(INDEX('Standard Runs'!$E$11:$E$65, MATCH($L357, 'Standard Runs'!$D$11:$D$65, 0)), "")</f>
        <v/>
      </c>
      <c r="AB357" s="26" t="str">
        <f t="shared" si="60"/>
        <v/>
      </c>
      <c r="AC357" s="26" t="str">
        <f t="shared" si="61"/>
        <v/>
      </c>
      <c r="AE357" s="26" t="str">
        <f t="shared" si="62"/>
        <v/>
      </c>
      <c r="AG357" s="26" t="str">
        <f>IF($D357="", "", COUNTIF($D$11:$D$2510, "&gt;"&amp;$D357)+1+COUNTIF($D$11:$D357, $D357)-1)</f>
        <v/>
      </c>
      <c r="AH357" s="92" t="str">
        <f t="shared" si="63"/>
        <v/>
      </c>
      <c r="AJ357" s="26" t="str">
        <f t="shared" si="64"/>
        <v/>
      </c>
      <c r="AK357" s="26" t="str">
        <f t="shared" si="65"/>
        <v/>
      </c>
    </row>
    <row r="358" spans="1:37" x14ac:dyDescent="0.25">
      <c r="A358" s="97"/>
      <c r="B358" s="26" t="str">
        <f t="shared" si="55"/>
        <v/>
      </c>
      <c r="C358" s="97"/>
      <c r="D358" s="123"/>
      <c r="E358" s="124"/>
      <c r="F358" s="125"/>
      <c r="G358" s="97"/>
      <c r="H358" s="24" t="str">
        <f>IF($E358="", "", IFERROR(ROUND($E358*INDEX('Intro &amp; Setup'!$BY$8:$BY$9, MATCH($E$8, 'Intro &amp; Setup'!$BX$8:$BX$9, 0)), 2), ""))</f>
        <v/>
      </c>
      <c r="I358" s="18" t="str">
        <f>IF(OR($E358="", $F358=""), "", IF($E$8='Intro &amp; Setup'!$BX$9, $F358/$E358, IF($H$8='Intro &amp; Setup'!$BX$9, $F358/$H358, "")))</f>
        <v/>
      </c>
      <c r="J358" s="21" t="str">
        <f>IF(OR($E358="", $F358=""), "", IF($E$8='Intro &amp; Setup'!$BX$8, $F358/$E358, IF($H$8='Intro &amp; Setup'!$BX$8, $F358/$H358, "")))</f>
        <v/>
      </c>
      <c r="K358" s="97"/>
      <c r="L358" s="42" t="str">
        <f t="array" ref="L358">IF($W358="", "", IFERROR(INDEX('Standard Runs'!$D$11:$D$65, MATCH(1, ('Standard Runs'!$F$11:$F$65&lt;=E358)*('Standard Runs'!$G$11:$G$65&gt;=E358), 0)), ""))</f>
        <v/>
      </c>
      <c r="M358" s="45" t="str">
        <f t="shared" si="56"/>
        <v/>
      </c>
      <c r="N358" s="97"/>
      <c r="O358" s="52" t="str">
        <f t="shared" si="57"/>
        <v/>
      </c>
      <c r="P358" s="53" t="str">
        <f>IF(OR($L358="", $M358=""), "", COUNTIFS($L$11:$L$2510, $L358, $M$11:$M$2510, "&lt;"&amp;$M358)+1+COUNTIFS($L$11:$L358, $L358, $M$11:$M358, $M358)-1)</f>
        <v/>
      </c>
      <c r="Q358" s="97"/>
      <c r="R358" s="57" t="str">
        <f t="array" ref="R358">IF(OR($L358="", $M358=""), "", MIN(IF($L$11:$L$2510=$L358, $M$11:$M$2510)))</f>
        <v/>
      </c>
      <c r="S358" s="18" t="str">
        <f t="array" ref="S358">IF(OR($L358="", $M358=""), "", AVERAGEIF($L$11:$L$2510, $L358, $M$11:$M$2510))</f>
        <v/>
      </c>
      <c r="T358" s="21" t="str">
        <f t="array" ref="T358">IF(OR($L358="", $M358=""), "", MAX(IF($L$11:$L$2510=$L358, $M$11:$M$2510)))</f>
        <v/>
      </c>
      <c r="U358" s="97"/>
      <c r="W358" s="26" t="str">
        <f t="shared" si="58"/>
        <v/>
      </c>
      <c r="X358" s="26" t="str">
        <f t="shared" si="59"/>
        <v/>
      </c>
      <c r="Z358" s="48" t="str">
        <f>IFERROR(INDEX('Standard Runs'!$E$11:$E$65, MATCH($L358, 'Standard Runs'!$D$11:$D$65, 0)), "")</f>
        <v/>
      </c>
      <c r="AB358" s="26" t="str">
        <f t="shared" si="60"/>
        <v/>
      </c>
      <c r="AC358" s="26" t="str">
        <f t="shared" si="61"/>
        <v/>
      </c>
      <c r="AE358" s="26" t="str">
        <f t="shared" si="62"/>
        <v/>
      </c>
      <c r="AG358" s="26" t="str">
        <f>IF($D358="", "", COUNTIF($D$11:$D$2510, "&gt;"&amp;$D358)+1+COUNTIF($D$11:$D358, $D358)-1)</f>
        <v/>
      </c>
      <c r="AH358" s="92" t="str">
        <f t="shared" si="63"/>
        <v/>
      </c>
      <c r="AJ358" s="26" t="str">
        <f t="shared" si="64"/>
        <v/>
      </c>
      <c r="AK358" s="26" t="str">
        <f t="shared" si="65"/>
        <v/>
      </c>
    </row>
    <row r="359" spans="1:37" x14ac:dyDescent="0.25">
      <c r="A359" s="97"/>
      <c r="B359" s="26" t="str">
        <f t="shared" si="55"/>
        <v/>
      </c>
      <c r="C359" s="97"/>
      <c r="D359" s="123"/>
      <c r="E359" s="124"/>
      <c r="F359" s="125"/>
      <c r="G359" s="97"/>
      <c r="H359" s="24" t="str">
        <f>IF($E359="", "", IFERROR(ROUND($E359*INDEX('Intro &amp; Setup'!$BY$8:$BY$9, MATCH($E$8, 'Intro &amp; Setup'!$BX$8:$BX$9, 0)), 2), ""))</f>
        <v/>
      </c>
      <c r="I359" s="18" t="str">
        <f>IF(OR($E359="", $F359=""), "", IF($E$8='Intro &amp; Setup'!$BX$9, $F359/$E359, IF($H$8='Intro &amp; Setup'!$BX$9, $F359/$H359, "")))</f>
        <v/>
      </c>
      <c r="J359" s="21" t="str">
        <f>IF(OR($E359="", $F359=""), "", IF($E$8='Intro &amp; Setup'!$BX$8, $F359/$E359, IF($H$8='Intro &amp; Setup'!$BX$8, $F359/$H359, "")))</f>
        <v/>
      </c>
      <c r="K359" s="97"/>
      <c r="L359" s="42" t="str">
        <f t="array" ref="L359">IF($W359="", "", IFERROR(INDEX('Standard Runs'!$D$11:$D$65, MATCH(1, ('Standard Runs'!$F$11:$F$65&lt;=E359)*('Standard Runs'!$G$11:$G$65&gt;=E359), 0)), ""))</f>
        <v/>
      </c>
      <c r="M359" s="45" t="str">
        <f t="shared" si="56"/>
        <v/>
      </c>
      <c r="N359" s="97"/>
      <c r="O359" s="52" t="str">
        <f t="shared" si="57"/>
        <v/>
      </c>
      <c r="P359" s="53" t="str">
        <f>IF(OR($L359="", $M359=""), "", COUNTIFS($L$11:$L$2510, $L359, $M$11:$M$2510, "&lt;"&amp;$M359)+1+COUNTIFS($L$11:$L359, $L359, $M$11:$M359, $M359)-1)</f>
        <v/>
      </c>
      <c r="Q359" s="97"/>
      <c r="R359" s="57" t="str">
        <f t="array" ref="R359">IF(OR($L359="", $M359=""), "", MIN(IF($L$11:$L$2510=$L359, $M$11:$M$2510)))</f>
        <v/>
      </c>
      <c r="S359" s="18" t="str">
        <f t="array" ref="S359">IF(OR($L359="", $M359=""), "", AVERAGEIF($L$11:$L$2510, $L359, $M$11:$M$2510))</f>
        <v/>
      </c>
      <c r="T359" s="21" t="str">
        <f t="array" ref="T359">IF(OR($L359="", $M359=""), "", MAX(IF($L$11:$L$2510=$L359, $M$11:$M$2510)))</f>
        <v/>
      </c>
      <c r="U359" s="97"/>
      <c r="W359" s="26" t="str">
        <f t="shared" si="58"/>
        <v/>
      </c>
      <c r="X359" s="26" t="str">
        <f t="shared" si="59"/>
        <v/>
      </c>
      <c r="Z359" s="48" t="str">
        <f>IFERROR(INDEX('Standard Runs'!$E$11:$E$65, MATCH($L359, 'Standard Runs'!$D$11:$D$65, 0)), "")</f>
        <v/>
      </c>
      <c r="AB359" s="26" t="str">
        <f t="shared" si="60"/>
        <v/>
      </c>
      <c r="AC359" s="26" t="str">
        <f t="shared" si="61"/>
        <v/>
      </c>
      <c r="AE359" s="26" t="str">
        <f t="shared" si="62"/>
        <v/>
      </c>
      <c r="AG359" s="26" t="str">
        <f>IF($D359="", "", COUNTIF($D$11:$D$2510, "&gt;"&amp;$D359)+1+COUNTIF($D$11:$D359, $D359)-1)</f>
        <v/>
      </c>
      <c r="AH359" s="92" t="str">
        <f t="shared" si="63"/>
        <v/>
      </c>
      <c r="AJ359" s="26" t="str">
        <f t="shared" si="64"/>
        <v/>
      </c>
      <c r="AK359" s="26" t="str">
        <f t="shared" si="65"/>
        <v/>
      </c>
    </row>
    <row r="360" spans="1:37" x14ac:dyDescent="0.25">
      <c r="A360" s="97"/>
      <c r="B360" s="26" t="str">
        <f t="shared" si="55"/>
        <v/>
      </c>
      <c r="C360" s="97"/>
      <c r="D360" s="123"/>
      <c r="E360" s="124"/>
      <c r="F360" s="125"/>
      <c r="G360" s="97"/>
      <c r="H360" s="24" t="str">
        <f>IF($E360="", "", IFERROR(ROUND($E360*INDEX('Intro &amp; Setup'!$BY$8:$BY$9, MATCH($E$8, 'Intro &amp; Setup'!$BX$8:$BX$9, 0)), 2), ""))</f>
        <v/>
      </c>
      <c r="I360" s="18" t="str">
        <f>IF(OR($E360="", $F360=""), "", IF($E$8='Intro &amp; Setup'!$BX$9, $F360/$E360, IF($H$8='Intro &amp; Setup'!$BX$9, $F360/$H360, "")))</f>
        <v/>
      </c>
      <c r="J360" s="21" t="str">
        <f>IF(OR($E360="", $F360=""), "", IF($E$8='Intro &amp; Setup'!$BX$8, $F360/$E360, IF($H$8='Intro &amp; Setup'!$BX$8, $F360/$H360, "")))</f>
        <v/>
      </c>
      <c r="K360" s="97"/>
      <c r="L360" s="42" t="str">
        <f t="array" ref="L360">IF($W360="", "", IFERROR(INDEX('Standard Runs'!$D$11:$D$65, MATCH(1, ('Standard Runs'!$F$11:$F$65&lt;=E360)*('Standard Runs'!$G$11:$G$65&gt;=E360), 0)), ""))</f>
        <v/>
      </c>
      <c r="M360" s="45" t="str">
        <f t="shared" si="56"/>
        <v/>
      </c>
      <c r="N360" s="97"/>
      <c r="O360" s="52" t="str">
        <f t="shared" si="57"/>
        <v/>
      </c>
      <c r="P360" s="53" t="str">
        <f>IF(OR($L360="", $M360=""), "", COUNTIFS($L$11:$L$2510, $L360, $M$11:$M$2510, "&lt;"&amp;$M360)+1+COUNTIFS($L$11:$L360, $L360, $M$11:$M360, $M360)-1)</f>
        <v/>
      </c>
      <c r="Q360" s="97"/>
      <c r="R360" s="57" t="str">
        <f t="array" ref="R360">IF(OR($L360="", $M360=""), "", MIN(IF($L$11:$L$2510=$L360, $M$11:$M$2510)))</f>
        <v/>
      </c>
      <c r="S360" s="18" t="str">
        <f t="array" ref="S360">IF(OR($L360="", $M360=""), "", AVERAGEIF($L$11:$L$2510, $L360, $M$11:$M$2510))</f>
        <v/>
      </c>
      <c r="T360" s="21" t="str">
        <f t="array" ref="T360">IF(OR($L360="", $M360=""), "", MAX(IF($L$11:$L$2510=$L360, $M$11:$M$2510)))</f>
        <v/>
      </c>
      <c r="U360" s="97"/>
      <c r="W360" s="26" t="str">
        <f t="shared" si="58"/>
        <v/>
      </c>
      <c r="X360" s="26" t="str">
        <f t="shared" si="59"/>
        <v/>
      </c>
      <c r="Z360" s="48" t="str">
        <f>IFERROR(INDEX('Standard Runs'!$E$11:$E$65, MATCH($L360, 'Standard Runs'!$D$11:$D$65, 0)), "")</f>
        <v/>
      </c>
      <c r="AB360" s="26" t="str">
        <f t="shared" si="60"/>
        <v/>
      </c>
      <c r="AC360" s="26" t="str">
        <f t="shared" si="61"/>
        <v/>
      </c>
      <c r="AE360" s="26" t="str">
        <f t="shared" si="62"/>
        <v/>
      </c>
      <c r="AG360" s="26" t="str">
        <f>IF($D360="", "", COUNTIF($D$11:$D$2510, "&gt;"&amp;$D360)+1+COUNTIF($D$11:$D360, $D360)-1)</f>
        <v/>
      </c>
      <c r="AH360" s="92" t="str">
        <f t="shared" si="63"/>
        <v/>
      </c>
      <c r="AJ360" s="26" t="str">
        <f t="shared" si="64"/>
        <v/>
      </c>
      <c r="AK360" s="26" t="str">
        <f t="shared" si="65"/>
        <v/>
      </c>
    </row>
    <row r="361" spans="1:37" x14ac:dyDescent="0.25">
      <c r="A361" s="97"/>
      <c r="B361" s="26" t="str">
        <f t="shared" si="55"/>
        <v/>
      </c>
      <c r="C361" s="97"/>
      <c r="D361" s="123"/>
      <c r="E361" s="124"/>
      <c r="F361" s="125"/>
      <c r="G361" s="97"/>
      <c r="H361" s="24" t="str">
        <f>IF($E361="", "", IFERROR(ROUND($E361*INDEX('Intro &amp; Setup'!$BY$8:$BY$9, MATCH($E$8, 'Intro &amp; Setup'!$BX$8:$BX$9, 0)), 2), ""))</f>
        <v/>
      </c>
      <c r="I361" s="18" t="str">
        <f>IF(OR($E361="", $F361=""), "", IF($E$8='Intro &amp; Setup'!$BX$9, $F361/$E361, IF($H$8='Intro &amp; Setup'!$BX$9, $F361/$H361, "")))</f>
        <v/>
      </c>
      <c r="J361" s="21" t="str">
        <f>IF(OR($E361="", $F361=""), "", IF($E$8='Intro &amp; Setup'!$BX$8, $F361/$E361, IF($H$8='Intro &amp; Setup'!$BX$8, $F361/$H361, "")))</f>
        <v/>
      </c>
      <c r="K361" s="97"/>
      <c r="L361" s="42" t="str">
        <f t="array" ref="L361">IF($W361="", "", IFERROR(INDEX('Standard Runs'!$D$11:$D$65, MATCH(1, ('Standard Runs'!$F$11:$F$65&lt;=E361)*('Standard Runs'!$G$11:$G$65&gt;=E361), 0)), ""))</f>
        <v/>
      </c>
      <c r="M361" s="45" t="str">
        <f t="shared" si="56"/>
        <v/>
      </c>
      <c r="N361" s="97"/>
      <c r="O361" s="52" t="str">
        <f t="shared" si="57"/>
        <v/>
      </c>
      <c r="P361" s="53" t="str">
        <f>IF(OR($L361="", $M361=""), "", COUNTIFS($L$11:$L$2510, $L361, $M$11:$M$2510, "&lt;"&amp;$M361)+1+COUNTIFS($L$11:$L361, $L361, $M$11:$M361, $M361)-1)</f>
        <v/>
      </c>
      <c r="Q361" s="97"/>
      <c r="R361" s="57" t="str">
        <f t="array" ref="R361">IF(OR($L361="", $M361=""), "", MIN(IF($L$11:$L$2510=$L361, $M$11:$M$2510)))</f>
        <v/>
      </c>
      <c r="S361" s="18" t="str">
        <f t="array" ref="S361">IF(OR($L361="", $M361=""), "", AVERAGEIF($L$11:$L$2510, $L361, $M$11:$M$2510))</f>
        <v/>
      </c>
      <c r="T361" s="21" t="str">
        <f t="array" ref="T361">IF(OR($L361="", $M361=""), "", MAX(IF($L$11:$L$2510=$L361, $M$11:$M$2510)))</f>
        <v/>
      </c>
      <c r="U361" s="97"/>
      <c r="W361" s="26" t="str">
        <f t="shared" si="58"/>
        <v/>
      </c>
      <c r="X361" s="26" t="str">
        <f t="shared" si="59"/>
        <v/>
      </c>
      <c r="Z361" s="48" t="str">
        <f>IFERROR(INDEX('Standard Runs'!$E$11:$E$65, MATCH($L361, 'Standard Runs'!$D$11:$D$65, 0)), "")</f>
        <v/>
      </c>
      <c r="AB361" s="26" t="str">
        <f t="shared" si="60"/>
        <v/>
      </c>
      <c r="AC361" s="26" t="str">
        <f t="shared" si="61"/>
        <v/>
      </c>
      <c r="AE361" s="26" t="str">
        <f t="shared" si="62"/>
        <v/>
      </c>
      <c r="AG361" s="26" t="str">
        <f>IF($D361="", "", COUNTIF($D$11:$D$2510, "&gt;"&amp;$D361)+1+COUNTIF($D$11:$D361, $D361)-1)</f>
        <v/>
      </c>
      <c r="AH361" s="92" t="str">
        <f t="shared" si="63"/>
        <v/>
      </c>
      <c r="AJ361" s="26" t="str">
        <f t="shared" si="64"/>
        <v/>
      </c>
      <c r="AK361" s="26" t="str">
        <f t="shared" si="65"/>
        <v/>
      </c>
    </row>
    <row r="362" spans="1:37" x14ac:dyDescent="0.25">
      <c r="A362" s="97"/>
      <c r="B362" s="26" t="str">
        <f t="shared" si="55"/>
        <v/>
      </c>
      <c r="C362" s="97"/>
      <c r="D362" s="123"/>
      <c r="E362" s="124"/>
      <c r="F362" s="125"/>
      <c r="G362" s="97"/>
      <c r="H362" s="24" t="str">
        <f>IF($E362="", "", IFERROR(ROUND($E362*INDEX('Intro &amp; Setup'!$BY$8:$BY$9, MATCH($E$8, 'Intro &amp; Setup'!$BX$8:$BX$9, 0)), 2), ""))</f>
        <v/>
      </c>
      <c r="I362" s="18" t="str">
        <f>IF(OR($E362="", $F362=""), "", IF($E$8='Intro &amp; Setup'!$BX$9, $F362/$E362, IF($H$8='Intro &amp; Setup'!$BX$9, $F362/$H362, "")))</f>
        <v/>
      </c>
      <c r="J362" s="21" t="str">
        <f>IF(OR($E362="", $F362=""), "", IF($E$8='Intro &amp; Setup'!$BX$8, $F362/$E362, IF($H$8='Intro &amp; Setup'!$BX$8, $F362/$H362, "")))</f>
        <v/>
      </c>
      <c r="K362" s="97"/>
      <c r="L362" s="42" t="str">
        <f t="array" ref="L362">IF($W362="", "", IFERROR(INDEX('Standard Runs'!$D$11:$D$65, MATCH(1, ('Standard Runs'!$F$11:$F$65&lt;=E362)*('Standard Runs'!$G$11:$G$65&gt;=E362), 0)), ""))</f>
        <v/>
      </c>
      <c r="M362" s="45" t="str">
        <f t="shared" si="56"/>
        <v/>
      </c>
      <c r="N362" s="97"/>
      <c r="O362" s="52" t="str">
        <f t="shared" si="57"/>
        <v/>
      </c>
      <c r="P362" s="53" t="str">
        <f>IF(OR($L362="", $M362=""), "", COUNTIFS($L$11:$L$2510, $L362, $M$11:$M$2510, "&lt;"&amp;$M362)+1+COUNTIFS($L$11:$L362, $L362, $M$11:$M362, $M362)-1)</f>
        <v/>
      </c>
      <c r="Q362" s="97"/>
      <c r="R362" s="57" t="str">
        <f t="array" ref="R362">IF(OR($L362="", $M362=""), "", MIN(IF($L$11:$L$2510=$L362, $M$11:$M$2510)))</f>
        <v/>
      </c>
      <c r="S362" s="18" t="str">
        <f t="array" ref="S362">IF(OR($L362="", $M362=""), "", AVERAGEIF($L$11:$L$2510, $L362, $M$11:$M$2510))</f>
        <v/>
      </c>
      <c r="T362" s="21" t="str">
        <f t="array" ref="T362">IF(OR($L362="", $M362=""), "", MAX(IF($L$11:$L$2510=$L362, $M$11:$M$2510)))</f>
        <v/>
      </c>
      <c r="U362" s="97"/>
      <c r="W362" s="26" t="str">
        <f t="shared" si="58"/>
        <v/>
      </c>
      <c r="X362" s="26" t="str">
        <f t="shared" si="59"/>
        <v/>
      </c>
      <c r="Z362" s="48" t="str">
        <f>IFERROR(INDEX('Standard Runs'!$E$11:$E$65, MATCH($L362, 'Standard Runs'!$D$11:$D$65, 0)), "")</f>
        <v/>
      </c>
      <c r="AB362" s="26" t="str">
        <f t="shared" si="60"/>
        <v/>
      </c>
      <c r="AC362" s="26" t="str">
        <f t="shared" si="61"/>
        <v/>
      </c>
      <c r="AE362" s="26" t="str">
        <f t="shared" si="62"/>
        <v/>
      </c>
      <c r="AG362" s="26" t="str">
        <f>IF($D362="", "", COUNTIF($D$11:$D$2510, "&gt;"&amp;$D362)+1+COUNTIF($D$11:$D362, $D362)-1)</f>
        <v/>
      </c>
      <c r="AH362" s="92" t="str">
        <f t="shared" si="63"/>
        <v/>
      </c>
      <c r="AJ362" s="26" t="str">
        <f t="shared" si="64"/>
        <v/>
      </c>
      <c r="AK362" s="26" t="str">
        <f t="shared" si="65"/>
        <v/>
      </c>
    </row>
    <row r="363" spans="1:37" x14ac:dyDescent="0.25">
      <c r="A363" s="97"/>
      <c r="B363" s="26" t="str">
        <f t="shared" si="55"/>
        <v/>
      </c>
      <c r="C363" s="97"/>
      <c r="D363" s="123"/>
      <c r="E363" s="124"/>
      <c r="F363" s="125"/>
      <c r="G363" s="97"/>
      <c r="H363" s="24" t="str">
        <f>IF($E363="", "", IFERROR(ROUND($E363*INDEX('Intro &amp; Setup'!$BY$8:$BY$9, MATCH($E$8, 'Intro &amp; Setup'!$BX$8:$BX$9, 0)), 2), ""))</f>
        <v/>
      </c>
      <c r="I363" s="18" t="str">
        <f>IF(OR($E363="", $F363=""), "", IF($E$8='Intro &amp; Setup'!$BX$9, $F363/$E363, IF($H$8='Intro &amp; Setup'!$BX$9, $F363/$H363, "")))</f>
        <v/>
      </c>
      <c r="J363" s="21" t="str">
        <f>IF(OR($E363="", $F363=""), "", IF($E$8='Intro &amp; Setup'!$BX$8, $F363/$E363, IF($H$8='Intro &amp; Setup'!$BX$8, $F363/$H363, "")))</f>
        <v/>
      </c>
      <c r="K363" s="97"/>
      <c r="L363" s="42" t="str">
        <f t="array" ref="L363">IF($W363="", "", IFERROR(INDEX('Standard Runs'!$D$11:$D$65, MATCH(1, ('Standard Runs'!$F$11:$F$65&lt;=E363)*('Standard Runs'!$G$11:$G$65&gt;=E363), 0)), ""))</f>
        <v/>
      </c>
      <c r="M363" s="45" t="str">
        <f t="shared" si="56"/>
        <v/>
      </c>
      <c r="N363" s="97"/>
      <c r="O363" s="52" t="str">
        <f t="shared" si="57"/>
        <v/>
      </c>
      <c r="P363" s="53" t="str">
        <f>IF(OR($L363="", $M363=""), "", COUNTIFS($L$11:$L$2510, $L363, $M$11:$M$2510, "&lt;"&amp;$M363)+1+COUNTIFS($L$11:$L363, $L363, $M$11:$M363, $M363)-1)</f>
        <v/>
      </c>
      <c r="Q363" s="97"/>
      <c r="R363" s="57" t="str">
        <f t="array" ref="R363">IF(OR($L363="", $M363=""), "", MIN(IF($L$11:$L$2510=$L363, $M$11:$M$2510)))</f>
        <v/>
      </c>
      <c r="S363" s="18" t="str">
        <f t="array" ref="S363">IF(OR($L363="", $M363=""), "", AVERAGEIF($L$11:$L$2510, $L363, $M$11:$M$2510))</f>
        <v/>
      </c>
      <c r="T363" s="21" t="str">
        <f t="array" ref="T363">IF(OR($L363="", $M363=""), "", MAX(IF($L$11:$L$2510=$L363, $M$11:$M$2510)))</f>
        <v/>
      </c>
      <c r="U363" s="97"/>
      <c r="W363" s="26" t="str">
        <f t="shared" si="58"/>
        <v/>
      </c>
      <c r="X363" s="26" t="str">
        <f t="shared" si="59"/>
        <v/>
      </c>
      <c r="Z363" s="48" t="str">
        <f>IFERROR(INDEX('Standard Runs'!$E$11:$E$65, MATCH($L363, 'Standard Runs'!$D$11:$D$65, 0)), "")</f>
        <v/>
      </c>
      <c r="AB363" s="26" t="str">
        <f t="shared" si="60"/>
        <v/>
      </c>
      <c r="AC363" s="26" t="str">
        <f t="shared" si="61"/>
        <v/>
      </c>
      <c r="AE363" s="26" t="str">
        <f t="shared" si="62"/>
        <v/>
      </c>
      <c r="AG363" s="26" t="str">
        <f>IF($D363="", "", COUNTIF($D$11:$D$2510, "&gt;"&amp;$D363)+1+COUNTIF($D$11:$D363, $D363)-1)</f>
        <v/>
      </c>
      <c r="AH363" s="92" t="str">
        <f t="shared" si="63"/>
        <v/>
      </c>
      <c r="AJ363" s="26" t="str">
        <f t="shared" si="64"/>
        <v/>
      </c>
      <c r="AK363" s="26" t="str">
        <f t="shared" si="65"/>
        <v/>
      </c>
    </row>
    <row r="364" spans="1:37" x14ac:dyDescent="0.25">
      <c r="A364" s="97"/>
      <c r="B364" s="26" t="str">
        <f t="shared" si="55"/>
        <v/>
      </c>
      <c r="C364" s="97"/>
      <c r="D364" s="123"/>
      <c r="E364" s="124"/>
      <c r="F364" s="125"/>
      <c r="G364" s="97"/>
      <c r="H364" s="24" t="str">
        <f>IF($E364="", "", IFERROR(ROUND($E364*INDEX('Intro &amp; Setup'!$BY$8:$BY$9, MATCH($E$8, 'Intro &amp; Setup'!$BX$8:$BX$9, 0)), 2), ""))</f>
        <v/>
      </c>
      <c r="I364" s="18" t="str">
        <f>IF(OR($E364="", $F364=""), "", IF($E$8='Intro &amp; Setup'!$BX$9, $F364/$E364, IF($H$8='Intro &amp; Setup'!$BX$9, $F364/$H364, "")))</f>
        <v/>
      </c>
      <c r="J364" s="21" t="str">
        <f>IF(OR($E364="", $F364=""), "", IF($E$8='Intro &amp; Setup'!$BX$8, $F364/$E364, IF($H$8='Intro &amp; Setup'!$BX$8, $F364/$H364, "")))</f>
        <v/>
      </c>
      <c r="K364" s="97"/>
      <c r="L364" s="42" t="str">
        <f t="array" ref="L364">IF($W364="", "", IFERROR(INDEX('Standard Runs'!$D$11:$D$65, MATCH(1, ('Standard Runs'!$F$11:$F$65&lt;=E364)*('Standard Runs'!$G$11:$G$65&gt;=E364), 0)), ""))</f>
        <v/>
      </c>
      <c r="M364" s="45" t="str">
        <f t="shared" si="56"/>
        <v/>
      </c>
      <c r="N364" s="97"/>
      <c r="O364" s="52" t="str">
        <f t="shared" si="57"/>
        <v/>
      </c>
      <c r="P364" s="53" t="str">
        <f>IF(OR($L364="", $M364=""), "", COUNTIFS($L$11:$L$2510, $L364, $M$11:$M$2510, "&lt;"&amp;$M364)+1+COUNTIFS($L$11:$L364, $L364, $M$11:$M364, $M364)-1)</f>
        <v/>
      </c>
      <c r="Q364" s="97"/>
      <c r="R364" s="57" t="str">
        <f t="array" ref="R364">IF(OR($L364="", $M364=""), "", MIN(IF($L$11:$L$2510=$L364, $M$11:$M$2510)))</f>
        <v/>
      </c>
      <c r="S364" s="18" t="str">
        <f t="array" ref="S364">IF(OR($L364="", $M364=""), "", AVERAGEIF($L$11:$L$2510, $L364, $M$11:$M$2510))</f>
        <v/>
      </c>
      <c r="T364" s="21" t="str">
        <f t="array" ref="T364">IF(OR($L364="", $M364=""), "", MAX(IF($L$11:$L$2510=$L364, $M$11:$M$2510)))</f>
        <v/>
      </c>
      <c r="U364" s="97"/>
      <c r="W364" s="26" t="str">
        <f t="shared" si="58"/>
        <v/>
      </c>
      <c r="X364" s="26" t="str">
        <f t="shared" si="59"/>
        <v/>
      </c>
      <c r="Z364" s="48" t="str">
        <f>IFERROR(INDEX('Standard Runs'!$E$11:$E$65, MATCH($L364, 'Standard Runs'!$D$11:$D$65, 0)), "")</f>
        <v/>
      </c>
      <c r="AB364" s="26" t="str">
        <f t="shared" si="60"/>
        <v/>
      </c>
      <c r="AC364" s="26" t="str">
        <f t="shared" si="61"/>
        <v/>
      </c>
      <c r="AE364" s="26" t="str">
        <f t="shared" si="62"/>
        <v/>
      </c>
      <c r="AG364" s="26" t="str">
        <f>IF($D364="", "", COUNTIF($D$11:$D$2510, "&gt;"&amp;$D364)+1+COUNTIF($D$11:$D364, $D364)-1)</f>
        <v/>
      </c>
      <c r="AH364" s="92" t="str">
        <f t="shared" si="63"/>
        <v/>
      </c>
      <c r="AJ364" s="26" t="str">
        <f t="shared" si="64"/>
        <v/>
      </c>
      <c r="AK364" s="26" t="str">
        <f t="shared" si="65"/>
        <v/>
      </c>
    </row>
    <row r="365" spans="1:37" x14ac:dyDescent="0.25">
      <c r="A365" s="97"/>
      <c r="B365" s="26" t="str">
        <f t="shared" si="55"/>
        <v/>
      </c>
      <c r="C365" s="97"/>
      <c r="D365" s="123"/>
      <c r="E365" s="124"/>
      <c r="F365" s="125"/>
      <c r="G365" s="97"/>
      <c r="H365" s="24" t="str">
        <f>IF($E365="", "", IFERROR(ROUND($E365*INDEX('Intro &amp; Setup'!$BY$8:$BY$9, MATCH($E$8, 'Intro &amp; Setup'!$BX$8:$BX$9, 0)), 2), ""))</f>
        <v/>
      </c>
      <c r="I365" s="18" t="str">
        <f>IF(OR($E365="", $F365=""), "", IF($E$8='Intro &amp; Setup'!$BX$9, $F365/$E365, IF($H$8='Intro &amp; Setup'!$BX$9, $F365/$H365, "")))</f>
        <v/>
      </c>
      <c r="J365" s="21" t="str">
        <f>IF(OR($E365="", $F365=""), "", IF($E$8='Intro &amp; Setup'!$BX$8, $F365/$E365, IF($H$8='Intro &amp; Setup'!$BX$8, $F365/$H365, "")))</f>
        <v/>
      </c>
      <c r="K365" s="97"/>
      <c r="L365" s="42" t="str">
        <f t="array" ref="L365">IF($W365="", "", IFERROR(INDEX('Standard Runs'!$D$11:$D$65, MATCH(1, ('Standard Runs'!$F$11:$F$65&lt;=E365)*('Standard Runs'!$G$11:$G$65&gt;=E365), 0)), ""))</f>
        <v/>
      </c>
      <c r="M365" s="45" t="str">
        <f t="shared" si="56"/>
        <v/>
      </c>
      <c r="N365" s="97"/>
      <c r="O365" s="52" t="str">
        <f t="shared" si="57"/>
        <v/>
      </c>
      <c r="P365" s="53" t="str">
        <f>IF(OR($L365="", $M365=""), "", COUNTIFS($L$11:$L$2510, $L365, $M$11:$M$2510, "&lt;"&amp;$M365)+1+COUNTIFS($L$11:$L365, $L365, $M$11:$M365, $M365)-1)</f>
        <v/>
      </c>
      <c r="Q365" s="97"/>
      <c r="R365" s="57" t="str">
        <f t="array" ref="R365">IF(OR($L365="", $M365=""), "", MIN(IF($L$11:$L$2510=$L365, $M$11:$M$2510)))</f>
        <v/>
      </c>
      <c r="S365" s="18" t="str">
        <f t="array" ref="S365">IF(OR($L365="", $M365=""), "", AVERAGEIF($L$11:$L$2510, $L365, $M$11:$M$2510))</f>
        <v/>
      </c>
      <c r="T365" s="21" t="str">
        <f t="array" ref="T365">IF(OR($L365="", $M365=""), "", MAX(IF($L$11:$L$2510=$L365, $M$11:$M$2510)))</f>
        <v/>
      </c>
      <c r="U365" s="97"/>
      <c r="W365" s="26" t="str">
        <f t="shared" si="58"/>
        <v/>
      </c>
      <c r="X365" s="26" t="str">
        <f t="shared" si="59"/>
        <v/>
      </c>
      <c r="Z365" s="48" t="str">
        <f>IFERROR(INDEX('Standard Runs'!$E$11:$E$65, MATCH($L365, 'Standard Runs'!$D$11:$D$65, 0)), "")</f>
        <v/>
      </c>
      <c r="AB365" s="26" t="str">
        <f t="shared" si="60"/>
        <v/>
      </c>
      <c r="AC365" s="26" t="str">
        <f t="shared" si="61"/>
        <v/>
      </c>
      <c r="AE365" s="26" t="str">
        <f t="shared" si="62"/>
        <v/>
      </c>
      <c r="AG365" s="26" t="str">
        <f>IF($D365="", "", COUNTIF($D$11:$D$2510, "&gt;"&amp;$D365)+1+COUNTIF($D$11:$D365, $D365)-1)</f>
        <v/>
      </c>
      <c r="AH365" s="92" t="str">
        <f t="shared" si="63"/>
        <v/>
      </c>
      <c r="AJ365" s="26" t="str">
        <f t="shared" si="64"/>
        <v/>
      </c>
      <c r="AK365" s="26" t="str">
        <f t="shared" si="65"/>
        <v/>
      </c>
    </row>
    <row r="366" spans="1:37" x14ac:dyDescent="0.25">
      <c r="A366" s="97"/>
      <c r="B366" s="26" t="str">
        <f t="shared" si="55"/>
        <v/>
      </c>
      <c r="C366" s="97"/>
      <c r="D366" s="123"/>
      <c r="E366" s="124"/>
      <c r="F366" s="125"/>
      <c r="G366" s="97"/>
      <c r="H366" s="24" t="str">
        <f>IF($E366="", "", IFERROR(ROUND($E366*INDEX('Intro &amp; Setup'!$BY$8:$BY$9, MATCH($E$8, 'Intro &amp; Setup'!$BX$8:$BX$9, 0)), 2), ""))</f>
        <v/>
      </c>
      <c r="I366" s="18" t="str">
        <f>IF(OR($E366="", $F366=""), "", IF($E$8='Intro &amp; Setup'!$BX$9, $F366/$E366, IF($H$8='Intro &amp; Setup'!$BX$9, $F366/$H366, "")))</f>
        <v/>
      </c>
      <c r="J366" s="21" t="str">
        <f>IF(OR($E366="", $F366=""), "", IF($E$8='Intro &amp; Setup'!$BX$8, $F366/$E366, IF($H$8='Intro &amp; Setup'!$BX$8, $F366/$H366, "")))</f>
        <v/>
      </c>
      <c r="K366" s="97"/>
      <c r="L366" s="42" t="str">
        <f t="array" ref="L366">IF($W366="", "", IFERROR(INDEX('Standard Runs'!$D$11:$D$65, MATCH(1, ('Standard Runs'!$F$11:$F$65&lt;=E366)*('Standard Runs'!$G$11:$G$65&gt;=E366), 0)), ""))</f>
        <v/>
      </c>
      <c r="M366" s="45" t="str">
        <f t="shared" si="56"/>
        <v/>
      </c>
      <c r="N366" s="97"/>
      <c r="O366" s="52" t="str">
        <f t="shared" si="57"/>
        <v/>
      </c>
      <c r="P366" s="53" t="str">
        <f>IF(OR($L366="", $M366=""), "", COUNTIFS($L$11:$L$2510, $L366, $M$11:$M$2510, "&lt;"&amp;$M366)+1+COUNTIFS($L$11:$L366, $L366, $M$11:$M366, $M366)-1)</f>
        <v/>
      </c>
      <c r="Q366" s="97"/>
      <c r="R366" s="57" t="str">
        <f t="array" ref="R366">IF(OR($L366="", $M366=""), "", MIN(IF($L$11:$L$2510=$L366, $M$11:$M$2510)))</f>
        <v/>
      </c>
      <c r="S366" s="18" t="str">
        <f t="array" ref="S366">IF(OR($L366="", $M366=""), "", AVERAGEIF($L$11:$L$2510, $L366, $M$11:$M$2510))</f>
        <v/>
      </c>
      <c r="T366" s="21" t="str">
        <f t="array" ref="T366">IF(OR($L366="", $M366=""), "", MAX(IF($L$11:$L$2510=$L366, $M$11:$M$2510)))</f>
        <v/>
      </c>
      <c r="U366" s="97"/>
      <c r="W366" s="26" t="str">
        <f t="shared" si="58"/>
        <v/>
      </c>
      <c r="X366" s="26" t="str">
        <f t="shared" si="59"/>
        <v/>
      </c>
      <c r="Z366" s="48" t="str">
        <f>IFERROR(INDEX('Standard Runs'!$E$11:$E$65, MATCH($L366, 'Standard Runs'!$D$11:$D$65, 0)), "")</f>
        <v/>
      </c>
      <c r="AB366" s="26" t="str">
        <f t="shared" si="60"/>
        <v/>
      </c>
      <c r="AC366" s="26" t="str">
        <f t="shared" si="61"/>
        <v/>
      </c>
      <c r="AE366" s="26" t="str">
        <f t="shared" si="62"/>
        <v/>
      </c>
      <c r="AG366" s="26" t="str">
        <f>IF($D366="", "", COUNTIF($D$11:$D$2510, "&gt;"&amp;$D366)+1+COUNTIF($D$11:$D366, $D366)-1)</f>
        <v/>
      </c>
      <c r="AH366" s="92" t="str">
        <f t="shared" si="63"/>
        <v/>
      </c>
      <c r="AJ366" s="26" t="str">
        <f t="shared" si="64"/>
        <v/>
      </c>
      <c r="AK366" s="26" t="str">
        <f t="shared" si="65"/>
        <v/>
      </c>
    </row>
    <row r="367" spans="1:37" x14ac:dyDescent="0.25">
      <c r="A367" s="97"/>
      <c r="B367" s="26" t="str">
        <f t="shared" si="55"/>
        <v/>
      </c>
      <c r="C367" s="97"/>
      <c r="D367" s="123"/>
      <c r="E367" s="124"/>
      <c r="F367" s="125"/>
      <c r="G367" s="97"/>
      <c r="H367" s="24" t="str">
        <f>IF($E367="", "", IFERROR(ROUND($E367*INDEX('Intro &amp; Setup'!$BY$8:$BY$9, MATCH($E$8, 'Intro &amp; Setup'!$BX$8:$BX$9, 0)), 2), ""))</f>
        <v/>
      </c>
      <c r="I367" s="18" t="str">
        <f>IF(OR($E367="", $F367=""), "", IF($E$8='Intro &amp; Setup'!$BX$9, $F367/$E367, IF($H$8='Intro &amp; Setup'!$BX$9, $F367/$H367, "")))</f>
        <v/>
      </c>
      <c r="J367" s="21" t="str">
        <f>IF(OR($E367="", $F367=""), "", IF($E$8='Intro &amp; Setup'!$BX$8, $F367/$E367, IF($H$8='Intro &amp; Setup'!$BX$8, $F367/$H367, "")))</f>
        <v/>
      </c>
      <c r="K367" s="97"/>
      <c r="L367" s="42" t="str">
        <f t="array" ref="L367">IF($W367="", "", IFERROR(INDEX('Standard Runs'!$D$11:$D$65, MATCH(1, ('Standard Runs'!$F$11:$F$65&lt;=E367)*('Standard Runs'!$G$11:$G$65&gt;=E367), 0)), ""))</f>
        <v/>
      </c>
      <c r="M367" s="45" t="str">
        <f t="shared" si="56"/>
        <v/>
      </c>
      <c r="N367" s="97"/>
      <c r="O367" s="52" t="str">
        <f t="shared" si="57"/>
        <v/>
      </c>
      <c r="P367" s="53" t="str">
        <f>IF(OR($L367="", $M367=""), "", COUNTIFS($L$11:$L$2510, $L367, $M$11:$M$2510, "&lt;"&amp;$M367)+1+COUNTIFS($L$11:$L367, $L367, $M$11:$M367, $M367)-1)</f>
        <v/>
      </c>
      <c r="Q367" s="97"/>
      <c r="R367" s="57" t="str">
        <f t="array" ref="R367">IF(OR($L367="", $M367=""), "", MIN(IF($L$11:$L$2510=$L367, $M$11:$M$2510)))</f>
        <v/>
      </c>
      <c r="S367" s="18" t="str">
        <f t="array" ref="S367">IF(OR($L367="", $M367=""), "", AVERAGEIF($L$11:$L$2510, $L367, $M$11:$M$2510))</f>
        <v/>
      </c>
      <c r="T367" s="21" t="str">
        <f t="array" ref="T367">IF(OR($L367="", $M367=""), "", MAX(IF($L$11:$L$2510=$L367, $M$11:$M$2510)))</f>
        <v/>
      </c>
      <c r="U367" s="97"/>
      <c r="W367" s="26" t="str">
        <f t="shared" si="58"/>
        <v/>
      </c>
      <c r="X367" s="26" t="str">
        <f t="shared" si="59"/>
        <v/>
      </c>
      <c r="Z367" s="48" t="str">
        <f>IFERROR(INDEX('Standard Runs'!$E$11:$E$65, MATCH($L367, 'Standard Runs'!$D$11:$D$65, 0)), "")</f>
        <v/>
      </c>
      <c r="AB367" s="26" t="str">
        <f t="shared" si="60"/>
        <v/>
      </c>
      <c r="AC367" s="26" t="str">
        <f t="shared" si="61"/>
        <v/>
      </c>
      <c r="AE367" s="26" t="str">
        <f t="shared" si="62"/>
        <v/>
      </c>
      <c r="AG367" s="26" t="str">
        <f>IF($D367="", "", COUNTIF($D$11:$D$2510, "&gt;"&amp;$D367)+1+COUNTIF($D$11:$D367, $D367)-1)</f>
        <v/>
      </c>
      <c r="AH367" s="92" t="str">
        <f t="shared" si="63"/>
        <v/>
      </c>
      <c r="AJ367" s="26" t="str">
        <f t="shared" si="64"/>
        <v/>
      </c>
      <c r="AK367" s="26" t="str">
        <f t="shared" si="65"/>
        <v/>
      </c>
    </row>
    <row r="368" spans="1:37" x14ac:dyDescent="0.25">
      <c r="A368" s="97"/>
      <c r="B368" s="26" t="str">
        <f t="shared" si="55"/>
        <v/>
      </c>
      <c r="C368" s="97"/>
      <c r="D368" s="123"/>
      <c r="E368" s="124"/>
      <c r="F368" s="125"/>
      <c r="G368" s="97"/>
      <c r="H368" s="24" t="str">
        <f>IF($E368="", "", IFERROR(ROUND($E368*INDEX('Intro &amp; Setup'!$BY$8:$BY$9, MATCH($E$8, 'Intro &amp; Setup'!$BX$8:$BX$9, 0)), 2), ""))</f>
        <v/>
      </c>
      <c r="I368" s="18" t="str">
        <f>IF(OR($E368="", $F368=""), "", IF($E$8='Intro &amp; Setup'!$BX$9, $F368/$E368, IF($H$8='Intro &amp; Setup'!$BX$9, $F368/$H368, "")))</f>
        <v/>
      </c>
      <c r="J368" s="21" t="str">
        <f>IF(OR($E368="", $F368=""), "", IF($E$8='Intro &amp; Setup'!$BX$8, $F368/$E368, IF($H$8='Intro &amp; Setup'!$BX$8, $F368/$H368, "")))</f>
        <v/>
      </c>
      <c r="K368" s="97"/>
      <c r="L368" s="42" t="str">
        <f t="array" ref="L368">IF($W368="", "", IFERROR(INDEX('Standard Runs'!$D$11:$D$65, MATCH(1, ('Standard Runs'!$F$11:$F$65&lt;=E368)*('Standard Runs'!$G$11:$G$65&gt;=E368), 0)), ""))</f>
        <v/>
      </c>
      <c r="M368" s="45" t="str">
        <f t="shared" si="56"/>
        <v/>
      </c>
      <c r="N368" s="97"/>
      <c r="O368" s="52" t="str">
        <f t="shared" si="57"/>
        <v/>
      </c>
      <c r="P368" s="53" t="str">
        <f>IF(OR($L368="", $M368=""), "", COUNTIFS($L$11:$L$2510, $L368, $M$11:$M$2510, "&lt;"&amp;$M368)+1+COUNTIFS($L$11:$L368, $L368, $M$11:$M368, $M368)-1)</f>
        <v/>
      </c>
      <c r="Q368" s="97"/>
      <c r="R368" s="57" t="str">
        <f t="array" ref="R368">IF(OR($L368="", $M368=""), "", MIN(IF($L$11:$L$2510=$L368, $M$11:$M$2510)))</f>
        <v/>
      </c>
      <c r="S368" s="18" t="str">
        <f t="array" ref="S368">IF(OR($L368="", $M368=""), "", AVERAGEIF($L$11:$L$2510, $L368, $M$11:$M$2510))</f>
        <v/>
      </c>
      <c r="T368" s="21" t="str">
        <f t="array" ref="T368">IF(OR($L368="", $M368=""), "", MAX(IF($L$11:$L$2510=$L368, $M$11:$M$2510)))</f>
        <v/>
      </c>
      <c r="U368" s="97"/>
      <c r="W368" s="26" t="str">
        <f t="shared" si="58"/>
        <v/>
      </c>
      <c r="X368" s="26" t="str">
        <f t="shared" si="59"/>
        <v/>
      </c>
      <c r="Z368" s="48" t="str">
        <f>IFERROR(INDEX('Standard Runs'!$E$11:$E$65, MATCH($L368, 'Standard Runs'!$D$11:$D$65, 0)), "")</f>
        <v/>
      </c>
      <c r="AB368" s="26" t="str">
        <f t="shared" si="60"/>
        <v/>
      </c>
      <c r="AC368" s="26" t="str">
        <f t="shared" si="61"/>
        <v/>
      </c>
      <c r="AE368" s="26" t="str">
        <f t="shared" si="62"/>
        <v/>
      </c>
      <c r="AG368" s="26" t="str">
        <f>IF($D368="", "", COUNTIF($D$11:$D$2510, "&gt;"&amp;$D368)+1+COUNTIF($D$11:$D368, $D368)-1)</f>
        <v/>
      </c>
      <c r="AH368" s="92" t="str">
        <f t="shared" si="63"/>
        <v/>
      </c>
      <c r="AJ368" s="26" t="str">
        <f t="shared" si="64"/>
        <v/>
      </c>
      <c r="AK368" s="26" t="str">
        <f t="shared" si="65"/>
        <v/>
      </c>
    </row>
    <row r="369" spans="1:37" x14ac:dyDescent="0.25">
      <c r="A369" s="97"/>
      <c r="B369" s="26" t="str">
        <f t="shared" si="55"/>
        <v/>
      </c>
      <c r="C369" s="97"/>
      <c r="D369" s="123"/>
      <c r="E369" s="124"/>
      <c r="F369" s="125"/>
      <c r="G369" s="97"/>
      <c r="H369" s="24" t="str">
        <f>IF($E369="", "", IFERROR(ROUND($E369*INDEX('Intro &amp; Setup'!$BY$8:$BY$9, MATCH($E$8, 'Intro &amp; Setup'!$BX$8:$BX$9, 0)), 2), ""))</f>
        <v/>
      </c>
      <c r="I369" s="18" t="str">
        <f>IF(OR($E369="", $F369=""), "", IF($E$8='Intro &amp; Setup'!$BX$9, $F369/$E369, IF($H$8='Intro &amp; Setup'!$BX$9, $F369/$H369, "")))</f>
        <v/>
      </c>
      <c r="J369" s="21" t="str">
        <f>IF(OR($E369="", $F369=""), "", IF($E$8='Intro &amp; Setup'!$BX$8, $F369/$E369, IF($H$8='Intro &amp; Setup'!$BX$8, $F369/$H369, "")))</f>
        <v/>
      </c>
      <c r="K369" s="97"/>
      <c r="L369" s="42" t="str">
        <f t="array" ref="L369">IF($W369="", "", IFERROR(INDEX('Standard Runs'!$D$11:$D$65, MATCH(1, ('Standard Runs'!$F$11:$F$65&lt;=E369)*('Standard Runs'!$G$11:$G$65&gt;=E369), 0)), ""))</f>
        <v/>
      </c>
      <c r="M369" s="45" t="str">
        <f t="shared" si="56"/>
        <v/>
      </c>
      <c r="N369" s="97"/>
      <c r="O369" s="52" t="str">
        <f t="shared" si="57"/>
        <v/>
      </c>
      <c r="P369" s="53" t="str">
        <f>IF(OR($L369="", $M369=""), "", COUNTIFS($L$11:$L$2510, $L369, $M$11:$M$2510, "&lt;"&amp;$M369)+1+COUNTIFS($L$11:$L369, $L369, $M$11:$M369, $M369)-1)</f>
        <v/>
      </c>
      <c r="Q369" s="97"/>
      <c r="R369" s="57" t="str">
        <f t="array" ref="R369">IF(OR($L369="", $M369=""), "", MIN(IF($L$11:$L$2510=$L369, $M$11:$M$2510)))</f>
        <v/>
      </c>
      <c r="S369" s="18" t="str">
        <f t="array" ref="S369">IF(OR($L369="", $M369=""), "", AVERAGEIF($L$11:$L$2510, $L369, $M$11:$M$2510))</f>
        <v/>
      </c>
      <c r="T369" s="21" t="str">
        <f t="array" ref="T369">IF(OR($L369="", $M369=""), "", MAX(IF($L$11:$L$2510=$L369, $M$11:$M$2510)))</f>
        <v/>
      </c>
      <c r="U369" s="97"/>
      <c r="W369" s="26" t="str">
        <f t="shared" si="58"/>
        <v/>
      </c>
      <c r="X369" s="26" t="str">
        <f t="shared" si="59"/>
        <v/>
      </c>
      <c r="Z369" s="48" t="str">
        <f>IFERROR(INDEX('Standard Runs'!$E$11:$E$65, MATCH($L369, 'Standard Runs'!$D$11:$D$65, 0)), "")</f>
        <v/>
      </c>
      <c r="AB369" s="26" t="str">
        <f t="shared" si="60"/>
        <v/>
      </c>
      <c r="AC369" s="26" t="str">
        <f t="shared" si="61"/>
        <v/>
      </c>
      <c r="AE369" s="26" t="str">
        <f t="shared" si="62"/>
        <v/>
      </c>
      <c r="AG369" s="26" t="str">
        <f>IF($D369="", "", COUNTIF($D$11:$D$2510, "&gt;"&amp;$D369)+1+COUNTIF($D$11:$D369, $D369)-1)</f>
        <v/>
      </c>
      <c r="AH369" s="92" t="str">
        <f t="shared" si="63"/>
        <v/>
      </c>
      <c r="AJ369" s="26" t="str">
        <f t="shared" si="64"/>
        <v/>
      </c>
      <c r="AK369" s="26" t="str">
        <f t="shared" si="65"/>
        <v/>
      </c>
    </row>
    <row r="370" spans="1:37" x14ac:dyDescent="0.25">
      <c r="A370" s="97"/>
      <c r="B370" s="26" t="str">
        <f t="shared" si="55"/>
        <v/>
      </c>
      <c r="C370" s="97"/>
      <c r="D370" s="123"/>
      <c r="E370" s="124"/>
      <c r="F370" s="125"/>
      <c r="G370" s="97"/>
      <c r="H370" s="24" t="str">
        <f>IF($E370="", "", IFERROR(ROUND($E370*INDEX('Intro &amp; Setup'!$BY$8:$BY$9, MATCH($E$8, 'Intro &amp; Setup'!$BX$8:$BX$9, 0)), 2), ""))</f>
        <v/>
      </c>
      <c r="I370" s="18" t="str">
        <f>IF(OR($E370="", $F370=""), "", IF($E$8='Intro &amp; Setup'!$BX$9, $F370/$E370, IF($H$8='Intro &amp; Setup'!$BX$9, $F370/$H370, "")))</f>
        <v/>
      </c>
      <c r="J370" s="21" t="str">
        <f>IF(OR($E370="", $F370=""), "", IF($E$8='Intro &amp; Setup'!$BX$8, $F370/$E370, IF($H$8='Intro &amp; Setup'!$BX$8, $F370/$H370, "")))</f>
        <v/>
      </c>
      <c r="K370" s="97"/>
      <c r="L370" s="42" t="str">
        <f t="array" ref="L370">IF($W370="", "", IFERROR(INDEX('Standard Runs'!$D$11:$D$65, MATCH(1, ('Standard Runs'!$F$11:$F$65&lt;=E370)*('Standard Runs'!$G$11:$G$65&gt;=E370), 0)), ""))</f>
        <v/>
      </c>
      <c r="M370" s="45" t="str">
        <f t="shared" si="56"/>
        <v/>
      </c>
      <c r="N370" s="97"/>
      <c r="O370" s="52" t="str">
        <f t="shared" si="57"/>
        <v/>
      </c>
      <c r="P370" s="53" t="str">
        <f>IF(OR($L370="", $M370=""), "", COUNTIFS($L$11:$L$2510, $L370, $M$11:$M$2510, "&lt;"&amp;$M370)+1+COUNTIFS($L$11:$L370, $L370, $M$11:$M370, $M370)-1)</f>
        <v/>
      </c>
      <c r="Q370" s="97"/>
      <c r="R370" s="57" t="str">
        <f t="array" ref="R370">IF(OR($L370="", $M370=""), "", MIN(IF($L$11:$L$2510=$L370, $M$11:$M$2510)))</f>
        <v/>
      </c>
      <c r="S370" s="18" t="str">
        <f t="array" ref="S370">IF(OR($L370="", $M370=""), "", AVERAGEIF($L$11:$L$2510, $L370, $M$11:$M$2510))</f>
        <v/>
      </c>
      <c r="T370" s="21" t="str">
        <f t="array" ref="T370">IF(OR($L370="", $M370=""), "", MAX(IF($L$11:$L$2510=$L370, $M$11:$M$2510)))</f>
        <v/>
      </c>
      <c r="U370" s="97"/>
      <c r="W370" s="26" t="str">
        <f t="shared" si="58"/>
        <v/>
      </c>
      <c r="X370" s="26" t="str">
        <f t="shared" si="59"/>
        <v/>
      </c>
      <c r="Z370" s="48" t="str">
        <f>IFERROR(INDEX('Standard Runs'!$E$11:$E$65, MATCH($L370, 'Standard Runs'!$D$11:$D$65, 0)), "")</f>
        <v/>
      </c>
      <c r="AB370" s="26" t="str">
        <f t="shared" si="60"/>
        <v/>
      </c>
      <c r="AC370" s="26" t="str">
        <f t="shared" si="61"/>
        <v/>
      </c>
      <c r="AE370" s="26" t="str">
        <f t="shared" si="62"/>
        <v/>
      </c>
      <c r="AG370" s="26" t="str">
        <f>IF($D370="", "", COUNTIF($D$11:$D$2510, "&gt;"&amp;$D370)+1+COUNTIF($D$11:$D370, $D370)-1)</f>
        <v/>
      </c>
      <c r="AH370" s="92" t="str">
        <f t="shared" si="63"/>
        <v/>
      </c>
      <c r="AJ370" s="26" t="str">
        <f t="shared" si="64"/>
        <v/>
      </c>
      <c r="AK370" s="26" t="str">
        <f t="shared" si="65"/>
        <v/>
      </c>
    </row>
    <row r="371" spans="1:37" x14ac:dyDescent="0.25">
      <c r="A371" s="97"/>
      <c r="B371" s="26" t="str">
        <f t="shared" si="55"/>
        <v/>
      </c>
      <c r="C371" s="97"/>
      <c r="D371" s="123"/>
      <c r="E371" s="124"/>
      <c r="F371" s="125"/>
      <c r="G371" s="97"/>
      <c r="H371" s="24" t="str">
        <f>IF($E371="", "", IFERROR(ROUND($E371*INDEX('Intro &amp; Setup'!$BY$8:$BY$9, MATCH($E$8, 'Intro &amp; Setup'!$BX$8:$BX$9, 0)), 2), ""))</f>
        <v/>
      </c>
      <c r="I371" s="18" t="str">
        <f>IF(OR($E371="", $F371=""), "", IF($E$8='Intro &amp; Setup'!$BX$9, $F371/$E371, IF($H$8='Intro &amp; Setup'!$BX$9, $F371/$H371, "")))</f>
        <v/>
      </c>
      <c r="J371" s="21" t="str">
        <f>IF(OR($E371="", $F371=""), "", IF($E$8='Intro &amp; Setup'!$BX$8, $F371/$E371, IF($H$8='Intro &amp; Setup'!$BX$8, $F371/$H371, "")))</f>
        <v/>
      </c>
      <c r="K371" s="97"/>
      <c r="L371" s="42" t="str">
        <f t="array" ref="L371">IF($W371="", "", IFERROR(INDEX('Standard Runs'!$D$11:$D$65, MATCH(1, ('Standard Runs'!$F$11:$F$65&lt;=E371)*('Standard Runs'!$G$11:$G$65&gt;=E371), 0)), ""))</f>
        <v/>
      </c>
      <c r="M371" s="45" t="str">
        <f t="shared" si="56"/>
        <v/>
      </c>
      <c r="N371" s="97"/>
      <c r="O371" s="52" t="str">
        <f t="shared" si="57"/>
        <v/>
      </c>
      <c r="P371" s="53" t="str">
        <f>IF(OR($L371="", $M371=""), "", COUNTIFS($L$11:$L$2510, $L371, $M$11:$M$2510, "&lt;"&amp;$M371)+1+COUNTIFS($L$11:$L371, $L371, $M$11:$M371, $M371)-1)</f>
        <v/>
      </c>
      <c r="Q371" s="97"/>
      <c r="R371" s="57" t="str">
        <f t="array" ref="R371">IF(OR($L371="", $M371=""), "", MIN(IF($L$11:$L$2510=$L371, $M$11:$M$2510)))</f>
        <v/>
      </c>
      <c r="S371" s="18" t="str">
        <f t="array" ref="S371">IF(OR($L371="", $M371=""), "", AVERAGEIF($L$11:$L$2510, $L371, $M$11:$M$2510))</f>
        <v/>
      </c>
      <c r="T371" s="21" t="str">
        <f t="array" ref="T371">IF(OR($L371="", $M371=""), "", MAX(IF($L$11:$L$2510=$L371, $M$11:$M$2510)))</f>
        <v/>
      </c>
      <c r="U371" s="97"/>
      <c r="W371" s="26" t="str">
        <f t="shared" si="58"/>
        <v/>
      </c>
      <c r="X371" s="26" t="str">
        <f t="shared" si="59"/>
        <v/>
      </c>
      <c r="Z371" s="48" t="str">
        <f>IFERROR(INDEX('Standard Runs'!$E$11:$E$65, MATCH($L371, 'Standard Runs'!$D$11:$D$65, 0)), "")</f>
        <v/>
      </c>
      <c r="AB371" s="26" t="str">
        <f t="shared" si="60"/>
        <v/>
      </c>
      <c r="AC371" s="26" t="str">
        <f t="shared" si="61"/>
        <v/>
      </c>
      <c r="AE371" s="26" t="str">
        <f t="shared" si="62"/>
        <v/>
      </c>
      <c r="AG371" s="26" t="str">
        <f>IF($D371="", "", COUNTIF($D$11:$D$2510, "&gt;"&amp;$D371)+1+COUNTIF($D$11:$D371, $D371)-1)</f>
        <v/>
      </c>
      <c r="AH371" s="92" t="str">
        <f t="shared" si="63"/>
        <v/>
      </c>
      <c r="AJ371" s="26" t="str">
        <f t="shared" si="64"/>
        <v/>
      </c>
      <c r="AK371" s="26" t="str">
        <f t="shared" si="65"/>
        <v/>
      </c>
    </row>
    <row r="372" spans="1:37" x14ac:dyDescent="0.25">
      <c r="A372" s="97"/>
      <c r="B372" s="26" t="str">
        <f t="shared" si="55"/>
        <v/>
      </c>
      <c r="C372" s="97"/>
      <c r="D372" s="123"/>
      <c r="E372" s="124"/>
      <c r="F372" s="125"/>
      <c r="G372" s="97"/>
      <c r="H372" s="24" t="str">
        <f>IF($E372="", "", IFERROR(ROUND($E372*INDEX('Intro &amp; Setup'!$BY$8:$BY$9, MATCH($E$8, 'Intro &amp; Setup'!$BX$8:$BX$9, 0)), 2), ""))</f>
        <v/>
      </c>
      <c r="I372" s="18" t="str">
        <f>IF(OR($E372="", $F372=""), "", IF($E$8='Intro &amp; Setup'!$BX$9, $F372/$E372, IF($H$8='Intro &amp; Setup'!$BX$9, $F372/$H372, "")))</f>
        <v/>
      </c>
      <c r="J372" s="21" t="str">
        <f>IF(OR($E372="", $F372=""), "", IF($E$8='Intro &amp; Setup'!$BX$8, $F372/$E372, IF($H$8='Intro &amp; Setup'!$BX$8, $F372/$H372, "")))</f>
        <v/>
      </c>
      <c r="K372" s="97"/>
      <c r="L372" s="42" t="str">
        <f t="array" ref="L372">IF($W372="", "", IFERROR(INDEX('Standard Runs'!$D$11:$D$65, MATCH(1, ('Standard Runs'!$F$11:$F$65&lt;=E372)*('Standard Runs'!$G$11:$G$65&gt;=E372), 0)), ""))</f>
        <v/>
      </c>
      <c r="M372" s="45" t="str">
        <f t="shared" si="56"/>
        <v/>
      </c>
      <c r="N372" s="97"/>
      <c r="O372" s="52" t="str">
        <f t="shared" si="57"/>
        <v/>
      </c>
      <c r="P372" s="53" t="str">
        <f>IF(OR($L372="", $M372=""), "", COUNTIFS($L$11:$L$2510, $L372, $M$11:$M$2510, "&lt;"&amp;$M372)+1+COUNTIFS($L$11:$L372, $L372, $M$11:$M372, $M372)-1)</f>
        <v/>
      </c>
      <c r="Q372" s="97"/>
      <c r="R372" s="57" t="str">
        <f t="array" ref="R372">IF(OR($L372="", $M372=""), "", MIN(IF($L$11:$L$2510=$L372, $M$11:$M$2510)))</f>
        <v/>
      </c>
      <c r="S372" s="18" t="str">
        <f t="array" ref="S372">IF(OR($L372="", $M372=""), "", AVERAGEIF($L$11:$L$2510, $L372, $M$11:$M$2510))</f>
        <v/>
      </c>
      <c r="T372" s="21" t="str">
        <f t="array" ref="T372">IF(OR($L372="", $M372=""), "", MAX(IF($L$11:$L$2510=$L372, $M$11:$M$2510)))</f>
        <v/>
      </c>
      <c r="U372" s="97"/>
      <c r="W372" s="26" t="str">
        <f t="shared" si="58"/>
        <v/>
      </c>
      <c r="X372" s="26" t="str">
        <f t="shared" si="59"/>
        <v/>
      </c>
      <c r="Z372" s="48" t="str">
        <f>IFERROR(INDEX('Standard Runs'!$E$11:$E$65, MATCH($L372, 'Standard Runs'!$D$11:$D$65, 0)), "")</f>
        <v/>
      </c>
      <c r="AB372" s="26" t="str">
        <f t="shared" si="60"/>
        <v/>
      </c>
      <c r="AC372" s="26" t="str">
        <f t="shared" si="61"/>
        <v/>
      </c>
      <c r="AE372" s="26" t="str">
        <f t="shared" si="62"/>
        <v/>
      </c>
      <c r="AG372" s="26" t="str">
        <f>IF($D372="", "", COUNTIF($D$11:$D$2510, "&gt;"&amp;$D372)+1+COUNTIF($D$11:$D372, $D372)-1)</f>
        <v/>
      </c>
      <c r="AH372" s="92" t="str">
        <f t="shared" si="63"/>
        <v/>
      </c>
      <c r="AJ372" s="26" t="str">
        <f t="shared" si="64"/>
        <v/>
      </c>
      <c r="AK372" s="26" t="str">
        <f t="shared" si="65"/>
        <v/>
      </c>
    </row>
    <row r="373" spans="1:37" x14ac:dyDescent="0.25">
      <c r="A373" s="97"/>
      <c r="B373" s="26" t="str">
        <f t="shared" si="55"/>
        <v/>
      </c>
      <c r="C373" s="97"/>
      <c r="D373" s="123"/>
      <c r="E373" s="124"/>
      <c r="F373" s="125"/>
      <c r="G373" s="97"/>
      <c r="H373" s="24" t="str">
        <f>IF($E373="", "", IFERROR(ROUND($E373*INDEX('Intro &amp; Setup'!$BY$8:$BY$9, MATCH($E$8, 'Intro &amp; Setup'!$BX$8:$BX$9, 0)), 2), ""))</f>
        <v/>
      </c>
      <c r="I373" s="18" t="str">
        <f>IF(OR($E373="", $F373=""), "", IF($E$8='Intro &amp; Setup'!$BX$9, $F373/$E373, IF($H$8='Intro &amp; Setup'!$BX$9, $F373/$H373, "")))</f>
        <v/>
      </c>
      <c r="J373" s="21" t="str">
        <f>IF(OR($E373="", $F373=""), "", IF($E$8='Intro &amp; Setup'!$BX$8, $F373/$E373, IF($H$8='Intro &amp; Setup'!$BX$8, $F373/$H373, "")))</f>
        <v/>
      </c>
      <c r="K373" s="97"/>
      <c r="L373" s="42" t="str">
        <f t="array" ref="L373">IF($W373="", "", IFERROR(INDEX('Standard Runs'!$D$11:$D$65, MATCH(1, ('Standard Runs'!$F$11:$F$65&lt;=E373)*('Standard Runs'!$G$11:$G$65&gt;=E373), 0)), ""))</f>
        <v/>
      </c>
      <c r="M373" s="45" t="str">
        <f t="shared" si="56"/>
        <v/>
      </c>
      <c r="N373" s="97"/>
      <c r="O373" s="52" t="str">
        <f t="shared" si="57"/>
        <v/>
      </c>
      <c r="P373" s="53" t="str">
        <f>IF(OR($L373="", $M373=""), "", COUNTIFS($L$11:$L$2510, $L373, $M$11:$M$2510, "&lt;"&amp;$M373)+1+COUNTIFS($L$11:$L373, $L373, $M$11:$M373, $M373)-1)</f>
        <v/>
      </c>
      <c r="Q373" s="97"/>
      <c r="R373" s="57" t="str">
        <f t="array" ref="R373">IF(OR($L373="", $M373=""), "", MIN(IF($L$11:$L$2510=$L373, $M$11:$M$2510)))</f>
        <v/>
      </c>
      <c r="S373" s="18" t="str">
        <f t="array" ref="S373">IF(OR($L373="", $M373=""), "", AVERAGEIF($L$11:$L$2510, $L373, $M$11:$M$2510))</f>
        <v/>
      </c>
      <c r="T373" s="21" t="str">
        <f t="array" ref="T373">IF(OR($L373="", $M373=""), "", MAX(IF($L$11:$L$2510=$L373, $M$11:$M$2510)))</f>
        <v/>
      </c>
      <c r="U373" s="97"/>
      <c r="W373" s="26" t="str">
        <f t="shared" si="58"/>
        <v/>
      </c>
      <c r="X373" s="26" t="str">
        <f t="shared" si="59"/>
        <v/>
      </c>
      <c r="Z373" s="48" t="str">
        <f>IFERROR(INDEX('Standard Runs'!$E$11:$E$65, MATCH($L373, 'Standard Runs'!$D$11:$D$65, 0)), "")</f>
        <v/>
      </c>
      <c r="AB373" s="26" t="str">
        <f t="shared" si="60"/>
        <v/>
      </c>
      <c r="AC373" s="26" t="str">
        <f t="shared" si="61"/>
        <v/>
      </c>
      <c r="AE373" s="26" t="str">
        <f t="shared" si="62"/>
        <v/>
      </c>
      <c r="AG373" s="26" t="str">
        <f>IF($D373="", "", COUNTIF($D$11:$D$2510, "&gt;"&amp;$D373)+1+COUNTIF($D$11:$D373, $D373)-1)</f>
        <v/>
      </c>
      <c r="AH373" s="92" t="str">
        <f t="shared" si="63"/>
        <v/>
      </c>
      <c r="AJ373" s="26" t="str">
        <f t="shared" si="64"/>
        <v/>
      </c>
      <c r="AK373" s="26" t="str">
        <f t="shared" si="65"/>
        <v/>
      </c>
    </row>
    <row r="374" spans="1:37" x14ac:dyDescent="0.25">
      <c r="A374" s="97"/>
      <c r="B374" s="26" t="str">
        <f t="shared" si="55"/>
        <v/>
      </c>
      <c r="C374" s="97"/>
      <c r="D374" s="123"/>
      <c r="E374" s="124"/>
      <c r="F374" s="125"/>
      <c r="G374" s="97"/>
      <c r="H374" s="24" t="str">
        <f>IF($E374="", "", IFERROR(ROUND($E374*INDEX('Intro &amp; Setup'!$BY$8:$BY$9, MATCH($E$8, 'Intro &amp; Setup'!$BX$8:$BX$9, 0)), 2), ""))</f>
        <v/>
      </c>
      <c r="I374" s="18" t="str">
        <f>IF(OR($E374="", $F374=""), "", IF($E$8='Intro &amp; Setup'!$BX$9, $F374/$E374, IF($H$8='Intro &amp; Setup'!$BX$9, $F374/$H374, "")))</f>
        <v/>
      </c>
      <c r="J374" s="21" t="str">
        <f>IF(OR($E374="", $F374=""), "", IF($E$8='Intro &amp; Setup'!$BX$8, $F374/$E374, IF($H$8='Intro &amp; Setup'!$BX$8, $F374/$H374, "")))</f>
        <v/>
      </c>
      <c r="K374" s="97"/>
      <c r="L374" s="42" t="str">
        <f t="array" ref="L374">IF($W374="", "", IFERROR(INDEX('Standard Runs'!$D$11:$D$65, MATCH(1, ('Standard Runs'!$F$11:$F$65&lt;=E374)*('Standard Runs'!$G$11:$G$65&gt;=E374), 0)), ""))</f>
        <v/>
      </c>
      <c r="M374" s="45" t="str">
        <f t="shared" si="56"/>
        <v/>
      </c>
      <c r="N374" s="97"/>
      <c r="O374" s="52" t="str">
        <f t="shared" si="57"/>
        <v/>
      </c>
      <c r="P374" s="53" t="str">
        <f>IF(OR($L374="", $M374=""), "", COUNTIFS($L$11:$L$2510, $L374, $M$11:$M$2510, "&lt;"&amp;$M374)+1+COUNTIFS($L$11:$L374, $L374, $M$11:$M374, $M374)-1)</f>
        <v/>
      </c>
      <c r="Q374" s="97"/>
      <c r="R374" s="57" t="str">
        <f t="array" ref="R374">IF(OR($L374="", $M374=""), "", MIN(IF($L$11:$L$2510=$L374, $M$11:$M$2510)))</f>
        <v/>
      </c>
      <c r="S374" s="18" t="str">
        <f t="array" ref="S374">IF(OR($L374="", $M374=""), "", AVERAGEIF($L$11:$L$2510, $L374, $M$11:$M$2510))</f>
        <v/>
      </c>
      <c r="T374" s="21" t="str">
        <f t="array" ref="T374">IF(OR($L374="", $M374=""), "", MAX(IF($L$11:$L$2510=$L374, $M$11:$M$2510)))</f>
        <v/>
      </c>
      <c r="U374" s="97"/>
      <c r="W374" s="26" t="str">
        <f t="shared" si="58"/>
        <v/>
      </c>
      <c r="X374" s="26" t="str">
        <f t="shared" si="59"/>
        <v/>
      </c>
      <c r="Z374" s="48" t="str">
        <f>IFERROR(INDEX('Standard Runs'!$E$11:$E$65, MATCH($L374, 'Standard Runs'!$D$11:$D$65, 0)), "")</f>
        <v/>
      </c>
      <c r="AB374" s="26" t="str">
        <f t="shared" si="60"/>
        <v/>
      </c>
      <c r="AC374" s="26" t="str">
        <f t="shared" si="61"/>
        <v/>
      </c>
      <c r="AE374" s="26" t="str">
        <f t="shared" si="62"/>
        <v/>
      </c>
      <c r="AG374" s="26" t="str">
        <f>IF($D374="", "", COUNTIF($D$11:$D$2510, "&gt;"&amp;$D374)+1+COUNTIF($D$11:$D374, $D374)-1)</f>
        <v/>
      </c>
      <c r="AH374" s="92" t="str">
        <f t="shared" si="63"/>
        <v/>
      </c>
      <c r="AJ374" s="26" t="str">
        <f t="shared" si="64"/>
        <v/>
      </c>
      <c r="AK374" s="26" t="str">
        <f t="shared" si="65"/>
        <v/>
      </c>
    </row>
    <row r="375" spans="1:37" x14ac:dyDescent="0.25">
      <c r="A375" s="97"/>
      <c r="B375" s="26" t="str">
        <f t="shared" si="55"/>
        <v/>
      </c>
      <c r="C375" s="97"/>
      <c r="D375" s="123"/>
      <c r="E375" s="124"/>
      <c r="F375" s="125"/>
      <c r="G375" s="97"/>
      <c r="H375" s="24" t="str">
        <f>IF($E375="", "", IFERROR(ROUND($E375*INDEX('Intro &amp; Setup'!$BY$8:$BY$9, MATCH($E$8, 'Intro &amp; Setup'!$BX$8:$BX$9, 0)), 2), ""))</f>
        <v/>
      </c>
      <c r="I375" s="18" t="str">
        <f>IF(OR($E375="", $F375=""), "", IF($E$8='Intro &amp; Setup'!$BX$9, $F375/$E375, IF($H$8='Intro &amp; Setup'!$BX$9, $F375/$H375, "")))</f>
        <v/>
      </c>
      <c r="J375" s="21" t="str">
        <f>IF(OR($E375="", $F375=""), "", IF($E$8='Intro &amp; Setup'!$BX$8, $F375/$E375, IF($H$8='Intro &amp; Setup'!$BX$8, $F375/$H375, "")))</f>
        <v/>
      </c>
      <c r="K375" s="97"/>
      <c r="L375" s="42" t="str">
        <f t="array" ref="L375">IF($W375="", "", IFERROR(INDEX('Standard Runs'!$D$11:$D$65, MATCH(1, ('Standard Runs'!$F$11:$F$65&lt;=E375)*('Standard Runs'!$G$11:$G$65&gt;=E375), 0)), ""))</f>
        <v/>
      </c>
      <c r="M375" s="45" t="str">
        <f t="shared" si="56"/>
        <v/>
      </c>
      <c r="N375" s="97"/>
      <c r="O375" s="52" t="str">
        <f t="shared" si="57"/>
        <v/>
      </c>
      <c r="P375" s="53" t="str">
        <f>IF(OR($L375="", $M375=""), "", COUNTIFS($L$11:$L$2510, $L375, $M$11:$M$2510, "&lt;"&amp;$M375)+1+COUNTIFS($L$11:$L375, $L375, $M$11:$M375, $M375)-1)</f>
        <v/>
      </c>
      <c r="Q375" s="97"/>
      <c r="R375" s="57" t="str">
        <f t="array" ref="R375">IF(OR($L375="", $M375=""), "", MIN(IF($L$11:$L$2510=$L375, $M$11:$M$2510)))</f>
        <v/>
      </c>
      <c r="S375" s="18" t="str">
        <f t="array" ref="S375">IF(OR($L375="", $M375=""), "", AVERAGEIF($L$11:$L$2510, $L375, $M$11:$M$2510))</f>
        <v/>
      </c>
      <c r="T375" s="21" t="str">
        <f t="array" ref="T375">IF(OR($L375="", $M375=""), "", MAX(IF($L$11:$L$2510=$L375, $M$11:$M$2510)))</f>
        <v/>
      </c>
      <c r="U375" s="97"/>
      <c r="W375" s="26" t="str">
        <f t="shared" si="58"/>
        <v/>
      </c>
      <c r="X375" s="26" t="str">
        <f t="shared" si="59"/>
        <v/>
      </c>
      <c r="Z375" s="48" t="str">
        <f>IFERROR(INDEX('Standard Runs'!$E$11:$E$65, MATCH($L375, 'Standard Runs'!$D$11:$D$65, 0)), "")</f>
        <v/>
      </c>
      <c r="AB375" s="26" t="str">
        <f t="shared" si="60"/>
        <v/>
      </c>
      <c r="AC375" s="26" t="str">
        <f t="shared" si="61"/>
        <v/>
      </c>
      <c r="AE375" s="26" t="str">
        <f t="shared" si="62"/>
        <v/>
      </c>
      <c r="AG375" s="26" t="str">
        <f>IF($D375="", "", COUNTIF($D$11:$D$2510, "&gt;"&amp;$D375)+1+COUNTIF($D$11:$D375, $D375)-1)</f>
        <v/>
      </c>
      <c r="AH375" s="92" t="str">
        <f t="shared" si="63"/>
        <v/>
      </c>
      <c r="AJ375" s="26" t="str">
        <f t="shared" si="64"/>
        <v/>
      </c>
      <c r="AK375" s="26" t="str">
        <f t="shared" si="65"/>
        <v/>
      </c>
    </row>
    <row r="376" spans="1:37" x14ac:dyDescent="0.25">
      <c r="A376" s="97"/>
      <c r="B376" s="26" t="str">
        <f t="shared" si="55"/>
        <v/>
      </c>
      <c r="C376" s="97"/>
      <c r="D376" s="123"/>
      <c r="E376" s="124"/>
      <c r="F376" s="125"/>
      <c r="G376" s="97"/>
      <c r="H376" s="24" t="str">
        <f>IF($E376="", "", IFERROR(ROUND($E376*INDEX('Intro &amp; Setup'!$BY$8:$BY$9, MATCH($E$8, 'Intro &amp; Setup'!$BX$8:$BX$9, 0)), 2), ""))</f>
        <v/>
      </c>
      <c r="I376" s="18" t="str">
        <f>IF(OR($E376="", $F376=""), "", IF($E$8='Intro &amp; Setup'!$BX$9, $F376/$E376, IF($H$8='Intro &amp; Setup'!$BX$9, $F376/$H376, "")))</f>
        <v/>
      </c>
      <c r="J376" s="21" t="str">
        <f>IF(OR($E376="", $F376=""), "", IF($E$8='Intro &amp; Setup'!$BX$8, $F376/$E376, IF($H$8='Intro &amp; Setup'!$BX$8, $F376/$H376, "")))</f>
        <v/>
      </c>
      <c r="K376" s="97"/>
      <c r="L376" s="42" t="str">
        <f t="array" ref="L376">IF($W376="", "", IFERROR(INDEX('Standard Runs'!$D$11:$D$65, MATCH(1, ('Standard Runs'!$F$11:$F$65&lt;=E376)*('Standard Runs'!$G$11:$G$65&gt;=E376), 0)), ""))</f>
        <v/>
      </c>
      <c r="M376" s="45" t="str">
        <f t="shared" si="56"/>
        <v/>
      </c>
      <c r="N376" s="97"/>
      <c r="O376" s="52" t="str">
        <f t="shared" si="57"/>
        <v/>
      </c>
      <c r="P376" s="53" t="str">
        <f>IF(OR($L376="", $M376=""), "", COUNTIFS($L$11:$L$2510, $L376, $M$11:$M$2510, "&lt;"&amp;$M376)+1+COUNTIFS($L$11:$L376, $L376, $M$11:$M376, $M376)-1)</f>
        <v/>
      </c>
      <c r="Q376" s="97"/>
      <c r="R376" s="57" t="str">
        <f t="array" ref="R376">IF(OR($L376="", $M376=""), "", MIN(IF($L$11:$L$2510=$L376, $M$11:$M$2510)))</f>
        <v/>
      </c>
      <c r="S376" s="18" t="str">
        <f t="array" ref="S376">IF(OR($L376="", $M376=""), "", AVERAGEIF($L$11:$L$2510, $L376, $M$11:$M$2510))</f>
        <v/>
      </c>
      <c r="T376" s="21" t="str">
        <f t="array" ref="T376">IF(OR($L376="", $M376=""), "", MAX(IF($L$11:$L$2510=$L376, $M$11:$M$2510)))</f>
        <v/>
      </c>
      <c r="U376" s="97"/>
      <c r="W376" s="26" t="str">
        <f t="shared" si="58"/>
        <v/>
      </c>
      <c r="X376" s="26" t="str">
        <f t="shared" si="59"/>
        <v/>
      </c>
      <c r="Z376" s="48" t="str">
        <f>IFERROR(INDEX('Standard Runs'!$E$11:$E$65, MATCH($L376, 'Standard Runs'!$D$11:$D$65, 0)), "")</f>
        <v/>
      </c>
      <c r="AB376" s="26" t="str">
        <f t="shared" si="60"/>
        <v/>
      </c>
      <c r="AC376" s="26" t="str">
        <f t="shared" si="61"/>
        <v/>
      </c>
      <c r="AE376" s="26" t="str">
        <f t="shared" si="62"/>
        <v/>
      </c>
      <c r="AG376" s="26" t="str">
        <f>IF($D376="", "", COUNTIF($D$11:$D$2510, "&gt;"&amp;$D376)+1+COUNTIF($D$11:$D376, $D376)-1)</f>
        <v/>
      </c>
      <c r="AH376" s="92" t="str">
        <f t="shared" si="63"/>
        <v/>
      </c>
      <c r="AJ376" s="26" t="str">
        <f t="shared" si="64"/>
        <v/>
      </c>
      <c r="AK376" s="26" t="str">
        <f t="shared" si="65"/>
        <v/>
      </c>
    </row>
    <row r="377" spans="1:37" x14ac:dyDescent="0.25">
      <c r="A377" s="97"/>
      <c r="B377" s="26" t="str">
        <f t="shared" si="55"/>
        <v/>
      </c>
      <c r="C377" s="97"/>
      <c r="D377" s="123"/>
      <c r="E377" s="124"/>
      <c r="F377" s="125"/>
      <c r="G377" s="97"/>
      <c r="H377" s="24" t="str">
        <f>IF($E377="", "", IFERROR(ROUND($E377*INDEX('Intro &amp; Setup'!$BY$8:$BY$9, MATCH($E$8, 'Intro &amp; Setup'!$BX$8:$BX$9, 0)), 2), ""))</f>
        <v/>
      </c>
      <c r="I377" s="18" t="str">
        <f>IF(OR($E377="", $F377=""), "", IF($E$8='Intro &amp; Setup'!$BX$9, $F377/$E377, IF($H$8='Intro &amp; Setup'!$BX$9, $F377/$H377, "")))</f>
        <v/>
      </c>
      <c r="J377" s="21" t="str">
        <f>IF(OR($E377="", $F377=""), "", IF($E$8='Intro &amp; Setup'!$BX$8, $F377/$E377, IF($H$8='Intro &amp; Setup'!$BX$8, $F377/$H377, "")))</f>
        <v/>
      </c>
      <c r="K377" s="97"/>
      <c r="L377" s="42" t="str">
        <f t="array" ref="L377">IF($W377="", "", IFERROR(INDEX('Standard Runs'!$D$11:$D$65, MATCH(1, ('Standard Runs'!$F$11:$F$65&lt;=E377)*('Standard Runs'!$G$11:$G$65&gt;=E377), 0)), ""))</f>
        <v/>
      </c>
      <c r="M377" s="45" t="str">
        <f t="shared" si="56"/>
        <v/>
      </c>
      <c r="N377" s="97"/>
      <c r="O377" s="52" t="str">
        <f t="shared" si="57"/>
        <v/>
      </c>
      <c r="P377" s="53" t="str">
        <f>IF(OR($L377="", $M377=""), "", COUNTIFS($L$11:$L$2510, $L377, $M$11:$M$2510, "&lt;"&amp;$M377)+1+COUNTIFS($L$11:$L377, $L377, $M$11:$M377, $M377)-1)</f>
        <v/>
      </c>
      <c r="Q377" s="97"/>
      <c r="R377" s="57" t="str">
        <f t="array" ref="R377">IF(OR($L377="", $M377=""), "", MIN(IF($L$11:$L$2510=$L377, $M$11:$M$2510)))</f>
        <v/>
      </c>
      <c r="S377" s="18" t="str">
        <f t="array" ref="S377">IF(OR($L377="", $M377=""), "", AVERAGEIF($L$11:$L$2510, $L377, $M$11:$M$2510))</f>
        <v/>
      </c>
      <c r="T377" s="21" t="str">
        <f t="array" ref="T377">IF(OR($L377="", $M377=""), "", MAX(IF($L$11:$L$2510=$L377, $M$11:$M$2510)))</f>
        <v/>
      </c>
      <c r="U377" s="97"/>
      <c r="W377" s="26" t="str">
        <f t="shared" si="58"/>
        <v/>
      </c>
      <c r="X377" s="26" t="str">
        <f t="shared" si="59"/>
        <v/>
      </c>
      <c r="Z377" s="48" t="str">
        <f>IFERROR(INDEX('Standard Runs'!$E$11:$E$65, MATCH($L377, 'Standard Runs'!$D$11:$D$65, 0)), "")</f>
        <v/>
      </c>
      <c r="AB377" s="26" t="str">
        <f t="shared" si="60"/>
        <v/>
      </c>
      <c r="AC377" s="26" t="str">
        <f t="shared" si="61"/>
        <v/>
      </c>
      <c r="AE377" s="26" t="str">
        <f t="shared" si="62"/>
        <v/>
      </c>
      <c r="AG377" s="26" t="str">
        <f>IF($D377="", "", COUNTIF($D$11:$D$2510, "&gt;"&amp;$D377)+1+COUNTIF($D$11:$D377, $D377)-1)</f>
        <v/>
      </c>
      <c r="AH377" s="92" t="str">
        <f t="shared" si="63"/>
        <v/>
      </c>
      <c r="AJ377" s="26" t="str">
        <f t="shared" si="64"/>
        <v/>
      </c>
      <c r="AK377" s="26" t="str">
        <f t="shared" si="65"/>
        <v/>
      </c>
    </row>
    <row r="378" spans="1:37" x14ac:dyDescent="0.25">
      <c r="A378" s="97"/>
      <c r="B378" s="26" t="str">
        <f t="shared" si="55"/>
        <v/>
      </c>
      <c r="C378" s="97"/>
      <c r="D378" s="123"/>
      <c r="E378" s="124"/>
      <c r="F378" s="125"/>
      <c r="G378" s="97"/>
      <c r="H378" s="24" t="str">
        <f>IF($E378="", "", IFERROR(ROUND($E378*INDEX('Intro &amp; Setup'!$BY$8:$BY$9, MATCH($E$8, 'Intro &amp; Setup'!$BX$8:$BX$9, 0)), 2), ""))</f>
        <v/>
      </c>
      <c r="I378" s="18" t="str">
        <f>IF(OR($E378="", $F378=""), "", IF($E$8='Intro &amp; Setup'!$BX$9, $F378/$E378, IF($H$8='Intro &amp; Setup'!$BX$9, $F378/$H378, "")))</f>
        <v/>
      </c>
      <c r="J378" s="21" t="str">
        <f>IF(OR($E378="", $F378=""), "", IF($E$8='Intro &amp; Setup'!$BX$8, $F378/$E378, IF($H$8='Intro &amp; Setup'!$BX$8, $F378/$H378, "")))</f>
        <v/>
      </c>
      <c r="K378" s="97"/>
      <c r="L378" s="42" t="str">
        <f t="array" ref="L378">IF($W378="", "", IFERROR(INDEX('Standard Runs'!$D$11:$D$65, MATCH(1, ('Standard Runs'!$F$11:$F$65&lt;=E378)*('Standard Runs'!$G$11:$G$65&gt;=E378), 0)), ""))</f>
        <v/>
      </c>
      <c r="M378" s="45" t="str">
        <f t="shared" si="56"/>
        <v/>
      </c>
      <c r="N378" s="97"/>
      <c r="O378" s="52" t="str">
        <f t="shared" si="57"/>
        <v/>
      </c>
      <c r="P378" s="53" t="str">
        <f>IF(OR($L378="", $M378=""), "", COUNTIFS($L$11:$L$2510, $L378, $M$11:$M$2510, "&lt;"&amp;$M378)+1+COUNTIFS($L$11:$L378, $L378, $M$11:$M378, $M378)-1)</f>
        <v/>
      </c>
      <c r="Q378" s="97"/>
      <c r="R378" s="57" t="str">
        <f t="array" ref="R378">IF(OR($L378="", $M378=""), "", MIN(IF($L$11:$L$2510=$L378, $M$11:$M$2510)))</f>
        <v/>
      </c>
      <c r="S378" s="18" t="str">
        <f t="array" ref="S378">IF(OR($L378="", $M378=""), "", AVERAGEIF($L$11:$L$2510, $L378, $M$11:$M$2510))</f>
        <v/>
      </c>
      <c r="T378" s="21" t="str">
        <f t="array" ref="T378">IF(OR($L378="", $M378=""), "", MAX(IF($L$11:$L$2510=$L378, $M$11:$M$2510)))</f>
        <v/>
      </c>
      <c r="U378" s="97"/>
      <c r="W378" s="26" t="str">
        <f t="shared" si="58"/>
        <v/>
      </c>
      <c r="X378" s="26" t="str">
        <f t="shared" si="59"/>
        <v/>
      </c>
      <c r="Z378" s="48" t="str">
        <f>IFERROR(INDEX('Standard Runs'!$E$11:$E$65, MATCH($L378, 'Standard Runs'!$D$11:$D$65, 0)), "")</f>
        <v/>
      </c>
      <c r="AB378" s="26" t="str">
        <f t="shared" si="60"/>
        <v/>
      </c>
      <c r="AC378" s="26" t="str">
        <f t="shared" si="61"/>
        <v/>
      </c>
      <c r="AE378" s="26" t="str">
        <f t="shared" si="62"/>
        <v/>
      </c>
      <c r="AG378" s="26" t="str">
        <f>IF($D378="", "", COUNTIF($D$11:$D$2510, "&gt;"&amp;$D378)+1+COUNTIF($D$11:$D378, $D378)-1)</f>
        <v/>
      </c>
      <c r="AH378" s="92" t="str">
        <f t="shared" si="63"/>
        <v/>
      </c>
      <c r="AJ378" s="26" t="str">
        <f t="shared" si="64"/>
        <v/>
      </c>
      <c r="AK378" s="26" t="str">
        <f t="shared" si="65"/>
        <v/>
      </c>
    </row>
    <row r="379" spans="1:37" x14ac:dyDescent="0.25">
      <c r="A379" s="97"/>
      <c r="B379" s="26" t="str">
        <f t="shared" si="55"/>
        <v/>
      </c>
      <c r="C379" s="97"/>
      <c r="D379" s="123"/>
      <c r="E379" s="124"/>
      <c r="F379" s="125"/>
      <c r="G379" s="97"/>
      <c r="H379" s="24" t="str">
        <f>IF($E379="", "", IFERROR(ROUND($E379*INDEX('Intro &amp; Setup'!$BY$8:$BY$9, MATCH($E$8, 'Intro &amp; Setup'!$BX$8:$BX$9, 0)), 2), ""))</f>
        <v/>
      </c>
      <c r="I379" s="18" t="str">
        <f>IF(OR($E379="", $F379=""), "", IF($E$8='Intro &amp; Setup'!$BX$9, $F379/$E379, IF($H$8='Intro &amp; Setup'!$BX$9, $F379/$H379, "")))</f>
        <v/>
      </c>
      <c r="J379" s="21" t="str">
        <f>IF(OR($E379="", $F379=""), "", IF($E$8='Intro &amp; Setup'!$BX$8, $F379/$E379, IF($H$8='Intro &amp; Setup'!$BX$8, $F379/$H379, "")))</f>
        <v/>
      </c>
      <c r="K379" s="97"/>
      <c r="L379" s="42" t="str">
        <f t="array" ref="L379">IF($W379="", "", IFERROR(INDEX('Standard Runs'!$D$11:$D$65, MATCH(1, ('Standard Runs'!$F$11:$F$65&lt;=E379)*('Standard Runs'!$G$11:$G$65&gt;=E379), 0)), ""))</f>
        <v/>
      </c>
      <c r="M379" s="45" t="str">
        <f t="shared" si="56"/>
        <v/>
      </c>
      <c r="N379" s="97"/>
      <c r="O379" s="52" t="str">
        <f t="shared" si="57"/>
        <v/>
      </c>
      <c r="P379" s="53" t="str">
        <f>IF(OR($L379="", $M379=""), "", COUNTIFS($L$11:$L$2510, $L379, $M$11:$M$2510, "&lt;"&amp;$M379)+1+COUNTIFS($L$11:$L379, $L379, $M$11:$M379, $M379)-1)</f>
        <v/>
      </c>
      <c r="Q379" s="97"/>
      <c r="R379" s="57" t="str">
        <f t="array" ref="R379">IF(OR($L379="", $M379=""), "", MIN(IF($L$11:$L$2510=$L379, $M$11:$M$2510)))</f>
        <v/>
      </c>
      <c r="S379" s="18" t="str">
        <f t="array" ref="S379">IF(OR($L379="", $M379=""), "", AVERAGEIF($L$11:$L$2510, $L379, $M$11:$M$2510))</f>
        <v/>
      </c>
      <c r="T379" s="21" t="str">
        <f t="array" ref="T379">IF(OR($L379="", $M379=""), "", MAX(IF($L$11:$L$2510=$L379, $M$11:$M$2510)))</f>
        <v/>
      </c>
      <c r="U379" s="97"/>
      <c r="W379" s="26" t="str">
        <f t="shared" si="58"/>
        <v/>
      </c>
      <c r="X379" s="26" t="str">
        <f t="shared" si="59"/>
        <v/>
      </c>
      <c r="Z379" s="48" t="str">
        <f>IFERROR(INDEX('Standard Runs'!$E$11:$E$65, MATCH($L379, 'Standard Runs'!$D$11:$D$65, 0)), "")</f>
        <v/>
      </c>
      <c r="AB379" s="26" t="str">
        <f t="shared" si="60"/>
        <v/>
      </c>
      <c r="AC379" s="26" t="str">
        <f t="shared" si="61"/>
        <v/>
      </c>
      <c r="AE379" s="26" t="str">
        <f t="shared" si="62"/>
        <v/>
      </c>
      <c r="AG379" s="26" t="str">
        <f>IF($D379="", "", COUNTIF($D$11:$D$2510, "&gt;"&amp;$D379)+1+COUNTIF($D$11:$D379, $D379)-1)</f>
        <v/>
      </c>
      <c r="AH379" s="92" t="str">
        <f t="shared" si="63"/>
        <v/>
      </c>
      <c r="AJ379" s="26" t="str">
        <f t="shared" si="64"/>
        <v/>
      </c>
      <c r="AK379" s="26" t="str">
        <f t="shared" si="65"/>
        <v/>
      </c>
    </row>
    <row r="380" spans="1:37" x14ac:dyDescent="0.25">
      <c r="A380" s="97"/>
      <c r="B380" s="26" t="str">
        <f t="shared" si="55"/>
        <v/>
      </c>
      <c r="C380" s="97"/>
      <c r="D380" s="123"/>
      <c r="E380" s="124"/>
      <c r="F380" s="125"/>
      <c r="G380" s="97"/>
      <c r="H380" s="24" t="str">
        <f>IF($E380="", "", IFERROR(ROUND($E380*INDEX('Intro &amp; Setup'!$BY$8:$BY$9, MATCH($E$8, 'Intro &amp; Setup'!$BX$8:$BX$9, 0)), 2), ""))</f>
        <v/>
      </c>
      <c r="I380" s="18" t="str">
        <f>IF(OR($E380="", $F380=""), "", IF($E$8='Intro &amp; Setup'!$BX$9, $F380/$E380, IF($H$8='Intro &amp; Setup'!$BX$9, $F380/$H380, "")))</f>
        <v/>
      </c>
      <c r="J380" s="21" t="str">
        <f>IF(OR($E380="", $F380=""), "", IF($E$8='Intro &amp; Setup'!$BX$8, $F380/$E380, IF($H$8='Intro &amp; Setup'!$BX$8, $F380/$H380, "")))</f>
        <v/>
      </c>
      <c r="K380" s="97"/>
      <c r="L380" s="42" t="str">
        <f t="array" ref="L380">IF($W380="", "", IFERROR(INDEX('Standard Runs'!$D$11:$D$65, MATCH(1, ('Standard Runs'!$F$11:$F$65&lt;=E380)*('Standard Runs'!$G$11:$G$65&gt;=E380), 0)), ""))</f>
        <v/>
      </c>
      <c r="M380" s="45" t="str">
        <f t="shared" si="56"/>
        <v/>
      </c>
      <c r="N380" s="97"/>
      <c r="O380" s="52" t="str">
        <f t="shared" si="57"/>
        <v/>
      </c>
      <c r="P380" s="53" t="str">
        <f>IF(OR($L380="", $M380=""), "", COUNTIFS($L$11:$L$2510, $L380, $M$11:$M$2510, "&lt;"&amp;$M380)+1+COUNTIFS($L$11:$L380, $L380, $M$11:$M380, $M380)-1)</f>
        <v/>
      </c>
      <c r="Q380" s="97"/>
      <c r="R380" s="57" t="str">
        <f t="array" ref="R380">IF(OR($L380="", $M380=""), "", MIN(IF($L$11:$L$2510=$L380, $M$11:$M$2510)))</f>
        <v/>
      </c>
      <c r="S380" s="18" t="str">
        <f t="array" ref="S380">IF(OR($L380="", $M380=""), "", AVERAGEIF($L$11:$L$2510, $L380, $M$11:$M$2510))</f>
        <v/>
      </c>
      <c r="T380" s="21" t="str">
        <f t="array" ref="T380">IF(OR($L380="", $M380=""), "", MAX(IF($L$11:$L$2510=$L380, $M$11:$M$2510)))</f>
        <v/>
      </c>
      <c r="U380" s="97"/>
      <c r="W380" s="26" t="str">
        <f t="shared" si="58"/>
        <v/>
      </c>
      <c r="X380" s="26" t="str">
        <f t="shared" si="59"/>
        <v/>
      </c>
      <c r="Z380" s="48" t="str">
        <f>IFERROR(INDEX('Standard Runs'!$E$11:$E$65, MATCH($L380, 'Standard Runs'!$D$11:$D$65, 0)), "")</f>
        <v/>
      </c>
      <c r="AB380" s="26" t="str">
        <f t="shared" si="60"/>
        <v/>
      </c>
      <c r="AC380" s="26" t="str">
        <f t="shared" si="61"/>
        <v/>
      </c>
      <c r="AE380" s="26" t="str">
        <f t="shared" si="62"/>
        <v/>
      </c>
      <c r="AG380" s="26" t="str">
        <f>IF($D380="", "", COUNTIF($D$11:$D$2510, "&gt;"&amp;$D380)+1+COUNTIF($D$11:$D380, $D380)-1)</f>
        <v/>
      </c>
      <c r="AH380" s="92" t="str">
        <f t="shared" si="63"/>
        <v/>
      </c>
      <c r="AJ380" s="26" t="str">
        <f t="shared" si="64"/>
        <v/>
      </c>
      <c r="AK380" s="26" t="str">
        <f t="shared" si="65"/>
        <v/>
      </c>
    </row>
    <row r="381" spans="1:37" x14ac:dyDescent="0.25">
      <c r="A381" s="97"/>
      <c r="B381" s="26" t="str">
        <f t="shared" si="55"/>
        <v/>
      </c>
      <c r="C381" s="97"/>
      <c r="D381" s="123"/>
      <c r="E381" s="124"/>
      <c r="F381" s="125"/>
      <c r="G381" s="97"/>
      <c r="H381" s="24" t="str">
        <f>IF($E381="", "", IFERROR(ROUND($E381*INDEX('Intro &amp; Setup'!$BY$8:$BY$9, MATCH($E$8, 'Intro &amp; Setup'!$BX$8:$BX$9, 0)), 2), ""))</f>
        <v/>
      </c>
      <c r="I381" s="18" t="str">
        <f>IF(OR($E381="", $F381=""), "", IF($E$8='Intro &amp; Setup'!$BX$9, $F381/$E381, IF($H$8='Intro &amp; Setup'!$BX$9, $F381/$H381, "")))</f>
        <v/>
      </c>
      <c r="J381" s="21" t="str">
        <f>IF(OR($E381="", $F381=""), "", IF($E$8='Intro &amp; Setup'!$BX$8, $F381/$E381, IF($H$8='Intro &amp; Setup'!$BX$8, $F381/$H381, "")))</f>
        <v/>
      </c>
      <c r="K381" s="97"/>
      <c r="L381" s="42" t="str">
        <f t="array" ref="L381">IF($W381="", "", IFERROR(INDEX('Standard Runs'!$D$11:$D$65, MATCH(1, ('Standard Runs'!$F$11:$F$65&lt;=E381)*('Standard Runs'!$G$11:$G$65&gt;=E381), 0)), ""))</f>
        <v/>
      </c>
      <c r="M381" s="45" t="str">
        <f t="shared" si="56"/>
        <v/>
      </c>
      <c r="N381" s="97"/>
      <c r="O381" s="52" t="str">
        <f t="shared" si="57"/>
        <v/>
      </c>
      <c r="P381" s="53" t="str">
        <f>IF(OR($L381="", $M381=""), "", COUNTIFS($L$11:$L$2510, $L381, $M$11:$M$2510, "&lt;"&amp;$M381)+1+COUNTIFS($L$11:$L381, $L381, $M$11:$M381, $M381)-1)</f>
        <v/>
      </c>
      <c r="Q381" s="97"/>
      <c r="R381" s="57" t="str">
        <f t="array" ref="R381">IF(OR($L381="", $M381=""), "", MIN(IF($L$11:$L$2510=$L381, $M$11:$M$2510)))</f>
        <v/>
      </c>
      <c r="S381" s="18" t="str">
        <f t="array" ref="S381">IF(OR($L381="", $M381=""), "", AVERAGEIF($L$11:$L$2510, $L381, $M$11:$M$2510))</f>
        <v/>
      </c>
      <c r="T381" s="21" t="str">
        <f t="array" ref="T381">IF(OR($L381="", $M381=""), "", MAX(IF($L$11:$L$2510=$L381, $M$11:$M$2510)))</f>
        <v/>
      </c>
      <c r="U381" s="97"/>
      <c r="W381" s="26" t="str">
        <f t="shared" si="58"/>
        <v/>
      </c>
      <c r="X381" s="26" t="str">
        <f t="shared" si="59"/>
        <v/>
      </c>
      <c r="Z381" s="48" t="str">
        <f>IFERROR(INDEX('Standard Runs'!$E$11:$E$65, MATCH($L381, 'Standard Runs'!$D$11:$D$65, 0)), "")</f>
        <v/>
      </c>
      <c r="AB381" s="26" t="str">
        <f t="shared" si="60"/>
        <v/>
      </c>
      <c r="AC381" s="26" t="str">
        <f t="shared" si="61"/>
        <v/>
      </c>
      <c r="AE381" s="26" t="str">
        <f t="shared" si="62"/>
        <v/>
      </c>
      <c r="AG381" s="26" t="str">
        <f>IF($D381="", "", COUNTIF($D$11:$D$2510, "&gt;"&amp;$D381)+1+COUNTIF($D$11:$D381, $D381)-1)</f>
        <v/>
      </c>
      <c r="AH381" s="92" t="str">
        <f t="shared" si="63"/>
        <v/>
      </c>
      <c r="AJ381" s="26" t="str">
        <f t="shared" si="64"/>
        <v/>
      </c>
      <c r="AK381" s="26" t="str">
        <f t="shared" si="65"/>
        <v/>
      </c>
    </row>
    <row r="382" spans="1:37" x14ac:dyDescent="0.25">
      <c r="A382" s="97"/>
      <c r="B382" s="26" t="str">
        <f t="shared" si="55"/>
        <v/>
      </c>
      <c r="C382" s="97"/>
      <c r="D382" s="123"/>
      <c r="E382" s="124"/>
      <c r="F382" s="125"/>
      <c r="G382" s="97"/>
      <c r="H382" s="24" t="str">
        <f>IF($E382="", "", IFERROR(ROUND($E382*INDEX('Intro &amp; Setup'!$BY$8:$BY$9, MATCH($E$8, 'Intro &amp; Setup'!$BX$8:$BX$9, 0)), 2), ""))</f>
        <v/>
      </c>
      <c r="I382" s="18" t="str">
        <f>IF(OR($E382="", $F382=""), "", IF($E$8='Intro &amp; Setup'!$BX$9, $F382/$E382, IF($H$8='Intro &amp; Setup'!$BX$9, $F382/$H382, "")))</f>
        <v/>
      </c>
      <c r="J382" s="21" t="str">
        <f>IF(OR($E382="", $F382=""), "", IF($E$8='Intro &amp; Setup'!$BX$8, $F382/$E382, IF($H$8='Intro &amp; Setup'!$BX$8, $F382/$H382, "")))</f>
        <v/>
      </c>
      <c r="K382" s="97"/>
      <c r="L382" s="42" t="str">
        <f t="array" ref="L382">IF($W382="", "", IFERROR(INDEX('Standard Runs'!$D$11:$D$65, MATCH(1, ('Standard Runs'!$F$11:$F$65&lt;=E382)*('Standard Runs'!$G$11:$G$65&gt;=E382), 0)), ""))</f>
        <v/>
      </c>
      <c r="M382" s="45" t="str">
        <f t="shared" si="56"/>
        <v/>
      </c>
      <c r="N382" s="97"/>
      <c r="O382" s="52" t="str">
        <f t="shared" si="57"/>
        <v/>
      </c>
      <c r="P382" s="53" t="str">
        <f>IF(OR($L382="", $M382=""), "", COUNTIFS($L$11:$L$2510, $L382, $M$11:$M$2510, "&lt;"&amp;$M382)+1+COUNTIFS($L$11:$L382, $L382, $M$11:$M382, $M382)-1)</f>
        <v/>
      </c>
      <c r="Q382" s="97"/>
      <c r="R382" s="57" t="str">
        <f t="array" ref="R382">IF(OR($L382="", $M382=""), "", MIN(IF($L$11:$L$2510=$L382, $M$11:$M$2510)))</f>
        <v/>
      </c>
      <c r="S382" s="18" t="str">
        <f t="array" ref="S382">IF(OR($L382="", $M382=""), "", AVERAGEIF($L$11:$L$2510, $L382, $M$11:$M$2510))</f>
        <v/>
      </c>
      <c r="T382" s="21" t="str">
        <f t="array" ref="T382">IF(OR($L382="", $M382=""), "", MAX(IF($L$11:$L$2510=$L382, $M$11:$M$2510)))</f>
        <v/>
      </c>
      <c r="U382" s="97"/>
      <c r="W382" s="26" t="str">
        <f t="shared" si="58"/>
        <v/>
      </c>
      <c r="X382" s="26" t="str">
        <f t="shared" si="59"/>
        <v/>
      </c>
      <c r="Z382" s="48" t="str">
        <f>IFERROR(INDEX('Standard Runs'!$E$11:$E$65, MATCH($L382, 'Standard Runs'!$D$11:$D$65, 0)), "")</f>
        <v/>
      </c>
      <c r="AB382" s="26" t="str">
        <f t="shared" si="60"/>
        <v/>
      </c>
      <c r="AC382" s="26" t="str">
        <f t="shared" si="61"/>
        <v/>
      </c>
      <c r="AE382" s="26" t="str">
        <f t="shared" si="62"/>
        <v/>
      </c>
      <c r="AG382" s="26" t="str">
        <f>IF($D382="", "", COUNTIF($D$11:$D$2510, "&gt;"&amp;$D382)+1+COUNTIF($D$11:$D382, $D382)-1)</f>
        <v/>
      </c>
      <c r="AH382" s="92" t="str">
        <f t="shared" si="63"/>
        <v/>
      </c>
      <c r="AJ382" s="26" t="str">
        <f t="shared" si="64"/>
        <v/>
      </c>
      <c r="AK382" s="26" t="str">
        <f t="shared" si="65"/>
        <v/>
      </c>
    </row>
    <row r="383" spans="1:37" x14ac:dyDescent="0.25">
      <c r="A383" s="97"/>
      <c r="B383" s="26" t="str">
        <f t="shared" si="55"/>
        <v/>
      </c>
      <c r="C383" s="97"/>
      <c r="D383" s="123"/>
      <c r="E383" s="124"/>
      <c r="F383" s="125"/>
      <c r="G383" s="97"/>
      <c r="H383" s="24" t="str">
        <f>IF($E383="", "", IFERROR(ROUND($E383*INDEX('Intro &amp; Setup'!$BY$8:$BY$9, MATCH($E$8, 'Intro &amp; Setup'!$BX$8:$BX$9, 0)), 2), ""))</f>
        <v/>
      </c>
      <c r="I383" s="18" t="str">
        <f>IF(OR($E383="", $F383=""), "", IF($E$8='Intro &amp; Setup'!$BX$9, $F383/$E383, IF($H$8='Intro &amp; Setup'!$BX$9, $F383/$H383, "")))</f>
        <v/>
      </c>
      <c r="J383" s="21" t="str">
        <f>IF(OR($E383="", $F383=""), "", IF($E$8='Intro &amp; Setup'!$BX$8, $F383/$E383, IF($H$8='Intro &amp; Setup'!$BX$8, $F383/$H383, "")))</f>
        <v/>
      </c>
      <c r="K383" s="97"/>
      <c r="L383" s="42" t="str">
        <f t="array" ref="L383">IF($W383="", "", IFERROR(INDEX('Standard Runs'!$D$11:$D$65, MATCH(1, ('Standard Runs'!$F$11:$F$65&lt;=E383)*('Standard Runs'!$G$11:$G$65&gt;=E383), 0)), ""))</f>
        <v/>
      </c>
      <c r="M383" s="45" t="str">
        <f t="shared" si="56"/>
        <v/>
      </c>
      <c r="N383" s="97"/>
      <c r="O383" s="52" t="str">
        <f t="shared" si="57"/>
        <v/>
      </c>
      <c r="P383" s="53" t="str">
        <f>IF(OR($L383="", $M383=""), "", COUNTIFS($L$11:$L$2510, $L383, $M$11:$M$2510, "&lt;"&amp;$M383)+1+COUNTIFS($L$11:$L383, $L383, $M$11:$M383, $M383)-1)</f>
        <v/>
      </c>
      <c r="Q383" s="97"/>
      <c r="R383" s="57" t="str">
        <f t="array" ref="R383">IF(OR($L383="", $M383=""), "", MIN(IF($L$11:$L$2510=$L383, $M$11:$M$2510)))</f>
        <v/>
      </c>
      <c r="S383" s="18" t="str">
        <f t="array" ref="S383">IF(OR($L383="", $M383=""), "", AVERAGEIF($L$11:$L$2510, $L383, $M$11:$M$2510))</f>
        <v/>
      </c>
      <c r="T383" s="21" t="str">
        <f t="array" ref="T383">IF(OR($L383="", $M383=""), "", MAX(IF($L$11:$L$2510=$L383, $M$11:$M$2510)))</f>
        <v/>
      </c>
      <c r="U383" s="97"/>
      <c r="W383" s="26" t="str">
        <f t="shared" si="58"/>
        <v/>
      </c>
      <c r="X383" s="26" t="str">
        <f t="shared" si="59"/>
        <v/>
      </c>
      <c r="Z383" s="48" t="str">
        <f>IFERROR(INDEX('Standard Runs'!$E$11:$E$65, MATCH($L383, 'Standard Runs'!$D$11:$D$65, 0)), "")</f>
        <v/>
      </c>
      <c r="AB383" s="26" t="str">
        <f t="shared" si="60"/>
        <v/>
      </c>
      <c r="AC383" s="26" t="str">
        <f t="shared" si="61"/>
        <v/>
      </c>
      <c r="AE383" s="26" t="str">
        <f t="shared" si="62"/>
        <v/>
      </c>
      <c r="AG383" s="26" t="str">
        <f>IF($D383="", "", COUNTIF($D$11:$D$2510, "&gt;"&amp;$D383)+1+COUNTIF($D$11:$D383, $D383)-1)</f>
        <v/>
      </c>
      <c r="AH383" s="92" t="str">
        <f t="shared" si="63"/>
        <v/>
      </c>
      <c r="AJ383" s="26" t="str">
        <f t="shared" si="64"/>
        <v/>
      </c>
      <c r="AK383" s="26" t="str">
        <f t="shared" si="65"/>
        <v/>
      </c>
    </row>
    <row r="384" spans="1:37" x14ac:dyDescent="0.25">
      <c r="A384" s="97"/>
      <c r="B384" s="26" t="str">
        <f t="shared" si="55"/>
        <v/>
      </c>
      <c r="C384" s="97"/>
      <c r="D384" s="123"/>
      <c r="E384" s="124"/>
      <c r="F384" s="125"/>
      <c r="G384" s="97"/>
      <c r="H384" s="24" t="str">
        <f>IF($E384="", "", IFERROR(ROUND($E384*INDEX('Intro &amp; Setup'!$BY$8:$BY$9, MATCH($E$8, 'Intro &amp; Setup'!$BX$8:$BX$9, 0)), 2), ""))</f>
        <v/>
      </c>
      <c r="I384" s="18" t="str">
        <f>IF(OR($E384="", $F384=""), "", IF($E$8='Intro &amp; Setup'!$BX$9, $F384/$E384, IF($H$8='Intro &amp; Setup'!$BX$9, $F384/$H384, "")))</f>
        <v/>
      </c>
      <c r="J384" s="21" t="str">
        <f>IF(OR($E384="", $F384=""), "", IF($E$8='Intro &amp; Setup'!$BX$8, $F384/$E384, IF($H$8='Intro &amp; Setup'!$BX$8, $F384/$H384, "")))</f>
        <v/>
      </c>
      <c r="K384" s="97"/>
      <c r="L384" s="42" t="str">
        <f t="array" ref="L384">IF($W384="", "", IFERROR(INDEX('Standard Runs'!$D$11:$D$65, MATCH(1, ('Standard Runs'!$F$11:$F$65&lt;=E384)*('Standard Runs'!$G$11:$G$65&gt;=E384), 0)), ""))</f>
        <v/>
      </c>
      <c r="M384" s="45" t="str">
        <f t="shared" si="56"/>
        <v/>
      </c>
      <c r="N384" s="97"/>
      <c r="O384" s="52" t="str">
        <f t="shared" si="57"/>
        <v/>
      </c>
      <c r="P384" s="53" t="str">
        <f>IF(OR($L384="", $M384=""), "", COUNTIFS($L$11:$L$2510, $L384, $M$11:$M$2510, "&lt;"&amp;$M384)+1+COUNTIFS($L$11:$L384, $L384, $M$11:$M384, $M384)-1)</f>
        <v/>
      </c>
      <c r="Q384" s="97"/>
      <c r="R384" s="57" t="str">
        <f t="array" ref="R384">IF(OR($L384="", $M384=""), "", MIN(IF($L$11:$L$2510=$L384, $M$11:$M$2510)))</f>
        <v/>
      </c>
      <c r="S384" s="18" t="str">
        <f t="array" ref="S384">IF(OR($L384="", $M384=""), "", AVERAGEIF($L$11:$L$2510, $L384, $M$11:$M$2510))</f>
        <v/>
      </c>
      <c r="T384" s="21" t="str">
        <f t="array" ref="T384">IF(OR($L384="", $M384=""), "", MAX(IF($L$11:$L$2510=$L384, $M$11:$M$2510)))</f>
        <v/>
      </c>
      <c r="U384" s="97"/>
      <c r="W384" s="26" t="str">
        <f t="shared" si="58"/>
        <v/>
      </c>
      <c r="X384" s="26" t="str">
        <f t="shared" si="59"/>
        <v/>
      </c>
      <c r="Z384" s="48" t="str">
        <f>IFERROR(INDEX('Standard Runs'!$E$11:$E$65, MATCH($L384, 'Standard Runs'!$D$11:$D$65, 0)), "")</f>
        <v/>
      </c>
      <c r="AB384" s="26" t="str">
        <f t="shared" si="60"/>
        <v/>
      </c>
      <c r="AC384" s="26" t="str">
        <f t="shared" si="61"/>
        <v/>
      </c>
      <c r="AE384" s="26" t="str">
        <f t="shared" si="62"/>
        <v/>
      </c>
      <c r="AG384" s="26" t="str">
        <f>IF($D384="", "", COUNTIF($D$11:$D$2510, "&gt;"&amp;$D384)+1+COUNTIF($D$11:$D384, $D384)-1)</f>
        <v/>
      </c>
      <c r="AH384" s="92" t="str">
        <f t="shared" si="63"/>
        <v/>
      </c>
      <c r="AJ384" s="26" t="str">
        <f t="shared" si="64"/>
        <v/>
      </c>
      <c r="AK384" s="26" t="str">
        <f t="shared" si="65"/>
        <v/>
      </c>
    </row>
    <row r="385" spans="1:37" x14ac:dyDescent="0.25">
      <c r="A385" s="97"/>
      <c r="B385" s="26" t="str">
        <f t="shared" si="55"/>
        <v/>
      </c>
      <c r="C385" s="97"/>
      <c r="D385" s="123"/>
      <c r="E385" s="124"/>
      <c r="F385" s="125"/>
      <c r="G385" s="97"/>
      <c r="H385" s="24" t="str">
        <f>IF($E385="", "", IFERROR(ROUND($E385*INDEX('Intro &amp; Setup'!$BY$8:$BY$9, MATCH($E$8, 'Intro &amp; Setup'!$BX$8:$BX$9, 0)), 2), ""))</f>
        <v/>
      </c>
      <c r="I385" s="18" t="str">
        <f>IF(OR($E385="", $F385=""), "", IF($E$8='Intro &amp; Setup'!$BX$9, $F385/$E385, IF($H$8='Intro &amp; Setup'!$BX$9, $F385/$H385, "")))</f>
        <v/>
      </c>
      <c r="J385" s="21" t="str">
        <f>IF(OR($E385="", $F385=""), "", IF($E$8='Intro &amp; Setup'!$BX$8, $F385/$E385, IF($H$8='Intro &amp; Setup'!$BX$8, $F385/$H385, "")))</f>
        <v/>
      </c>
      <c r="K385" s="97"/>
      <c r="L385" s="42" t="str">
        <f t="array" ref="L385">IF($W385="", "", IFERROR(INDEX('Standard Runs'!$D$11:$D$65, MATCH(1, ('Standard Runs'!$F$11:$F$65&lt;=E385)*('Standard Runs'!$G$11:$G$65&gt;=E385), 0)), ""))</f>
        <v/>
      </c>
      <c r="M385" s="45" t="str">
        <f t="shared" si="56"/>
        <v/>
      </c>
      <c r="N385" s="97"/>
      <c r="O385" s="52" t="str">
        <f t="shared" si="57"/>
        <v/>
      </c>
      <c r="P385" s="53" t="str">
        <f>IF(OR($L385="", $M385=""), "", COUNTIFS($L$11:$L$2510, $L385, $M$11:$M$2510, "&lt;"&amp;$M385)+1+COUNTIFS($L$11:$L385, $L385, $M$11:$M385, $M385)-1)</f>
        <v/>
      </c>
      <c r="Q385" s="97"/>
      <c r="R385" s="57" t="str">
        <f t="array" ref="R385">IF(OR($L385="", $M385=""), "", MIN(IF($L$11:$L$2510=$L385, $M$11:$M$2510)))</f>
        <v/>
      </c>
      <c r="S385" s="18" t="str">
        <f t="array" ref="S385">IF(OR($L385="", $M385=""), "", AVERAGEIF($L$11:$L$2510, $L385, $M$11:$M$2510))</f>
        <v/>
      </c>
      <c r="T385" s="21" t="str">
        <f t="array" ref="T385">IF(OR($L385="", $M385=""), "", MAX(IF($L$11:$L$2510=$L385, $M$11:$M$2510)))</f>
        <v/>
      </c>
      <c r="U385" s="97"/>
      <c r="W385" s="26" t="str">
        <f t="shared" si="58"/>
        <v/>
      </c>
      <c r="X385" s="26" t="str">
        <f t="shared" si="59"/>
        <v/>
      </c>
      <c r="Z385" s="48" t="str">
        <f>IFERROR(INDEX('Standard Runs'!$E$11:$E$65, MATCH($L385, 'Standard Runs'!$D$11:$D$65, 0)), "")</f>
        <v/>
      </c>
      <c r="AB385" s="26" t="str">
        <f t="shared" si="60"/>
        <v/>
      </c>
      <c r="AC385" s="26" t="str">
        <f t="shared" si="61"/>
        <v/>
      </c>
      <c r="AE385" s="26" t="str">
        <f t="shared" si="62"/>
        <v/>
      </c>
      <c r="AG385" s="26" t="str">
        <f>IF($D385="", "", COUNTIF($D$11:$D$2510, "&gt;"&amp;$D385)+1+COUNTIF($D$11:$D385, $D385)-1)</f>
        <v/>
      </c>
      <c r="AH385" s="92" t="str">
        <f t="shared" si="63"/>
        <v/>
      </c>
      <c r="AJ385" s="26" t="str">
        <f t="shared" si="64"/>
        <v/>
      </c>
      <c r="AK385" s="26" t="str">
        <f t="shared" si="65"/>
        <v/>
      </c>
    </row>
    <row r="386" spans="1:37" x14ac:dyDescent="0.25">
      <c r="A386" s="97"/>
      <c r="B386" s="26" t="str">
        <f t="shared" si="55"/>
        <v/>
      </c>
      <c r="C386" s="97"/>
      <c r="D386" s="123"/>
      <c r="E386" s="124"/>
      <c r="F386" s="125"/>
      <c r="G386" s="97"/>
      <c r="H386" s="24" t="str">
        <f>IF($E386="", "", IFERROR(ROUND($E386*INDEX('Intro &amp; Setup'!$BY$8:$BY$9, MATCH($E$8, 'Intro &amp; Setup'!$BX$8:$BX$9, 0)), 2), ""))</f>
        <v/>
      </c>
      <c r="I386" s="18" t="str">
        <f>IF(OR($E386="", $F386=""), "", IF($E$8='Intro &amp; Setup'!$BX$9, $F386/$E386, IF($H$8='Intro &amp; Setup'!$BX$9, $F386/$H386, "")))</f>
        <v/>
      </c>
      <c r="J386" s="21" t="str">
        <f>IF(OR($E386="", $F386=""), "", IF($E$8='Intro &amp; Setup'!$BX$8, $F386/$E386, IF($H$8='Intro &amp; Setup'!$BX$8, $F386/$H386, "")))</f>
        <v/>
      </c>
      <c r="K386" s="97"/>
      <c r="L386" s="42" t="str">
        <f t="array" ref="L386">IF($W386="", "", IFERROR(INDEX('Standard Runs'!$D$11:$D$65, MATCH(1, ('Standard Runs'!$F$11:$F$65&lt;=E386)*('Standard Runs'!$G$11:$G$65&gt;=E386), 0)), ""))</f>
        <v/>
      </c>
      <c r="M386" s="45" t="str">
        <f t="shared" si="56"/>
        <v/>
      </c>
      <c r="N386" s="97"/>
      <c r="O386" s="52" t="str">
        <f t="shared" si="57"/>
        <v/>
      </c>
      <c r="P386" s="53" t="str">
        <f>IF(OR($L386="", $M386=""), "", COUNTIFS($L$11:$L$2510, $L386, $M$11:$M$2510, "&lt;"&amp;$M386)+1+COUNTIFS($L$11:$L386, $L386, $M$11:$M386, $M386)-1)</f>
        <v/>
      </c>
      <c r="Q386" s="97"/>
      <c r="R386" s="57" t="str">
        <f t="array" ref="R386">IF(OR($L386="", $M386=""), "", MIN(IF($L$11:$L$2510=$L386, $M$11:$M$2510)))</f>
        <v/>
      </c>
      <c r="S386" s="18" t="str">
        <f t="array" ref="S386">IF(OR($L386="", $M386=""), "", AVERAGEIF($L$11:$L$2510, $L386, $M$11:$M$2510))</f>
        <v/>
      </c>
      <c r="T386" s="21" t="str">
        <f t="array" ref="T386">IF(OR($L386="", $M386=""), "", MAX(IF($L$11:$L$2510=$L386, $M$11:$M$2510)))</f>
        <v/>
      </c>
      <c r="U386" s="97"/>
      <c r="W386" s="26" t="str">
        <f t="shared" si="58"/>
        <v/>
      </c>
      <c r="X386" s="26" t="str">
        <f t="shared" si="59"/>
        <v/>
      </c>
      <c r="Z386" s="48" t="str">
        <f>IFERROR(INDEX('Standard Runs'!$E$11:$E$65, MATCH($L386, 'Standard Runs'!$D$11:$D$65, 0)), "")</f>
        <v/>
      </c>
      <c r="AB386" s="26" t="str">
        <f t="shared" si="60"/>
        <v/>
      </c>
      <c r="AC386" s="26" t="str">
        <f t="shared" si="61"/>
        <v/>
      </c>
      <c r="AE386" s="26" t="str">
        <f t="shared" si="62"/>
        <v/>
      </c>
      <c r="AG386" s="26" t="str">
        <f>IF($D386="", "", COUNTIF($D$11:$D$2510, "&gt;"&amp;$D386)+1+COUNTIF($D$11:$D386, $D386)-1)</f>
        <v/>
      </c>
      <c r="AH386" s="92" t="str">
        <f t="shared" si="63"/>
        <v/>
      </c>
      <c r="AJ386" s="26" t="str">
        <f t="shared" si="64"/>
        <v/>
      </c>
      <c r="AK386" s="26" t="str">
        <f t="shared" si="65"/>
        <v/>
      </c>
    </row>
    <row r="387" spans="1:37" x14ac:dyDescent="0.25">
      <c r="A387" s="97"/>
      <c r="B387" s="26" t="str">
        <f t="shared" si="55"/>
        <v/>
      </c>
      <c r="C387" s="97"/>
      <c r="D387" s="123"/>
      <c r="E387" s="124"/>
      <c r="F387" s="125"/>
      <c r="G387" s="97"/>
      <c r="H387" s="24" t="str">
        <f>IF($E387="", "", IFERROR(ROUND($E387*INDEX('Intro &amp; Setup'!$BY$8:$BY$9, MATCH($E$8, 'Intro &amp; Setup'!$BX$8:$BX$9, 0)), 2), ""))</f>
        <v/>
      </c>
      <c r="I387" s="18" t="str">
        <f>IF(OR($E387="", $F387=""), "", IF($E$8='Intro &amp; Setup'!$BX$9, $F387/$E387, IF($H$8='Intro &amp; Setup'!$BX$9, $F387/$H387, "")))</f>
        <v/>
      </c>
      <c r="J387" s="21" t="str">
        <f>IF(OR($E387="", $F387=""), "", IF($E$8='Intro &amp; Setup'!$BX$8, $F387/$E387, IF($H$8='Intro &amp; Setup'!$BX$8, $F387/$H387, "")))</f>
        <v/>
      </c>
      <c r="K387" s="97"/>
      <c r="L387" s="42" t="str">
        <f t="array" ref="L387">IF($W387="", "", IFERROR(INDEX('Standard Runs'!$D$11:$D$65, MATCH(1, ('Standard Runs'!$F$11:$F$65&lt;=E387)*('Standard Runs'!$G$11:$G$65&gt;=E387), 0)), ""))</f>
        <v/>
      </c>
      <c r="M387" s="45" t="str">
        <f t="shared" si="56"/>
        <v/>
      </c>
      <c r="N387" s="97"/>
      <c r="O387" s="52" t="str">
        <f t="shared" si="57"/>
        <v/>
      </c>
      <c r="P387" s="53" t="str">
        <f>IF(OR($L387="", $M387=""), "", COUNTIFS($L$11:$L$2510, $L387, $M$11:$M$2510, "&lt;"&amp;$M387)+1+COUNTIFS($L$11:$L387, $L387, $M$11:$M387, $M387)-1)</f>
        <v/>
      </c>
      <c r="Q387" s="97"/>
      <c r="R387" s="57" t="str">
        <f t="array" ref="R387">IF(OR($L387="", $M387=""), "", MIN(IF($L$11:$L$2510=$L387, $M$11:$M$2510)))</f>
        <v/>
      </c>
      <c r="S387" s="18" t="str">
        <f t="array" ref="S387">IF(OR($L387="", $M387=""), "", AVERAGEIF($L$11:$L$2510, $L387, $M$11:$M$2510))</f>
        <v/>
      </c>
      <c r="T387" s="21" t="str">
        <f t="array" ref="T387">IF(OR($L387="", $M387=""), "", MAX(IF($L$11:$L$2510=$L387, $M$11:$M$2510)))</f>
        <v/>
      </c>
      <c r="U387" s="97"/>
      <c r="W387" s="26" t="str">
        <f t="shared" si="58"/>
        <v/>
      </c>
      <c r="X387" s="26" t="str">
        <f t="shared" si="59"/>
        <v/>
      </c>
      <c r="Z387" s="48" t="str">
        <f>IFERROR(INDEX('Standard Runs'!$E$11:$E$65, MATCH($L387, 'Standard Runs'!$D$11:$D$65, 0)), "")</f>
        <v/>
      </c>
      <c r="AB387" s="26" t="str">
        <f t="shared" si="60"/>
        <v/>
      </c>
      <c r="AC387" s="26" t="str">
        <f t="shared" si="61"/>
        <v/>
      </c>
      <c r="AE387" s="26" t="str">
        <f t="shared" si="62"/>
        <v/>
      </c>
      <c r="AG387" s="26" t="str">
        <f>IF($D387="", "", COUNTIF($D$11:$D$2510, "&gt;"&amp;$D387)+1+COUNTIF($D$11:$D387, $D387)-1)</f>
        <v/>
      </c>
      <c r="AH387" s="92" t="str">
        <f t="shared" si="63"/>
        <v/>
      </c>
      <c r="AJ387" s="26" t="str">
        <f t="shared" si="64"/>
        <v/>
      </c>
      <c r="AK387" s="26" t="str">
        <f t="shared" si="65"/>
        <v/>
      </c>
    </row>
    <row r="388" spans="1:37" x14ac:dyDescent="0.25">
      <c r="A388" s="97"/>
      <c r="B388" s="26" t="str">
        <f t="shared" si="55"/>
        <v/>
      </c>
      <c r="C388" s="97"/>
      <c r="D388" s="123"/>
      <c r="E388" s="124"/>
      <c r="F388" s="125"/>
      <c r="G388" s="97"/>
      <c r="H388" s="24" t="str">
        <f>IF($E388="", "", IFERROR(ROUND($E388*INDEX('Intro &amp; Setup'!$BY$8:$BY$9, MATCH($E$8, 'Intro &amp; Setup'!$BX$8:$BX$9, 0)), 2), ""))</f>
        <v/>
      </c>
      <c r="I388" s="18" t="str">
        <f>IF(OR($E388="", $F388=""), "", IF($E$8='Intro &amp; Setup'!$BX$9, $F388/$E388, IF($H$8='Intro &amp; Setup'!$BX$9, $F388/$H388, "")))</f>
        <v/>
      </c>
      <c r="J388" s="21" t="str">
        <f>IF(OR($E388="", $F388=""), "", IF($E$8='Intro &amp; Setup'!$BX$8, $F388/$E388, IF($H$8='Intro &amp; Setup'!$BX$8, $F388/$H388, "")))</f>
        <v/>
      </c>
      <c r="K388" s="97"/>
      <c r="L388" s="42" t="str">
        <f t="array" ref="L388">IF($W388="", "", IFERROR(INDEX('Standard Runs'!$D$11:$D$65, MATCH(1, ('Standard Runs'!$F$11:$F$65&lt;=E388)*('Standard Runs'!$G$11:$G$65&gt;=E388), 0)), ""))</f>
        <v/>
      </c>
      <c r="M388" s="45" t="str">
        <f t="shared" si="56"/>
        <v/>
      </c>
      <c r="N388" s="97"/>
      <c r="O388" s="52" t="str">
        <f t="shared" si="57"/>
        <v/>
      </c>
      <c r="P388" s="53" t="str">
        <f>IF(OR($L388="", $M388=""), "", COUNTIFS($L$11:$L$2510, $L388, $M$11:$M$2510, "&lt;"&amp;$M388)+1+COUNTIFS($L$11:$L388, $L388, $M$11:$M388, $M388)-1)</f>
        <v/>
      </c>
      <c r="Q388" s="97"/>
      <c r="R388" s="57" t="str">
        <f t="array" ref="R388">IF(OR($L388="", $M388=""), "", MIN(IF($L$11:$L$2510=$L388, $M$11:$M$2510)))</f>
        <v/>
      </c>
      <c r="S388" s="18" t="str">
        <f t="array" ref="S388">IF(OR($L388="", $M388=""), "", AVERAGEIF($L$11:$L$2510, $L388, $M$11:$M$2510))</f>
        <v/>
      </c>
      <c r="T388" s="21" t="str">
        <f t="array" ref="T388">IF(OR($L388="", $M388=""), "", MAX(IF($L$11:$L$2510=$L388, $M$11:$M$2510)))</f>
        <v/>
      </c>
      <c r="U388" s="97"/>
      <c r="W388" s="26" t="str">
        <f t="shared" si="58"/>
        <v/>
      </c>
      <c r="X388" s="26" t="str">
        <f t="shared" si="59"/>
        <v/>
      </c>
      <c r="Z388" s="48" t="str">
        <f>IFERROR(INDEX('Standard Runs'!$E$11:$E$65, MATCH($L388, 'Standard Runs'!$D$11:$D$65, 0)), "")</f>
        <v/>
      </c>
      <c r="AB388" s="26" t="str">
        <f t="shared" si="60"/>
        <v/>
      </c>
      <c r="AC388" s="26" t="str">
        <f t="shared" si="61"/>
        <v/>
      </c>
      <c r="AE388" s="26" t="str">
        <f t="shared" si="62"/>
        <v/>
      </c>
      <c r="AG388" s="26" t="str">
        <f>IF($D388="", "", COUNTIF($D$11:$D$2510, "&gt;"&amp;$D388)+1+COUNTIF($D$11:$D388, $D388)-1)</f>
        <v/>
      </c>
      <c r="AH388" s="92" t="str">
        <f t="shared" si="63"/>
        <v/>
      </c>
      <c r="AJ388" s="26" t="str">
        <f t="shared" si="64"/>
        <v/>
      </c>
      <c r="AK388" s="26" t="str">
        <f t="shared" si="65"/>
        <v/>
      </c>
    </row>
    <row r="389" spans="1:37" x14ac:dyDescent="0.25">
      <c r="A389" s="97"/>
      <c r="B389" s="26" t="str">
        <f t="shared" si="55"/>
        <v/>
      </c>
      <c r="C389" s="97"/>
      <c r="D389" s="123"/>
      <c r="E389" s="124"/>
      <c r="F389" s="125"/>
      <c r="G389" s="97"/>
      <c r="H389" s="24" t="str">
        <f>IF($E389="", "", IFERROR(ROUND($E389*INDEX('Intro &amp; Setup'!$BY$8:$BY$9, MATCH($E$8, 'Intro &amp; Setup'!$BX$8:$BX$9, 0)), 2), ""))</f>
        <v/>
      </c>
      <c r="I389" s="18" t="str">
        <f>IF(OR($E389="", $F389=""), "", IF($E$8='Intro &amp; Setup'!$BX$9, $F389/$E389, IF($H$8='Intro &amp; Setup'!$BX$9, $F389/$H389, "")))</f>
        <v/>
      </c>
      <c r="J389" s="21" t="str">
        <f>IF(OR($E389="", $F389=""), "", IF($E$8='Intro &amp; Setup'!$BX$8, $F389/$E389, IF($H$8='Intro &amp; Setup'!$BX$8, $F389/$H389, "")))</f>
        <v/>
      </c>
      <c r="K389" s="97"/>
      <c r="L389" s="42" t="str">
        <f t="array" ref="L389">IF($W389="", "", IFERROR(INDEX('Standard Runs'!$D$11:$D$65, MATCH(1, ('Standard Runs'!$F$11:$F$65&lt;=E389)*('Standard Runs'!$G$11:$G$65&gt;=E389), 0)), ""))</f>
        <v/>
      </c>
      <c r="M389" s="45" t="str">
        <f t="shared" si="56"/>
        <v/>
      </c>
      <c r="N389" s="97"/>
      <c r="O389" s="52" t="str">
        <f t="shared" si="57"/>
        <v/>
      </c>
      <c r="P389" s="53" t="str">
        <f>IF(OR($L389="", $M389=""), "", COUNTIFS($L$11:$L$2510, $L389, $M$11:$M$2510, "&lt;"&amp;$M389)+1+COUNTIFS($L$11:$L389, $L389, $M$11:$M389, $M389)-1)</f>
        <v/>
      </c>
      <c r="Q389" s="97"/>
      <c r="R389" s="57" t="str">
        <f t="array" ref="R389">IF(OR($L389="", $M389=""), "", MIN(IF($L$11:$L$2510=$L389, $M$11:$M$2510)))</f>
        <v/>
      </c>
      <c r="S389" s="18" t="str">
        <f t="array" ref="S389">IF(OR($L389="", $M389=""), "", AVERAGEIF($L$11:$L$2510, $L389, $M$11:$M$2510))</f>
        <v/>
      </c>
      <c r="T389" s="21" t="str">
        <f t="array" ref="T389">IF(OR($L389="", $M389=""), "", MAX(IF($L$11:$L$2510=$L389, $M$11:$M$2510)))</f>
        <v/>
      </c>
      <c r="U389" s="97"/>
      <c r="W389" s="26" t="str">
        <f t="shared" si="58"/>
        <v/>
      </c>
      <c r="X389" s="26" t="str">
        <f t="shared" si="59"/>
        <v/>
      </c>
      <c r="Z389" s="48" t="str">
        <f>IFERROR(INDEX('Standard Runs'!$E$11:$E$65, MATCH($L389, 'Standard Runs'!$D$11:$D$65, 0)), "")</f>
        <v/>
      </c>
      <c r="AB389" s="26" t="str">
        <f t="shared" si="60"/>
        <v/>
      </c>
      <c r="AC389" s="26" t="str">
        <f t="shared" si="61"/>
        <v/>
      </c>
      <c r="AE389" s="26" t="str">
        <f t="shared" si="62"/>
        <v/>
      </c>
      <c r="AG389" s="26" t="str">
        <f>IF($D389="", "", COUNTIF($D$11:$D$2510, "&gt;"&amp;$D389)+1+COUNTIF($D$11:$D389, $D389)-1)</f>
        <v/>
      </c>
      <c r="AH389" s="92" t="str">
        <f t="shared" si="63"/>
        <v/>
      </c>
      <c r="AJ389" s="26" t="str">
        <f t="shared" si="64"/>
        <v/>
      </c>
      <c r="AK389" s="26" t="str">
        <f t="shared" si="65"/>
        <v/>
      </c>
    </row>
    <row r="390" spans="1:37" x14ac:dyDescent="0.25">
      <c r="A390" s="97"/>
      <c r="B390" s="26" t="str">
        <f t="shared" si="55"/>
        <v/>
      </c>
      <c r="C390" s="97"/>
      <c r="D390" s="123"/>
      <c r="E390" s="124"/>
      <c r="F390" s="125"/>
      <c r="G390" s="97"/>
      <c r="H390" s="24" t="str">
        <f>IF($E390="", "", IFERROR(ROUND($E390*INDEX('Intro &amp; Setup'!$BY$8:$BY$9, MATCH($E$8, 'Intro &amp; Setup'!$BX$8:$BX$9, 0)), 2), ""))</f>
        <v/>
      </c>
      <c r="I390" s="18" t="str">
        <f>IF(OR($E390="", $F390=""), "", IF($E$8='Intro &amp; Setup'!$BX$9, $F390/$E390, IF($H$8='Intro &amp; Setup'!$BX$9, $F390/$H390, "")))</f>
        <v/>
      </c>
      <c r="J390" s="21" t="str">
        <f>IF(OR($E390="", $F390=""), "", IF($E$8='Intro &amp; Setup'!$BX$8, $F390/$E390, IF($H$8='Intro &amp; Setup'!$BX$8, $F390/$H390, "")))</f>
        <v/>
      </c>
      <c r="K390" s="97"/>
      <c r="L390" s="42" t="str">
        <f t="array" ref="L390">IF($W390="", "", IFERROR(INDEX('Standard Runs'!$D$11:$D$65, MATCH(1, ('Standard Runs'!$F$11:$F$65&lt;=E390)*('Standard Runs'!$G$11:$G$65&gt;=E390), 0)), ""))</f>
        <v/>
      </c>
      <c r="M390" s="45" t="str">
        <f t="shared" si="56"/>
        <v/>
      </c>
      <c r="N390" s="97"/>
      <c r="O390" s="52" t="str">
        <f t="shared" si="57"/>
        <v/>
      </c>
      <c r="P390" s="53" t="str">
        <f>IF(OR($L390="", $M390=""), "", COUNTIFS($L$11:$L$2510, $L390, $M$11:$M$2510, "&lt;"&amp;$M390)+1+COUNTIFS($L$11:$L390, $L390, $M$11:$M390, $M390)-1)</f>
        <v/>
      </c>
      <c r="Q390" s="97"/>
      <c r="R390" s="57" t="str">
        <f t="array" ref="R390">IF(OR($L390="", $M390=""), "", MIN(IF($L$11:$L$2510=$L390, $M$11:$M$2510)))</f>
        <v/>
      </c>
      <c r="S390" s="18" t="str">
        <f t="array" ref="S390">IF(OR($L390="", $M390=""), "", AVERAGEIF($L$11:$L$2510, $L390, $M$11:$M$2510))</f>
        <v/>
      </c>
      <c r="T390" s="21" t="str">
        <f t="array" ref="T390">IF(OR($L390="", $M390=""), "", MAX(IF($L$11:$L$2510=$L390, $M$11:$M$2510)))</f>
        <v/>
      </c>
      <c r="U390" s="97"/>
      <c r="W390" s="26" t="str">
        <f t="shared" si="58"/>
        <v/>
      </c>
      <c r="X390" s="26" t="str">
        <f t="shared" si="59"/>
        <v/>
      </c>
      <c r="Z390" s="48" t="str">
        <f>IFERROR(INDEX('Standard Runs'!$E$11:$E$65, MATCH($L390, 'Standard Runs'!$D$11:$D$65, 0)), "")</f>
        <v/>
      </c>
      <c r="AB390" s="26" t="str">
        <f t="shared" si="60"/>
        <v/>
      </c>
      <c r="AC390" s="26" t="str">
        <f t="shared" si="61"/>
        <v/>
      </c>
      <c r="AE390" s="26" t="str">
        <f t="shared" si="62"/>
        <v/>
      </c>
      <c r="AG390" s="26" t="str">
        <f>IF($D390="", "", COUNTIF($D$11:$D$2510, "&gt;"&amp;$D390)+1+COUNTIF($D$11:$D390, $D390)-1)</f>
        <v/>
      </c>
      <c r="AH390" s="92" t="str">
        <f t="shared" si="63"/>
        <v/>
      </c>
      <c r="AJ390" s="26" t="str">
        <f t="shared" si="64"/>
        <v/>
      </c>
      <c r="AK390" s="26" t="str">
        <f t="shared" si="65"/>
        <v/>
      </c>
    </row>
    <row r="391" spans="1:37" x14ac:dyDescent="0.25">
      <c r="A391" s="97"/>
      <c r="B391" s="26" t="str">
        <f t="shared" si="55"/>
        <v/>
      </c>
      <c r="C391" s="97"/>
      <c r="D391" s="123"/>
      <c r="E391" s="124"/>
      <c r="F391" s="125"/>
      <c r="G391" s="97"/>
      <c r="H391" s="24" t="str">
        <f>IF($E391="", "", IFERROR(ROUND($E391*INDEX('Intro &amp; Setup'!$BY$8:$BY$9, MATCH($E$8, 'Intro &amp; Setup'!$BX$8:$BX$9, 0)), 2), ""))</f>
        <v/>
      </c>
      <c r="I391" s="18" t="str">
        <f>IF(OR($E391="", $F391=""), "", IF($E$8='Intro &amp; Setup'!$BX$9, $F391/$E391, IF($H$8='Intro &amp; Setup'!$BX$9, $F391/$H391, "")))</f>
        <v/>
      </c>
      <c r="J391" s="21" t="str">
        <f>IF(OR($E391="", $F391=""), "", IF($E$8='Intro &amp; Setup'!$BX$8, $F391/$E391, IF($H$8='Intro &amp; Setup'!$BX$8, $F391/$H391, "")))</f>
        <v/>
      </c>
      <c r="K391" s="97"/>
      <c r="L391" s="42" t="str">
        <f t="array" ref="L391">IF($W391="", "", IFERROR(INDEX('Standard Runs'!$D$11:$D$65, MATCH(1, ('Standard Runs'!$F$11:$F$65&lt;=E391)*('Standard Runs'!$G$11:$G$65&gt;=E391), 0)), ""))</f>
        <v/>
      </c>
      <c r="M391" s="45" t="str">
        <f t="shared" si="56"/>
        <v/>
      </c>
      <c r="N391" s="97"/>
      <c r="O391" s="52" t="str">
        <f t="shared" si="57"/>
        <v/>
      </c>
      <c r="P391" s="53" t="str">
        <f>IF(OR($L391="", $M391=""), "", COUNTIFS($L$11:$L$2510, $L391, $M$11:$M$2510, "&lt;"&amp;$M391)+1+COUNTIFS($L$11:$L391, $L391, $M$11:$M391, $M391)-1)</f>
        <v/>
      </c>
      <c r="Q391" s="97"/>
      <c r="R391" s="57" t="str">
        <f t="array" ref="R391">IF(OR($L391="", $M391=""), "", MIN(IF($L$11:$L$2510=$L391, $M$11:$M$2510)))</f>
        <v/>
      </c>
      <c r="S391" s="18" t="str">
        <f t="array" ref="S391">IF(OR($L391="", $M391=""), "", AVERAGEIF($L$11:$L$2510, $L391, $M$11:$M$2510))</f>
        <v/>
      </c>
      <c r="T391" s="21" t="str">
        <f t="array" ref="T391">IF(OR($L391="", $M391=""), "", MAX(IF($L$11:$L$2510=$L391, $M$11:$M$2510)))</f>
        <v/>
      </c>
      <c r="U391" s="97"/>
      <c r="W391" s="26" t="str">
        <f t="shared" si="58"/>
        <v/>
      </c>
      <c r="X391" s="26" t="str">
        <f t="shared" si="59"/>
        <v/>
      </c>
      <c r="Z391" s="48" t="str">
        <f>IFERROR(INDEX('Standard Runs'!$E$11:$E$65, MATCH($L391, 'Standard Runs'!$D$11:$D$65, 0)), "")</f>
        <v/>
      </c>
      <c r="AB391" s="26" t="str">
        <f t="shared" si="60"/>
        <v/>
      </c>
      <c r="AC391" s="26" t="str">
        <f t="shared" si="61"/>
        <v/>
      </c>
      <c r="AE391" s="26" t="str">
        <f t="shared" si="62"/>
        <v/>
      </c>
      <c r="AG391" s="26" t="str">
        <f>IF($D391="", "", COUNTIF($D$11:$D$2510, "&gt;"&amp;$D391)+1+COUNTIF($D$11:$D391, $D391)-1)</f>
        <v/>
      </c>
      <c r="AH391" s="92" t="str">
        <f t="shared" si="63"/>
        <v/>
      </c>
      <c r="AJ391" s="26" t="str">
        <f t="shared" si="64"/>
        <v/>
      </c>
      <c r="AK391" s="26" t="str">
        <f t="shared" si="65"/>
        <v/>
      </c>
    </row>
    <row r="392" spans="1:37" x14ac:dyDescent="0.25">
      <c r="A392" s="97"/>
      <c r="B392" s="26" t="str">
        <f t="shared" si="55"/>
        <v/>
      </c>
      <c r="C392" s="97"/>
      <c r="D392" s="123"/>
      <c r="E392" s="124"/>
      <c r="F392" s="125"/>
      <c r="G392" s="97"/>
      <c r="H392" s="24" t="str">
        <f>IF($E392="", "", IFERROR(ROUND($E392*INDEX('Intro &amp; Setup'!$BY$8:$BY$9, MATCH($E$8, 'Intro &amp; Setup'!$BX$8:$BX$9, 0)), 2), ""))</f>
        <v/>
      </c>
      <c r="I392" s="18" t="str">
        <f>IF(OR($E392="", $F392=""), "", IF($E$8='Intro &amp; Setup'!$BX$9, $F392/$E392, IF($H$8='Intro &amp; Setup'!$BX$9, $F392/$H392, "")))</f>
        <v/>
      </c>
      <c r="J392" s="21" t="str">
        <f>IF(OR($E392="", $F392=""), "", IF($E$8='Intro &amp; Setup'!$BX$8, $F392/$E392, IF($H$8='Intro &amp; Setup'!$BX$8, $F392/$H392, "")))</f>
        <v/>
      </c>
      <c r="K392" s="97"/>
      <c r="L392" s="42" t="str">
        <f t="array" ref="L392">IF($W392="", "", IFERROR(INDEX('Standard Runs'!$D$11:$D$65, MATCH(1, ('Standard Runs'!$F$11:$F$65&lt;=E392)*('Standard Runs'!$G$11:$G$65&gt;=E392), 0)), ""))</f>
        <v/>
      </c>
      <c r="M392" s="45" t="str">
        <f t="shared" si="56"/>
        <v/>
      </c>
      <c r="N392" s="97"/>
      <c r="O392" s="52" t="str">
        <f t="shared" si="57"/>
        <v/>
      </c>
      <c r="P392" s="53" t="str">
        <f>IF(OR($L392="", $M392=""), "", COUNTIFS($L$11:$L$2510, $L392, $M$11:$M$2510, "&lt;"&amp;$M392)+1+COUNTIFS($L$11:$L392, $L392, $M$11:$M392, $M392)-1)</f>
        <v/>
      </c>
      <c r="Q392" s="97"/>
      <c r="R392" s="57" t="str">
        <f t="array" ref="R392">IF(OR($L392="", $M392=""), "", MIN(IF($L$11:$L$2510=$L392, $M$11:$M$2510)))</f>
        <v/>
      </c>
      <c r="S392" s="18" t="str">
        <f t="array" ref="S392">IF(OR($L392="", $M392=""), "", AVERAGEIF($L$11:$L$2510, $L392, $M$11:$M$2510))</f>
        <v/>
      </c>
      <c r="T392" s="21" t="str">
        <f t="array" ref="T392">IF(OR($L392="", $M392=""), "", MAX(IF($L$11:$L$2510=$L392, $M$11:$M$2510)))</f>
        <v/>
      </c>
      <c r="U392" s="97"/>
      <c r="W392" s="26" t="str">
        <f t="shared" si="58"/>
        <v/>
      </c>
      <c r="X392" s="26" t="str">
        <f t="shared" si="59"/>
        <v/>
      </c>
      <c r="Z392" s="48" t="str">
        <f>IFERROR(INDEX('Standard Runs'!$E$11:$E$65, MATCH($L392, 'Standard Runs'!$D$11:$D$65, 0)), "")</f>
        <v/>
      </c>
      <c r="AB392" s="26" t="str">
        <f t="shared" si="60"/>
        <v/>
      </c>
      <c r="AC392" s="26" t="str">
        <f t="shared" si="61"/>
        <v/>
      </c>
      <c r="AE392" s="26" t="str">
        <f t="shared" si="62"/>
        <v/>
      </c>
      <c r="AG392" s="26" t="str">
        <f>IF($D392="", "", COUNTIF($D$11:$D$2510, "&gt;"&amp;$D392)+1+COUNTIF($D$11:$D392, $D392)-1)</f>
        <v/>
      </c>
      <c r="AH392" s="92" t="str">
        <f t="shared" si="63"/>
        <v/>
      </c>
      <c r="AJ392" s="26" t="str">
        <f t="shared" si="64"/>
        <v/>
      </c>
      <c r="AK392" s="26" t="str">
        <f t="shared" si="65"/>
        <v/>
      </c>
    </row>
    <row r="393" spans="1:37" x14ac:dyDescent="0.25">
      <c r="A393" s="97"/>
      <c r="B393" s="26" t="str">
        <f t="shared" si="55"/>
        <v/>
      </c>
      <c r="C393" s="97"/>
      <c r="D393" s="123"/>
      <c r="E393" s="124"/>
      <c r="F393" s="125"/>
      <c r="G393" s="97"/>
      <c r="H393" s="24" t="str">
        <f>IF($E393="", "", IFERROR(ROUND($E393*INDEX('Intro &amp; Setup'!$BY$8:$BY$9, MATCH($E$8, 'Intro &amp; Setup'!$BX$8:$BX$9, 0)), 2), ""))</f>
        <v/>
      </c>
      <c r="I393" s="18" t="str">
        <f>IF(OR($E393="", $F393=""), "", IF($E$8='Intro &amp; Setup'!$BX$9, $F393/$E393, IF($H$8='Intro &amp; Setup'!$BX$9, $F393/$H393, "")))</f>
        <v/>
      </c>
      <c r="J393" s="21" t="str">
        <f>IF(OR($E393="", $F393=""), "", IF($E$8='Intro &amp; Setup'!$BX$8, $F393/$E393, IF($H$8='Intro &amp; Setup'!$BX$8, $F393/$H393, "")))</f>
        <v/>
      </c>
      <c r="K393" s="97"/>
      <c r="L393" s="42" t="str">
        <f t="array" ref="L393">IF($W393="", "", IFERROR(INDEX('Standard Runs'!$D$11:$D$65, MATCH(1, ('Standard Runs'!$F$11:$F$65&lt;=E393)*('Standard Runs'!$G$11:$G$65&gt;=E393), 0)), ""))</f>
        <v/>
      </c>
      <c r="M393" s="45" t="str">
        <f t="shared" si="56"/>
        <v/>
      </c>
      <c r="N393" s="97"/>
      <c r="O393" s="52" t="str">
        <f t="shared" si="57"/>
        <v/>
      </c>
      <c r="P393" s="53" t="str">
        <f>IF(OR($L393="", $M393=""), "", COUNTIFS($L$11:$L$2510, $L393, $M$11:$M$2510, "&lt;"&amp;$M393)+1+COUNTIFS($L$11:$L393, $L393, $M$11:$M393, $M393)-1)</f>
        <v/>
      </c>
      <c r="Q393" s="97"/>
      <c r="R393" s="57" t="str">
        <f t="array" ref="R393">IF(OR($L393="", $M393=""), "", MIN(IF($L$11:$L$2510=$L393, $M$11:$M$2510)))</f>
        <v/>
      </c>
      <c r="S393" s="18" t="str">
        <f t="array" ref="S393">IF(OR($L393="", $M393=""), "", AVERAGEIF($L$11:$L$2510, $L393, $M$11:$M$2510))</f>
        <v/>
      </c>
      <c r="T393" s="21" t="str">
        <f t="array" ref="T393">IF(OR($L393="", $M393=""), "", MAX(IF($L$11:$L$2510=$L393, $M$11:$M$2510)))</f>
        <v/>
      </c>
      <c r="U393" s="97"/>
      <c r="W393" s="26" t="str">
        <f t="shared" si="58"/>
        <v/>
      </c>
      <c r="X393" s="26" t="str">
        <f t="shared" si="59"/>
        <v/>
      </c>
      <c r="Z393" s="48" t="str">
        <f>IFERROR(INDEX('Standard Runs'!$E$11:$E$65, MATCH($L393, 'Standard Runs'!$D$11:$D$65, 0)), "")</f>
        <v/>
      </c>
      <c r="AB393" s="26" t="str">
        <f t="shared" si="60"/>
        <v/>
      </c>
      <c r="AC393" s="26" t="str">
        <f t="shared" si="61"/>
        <v/>
      </c>
      <c r="AE393" s="26" t="str">
        <f t="shared" si="62"/>
        <v/>
      </c>
      <c r="AG393" s="26" t="str">
        <f>IF($D393="", "", COUNTIF($D$11:$D$2510, "&gt;"&amp;$D393)+1+COUNTIF($D$11:$D393, $D393)-1)</f>
        <v/>
      </c>
      <c r="AH393" s="92" t="str">
        <f t="shared" si="63"/>
        <v/>
      </c>
      <c r="AJ393" s="26" t="str">
        <f t="shared" si="64"/>
        <v/>
      </c>
      <c r="AK393" s="26" t="str">
        <f t="shared" si="65"/>
        <v/>
      </c>
    </row>
    <row r="394" spans="1:37" x14ac:dyDescent="0.25">
      <c r="A394" s="97"/>
      <c r="B394" s="26" t="str">
        <f t="shared" si="55"/>
        <v/>
      </c>
      <c r="C394" s="97"/>
      <c r="D394" s="123"/>
      <c r="E394" s="124"/>
      <c r="F394" s="125"/>
      <c r="G394" s="97"/>
      <c r="H394" s="24" t="str">
        <f>IF($E394="", "", IFERROR(ROUND($E394*INDEX('Intro &amp; Setup'!$BY$8:$BY$9, MATCH($E$8, 'Intro &amp; Setup'!$BX$8:$BX$9, 0)), 2), ""))</f>
        <v/>
      </c>
      <c r="I394" s="18" t="str">
        <f>IF(OR($E394="", $F394=""), "", IF($E$8='Intro &amp; Setup'!$BX$9, $F394/$E394, IF($H$8='Intro &amp; Setup'!$BX$9, $F394/$H394, "")))</f>
        <v/>
      </c>
      <c r="J394" s="21" t="str">
        <f>IF(OR($E394="", $F394=""), "", IF($E$8='Intro &amp; Setup'!$BX$8, $F394/$E394, IF($H$8='Intro &amp; Setup'!$BX$8, $F394/$H394, "")))</f>
        <v/>
      </c>
      <c r="K394" s="97"/>
      <c r="L394" s="42" t="str">
        <f t="array" ref="L394">IF($W394="", "", IFERROR(INDEX('Standard Runs'!$D$11:$D$65, MATCH(1, ('Standard Runs'!$F$11:$F$65&lt;=E394)*('Standard Runs'!$G$11:$G$65&gt;=E394), 0)), ""))</f>
        <v/>
      </c>
      <c r="M394" s="45" t="str">
        <f t="shared" si="56"/>
        <v/>
      </c>
      <c r="N394" s="97"/>
      <c r="O394" s="52" t="str">
        <f t="shared" si="57"/>
        <v/>
      </c>
      <c r="P394" s="53" t="str">
        <f>IF(OR($L394="", $M394=""), "", COUNTIFS($L$11:$L$2510, $L394, $M$11:$M$2510, "&lt;"&amp;$M394)+1+COUNTIFS($L$11:$L394, $L394, $M$11:$M394, $M394)-1)</f>
        <v/>
      </c>
      <c r="Q394" s="97"/>
      <c r="R394" s="57" t="str">
        <f t="array" ref="R394">IF(OR($L394="", $M394=""), "", MIN(IF($L$11:$L$2510=$L394, $M$11:$M$2510)))</f>
        <v/>
      </c>
      <c r="S394" s="18" t="str">
        <f t="array" ref="S394">IF(OR($L394="", $M394=""), "", AVERAGEIF($L$11:$L$2510, $L394, $M$11:$M$2510))</f>
        <v/>
      </c>
      <c r="T394" s="21" t="str">
        <f t="array" ref="T394">IF(OR($L394="", $M394=""), "", MAX(IF($L$11:$L$2510=$L394, $M$11:$M$2510)))</f>
        <v/>
      </c>
      <c r="U394" s="97"/>
      <c r="W394" s="26" t="str">
        <f t="shared" si="58"/>
        <v/>
      </c>
      <c r="X394" s="26" t="str">
        <f t="shared" si="59"/>
        <v/>
      </c>
      <c r="Z394" s="48" t="str">
        <f>IFERROR(INDEX('Standard Runs'!$E$11:$E$65, MATCH($L394, 'Standard Runs'!$D$11:$D$65, 0)), "")</f>
        <v/>
      </c>
      <c r="AB394" s="26" t="str">
        <f t="shared" si="60"/>
        <v/>
      </c>
      <c r="AC394" s="26" t="str">
        <f t="shared" si="61"/>
        <v/>
      </c>
      <c r="AE394" s="26" t="str">
        <f t="shared" si="62"/>
        <v/>
      </c>
      <c r="AG394" s="26" t="str">
        <f>IF($D394="", "", COUNTIF($D$11:$D$2510, "&gt;"&amp;$D394)+1+COUNTIF($D$11:$D394, $D394)-1)</f>
        <v/>
      </c>
      <c r="AH394" s="92" t="str">
        <f t="shared" si="63"/>
        <v/>
      </c>
      <c r="AJ394" s="26" t="str">
        <f t="shared" si="64"/>
        <v/>
      </c>
      <c r="AK394" s="26" t="str">
        <f t="shared" si="65"/>
        <v/>
      </c>
    </row>
    <row r="395" spans="1:37" x14ac:dyDescent="0.25">
      <c r="A395" s="97"/>
      <c r="B395" s="26" t="str">
        <f t="shared" si="55"/>
        <v/>
      </c>
      <c r="C395" s="97"/>
      <c r="D395" s="123"/>
      <c r="E395" s="124"/>
      <c r="F395" s="125"/>
      <c r="G395" s="97"/>
      <c r="H395" s="24" t="str">
        <f>IF($E395="", "", IFERROR(ROUND($E395*INDEX('Intro &amp; Setup'!$BY$8:$BY$9, MATCH($E$8, 'Intro &amp; Setup'!$BX$8:$BX$9, 0)), 2), ""))</f>
        <v/>
      </c>
      <c r="I395" s="18" t="str">
        <f>IF(OR($E395="", $F395=""), "", IF($E$8='Intro &amp; Setup'!$BX$9, $F395/$E395, IF($H$8='Intro &amp; Setup'!$BX$9, $F395/$H395, "")))</f>
        <v/>
      </c>
      <c r="J395" s="21" t="str">
        <f>IF(OR($E395="", $F395=""), "", IF($E$8='Intro &amp; Setup'!$BX$8, $F395/$E395, IF($H$8='Intro &amp; Setup'!$BX$8, $F395/$H395, "")))</f>
        <v/>
      </c>
      <c r="K395" s="97"/>
      <c r="L395" s="42" t="str">
        <f t="array" ref="L395">IF($W395="", "", IFERROR(INDEX('Standard Runs'!$D$11:$D$65, MATCH(1, ('Standard Runs'!$F$11:$F$65&lt;=E395)*('Standard Runs'!$G$11:$G$65&gt;=E395), 0)), ""))</f>
        <v/>
      </c>
      <c r="M395" s="45" t="str">
        <f t="shared" si="56"/>
        <v/>
      </c>
      <c r="N395" s="97"/>
      <c r="O395" s="52" t="str">
        <f t="shared" si="57"/>
        <v/>
      </c>
      <c r="P395" s="53" t="str">
        <f>IF(OR($L395="", $M395=""), "", COUNTIFS($L$11:$L$2510, $L395, $M$11:$M$2510, "&lt;"&amp;$M395)+1+COUNTIFS($L$11:$L395, $L395, $M$11:$M395, $M395)-1)</f>
        <v/>
      </c>
      <c r="Q395" s="97"/>
      <c r="R395" s="57" t="str">
        <f t="array" ref="R395">IF(OR($L395="", $M395=""), "", MIN(IF($L$11:$L$2510=$L395, $M$11:$M$2510)))</f>
        <v/>
      </c>
      <c r="S395" s="18" t="str">
        <f t="array" ref="S395">IF(OR($L395="", $M395=""), "", AVERAGEIF($L$11:$L$2510, $L395, $M$11:$M$2510))</f>
        <v/>
      </c>
      <c r="T395" s="21" t="str">
        <f t="array" ref="T395">IF(OR($L395="", $M395=""), "", MAX(IF($L$11:$L$2510=$L395, $M$11:$M$2510)))</f>
        <v/>
      </c>
      <c r="U395" s="97"/>
      <c r="W395" s="26" t="str">
        <f t="shared" si="58"/>
        <v/>
      </c>
      <c r="X395" s="26" t="str">
        <f t="shared" si="59"/>
        <v/>
      </c>
      <c r="Z395" s="48" t="str">
        <f>IFERROR(INDEX('Standard Runs'!$E$11:$E$65, MATCH($L395, 'Standard Runs'!$D$11:$D$65, 0)), "")</f>
        <v/>
      </c>
      <c r="AB395" s="26" t="str">
        <f t="shared" si="60"/>
        <v/>
      </c>
      <c r="AC395" s="26" t="str">
        <f t="shared" si="61"/>
        <v/>
      </c>
      <c r="AE395" s="26" t="str">
        <f t="shared" si="62"/>
        <v/>
      </c>
      <c r="AG395" s="26" t="str">
        <f>IF($D395="", "", COUNTIF($D$11:$D$2510, "&gt;"&amp;$D395)+1+COUNTIF($D$11:$D395, $D395)-1)</f>
        <v/>
      </c>
      <c r="AH395" s="92" t="str">
        <f t="shared" si="63"/>
        <v/>
      </c>
      <c r="AJ395" s="26" t="str">
        <f t="shared" si="64"/>
        <v/>
      </c>
      <c r="AK395" s="26" t="str">
        <f t="shared" si="65"/>
        <v/>
      </c>
    </row>
    <row r="396" spans="1:37" x14ac:dyDescent="0.25">
      <c r="A396" s="97"/>
      <c r="B396" s="26" t="str">
        <f t="shared" ref="B396:B459" si="66">IF($P396="", "", IFERROR(INDEX($X$3:$X$5, MATCH($P396, $Y$3:$Y$5, 0)), ""))</f>
        <v/>
      </c>
      <c r="C396" s="97"/>
      <c r="D396" s="123"/>
      <c r="E396" s="124"/>
      <c r="F396" s="125"/>
      <c r="G396" s="97"/>
      <c r="H396" s="24" t="str">
        <f>IF($E396="", "", IFERROR(ROUND($E396*INDEX('Intro &amp; Setup'!$BY$8:$BY$9, MATCH($E$8, 'Intro &amp; Setup'!$BX$8:$BX$9, 0)), 2), ""))</f>
        <v/>
      </c>
      <c r="I396" s="18" t="str">
        <f>IF(OR($E396="", $F396=""), "", IF($E$8='Intro &amp; Setup'!$BX$9, $F396/$E396, IF($H$8='Intro &amp; Setup'!$BX$9, $F396/$H396, "")))</f>
        <v/>
      </c>
      <c r="J396" s="21" t="str">
        <f>IF(OR($E396="", $F396=""), "", IF($E$8='Intro &amp; Setup'!$BX$8, $F396/$E396, IF($H$8='Intro &amp; Setup'!$BX$8, $F396/$H396, "")))</f>
        <v/>
      </c>
      <c r="K396" s="97"/>
      <c r="L396" s="42" t="str">
        <f t="array" ref="L396">IF($W396="", "", IFERROR(INDEX('Standard Runs'!$D$11:$D$65, MATCH(1, ('Standard Runs'!$F$11:$F$65&lt;=E396)*('Standard Runs'!$G$11:$G$65&gt;=E396), 0)), ""))</f>
        <v/>
      </c>
      <c r="M396" s="45" t="str">
        <f t="shared" ref="M396:M459" si="67">IFERROR($F396/$E396*$Z396, "")</f>
        <v/>
      </c>
      <c r="N396" s="97"/>
      <c r="O396" s="52" t="str">
        <f t="shared" ref="O396:O459" si="68">IF($L396="", "", COUNTIF($L$11:$L$2510, $L396))</f>
        <v/>
      </c>
      <c r="P396" s="53" t="str">
        <f>IF(OR($L396="", $M396=""), "", COUNTIFS($L$11:$L$2510, $L396, $M$11:$M$2510, "&lt;"&amp;$M396)+1+COUNTIFS($L$11:$L396, $L396, $M$11:$M396, $M396)-1)</f>
        <v/>
      </c>
      <c r="Q396" s="97"/>
      <c r="R396" s="57" t="str">
        <f t="array" ref="R396">IF(OR($L396="", $M396=""), "", MIN(IF($L$11:$L$2510=$L396, $M$11:$M$2510)))</f>
        <v/>
      </c>
      <c r="S396" s="18" t="str">
        <f t="array" ref="S396">IF(OR($L396="", $M396=""), "", AVERAGEIF($L$11:$L$2510, $L396, $M$11:$M$2510))</f>
        <v/>
      </c>
      <c r="T396" s="21" t="str">
        <f t="array" ref="T396">IF(OR($L396="", $M396=""), "", MAX(IF($L$11:$L$2510=$L396, $M$11:$M$2510)))</f>
        <v/>
      </c>
      <c r="U396" s="97"/>
      <c r="W396" s="26" t="str">
        <f t="shared" ref="W396:W459" si="69">IF(AND($D396="", $E396="", $F396=""), "", "X")</f>
        <v/>
      </c>
      <c r="X396" s="26" t="str">
        <f t="shared" ref="X396:X459" si="70">IF($W396="", "", IF($L396="", "X", ""))</f>
        <v/>
      </c>
      <c r="Z396" s="48" t="str">
        <f>IFERROR(INDEX('Standard Runs'!$E$11:$E$65, MATCH($L396, 'Standard Runs'!$D$11:$D$65, 0)), "")</f>
        <v/>
      </c>
      <c r="AB396" s="26" t="str">
        <f t="shared" ref="AB396:AB459" si="71">IF($B396="", "", _xlfn.CONCAT($L396, " - ", $P396))</f>
        <v/>
      </c>
      <c r="AC396" s="26" t="str">
        <f t="shared" ref="AC396:AC459" si="72">IF(COUNTIF($D396:$F396, "")=0, "X", "")</f>
        <v/>
      </c>
      <c r="AE396" s="26" t="str">
        <f t="shared" ref="AE396:AE459" si="73">IF($P396="", "", IF($P396=1, _xlfn.CONCAT($L396, " - ", $AE$7), IF($P396=$O396, _xlfn.CONCAT($L396, " - ", $AE$8), "")))</f>
        <v/>
      </c>
      <c r="AG396" s="26" t="str">
        <f>IF($D396="", "", COUNTIF($D$11:$D$2510, "&gt;"&amp;$D396)+1+COUNTIF($D$11:$D396, $D396)-1)</f>
        <v/>
      </c>
      <c r="AH396" s="92" t="str">
        <f t="shared" ref="AH396:AH459" si="74">IF(OR($M396="", $Z396=""), "", $M396/$Z396)</f>
        <v/>
      </c>
      <c r="AJ396" s="26" t="str">
        <f t="shared" ref="AJ396:AJ459" si="75">IF(OR($AJ$8="", $AG396=""), "", IF($AJ$8=$L396, $AG396, ""))</f>
        <v/>
      </c>
      <c r="AK396" s="26" t="str">
        <f t="shared" ref="AK396:AK459" si="76">IF($AJ396="", "", COUNTIF($AJ$11:$AJ$2510, "&lt;"&amp;$AJ396)+1)</f>
        <v/>
      </c>
    </row>
    <row r="397" spans="1:37" x14ac:dyDescent="0.25">
      <c r="A397" s="97"/>
      <c r="B397" s="26" t="str">
        <f t="shared" si="66"/>
        <v/>
      </c>
      <c r="C397" s="97"/>
      <c r="D397" s="123"/>
      <c r="E397" s="124"/>
      <c r="F397" s="125"/>
      <c r="G397" s="97"/>
      <c r="H397" s="24" t="str">
        <f>IF($E397="", "", IFERROR(ROUND($E397*INDEX('Intro &amp; Setup'!$BY$8:$BY$9, MATCH($E$8, 'Intro &amp; Setup'!$BX$8:$BX$9, 0)), 2), ""))</f>
        <v/>
      </c>
      <c r="I397" s="18" t="str">
        <f>IF(OR($E397="", $F397=""), "", IF($E$8='Intro &amp; Setup'!$BX$9, $F397/$E397, IF($H$8='Intro &amp; Setup'!$BX$9, $F397/$H397, "")))</f>
        <v/>
      </c>
      <c r="J397" s="21" t="str">
        <f>IF(OR($E397="", $F397=""), "", IF($E$8='Intro &amp; Setup'!$BX$8, $F397/$E397, IF($H$8='Intro &amp; Setup'!$BX$8, $F397/$H397, "")))</f>
        <v/>
      </c>
      <c r="K397" s="97"/>
      <c r="L397" s="42" t="str">
        <f t="array" ref="L397">IF($W397="", "", IFERROR(INDEX('Standard Runs'!$D$11:$D$65, MATCH(1, ('Standard Runs'!$F$11:$F$65&lt;=E397)*('Standard Runs'!$G$11:$G$65&gt;=E397), 0)), ""))</f>
        <v/>
      </c>
      <c r="M397" s="45" t="str">
        <f t="shared" si="67"/>
        <v/>
      </c>
      <c r="N397" s="97"/>
      <c r="O397" s="52" t="str">
        <f t="shared" si="68"/>
        <v/>
      </c>
      <c r="P397" s="53" t="str">
        <f>IF(OR($L397="", $M397=""), "", COUNTIFS($L$11:$L$2510, $L397, $M$11:$M$2510, "&lt;"&amp;$M397)+1+COUNTIFS($L$11:$L397, $L397, $M$11:$M397, $M397)-1)</f>
        <v/>
      </c>
      <c r="Q397" s="97"/>
      <c r="R397" s="57" t="str">
        <f t="array" ref="R397">IF(OR($L397="", $M397=""), "", MIN(IF($L$11:$L$2510=$L397, $M$11:$M$2510)))</f>
        <v/>
      </c>
      <c r="S397" s="18" t="str">
        <f t="array" ref="S397">IF(OR($L397="", $M397=""), "", AVERAGEIF($L$11:$L$2510, $L397, $M$11:$M$2510))</f>
        <v/>
      </c>
      <c r="T397" s="21" t="str">
        <f t="array" ref="T397">IF(OR($L397="", $M397=""), "", MAX(IF($L$11:$L$2510=$L397, $M$11:$M$2510)))</f>
        <v/>
      </c>
      <c r="U397" s="97"/>
      <c r="W397" s="26" t="str">
        <f t="shared" si="69"/>
        <v/>
      </c>
      <c r="X397" s="26" t="str">
        <f t="shared" si="70"/>
        <v/>
      </c>
      <c r="Z397" s="48" t="str">
        <f>IFERROR(INDEX('Standard Runs'!$E$11:$E$65, MATCH($L397, 'Standard Runs'!$D$11:$D$65, 0)), "")</f>
        <v/>
      </c>
      <c r="AB397" s="26" t="str">
        <f t="shared" si="71"/>
        <v/>
      </c>
      <c r="AC397" s="26" t="str">
        <f t="shared" si="72"/>
        <v/>
      </c>
      <c r="AE397" s="26" t="str">
        <f t="shared" si="73"/>
        <v/>
      </c>
      <c r="AG397" s="26" t="str">
        <f>IF($D397="", "", COUNTIF($D$11:$D$2510, "&gt;"&amp;$D397)+1+COUNTIF($D$11:$D397, $D397)-1)</f>
        <v/>
      </c>
      <c r="AH397" s="92" t="str">
        <f t="shared" si="74"/>
        <v/>
      </c>
      <c r="AJ397" s="26" t="str">
        <f t="shared" si="75"/>
        <v/>
      </c>
      <c r="AK397" s="26" t="str">
        <f t="shared" si="76"/>
        <v/>
      </c>
    </row>
    <row r="398" spans="1:37" x14ac:dyDescent="0.25">
      <c r="A398" s="97"/>
      <c r="B398" s="26" t="str">
        <f t="shared" si="66"/>
        <v/>
      </c>
      <c r="C398" s="97"/>
      <c r="D398" s="123"/>
      <c r="E398" s="124"/>
      <c r="F398" s="125"/>
      <c r="G398" s="97"/>
      <c r="H398" s="24" t="str">
        <f>IF($E398="", "", IFERROR(ROUND($E398*INDEX('Intro &amp; Setup'!$BY$8:$BY$9, MATCH($E$8, 'Intro &amp; Setup'!$BX$8:$BX$9, 0)), 2), ""))</f>
        <v/>
      </c>
      <c r="I398" s="18" t="str">
        <f>IF(OR($E398="", $F398=""), "", IF($E$8='Intro &amp; Setup'!$BX$9, $F398/$E398, IF($H$8='Intro &amp; Setup'!$BX$9, $F398/$H398, "")))</f>
        <v/>
      </c>
      <c r="J398" s="21" t="str">
        <f>IF(OR($E398="", $F398=""), "", IF($E$8='Intro &amp; Setup'!$BX$8, $F398/$E398, IF($H$8='Intro &amp; Setup'!$BX$8, $F398/$H398, "")))</f>
        <v/>
      </c>
      <c r="K398" s="97"/>
      <c r="L398" s="42" t="str">
        <f t="array" ref="L398">IF($W398="", "", IFERROR(INDEX('Standard Runs'!$D$11:$D$65, MATCH(1, ('Standard Runs'!$F$11:$F$65&lt;=E398)*('Standard Runs'!$G$11:$G$65&gt;=E398), 0)), ""))</f>
        <v/>
      </c>
      <c r="M398" s="45" t="str">
        <f t="shared" si="67"/>
        <v/>
      </c>
      <c r="N398" s="97"/>
      <c r="O398" s="52" t="str">
        <f t="shared" si="68"/>
        <v/>
      </c>
      <c r="P398" s="53" t="str">
        <f>IF(OR($L398="", $M398=""), "", COUNTIFS($L$11:$L$2510, $L398, $M$11:$M$2510, "&lt;"&amp;$M398)+1+COUNTIFS($L$11:$L398, $L398, $M$11:$M398, $M398)-1)</f>
        <v/>
      </c>
      <c r="Q398" s="97"/>
      <c r="R398" s="57" t="str">
        <f t="array" ref="R398">IF(OR($L398="", $M398=""), "", MIN(IF($L$11:$L$2510=$L398, $M$11:$M$2510)))</f>
        <v/>
      </c>
      <c r="S398" s="18" t="str">
        <f t="array" ref="S398">IF(OR($L398="", $M398=""), "", AVERAGEIF($L$11:$L$2510, $L398, $M$11:$M$2510))</f>
        <v/>
      </c>
      <c r="T398" s="21" t="str">
        <f t="array" ref="T398">IF(OR($L398="", $M398=""), "", MAX(IF($L$11:$L$2510=$L398, $M$11:$M$2510)))</f>
        <v/>
      </c>
      <c r="U398" s="97"/>
      <c r="W398" s="26" t="str">
        <f t="shared" si="69"/>
        <v/>
      </c>
      <c r="X398" s="26" t="str">
        <f t="shared" si="70"/>
        <v/>
      </c>
      <c r="Z398" s="48" t="str">
        <f>IFERROR(INDEX('Standard Runs'!$E$11:$E$65, MATCH($L398, 'Standard Runs'!$D$11:$D$65, 0)), "")</f>
        <v/>
      </c>
      <c r="AB398" s="26" t="str">
        <f t="shared" si="71"/>
        <v/>
      </c>
      <c r="AC398" s="26" t="str">
        <f t="shared" si="72"/>
        <v/>
      </c>
      <c r="AE398" s="26" t="str">
        <f t="shared" si="73"/>
        <v/>
      </c>
      <c r="AG398" s="26" t="str">
        <f>IF($D398="", "", COUNTIF($D$11:$D$2510, "&gt;"&amp;$D398)+1+COUNTIF($D$11:$D398, $D398)-1)</f>
        <v/>
      </c>
      <c r="AH398" s="92" t="str">
        <f t="shared" si="74"/>
        <v/>
      </c>
      <c r="AJ398" s="26" t="str">
        <f t="shared" si="75"/>
        <v/>
      </c>
      <c r="AK398" s="26" t="str">
        <f t="shared" si="76"/>
        <v/>
      </c>
    </row>
    <row r="399" spans="1:37" x14ac:dyDescent="0.25">
      <c r="A399" s="97"/>
      <c r="B399" s="26" t="str">
        <f t="shared" si="66"/>
        <v/>
      </c>
      <c r="C399" s="97"/>
      <c r="D399" s="123"/>
      <c r="E399" s="124"/>
      <c r="F399" s="125"/>
      <c r="G399" s="97"/>
      <c r="H399" s="24" t="str">
        <f>IF($E399="", "", IFERROR(ROUND($E399*INDEX('Intro &amp; Setup'!$BY$8:$BY$9, MATCH($E$8, 'Intro &amp; Setup'!$BX$8:$BX$9, 0)), 2), ""))</f>
        <v/>
      </c>
      <c r="I399" s="18" t="str">
        <f>IF(OR($E399="", $F399=""), "", IF($E$8='Intro &amp; Setup'!$BX$9, $F399/$E399, IF($H$8='Intro &amp; Setup'!$BX$9, $F399/$H399, "")))</f>
        <v/>
      </c>
      <c r="J399" s="21" t="str">
        <f>IF(OR($E399="", $F399=""), "", IF($E$8='Intro &amp; Setup'!$BX$8, $F399/$E399, IF($H$8='Intro &amp; Setup'!$BX$8, $F399/$H399, "")))</f>
        <v/>
      </c>
      <c r="K399" s="97"/>
      <c r="L399" s="42" t="str">
        <f t="array" ref="L399">IF($W399="", "", IFERROR(INDEX('Standard Runs'!$D$11:$D$65, MATCH(1, ('Standard Runs'!$F$11:$F$65&lt;=E399)*('Standard Runs'!$G$11:$G$65&gt;=E399), 0)), ""))</f>
        <v/>
      </c>
      <c r="M399" s="45" t="str">
        <f t="shared" si="67"/>
        <v/>
      </c>
      <c r="N399" s="97"/>
      <c r="O399" s="52" t="str">
        <f t="shared" si="68"/>
        <v/>
      </c>
      <c r="P399" s="53" t="str">
        <f>IF(OR($L399="", $M399=""), "", COUNTIFS($L$11:$L$2510, $L399, $M$11:$M$2510, "&lt;"&amp;$M399)+1+COUNTIFS($L$11:$L399, $L399, $M$11:$M399, $M399)-1)</f>
        <v/>
      </c>
      <c r="Q399" s="97"/>
      <c r="R399" s="57" t="str">
        <f t="array" ref="R399">IF(OR($L399="", $M399=""), "", MIN(IF($L$11:$L$2510=$L399, $M$11:$M$2510)))</f>
        <v/>
      </c>
      <c r="S399" s="18" t="str">
        <f t="array" ref="S399">IF(OR($L399="", $M399=""), "", AVERAGEIF($L$11:$L$2510, $L399, $M$11:$M$2510))</f>
        <v/>
      </c>
      <c r="T399" s="21" t="str">
        <f t="array" ref="T399">IF(OR($L399="", $M399=""), "", MAX(IF($L$11:$L$2510=$L399, $M$11:$M$2510)))</f>
        <v/>
      </c>
      <c r="U399" s="97"/>
      <c r="W399" s="26" t="str">
        <f t="shared" si="69"/>
        <v/>
      </c>
      <c r="X399" s="26" t="str">
        <f t="shared" si="70"/>
        <v/>
      </c>
      <c r="Z399" s="48" t="str">
        <f>IFERROR(INDEX('Standard Runs'!$E$11:$E$65, MATCH($L399, 'Standard Runs'!$D$11:$D$65, 0)), "")</f>
        <v/>
      </c>
      <c r="AB399" s="26" t="str">
        <f t="shared" si="71"/>
        <v/>
      </c>
      <c r="AC399" s="26" t="str">
        <f t="shared" si="72"/>
        <v/>
      </c>
      <c r="AE399" s="26" t="str">
        <f t="shared" si="73"/>
        <v/>
      </c>
      <c r="AG399" s="26" t="str">
        <f>IF($D399="", "", COUNTIF($D$11:$D$2510, "&gt;"&amp;$D399)+1+COUNTIF($D$11:$D399, $D399)-1)</f>
        <v/>
      </c>
      <c r="AH399" s="92" t="str">
        <f t="shared" si="74"/>
        <v/>
      </c>
      <c r="AJ399" s="26" t="str">
        <f t="shared" si="75"/>
        <v/>
      </c>
      <c r="AK399" s="26" t="str">
        <f t="shared" si="76"/>
        <v/>
      </c>
    </row>
    <row r="400" spans="1:37" x14ac:dyDescent="0.25">
      <c r="A400" s="97"/>
      <c r="B400" s="26" t="str">
        <f t="shared" si="66"/>
        <v/>
      </c>
      <c r="C400" s="97"/>
      <c r="D400" s="123"/>
      <c r="E400" s="124"/>
      <c r="F400" s="125"/>
      <c r="G400" s="97"/>
      <c r="H400" s="24" t="str">
        <f>IF($E400="", "", IFERROR(ROUND($E400*INDEX('Intro &amp; Setup'!$BY$8:$BY$9, MATCH($E$8, 'Intro &amp; Setup'!$BX$8:$BX$9, 0)), 2), ""))</f>
        <v/>
      </c>
      <c r="I400" s="18" t="str">
        <f>IF(OR($E400="", $F400=""), "", IF($E$8='Intro &amp; Setup'!$BX$9, $F400/$E400, IF($H$8='Intro &amp; Setup'!$BX$9, $F400/$H400, "")))</f>
        <v/>
      </c>
      <c r="J400" s="21" t="str">
        <f>IF(OR($E400="", $F400=""), "", IF($E$8='Intro &amp; Setup'!$BX$8, $F400/$E400, IF($H$8='Intro &amp; Setup'!$BX$8, $F400/$H400, "")))</f>
        <v/>
      </c>
      <c r="K400" s="97"/>
      <c r="L400" s="42" t="str">
        <f t="array" ref="L400">IF($W400="", "", IFERROR(INDEX('Standard Runs'!$D$11:$D$65, MATCH(1, ('Standard Runs'!$F$11:$F$65&lt;=E400)*('Standard Runs'!$G$11:$G$65&gt;=E400), 0)), ""))</f>
        <v/>
      </c>
      <c r="M400" s="45" t="str">
        <f t="shared" si="67"/>
        <v/>
      </c>
      <c r="N400" s="97"/>
      <c r="O400" s="52" t="str">
        <f t="shared" si="68"/>
        <v/>
      </c>
      <c r="P400" s="53" t="str">
        <f>IF(OR($L400="", $M400=""), "", COUNTIFS($L$11:$L$2510, $L400, $M$11:$M$2510, "&lt;"&amp;$M400)+1+COUNTIFS($L$11:$L400, $L400, $M$11:$M400, $M400)-1)</f>
        <v/>
      </c>
      <c r="Q400" s="97"/>
      <c r="R400" s="57" t="str">
        <f t="array" ref="R400">IF(OR($L400="", $M400=""), "", MIN(IF($L$11:$L$2510=$L400, $M$11:$M$2510)))</f>
        <v/>
      </c>
      <c r="S400" s="18" t="str">
        <f t="array" ref="S400">IF(OR($L400="", $M400=""), "", AVERAGEIF($L$11:$L$2510, $L400, $M$11:$M$2510))</f>
        <v/>
      </c>
      <c r="T400" s="21" t="str">
        <f t="array" ref="T400">IF(OR($L400="", $M400=""), "", MAX(IF($L$11:$L$2510=$L400, $M$11:$M$2510)))</f>
        <v/>
      </c>
      <c r="U400" s="97"/>
      <c r="W400" s="26" t="str">
        <f t="shared" si="69"/>
        <v/>
      </c>
      <c r="X400" s="26" t="str">
        <f t="shared" si="70"/>
        <v/>
      </c>
      <c r="Z400" s="48" t="str">
        <f>IFERROR(INDEX('Standard Runs'!$E$11:$E$65, MATCH($L400, 'Standard Runs'!$D$11:$D$65, 0)), "")</f>
        <v/>
      </c>
      <c r="AB400" s="26" t="str">
        <f t="shared" si="71"/>
        <v/>
      </c>
      <c r="AC400" s="26" t="str">
        <f t="shared" si="72"/>
        <v/>
      </c>
      <c r="AE400" s="26" t="str">
        <f t="shared" si="73"/>
        <v/>
      </c>
      <c r="AG400" s="26" t="str">
        <f>IF($D400="", "", COUNTIF($D$11:$D$2510, "&gt;"&amp;$D400)+1+COUNTIF($D$11:$D400, $D400)-1)</f>
        <v/>
      </c>
      <c r="AH400" s="92" t="str">
        <f t="shared" si="74"/>
        <v/>
      </c>
      <c r="AJ400" s="26" t="str">
        <f t="shared" si="75"/>
        <v/>
      </c>
      <c r="AK400" s="26" t="str">
        <f t="shared" si="76"/>
        <v/>
      </c>
    </row>
    <row r="401" spans="1:37" x14ac:dyDescent="0.25">
      <c r="A401" s="97"/>
      <c r="B401" s="26" t="str">
        <f t="shared" si="66"/>
        <v/>
      </c>
      <c r="C401" s="97"/>
      <c r="D401" s="123"/>
      <c r="E401" s="124"/>
      <c r="F401" s="125"/>
      <c r="G401" s="97"/>
      <c r="H401" s="24" t="str">
        <f>IF($E401="", "", IFERROR(ROUND($E401*INDEX('Intro &amp; Setup'!$BY$8:$BY$9, MATCH($E$8, 'Intro &amp; Setup'!$BX$8:$BX$9, 0)), 2), ""))</f>
        <v/>
      </c>
      <c r="I401" s="18" t="str">
        <f>IF(OR($E401="", $F401=""), "", IF($E$8='Intro &amp; Setup'!$BX$9, $F401/$E401, IF($H$8='Intro &amp; Setup'!$BX$9, $F401/$H401, "")))</f>
        <v/>
      </c>
      <c r="J401" s="21" t="str">
        <f>IF(OR($E401="", $F401=""), "", IF($E$8='Intro &amp; Setup'!$BX$8, $F401/$E401, IF($H$8='Intro &amp; Setup'!$BX$8, $F401/$H401, "")))</f>
        <v/>
      </c>
      <c r="K401" s="97"/>
      <c r="L401" s="42" t="str">
        <f t="array" ref="L401">IF($W401="", "", IFERROR(INDEX('Standard Runs'!$D$11:$D$65, MATCH(1, ('Standard Runs'!$F$11:$F$65&lt;=E401)*('Standard Runs'!$G$11:$G$65&gt;=E401), 0)), ""))</f>
        <v/>
      </c>
      <c r="M401" s="45" t="str">
        <f t="shared" si="67"/>
        <v/>
      </c>
      <c r="N401" s="97"/>
      <c r="O401" s="52" t="str">
        <f t="shared" si="68"/>
        <v/>
      </c>
      <c r="P401" s="53" t="str">
        <f>IF(OR($L401="", $M401=""), "", COUNTIFS($L$11:$L$2510, $L401, $M$11:$M$2510, "&lt;"&amp;$M401)+1+COUNTIFS($L$11:$L401, $L401, $M$11:$M401, $M401)-1)</f>
        <v/>
      </c>
      <c r="Q401" s="97"/>
      <c r="R401" s="57" t="str">
        <f t="array" ref="R401">IF(OR($L401="", $M401=""), "", MIN(IF($L$11:$L$2510=$L401, $M$11:$M$2510)))</f>
        <v/>
      </c>
      <c r="S401" s="18" t="str">
        <f t="array" ref="S401">IF(OR($L401="", $M401=""), "", AVERAGEIF($L$11:$L$2510, $L401, $M$11:$M$2510))</f>
        <v/>
      </c>
      <c r="T401" s="21" t="str">
        <f t="array" ref="T401">IF(OR($L401="", $M401=""), "", MAX(IF($L$11:$L$2510=$L401, $M$11:$M$2510)))</f>
        <v/>
      </c>
      <c r="U401" s="97"/>
      <c r="W401" s="26" t="str">
        <f t="shared" si="69"/>
        <v/>
      </c>
      <c r="X401" s="26" t="str">
        <f t="shared" si="70"/>
        <v/>
      </c>
      <c r="Z401" s="48" t="str">
        <f>IFERROR(INDEX('Standard Runs'!$E$11:$E$65, MATCH($L401, 'Standard Runs'!$D$11:$D$65, 0)), "")</f>
        <v/>
      </c>
      <c r="AB401" s="26" t="str">
        <f t="shared" si="71"/>
        <v/>
      </c>
      <c r="AC401" s="26" t="str">
        <f t="shared" si="72"/>
        <v/>
      </c>
      <c r="AE401" s="26" t="str">
        <f t="shared" si="73"/>
        <v/>
      </c>
      <c r="AG401" s="26" t="str">
        <f>IF($D401="", "", COUNTIF($D$11:$D$2510, "&gt;"&amp;$D401)+1+COUNTIF($D$11:$D401, $D401)-1)</f>
        <v/>
      </c>
      <c r="AH401" s="92" t="str">
        <f t="shared" si="74"/>
        <v/>
      </c>
      <c r="AJ401" s="26" t="str">
        <f t="shared" si="75"/>
        <v/>
      </c>
      <c r="AK401" s="26" t="str">
        <f t="shared" si="76"/>
        <v/>
      </c>
    </row>
    <row r="402" spans="1:37" x14ac:dyDescent="0.25">
      <c r="A402" s="97"/>
      <c r="B402" s="26" t="str">
        <f t="shared" si="66"/>
        <v/>
      </c>
      <c r="C402" s="97"/>
      <c r="D402" s="123"/>
      <c r="E402" s="124"/>
      <c r="F402" s="125"/>
      <c r="G402" s="97"/>
      <c r="H402" s="24" t="str">
        <f>IF($E402="", "", IFERROR(ROUND($E402*INDEX('Intro &amp; Setup'!$BY$8:$BY$9, MATCH($E$8, 'Intro &amp; Setup'!$BX$8:$BX$9, 0)), 2), ""))</f>
        <v/>
      </c>
      <c r="I402" s="18" t="str">
        <f>IF(OR($E402="", $F402=""), "", IF($E$8='Intro &amp; Setup'!$BX$9, $F402/$E402, IF($H$8='Intro &amp; Setup'!$BX$9, $F402/$H402, "")))</f>
        <v/>
      </c>
      <c r="J402" s="21" t="str">
        <f>IF(OR($E402="", $F402=""), "", IF($E$8='Intro &amp; Setup'!$BX$8, $F402/$E402, IF($H$8='Intro &amp; Setup'!$BX$8, $F402/$H402, "")))</f>
        <v/>
      </c>
      <c r="K402" s="97"/>
      <c r="L402" s="42" t="str">
        <f t="array" ref="L402">IF($W402="", "", IFERROR(INDEX('Standard Runs'!$D$11:$D$65, MATCH(1, ('Standard Runs'!$F$11:$F$65&lt;=E402)*('Standard Runs'!$G$11:$G$65&gt;=E402), 0)), ""))</f>
        <v/>
      </c>
      <c r="M402" s="45" t="str">
        <f t="shared" si="67"/>
        <v/>
      </c>
      <c r="N402" s="97"/>
      <c r="O402" s="52" t="str">
        <f t="shared" si="68"/>
        <v/>
      </c>
      <c r="P402" s="53" t="str">
        <f>IF(OR($L402="", $M402=""), "", COUNTIFS($L$11:$L$2510, $L402, $M$11:$M$2510, "&lt;"&amp;$M402)+1+COUNTIFS($L$11:$L402, $L402, $M$11:$M402, $M402)-1)</f>
        <v/>
      </c>
      <c r="Q402" s="97"/>
      <c r="R402" s="57" t="str">
        <f t="array" ref="R402">IF(OR($L402="", $M402=""), "", MIN(IF($L$11:$L$2510=$L402, $M$11:$M$2510)))</f>
        <v/>
      </c>
      <c r="S402" s="18" t="str">
        <f t="array" ref="S402">IF(OR($L402="", $M402=""), "", AVERAGEIF($L$11:$L$2510, $L402, $M$11:$M$2510))</f>
        <v/>
      </c>
      <c r="T402" s="21" t="str">
        <f t="array" ref="T402">IF(OR($L402="", $M402=""), "", MAX(IF($L$11:$L$2510=$L402, $M$11:$M$2510)))</f>
        <v/>
      </c>
      <c r="U402" s="97"/>
      <c r="W402" s="26" t="str">
        <f t="shared" si="69"/>
        <v/>
      </c>
      <c r="X402" s="26" t="str">
        <f t="shared" si="70"/>
        <v/>
      </c>
      <c r="Z402" s="48" t="str">
        <f>IFERROR(INDEX('Standard Runs'!$E$11:$E$65, MATCH($L402, 'Standard Runs'!$D$11:$D$65, 0)), "")</f>
        <v/>
      </c>
      <c r="AB402" s="26" t="str">
        <f t="shared" si="71"/>
        <v/>
      </c>
      <c r="AC402" s="26" t="str">
        <f t="shared" si="72"/>
        <v/>
      </c>
      <c r="AE402" s="26" t="str">
        <f t="shared" si="73"/>
        <v/>
      </c>
      <c r="AG402" s="26" t="str">
        <f>IF($D402="", "", COUNTIF($D$11:$D$2510, "&gt;"&amp;$D402)+1+COUNTIF($D$11:$D402, $D402)-1)</f>
        <v/>
      </c>
      <c r="AH402" s="92" t="str">
        <f t="shared" si="74"/>
        <v/>
      </c>
      <c r="AJ402" s="26" t="str">
        <f t="shared" si="75"/>
        <v/>
      </c>
      <c r="AK402" s="26" t="str">
        <f t="shared" si="76"/>
        <v/>
      </c>
    </row>
    <row r="403" spans="1:37" x14ac:dyDescent="0.25">
      <c r="A403" s="97"/>
      <c r="B403" s="26" t="str">
        <f t="shared" si="66"/>
        <v/>
      </c>
      <c r="C403" s="97"/>
      <c r="D403" s="123"/>
      <c r="E403" s="124"/>
      <c r="F403" s="125"/>
      <c r="G403" s="97"/>
      <c r="H403" s="24" t="str">
        <f>IF($E403="", "", IFERROR(ROUND($E403*INDEX('Intro &amp; Setup'!$BY$8:$BY$9, MATCH($E$8, 'Intro &amp; Setup'!$BX$8:$BX$9, 0)), 2), ""))</f>
        <v/>
      </c>
      <c r="I403" s="18" t="str">
        <f>IF(OR($E403="", $F403=""), "", IF($E$8='Intro &amp; Setup'!$BX$9, $F403/$E403, IF($H$8='Intro &amp; Setup'!$BX$9, $F403/$H403, "")))</f>
        <v/>
      </c>
      <c r="J403" s="21" t="str">
        <f>IF(OR($E403="", $F403=""), "", IF($E$8='Intro &amp; Setup'!$BX$8, $F403/$E403, IF($H$8='Intro &amp; Setup'!$BX$8, $F403/$H403, "")))</f>
        <v/>
      </c>
      <c r="K403" s="97"/>
      <c r="L403" s="42" t="str">
        <f t="array" ref="L403">IF($W403="", "", IFERROR(INDEX('Standard Runs'!$D$11:$D$65, MATCH(1, ('Standard Runs'!$F$11:$F$65&lt;=E403)*('Standard Runs'!$G$11:$G$65&gt;=E403), 0)), ""))</f>
        <v/>
      </c>
      <c r="M403" s="45" t="str">
        <f t="shared" si="67"/>
        <v/>
      </c>
      <c r="N403" s="97"/>
      <c r="O403" s="52" t="str">
        <f t="shared" si="68"/>
        <v/>
      </c>
      <c r="P403" s="53" t="str">
        <f>IF(OR($L403="", $M403=""), "", COUNTIFS($L$11:$L$2510, $L403, $M$11:$M$2510, "&lt;"&amp;$M403)+1+COUNTIFS($L$11:$L403, $L403, $M$11:$M403, $M403)-1)</f>
        <v/>
      </c>
      <c r="Q403" s="97"/>
      <c r="R403" s="57" t="str">
        <f t="array" ref="R403">IF(OR($L403="", $M403=""), "", MIN(IF($L$11:$L$2510=$L403, $M$11:$M$2510)))</f>
        <v/>
      </c>
      <c r="S403" s="18" t="str">
        <f t="array" ref="S403">IF(OR($L403="", $M403=""), "", AVERAGEIF($L$11:$L$2510, $L403, $M$11:$M$2510))</f>
        <v/>
      </c>
      <c r="T403" s="21" t="str">
        <f t="array" ref="T403">IF(OR($L403="", $M403=""), "", MAX(IF($L$11:$L$2510=$L403, $M$11:$M$2510)))</f>
        <v/>
      </c>
      <c r="U403" s="97"/>
      <c r="W403" s="26" t="str">
        <f t="shared" si="69"/>
        <v/>
      </c>
      <c r="X403" s="26" t="str">
        <f t="shared" si="70"/>
        <v/>
      </c>
      <c r="Z403" s="48" t="str">
        <f>IFERROR(INDEX('Standard Runs'!$E$11:$E$65, MATCH($L403, 'Standard Runs'!$D$11:$D$65, 0)), "")</f>
        <v/>
      </c>
      <c r="AB403" s="26" t="str">
        <f t="shared" si="71"/>
        <v/>
      </c>
      <c r="AC403" s="26" t="str">
        <f t="shared" si="72"/>
        <v/>
      </c>
      <c r="AE403" s="26" t="str">
        <f t="shared" si="73"/>
        <v/>
      </c>
      <c r="AG403" s="26" t="str">
        <f>IF($D403="", "", COUNTIF($D$11:$D$2510, "&gt;"&amp;$D403)+1+COUNTIF($D$11:$D403, $D403)-1)</f>
        <v/>
      </c>
      <c r="AH403" s="92" t="str">
        <f t="shared" si="74"/>
        <v/>
      </c>
      <c r="AJ403" s="26" t="str">
        <f t="shared" si="75"/>
        <v/>
      </c>
      <c r="AK403" s="26" t="str">
        <f t="shared" si="76"/>
        <v/>
      </c>
    </row>
    <row r="404" spans="1:37" x14ac:dyDescent="0.25">
      <c r="A404" s="97"/>
      <c r="B404" s="26" t="str">
        <f t="shared" si="66"/>
        <v/>
      </c>
      <c r="C404" s="97"/>
      <c r="D404" s="123"/>
      <c r="E404" s="124"/>
      <c r="F404" s="125"/>
      <c r="G404" s="97"/>
      <c r="H404" s="24" t="str">
        <f>IF($E404="", "", IFERROR(ROUND($E404*INDEX('Intro &amp; Setup'!$BY$8:$BY$9, MATCH($E$8, 'Intro &amp; Setup'!$BX$8:$BX$9, 0)), 2), ""))</f>
        <v/>
      </c>
      <c r="I404" s="18" t="str">
        <f>IF(OR($E404="", $F404=""), "", IF($E$8='Intro &amp; Setup'!$BX$9, $F404/$E404, IF($H$8='Intro &amp; Setup'!$BX$9, $F404/$H404, "")))</f>
        <v/>
      </c>
      <c r="J404" s="21" t="str">
        <f>IF(OR($E404="", $F404=""), "", IF($E$8='Intro &amp; Setup'!$BX$8, $F404/$E404, IF($H$8='Intro &amp; Setup'!$BX$8, $F404/$H404, "")))</f>
        <v/>
      </c>
      <c r="K404" s="97"/>
      <c r="L404" s="42" t="str">
        <f t="array" ref="L404">IF($W404="", "", IFERROR(INDEX('Standard Runs'!$D$11:$D$65, MATCH(1, ('Standard Runs'!$F$11:$F$65&lt;=E404)*('Standard Runs'!$G$11:$G$65&gt;=E404), 0)), ""))</f>
        <v/>
      </c>
      <c r="M404" s="45" t="str">
        <f t="shared" si="67"/>
        <v/>
      </c>
      <c r="N404" s="97"/>
      <c r="O404" s="52" t="str">
        <f t="shared" si="68"/>
        <v/>
      </c>
      <c r="P404" s="53" t="str">
        <f>IF(OR($L404="", $M404=""), "", COUNTIFS($L$11:$L$2510, $L404, $M$11:$M$2510, "&lt;"&amp;$M404)+1+COUNTIFS($L$11:$L404, $L404, $M$11:$M404, $M404)-1)</f>
        <v/>
      </c>
      <c r="Q404" s="97"/>
      <c r="R404" s="57" t="str">
        <f t="array" ref="R404">IF(OR($L404="", $M404=""), "", MIN(IF($L$11:$L$2510=$L404, $M$11:$M$2510)))</f>
        <v/>
      </c>
      <c r="S404" s="18" t="str">
        <f t="array" ref="S404">IF(OR($L404="", $M404=""), "", AVERAGEIF($L$11:$L$2510, $L404, $M$11:$M$2510))</f>
        <v/>
      </c>
      <c r="T404" s="21" t="str">
        <f t="array" ref="T404">IF(OR($L404="", $M404=""), "", MAX(IF($L$11:$L$2510=$L404, $M$11:$M$2510)))</f>
        <v/>
      </c>
      <c r="U404" s="97"/>
      <c r="W404" s="26" t="str">
        <f t="shared" si="69"/>
        <v/>
      </c>
      <c r="X404" s="26" t="str">
        <f t="shared" si="70"/>
        <v/>
      </c>
      <c r="Z404" s="48" t="str">
        <f>IFERROR(INDEX('Standard Runs'!$E$11:$E$65, MATCH($L404, 'Standard Runs'!$D$11:$D$65, 0)), "")</f>
        <v/>
      </c>
      <c r="AB404" s="26" t="str">
        <f t="shared" si="71"/>
        <v/>
      </c>
      <c r="AC404" s="26" t="str">
        <f t="shared" si="72"/>
        <v/>
      </c>
      <c r="AE404" s="26" t="str">
        <f t="shared" si="73"/>
        <v/>
      </c>
      <c r="AG404" s="26" t="str">
        <f>IF($D404="", "", COUNTIF($D$11:$D$2510, "&gt;"&amp;$D404)+1+COUNTIF($D$11:$D404, $D404)-1)</f>
        <v/>
      </c>
      <c r="AH404" s="92" t="str">
        <f t="shared" si="74"/>
        <v/>
      </c>
      <c r="AJ404" s="26" t="str">
        <f t="shared" si="75"/>
        <v/>
      </c>
      <c r="AK404" s="26" t="str">
        <f t="shared" si="76"/>
        <v/>
      </c>
    </row>
    <row r="405" spans="1:37" x14ac:dyDescent="0.25">
      <c r="A405" s="97"/>
      <c r="B405" s="26" t="str">
        <f t="shared" si="66"/>
        <v/>
      </c>
      <c r="C405" s="97"/>
      <c r="D405" s="123"/>
      <c r="E405" s="124"/>
      <c r="F405" s="125"/>
      <c r="G405" s="97"/>
      <c r="H405" s="24" t="str">
        <f>IF($E405="", "", IFERROR(ROUND($E405*INDEX('Intro &amp; Setup'!$BY$8:$BY$9, MATCH($E$8, 'Intro &amp; Setup'!$BX$8:$BX$9, 0)), 2), ""))</f>
        <v/>
      </c>
      <c r="I405" s="18" t="str">
        <f>IF(OR($E405="", $F405=""), "", IF($E$8='Intro &amp; Setup'!$BX$9, $F405/$E405, IF($H$8='Intro &amp; Setup'!$BX$9, $F405/$H405, "")))</f>
        <v/>
      </c>
      <c r="J405" s="21" t="str">
        <f>IF(OR($E405="", $F405=""), "", IF($E$8='Intro &amp; Setup'!$BX$8, $F405/$E405, IF($H$8='Intro &amp; Setup'!$BX$8, $F405/$H405, "")))</f>
        <v/>
      </c>
      <c r="K405" s="97"/>
      <c r="L405" s="42" t="str">
        <f t="array" ref="L405">IF($W405="", "", IFERROR(INDEX('Standard Runs'!$D$11:$D$65, MATCH(1, ('Standard Runs'!$F$11:$F$65&lt;=E405)*('Standard Runs'!$G$11:$G$65&gt;=E405), 0)), ""))</f>
        <v/>
      </c>
      <c r="M405" s="45" t="str">
        <f t="shared" si="67"/>
        <v/>
      </c>
      <c r="N405" s="97"/>
      <c r="O405" s="52" t="str">
        <f t="shared" si="68"/>
        <v/>
      </c>
      <c r="P405" s="53" t="str">
        <f>IF(OR($L405="", $M405=""), "", COUNTIFS($L$11:$L$2510, $L405, $M$11:$M$2510, "&lt;"&amp;$M405)+1+COUNTIFS($L$11:$L405, $L405, $M$11:$M405, $M405)-1)</f>
        <v/>
      </c>
      <c r="Q405" s="97"/>
      <c r="R405" s="57" t="str">
        <f t="array" ref="R405">IF(OR($L405="", $M405=""), "", MIN(IF($L$11:$L$2510=$L405, $M$11:$M$2510)))</f>
        <v/>
      </c>
      <c r="S405" s="18" t="str">
        <f t="array" ref="S405">IF(OR($L405="", $M405=""), "", AVERAGEIF($L$11:$L$2510, $L405, $M$11:$M$2510))</f>
        <v/>
      </c>
      <c r="T405" s="21" t="str">
        <f t="array" ref="T405">IF(OR($L405="", $M405=""), "", MAX(IF($L$11:$L$2510=$L405, $M$11:$M$2510)))</f>
        <v/>
      </c>
      <c r="U405" s="97"/>
      <c r="W405" s="26" t="str">
        <f t="shared" si="69"/>
        <v/>
      </c>
      <c r="X405" s="26" t="str">
        <f t="shared" si="70"/>
        <v/>
      </c>
      <c r="Z405" s="48" t="str">
        <f>IFERROR(INDEX('Standard Runs'!$E$11:$E$65, MATCH($L405, 'Standard Runs'!$D$11:$D$65, 0)), "")</f>
        <v/>
      </c>
      <c r="AB405" s="26" t="str">
        <f t="shared" si="71"/>
        <v/>
      </c>
      <c r="AC405" s="26" t="str">
        <f t="shared" si="72"/>
        <v/>
      </c>
      <c r="AE405" s="26" t="str">
        <f t="shared" si="73"/>
        <v/>
      </c>
      <c r="AG405" s="26" t="str">
        <f>IF($D405="", "", COUNTIF($D$11:$D$2510, "&gt;"&amp;$D405)+1+COUNTIF($D$11:$D405, $D405)-1)</f>
        <v/>
      </c>
      <c r="AH405" s="92" t="str">
        <f t="shared" si="74"/>
        <v/>
      </c>
      <c r="AJ405" s="26" t="str">
        <f t="shared" si="75"/>
        <v/>
      </c>
      <c r="AK405" s="26" t="str">
        <f t="shared" si="76"/>
        <v/>
      </c>
    </row>
    <row r="406" spans="1:37" x14ac:dyDescent="0.25">
      <c r="A406" s="97"/>
      <c r="B406" s="26" t="str">
        <f t="shared" si="66"/>
        <v/>
      </c>
      <c r="C406" s="97"/>
      <c r="D406" s="123"/>
      <c r="E406" s="124"/>
      <c r="F406" s="125"/>
      <c r="G406" s="97"/>
      <c r="H406" s="24" t="str">
        <f>IF($E406="", "", IFERROR(ROUND($E406*INDEX('Intro &amp; Setup'!$BY$8:$BY$9, MATCH($E$8, 'Intro &amp; Setup'!$BX$8:$BX$9, 0)), 2), ""))</f>
        <v/>
      </c>
      <c r="I406" s="18" t="str">
        <f>IF(OR($E406="", $F406=""), "", IF($E$8='Intro &amp; Setup'!$BX$9, $F406/$E406, IF($H$8='Intro &amp; Setup'!$BX$9, $F406/$H406, "")))</f>
        <v/>
      </c>
      <c r="J406" s="21" t="str">
        <f>IF(OR($E406="", $F406=""), "", IF($E$8='Intro &amp; Setup'!$BX$8, $F406/$E406, IF($H$8='Intro &amp; Setup'!$BX$8, $F406/$H406, "")))</f>
        <v/>
      </c>
      <c r="K406" s="97"/>
      <c r="L406" s="42" t="str">
        <f t="array" ref="L406">IF($W406="", "", IFERROR(INDEX('Standard Runs'!$D$11:$D$65, MATCH(1, ('Standard Runs'!$F$11:$F$65&lt;=E406)*('Standard Runs'!$G$11:$G$65&gt;=E406), 0)), ""))</f>
        <v/>
      </c>
      <c r="M406" s="45" t="str">
        <f t="shared" si="67"/>
        <v/>
      </c>
      <c r="N406" s="97"/>
      <c r="O406" s="52" t="str">
        <f t="shared" si="68"/>
        <v/>
      </c>
      <c r="P406" s="53" t="str">
        <f>IF(OR($L406="", $M406=""), "", COUNTIFS($L$11:$L$2510, $L406, $M$11:$M$2510, "&lt;"&amp;$M406)+1+COUNTIFS($L$11:$L406, $L406, $M$11:$M406, $M406)-1)</f>
        <v/>
      </c>
      <c r="Q406" s="97"/>
      <c r="R406" s="57" t="str">
        <f t="array" ref="R406">IF(OR($L406="", $M406=""), "", MIN(IF($L$11:$L$2510=$L406, $M$11:$M$2510)))</f>
        <v/>
      </c>
      <c r="S406" s="18" t="str">
        <f t="array" ref="S406">IF(OR($L406="", $M406=""), "", AVERAGEIF($L$11:$L$2510, $L406, $M$11:$M$2510))</f>
        <v/>
      </c>
      <c r="T406" s="21" t="str">
        <f t="array" ref="T406">IF(OR($L406="", $M406=""), "", MAX(IF($L$11:$L$2510=$L406, $M$11:$M$2510)))</f>
        <v/>
      </c>
      <c r="U406" s="97"/>
      <c r="W406" s="26" t="str">
        <f t="shared" si="69"/>
        <v/>
      </c>
      <c r="X406" s="26" t="str">
        <f t="shared" si="70"/>
        <v/>
      </c>
      <c r="Z406" s="48" t="str">
        <f>IFERROR(INDEX('Standard Runs'!$E$11:$E$65, MATCH($L406, 'Standard Runs'!$D$11:$D$65, 0)), "")</f>
        <v/>
      </c>
      <c r="AB406" s="26" t="str">
        <f t="shared" si="71"/>
        <v/>
      </c>
      <c r="AC406" s="26" t="str">
        <f t="shared" si="72"/>
        <v/>
      </c>
      <c r="AE406" s="26" t="str">
        <f t="shared" si="73"/>
        <v/>
      </c>
      <c r="AG406" s="26" t="str">
        <f>IF($D406="", "", COUNTIF($D$11:$D$2510, "&gt;"&amp;$D406)+1+COUNTIF($D$11:$D406, $D406)-1)</f>
        <v/>
      </c>
      <c r="AH406" s="92" t="str">
        <f t="shared" si="74"/>
        <v/>
      </c>
      <c r="AJ406" s="26" t="str">
        <f t="shared" si="75"/>
        <v/>
      </c>
      <c r="AK406" s="26" t="str">
        <f t="shared" si="76"/>
        <v/>
      </c>
    </row>
    <row r="407" spans="1:37" x14ac:dyDescent="0.25">
      <c r="A407" s="97"/>
      <c r="B407" s="26" t="str">
        <f t="shared" si="66"/>
        <v/>
      </c>
      <c r="C407" s="97"/>
      <c r="D407" s="123"/>
      <c r="E407" s="124"/>
      <c r="F407" s="125"/>
      <c r="G407" s="97"/>
      <c r="H407" s="24" t="str">
        <f>IF($E407="", "", IFERROR(ROUND($E407*INDEX('Intro &amp; Setup'!$BY$8:$BY$9, MATCH($E$8, 'Intro &amp; Setup'!$BX$8:$BX$9, 0)), 2), ""))</f>
        <v/>
      </c>
      <c r="I407" s="18" t="str">
        <f>IF(OR($E407="", $F407=""), "", IF($E$8='Intro &amp; Setup'!$BX$9, $F407/$E407, IF($H$8='Intro &amp; Setup'!$BX$9, $F407/$H407, "")))</f>
        <v/>
      </c>
      <c r="J407" s="21" t="str">
        <f>IF(OR($E407="", $F407=""), "", IF($E$8='Intro &amp; Setup'!$BX$8, $F407/$E407, IF($H$8='Intro &amp; Setup'!$BX$8, $F407/$H407, "")))</f>
        <v/>
      </c>
      <c r="K407" s="97"/>
      <c r="L407" s="42" t="str">
        <f t="array" ref="L407">IF($W407="", "", IFERROR(INDEX('Standard Runs'!$D$11:$D$65, MATCH(1, ('Standard Runs'!$F$11:$F$65&lt;=E407)*('Standard Runs'!$G$11:$G$65&gt;=E407), 0)), ""))</f>
        <v/>
      </c>
      <c r="M407" s="45" t="str">
        <f t="shared" si="67"/>
        <v/>
      </c>
      <c r="N407" s="97"/>
      <c r="O407" s="52" t="str">
        <f t="shared" si="68"/>
        <v/>
      </c>
      <c r="P407" s="53" t="str">
        <f>IF(OR($L407="", $M407=""), "", COUNTIFS($L$11:$L$2510, $L407, $M$11:$M$2510, "&lt;"&amp;$M407)+1+COUNTIFS($L$11:$L407, $L407, $M$11:$M407, $M407)-1)</f>
        <v/>
      </c>
      <c r="Q407" s="97"/>
      <c r="R407" s="57" t="str">
        <f t="array" ref="R407">IF(OR($L407="", $M407=""), "", MIN(IF($L$11:$L$2510=$L407, $M$11:$M$2510)))</f>
        <v/>
      </c>
      <c r="S407" s="18" t="str">
        <f t="array" ref="S407">IF(OR($L407="", $M407=""), "", AVERAGEIF($L$11:$L$2510, $L407, $M$11:$M$2510))</f>
        <v/>
      </c>
      <c r="T407" s="21" t="str">
        <f t="array" ref="T407">IF(OR($L407="", $M407=""), "", MAX(IF($L$11:$L$2510=$L407, $M$11:$M$2510)))</f>
        <v/>
      </c>
      <c r="U407" s="97"/>
      <c r="W407" s="26" t="str">
        <f t="shared" si="69"/>
        <v/>
      </c>
      <c r="X407" s="26" t="str">
        <f t="shared" si="70"/>
        <v/>
      </c>
      <c r="Z407" s="48" t="str">
        <f>IFERROR(INDEX('Standard Runs'!$E$11:$E$65, MATCH($L407, 'Standard Runs'!$D$11:$D$65, 0)), "")</f>
        <v/>
      </c>
      <c r="AB407" s="26" t="str">
        <f t="shared" si="71"/>
        <v/>
      </c>
      <c r="AC407" s="26" t="str">
        <f t="shared" si="72"/>
        <v/>
      </c>
      <c r="AE407" s="26" t="str">
        <f t="shared" si="73"/>
        <v/>
      </c>
      <c r="AG407" s="26" t="str">
        <f>IF($D407="", "", COUNTIF($D$11:$D$2510, "&gt;"&amp;$D407)+1+COUNTIF($D$11:$D407, $D407)-1)</f>
        <v/>
      </c>
      <c r="AH407" s="92" t="str">
        <f t="shared" si="74"/>
        <v/>
      </c>
      <c r="AJ407" s="26" t="str">
        <f t="shared" si="75"/>
        <v/>
      </c>
      <c r="AK407" s="26" t="str">
        <f t="shared" si="76"/>
        <v/>
      </c>
    </row>
    <row r="408" spans="1:37" x14ac:dyDescent="0.25">
      <c r="A408" s="97"/>
      <c r="B408" s="26" t="str">
        <f t="shared" si="66"/>
        <v/>
      </c>
      <c r="C408" s="97"/>
      <c r="D408" s="123"/>
      <c r="E408" s="124"/>
      <c r="F408" s="125"/>
      <c r="G408" s="97"/>
      <c r="H408" s="24" t="str">
        <f>IF($E408="", "", IFERROR(ROUND($E408*INDEX('Intro &amp; Setup'!$BY$8:$BY$9, MATCH($E$8, 'Intro &amp; Setup'!$BX$8:$BX$9, 0)), 2), ""))</f>
        <v/>
      </c>
      <c r="I408" s="18" t="str">
        <f>IF(OR($E408="", $F408=""), "", IF($E$8='Intro &amp; Setup'!$BX$9, $F408/$E408, IF($H$8='Intro &amp; Setup'!$BX$9, $F408/$H408, "")))</f>
        <v/>
      </c>
      <c r="J408" s="21" t="str">
        <f>IF(OR($E408="", $F408=""), "", IF($E$8='Intro &amp; Setup'!$BX$8, $F408/$E408, IF($H$8='Intro &amp; Setup'!$BX$8, $F408/$H408, "")))</f>
        <v/>
      </c>
      <c r="K408" s="97"/>
      <c r="L408" s="42" t="str">
        <f t="array" ref="L408">IF($W408="", "", IFERROR(INDEX('Standard Runs'!$D$11:$D$65, MATCH(1, ('Standard Runs'!$F$11:$F$65&lt;=E408)*('Standard Runs'!$G$11:$G$65&gt;=E408), 0)), ""))</f>
        <v/>
      </c>
      <c r="M408" s="45" t="str">
        <f t="shared" si="67"/>
        <v/>
      </c>
      <c r="N408" s="97"/>
      <c r="O408" s="52" t="str">
        <f t="shared" si="68"/>
        <v/>
      </c>
      <c r="P408" s="53" t="str">
        <f>IF(OR($L408="", $M408=""), "", COUNTIFS($L$11:$L$2510, $L408, $M$11:$M$2510, "&lt;"&amp;$M408)+1+COUNTIFS($L$11:$L408, $L408, $M$11:$M408, $M408)-1)</f>
        <v/>
      </c>
      <c r="Q408" s="97"/>
      <c r="R408" s="57" t="str">
        <f t="array" ref="R408">IF(OR($L408="", $M408=""), "", MIN(IF($L$11:$L$2510=$L408, $M$11:$M$2510)))</f>
        <v/>
      </c>
      <c r="S408" s="18" t="str">
        <f t="array" ref="S408">IF(OR($L408="", $M408=""), "", AVERAGEIF($L$11:$L$2510, $L408, $M$11:$M$2510))</f>
        <v/>
      </c>
      <c r="T408" s="21" t="str">
        <f t="array" ref="T408">IF(OR($L408="", $M408=""), "", MAX(IF($L$11:$L$2510=$L408, $M$11:$M$2510)))</f>
        <v/>
      </c>
      <c r="U408" s="97"/>
      <c r="W408" s="26" t="str">
        <f t="shared" si="69"/>
        <v/>
      </c>
      <c r="X408" s="26" t="str">
        <f t="shared" si="70"/>
        <v/>
      </c>
      <c r="Z408" s="48" t="str">
        <f>IFERROR(INDEX('Standard Runs'!$E$11:$E$65, MATCH($L408, 'Standard Runs'!$D$11:$D$65, 0)), "")</f>
        <v/>
      </c>
      <c r="AB408" s="26" t="str">
        <f t="shared" si="71"/>
        <v/>
      </c>
      <c r="AC408" s="26" t="str">
        <f t="shared" si="72"/>
        <v/>
      </c>
      <c r="AE408" s="26" t="str">
        <f t="shared" si="73"/>
        <v/>
      </c>
      <c r="AG408" s="26" t="str">
        <f>IF($D408="", "", COUNTIF($D$11:$D$2510, "&gt;"&amp;$D408)+1+COUNTIF($D$11:$D408, $D408)-1)</f>
        <v/>
      </c>
      <c r="AH408" s="92" t="str">
        <f t="shared" si="74"/>
        <v/>
      </c>
      <c r="AJ408" s="26" t="str">
        <f t="shared" si="75"/>
        <v/>
      </c>
      <c r="AK408" s="26" t="str">
        <f t="shared" si="76"/>
        <v/>
      </c>
    </row>
    <row r="409" spans="1:37" x14ac:dyDescent="0.25">
      <c r="A409" s="97"/>
      <c r="B409" s="26" t="str">
        <f t="shared" si="66"/>
        <v/>
      </c>
      <c r="C409" s="97"/>
      <c r="D409" s="123"/>
      <c r="E409" s="124"/>
      <c r="F409" s="125"/>
      <c r="G409" s="97"/>
      <c r="H409" s="24" t="str">
        <f>IF($E409="", "", IFERROR(ROUND($E409*INDEX('Intro &amp; Setup'!$BY$8:$BY$9, MATCH($E$8, 'Intro &amp; Setup'!$BX$8:$BX$9, 0)), 2), ""))</f>
        <v/>
      </c>
      <c r="I409" s="18" t="str">
        <f>IF(OR($E409="", $F409=""), "", IF($E$8='Intro &amp; Setup'!$BX$9, $F409/$E409, IF($H$8='Intro &amp; Setup'!$BX$9, $F409/$H409, "")))</f>
        <v/>
      </c>
      <c r="J409" s="21" t="str">
        <f>IF(OR($E409="", $F409=""), "", IF($E$8='Intro &amp; Setup'!$BX$8, $F409/$E409, IF($H$8='Intro &amp; Setup'!$BX$8, $F409/$H409, "")))</f>
        <v/>
      </c>
      <c r="K409" s="97"/>
      <c r="L409" s="42" t="str">
        <f t="array" ref="L409">IF($W409="", "", IFERROR(INDEX('Standard Runs'!$D$11:$D$65, MATCH(1, ('Standard Runs'!$F$11:$F$65&lt;=E409)*('Standard Runs'!$G$11:$G$65&gt;=E409), 0)), ""))</f>
        <v/>
      </c>
      <c r="M409" s="45" t="str">
        <f t="shared" si="67"/>
        <v/>
      </c>
      <c r="N409" s="97"/>
      <c r="O409" s="52" t="str">
        <f t="shared" si="68"/>
        <v/>
      </c>
      <c r="P409" s="53" t="str">
        <f>IF(OR($L409="", $M409=""), "", COUNTIFS($L$11:$L$2510, $L409, $M$11:$M$2510, "&lt;"&amp;$M409)+1+COUNTIFS($L$11:$L409, $L409, $M$11:$M409, $M409)-1)</f>
        <v/>
      </c>
      <c r="Q409" s="97"/>
      <c r="R409" s="57" t="str">
        <f t="array" ref="R409">IF(OR($L409="", $M409=""), "", MIN(IF($L$11:$L$2510=$L409, $M$11:$M$2510)))</f>
        <v/>
      </c>
      <c r="S409" s="18" t="str">
        <f t="array" ref="S409">IF(OR($L409="", $M409=""), "", AVERAGEIF($L$11:$L$2510, $L409, $M$11:$M$2510))</f>
        <v/>
      </c>
      <c r="T409" s="21" t="str">
        <f t="array" ref="T409">IF(OR($L409="", $M409=""), "", MAX(IF($L$11:$L$2510=$L409, $M$11:$M$2510)))</f>
        <v/>
      </c>
      <c r="U409" s="97"/>
      <c r="W409" s="26" t="str">
        <f t="shared" si="69"/>
        <v/>
      </c>
      <c r="X409" s="26" t="str">
        <f t="shared" si="70"/>
        <v/>
      </c>
      <c r="Z409" s="48" t="str">
        <f>IFERROR(INDEX('Standard Runs'!$E$11:$E$65, MATCH($L409, 'Standard Runs'!$D$11:$D$65, 0)), "")</f>
        <v/>
      </c>
      <c r="AB409" s="26" t="str">
        <f t="shared" si="71"/>
        <v/>
      </c>
      <c r="AC409" s="26" t="str">
        <f t="shared" si="72"/>
        <v/>
      </c>
      <c r="AE409" s="26" t="str">
        <f t="shared" si="73"/>
        <v/>
      </c>
      <c r="AG409" s="26" t="str">
        <f>IF($D409="", "", COUNTIF($D$11:$D$2510, "&gt;"&amp;$D409)+1+COUNTIF($D$11:$D409, $D409)-1)</f>
        <v/>
      </c>
      <c r="AH409" s="92" t="str">
        <f t="shared" si="74"/>
        <v/>
      </c>
      <c r="AJ409" s="26" t="str">
        <f t="shared" si="75"/>
        <v/>
      </c>
      <c r="AK409" s="26" t="str">
        <f t="shared" si="76"/>
        <v/>
      </c>
    </row>
    <row r="410" spans="1:37" x14ac:dyDescent="0.25">
      <c r="A410" s="97"/>
      <c r="B410" s="26" t="str">
        <f t="shared" si="66"/>
        <v/>
      </c>
      <c r="C410" s="97"/>
      <c r="D410" s="123"/>
      <c r="E410" s="124"/>
      <c r="F410" s="125"/>
      <c r="G410" s="97"/>
      <c r="H410" s="24" t="str">
        <f>IF($E410="", "", IFERROR(ROUND($E410*INDEX('Intro &amp; Setup'!$BY$8:$BY$9, MATCH($E$8, 'Intro &amp; Setup'!$BX$8:$BX$9, 0)), 2), ""))</f>
        <v/>
      </c>
      <c r="I410" s="18" t="str">
        <f>IF(OR($E410="", $F410=""), "", IF($E$8='Intro &amp; Setup'!$BX$9, $F410/$E410, IF($H$8='Intro &amp; Setup'!$BX$9, $F410/$H410, "")))</f>
        <v/>
      </c>
      <c r="J410" s="21" t="str">
        <f>IF(OR($E410="", $F410=""), "", IF($E$8='Intro &amp; Setup'!$BX$8, $F410/$E410, IF($H$8='Intro &amp; Setup'!$BX$8, $F410/$H410, "")))</f>
        <v/>
      </c>
      <c r="K410" s="97"/>
      <c r="L410" s="42" t="str">
        <f t="array" ref="L410">IF($W410="", "", IFERROR(INDEX('Standard Runs'!$D$11:$D$65, MATCH(1, ('Standard Runs'!$F$11:$F$65&lt;=E410)*('Standard Runs'!$G$11:$G$65&gt;=E410), 0)), ""))</f>
        <v/>
      </c>
      <c r="M410" s="45" t="str">
        <f t="shared" si="67"/>
        <v/>
      </c>
      <c r="N410" s="97"/>
      <c r="O410" s="52" t="str">
        <f t="shared" si="68"/>
        <v/>
      </c>
      <c r="P410" s="53" t="str">
        <f>IF(OR($L410="", $M410=""), "", COUNTIFS($L$11:$L$2510, $L410, $M$11:$M$2510, "&lt;"&amp;$M410)+1+COUNTIFS($L$11:$L410, $L410, $M$11:$M410, $M410)-1)</f>
        <v/>
      </c>
      <c r="Q410" s="97"/>
      <c r="R410" s="57" t="str">
        <f t="array" ref="R410">IF(OR($L410="", $M410=""), "", MIN(IF($L$11:$L$2510=$L410, $M$11:$M$2510)))</f>
        <v/>
      </c>
      <c r="S410" s="18" t="str">
        <f t="array" ref="S410">IF(OR($L410="", $M410=""), "", AVERAGEIF($L$11:$L$2510, $L410, $M$11:$M$2510))</f>
        <v/>
      </c>
      <c r="T410" s="21" t="str">
        <f t="array" ref="T410">IF(OR($L410="", $M410=""), "", MAX(IF($L$11:$L$2510=$L410, $M$11:$M$2510)))</f>
        <v/>
      </c>
      <c r="U410" s="97"/>
      <c r="W410" s="26" t="str">
        <f t="shared" si="69"/>
        <v/>
      </c>
      <c r="X410" s="26" t="str">
        <f t="shared" si="70"/>
        <v/>
      </c>
      <c r="Z410" s="48" t="str">
        <f>IFERROR(INDEX('Standard Runs'!$E$11:$E$65, MATCH($L410, 'Standard Runs'!$D$11:$D$65, 0)), "")</f>
        <v/>
      </c>
      <c r="AB410" s="26" t="str">
        <f t="shared" si="71"/>
        <v/>
      </c>
      <c r="AC410" s="26" t="str">
        <f t="shared" si="72"/>
        <v/>
      </c>
      <c r="AE410" s="26" t="str">
        <f t="shared" si="73"/>
        <v/>
      </c>
      <c r="AG410" s="26" t="str">
        <f>IF($D410="", "", COUNTIF($D$11:$D$2510, "&gt;"&amp;$D410)+1+COUNTIF($D$11:$D410, $D410)-1)</f>
        <v/>
      </c>
      <c r="AH410" s="92" t="str">
        <f t="shared" si="74"/>
        <v/>
      </c>
      <c r="AJ410" s="26" t="str">
        <f t="shared" si="75"/>
        <v/>
      </c>
      <c r="AK410" s="26" t="str">
        <f t="shared" si="76"/>
        <v/>
      </c>
    </row>
    <row r="411" spans="1:37" x14ac:dyDescent="0.25">
      <c r="A411" s="97"/>
      <c r="B411" s="26" t="str">
        <f t="shared" si="66"/>
        <v/>
      </c>
      <c r="C411" s="97"/>
      <c r="D411" s="123"/>
      <c r="E411" s="124"/>
      <c r="F411" s="125"/>
      <c r="G411" s="97"/>
      <c r="H411" s="24" t="str">
        <f>IF($E411="", "", IFERROR(ROUND($E411*INDEX('Intro &amp; Setup'!$BY$8:$BY$9, MATCH($E$8, 'Intro &amp; Setup'!$BX$8:$BX$9, 0)), 2), ""))</f>
        <v/>
      </c>
      <c r="I411" s="18" t="str">
        <f>IF(OR($E411="", $F411=""), "", IF($E$8='Intro &amp; Setup'!$BX$9, $F411/$E411, IF($H$8='Intro &amp; Setup'!$BX$9, $F411/$H411, "")))</f>
        <v/>
      </c>
      <c r="J411" s="21" t="str">
        <f>IF(OR($E411="", $F411=""), "", IF($E$8='Intro &amp; Setup'!$BX$8, $F411/$E411, IF($H$8='Intro &amp; Setup'!$BX$8, $F411/$H411, "")))</f>
        <v/>
      </c>
      <c r="K411" s="97"/>
      <c r="L411" s="42" t="str">
        <f t="array" ref="L411">IF($W411="", "", IFERROR(INDEX('Standard Runs'!$D$11:$D$65, MATCH(1, ('Standard Runs'!$F$11:$F$65&lt;=E411)*('Standard Runs'!$G$11:$G$65&gt;=E411), 0)), ""))</f>
        <v/>
      </c>
      <c r="M411" s="45" t="str">
        <f t="shared" si="67"/>
        <v/>
      </c>
      <c r="N411" s="97"/>
      <c r="O411" s="52" t="str">
        <f t="shared" si="68"/>
        <v/>
      </c>
      <c r="P411" s="53" t="str">
        <f>IF(OR($L411="", $M411=""), "", COUNTIFS($L$11:$L$2510, $L411, $M$11:$M$2510, "&lt;"&amp;$M411)+1+COUNTIFS($L$11:$L411, $L411, $M$11:$M411, $M411)-1)</f>
        <v/>
      </c>
      <c r="Q411" s="97"/>
      <c r="R411" s="57" t="str">
        <f t="array" ref="R411">IF(OR($L411="", $M411=""), "", MIN(IF($L$11:$L$2510=$L411, $M$11:$M$2510)))</f>
        <v/>
      </c>
      <c r="S411" s="18" t="str">
        <f t="array" ref="S411">IF(OR($L411="", $M411=""), "", AVERAGEIF($L$11:$L$2510, $L411, $M$11:$M$2510))</f>
        <v/>
      </c>
      <c r="T411" s="21" t="str">
        <f t="array" ref="T411">IF(OR($L411="", $M411=""), "", MAX(IF($L$11:$L$2510=$L411, $M$11:$M$2510)))</f>
        <v/>
      </c>
      <c r="U411" s="97"/>
      <c r="W411" s="26" t="str">
        <f t="shared" si="69"/>
        <v/>
      </c>
      <c r="X411" s="26" t="str">
        <f t="shared" si="70"/>
        <v/>
      </c>
      <c r="Z411" s="48" t="str">
        <f>IFERROR(INDEX('Standard Runs'!$E$11:$E$65, MATCH($L411, 'Standard Runs'!$D$11:$D$65, 0)), "")</f>
        <v/>
      </c>
      <c r="AB411" s="26" t="str">
        <f t="shared" si="71"/>
        <v/>
      </c>
      <c r="AC411" s="26" t="str">
        <f t="shared" si="72"/>
        <v/>
      </c>
      <c r="AE411" s="26" t="str">
        <f t="shared" si="73"/>
        <v/>
      </c>
      <c r="AG411" s="26" t="str">
        <f>IF($D411="", "", COUNTIF($D$11:$D$2510, "&gt;"&amp;$D411)+1+COUNTIF($D$11:$D411, $D411)-1)</f>
        <v/>
      </c>
      <c r="AH411" s="92" t="str">
        <f t="shared" si="74"/>
        <v/>
      </c>
      <c r="AJ411" s="26" t="str">
        <f t="shared" si="75"/>
        <v/>
      </c>
      <c r="AK411" s="26" t="str">
        <f t="shared" si="76"/>
        <v/>
      </c>
    </row>
    <row r="412" spans="1:37" x14ac:dyDescent="0.25">
      <c r="A412" s="97"/>
      <c r="B412" s="26" t="str">
        <f t="shared" si="66"/>
        <v/>
      </c>
      <c r="C412" s="97"/>
      <c r="D412" s="123"/>
      <c r="E412" s="124"/>
      <c r="F412" s="125"/>
      <c r="G412" s="97"/>
      <c r="H412" s="24" t="str">
        <f>IF($E412="", "", IFERROR(ROUND($E412*INDEX('Intro &amp; Setup'!$BY$8:$BY$9, MATCH($E$8, 'Intro &amp; Setup'!$BX$8:$BX$9, 0)), 2), ""))</f>
        <v/>
      </c>
      <c r="I412" s="18" t="str">
        <f>IF(OR($E412="", $F412=""), "", IF($E$8='Intro &amp; Setup'!$BX$9, $F412/$E412, IF($H$8='Intro &amp; Setup'!$BX$9, $F412/$H412, "")))</f>
        <v/>
      </c>
      <c r="J412" s="21" t="str">
        <f>IF(OR($E412="", $F412=""), "", IF($E$8='Intro &amp; Setup'!$BX$8, $F412/$E412, IF($H$8='Intro &amp; Setup'!$BX$8, $F412/$H412, "")))</f>
        <v/>
      </c>
      <c r="K412" s="97"/>
      <c r="L412" s="42" t="str">
        <f t="array" ref="L412">IF($W412="", "", IFERROR(INDEX('Standard Runs'!$D$11:$D$65, MATCH(1, ('Standard Runs'!$F$11:$F$65&lt;=E412)*('Standard Runs'!$G$11:$G$65&gt;=E412), 0)), ""))</f>
        <v/>
      </c>
      <c r="M412" s="45" t="str">
        <f t="shared" si="67"/>
        <v/>
      </c>
      <c r="N412" s="97"/>
      <c r="O412" s="52" t="str">
        <f t="shared" si="68"/>
        <v/>
      </c>
      <c r="P412" s="53" t="str">
        <f>IF(OR($L412="", $M412=""), "", COUNTIFS($L$11:$L$2510, $L412, $M$11:$M$2510, "&lt;"&amp;$M412)+1+COUNTIFS($L$11:$L412, $L412, $M$11:$M412, $M412)-1)</f>
        <v/>
      </c>
      <c r="Q412" s="97"/>
      <c r="R412" s="57" t="str">
        <f t="array" ref="R412">IF(OR($L412="", $M412=""), "", MIN(IF($L$11:$L$2510=$L412, $M$11:$M$2510)))</f>
        <v/>
      </c>
      <c r="S412" s="18" t="str">
        <f t="array" ref="S412">IF(OR($L412="", $M412=""), "", AVERAGEIF($L$11:$L$2510, $L412, $M$11:$M$2510))</f>
        <v/>
      </c>
      <c r="T412" s="21" t="str">
        <f t="array" ref="T412">IF(OR($L412="", $M412=""), "", MAX(IF($L$11:$L$2510=$L412, $M$11:$M$2510)))</f>
        <v/>
      </c>
      <c r="U412" s="97"/>
      <c r="W412" s="26" t="str">
        <f t="shared" si="69"/>
        <v/>
      </c>
      <c r="X412" s="26" t="str">
        <f t="shared" si="70"/>
        <v/>
      </c>
      <c r="Z412" s="48" t="str">
        <f>IFERROR(INDEX('Standard Runs'!$E$11:$E$65, MATCH($L412, 'Standard Runs'!$D$11:$D$65, 0)), "")</f>
        <v/>
      </c>
      <c r="AB412" s="26" t="str">
        <f t="shared" si="71"/>
        <v/>
      </c>
      <c r="AC412" s="26" t="str">
        <f t="shared" si="72"/>
        <v/>
      </c>
      <c r="AE412" s="26" t="str">
        <f t="shared" si="73"/>
        <v/>
      </c>
      <c r="AG412" s="26" t="str">
        <f>IF($D412="", "", COUNTIF($D$11:$D$2510, "&gt;"&amp;$D412)+1+COUNTIF($D$11:$D412, $D412)-1)</f>
        <v/>
      </c>
      <c r="AH412" s="92" t="str">
        <f t="shared" si="74"/>
        <v/>
      </c>
      <c r="AJ412" s="26" t="str">
        <f t="shared" si="75"/>
        <v/>
      </c>
      <c r="AK412" s="26" t="str">
        <f t="shared" si="76"/>
        <v/>
      </c>
    </row>
    <row r="413" spans="1:37" x14ac:dyDescent="0.25">
      <c r="A413" s="97"/>
      <c r="B413" s="26" t="str">
        <f t="shared" si="66"/>
        <v/>
      </c>
      <c r="C413" s="97"/>
      <c r="D413" s="123"/>
      <c r="E413" s="124"/>
      <c r="F413" s="125"/>
      <c r="G413" s="97"/>
      <c r="H413" s="24" t="str">
        <f>IF($E413="", "", IFERROR(ROUND($E413*INDEX('Intro &amp; Setup'!$BY$8:$BY$9, MATCH($E$8, 'Intro &amp; Setup'!$BX$8:$BX$9, 0)), 2), ""))</f>
        <v/>
      </c>
      <c r="I413" s="18" t="str">
        <f>IF(OR($E413="", $F413=""), "", IF($E$8='Intro &amp; Setup'!$BX$9, $F413/$E413, IF($H$8='Intro &amp; Setup'!$BX$9, $F413/$H413, "")))</f>
        <v/>
      </c>
      <c r="J413" s="21" t="str">
        <f>IF(OR($E413="", $F413=""), "", IF($E$8='Intro &amp; Setup'!$BX$8, $F413/$E413, IF($H$8='Intro &amp; Setup'!$BX$8, $F413/$H413, "")))</f>
        <v/>
      </c>
      <c r="K413" s="97"/>
      <c r="L413" s="42" t="str">
        <f t="array" ref="L413">IF($W413="", "", IFERROR(INDEX('Standard Runs'!$D$11:$D$65, MATCH(1, ('Standard Runs'!$F$11:$F$65&lt;=E413)*('Standard Runs'!$G$11:$G$65&gt;=E413), 0)), ""))</f>
        <v/>
      </c>
      <c r="M413" s="45" t="str">
        <f t="shared" si="67"/>
        <v/>
      </c>
      <c r="N413" s="97"/>
      <c r="O413" s="52" t="str">
        <f t="shared" si="68"/>
        <v/>
      </c>
      <c r="P413" s="53" t="str">
        <f>IF(OR($L413="", $M413=""), "", COUNTIFS($L$11:$L$2510, $L413, $M$11:$M$2510, "&lt;"&amp;$M413)+1+COUNTIFS($L$11:$L413, $L413, $M$11:$M413, $M413)-1)</f>
        <v/>
      </c>
      <c r="Q413" s="97"/>
      <c r="R413" s="57" t="str">
        <f t="array" ref="R413">IF(OR($L413="", $M413=""), "", MIN(IF($L$11:$L$2510=$L413, $M$11:$M$2510)))</f>
        <v/>
      </c>
      <c r="S413" s="18" t="str">
        <f t="array" ref="S413">IF(OR($L413="", $M413=""), "", AVERAGEIF($L$11:$L$2510, $L413, $M$11:$M$2510))</f>
        <v/>
      </c>
      <c r="T413" s="21" t="str">
        <f t="array" ref="T413">IF(OR($L413="", $M413=""), "", MAX(IF($L$11:$L$2510=$L413, $M$11:$M$2510)))</f>
        <v/>
      </c>
      <c r="U413" s="97"/>
      <c r="W413" s="26" t="str">
        <f t="shared" si="69"/>
        <v/>
      </c>
      <c r="X413" s="26" t="str">
        <f t="shared" si="70"/>
        <v/>
      </c>
      <c r="Z413" s="48" t="str">
        <f>IFERROR(INDEX('Standard Runs'!$E$11:$E$65, MATCH($L413, 'Standard Runs'!$D$11:$D$65, 0)), "")</f>
        <v/>
      </c>
      <c r="AB413" s="26" t="str">
        <f t="shared" si="71"/>
        <v/>
      </c>
      <c r="AC413" s="26" t="str">
        <f t="shared" si="72"/>
        <v/>
      </c>
      <c r="AE413" s="26" t="str">
        <f t="shared" si="73"/>
        <v/>
      </c>
      <c r="AG413" s="26" t="str">
        <f>IF($D413="", "", COUNTIF($D$11:$D$2510, "&gt;"&amp;$D413)+1+COUNTIF($D$11:$D413, $D413)-1)</f>
        <v/>
      </c>
      <c r="AH413" s="92" t="str">
        <f t="shared" si="74"/>
        <v/>
      </c>
      <c r="AJ413" s="26" t="str">
        <f t="shared" si="75"/>
        <v/>
      </c>
      <c r="AK413" s="26" t="str">
        <f t="shared" si="76"/>
        <v/>
      </c>
    </row>
    <row r="414" spans="1:37" x14ac:dyDescent="0.25">
      <c r="A414" s="97"/>
      <c r="B414" s="26" t="str">
        <f t="shared" si="66"/>
        <v/>
      </c>
      <c r="C414" s="97"/>
      <c r="D414" s="123"/>
      <c r="E414" s="124"/>
      <c r="F414" s="125"/>
      <c r="G414" s="97"/>
      <c r="H414" s="24" t="str">
        <f>IF($E414="", "", IFERROR(ROUND($E414*INDEX('Intro &amp; Setup'!$BY$8:$BY$9, MATCH($E$8, 'Intro &amp; Setup'!$BX$8:$BX$9, 0)), 2), ""))</f>
        <v/>
      </c>
      <c r="I414" s="18" t="str">
        <f>IF(OR($E414="", $F414=""), "", IF($E$8='Intro &amp; Setup'!$BX$9, $F414/$E414, IF($H$8='Intro &amp; Setup'!$BX$9, $F414/$H414, "")))</f>
        <v/>
      </c>
      <c r="J414" s="21" t="str">
        <f>IF(OR($E414="", $F414=""), "", IF($E$8='Intro &amp; Setup'!$BX$8, $F414/$E414, IF($H$8='Intro &amp; Setup'!$BX$8, $F414/$H414, "")))</f>
        <v/>
      </c>
      <c r="K414" s="97"/>
      <c r="L414" s="42" t="str">
        <f t="array" ref="L414">IF($W414="", "", IFERROR(INDEX('Standard Runs'!$D$11:$D$65, MATCH(1, ('Standard Runs'!$F$11:$F$65&lt;=E414)*('Standard Runs'!$G$11:$G$65&gt;=E414), 0)), ""))</f>
        <v/>
      </c>
      <c r="M414" s="45" t="str">
        <f t="shared" si="67"/>
        <v/>
      </c>
      <c r="N414" s="97"/>
      <c r="O414" s="52" t="str">
        <f t="shared" si="68"/>
        <v/>
      </c>
      <c r="P414" s="53" t="str">
        <f>IF(OR($L414="", $M414=""), "", COUNTIFS($L$11:$L$2510, $L414, $M$11:$M$2510, "&lt;"&amp;$M414)+1+COUNTIFS($L$11:$L414, $L414, $M$11:$M414, $M414)-1)</f>
        <v/>
      </c>
      <c r="Q414" s="97"/>
      <c r="R414" s="57" t="str">
        <f t="array" ref="R414">IF(OR($L414="", $M414=""), "", MIN(IF($L$11:$L$2510=$L414, $M$11:$M$2510)))</f>
        <v/>
      </c>
      <c r="S414" s="18" t="str">
        <f t="array" ref="S414">IF(OR($L414="", $M414=""), "", AVERAGEIF($L$11:$L$2510, $L414, $M$11:$M$2510))</f>
        <v/>
      </c>
      <c r="T414" s="21" t="str">
        <f t="array" ref="T414">IF(OR($L414="", $M414=""), "", MAX(IF($L$11:$L$2510=$L414, $M$11:$M$2510)))</f>
        <v/>
      </c>
      <c r="U414" s="97"/>
      <c r="W414" s="26" t="str">
        <f t="shared" si="69"/>
        <v/>
      </c>
      <c r="X414" s="26" t="str">
        <f t="shared" si="70"/>
        <v/>
      </c>
      <c r="Z414" s="48" t="str">
        <f>IFERROR(INDEX('Standard Runs'!$E$11:$E$65, MATCH($L414, 'Standard Runs'!$D$11:$D$65, 0)), "")</f>
        <v/>
      </c>
      <c r="AB414" s="26" t="str">
        <f t="shared" si="71"/>
        <v/>
      </c>
      <c r="AC414" s="26" t="str">
        <f t="shared" si="72"/>
        <v/>
      </c>
      <c r="AE414" s="26" t="str">
        <f t="shared" si="73"/>
        <v/>
      </c>
      <c r="AG414" s="26" t="str">
        <f>IF($D414="", "", COUNTIF($D$11:$D$2510, "&gt;"&amp;$D414)+1+COUNTIF($D$11:$D414, $D414)-1)</f>
        <v/>
      </c>
      <c r="AH414" s="92" t="str">
        <f t="shared" si="74"/>
        <v/>
      </c>
      <c r="AJ414" s="26" t="str">
        <f t="shared" si="75"/>
        <v/>
      </c>
      <c r="AK414" s="26" t="str">
        <f t="shared" si="76"/>
        <v/>
      </c>
    </row>
    <row r="415" spans="1:37" x14ac:dyDescent="0.25">
      <c r="A415" s="97"/>
      <c r="B415" s="26" t="str">
        <f t="shared" si="66"/>
        <v/>
      </c>
      <c r="C415" s="97"/>
      <c r="D415" s="123"/>
      <c r="E415" s="124"/>
      <c r="F415" s="125"/>
      <c r="G415" s="97"/>
      <c r="H415" s="24" t="str">
        <f>IF($E415="", "", IFERROR(ROUND($E415*INDEX('Intro &amp; Setup'!$BY$8:$BY$9, MATCH($E$8, 'Intro &amp; Setup'!$BX$8:$BX$9, 0)), 2), ""))</f>
        <v/>
      </c>
      <c r="I415" s="18" t="str">
        <f>IF(OR($E415="", $F415=""), "", IF($E$8='Intro &amp; Setup'!$BX$9, $F415/$E415, IF($H$8='Intro &amp; Setup'!$BX$9, $F415/$H415, "")))</f>
        <v/>
      </c>
      <c r="J415" s="21" t="str">
        <f>IF(OR($E415="", $F415=""), "", IF($E$8='Intro &amp; Setup'!$BX$8, $F415/$E415, IF($H$8='Intro &amp; Setup'!$BX$8, $F415/$H415, "")))</f>
        <v/>
      </c>
      <c r="K415" s="97"/>
      <c r="L415" s="42" t="str">
        <f t="array" ref="L415">IF($W415="", "", IFERROR(INDEX('Standard Runs'!$D$11:$D$65, MATCH(1, ('Standard Runs'!$F$11:$F$65&lt;=E415)*('Standard Runs'!$G$11:$G$65&gt;=E415), 0)), ""))</f>
        <v/>
      </c>
      <c r="M415" s="45" t="str">
        <f t="shared" si="67"/>
        <v/>
      </c>
      <c r="N415" s="97"/>
      <c r="O415" s="52" t="str">
        <f t="shared" si="68"/>
        <v/>
      </c>
      <c r="P415" s="53" t="str">
        <f>IF(OR($L415="", $M415=""), "", COUNTIFS($L$11:$L$2510, $L415, $M$11:$M$2510, "&lt;"&amp;$M415)+1+COUNTIFS($L$11:$L415, $L415, $M$11:$M415, $M415)-1)</f>
        <v/>
      </c>
      <c r="Q415" s="97"/>
      <c r="R415" s="57" t="str">
        <f t="array" ref="R415">IF(OR($L415="", $M415=""), "", MIN(IF($L$11:$L$2510=$L415, $M$11:$M$2510)))</f>
        <v/>
      </c>
      <c r="S415" s="18" t="str">
        <f t="array" ref="S415">IF(OR($L415="", $M415=""), "", AVERAGEIF($L$11:$L$2510, $L415, $M$11:$M$2510))</f>
        <v/>
      </c>
      <c r="T415" s="21" t="str">
        <f t="array" ref="T415">IF(OR($L415="", $M415=""), "", MAX(IF($L$11:$L$2510=$L415, $M$11:$M$2510)))</f>
        <v/>
      </c>
      <c r="U415" s="97"/>
      <c r="W415" s="26" t="str">
        <f t="shared" si="69"/>
        <v/>
      </c>
      <c r="X415" s="26" t="str">
        <f t="shared" si="70"/>
        <v/>
      </c>
      <c r="Z415" s="48" t="str">
        <f>IFERROR(INDEX('Standard Runs'!$E$11:$E$65, MATCH($L415, 'Standard Runs'!$D$11:$D$65, 0)), "")</f>
        <v/>
      </c>
      <c r="AB415" s="26" t="str">
        <f t="shared" si="71"/>
        <v/>
      </c>
      <c r="AC415" s="26" t="str">
        <f t="shared" si="72"/>
        <v/>
      </c>
      <c r="AE415" s="26" t="str">
        <f t="shared" si="73"/>
        <v/>
      </c>
      <c r="AG415" s="26" t="str">
        <f>IF($D415="", "", COUNTIF($D$11:$D$2510, "&gt;"&amp;$D415)+1+COUNTIF($D$11:$D415, $D415)-1)</f>
        <v/>
      </c>
      <c r="AH415" s="92" t="str">
        <f t="shared" si="74"/>
        <v/>
      </c>
      <c r="AJ415" s="26" t="str">
        <f t="shared" si="75"/>
        <v/>
      </c>
      <c r="AK415" s="26" t="str">
        <f t="shared" si="76"/>
        <v/>
      </c>
    </row>
    <row r="416" spans="1:37" x14ac:dyDescent="0.25">
      <c r="A416" s="97"/>
      <c r="B416" s="26" t="str">
        <f t="shared" si="66"/>
        <v/>
      </c>
      <c r="C416" s="97"/>
      <c r="D416" s="123"/>
      <c r="E416" s="124"/>
      <c r="F416" s="125"/>
      <c r="G416" s="97"/>
      <c r="H416" s="24" t="str">
        <f>IF($E416="", "", IFERROR(ROUND($E416*INDEX('Intro &amp; Setup'!$BY$8:$BY$9, MATCH($E$8, 'Intro &amp; Setup'!$BX$8:$BX$9, 0)), 2), ""))</f>
        <v/>
      </c>
      <c r="I416" s="18" t="str">
        <f>IF(OR($E416="", $F416=""), "", IF($E$8='Intro &amp; Setup'!$BX$9, $F416/$E416, IF($H$8='Intro &amp; Setup'!$BX$9, $F416/$H416, "")))</f>
        <v/>
      </c>
      <c r="J416" s="21" t="str">
        <f>IF(OR($E416="", $F416=""), "", IF($E$8='Intro &amp; Setup'!$BX$8, $F416/$E416, IF($H$8='Intro &amp; Setup'!$BX$8, $F416/$H416, "")))</f>
        <v/>
      </c>
      <c r="K416" s="97"/>
      <c r="L416" s="42" t="str">
        <f t="array" ref="L416">IF($W416="", "", IFERROR(INDEX('Standard Runs'!$D$11:$D$65, MATCH(1, ('Standard Runs'!$F$11:$F$65&lt;=E416)*('Standard Runs'!$G$11:$G$65&gt;=E416), 0)), ""))</f>
        <v/>
      </c>
      <c r="M416" s="45" t="str">
        <f t="shared" si="67"/>
        <v/>
      </c>
      <c r="N416" s="97"/>
      <c r="O416" s="52" t="str">
        <f t="shared" si="68"/>
        <v/>
      </c>
      <c r="P416" s="53" t="str">
        <f>IF(OR($L416="", $M416=""), "", COUNTIFS($L$11:$L$2510, $L416, $M$11:$M$2510, "&lt;"&amp;$M416)+1+COUNTIFS($L$11:$L416, $L416, $M$11:$M416, $M416)-1)</f>
        <v/>
      </c>
      <c r="Q416" s="97"/>
      <c r="R416" s="57" t="str">
        <f t="array" ref="R416">IF(OR($L416="", $M416=""), "", MIN(IF($L$11:$L$2510=$L416, $M$11:$M$2510)))</f>
        <v/>
      </c>
      <c r="S416" s="18" t="str">
        <f t="array" ref="S416">IF(OR($L416="", $M416=""), "", AVERAGEIF($L$11:$L$2510, $L416, $M$11:$M$2510))</f>
        <v/>
      </c>
      <c r="T416" s="21" t="str">
        <f t="array" ref="T416">IF(OR($L416="", $M416=""), "", MAX(IF($L$11:$L$2510=$L416, $M$11:$M$2510)))</f>
        <v/>
      </c>
      <c r="U416" s="97"/>
      <c r="W416" s="26" t="str">
        <f t="shared" si="69"/>
        <v/>
      </c>
      <c r="X416" s="26" t="str">
        <f t="shared" si="70"/>
        <v/>
      </c>
      <c r="Z416" s="48" t="str">
        <f>IFERROR(INDEX('Standard Runs'!$E$11:$E$65, MATCH($L416, 'Standard Runs'!$D$11:$D$65, 0)), "")</f>
        <v/>
      </c>
      <c r="AB416" s="26" t="str">
        <f t="shared" si="71"/>
        <v/>
      </c>
      <c r="AC416" s="26" t="str">
        <f t="shared" si="72"/>
        <v/>
      </c>
      <c r="AE416" s="26" t="str">
        <f t="shared" si="73"/>
        <v/>
      </c>
      <c r="AG416" s="26" t="str">
        <f>IF($D416="", "", COUNTIF($D$11:$D$2510, "&gt;"&amp;$D416)+1+COUNTIF($D$11:$D416, $D416)-1)</f>
        <v/>
      </c>
      <c r="AH416" s="92" t="str">
        <f t="shared" si="74"/>
        <v/>
      </c>
      <c r="AJ416" s="26" t="str">
        <f t="shared" si="75"/>
        <v/>
      </c>
      <c r="AK416" s="26" t="str">
        <f t="shared" si="76"/>
        <v/>
      </c>
    </row>
    <row r="417" spans="1:37" x14ac:dyDescent="0.25">
      <c r="A417" s="97"/>
      <c r="B417" s="26" t="str">
        <f t="shared" si="66"/>
        <v/>
      </c>
      <c r="C417" s="97"/>
      <c r="D417" s="123"/>
      <c r="E417" s="124"/>
      <c r="F417" s="125"/>
      <c r="G417" s="97"/>
      <c r="H417" s="24" t="str">
        <f>IF($E417="", "", IFERROR(ROUND($E417*INDEX('Intro &amp; Setup'!$BY$8:$BY$9, MATCH($E$8, 'Intro &amp; Setup'!$BX$8:$BX$9, 0)), 2), ""))</f>
        <v/>
      </c>
      <c r="I417" s="18" t="str">
        <f>IF(OR($E417="", $F417=""), "", IF($E$8='Intro &amp; Setup'!$BX$9, $F417/$E417, IF($H$8='Intro &amp; Setup'!$BX$9, $F417/$H417, "")))</f>
        <v/>
      </c>
      <c r="J417" s="21" t="str">
        <f>IF(OR($E417="", $F417=""), "", IF($E$8='Intro &amp; Setup'!$BX$8, $F417/$E417, IF($H$8='Intro &amp; Setup'!$BX$8, $F417/$H417, "")))</f>
        <v/>
      </c>
      <c r="K417" s="97"/>
      <c r="L417" s="42" t="str">
        <f t="array" ref="L417">IF($W417="", "", IFERROR(INDEX('Standard Runs'!$D$11:$D$65, MATCH(1, ('Standard Runs'!$F$11:$F$65&lt;=E417)*('Standard Runs'!$G$11:$G$65&gt;=E417), 0)), ""))</f>
        <v/>
      </c>
      <c r="M417" s="45" t="str">
        <f t="shared" si="67"/>
        <v/>
      </c>
      <c r="N417" s="97"/>
      <c r="O417" s="52" t="str">
        <f t="shared" si="68"/>
        <v/>
      </c>
      <c r="P417" s="53" t="str">
        <f>IF(OR($L417="", $M417=""), "", COUNTIFS($L$11:$L$2510, $L417, $M$11:$M$2510, "&lt;"&amp;$M417)+1+COUNTIFS($L$11:$L417, $L417, $M$11:$M417, $M417)-1)</f>
        <v/>
      </c>
      <c r="Q417" s="97"/>
      <c r="R417" s="57" t="str">
        <f t="array" ref="R417">IF(OR($L417="", $M417=""), "", MIN(IF($L$11:$L$2510=$L417, $M$11:$M$2510)))</f>
        <v/>
      </c>
      <c r="S417" s="18" t="str">
        <f t="array" ref="S417">IF(OR($L417="", $M417=""), "", AVERAGEIF($L$11:$L$2510, $L417, $M$11:$M$2510))</f>
        <v/>
      </c>
      <c r="T417" s="21" t="str">
        <f t="array" ref="T417">IF(OR($L417="", $M417=""), "", MAX(IF($L$11:$L$2510=$L417, $M$11:$M$2510)))</f>
        <v/>
      </c>
      <c r="U417" s="97"/>
      <c r="W417" s="26" t="str">
        <f t="shared" si="69"/>
        <v/>
      </c>
      <c r="X417" s="26" t="str">
        <f t="shared" si="70"/>
        <v/>
      </c>
      <c r="Z417" s="48" t="str">
        <f>IFERROR(INDEX('Standard Runs'!$E$11:$E$65, MATCH($L417, 'Standard Runs'!$D$11:$D$65, 0)), "")</f>
        <v/>
      </c>
      <c r="AB417" s="26" t="str">
        <f t="shared" si="71"/>
        <v/>
      </c>
      <c r="AC417" s="26" t="str">
        <f t="shared" si="72"/>
        <v/>
      </c>
      <c r="AE417" s="26" t="str">
        <f t="shared" si="73"/>
        <v/>
      </c>
      <c r="AG417" s="26" t="str">
        <f>IF($D417="", "", COUNTIF($D$11:$D$2510, "&gt;"&amp;$D417)+1+COUNTIF($D$11:$D417, $D417)-1)</f>
        <v/>
      </c>
      <c r="AH417" s="92" t="str">
        <f t="shared" si="74"/>
        <v/>
      </c>
      <c r="AJ417" s="26" t="str">
        <f t="shared" si="75"/>
        <v/>
      </c>
      <c r="AK417" s="26" t="str">
        <f t="shared" si="76"/>
        <v/>
      </c>
    </row>
    <row r="418" spans="1:37" x14ac:dyDescent="0.25">
      <c r="A418" s="97"/>
      <c r="B418" s="26" t="str">
        <f t="shared" si="66"/>
        <v/>
      </c>
      <c r="C418" s="97"/>
      <c r="D418" s="123"/>
      <c r="E418" s="124"/>
      <c r="F418" s="125"/>
      <c r="G418" s="97"/>
      <c r="H418" s="24" t="str">
        <f>IF($E418="", "", IFERROR(ROUND($E418*INDEX('Intro &amp; Setup'!$BY$8:$BY$9, MATCH($E$8, 'Intro &amp; Setup'!$BX$8:$BX$9, 0)), 2), ""))</f>
        <v/>
      </c>
      <c r="I418" s="18" t="str">
        <f>IF(OR($E418="", $F418=""), "", IF($E$8='Intro &amp; Setup'!$BX$9, $F418/$E418, IF($H$8='Intro &amp; Setup'!$BX$9, $F418/$H418, "")))</f>
        <v/>
      </c>
      <c r="J418" s="21" t="str">
        <f>IF(OR($E418="", $F418=""), "", IF($E$8='Intro &amp; Setup'!$BX$8, $F418/$E418, IF($H$8='Intro &amp; Setup'!$BX$8, $F418/$H418, "")))</f>
        <v/>
      </c>
      <c r="K418" s="97"/>
      <c r="L418" s="42" t="str">
        <f t="array" ref="L418">IF($W418="", "", IFERROR(INDEX('Standard Runs'!$D$11:$D$65, MATCH(1, ('Standard Runs'!$F$11:$F$65&lt;=E418)*('Standard Runs'!$G$11:$G$65&gt;=E418), 0)), ""))</f>
        <v/>
      </c>
      <c r="M418" s="45" t="str">
        <f t="shared" si="67"/>
        <v/>
      </c>
      <c r="N418" s="97"/>
      <c r="O418" s="52" t="str">
        <f t="shared" si="68"/>
        <v/>
      </c>
      <c r="P418" s="53" t="str">
        <f>IF(OR($L418="", $M418=""), "", COUNTIFS($L$11:$L$2510, $L418, $M$11:$M$2510, "&lt;"&amp;$M418)+1+COUNTIFS($L$11:$L418, $L418, $M$11:$M418, $M418)-1)</f>
        <v/>
      </c>
      <c r="Q418" s="97"/>
      <c r="R418" s="57" t="str">
        <f t="array" ref="R418">IF(OR($L418="", $M418=""), "", MIN(IF($L$11:$L$2510=$L418, $M$11:$M$2510)))</f>
        <v/>
      </c>
      <c r="S418" s="18" t="str">
        <f t="array" ref="S418">IF(OR($L418="", $M418=""), "", AVERAGEIF($L$11:$L$2510, $L418, $M$11:$M$2510))</f>
        <v/>
      </c>
      <c r="T418" s="21" t="str">
        <f t="array" ref="T418">IF(OR($L418="", $M418=""), "", MAX(IF($L$11:$L$2510=$L418, $M$11:$M$2510)))</f>
        <v/>
      </c>
      <c r="U418" s="97"/>
      <c r="W418" s="26" t="str">
        <f t="shared" si="69"/>
        <v/>
      </c>
      <c r="X418" s="26" t="str">
        <f t="shared" si="70"/>
        <v/>
      </c>
      <c r="Z418" s="48" t="str">
        <f>IFERROR(INDEX('Standard Runs'!$E$11:$E$65, MATCH($L418, 'Standard Runs'!$D$11:$D$65, 0)), "")</f>
        <v/>
      </c>
      <c r="AB418" s="26" t="str">
        <f t="shared" si="71"/>
        <v/>
      </c>
      <c r="AC418" s="26" t="str">
        <f t="shared" si="72"/>
        <v/>
      </c>
      <c r="AE418" s="26" t="str">
        <f t="shared" si="73"/>
        <v/>
      </c>
      <c r="AG418" s="26" t="str">
        <f>IF($D418="", "", COUNTIF($D$11:$D$2510, "&gt;"&amp;$D418)+1+COUNTIF($D$11:$D418, $D418)-1)</f>
        <v/>
      </c>
      <c r="AH418" s="92" t="str">
        <f t="shared" si="74"/>
        <v/>
      </c>
      <c r="AJ418" s="26" t="str">
        <f t="shared" si="75"/>
        <v/>
      </c>
      <c r="AK418" s="26" t="str">
        <f t="shared" si="76"/>
        <v/>
      </c>
    </row>
    <row r="419" spans="1:37" x14ac:dyDescent="0.25">
      <c r="A419" s="97"/>
      <c r="B419" s="26" t="str">
        <f t="shared" si="66"/>
        <v/>
      </c>
      <c r="C419" s="97"/>
      <c r="D419" s="123"/>
      <c r="E419" s="124"/>
      <c r="F419" s="125"/>
      <c r="G419" s="97"/>
      <c r="H419" s="24" t="str">
        <f>IF($E419="", "", IFERROR(ROUND($E419*INDEX('Intro &amp; Setup'!$BY$8:$BY$9, MATCH($E$8, 'Intro &amp; Setup'!$BX$8:$BX$9, 0)), 2), ""))</f>
        <v/>
      </c>
      <c r="I419" s="18" t="str">
        <f>IF(OR($E419="", $F419=""), "", IF($E$8='Intro &amp; Setup'!$BX$9, $F419/$E419, IF($H$8='Intro &amp; Setup'!$BX$9, $F419/$H419, "")))</f>
        <v/>
      </c>
      <c r="J419" s="21" t="str">
        <f>IF(OR($E419="", $F419=""), "", IF($E$8='Intro &amp; Setup'!$BX$8, $F419/$E419, IF($H$8='Intro &amp; Setup'!$BX$8, $F419/$H419, "")))</f>
        <v/>
      </c>
      <c r="K419" s="97"/>
      <c r="L419" s="42" t="str">
        <f t="array" ref="L419">IF($W419="", "", IFERROR(INDEX('Standard Runs'!$D$11:$D$65, MATCH(1, ('Standard Runs'!$F$11:$F$65&lt;=E419)*('Standard Runs'!$G$11:$G$65&gt;=E419), 0)), ""))</f>
        <v/>
      </c>
      <c r="M419" s="45" t="str">
        <f t="shared" si="67"/>
        <v/>
      </c>
      <c r="N419" s="97"/>
      <c r="O419" s="52" t="str">
        <f t="shared" si="68"/>
        <v/>
      </c>
      <c r="P419" s="53" t="str">
        <f>IF(OR($L419="", $M419=""), "", COUNTIFS($L$11:$L$2510, $L419, $M$11:$M$2510, "&lt;"&amp;$M419)+1+COUNTIFS($L$11:$L419, $L419, $M$11:$M419, $M419)-1)</f>
        <v/>
      </c>
      <c r="Q419" s="97"/>
      <c r="R419" s="57" t="str">
        <f t="array" ref="R419">IF(OR($L419="", $M419=""), "", MIN(IF($L$11:$L$2510=$L419, $M$11:$M$2510)))</f>
        <v/>
      </c>
      <c r="S419" s="18" t="str">
        <f t="array" ref="S419">IF(OR($L419="", $M419=""), "", AVERAGEIF($L$11:$L$2510, $L419, $M$11:$M$2510))</f>
        <v/>
      </c>
      <c r="T419" s="21" t="str">
        <f t="array" ref="T419">IF(OR($L419="", $M419=""), "", MAX(IF($L$11:$L$2510=$L419, $M$11:$M$2510)))</f>
        <v/>
      </c>
      <c r="U419" s="97"/>
      <c r="W419" s="26" t="str">
        <f t="shared" si="69"/>
        <v/>
      </c>
      <c r="X419" s="26" t="str">
        <f t="shared" si="70"/>
        <v/>
      </c>
      <c r="Z419" s="48" t="str">
        <f>IFERROR(INDEX('Standard Runs'!$E$11:$E$65, MATCH($L419, 'Standard Runs'!$D$11:$D$65, 0)), "")</f>
        <v/>
      </c>
      <c r="AB419" s="26" t="str">
        <f t="shared" si="71"/>
        <v/>
      </c>
      <c r="AC419" s="26" t="str">
        <f t="shared" si="72"/>
        <v/>
      </c>
      <c r="AE419" s="26" t="str">
        <f t="shared" si="73"/>
        <v/>
      </c>
      <c r="AG419" s="26" t="str">
        <f>IF($D419="", "", COUNTIF($D$11:$D$2510, "&gt;"&amp;$D419)+1+COUNTIF($D$11:$D419, $D419)-1)</f>
        <v/>
      </c>
      <c r="AH419" s="92" t="str">
        <f t="shared" si="74"/>
        <v/>
      </c>
      <c r="AJ419" s="26" t="str">
        <f t="shared" si="75"/>
        <v/>
      </c>
      <c r="AK419" s="26" t="str">
        <f t="shared" si="76"/>
        <v/>
      </c>
    </row>
    <row r="420" spans="1:37" x14ac:dyDescent="0.25">
      <c r="A420" s="97"/>
      <c r="B420" s="26" t="str">
        <f t="shared" si="66"/>
        <v/>
      </c>
      <c r="C420" s="97"/>
      <c r="D420" s="123"/>
      <c r="E420" s="124"/>
      <c r="F420" s="125"/>
      <c r="G420" s="97"/>
      <c r="H420" s="24" t="str">
        <f>IF($E420="", "", IFERROR(ROUND($E420*INDEX('Intro &amp; Setup'!$BY$8:$BY$9, MATCH($E$8, 'Intro &amp; Setup'!$BX$8:$BX$9, 0)), 2), ""))</f>
        <v/>
      </c>
      <c r="I420" s="18" t="str">
        <f>IF(OR($E420="", $F420=""), "", IF($E$8='Intro &amp; Setup'!$BX$9, $F420/$E420, IF($H$8='Intro &amp; Setup'!$BX$9, $F420/$H420, "")))</f>
        <v/>
      </c>
      <c r="J420" s="21" t="str">
        <f>IF(OR($E420="", $F420=""), "", IF($E$8='Intro &amp; Setup'!$BX$8, $F420/$E420, IF($H$8='Intro &amp; Setup'!$BX$8, $F420/$H420, "")))</f>
        <v/>
      </c>
      <c r="K420" s="97"/>
      <c r="L420" s="42" t="str">
        <f t="array" ref="L420">IF($W420="", "", IFERROR(INDEX('Standard Runs'!$D$11:$D$65, MATCH(1, ('Standard Runs'!$F$11:$F$65&lt;=E420)*('Standard Runs'!$G$11:$G$65&gt;=E420), 0)), ""))</f>
        <v/>
      </c>
      <c r="M420" s="45" t="str">
        <f t="shared" si="67"/>
        <v/>
      </c>
      <c r="N420" s="97"/>
      <c r="O420" s="52" t="str">
        <f t="shared" si="68"/>
        <v/>
      </c>
      <c r="P420" s="53" t="str">
        <f>IF(OR($L420="", $M420=""), "", COUNTIFS($L$11:$L$2510, $L420, $M$11:$M$2510, "&lt;"&amp;$M420)+1+COUNTIFS($L$11:$L420, $L420, $M$11:$M420, $M420)-1)</f>
        <v/>
      </c>
      <c r="Q420" s="97"/>
      <c r="R420" s="57" t="str">
        <f t="array" ref="R420">IF(OR($L420="", $M420=""), "", MIN(IF($L$11:$L$2510=$L420, $M$11:$M$2510)))</f>
        <v/>
      </c>
      <c r="S420" s="18" t="str">
        <f t="array" ref="S420">IF(OR($L420="", $M420=""), "", AVERAGEIF($L$11:$L$2510, $L420, $M$11:$M$2510))</f>
        <v/>
      </c>
      <c r="T420" s="21" t="str">
        <f t="array" ref="T420">IF(OR($L420="", $M420=""), "", MAX(IF($L$11:$L$2510=$L420, $M$11:$M$2510)))</f>
        <v/>
      </c>
      <c r="U420" s="97"/>
      <c r="W420" s="26" t="str">
        <f t="shared" si="69"/>
        <v/>
      </c>
      <c r="X420" s="26" t="str">
        <f t="shared" si="70"/>
        <v/>
      </c>
      <c r="Z420" s="48" t="str">
        <f>IFERROR(INDEX('Standard Runs'!$E$11:$E$65, MATCH($L420, 'Standard Runs'!$D$11:$D$65, 0)), "")</f>
        <v/>
      </c>
      <c r="AB420" s="26" t="str">
        <f t="shared" si="71"/>
        <v/>
      </c>
      <c r="AC420" s="26" t="str">
        <f t="shared" si="72"/>
        <v/>
      </c>
      <c r="AE420" s="26" t="str">
        <f t="shared" si="73"/>
        <v/>
      </c>
      <c r="AG420" s="26" t="str">
        <f>IF($D420="", "", COUNTIF($D$11:$D$2510, "&gt;"&amp;$D420)+1+COUNTIF($D$11:$D420, $D420)-1)</f>
        <v/>
      </c>
      <c r="AH420" s="92" t="str">
        <f t="shared" si="74"/>
        <v/>
      </c>
      <c r="AJ420" s="26" t="str">
        <f t="shared" si="75"/>
        <v/>
      </c>
      <c r="AK420" s="26" t="str">
        <f t="shared" si="76"/>
        <v/>
      </c>
    </row>
    <row r="421" spans="1:37" x14ac:dyDescent="0.25">
      <c r="A421" s="97"/>
      <c r="B421" s="26" t="str">
        <f t="shared" si="66"/>
        <v/>
      </c>
      <c r="C421" s="97"/>
      <c r="D421" s="123"/>
      <c r="E421" s="124"/>
      <c r="F421" s="125"/>
      <c r="G421" s="97"/>
      <c r="H421" s="24" t="str">
        <f>IF($E421="", "", IFERROR(ROUND($E421*INDEX('Intro &amp; Setup'!$BY$8:$BY$9, MATCH($E$8, 'Intro &amp; Setup'!$BX$8:$BX$9, 0)), 2), ""))</f>
        <v/>
      </c>
      <c r="I421" s="18" t="str">
        <f>IF(OR($E421="", $F421=""), "", IF($E$8='Intro &amp; Setup'!$BX$9, $F421/$E421, IF($H$8='Intro &amp; Setup'!$BX$9, $F421/$H421, "")))</f>
        <v/>
      </c>
      <c r="J421" s="21" t="str">
        <f>IF(OR($E421="", $F421=""), "", IF($E$8='Intro &amp; Setup'!$BX$8, $F421/$E421, IF($H$8='Intro &amp; Setup'!$BX$8, $F421/$H421, "")))</f>
        <v/>
      </c>
      <c r="K421" s="97"/>
      <c r="L421" s="42" t="str">
        <f t="array" ref="L421">IF($W421="", "", IFERROR(INDEX('Standard Runs'!$D$11:$D$65, MATCH(1, ('Standard Runs'!$F$11:$F$65&lt;=E421)*('Standard Runs'!$G$11:$G$65&gt;=E421), 0)), ""))</f>
        <v/>
      </c>
      <c r="M421" s="45" t="str">
        <f t="shared" si="67"/>
        <v/>
      </c>
      <c r="N421" s="97"/>
      <c r="O421" s="52" t="str">
        <f t="shared" si="68"/>
        <v/>
      </c>
      <c r="P421" s="53" t="str">
        <f>IF(OR($L421="", $M421=""), "", COUNTIFS($L$11:$L$2510, $L421, $M$11:$M$2510, "&lt;"&amp;$M421)+1+COUNTIFS($L$11:$L421, $L421, $M$11:$M421, $M421)-1)</f>
        <v/>
      </c>
      <c r="Q421" s="97"/>
      <c r="R421" s="57" t="str">
        <f t="array" ref="R421">IF(OR($L421="", $M421=""), "", MIN(IF($L$11:$L$2510=$L421, $M$11:$M$2510)))</f>
        <v/>
      </c>
      <c r="S421" s="18" t="str">
        <f t="array" ref="S421">IF(OR($L421="", $M421=""), "", AVERAGEIF($L$11:$L$2510, $L421, $M$11:$M$2510))</f>
        <v/>
      </c>
      <c r="T421" s="21" t="str">
        <f t="array" ref="T421">IF(OR($L421="", $M421=""), "", MAX(IF($L$11:$L$2510=$L421, $M$11:$M$2510)))</f>
        <v/>
      </c>
      <c r="U421" s="97"/>
      <c r="W421" s="26" t="str">
        <f t="shared" si="69"/>
        <v/>
      </c>
      <c r="X421" s="26" t="str">
        <f t="shared" si="70"/>
        <v/>
      </c>
      <c r="Z421" s="48" t="str">
        <f>IFERROR(INDEX('Standard Runs'!$E$11:$E$65, MATCH($L421, 'Standard Runs'!$D$11:$D$65, 0)), "")</f>
        <v/>
      </c>
      <c r="AB421" s="26" t="str">
        <f t="shared" si="71"/>
        <v/>
      </c>
      <c r="AC421" s="26" t="str">
        <f t="shared" si="72"/>
        <v/>
      </c>
      <c r="AE421" s="26" t="str">
        <f t="shared" si="73"/>
        <v/>
      </c>
      <c r="AG421" s="26" t="str">
        <f>IF($D421="", "", COUNTIF($D$11:$D$2510, "&gt;"&amp;$D421)+1+COUNTIF($D$11:$D421, $D421)-1)</f>
        <v/>
      </c>
      <c r="AH421" s="92" t="str">
        <f t="shared" si="74"/>
        <v/>
      </c>
      <c r="AJ421" s="26" t="str">
        <f t="shared" si="75"/>
        <v/>
      </c>
      <c r="AK421" s="26" t="str">
        <f t="shared" si="76"/>
        <v/>
      </c>
    </row>
    <row r="422" spans="1:37" x14ac:dyDescent="0.25">
      <c r="A422" s="97"/>
      <c r="B422" s="26" t="str">
        <f t="shared" si="66"/>
        <v/>
      </c>
      <c r="C422" s="97"/>
      <c r="D422" s="123"/>
      <c r="E422" s="124"/>
      <c r="F422" s="125"/>
      <c r="G422" s="97"/>
      <c r="H422" s="24" t="str">
        <f>IF($E422="", "", IFERROR(ROUND($E422*INDEX('Intro &amp; Setup'!$BY$8:$BY$9, MATCH($E$8, 'Intro &amp; Setup'!$BX$8:$BX$9, 0)), 2), ""))</f>
        <v/>
      </c>
      <c r="I422" s="18" t="str">
        <f>IF(OR($E422="", $F422=""), "", IF($E$8='Intro &amp; Setup'!$BX$9, $F422/$E422, IF($H$8='Intro &amp; Setup'!$BX$9, $F422/$H422, "")))</f>
        <v/>
      </c>
      <c r="J422" s="21" t="str">
        <f>IF(OR($E422="", $F422=""), "", IF($E$8='Intro &amp; Setup'!$BX$8, $F422/$E422, IF($H$8='Intro &amp; Setup'!$BX$8, $F422/$H422, "")))</f>
        <v/>
      </c>
      <c r="K422" s="97"/>
      <c r="L422" s="42" t="str">
        <f t="array" ref="L422">IF($W422="", "", IFERROR(INDEX('Standard Runs'!$D$11:$D$65, MATCH(1, ('Standard Runs'!$F$11:$F$65&lt;=E422)*('Standard Runs'!$G$11:$G$65&gt;=E422), 0)), ""))</f>
        <v/>
      </c>
      <c r="M422" s="45" t="str">
        <f t="shared" si="67"/>
        <v/>
      </c>
      <c r="N422" s="97"/>
      <c r="O422" s="52" t="str">
        <f t="shared" si="68"/>
        <v/>
      </c>
      <c r="P422" s="53" t="str">
        <f>IF(OR($L422="", $M422=""), "", COUNTIFS($L$11:$L$2510, $L422, $M$11:$M$2510, "&lt;"&amp;$M422)+1+COUNTIFS($L$11:$L422, $L422, $M$11:$M422, $M422)-1)</f>
        <v/>
      </c>
      <c r="Q422" s="97"/>
      <c r="R422" s="57" t="str">
        <f t="array" ref="R422">IF(OR($L422="", $M422=""), "", MIN(IF($L$11:$L$2510=$L422, $M$11:$M$2510)))</f>
        <v/>
      </c>
      <c r="S422" s="18" t="str">
        <f t="array" ref="S422">IF(OR($L422="", $M422=""), "", AVERAGEIF($L$11:$L$2510, $L422, $M$11:$M$2510))</f>
        <v/>
      </c>
      <c r="T422" s="21" t="str">
        <f t="array" ref="T422">IF(OR($L422="", $M422=""), "", MAX(IF($L$11:$L$2510=$L422, $M$11:$M$2510)))</f>
        <v/>
      </c>
      <c r="U422" s="97"/>
      <c r="W422" s="26" t="str">
        <f t="shared" si="69"/>
        <v/>
      </c>
      <c r="X422" s="26" t="str">
        <f t="shared" si="70"/>
        <v/>
      </c>
      <c r="Z422" s="48" t="str">
        <f>IFERROR(INDEX('Standard Runs'!$E$11:$E$65, MATCH($L422, 'Standard Runs'!$D$11:$D$65, 0)), "")</f>
        <v/>
      </c>
      <c r="AB422" s="26" t="str">
        <f t="shared" si="71"/>
        <v/>
      </c>
      <c r="AC422" s="26" t="str">
        <f t="shared" si="72"/>
        <v/>
      </c>
      <c r="AE422" s="26" t="str">
        <f t="shared" si="73"/>
        <v/>
      </c>
      <c r="AG422" s="26" t="str">
        <f>IF($D422="", "", COUNTIF($D$11:$D$2510, "&gt;"&amp;$D422)+1+COUNTIF($D$11:$D422, $D422)-1)</f>
        <v/>
      </c>
      <c r="AH422" s="92" t="str">
        <f t="shared" si="74"/>
        <v/>
      </c>
      <c r="AJ422" s="26" t="str">
        <f t="shared" si="75"/>
        <v/>
      </c>
      <c r="AK422" s="26" t="str">
        <f t="shared" si="76"/>
        <v/>
      </c>
    </row>
    <row r="423" spans="1:37" x14ac:dyDescent="0.25">
      <c r="A423" s="97"/>
      <c r="B423" s="26" t="str">
        <f t="shared" si="66"/>
        <v/>
      </c>
      <c r="C423" s="97"/>
      <c r="D423" s="123"/>
      <c r="E423" s="124"/>
      <c r="F423" s="125"/>
      <c r="G423" s="97"/>
      <c r="H423" s="24" t="str">
        <f>IF($E423="", "", IFERROR(ROUND($E423*INDEX('Intro &amp; Setup'!$BY$8:$BY$9, MATCH($E$8, 'Intro &amp; Setup'!$BX$8:$BX$9, 0)), 2), ""))</f>
        <v/>
      </c>
      <c r="I423" s="18" t="str">
        <f>IF(OR($E423="", $F423=""), "", IF($E$8='Intro &amp; Setup'!$BX$9, $F423/$E423, IF($H$8='Intro &amp; Setup'!$BX$9, $F423/$H423, "")))</f>
        <v/>
      </c>
      <c r="J423" s="21" t="str">
        <f>IF(OR($E423="", $F423=""), "", IF($E$8='Intro &amp; Setup'!$BX$8, $F423/$E423, IF($H$8='Intro &amp; Setup'!$BX$8, $F423/$H423, "")))</f>
        <v/>
      </c>
      <c r="K423" s="97"/>
      <c r="L423" s="42" t="str">
        <f t="array" ref="L423">IF($W423="", "", IFERROR(INDEX('Standard Runs'!$D$11:$D$65, MATCH(1, ('Standard Runs'!$F$11:$F$65&lt;=E423)*('Standard Runs'!$G$11:$G$65&gt;=E423), 0)), ""))</f>
        <v/>
      </c>
      <c r="M423" s="45" t="str">
        <f t="shared" si="67"/>
        <v/>
      </c>
      <c r="N423" s="97"/>
      <c r="O423" s="52" t="str">
        <f t="shared" si="68"/>
        <v/>
      </c>
      <c r="P423" s="53" t="str">
        <f>IF(OR($L423="", $M423=""), "", COUNTIFS($L$11:$L$2510, $L423, $M$11:$M$2510, "&lt;"&amp;$M423)+1+COUNTIFS($L$11:$L423, $L423, $M$11:$M423, $M423)-1)</f>
        <v/>
      </c>
      <c r="Q423" s="97"/>
      <c r="R423" s="57" t="str">
        <f t="array" ref="R423">IF(OR($L423="", $M423=""), "", MIN(IF($L$11:$L$2510=$L423, $M$11:$M$2510)))</f>
        <v/>
      </c>
      <c r="S423" s="18" t="str">
        <f t="array" ref="S423">IF(OR($L423="", $M423=""), "", AVERAGEIF($L$11:$L$2510, $L423, $M$11:$M$2510))</f>
        <v/>
      </c>
      <c r="T423" s="21" t="str">
        <f t="array" ref="T423">IF(OR($L423="", $M423=""), "", MAX(IF($L$11:$L$2510=$L423, $M$11:$M$2510)))</f>
        <v/>
      </c>
      <c r="U423" s="97"/>
      <c r="W423" s="26" t="str">
        <f t="shared" si="69"/>
        <v/>
      </c>
      <c r="X423" s="26" t="str">
        <f t="shared" si="70"/>
        <v/>
      </c>
      <c r="Z423" s="48" t="str">
        <f>IFERROR(INDEX('Standard Runs'!$E$11:$E$65, MATCH($L423, 'Standard Runs'!$D$11:$D$65, 0)), "")</f>
        <v/>
      </c>
      <c r="AB423" s="26" t="str">
        <f t="shared" si="71"/>
        <v/>
      </c>
      <c r="AC423" s="26" t="str">
        <f t="shared" si="72"/>
        <v/>
      </c>
      <c r="AE423" s="26" t="str">
        <f t="shared" si="73"/>
        <v/>
      </c>
      <c r="AG423" s="26" t="str">
        <f>IF($D423="", "", COUNTIF($D$11:$D$2510, "&gt;"&amp;$D423)+1+COUNTIF($D$11:$D423, $D423)-1)</f>
        <v/>
      </c>
      <c r="AH423" s="92" t="str">
        <f t="shared" si="74"/>
        <v/>
      </c>
      <c r="AJ423" s="26" t="str">
        <f t="shared" si="75"/>
        <v/>
      </c>
      <c r="AK423" s="26" t="str">
        <f t="shared" si="76"/>
        <v/>
      </c>
    </row>
    <row r="424" spans="1:37" x14ac:dyDescent="0.25">
      <c r="A424" s="97"/>
      <c r="B424" s="26" t="str">
        <f t="shared" si="66"/>
        <v/>
      </c>
      <c r="C424" s="97"/>
      <c r="D424" s="123"/>
      <c r="E424" s="124"/>
      <c r="F424" s="125"/>
      <c r="G424" s="97"/>
      <c r="H424" s="24" t="str">
        <f>IF($E424="", "", IFERROR(ROUND($E424*INDEX('Intro &amp; Setup'!$BY$8:$BY$9, MATCH($E$8, 'Intro &amp; Setup'!$BX$8:$BX$9, 0)), 2), ""))</f>
        <v/>
      </c>
      <c r="I424" s="18" t="str">
        <f>IF(OR($E424="", $F424=""), "", IF($E$8='Intro &amp; Setup'!$BX$9, $F424/$E424, IF($H$8='Intro &amp; Setup'!$BX$9, $F424/$H424, "")))</f>
        <v/>
      </c>
      <c r="J424" s="21" t="str">
        <f>IF(OR($E424="", $F424=""), "", IF($E$8='Intro &amp; Setup'!$BX$8, $F424/$E424, IF($H$8='Intro &amp; Setup'!$BX$8, $F424/$H424, "")))</f>
        <v/>
      </c>
      <c r="K424" s="97"/>
      <c r="L424" s="42" t="str">
        <f t="array" ref="L424">IF($W424="", "", IFERROR(INDEX('Standard Runs'!$D$11:$D$65, MATCH(1, ('Standard Runs'!$F$11:$F$65&lt;=E424)*('Standard Runs'!$G$11:$G$65&gt;=E424), 0)), ""))</f>
        <v/>
      </c>
      <c r="M424" s="45" t="str">
        <f t="shared" si="67"/>
        <v/>
      </c>
      <c r="N424" s="97"/>
      <c r="O424" s="52" t="str">
        <f t="shared" si="68"/>
        <v/>
      </c>
      <c r="P424" s="53" t="str">
        <f>IF(OR($L424="", $M424=""), "", COUNTIFS($L$11:$L$2510, $L424, $M$11:$M$2510, "&lt;"&amp;$M424)+1+COUNTIFS($L$11:$L424, $L424, $M$11:$M424, $M424)-1)</f>
        <v/>
      </c>
      <c r="Q424" s="97"/>
      <c r="R424" s="57" t="str">
        <f t="array" ref="R424">IF(OR($L424="", $M424=""), "", MIN(IF($L$11:$L$2510=$L424, $M$11:$M$2510)))</f>
        <v/>
      </c>
      <c r="S424" s="18" t="str">
        <f t="array" ref="S424">IF(OR($L424="", $M424=""), "", AVERAGEIF($L$11:$L$2510, $L424, $M$11:$M$2510))</f>
        <v/>
      </c>
      <c r="T424" s="21" t="str">
        <f t="array" ref="T424">IF(OR($L424="", $M424=""), "", MAX(IF($L$11:$L$2510=$L424, $M$11:$M$2510)))</f>
        <v/>
      </c>
      <c r="U424" s="97"/>
      <c r="W424" s="26" t="str">
        <f t="shared" si="69"/>
        <v/>
      </c>
      <c r="X424" s="26" t="str">
        <f t="shared" si="70"/>
        <v/>
      </c>
      <c r="Z424" s="48" t="str">
        <f>IFERROR(INDEX('Standard Runs'!$E$11:$E$65, MATCH($L424, 'Standard Runs'!$D$11:$D$65, 0)), "")</f>
        <v/>
      </c>
      <c r="AB424" s="26" t="str">
        <f t="shared" si="71"/>
        <v/>
      </c>
      <c r="AC424" s="26" t="str">
        <f t="shared" si="72"/>
        <v/>
      </c>
      <c r="AE424" s="26" t="str">
        <f t="shared" si="73"/>
        <v/>
      </c>
      <c r="AG424" s="26" t="str">
        <f>IF($D424="", "", COUNTIF($D$11:$D$2510, "&gt;"&amp;$D424)+1+COUNTIF($D$11:$D424, $D424)-1)</f>
        <v/>
      </c>
      <c r="AH424" s="92" t="str">
        <f t="shared" si="74"/>
        <v/>
      </c>
      <c r="AJ424" s="26" t="str">
        <f t="shared" si="75"/>
        <v/>
      </c>
      <c r="AK424" s="26" t="str">
        <f t="shared" si="76"/>
        <v/>
      </c>
    </row>
    <row r="425" spans="1:37" x14ac:dyDescent="0.25">
      <c r="A425" s="97"/>
      <c r="B425" s="26" t="str">
        <f t="shared" si="66"/>
        <v/>
      </c>
      <c r="C425" s="97"/>
      <c r="D425" s="123"/>
      <c r="E425" s="124"/>
      <c r="F425" s="125"/>
      <c r="G425" s="97"/>
      <c r="H425" s="24" t="str">
        <f>IF($E425="", "", IFERROR(ROUND($E425*INDEX('Intro &amp; Setup'!$BY$8:$BY$9, MATCH($E$8, 'Intro &amp; Setup'!$BX$8:$BX$9, 0)), 2), ""))</f>
        <v/>
      </c>
      <c r="I425" s="18" t="str">
        <f>IF(OR($E425="", $F425=""), "", IF($E$8='Intro &amp; Setup'!$BX$9, $F425/$E425, IF($H$8='Intro &amp; Setup'!$BX$9, $F425/$H425, "")))</f>
        <v/>
      </c>
      <c r="J425" s="21" t="str">
        <f>IF(OR($E425="", $F425=""), "", IF($E$8='Intro &amp; Setup'!$BX$8, $F425/$E425, IF($H$8='Intro &amp; Setup'!$BX$8, $F425/$H425, "")))</f>
        <v/>
      </c>
      <c r="K425" s="97"/>
      <c r="L425" s="42" t="str">
        <f t="array" ref="L425">IF($W425="", "", IFERROR(INDEX('Standard Runs'!$D$11:$D$65, MATCH(1, ('Standard Runs'!$F$11:$F$65&lt;=E425)*('Standard Runs'!$G$11:$G$65&gt;=E425), 0)), ""))</f>
        <v/>
      </c>
      <c r="M425" s="45" t="str">
        <f t="shared" si="67"/>
        <v/>
      </c>
      <c r="N425" s="97"/>
      <c r="O425" s="52" t="str">
        <f t="shared" si="68"/>
        <v/>
      </c>
      <c r="P425" s="53" t="str">
        <f>IF(OR($L425="", $M425=""), "", COUNTIFS($L$11:$L$2510, $L425, $M$11:$M$2510, "&lt;"&amp;$M425)+1+COUNTIFS($L$11:$L425, $L425, $M$11:$M425, $M425)-1)</f>
        <v/>
      </c>
      <c r="Q425" s="97"/>
      <c r="R425" s="57" t="str">
        <f t="array" ref="R425">IF(OR($L425="", $M425=""), "", MIN(IF($L$11:$L$2510=$L425, $M$11:$M$2510)))</f>
        <v/>
      </c>
      <c r="S425" s="18" t="str">
        <f t="array" ref="S425">IF(OR($L425="", $M425=""), "", AVERAGEIF($L$11:$L$2510, $L425, $M$11:$M$2510))</f>
        <v/>
      </c>
      <c r="T425" s="21" t="str">
        <f t="array" ref="T425">IF(OR($L425="", $M425=""), "", MAX(IF($L$11:$L$2510=$L425, $M$11:$M$2510)))</f>
        <v/>
      </c>
      <c r="U425" s="97"/>
      <c r="W425" s="26" t="str">
        <f t="shared" si="69"/>
        <v/>
      </c>
      <c r="X425" s="26" t="str">
        <f t="shared" si="70"/>
        <v/>
      </c>
      <c r="Z425" s="48" t="str">
        <f>IFERROR(INDEX('Standard Runs'!$E$11:$E$65, MATCH($L425, 'Standard Runs'!$D$11:$D$65, 0)), "")</f>
        <v/>
      </c>
      <c r="AB425" s="26" t="str">
        <f t="shared" si="71"/>
        <v/>
      </c>
      <c r="AC425" s="26" t="str">
        <f t="shared" si="72"/>
        <v/>
      </c>
      <c r="AE425" s="26" t="str">
        <f t="shared" si="73"/>
        <v/>
      </c>
      <c r="AG425" s="26" t="str">
        <f>IF($D425="", "", COUNTIF($D$11:$D$2510, "&gt;"&amp;$D425)+1+COUNTIF($D$11:$D425, $D425)-1)</f>
        <v/>
      </c>
      <c r="AH425" s="92" t="str">
        <f t="shared" si="74"/>
        <v/>
      </c>
      <c r="AJ425" s="26" t="str">
        <f t="shared" si="75"/>
        <v/>
      </c>
      <c r="AK425" s="26" t="str">
        <f t="shared" si="76"/>
        <v/>
      </c>
    </row>
    <row r="426" spans="1:37" x14ac:dyDescent="0.25">
      <c r="A426" s="97"/>
      <c r="B426" s="26" t="str">
        <f t="shared" si="66"/>
        <v/>
      </c>
      <c r="C426" s="97"/>
      <c r="D426" s="123"/>
      <c r="E426" s="124"/>
      <c r="F426" s="125"/>
      <c r="G426" s="97"/>
      <c r="H426" s="24" t="str">
        <f>IF($E426="", "", IFERROR(ROUND($E426*INDEX('Intro &amp; Setup'!$BY$8:$BY$9, MATCH($E$8, 'Intro &amp; Setup'!$BX$8:$BX$9, 0)), 2), ""))</f>
        <v/>
      </c>
      <c r="I426" s="18" t="str">
        <f>IF(OR($E426="", $F426=""), "", IF($E$8='Intro &amp; Setup'!$BX$9, $F426/$E426, IF($H$8='Intro &amp; Setup'!$BX$9, $F426/$H426, "")))</f>
        <v/>
      </c>
      <c r="J426" s="21" t="str">
        <f>IF(OR($E426="", $F426=""), "", IF($E$8='Intro &amp; Setup'!$BX$8, $F426/$E426, IF($H$8='Intro &amp; Setup'!$BX$8, $F426/$H426, "")))</f>
        <v/>
      </c>
      <c r="K426" s="97"/>
      <c r="L426" s="42" t="str">
        <f t="array" ref="L426">IF($W426="", "", IFERROR(INDEX('Standard Runs'!$D$11:$D$65, MATCH(1, ('Standard Runs'!$F$11:$F$65&lt;=E426)*('Standard Runs'!$G$11:$G$65&gt;=E426), 0)), ""))</f>
        <v/>
      </c>
      <c r="M426" s="45" t="str">
        <f t="shared" si="67"/>
        <v/>
      </c>
      <c r="N426" s="97"/>
      <c r="O426" s="52" t="str">
        <f t="shared" si="68"/>
        <v/>
      </c>
      <c r="P426" s="53" t="str">
        <f>IF(OR($L426="", $M426=""), "", COUNTIFS($L$11:$L$2510, $L426, $M$11:$M$2510, "&lt;"&amp;$M426)+1+COUNTIFS($L$11:$L426, $L426, $M$11:$M426, $M426)-1)</f>
        <v/>
      </c>
      <c r="Q426" s="97"/>
      <c r="R426" s="57" t="str">
        <f t="array" ref="R426">IF(OR($L426="", $M426=""), "", MIN(IF($L$11:$L$2510=$L426, $M$11:$M$2510)))</f>
        <v/>
      </c>
      <c r="S426" s="18" t="str">
        <f t="array" ref="S426">IF(OR($L426="", $M426=""), "", AVERAGEIF($L$11:$L$2510, $L426, $M$11:$M$2510))</f>
        <v/>
      </c>
      <c r="T426" s="21" t="str">
        <f t="array" ref="T426">IF(OR($L426="", $M426=""), "", MAX(IF($L$11:$L$2510=$L426, $M$11:$M$2510)))</f>
        <v/>
      </c>
      <c r="U426" s="97"/>
      <c r="W426" s="26" t="str">
        <f t="shared" si="69"/>
        <v/>
      </c>
      <c r="X426" s="26" t="str">
        <f t="shared" si="70"/>
        <v/>
      </c>
      <c r="Z426" s="48" t="str">
        <f>IFERROR(INDEX('Standard Runs'!$E$11:$E$65, MATCH($L426, 'Standard Runs'!$D$11:$D$65, 0)), "")</f>
        <v/>
      </c>
      <c r="AB426" s="26" t="str">
        <f t="shared" si="71"/>
        <v/>
      </c>
      <c r="AC426" s="26" t="str">
        <f t="shared" si="72"/>
        <v/>
      </c>
      <c r="AE426" s="26" t="str">
        <f t="shared" si="73"/>
        <v/>
      </c>
      <c r="AG426" s="26" t="str">
        <f>IF($D426="", "", COUNTIF($D$11:$D$2510, "&gt;"&amp;$D426)+1+COUNTIF($D$11:$D426, $D426)-1)</f>
        <v/>
      </c>
      <c r="AH426" s="92" t="str">
        <f t="shared" si="74"/>
        <v/>
      </c>
      <c r="AJ426" s="26" t="str">
        <f t="shared" si="75"/>
        <v/>
      </c>
      <c r="AK426" s="26" t="str">
        <f t="shared" si="76"/>
        <v/>
      </c>
    </row>
    <row r="427" spans="1:37" x14ac:dyDescent="0.25">
      <c r="A427" s="97"/>
      <c r="B427" s="26" t="str">
        <f t="shared" si="66"/>
        <v/>
      </c>
      <c r="C427" s="97"/>
      <c r="D427" s="123"/>
      <c r="E427" s="124"/>
      <c r="F427" s="125"/>
      <c r="G427" s="97"/>
      <c r="H427" s="24" t="str">
        <f>IF($E427="", "", IFERROR(ROUND($E427*INDEX('Intro &amp; Setup'!$BY$8:$BY$9, MATCH($E$8, 'Intro &amp; Setup'!$BX$8:$BX$9, 0)), 2), ""))</f>
        <v/>
      </c>
      <c r="I427" s="18" t="str">
        <f>IF(OR($E427="", $F427=""), "", IF($E$8='Intro &amp; Setup'!$BX$9, $F427/$E427, IF($H$8='Intro &amp; Setup'!$BX$9, $F427/$H427, "")))</f>
        <v/>
      </c>
      <c r="J427" s="21" t="str">
        <f>IF(OR($E427="", $F427=""), "", IF($E$8='Intro &amp; Setup'!$BX$8, $F427/$E427, IF($H$8='Intro &amp; Setup'!$BX$8, $F427/$H427, "")))</f>
        <v/>
      </c>
      <c r="K427" s="97"/>
      <c r="L427" s="42" t="str">
        <f t="array" ref="L427">IF($W427="", "", IFERROR(INDEX('Standard Runs'!$D$11:$D$65, MATCH(1, ('Standard Runs'!$F$11:$F$65&lt;=E427)*('Standard Runs'!$G$11:$G$65&gt;=E427), 0)), ""))</f>
        <v/>
      </c>
      <c r="M427" s="45" t="str">
        <f t="shared" si="67"/>
        <v/>
      </c>
      <c r="N427" s="97"/>
      <c r="O427" s="52" t="str">
        <f t="shared" si="68"/>
        <v/>
      </c>
      <c r="P427" s="53" t="str">
        <f>IF(OR($L427="", $M427=""), "", COUNTIFS($L$11:$L$2510, $L427, $M$11:$M$2510, "&lt;"&amp;$M427)+1+COUNTIFS($L$11:$L427, $L427, $M$11:$M427, $M427)-1)</f>
        <v/>
      </c>
      <c r="Q427" s="97"/>
      <c r="R427" s="57" t="str">
        <f t="array" ref="R427">IF(OR($L427="", $M427=""), "", MIN(IF($L$11:$L$2510=$L427, $M$11:$M$2510)))</f>
        <v/>
      </c>
      <c r="S427" s="18" t="str">
        <f t="array" ref="S427">IF(OR($L427="", $M427=""), "", AVERAGEIF($L$11:$L$2510, $L427, $M$11:$M$2510))</f>
        <v/>
      </c>
      <c r="T427" s="21" t="str">
        <f t="array" ref="T427">IF(OR($L427="", $M427=""), "", MAX(IF($L$11:$L$2510=$L427, $M$11:$M$2510)))</f>
        <v/>
      </c>
      <c r="U427" s="97"/>
      <c r="W427" s="26" t="str">
        <f t="shared" si="69"/>
        <v/>
      </c>
      <c r="X427" s="26" t="str">
        <f t="shared" si="70"/>
        <v/>
      </c>
      <c r="Z427" s="48" t="str">
        <f>IFERROR(INDEX('Standard Runs'!$E$11:$E$65, MATCH($L427, 'Standard Runs'!$D$11:$D$65, 0)), "")</f>
        <v/>
      </c>
      <c r="AB427" s="26" t="str">
        <f t="shared" si="71"/>
        <v/>
      </c>
      <c r="AC427" s="26" t="str">
        <f t="shared" si="72"/>
        <v/>
      </c>
      <c r="AE427" s="26" t="str">
        <f t="shared" si="73"/>
        <v/>
      </c>
      <c r="AG427" s="26" t="str">
        <f>IF($D427="", "", COUNTIF($D$11:$D$2510, "&gt;"&amp;$D427)+1+COUNTIF($D$11:$D427, $D427)-1)</f>
        <v/>
      </c>
      <c r="AH427" s="92" t="str">
        <f t="shared" si="74"/>
        <v/>
      </c>
      <c r="AJ427" s="26" t="str">
        <f t="shared" si="75"/>
        <v/>
      </c>
      <c r="AK427" s="26" t="str">
        <f t="shared" si="76"/>
        <v/>
      </c>
    </row>
    <row r="428" spans="1:37" x14ac:dyDescent="0.25">
      <c r="A428" s="97"/>
      <c r="B428" s="26" t="str">
        <f t="shared" si="66"/>
        <v/>
      </c>
      <c r="C428" s="97"/>
      <c r="D428" s="123"/>
      <c r="E428" s="124"/>
      <c r="F428" s="125"/>
      <c r="G428" s="97"/>
      <c r="H428" s="24" t="str">
        <f>IF($E428="", "", IFERROR(ROUND($E428*INDEX('Intro &amp; Setup'!$BY$8:$BY$9, MATCH($E$8, 'Intro &amp; Setup'!$BX$8:$BX$9, 0)), 2), ""))</f>
        <v/>
      </c>
      <c r="I428" s="18" t="str">
        <f>IF(OR($E428="", $F428=""), "", IF($E$8='Intro &amp; Setup'!$BX$9, $F428/$E428, IF($H$8='Intro &amp; Setup'!$BX$9, $F428/$H428, "")))</f>
        <v/>
      </c>
      <c r="J428" s="21" t="str">
        <f>IF(OR($E428="", $F428=""), "", IF($E$8='Intro &amp; Setup'!$BX$8, $F428/$E428, IF($H$8='Intro &amp; Setup'!$BX$8, $F428/$H428, "")))</f>
        <v/>
      </c>
      <c r="K428" s="97"/>
      <c r="L428" s="42" t="str">
        <f t="array" ref="L428">IF($W428="", "", IFERROR(INDEX('Standard Runs'!$D$11:$D$65, MATCH(1, ('Standard Runs'!$F$11:$F$65&lt;=E428)*('Standard Runs'!$G$11:$G$65&gt;=E428), 0)), ""))</f>
        <v/>
      </c>
      <c r="M428" s="45" t="str">
        <f t="shared" si="67"/>
        <v/>
      </c>
      <c r="N428" s="97"/>
      <c r="O428" s="52" t="str">
        <f t="shared" si="68"/>
        <v/>
      </c>
      <c r="P428" s="53" t="str">
        <f>IF(OR($L428="", $M428=""), "", COUNTIFS($L$11:$L$2510, $L428, $M$11:$M$2510, "&lt;"&amp;$M428)+1+COUNTIFS($L$11:$L428, $L428, $M$11:$M428, $M428)-1)</f>
        <v/>
      </c>
      <c r="Q428" s="97"/>
      <c r="R428" s="57" t="str">
        <f t="array" ref="R428">IF(OR($L428="", $M428=""), "", MIN(IF($L$11:$L$2510=$L428, $M$11:$M$2510)))</f>
        <v/>
      </c>
      <c r="S428" s="18" t="str">
        <f t="array" ref="S428">IF(OR($L428="", $M428=""), "", AVERAGEIF($L$11:$L$2510, $L428, $M$11:$M$2510))</f>
        <v/>
      </c>
      <c r="T428" s="21" t="str">
        <f t="array" ref="T428">IF(OR($L428="", $M428=""), "", MAX(IF($L$11:$L$2510=$L428, $M$11:$M$2510)))</f>
        <v/>
      </c>
      <c r="U428" s="97"/>
      <c r="W428" s="26" t="str">
        <f t="shared" si="69"/>
        <v/>
      </c>
      <c r="X428" s="26" t="str">
        <f t="shared" si="70"/>
        <v/>
      </c>
      <c r="Z428" s="48" t="str">
        <f>IFERROR(INDEX('Standard Runs'!$E$11:$E$65, MATCH($L428, 'Standard Runs'!$D$11:$D$65, 0)), "")</f>
        <v/>
      </c>
      <c r="AB428" s="26" t="str">
        <f t="shared" si="71"/>
        <v/>
      </c>
      <c r="AC428" s="26" t="str">
        <f t="shared" si="72"/>
        <v/>
      </c>
      <c r="AE428" s="26" t="str">
        <f t="shared" si="73"/>
        <v/>
      </c>
      <c r="AG428" s="26" t="str">
        <f>IF($D428="", "", COUNTIF($D$11:$D$2510, "&gt;"&amp;$D428)+1+COUNTIF($D$11:$D428, $D428)-1)</f>
        <v/>
      </c>
      <c r="AH428" s="92" t="str">
        <f t="shared" si="74"/>
        <v/>
      </c>
      <c r="AJ428" s="26" t="str">
        <f t="shared" si="75"/>
        <v/>
      </c>
      <c r="AK428" s="26" t="str">
        <f t="shared" si="76"/>
        <v/>
      </c>
    </row>
    <row r="429" spans="1:37" x14ac:dyDescent="0.25">
      <c r="A429" s="97"/>
      <c r="B429" s="26" t="str">
        <f t="shared" si="66"/>
        <v/>
      </c>
      <c r="C429" s="97"/>
      <c r="D429" s="123"/>
      <c r="E429" s="124"/>
      <c r="F429" s="125"/>
      <c r="G429" s="97"/>
      <c r="H429" s="24" t="str">
        <f>IF($E429="", "", IFERROR(ROUND($E429*INDEX('Intro &amp; Setup'!$BY$8:$BY$9, MATCH($E$8, 'Intro &amp; Setup'!$BX$8:$BX$9, 0)), 2), ""))</f>
        <v/>
      </c>
      <c r="I429" s="18" t="str">
        <f>IF(OR($E429="", $F429=""), "", IF($E$8='Intro &amp; Setup'!$BX$9, $F429/$E429, IF($H$8='Intro &amp; Setup'!$BX$9, $F429/$H429, "")))</f>
        <v/>
      </c>
      <c r="J429" s="21" t="str">
        <f>IF(OR($E429="", $F429=""), "", IF($E$8='Intro &amp; Setup'!$BX$8, $F429/$E429, IF($H$8='Intro &amp; Setup'!$BX$8, $F429/$H429, "")))</f>
        <v/>
      </c>
      <c r="K429" s="97"/>
      <c r="L429" s="42" t="str">
        <f t="array" ref="L429">IF($W429="", "", IFERROR(INDEX('Standard Runs'!$D$11:$D$65, MATCH(1, ('Standard Runs'!$F$11:$F$65&lt;=E429)*('Standard Runs'!$G$11:$G$65&gt;=E429), 0)), ""))</f>
        <v/>
      </c>
      <c r="M429" s="45" t="str">
        <f t="shared" si="67"/>
        <v/>
      </c>
      <c r="N429" s="97"/>
      <c r="O429" s="52" t="str">
        <f t="shared" si="68"/>
        <v/>
      </c>
      <c r="P429" s="53" t="str">
        <f>IF(OR($L429="", $M429=""), "", COUNTIFS($L$11:$L$2510, $L429, $M$11:$M$2510, "&lt;"&amp;$M429)+1+COUNTIFS($L$11:$L429, $L429, $M$11:$M429, $M429)-1)</f>
        <v/>
      </c>
      <c r="Q429" s="97"/>
      <c r="R429" s="57" t="str">
        <f t="array" ref="R429">IF(OR($L429="", $M429=""), "", MIN(IF($L$11:$L$2510=$L429, $M$11:$M$2510)))</f>
        <v/>
      </c>
      <c r="S429" s="18" t="str">
        <f t="array" ref="S429">IF(OR($L429="", $M429=""), "", AVERAGEIF($L$11:$L$2510, $L429, $M$11:$M$2510))</f>
        <v/>
      </c>
      <c r="T429" s="21" t="str">
        <f t="array" ref="T429">IF(OR($L429="", $M429=""), "", MAX(IF($L$11:$L$2510=$L429, $M$11:$M$2510)))</f>
        <v/>
      </c>
      <c r="U429" s="97"/>
      <c r="W429" s="26" t="str">
        <f t="shared" si="69"/>
        <v/>
      </c>
      <c r="X429" s="26" t="str">
        <f t="shared" si="70"/>
        <v/>
      </c>
      <c r="Z429" s="48" t="str">
        <f>IFERROR(INDEX('Standard Runs'!$E$11:$E$65, MATCH($L429, 'Standard Runs'!$D$11:$D$65, 0)), "")</f>
        <v/>
      </c>
      <c r="AB429" s="26" t="str">
        <f t="shared" si="71"/>
        <v/>
      </c>
      <c r="AC429" s="26" t="str">
        <f t="shared" si="72"/>
        <v/>
      </c>
      <c r="AE429" s="26" t="str">
        <f t="shared" si="73"/>
        <v/>
      </c>
      <c r="AG429" s="26" t="str">
        <f>IF($D429="", "", COUNTIF($D$11:$D$2510, "&gt;"&amp;$D429)+1+COUNTIF($D$11:$D429, $D429)-1)</f>
        <v/>
      </c>
      <c r="AH429" s="92" t="str">
        <f t="shared" si="74"/>
        <v/>
      </c>
      <c r="AJ429" s="26" t="str">
        <f t="shared" si="75"/>
        <v/>
      </c>
      <c r="AK429" s="26" t="str">
        <f t="shared" si="76"/>
        <v/>
      </c>
    </row>
    <row r="430" spans="1:37" x14ac:dyDescent="0.25">
      <c r="A430" s="97"/>
      <c r="B430" s="26" t="str">
        <f t="shared" si="66"/>
        <v/>
      </c>
      <c r="C430" s="97"/>
      <c r="D430" s="123"/>
      <c r="E430" s="124"/>
      <c r="F430" s="125"/>
      <c r="G430" s="97"/>
      <c r="H430" s="24" t="str">
        <f>IF($E430="", "", IFERROR(ROUND($E430*INDEX('Intro &amp; Setup'!$BY$8:$BY$9, MATCH($E$8, 'Intro &amp; Setup'!$BX$8:$BX$9, 0)), 2), ""))</f>
        <v/>
      </c>
      <c r="I430" s="18" t="str">
        <f>IF(OR($E430="", $F430=""), "", IF($E$8='Intro &amp; Setup'!$BX$9, $F430/$E430, IF($H$8='Intro &amp; Setup'!$BX$9, $F430/$H430, "")))</f>
        <v/>
      </c>
      <c r="J430" s="21" t="str">
        <f>IF(OR($E430="", $F430=""), "", IF($E$8='Intro &amp; Setup'!$BX$8, $F430/$E430, IF($H$8='Intro &amp; Setup'!$BX$8, $F430/$H430, "")))</f>
        <v/>
      </c>
      <c r="K430" s="97"/>
      <c r="L430" s="42" t="str">
        <f t="array" ref="L430">IF($W430="", "", IFERROR(INDEX('Standard Runs'!$D$11:$D$65, MATCH(1, ('Standard Runs'!$F$11:$F$65&lt;=E430)*('Standard Runs'!$G$11:$G$65&gt;=E430), 0)), ""))</f>
        <v/>
      </c>
      <c r="M430" s="45" t="str">
        <f t="shared" si="67"/>
        <v/>
      </c>
      <c r="N430" s="97"/>
      <c r="O430" s="52" t="str">
        <f t="shared" si="68"/>
        <v/>
      </c>
      <c r="P430" s="53" t="str">
        <f>IF(OR($L430="", $M430=""), "", COUNTIFS($L$11:$L$2510, $L430, $M$11:$M$2510, "&lt;"&amp;$M430)+1+COUNTIFS($L$11:$L430, $L430, $M$11:$M430, $M430)-1)</f>
        <v/>
      </c>
      <c r="Q430" s="97"/>
      <c r="R430" s="57" t="str">
        <f t="array" ref="R430">IF(OR($L430="", $M430=""), "", MIN(IF($L$11:$L$2510=$L430, $M$11:$M$2510)))</f>
        <v/>
      </c>
      <c r="S430" s="18" t="str">
        <f t="array" ref="S430">IF(OR($L430="", $M430=""), "", AVERAGEIF($L$11:$L$2510, $L430, $M$11:$M$2510))</f>
        <v/>
      </c>
      <c r="T430" s="21" t="str">
        <f t="array" ref="T430">IF(OR($L430="", $M430=""), "", MAX(IF($L$11:$L$2510=$L430, $M$11:$M$2510)))</f>
        <v/>
      </c>
      <c r="U430" s="97"/>
      <c r="W430" s="26" t="str">
        <f t="shared" si="69"/>
        <v/>
      </c>
      <c r="X430" s="26" t="str">
        <f t="shared" si="70"/>
        <v/>
      </c>
      <c r="Z430" s="48" t="str">
        <f>IFERROR(INDEX('Standard Runs'!$E$11:$E$65, MATCH($L430, 'Standard Runs'!$D$11:$D$65, 0)), "")</f>
        <v/>
      </c>
      <c r="AB430" s="26" t="str">
        <f t="shared" si="71"/>
        <v/>
      </c>
      <c r="AC430" s="26" t="str">
        <f t="shared" si="72"/>
        <v/>
      </c>
      <c r="AE430" s="26" t="str">
        <f t="shared" si="73"/>
        <v/>
      </c>
      <c r="AG430" s="26" t="str">
        <f>IF($D430="", "", COUNTIF($D$11:$D$2510, "&gt;"&amp;$D430)+1+COUNTIF($D$11:$D430, $D430)-1)</f>
        <v/>
      </c>
      <c r="AH430" s="92" t="str">
        <f t="shared" si="74"/>
        <v/>
      </c>
      <c r="AJ430" s="26" t="str">
        <f t="shared" si="75"/>
        <v/>
      </c>
      <c r="AK430" s="26" t="str">
        <f t="shared" si="76"/>
        <v/>
      </c>
    </row>
    <row r="431" spans="1:37" x14ac:dyDescent="0.25">
      <c r="A431" s="97"/>
      <c r="B431" s="26" t="str">
        <f t="shared" si="66"/>
        <v/>
      </c>
      <c r="C431" s="97"/>
      <c r="D431" s="123"/>
      <c r="E431" s="124"/>
      <c r="F431" s="125"/>
      <c r="G431" s="97"/>
      <c r="H431" s="24" t="str">
        <f>IF($E431="", "", IFERROR(ROUND($E431*INDEX('Intro &amp; Setup'!$BY$8:$BY$9, MATCH($E$8, 'Intro &amp; Setup'!$BX$8:$BX$9, 0)), 2), ""))</f>
        <v/>
      </c>
      <c r="I431" s="18" t="str">
        <f>IF(OR($E431="", $F431=""), "", IF($E$8='Intro &amp; Setup'!$BX$9, $F431/$E431, IF($H$8='Intro &amp; Setup'!$BX$9, $F431/$H431, "")))</f>
        <v/>
      </c>
      <c r="J431" s="21" t="str">
        <f>IF(OR($E431="", $F431=""), "", IF($E$8='Intro &amp; Setup'!$BX$8, $F431/$E431, IF($H$8='Intro &amp; Setup'!$BX$8, $F431/$H431, "")))</f>
        <v/>
      </c>
      <c r="K431" s="97"/>
      <c r="L431" s="42" t="str">
        <f t="array" ref="L431">IF($W431="", "", IFERROR(INDEX('Standard Runs'!$D$11:$D$65, MATCH(1, ('Standard Runs'!$F$11:$F$65&lt;=E431)*('Standard Runs'!$G$11:$G$65&gt;=E431), 0)), ""))</f>
        <v/>
      </c>
      <c r="M431" s="45" t="str">
        <f t="shared" si="67"/>
        <v/>
      </c>
      <c r="N431" s="97"/>
      <c r="O431" s="52" t="str">
        <f t="shared" si="68"/>
        <v/>
      </c>
      <c r="P431" s="53" t="str">
        <f>IF(OR($L431="", $M431=""), "", COUNTIFS($L$11:$L$2510, $L431, $M$11:$M$2510, "&lt;"&amp;$M431)+1+COUNTIFS($L$11:$L431, $L431, $M$11:$M431, $M431)-1)</f>
        <v/>
      </c>
      <c r="Q431" s="97"/>
      <c r="R431" s="57" t="str">
        <f t="array" ref="R431">IF(OR($L431="", $M431=""), "", MIN(IF($L$11:$L$2510=$L431, $M$11:$M$2510)))</f>
        <v/>
      </c>
      <c r="S431" s="18" t="str">
        <f t="array" ref="S431">IF(OR($L431="", $M431=""), "", AVERAGEIF($L$11:$L$2510, $L431, $M$11:$M$2510))</f>
        <v/>
      </c>
      <c r="T431" s="21" t="str">
        <f t="array" ref="T431">IF(OR($L431="", $M431=""), "", MAX(IF($L$11:$L$2510=$L431, $M$11:$M$2510)))</f>
        <v/>
      </c>
      <c r="U431" s="97"/>
      <c r="W431" s="26" t="str">
        <f t="shared" si="69"/>
        <v/>
      </c>
      <c r="X431" s="26" t="str">
        <f t="shared" si="70"/>
        <v/>
      </c>
      <c r="Z431" s="48" t="str">
        <f>IFERROR(INDEX('Standard Runs'!$E$11:$E$65, MATCH($L431, 'Standard Runs'!$D$11:$D$65, 0)), "")</f>
        <v/>
      </c>
      <c r="AB431" s="26" t="str">
        <f t="shared" si="71"/>
        <v/>
      </c>
      <c r="AC431" s="26" t="str">
        <f t="shared" si="72"/>
        <v/>
      </c>
      <c r="AE431" s="26" t="str">
        <f t="shared" si="73"/>
        <v/>
      </c>
      <c r="AG431" s="26" t="str">
        <f>IF($D431="", "", COUNTIF($D$11:$D$2510, "&gt;"&amp;$D431)+1+COUNTIF($D$11:$D431, $D431)-1)</f>
        <v/>
      </c>
      <c r="AH431" s="92" t="str">
        <f t="shared" si="74"/>
        <v/>
      </c>
      <c r="AJ431" s="26" t="str">
        <f t="shared" si="75"/>
        <v/>
      </c>
      <c r="AK431" s="26" t="str">
        <f t="shared" si="76"/>
        <v/>
      </c>
    </row>
    <row r="432" spans="1:37" x14ac:dyDescent="0.25">
      <c r="A432" s="97"/>
      <c r="B432" s="26" t="str">
        <f t="shared" si="66"/>
        <v/>
      </c>
      <c r="C432" s="97"/>
      <c r="D432" s="123"/>
      <c r="E432" s="124"/>
      <c r="F432" s="125"/>
      <c r="G432" s="97"/>
      <c r="H432" s="24" t="str">
        <f>IF($E432="", "", IFERROR(ROUND($E432*INDEX('Intro &amp; Setup'!$BY$8:$BY$9, MATCH($E$8, 'Intro &amp; Setup'!$BX$8:$BX$9, 0)), 2), ""))</f>
        <v/>
      </c>
      <c r="I432" s="18" t="str">
        <f>IF(OR($E432="", $F432=""), "", IF($E$8='Intro &amp; Setup'!$BX$9, $F432/$E432, IF($H$8='Intro &amp; Setup'!$BX$9, $F432/$H432, "")))</f>
        <v/>
      </c>
      <c r="J432" s="21" t="str">
        <f>IF(OR($E432="", $F432=""), "", IF($E$8='Intro &amp; Setup'!$BX$8, $F432/$E432, IF($H$8='Intro &amp; Setup'!$BX$8, $F432/$H432, "")))</f>
        <v/>
      </c>
      <c r="K432" s="97"/>
      <c r="L432" s="42" t="str">
        <f t="array" ref="L432">IF($W432="", "", IFERROR(INDEX('Standard Runs'!$D$11:$D$65, MATCH(1, ('Standard Runs'!$F$11:$F$65&lt;=E432)*('Standard Runs'!$G$11:$G$65&gt;=E432), 0)), ""))</f>
        <v/>
      </c>
      <c r="M432" s="45" t="str">
        <f t="shared" si="67"/>
        <v/>
      </c>
      <c r="N432" s="97"/>
      <c r="O432" s="52" t="str">
        <f t="shared" si="68"/>
        <v/>
      </c>
      <c r="P432" s="53" t="str">
        <f>IF(OR($L432="", $M432=""), "", COUNTIFS($L$11:$L$2510, $L432, $M$11:$M$2510, "&lt;"&amp;$M432)+1+COUNTIFS($L$11:$L432, $L432, $M$11:$M432, $M432)-1)</f>
        <v/>
      </c>
      <c r="Q432" s="97"/>
      <c r="R432" s="57" t="str">
        <f t="array" ref="R432">IF(OR($L432="", $M432=""), "", MIN(IF($L$11:$L$2510=$L432, $M$11:$M$2510)))</f>
        <v/>
      </c>
      <c r="S432" s="18" t="str">
        <f t="array" ref="S432">IF(OR($L432="", $M432=""), "", AVERAGEIF($L$11:$L$2510, $L432, $M$11:$M$2510))</f>
        <v/>
      </c>
      <c r="T432" s="21" t="str">
        <f t="array" ref="T432">IF(OR($L432="", $M432=""), "", MAX(IF($L$11:$L$2510=$L432, $M$11:$M$2510)))</f>
        <v/>
      </c>
      <c r="U432" s="97"/>
      <c r="W432" s="26" t="str">
        <f t="shared" si="69"/>
        <v/>
      </c>
      <c r="X432" s="26" t="str">
        <f t="shared" si="70"/>
        <v/>
      </c>
      <c r="Z432" s="48" t="str">
        <f>IFERROR(INDEX('Standard Runs'!$E$11:$E$65, MATCH($L432, 'Standard Runs'!$D$11:$D$65, 0)), "")</f>
        <v/>
      </c>
      <c r="AB432" s="26" t="str">
        <f t="shared" si="71"/>
        <v/>
      </c>
      <c r="AC432" s="26" t="str">
        <f t="shared" si="72"/>
        <v/>
      </c>
      <c r="AE432" s="26" t="str">
        <f t="shared" si="73"/>
        <v/>
      </c>
      <c r="AG432" s="26" t="str">
        <f>IF($D432="", "", COUNTIF($D$11:$D$2510, "&gt;"&amp;$D432)+1+COUNTIF($D$11:$D432, $D432)-1)</f>
        <v/>
      </c>
      <c r="AH432" s="92" t="str">
        <f t="shared" si="74"/>
        <v/>
      </c>
      <c r="AJ432" s="26" t="str">
        <f t="shared" si="75"/>
        <v/>
      </c>
      <c r="AK432" s="26" t="str">
        <f t="shared" si="76"/>
        <v/>
      </c>
    </row>
    <row r="433" spans="1:37" x14ac:dyDescent="0.25">
      <c r="A433" s="97"/>
      <c r="B433" s="26" t="str">
        <f t="shared" si="66"/>
        <v/>
      </c>
      <c r="C433" s="97"/>
      <c r="D433" s="123"/>
      <c r="E433" s="124"/>
      <c r="F433" s="125"/>
      <c r="G433" s="97"/>
      <c r="H433" s="24" t="str">
        <f>IF($E433="", "", IFERROR(ROUND($E433*INDEX('Intro &amp; Setup'!$BY$8:$BY$9, MATCH($E$8, 'Intro &amp; Setup'!$BX$8:$BX$9, 0)), 2), ""))</f>
        <v/>
      </c>
      <c r="I433" s="18" t="str">
        <f>IF(OR($E433="", $F433=""), "", IF($E$8='Intro &amp; Setup'!$BX$9, $F433/$E433, IF($H$8='Intro &amp; Setup'!$BX$9, $F433/$H433, "")))</f>
        <v/>
      </c>
      <c r="J433" s="21" t="str">
        <f>IF(OR($E433="", $F433=""), "", IF($E$8='Intro &amp; Setup'!$BX$8, $F433/$E433, IF($H$8='Intro &amp; Setup'!$BX$8, $F433/$H433, "")))</f>
        <v/>
      </c>
      <c r="K433" s="97"/>
      <c r="L433" s="42" t="str">
        <f t="array" ref="L433">IF($W433="", "", IFERROR(INDEX('Standard Runs'!$D$11:$D$65, MATCH(1, ('Standard Runs'!$F$11:$F$65&lt;=E433)*('Standard Runs'!$G$11:$G$65&gt;=E433), 0)), ""))</f>
        <v/>
      </c>
      <c r="M433" s="45" t="str">
        <f t="shared" si="67"/>
        <v/>
      </c>
      <c r="N433" s="97"/>
      <c r="O433" s="52" t="str">
        <f t="shared" si="68"/>
        <v/>
      </c>
      <c r="P433" s="53" t="str">
        <f>IF(OR($L433="", $M433=""), "", COUNTIFS($L$11:$L$2510, $L433, $M$11:$M$2510, "&lt;"&amp;$M433)+1+COUNTIFS($L$11:$L433, $L433, $M$11:$M433, $M433)-1)</f>
        <v/>
      </c>
      <c r="Q433" s="97"/>
      <c r="R433" s="57" t="str">
        <f t="array" ref="R433">IF(OR($L433="", $M433=""), "", MIN(IF($L$11:$L$2510=$L433, $M$11:$M$2510)))</f>
        <v/>
      </c>
      <c r="S433" s="18" t="str">
        <f t="array" ref="S433">IF(OR($L433="", $M433=""), "", AVERAGEIF($L$11:$L$2510, $L433, $M$11:$M$2510))</f>
        <v/>
      </c>
      <c r="T433" s="21" t="str">
        <f t="array" ref="T433">IF(OR($L433="", $M433=""), "", MAX(IF($L$11:$L$2510=$L433, $M$11:$M$2510)))</f>
        <v/>
      </c>
      <c r="U433" s="97"/>
      <c r="W433" s="26" t="str">
        <f t="shared" si="69"/>
        <v/>
      </c>
      <c r="X433" s="26" t="str">
        <f t="shared" si="70"/>
        <v/>
      </c>
      <c r="Z433" s="48" t="str">
        <f>IFERROR(INDEX('Standard Runs'!$E$11:$E$65, MATCH($L433, 'Standard Runs'!$D$11:$D$65, 0)), "")</f>
        <v/>
      </c>
      <c r="AB433" s="26" t="str">
        <f t="shared" si="71"/>
        <v/>
      </c>
      <c r="AC433" s="26" t="str">
        <f t="shared" si="72"/>
        <v/>
      </c>
      <c r="AE433" s="26" t="str">
        <f t="shared" si="73"/>
        <v/>
      </c>
      <c r="AG433" s="26" t="str">
        <f>IF($D433="", "", COUNTIF($D$11:$D$2510, "&gt;"&amp;$D433)+1+COUNTIF($D$11:$D433, $D433)-1)</f>
        <v/>
      </c>
      <c r="AH433" s="92" t="str">
        <f t="shared" si="74"/>
        <v/>
      </c>
      <c r="AJ433" s="26" t="str">
        <f t="shared" si="75"/>
        <v/>
      </c>
      <c r="AK433" s="26" t="str">
        <f t="shared" si="76"/>
        <v/>
      </c>
    </row>
    <row r="434" spans="1:37" x14ac:dyDescent="0.25">
      <c r="A434" s="97"/>
      <c r="B434" s="26" t="str">
        <f t="shared" si="66"/>
        <v/>
      </c>
      <c r="C434" s="97"/>
      <c r="D434" s="123"/>
      <c r="E434" s="124"/>
      <c r="F434" s="125"/>
      <c r="G434" s="97"/>
      <c r="H434" s="24" t="str">
        <f>IF($E434="", "", IFERROR(ROUND($E434*INDEX('Intro &amp; Setup'!$BY$8:$BY$9, MATCH($E$8, 'Intro &amp; Setup'!$BX$8:$BX$9, 0)), 2), ""))</f>
        <v/>
      </c>
      <c r="I434" s="18" t="str">
        <f>IF(OR($E434="", $F434=""), "", IF($E$8='Intro &amp; Setup'!$BX$9, $F434/$E434, IF($H$8='Intro &amp; Setup'!$BX$9, $F434/$H434, "")))</f>
        <v/>
      </c>
      <c r="J434" s="21" t="str">
        <f>IF(OR($E434="", $F434=""), "", IF($E$8='Intro &amp; Setup'!$BX$8, $F434/$E434, IF($H$8='Intro &amp; Setup'!$BX$8, $F434/$H434, "")))</f>
        <v/>
      </c>
      <c r="K434" s="97"/>
      <c r="L434" s="42" t="str">
        <f t="array" ref="L434">IF($W434="", "", IFERROR(INDEX('Standard Runs'!$D$11:$D$65, MATCH(1, ('Standard Runs'!$F$11:$F$65&lt;=E434)*('Standard Runs'!$G$11:$G$65&gt;=E434), 0)), ""))</f>
        <v/>
      </c>
      <c r="M434" s="45" t="str">
        <f t="shared" si="67"/>
        <v/>
      </c>
      <c r="N434" s="97"/>
      <c r="O434" s="52" t="str">
        <f t="shared" si="68"/>
        <v/>
      </c>
      <c r="P434" s="53" t="str">
        <f>IF(OR($L434="", $M434=""), "", COUNTIFS($L$11:$L$2510, $L434, $M$11:$M$2510, "&lt;"&amp;$M434)+1+COUNTIFS($L$11:$L434, $L434, $M$11:$M434, $M434)-1)</f>
        <v/>
      </c>
      <c r="Q434" s="97"/>
      <c r="R434" s="57" t="str">
        <f t="array" ref="R434">IF(OR($L434="", $M434=""), "", MIN(IF($L$11:$L$2510=$L434, $M$11:$M$2510)))</f>
        <v/>
      </c>
      <c r="S434" s="18" t="str">
        <f t="array" ref="S434">IF(OR($L434="", $M434=""), "", AVERAGEIF($L$11:$L$2510, $L434, $M$11:$M$2510))</f>
        <v/>
      </c>
      <c r="T434" s="21" t="str">
        <f t="array" ref="T434">IF(OR($L434="", $M434=""), "", MAX(IF($L$11:$L$2510=$L434, $M$11:$M$2510)))</f>
        <v/>
      </c>
      <c r="U434" s="97"/>
      <c r="W434" s="26" t="str">
        <f t="shared" si="69"/>
        <v/>
      </c>
      <c r="X434" s="26" t="str">
        <f t="shared" si="70"/>
        <v/>
      </c>
      <c r="Z434" s="48" t="str">
        <f>IFERROR(INDEX('Standard Runs'!$E$11:$E$65, MATCH($L434, 'Standard Runs'!$D$11:$D$65, 0)), "")</f>
        <v/>
      </c>
      <c r="AB434" s="26" t="str">
        <f t="shared" si="71"/>
        <v/>
      </c>
      <c r="AC434" s="26" t="str">
        <f t="shared" si="72"/>
        <v/>
      </c>
      <c r="AE434" s="26" t="str">
        <f t="shared" si="73"/>
        <v/>
      </c>
      <c r="AG434" s="26" t="str">
        <f>IF($D434="", "", COUNTIF($D$11:$D$2510, "&gt;"&amp;$D434)+1+COUNTIF($D$11:$D434, $D434)-1)</f>
        <v/>
      </c>
      <c r="AH434" s="92" t="str">
        <f t="shared" si="74"/>
        <v/>
      </c>
      <c r="AJ434" s="26" t="str">
        <f t="shared" si="75"/>
        <v/>
      </c>
      <c r="AK434" s="26" t="str">
        <f t="shared" si="76"/>
        <v/>
      </c>
    </row>
    <row r="435" spans="1:37" x14ac:dyDescent="0.25">
      <c r="A435" s="97"/>
      <c r="B435" s="26" t="str">
        <f t="shared" si="66"/>
        <v/>
      </c>
      <c r="C435" s="97"/>
      <c r="D435" s="123"/>
      <c r="E435" s="124"/>
      <c r="F435" s="125"/>
      <c r="G435" s="97"/>
      <c r="H435" s="24" t="str">
        <f>IF($E435="", "", IFERROR(ROUND($E435*INDEX('Intro &amp; Setup'!$BY$8:$BY$9, MATCH($E$8, 'Intro &amp; Setup'!$BX$8:$BX$9, 0)), 2), ""))</f>
        <v/>
      </c>
      <c r="I435" s="18" t="str">
        <f>IF(OR($E435="", $F435=""), "", IF($E$8='Intro &amp; Setup'!$BX$9, $F435/$E435, IF($H$8='Intro &amp; Setup'!$BX$9, $F435/$H435, "")))</f>
        <v/>
      </c>
      <c r="J435" s="21" t="str">
        <f>IF(OR($E435="", $F435=""), "", IF($E$8='Intro &amp; Setup'!$BX$8, $F435/$E435, IF($H$8='Intro &amp; Setup'!$BX$8, $F435/$H435, "")))</f>
        <v/>
      </c>
      <c r="K435" s="97"/>
      <c r="L435" s="42" t="str">
        <f t="array" ref="L435">IF($W435="", "", IFERROR(INDEX('Standard Runs'!$D$11:$D$65, MATCH(1, ('Standard Runs'!$F$11:$F$65&lt;=E435)*('Standard Runs'!$G$11:$G$65&gt;=E435), 0)), ""))</f>
        <v/>
      </c>
      <c r="M435" s="45" t="str">
        <f t="shared" si="67"/>
        <v/>
      </c>
      <c r="N435" s="97"/>
      <c r="O435" s="52" t="str">
        <f t="shared" si="68"/>
        <v/>
      </c>
      <c r="P435" s="53" t="str">
        <f>IF(OR($L435="", $M435=""), "", COUNTIFS($L$11:$L$2510, $L435, $M$11:$M$2510, "&lt;"&amp;$M435)+1+COUNTIFS($L$11:$L435, $L435, $M$11:$M435, $M435)-1)</f>
        <v/>
      </c>
      <c r="Q435" s="97"/>
      <c r="R435" s="57" t="str">
        <f t="array" ref="R435">IF(OR($L435="", $M435=""), "", MIN(IF($L$11:$L$2510=$L435, $M$11:$M$2510)))</f>
        <v/>
      </c>
      <c r="S435" s="18" t="str">
        <f t="array" ref="S435">IF(OR($L435="", $M435=""), "", AVERAGEIF($L$11:$L$2510, $L435, $M$11:$M$2510))</f>
        <v/>
      </c>
      <c r="T435" s="21" t="str">
        <f t="array" ref="T435">IF(OR($L435="", $M435=""), "", MAX(IF($L$11:$L$2510=$L435, $M$11:$M$2510)))</f>
        <v/>
      </c>
      <c r="U435" s="97"/>
      <c r="W435" s="26" t="str">
        <f t="shared" si="69"/>
        <v/>
      </c>
      <c r="X435" s="26" t="str">
        <f t="shared" si="70"/>
        <v/>
      </c>
      <c r="Z435" s="48" t="str">
        <f>IFERROR(INDEX('Standard Runs'!$E$11:$E$65, MATCH($L435, 'Standard Runs'!$D$11:$D$65, 0)), "")</f>
        <v/>
      </c>
      <c r="AB435" s="26" t="str">
        <f t="shared" si="71"/>
        <v/>
      </c>
      <c r="AC435" s="26" t="str">
        <f t="shared" si="72"/>
        <v/>
      </c>
      <c r="AE435" s="26" t="str">
        <f t="shared" si="73"/>
        <v/>
      </c>
      <c r="AG435" s="26" t="str">
        <f>IF($D435="", "", COUNTIF($D$11:$D$2510, "&gt;"&amp;$D435)+1+COUNTIF($D$11:$D435, $D435)-1)</f>
        <v/>
      </c>
      <c r="AH435" s="92" t="str">
        <f t="shared" si="74"/>
        <v/>
      </c>
      <c r="AJ435" s="26" t="str">
        <f t="shared" si="75"/>
        <v/>
      </c>
      <c r="AK435" s="26" t="str">
        <f t="shared" si="76"/>
        <v/>
      </c>
    </row>
    <row r="436" spans="1:37" x14ac:dyDescent="0.25">
      <c r="A436" s="97"/>
      <c r="B436" s="26" t="str">
        <f t="shared" si="66"/>
        <v/>
      </c>
      <c r="C436" s="97"/>
      <c r="D436" s="123"/>
      <c r="E436" s="124"/>
      <c r="F436" s="125"/>
      <c r="G436" s="97"/>
      <c r="H436" s="24" t="str">
        <f>IF($E436="", "", IFERROR(ROUND($E436*INDEX('Intro &amp; Setup'!$BY$8:$BY$9, MATCH($E$8, 'Intro &amp; Setup'!$BX$8:$BX$9, 0)), 2), ""))</f>
        <v/>
      </c>
      <c r="I436" s="18" t="str">
        <f>IF(OR($E436="", $F436=""), "", IF($E$8='Intro &amp; Setup'!$BX$9, $F436/$E436, IF($H$8='Intro &amp; Setup'!$BX$9, $F436/$H436, "")))</f>
        <v/>
      </c>
      <c r="J436" s="21" t="str">
        <f>IF(OR($E436="", $F436=""), "", IF($E$8='Intro &amp; Setup'!$BX$8, $F436/$E436, IF($H$8='Intro &amp; Setup'!$BX$8, $F436/$H436, "")))</f>
        <v/>
      </c>
      <c r="K436" s="97"/>
      <c r="L436" s="42" t="str">
        <f t="array" ref="L436">IF($W436="", "", IFERROR(INDEX('Standard Runs'!$D$11:$D$65, MATCH(1, ('Standard Runs'!$F$11:$F$65&lt;=E436)*('Standard Runs'!$G$11:$G$65&gt;=E436), 0)), ""))</f>
        <v/>
      </c>
      <c r="M436" s="45" t="str">
        <f t="shared" si="67"/>
        <v/>
      </c>
      <c r="N436" s="97"/>
      <c r="O436" s="52" t="str">
        <f t="shared" si="68"/>
        <v/>
      </c>
      <c r="P436" s="53" t="str">
        <f>IF(OR($L436="", $M436=""), "", COUNTIFS($L$11:$L$2510, $L436, $M$11:$M$2510, "&lt;"&amp;$M436)+1+COUNTIFS($L$11:$L436, $L436, $M$11:$M436, $M436)-1)</f>
        <v/>
      </c>
      <c r="Q436" s="97"/>
      <c r="R436" s="57" t="str">
        <f t="array" ref="R436">IF(OR($L436="", $M436=""), "", MIN(IF($L$11:$L$2510=$L436, $M$11:$M$2510)))</f>
        <v/>
      </c>
      <c r="S436" s="18" t="str">
        <f t="array" ref="S436">IF(OR($L436="", $M436=""), "", AVERAGEIF($L$11:$L$2510, $L436, $M$11:$M$2510))</f>
        <v/>
      </c>
      <c r="T436" s="21" t="str">
        <f t="array" ref="T436">IF(OR($L436="", $M436=""), "", MAX(IF($L$11:$L$2510=$L436, $M$11:$M$2510)))</f>
        <v/>
      </c>
      <c r="U436" s="97"/>
      <c r="W436" s="26" t="str">
        <f t="shared" si="69"/>
        <v/>
      </c>
      <c r="X436" s="26" t="str">
        <f t="shared" si="70"/>
        <v/>
      </c>
      <c r="Z436" s="48" t="str">
        <f>IFERROR(INDEX('Standard Runs'!$E$11:$E$65, MATCH($L436, 'Standard Runs'!$D$11:$D$65, 0)), "")</f>
        <v/>
      </c>
      <c r="AB436" s="26" t="str">
        <f t="shared" si="71"/>
        <v/>
      </c>
      <c r="AC436" s="26" t="str">
        <f t="shared" si="72"/>
        <v/>
      </c>
      <c r="AE436" s="26" t="str">
        <f t="shared" si="73"/>
        <v/>
      </c>
      <c r="AG436" s="26" t="str">
        <f>IF($D436="", "", COUNTIF($D$11:$D$2510, "&gt;"&amp;$D436)+1+COUNTIF($D$11:$D436, $D436)-1)</f>
        <v/>
      </c>
      <c r="AH436" s="92" t="str">
        <f t="shared" si="74"/>
        <v/>
      </c>
      <c r="AJ436" s="26" t="str">
        <f t="shared" si="75"/>
        <v/>
      </c>
      <c r="AK436" s="26" t="str">
        <f t="shared" si="76"/>
        <v/>
      </c>
    </row>
    <row r="437" spans="1:37" x14ac:dyDescent="0.25">
      <c r="A437" s="97"/>
      <c r="B437" s="26" t="str">
        <f t="shared" si="66"/>
        <v/>
      </c>
      <c r="C437" s="97"/>
      <c r="D437" s="123"/>
      <c r="E437" s="124"/>
      <c r="F437" s="125"/>
      <c r="G437" s="97"/>
      <c r="H437" s="24" t="str">
        <f>IF($E437="", "", IFERROR(ROUND($E437*INDEX('Intro &amp; Setup'!$BY$8:$BY$9, MATCH($E$8, 'Intro &amp; Setup'!$BX$8:$BX$9, 0)), 2), ""))</f>
        <v/>
      </c>
      <c r="I437" s="18" t="str">
        <f>IF(OR($E437="", $F437=""), "", IF($E$8='Intro &amp; Setup'!$BX$9, $F437/$E437, IF($H$8='Intro &amp; Setup'!$BX$9, $F437/$H437, "")))</f>
        <v/>
      </c>
      <c r="J437" s="21" t="str">
        <f>IF(OR($E437="", $F437=""), "", IF($E$8='Intro &amp; Setup'!$BX$8, $F437/$E437, IF($H$8='Intro &amp; Setup'!$BX$8, $F437/$H437, "")))</f>
        <v/>
      </c>
      <c r="K437" s="97"/>
      <c r="L437" s="42" t="str">
        <f t="array" ref="L437">IF($W437="", "", IFERROR(INDEX('Standard Runs'!$D$11:$D$65, MATCH(1, ('Standard Runs'!$F$11:$F$65&lt;=E437)*('Standard Runs'!$G$11:$G$65&gt;=E437), 0)), ""))</f>
        <v/>
      </c>
      <c r="M437" s="45" t="str">
        <f t="shared" si="67"/>
        <v/>
      </c>
      <c r="N437" s="97"/>
      <c r="O437" s="52" t="str">
        <f t="shared" si="68"/>
        <v/>
      </c>
      <c r="P437" s="53" t="str">
        <f>IF(OR($L437="", $M437=""), "", COUNTIFS($L$11:$L$2510, $L437, $M$11:$M$2510, "&lt;"&amp;$M437)+1+COUNTIFS($L$11:$L437, $L437, $M$11:$M437, $M437)-1)</f>
        <v/>
      </c>
      <c r="Q437" s="97"/>
      <c r="R437" s="57" t="str">
        <f t="array" ref="R437">IF(OR($L437="", $M437=""), "", MIN(IF($L$11:$L$2510=$L437, $M$11:$M$2510)))</f>
        <v/>
      </c>
      <c r="S437" s="18" t="str">
        <f t="array" ref="S437">IF(OR($L437="", $M437=""), "", AVERAGEIF($L$11:$L$2510, $L437, $M$11:$M$2510))</f>
        <v/>
      </c>
      <c r="T437" s="21" t="str">
        <f t="array" ref="T437">IF(OR($L437="", $M437=""), "", MAX(IF($L$11:$L$2510=$L437, $M$11:$M$2510)))</f>
        <v/>
      </c>
      <c r="U437" s="97"/>
      <c r="W437" s="26" t="str">
        <f t="shared" si="69"/>
        <v/>
      </c>
      <c r="X437" s="26" t="str">
        <f t="shared" si="70"/>
        <v/>
      </c>
      <c r="Z437" s="48" t="str">
        <f>IFERROR(INDEX('Standard Runs'!$E$11:$E$65, MATCH($L437, 'Standard Runs'!$D$11:$D$65, 0)), "")</f>
        <v/>
      </c>
      <c r="AB437" s="26" t="str">
        <f t="shared" si="71"/>
        <v/>
      </c>
      <c r="AC437" s="26" t="str">
        <f t="shared" si="72"/>
        <v/>
      </c>
      <c r="AE437" s="26" t="str">
        <f t="shared" si="73"/>
        <v/>
      </c>
      <c r="AG437" s="26" t="str">
        <f>IF($D437="", "", COUNTIF($D$11:$D$2510, "&gt;"&amp;$D437)+1+COUNTIF($D$11:$D437, $D437)-1)</f>
        <v/>
      </c>
      <c r="AH437" s="92" t="str">
        <f t="shared" si="74"/>
        <v/>
      </c>
      <c r="AJ437" s="26" t="str">
        <f t="shared" si="75"/>
        <v/>
      </c>
      <c r="AK437" s="26" t="str">
        <f t="shared" si="76"/>
        <v/>
      </c>
    </row>
    <row r="438" spans="1:37" x14ac:dyDescent="0.25">
      <c r="A438" s="97"/>
      <c r="B438" s="26" t="str">
        <f t="shared" si="66"/>
        <v/>
      </c>
      <c r="C438" s="97"/>
      <c r="D438" s="123"/>
      <c r="E438" s="124"/>
      <c r="F438" s="125"/>
      <c r="G438" s="97"/>
      <c r="H438" s="24" t="str">
        <f>IF($E438="", "", IFERROR(ROUND($E438*INDEX('Intro &amp; Setup'!$BY$8:$BY$9, MATCH($E$8, 'Intro &amp; Setup'!$BX$8:$BX$9, 0)), 2), ""))</f>
        <v/>
      </c>
      <c r="I438" s="18" t="str">
        <f>IF(OR($E438="", $F438=""), "", IF($E$8='Intro &amp; Setup'!$BX$9, $F438/$E438, IF($H$8='Intro &amp; Setup'!$BX$9, $F438/$H438, "")))</f>
        <v/>
      </c>
      <c r="J438" s="21" t="str">
        <f>IF(OR($E438="", $F438=""), "", IF($E$8='Intro &amp; Setup'!$BX$8, $F438/$E438, IF($H$8='Intro &amp; Setup'!$BX$8, $F438/$H438, "")))</f>
        <v/>
      </c>
      <c r="K438" s="97"/>
      <c r="L438" s="42" t="str">
        <f t="array" ref="L438">IF($W438="", "", IFERROR(INDEX('Standard Runs'!$D$11:$D$65, MATCH(1, ('Standard Runs'!$F$11:$F$65&lt;=E438)*('Standard Runs'!$G$11:$G$65&gt;=E438), 0)), ""))</f>
        <v/>
      </c>
      <c r="M438" s="45" t="str">
        <f t="shared" si="67"/>
        <v/>
      </c>
      <c r="N438" s="97"/>
      <c r="O438" s="52" t="str">
        <f t="shared" si="68"/>
        <v/>
      </c>
      <c r="P438" s="53" t="str">
        <f>IF(OR($L438="", $M438=""), "", COUNTIFS($L$11:$L$2510, $L438, $M$11:$M$2510, "&lt;"&amp;$M438)+1+COUNTIFS($L$11:$L438, $L438, $M$11:$M438, $M438)-1)</f>
        <v/>
      </c>
      <c r="Q438" s="97"/>
      <c r="R438" s="57" t="str">
        <f t="array" ref="R438">IF(OR($L438="", $M438=""), "", MIN(IF($L$11:$L$2510=$L438, $M$11:$M$2510)))</f>
        <v/>
      </c>
      <c r="S438" s="18" t="str">
        <f t="array" ref="S438">IF(OR($L438="", $M438=""), "", AVERAGEIF($L$11:$L$2510, $L438, $M$11:$M$2510))</f>
        <v/>
      </c>
      <c r="T438" s="21" t="str">
        <f t="array" ref="T438">IF(OR($L438="", $M438=""), "", MAX(IF($L$11:$L$2510=$L438, $M$11:$M$2510)))</f>
        <v/>
      </c>
      <c r="U438" s="97"/>
      <c r="W438" s="26" t="str">
        <f t="shared" si="69"/>
        <v/>
      </c>
      <c r="X438" s="26" t="str">
        <f t="shared" si="70"/>
        <v/>
      </c>
      <c r="Z438" s="48" t="str">
        <f>IFERROR(INDEX('Standard Runs'!$E$11:$E$65, MATCH($L438, 'Standard Runs'!$D$11:$D$65, 0)), "")</f>
        <v/>
      </c>
      <c r="AB438" s="26" t="str">
        <f t="shared" si="71"/>
        <v/>
      </c>
      <c r="AC438" s="26" t="str">
        <f t="shared" si="72"/>
        <v/>
      </c>
      <c r="AE438" s="26" t="str">
        <f t="shared" si="73"/>
        <v/>
      </c>
      <c r="AG438" s="26" t="str">
        <f>IF($D438="", "", COUNTIF($D$11:$D$2510, "&gt;"&amp;$D438)+1+COUNTIF($D$11:$D438, $D438)-1)</f>
        <v/>
      </c>
      <c r="AH438" s="92" t="str">
        <f t="shared" si="74"/>
        <v/>
      </c>
      <c r="AJ438" s="26" t="str">
        <f t="shared" si="75"/>
        <v/>
      </c>
      <c r="AK438" s="26" t="str">
        <f t="shared" si="76"/>
        <v/>
      </c>
    </row>
    <row r="439" spans="1:37" x14ac:dyDescent="0.25">
      <c r="A439" s="97"/>
      <c r="B439" s="26" t="str">
        <f t="shared" si="66"/>
        <v/>
      </c>
      <c r="C439" s="97"/>
      <c r="D439" s="123"/>
      <c r="E439" s="124"/>
      <c r="F439" s="125"/>
      <c r="G439" s="97"/>
      <c r="H439" s="24" t="str">
        <f>IF($E439="", "", IFERROR(ROUND($E439*INDEX('Intro &amp; Setup'!$BY$8:$BY$9, MATCH($E$8, 'Intro &amp; Setup'!$BX$8:$BX$9, 0)), 2), ""))</f>
        <v/>
      </c>
      <c r="I439" s="18" t="str">
        <f>IF(OR($E439="", $F439=""), "", IF($E$8='Intro &amp; Setup'!$BX$9, $F439/$E439, IF($H$8='Intro &amp; Setup'!$BX$9, $F439/$H439, "")))</f>
        <v/>
      </c>
      <c r="J439" s="21" t="str">
        <f>IF(OR($E439="", $F439=""), "", IF($E$8='Intro &amp; Setup'!$BX$8, $F439/$E439, IF($H$8='Intro &amp; Setup'!$BX$8, $F439/$H439, "")))</f>
        <v/>
      </c>
      <c r="K439" s="97"/>
      <c r="L439" s="42" t="str">
        <f t="array" ref="L439">IF($W439="", "", IFERROR(INDEX('Standard Runs'!$D$11:$D$65, MATCH(1, ('Standard Runs'!$F$11:$F$65&lt;=E439)*('Standard Runs'!$G$11:$G$65&gt;=E439), 0)), ""))</f>
        <v/>
      </c>
      <c r="M439" s="45" t="str">
        <f t="shared" si="67"/>
        <v/>
      </c>
      <c r="N439" s="97"/>
      <c r="O439" s="52" t="str">
        <f t="shared" si="68"/>
        <v/>
      </c>
      <c r="P439" s="53" t="str">
        <f>IF(OR($L439="", $M439=""), "", COUNTIFS($L$11:$L$2510, $L439, $M$11:$M$2510, "&lt;"&amp;$M439)+1+COUNTIFS($L$11:$L439, $L439, $M$11:$M439, $M439)-1)</f>
        <v/>
      </c>
      <c r="Q439" s="97"/>
      <c r="R439" s="57" t="str">
        <f t="array" ref="R439">IF(OR($L439="", $M439=""), "", MIN(IF($L$11:$L$2510=$L439, $M$11:$M$2510)))</f>
        <v/>
      </c>
      <c r="S439" s="18" t="str">
        <f t="array" ref="S439">IF(OR($L439="", $M439=""), "", AVERAGEIF($L$11:$L$2510, $L439, $M$11:$M$2510))</f>
        <v/>
      </c>
      <c r="T439" s="21" t="str">
        <f t="array" ref="T439">IF(OR($L439="", $M439=""), "", MAX(IF($L$11:$L$2510=$L439, $M$11:$M$2510)))</f>
        <v/>
      </c>
      <c r="U439" s="97"/>
      <c r="W439" s="26" t="str">
        <f t="shared" si="69"/>
        <v/>
      </c>
      <c r="X439" s="26" t="str">
        <f t="shared" si="70"/>
        <v/>
      </c>
      <c r="Z439" s="48" t="str">
        <f>IFERROR(INDEX('Standard Runs'!$E$11:$E$65, MATCH($L439, 'Standard Runs'!$D$11:$D$65, 0)), "")</f>
        <v/>
      </c>
      <c r="AB439" s="26" t="str">
        <f t="shared" si="71"/>
        <v/>
      </c>
      <c r="AC439" s="26" t="str">
        <f t="shared" si="72"/>
        <v/>
      </c>
      <c r="AE439" s="26" t="str">
        <f t="shared" si="73"/>
        <v/>
      </c>
      <c r="AG439" s="26" t="str">
        <f>IF($D439="", "", COUNTIF($D$11:$D$2510, "&gt;"&amp;$D439)+1+COUNTIF($D$11:$D439, $D439)-1)</f>
        <v/>
      </c>
      <c r="AH439" s="92" t="str">
        <f t="shared" si="74"/>
        <v/>
      </c>
      <c r="AJ439" s="26" t="str">
        <f t="shared" si="75"/>
        <v/>
      </c>
      <c r="AK439" s="26" t="str">
        <f t="shared" si="76"/>
        <v/>
      </c>
    </row>
    <row r="440" spans="1:37" x14ac:dyDescent="0.25">
      <c r="A440" s="97"/>
      <c r="B440" s="26" t="str">
        <f t="shared" si="66"/>
        <v/>
      </c>
      <c r="C440" s="97"/>
      <c r="D440" s="123"/>
      <c r="E440" s="124"/>
      <c r="F440" s="125"/>
      <c r="G440" s="97"/>
      <c r="H440" s="24" t="str">
        <f>IF($E440="", "", IFERROR(ROUND($E440*INDEX('Intro &amp; Setup'!$BY$8:$BY$9, MATCH($E$8, 'Intro &amp; Setup'!$BX$8:$BX$9, 0)), 2), ""))</f>
        <v/>
      </c>
      <c r="I440" s="18" t="str">
        <f>IF(OR($E440="", $F440=""), "", IF($E$8='Intro &amp; Setup'!$BX$9, $F440/$E440, IF($H$8='Intro &amp; Setup'!$BX$9, $F440/$H440, "")))</f>
        <v/>
      </c>
      <c r="J440" s="21" t="str">
        <f>IF(OR($E440="", $F440=""), "", IF($E$8='Intro &amp; Setup'!$BX$8, $F440/$E440, IF($H$8='Intro &amp; Setup'!$BX$8, $F440/$H440, "")))</f>
        <v/>
      </c>
      <c r="K440" s="97"/>
      <c r="L440" s="42" t="str">
        <f t="array" ref="L440">IF($W440="", "", IFERROR(INDEX('Standard Runs'!$D$11:$D$65, MATCH(1, ('Standard Runs'!$F$11:$F$65&lt;=E440)*('Standard Runs'!$G$11:$G$65&gt;=E440), 0)), ""))</f>
        <v/>
      </c>
      <c r="M440" s="45" t="str">
        <f t="shared" si="67"/>
        <v/>
      </c>
      <c r="N440" s="97"/>
      <c r="O440" s="52" t="str">
        <f t="shared" si="68"/>
        <v/>
      </c>
      <c r="P440" s="53" t="str">
        <f>IF(OR($L440="", $M440=""), "", COUNTIFS($L$11:$L$2510, $L440, $M$11:$M$2510, "&lt;"&amp;$M440)+1+COUNTIFS($L$11:$L440, $L440, $M$11:$M440, $M440)-1)</f>
        <v/>
      </c>
      <c r="Q440" s="97"/>
      <c r="R440" s="57" t="str">
        <f t="array" ref="R440">IF(OR($L440="", $M440=""), "", MIN(IF($L$11:$L$2510=$L440, $M$11:$M$2510)))</f>
        <v/>
      </c>
      <c r="S440" s="18" t="str">
        <f t="array" ref="S440">IF(OR($L440="", $M440=""), "", AVERAGEIF($L$11:$L$2510, $L440, $M$11:$M$2510))</f>
        <v/>
      </c>
      <c r="T440" s="21" t="str">
        <f t="array" ref="T440">IF(OR($L440="", $M440=""), "", MAX(IF($L$11:$L$2510=$L440, $M$11:$M$2510)))</f>
        <v/>
      </c>
      <c r="U440" s="97"/>
      <c r="W440" s="26" t="str">
        <f t="shared" si="69"/>
        <v/>
      </c>
      <c r="X440" s="26" t="str">
        <f t="shared" si="70"/>
        <v/>
      </c>
      <c r="Z440" s="48" t="str">
        <f>IFERROR(INDEX('Standard Runs'!$E$11:$E$65, MATCH($L440, 'Standard Runs'!$D$11:$D$65, 0)), "")</f>
        <v/>
      </c>
      <c r="AB440" s="26" t="str">
        <f t="shared" si="71"/>
        <v/>
      </c>
      <c r="AC440" s="26" t="str">
        <f t="shared" si="72"/>
        <v/>
      </c>
      <c r="AE440" s="26" t="str">
        <f t="shared" si="73"/>
        <v/>
      </c>
      <c r="AG440" s="26" t="str">
        <f>IF($D440="", "", COUNTIF($D$11:$D$2510, "&gt;"&amp;$D440)+1+COUNTIF($D$11:$D440, $D440)-1)</f>
        <v/>
      </c>
      <c r="AH440" s="92" t="str">
        <f t="shared" si="74"/>
        <v/>
      </c>
      <c r="AJ440" s="26" t="str">
        <f t="shared" si="75"/>
        <v/>
      </c>
      <c r="AK440" s="26" t="str">
        <f t="shared" si="76"/>
        <v/>
      </c>
    </row>
    <row r="441" spans="1:37" x14ac:dyDescent="0.25">
      <c r="A441" s="97"/>
      <c r="B441" s="26" t="str">
        <f t="shared" si="66"/>
        <v/>
      </c>
      <c r="C441" s="97"/>
      <c r="D441" s="123"/>
      <c r="E441" s="124"/>
      <c r="F441" s="125"/>
      <c r="G441" s="97"/>
      <c r="H441" s="24" t="str">
        <f>IF($E441="", "", IFERROR(ROUND($E441*INDEX('Intro &amp; Setup'!$BY$8:$BY$9, MATCH($E$8, 'Intro &amp; Setup'!$BX$8:$BX$9, 0)), 2), ""))</f>
        <v/>
      </c>
      <c r="I441" s="18" t="str">
        <f>IF(OR($E441="", $F441=""), "", IF($E$8='Intro &amp; Setup'!$BX$9, $F441/$E441, IF($H$8='Intro &amp; Setup'!$BX$9, $F441/$H441, "")))</f>
        <v/>
      </c>
      <c r="J441" s="21" t="str">
        <f>IF(OR($E441="", $F441=""), "", IF($E$8='Intro &amp; Setup'!$BX$8, $F441/$E441, IF($H$8='Intro &amp; Setup'!$BX$8, $F441/$H441, "")))</f>
        <v/>
      </c>
      <c r="K441" s="97"/>
      <c r="L441" s="42" t="str">
        <f t="array" ref="L441">IF($W441="", "", IFERROR(INDEX('Standard Runs'!$D$11:$D$65, MATCH(1, ('Standard Runs'!$F$11:$F$65&lt;=E441)*('Standard Runs'!$G$11:$G$65&gt;=E441), 0)), ""))</f>
        <v/>
      </c>
      <c r="M441" s="45" t="str">
        <f t="shared" si="67"/>
        <v/>
      </c>
      <c r="N441" s="97"/>
      <c r="O441" s="52" t="str">
        <f t="shared" si="68"/>
        <v/>
      </c>
      <c r="P441" s="53" t="str">
        <f>IF(OR($L441="", $M441=""), "", COUNTIFS($L$11:$L$2510, $L441, $M$11:$M$2510, "&lt;"&amp;$M441)+1+COUNTIFS($L$11:$L441, $L441, $M$11:$M441, $M441)-1)</f>
        <v/>
      </c>
      <c r="Q441" s="97"/>
      <c r="R441" s="57" t="str">
        <f t="array" ref="R441">IF(OR($L441="", $M441=""), "", MIN(IF($L$11:$L$2510=$L441, $M$11:$M$2510)))</f>
        <v/>
      </c>
      <c r="S441" s="18" t="str">
        <f t="array" ref="S441">IF(OR($L441="", $M441=""), "", AVERAGEIF($L$11:$L$2510, $L441, $M$11:$M$2510))</f>
        <v/>
      </c>
      <c r="T441" s="21" t="str">
        <f t="array" ref="T441">IF(OR($L441="", $M441=""), "", MAX(IF($L$11:$L$2510=$L441, $M$11:$M$2510)))</f>
        <v/>
      </c>
      <c r="U441" s="97"/>
      <c r="W441" s="26" t="str">
        <f t="shared" si="69"/>
        <v/>
      </c>
      <c r="X441" s="26" t="str">
        <f t="shared" si="70"/>
        <v/>
      </c>
      <c r="Z441" s="48" t="str">
        <f>IFERROR(INDEX('Standard Runs'!$E$11:$E$65, MATCH($L441, 'Standard Runs'!$D$11:$D$65, 0)), "")</f>
        <v/>
      </c>
      <c r="AB441" s="26" t="str">
        <f t="shared" si="71"/>
        <v/>
      </c>
      <c r="AC441" s="26" t="str">
        <f t="shared" si="72"/>
        <v/>
      </c>
      <c r="AE441" s="26" t="str">
        <f t="shared" si="73"/>
        <v/>
      </c>
      <c r="AG441" s="26" t="str">
        <f>IF($D441="", "", COUNTIF($D$11:$D$2510, "&gt;"&amp;$D441)+1+COUNTIF($D$11:$D441, $D441)-1)</f>
        <v/>
      </c>
      <c r="AH441" s="92" t="str">
        <f t="shared" si="74"/>
        <v/>
      </c>
      <c r="AJ441" s="26" t="str">
        <f t="shared" si="75"/>
        <v/>
      </c>
      <c r="AK441" s="26" t="str">
        <f t="shared" si="76"/>
        <v/>
      </c>
    </row>
    <row r="442" spans="1:37" x14ac:dyDescent="0.25">
      <c r="A442" s="97"/>
      <c r="B442" s="26" t="str">
        <f t="shared" si="66"/>
        <v/>
      </c>
      <c r="C442" s="97"/>
      <c r="D442" s="123"/>
      <c r="E442" s="124"/>
      <c r="F442" s="125"/>
      <c r="G442" s="97"/>
      <c r="H442" s="24" t="str">
        <f>IF($E442="", "", IFERROR(ROUND($E442*INDEX('Intro &amp; Setup'!$BY$8:$BY$9, MATCH($E$8, 'Intro &amp; Setup'!$BX$8:$BX$9, 0)), 2), ""))</f>
        <v/>
      </c>
      <c r="I442" s="18" t="str">
        <f>IF(OR($E442="", $F442=""), "", IF($E$8='Intro &amp; Setup'!$BX$9, $F442/$E442, IF($H$8='Intro &amp; Setup'!$BX$9, $F442/$H442, "")))</f>
        <v/>
      </c>
      <c r="J442" s="21" t="str">
        <f>IF(OR($E442="", $F442=""), "", IF($E$8='Intro &amp; Setup'!$BX$8, $F442/$E442, IF($H$8='Intro &amp; Setup'!$BX$8, $F442/$H442, "")))</f>
        <v/>
      </c>
      <c r="K442" s="97"/>
      <c r="L442" s="42" t="str">
        <f t="array" ref="L442">IF($W442="", "", IFERROR(INDEX('Standard Runs'!$D$11:$D$65, MATCH(1, ('Standard Runs'!$F$11:$F$65&lt;=E442)*('Standard Runs'!$G$11:$G$65&gt;=E442), 0)), ""))</f>
        <v/>
      </c>
      <c r="M442" s="45" t="str">
        <f t="shared" si="67"/>
        <v/>
      </c>
      <c r="N442" s="97"/>
      <c r="O442" s="52" t="str">
        <f t="shared" si="68"/>
        <v/>
      </c>
      <c r="P442" s="53" t="str">
        <f>IF(OR($L442="", $M442=""), "", COUNTIFS($L$11:$L$2510, $L442, $M$11:$M$2510, "&lt;"&amp;$M442)+1+COUNTIFS($L$11:$L442, $L442, $M$11:$M442, $M442)-1)</f>
        <v/>
      </c>
      <c r="Q442" s="97"/>
      <c r="R442" s="57" t="str">
        <f t="array" ref="R442">IF(OR($L442="", $M442=""), "", MIN(IF($L$11:$L$2510=$L442, $M$11:$M$2510)))</f>
        <v/>
      </c>
      <c r="S442" s="18" t="str">
        <f t="array" ref="S442">IF(OR($L442="", $M442=""), "", AVERAGEIF($L$11:$L$2510, $L442, $M$11:$M$2510))</f>
        <v/>
      </c>
      <c r="T442" s="21" t="str">
        <f t="array" ref="T442">IF(OR($L442="", $M442=""), "", MAX(IF($L$11:$L$2510=$L442, $M$11:$M$2510)))</f>
        <v/>
      </c>
      <c r="U442" s="97"/>
      <c r="W442" s="26" t="str">
        <f t="shared" si="69"/>
        <v/>
      </c>
      <c r="X442" s="26" t="str">
        <f t="shared" si="70"/>
        <v/>
      </c>
      <c r="Z442" s="48" t="str">
        <f>IFERROR(INDEX('Standard Runs'!$E$11:$E$65, MATCH($L442, 'Standard Runs'!$D$11:$D$65, 0)), "")</f>
        <v/>
      </c>
      <c r="AB442" s="26" t="str">
        <f t="shared" si="71"/>
        <v/>
      </c>
      <c r="AC442" s="26" t="str">
        <f t="shared" si="72"/>
        <v/>
      </c>
      <c r="AE442" s="26" t="str">
        <f t="shared" si="73"/>
        <v/>
      </c>
      <c r="AG442" s="26" t="str">
        <f>IF($D442="", "", COUNTIF($D$11:$D$2510, "&gt;"&amp;$D442)+1+COUNTIF($D$11:$D442, $D442)-1)</f>
        <v/>
      </c>
      <c r="AH442" s="92" t="str">
        <f t="shared" si="74"/>
        <v/>
      </c>
      <c r="AJ442" s="26" t="str">
        <f t="shared" si="75"/>
        <v/>
      </c>
      <c r="AK442" s="26" t="str">
        <f t="shared" si="76"/>
        <v/>
      </c>
    </row>
    <row r="443" spans="1:37" x14ac:dyDescent="0.25">
      <c r="A443" s="97"/>
      <c r="B443" s="26" t="str">
        <f t="shared" si="66"/>
        <v/>
      </c>
      <c r="C443" s="97"/>
      <c r="D443" s="123"/>
      <c r="E443" s="124"/>
      <c r="F443" s="125"/>
      <c r="G443" s="97"/>
      <c r="H443" s="24" t="str">
        <f>IF($E443="", "", IFERROR(ROUND($E443*INDEX('Intro &amp; Setup'!$BY$8:$BY$9, MATCH($E$8, 'Intro &amp; Setup'!$BX$8:$BX$9, 0)), 2), ""))</f>
        <v/>
      </c>
      <c r="I443" s="18" t="str">
        <f>IF(OR($E443="", $F443=""), "", IF($E$8='Intro &amp; Setup'!$BX$9, $F443/$E443, IF($H$8='Intro &amp; Setup'!$BX$9, $F443/$H443, "")))</f>
        <v/>
      </c>
      <c r="J443" s="21" t="str">
        <f>IF(OR($E443="", $F443=""), "", IF($E$8='Intro &amp; Setup'!$BX$8, $F443/$E443, IF($H$8='Intro &amp; Setup'!$BX$8, $F443/$H443, "")))</f>
        <v/>
      </c>
      <c r="K443" s="97"/>
      <c r="L443" s="42" t="str">
        <f t="array" ref="L443">IF($W443="", "", IFERROR(INDEX('Standard Runs'!$D$11:$D$65, MATCH(1, ('Standard Runs'!$F$11:$F$65&lt;=E443)*('Standard Runs'!$G$11:$G$65&gt;=E443), 0)), ""))</f>
        <v/>
      </c>
      <c r="M443" s="45" t="str">
        <f t="shared" si="67"/>
        <v/>
      </c>
      <c r="N443" s="97"/>
      <c r="O443" s="52" t="str">
        <f t="shared" si="68"/>
        <v/>
      </c>
      <c r="P443" s="53" t="str">
        <f>IF(OR($L443="", $M443=""), "", COUNTIFS($L$11:$L$2510, $L443, $M$11:$M$2510, "&lt;"&amp;$M443)+1+COUNTIFS($L$11:$L443, $L443, $M$11:$M443, $M443)-1)</f>
        <v/>
      </c>
      <c r="Q443" s="97"/>
      <c r="R443" s="57" t="str">
        <f t="array" ref="R443">IF(OR($L443="", $M443=""), "", MIN(IF($L$11:$L$2510=$L443, $M$11:$M$2510)))</f>
        <v/>
      </c>
      <c r="S443" s="18" t="str">
        <f t="array" ref="S443">IF(OR($L443="", $M443=""), "", AVERAGEIF($L$11:$L$2510, $L443, $M$11:$M$2510))</f>
        <v/>
      </c>
      <c r="T443" s="21" t="str">
        <f t="array" ref="T443">IF(OR($L443="", $M443=""), "", MAX(IF($L$11:$L$2510=$L443, $M$11:$M$2510)))</f>
        <v/>
      </c>
      <c r="U443" s="97"/>
      <c r="W443" s="26" t="str">
        <f t="shared" si="69"/>
        <v/>
      </c>
      <c r="X443" s="26" t="str">
        <f t="shared" si="70"/>
        <v/>
      </c>
      <c r="Z443" s="48" t="str">
        <f>IFERROR(INDEX('Standard Runs'!$E$11:$E$65, MATCH($L443, 'Standard Runs'!$D$11:$D$65, 0)), "")</f>
        <v/>
      </c>
      <c r="AB443" s="26" t="str">
        <f t="shared" si="71"/>
        <v/>
      </c>
      <c r="AC443" s="26" t="str">
        <f t="shared" si="72"/>
        <v/>
      </c>
      <c r="AE443" s="26" t="str">
        <f t="shared" si="73"/>
        <v/>
      </c>
      <c r="AG443" s="26" t="str">
        <f>IF($D443="", "", COUNTIF($D$11:$D$2510, "&gt;"&amp;$D443)+1+COUNTIF($D$11:$D443, $D443)-1)</f>
        <v/>
      </c>
      <c r="AH443" s="92" t="str">
        <f t="shared" si="74"/>
        <v/>
      </c>
      <c r="AJ443" s="26" t="str">
        <f t="shared" si="75"/>
        <v/>
      </c>
      <c r="AK443" s="26" t="str">
        <f t="shared" si="76"/>
        <v/>
      </c>
    </row>
    <row r="444" spans="1:37" x14ac:dyDescent="0.25">
      <c r="A444" s="97"/>
      <c r="B444" s="26" t="str">
        <f t="shared" si="66"/>
        <v/>
      </c>
      <c r="C444" s="97"/>
      <c r="D444" s="123"/>
      <c r="E444" s="124"/>
      <c r="F444" s="125"/>
      <c r="G444" s="97"/>
      <c r="H444" s="24" t="str">
        <f>IF($E444="", "", IFERROR(ROUND($E444*INDEX('Intro &amp; Setup'!$BY$8:$BY$9, MATCH($E$8, 'Intro &amp; Setup'!$BX$8:$BX$9, 0)), 2), ""))</f>
        <v/>
      </c>
      <c r="I444" s="18" t="str">
        <f>IF(OR($E444="", $F444=""), "", IF($E$8='Intro &amp; Setup'!$BX$9, $F444/$E444, IF($H$8='Intro &amp; Setup'!$BX$9, $F444/$H444, "")))</f>
        <v/>
      </c>
      <c r="J444" s="21" t="str">
        <f>IF(OR($E444="", $F444=""), "", IF($E$8='Intro &amp; Setup'!$BX$8, $F444/$E444, IF($H$8='Intro &amp; Setup'!$BX$8, $F444/$H444, "")))</f>
        <v/>
      </c>
      <c r="K444" s="97"/>
      <c r="L444" s="42" t="str">
        <f t="array" ref="L444">IF($W444="", "", IFERROR(INDEX('Standard Runs'!$D$11:$D$65, MATCH(1, ('Standard Runs'!$F$11:$F$65&lt;=E444)*('Standard Runs'!$G$11:$G$65&gt;=E444), 0)), ""))</f>
        <v/>
      </c>
      <c r="M444" s="45" t="str">
        <f t="shared" si="67"/>
        <v/>
      </c>
      <c r="N444" s="97"/>
      <c r="O444" s="52" t="str">
        <f t="shared" si="68"/>
        <v/>
      </c>
      <c r="P444" s="53" t="str">
        <f>IF(OR($L444="", $M444=""), "", COUNTIFS($L$11:$L$2510, $L444, $M$11:$M$2510, "&lt;"&amp;$M444)+1+COUNTIFS($L$11:$L444, $L444, $M$11:$M444, $M444)-1)</f>
        <v/>
      </c>
      <c r="Q444" s="97"/>
      <c r="R444" s="57" t="str">
        <f t="array" ref="R444">IF(OR($L444="", $M444=""), "", MIN(IF($L$11:$L$2510=$L444, $M$11:$M$2510)))</f>
        <v/>
      </c>
      <c r="S444" s="18" t="str">
        <f t="array" ref="S444">IF(OR($L444="", $M444=""), "", AVERAGEIF($L$11:$L$2510, $L444, $M$11:$M$2510))</f>
        <v/>
      </c>
      <c r="T444" s="21" t="str">
        <f t="array" ref="T444">IF(OR($L444="", $M444=""), "", MAX(IF($L$11:$L$2510=$L444, $M$11:$M$2510)))</f>
        <v/>
      </c>
      <c r="U444" s="97"/>
      <c r="W444" s="26" t="str">
        <f t="shared" si="69"/>
        <v/>
      </c>
      <c r="X444" s="26" t="str">
        <f t="shared" si="70"/>
        <v/>
      </c>
      <c r="Z444" s="48" t="str">
        <f>IFERROR(INDEX('Standard Runs'!$E$11:$E$65, MATCH($L444, 'Standard Runs'!$D$11:$D$65, 0)), "")</f>
        <v/>
      </c>
      <c r="AB444" s="26" t="str">
        <f t="shared" si="71"/>
        <v/>
      </c>
      <c r="AC444" s="26" t="str">
        <f t="shared" si="72"/>
        <v/>
      </c>
      <c r="AE444" s="26" t="str">
        <f t="shared" si="73"/>
        <v/>
      </c>
      <c r="AG444" s="26" t="str">
        <f>IF($D444="", "", COUNTIF($D$11:$D$2510, "&gt;"&amp;$D444)+1+COUNTIF($D$11:$D444, $D444)-1)</f>
        <v/>
      </c>
      <c r="AH444" s="92" t="str">
        <f t="shared" si="74"/>
        <v/>
      </c>
      <c r="AJ444" s="26" t="str">
        <f t="shared" si="75"/>
        <v/>
      </c>
      <c r="AK444" s="26" t="str">
        <f t="shared" si="76"/>
        <v/>
      </c>
    </row>
    <row r="445" spans="1:37" x14ac:dyDescent="0.25">
      <c r="A445" s="97"/>
      <c r="B445" s="26" t="str">
        <f t="shared" si="66"/>
        <v/>
      </c>
      <c r="C445" s="97"/>
      <c r="D445" s="123"/>
      <c r="E445" s="124"/>
      <c r="F445" s="125"/>
      <c r="G445" s="97"/>
      <c r="H445" s="24" t="str">
        <f>IF($E445="", "", IFERROR(ROUND($E445*INDEX('Intro &amp; Setup'!$BY$8:$BY$9, MATCH($E$8, 'Intro &amp; Setup'!$BX$8:$BX$9, 0)), 2), ""))</f>
        <v/>
      </c>
      <c r="I445" s="18" t="str">
        <f>IF(OR($E445="", $F445=""), "", IF($E$8='Intro &amp; Setup'!$BX$9, $F445/$E445, IF($H$8='Intro &amp; Setup'!$BX$9, $F445/$H445, "")))</f>
        <v/>
      </c>
      <c r="J445" s="21" t="str">
        <f>IF(OR($E445="", $F445=""), "", IF($E$8='Intro &amp; Setup'!$BX$8, $F445/$E445, IF($H$8='Intro &amp; Setup'!$BX$8, $F445/$H445, "")))</f>
        <v/>
      </c>
      <c r="K445" s="97"/>
      <c r="L445" s="42" t="str">
        <f t="array" ref="L445">IF($W445="", "", IFERROR(INDEX('Standard Runs'!$D$11:$D$65, MATCH(1, ('Standard Runs'!$F$11:$F$65&lt;=E445)*('Standard Runs'!$G$11:$G$65&gt;=E445), 0)), ""))</f>
        <v/>
      </c>
      <c r="M445" s="45" t="str">
        <f t="shared" si="67"/>
        <v/>
      </c>
      <c r="N445" s="97"/>
      <c r="O445" s="52" t="str">
        <f t="shared" si="68"/>
        <v/>
      </c>
      <c r="P445" s="53" t="str">
        <f>IF(OR($L445="", $M445=""), "", COUNTIFS($L$11:$L$2510, $L445, $M$11:$M$2510, "&lt;"&amp;$M445)+1+COUNTIFS($L$11:$L445, $L445, $M$11:$M445, $M445)-1)</f>
        <v/>
      </c>
      <c r="Q445" s="97"/>
      <c r="R445" s="57" t="str">
        <f t="array" ref="R445">IF(OR($L445="", $M445=""), "", MIN(IF($L$11:$L$2510=$L445, $M$11:$M$2510)))</f>
        <v/>
      </c>
      <c r="S445" s="18" t="str">
        <f t="array" ref="S445">IF(OR($L445="", $M445=""), "", AVERAGEIF($L$11:$L$2510, $L445, $M$11:$M$2510))</f>
        <v/>
      </c>
      <c r="T445" s="21" t="str">
        <f t="array" ref="T445">IF(OR($L445="", $M445=""), "", MAX(IF($L$11:$L$2510=$L445, $M$11:$M$2510)))</f>
        <v/>
      </c>
      <c r="U445" s="97"/>
      <c r="W445" s="26" t="str">
        <f t="shared" si="69"/>
        <v/>
      </c>
      <c r="X445" s="26" t="str">
        <f t="shared" si="70"/>
        <v/>
      </c>
      <c r="Z445" s="48" t="str">
        <f>IFERROR(INDEX('Standard Runs'!$E$11:$E$65, MATCH($L445, 'Standard Runs'!$D$11:$D$65, 0)), "")</f>
        <v/>
      </c>
      <c r="AB445" s="26" t="str">
        <f t="shared" si="71"/>
        <v/>
      </c>
      <c r="AC445" s="26" t="str">
        <f t="shared" si="72"/>
        <v/>
      </c>
      <c r="AE445" s="26" t="str">
        <f t="shared" si="73"/>
        <v/>
      </c>
      <c r="AG445" s="26" t="str">
        <f>IF($D445="", "", COUNTIF($D$11:$D$2510, "&gt;"&amp;$D445)+1+COUNTIF($D$11:$D445, $D445)-1)</f>
        <v/>
      </c>
      <c r="AH445" s="92" t="str">
        <f t="shared" si="74"/>
        <v/>
      </c>
      <c r="AJ445" s="26" t="str">
        <f t="shared" si="75"/>
        <v/>
      </c>
      <c r="AK445" s="26" t="str">
        <f t="shared" si="76"/>
        <v/>
      </c>
    </row>
    <row r="446" spans="1:37" x14ac:dyDescent="0.25">
      <c r="A446" s="97"/>
      <c r="B446" s="26" t="str">
        <f t="shared" si="66"/>
        <v/>
      </c>
      <c r="C446" s="97"/>
      <c r="D446" s="123"/>
      <c r="E446" s="124"/>
      <c r="F446" s="125"/>
      <c r="G446" s="97"/>
      <c r="H446" s="24" t="str">
        <f>IF($E446="", "", IFERROR(ROUND($E446*INDEX('Intro &amp; Setup'!$BY$8:$BY$9, MATCH($E$8, 'Intro &amp; Setup'!$BX$8:$BX$9, 0)), 2), ""))</f>
        <v/>
      </c>
      <c r="I446" s="18" t="str">
        <f>IF(OR($E446="", $F446=""), "", IF($E$8='Intro &amp; Setup'!$BX$9, $F446/$E446, IF($H$8='Intro &amp; Setup'!$BX$9, $F446/$H446, "")))</f>
        <v/>
      </c>
      <c r="J446" s="21" t="str">
        <f>IF(OR($E446="", $F446=""), "", IF($E$8='Intro &amp; Setup'!$BX$8, $F446/$E446, IF($H$8='Intro &amp; Setup'!$BX$8, $F446/$H446, "")))</f>
        <v/>
      </c>
      <c r="K446" s="97"/>
      <c r="L446" s="42" t="str">
        <f t="array" ref="L446">IF($W446="", "", IFERROR(INDEX('Standard Runs'!$D$11:$D$65, MATCH(1, ('Standard Runs'!$F$11:$F$65&lt;=E446)*('Standard Runs'!$G$11:$G$65&gt;=E446), 0)), ""))</f>
        <v/>
      </c>
      <c r="M446" s="45" t="str">
        <f t="shared" si="67"/>
        <v/>
      </c>
      <c r="N446" s="97"/>
      <c r="O446" s="52" t="str">
        <f t="shared" si="68"/>
        <v/>
      </c>
      <c r="P446" s="53" t="str">
        <f>IF(OR($L446="", $M446=""), "", COUNTIFS($L$11:$L$2510, $L446, $M$11:$M$2510, "&lt;"&amp;$M446)+1+COUNTIFS($L$11:$L446, $L446, $M$11:$M446, $M446)-1)</f>
        <v/>
      </c>
      <c r="Q446" s="97"/>
      <c r="R446" s="57" t="str">
        <f t="array" ref="R446">IF(OR($L446="", $M446=""), "", MIN(IF($L$11:$L$2510=$L446, $M$11:$M$2510)))</f>
        <v/>
      </c>
      <c r="S446" s="18" t="str">
        <f t="array" ref="S446">IF(OR($L446="", $M446=""), "", AVERAGEIF($L$11:$L$2510, $L446, $M$11:$M$2510))</f>
        <v/>
      </c>
      <c r="T446" s="21" t="str">
        <f t="array" ref="T446">IF(OR($L446="", $M446=""), "", MAX(IF($L$11:$L$2510=$L446, $M$11:$M$2510)))</f>
        <v/>
      </c>
      <c r="U446" s="97"/>
      <c r="W446" s="26" t="str">
        <f t="shared" si="69"/>
        <v/>
      </c>
      <c r="X446" s="26" t="str">
        <f t="shared" si="70"/>
        <v/>
      </c>
      <c r="Z446" s="48" t="str">
        <f>IFERROR(INDEX('Standard Runs'!$E$11:$E$65, MATCH($L446, 'Standard Runs'!$D$11:$D$65, 0)), "")</f>
        <v/>
      </c>
      <c r="AB446" s="26" t="str">
        <f t="shared" si="71"/>
        <v/>
      </c>
      <c r="AC446" s="26" t="str">
        <f t="shared" si="72"/>
        <v/>
      </c>
      <c r="AE446" s="26" t="str">
        <f t="shared" si="73"/>
        <v/>
      </c>
      <c r="AG446" s="26" t="str">
        <f>IF($D446="", "", COUNTIF($D$11:$D$2510, "&gt;"&amp;$D446)+1+COUNTIF($D$11:$D446, $D446)-1)</f>
        <v/>
      </c>
      <c r="AH446" s="92" t="str">
        <f t="shared" si="74"/>
        <v/>
      </c>
      <c r="AJ446" s="26" t="str">
        <f t="shared" si="75"/>
        <v/>
      </c>
      <c r="AK446" s="26" t="str">
        <f t="shared" si="76"/>
        <v/>
      </c>
    </row>
    <row r="447" spans="1:37" x14ac:dyDescent="0.25">
      <c r="A447" s="97"/>
      <c r="B447" s="26" t="str">
        <f t="shared" si="66"/>
        <v/>
      </c>
      <c r="C447" s="97"/>
      <c r="D447" s="123"/>
      <c r="E447" s="124"/>
      <c r="F447" s="125"/>
      <c r="G447" s="97"/>
      <c r="H447" s="24" t="str">
        <f>IF($E447="", "", IFERROR(ROUND($E447*INDEX('Intro &amp; Setup'!$BY$8:$BY$9, MATCH($E$8, 'Intro &amp; Setup'!$BX$8:$BX$9, 0)), 2), ""))</f>
        <v/>
      </c>
      <c r="I447" s="18" t="str">
        <f>IF(OR($E447="", $F447=""), "", IF($E$8='Intro &amp; Setup'!$BX$9, $F447/$E447, IF($H$8='Intro &amp; Setup'!$BX$9, $F447/$H447, "")))</f>
        <v/>
      </c>
      <c r="J447" s="21" t="str">
        <f>IF(OR($E447="", $F447=""), "", IF($E$8='Intro &amp; Setup'!$BX$8, $F447/$E447, IF($H$8='Intro &amp; Setup'!$BX$8, $F447/$H447, "")))</f>
        <v/>
      </c>
      <c r="K447" s="97"/>
      <c r="L447" s="42" t="str">
        <f t="array" ref="L447">IF($W447="", "", IFERROR(INDEX('Standard Runs'!$D$11:$D$65, MATCH(1, ('Standard Runs'!$F$11:$F$65&lt;=E447)*('Standard Runs'!$G$11:$G$65&gt;=E447), 0)), ""))</f>
        <v/>
      </c>
      <c r="M447" s="45" t="str">
        <f t="shared" si="67"/>
        <v/>
      </c>
      <c r="N447" s="97"/>
      <c r="O447" s="52" t="str">
        <f t="shared" si="68"/>
        <v/>
      </c>
      <c r="P447" s="53" t="str">
        <f>IF(OR($L447="", $M447=""), "", COUNTIFS($L$11:$L$2510, $L447, $M$11:$M$2510, "&lt;"&amp;$M447)+1+COUNTIFS($L$11:$L447, $L447, $M$11:$M447, $M447)-1)</f>
        <v/>
      </c>
      <c r="Q447" s="97"/>
      <c r="R447" s="57" t="str">
        <f t="array" ref="R447">IF(OR($L447="", $M447=""), "", MIN(IF($L$11:$L$2510=$L447, $M$11:$M$2510)))</f>
        <v/>
      </c>
      <c r="S447" s="18" t="str">
        <f t="array" ref="S447">IF(OR($L447="", $M447=""), "", AVERAGEIF($L$11:$L$2510, $L447, $M$11:$M$2510))</f>
        <v/>
      </c>
      <c r="T447" s="21" t="str">
        <f t="array" ref="T447">IF(OR($L447="", $M447=""), "", MAX(IF($L$11:$L$2510=$L447, $M$11:$M$2510)))</f>
        <v/>
      </c>
      <c r="U447" s="97"/>
      <c r="W447" s="26" t="str">
        <f t="shared" si="69"/>
        <v/>
      </c>
      <c r="X447" s="26" t="str">
        <f t="shared" si="70"/>
        <v/>
      </c>
      <c r="Z447" s="48" t="str">
        <f>IFERROR(INDEX('Standard Runs'!$E$11:$E$65, MATCH($L447, 'Standard Runs'!$D$11:$D$65, 0)), "")</f>
        <v/>
      </c>
      <c r="AB447" s="26" t="str">
        <f t="shared" si="71"/>
        <v/>
      </c>
      <c r="AC447" s="26" t="str">
        <f t="shared" si="72"/>
        <v/>
      </c>
      <c r="AE447" s="26" t="str">
        <f t="shared" si="73"/>
        <v/>
      </c>
      <c r="AG447" s="26" t="str">
        <f>IF($D447="", "", COUNTIF($D$11:$D$2510, "&gt;"&amp;$D447)+1+COUNTIF($D$11:$D447, $D447)-1)</f>
        <v/>
      </c>
      <c r="AH447" s="92" t="str">
        <f t="shared" si="74"/>
        <v/>
      </c>
      <c r="AJ447" s="26" t="str">
        <f t="shared" si="75"/>
        <v/>
      </c>
      <c r="AK447" s="26" t="str">
        <f t="shared" si="76"/>
        <v/>
      </c>
    </row>
    <row r="448" spans="1:37" x14ac:dyDescent="0.25">
      <c r="A448" s="97"/>
      <c r="B448" s="26" t="str">
        <f t="shared" si="66"/>
        <v/>
      </c>
      <c r="C448" s="97"/>
      <c r="D448" s="123"/>
      <c r="E448" s="124"/>
      <c r="F448" s="125"/>
      <c r="G448" s="97"/>
      <c r="H448" s="24" t="str">
        <f>IF($E448="", "", IFERROR(ROUND($E448*INDEX('Intro &amp; Setup'!$BY$8:$BY$9, MATCH($E$8, 'Intro &amp; Setup'!$BX$8:$BX$9, 0)), 2), ""))</f>
        <v/>
      </c>
      <c r="I448" s="18" t="str">
        <f>IF(OR($E448="", $F448=""), "", IF($E$8='Intro &amp; Setup'!$BX$9, $F448/$E448, IF($H$8='Intro &amp; Setup'!$BX$9, $F448/$H448, "")))</f>
        <v/>
      </c>
      <c r="J448" s="21" t="str">
        <f>IF(OR($E448="", $F448=""), "", IF($E$8='Intro &amp; Setup'!$BX$8, $F448/$E448, IF($H$8='Intro &amp; Setup'!$BX$8, $F448/$H448, "")))</f>
        <v/>
      </c>
      <c r="K448" s="97"/>
      <c r="L448" s="42" t="str">
        <f t="array" ref="L448">IF($W448="", "", IFERROR(INDEX('Standard Runs'!$D$11:$D$65, MATCH(1, ('Standard Runs'!$F$11:$F$65&lt;=E448)*('Standard Runs'!$G$11:$G$65&gt;=E448), 0)), ""))</f>
        <v/>
      </c>
      <c r="M448" s="45" t="str">
        <f t="shared" si="67"/>
        <v/>
      </c>
      <c r="N448" s="97"/>
      <c r="O448" s="52" t="str">
        <f t="shared" si="68"/>
        <v/>
      </c>
      <c r="P448" s="53" t="str">
        <f>IF(OR($L448="", $M448=""), "", COUNTIFS($L$11:$L$2510, $L448, $M$11:$M$2510, "&lt;"&amp;$M448)+1+COUNTIFS($L$11:$L448, $L448, $M$11:$M448, $M448)-1)</f>
        <v/>
      </c>
      <c r="Q448" s="97"/>
      <c r="R448" s="57" t="str">
        <f t="array" ref="R448">IF(OR($L448="", $M448=""), "", MIN(IF($L$11:$L$2510=$L448, $M$11:$M$2510)))</f>
        <v/>
      </c>
      <c r="S448" s="18" t="str">
        <f t="array" ref="S448">IF(OR($L448="", $M448=""), "", AVERAGEIF($L$11:$L$2510, $L448, $M$11:$M$2510))</f>
        <v/>
      </c>
      <c r="T448" s="21" t="str">
        <f t="array" ref="T448">IF(OR($L448="", $M448=""), "", MAX(IF($L$11:$L$2510=$L448, $M$11:$M$2510)))</f>
        <v/>
      </c>
      <c r="U448" s="97"/>
      <c r="W448" s="26" t="str">
        <f t="shared" si="69"/>
        <v/>
      </c>
      <c r="X448" s="26" t="str">
        <f t="shared" si="70"/>
        <v/>
      </c>
      <c r="Z448" s="48" t="str">
        <f>IFERROR(INDEX('Standard Runs'!$E$11:$E$65, MATCH($L448, 'Standard Runs'!$D$11:$D$65, 0)), "")</f>
        <v/>
      </c>
      <c r="AB448" s="26" t="str">
        <f t="shared" si="71"/>
        <v/>
      </c>
      <c r="AC448" s="26" t="str">
        <f t="shared" si="72"/>
        <v/>
      </c>
      <c r="AE448" s="26" t="str">
        <f t="shared" si="73"/>
        <v/>
      </c>
      <c r="AG448" s="26" t="str">
        <f>IF($D448="", "", COUNTIF($D$11:$D$2510, "&gt;"&amp;$D448)+1+COUNTIF($D$11:$D448, $D448)-1)</f>
        <v/>
      </c>
      <c r="AH448" s="92" t="str">
        <f t="shared" si="74"/>
        <v/>
      </c>
      <c r="AJ448" s="26" t="str">
        <f t="shared" si="75"/>
        <v/>
      </c>
      <c r="AK448" s="26" t="str">
        <f t="shared" si="76"/>
        <v/>
      </c>
    </row>
    <row r="449" spans="1:37" x14ac:dyDescent="0.25">
      <c r="A449" s="97"/>
      <c r="B449" s="26" t="str">
        <f t="shared" si="66"/>
        <v/>
      </c>
      <c r="C449" s="97"/>
      <c r="D449" s="123"/>
      <c r="E449" s="124"/>
      <c r="F449" s="125"/>
      <c r="G449" s="97"/>
      <c r="H449" s="24" t="str">
        <f>IF($E449="", "", IFERROR(ROUND($E449*INDEX('Intro &amp; Setup'!$BY$8:$BY$9, MATCH($E$8, 'Intro &amp; Setup'!$BX$8:$BX$9, 0)), 2), ""))</f>
        <v/>
      </c>
      <c r="I449" s="18" t="str">
        <f>IF(OR($E449="", $F449=""), "", IF($E$8='Intro &amp; Setup'!$BX$9, $F449/$E449, IF($H$8='Intro &amp; Setup'!$BX$9, $F449/$H449, "")))</f>
        <v/>
      </c>
      <c r="J449" s="21" t="str">
        <f>IF(OR($E449="", $F449=""), "", IF($E$8='Intro &amp; Setup'!$BX$8, $F449/$E449, IF($H$8='Intro &amp; Setup'!$BX$8, $F449/$H449, "")))</f>
        <v/>
      </c>
      <c r="K449" s="97"/>
      <c r="L449" s="42" t="str">
        <f t="array" ref="L449">IF($W449="", "", IFERROR(INDEX('Standard Runs'!$D$11:$D$65, MATCH(1, ('Standard Runs'!$F$11:$F$65&lt;=E449)*('Standard Runs'!$G$11:$G$65&gt;=E449), 0)), ""))</f>
        <v/>
      </c>
      <c r="M449" s="45" t="str">
        <f t="shared" si="67"/>
        <v/>
      </c>
      <c r="N449" s="97"/>
      <c r="O449" s="52" t="str">
        <f t="shared" si="68"/>
        <v/>
      </c>
      <c r="P449" s="53" t="str">
        <f>IF(OR($L449="", $M449=""), "", COUNTIFS($L$11:$L$2510, $L449, $M$11:$M$2510, "&lt;"&amp;$M449)+1+COUNTIFS($L$11:$L449, $L449, $M$11:$M449, $M449)-1)</f>
        <v/>
      </c>
      <c r="Q449" s="97"/>
      <c r="R449" s="57" t="str">
        <f t="array" ref="R449">IF(OR($L449="", $M449=""), "", MIN(IF($L$11:$L$2510=$L449, $M$11:$M$2510)))</f>
        <v/>
      </c>
      <c r="S449" s="18" t="str">
        <f t="array" ref="S449">IF(OR($L449="", $M449=""), "", AVERAGEIF($L$11:$L$2510, $L449, $M$11:$M$2510))</f>
        <v/>
      </c>
      <c r="T449" s="21" t="str">
        <f t="array" ref="T449">IF(OR($L449="", $M449=""), "", MAX(IF($L$11:$L$2510=$L449, $M$11:$M$2510)))</f>
        <v/>
      </c>
      <c r="U449" s="97"/>
      <c r="W449" s="26" t="str">
        <f t="shared" si="69"/>
        <v/>
      </c>
      <c r="X449" s="26" t="str">
        <f t="shared" si="70"/>
        <v/>
      </c>
      <c r="Z449" s="48" t="str">
        <f>IFERROR(INDEX('Standard Runs'!$E$11:$E$65, MATCH($L449, 'Standard Runs'!$D$11:$D$65, 0)), "")</f>
        <v/>
      </c>
      <c r="AB449" s="26" t="str">
        <f t="shared" si="71"/>
        <v/>
      </c>
      <c r="AC449" s="26" t="str">
        <f t="shared" si="72"/>
        <v/>
      </c>
      <c r="AE449" s="26" t="str">
        <f t="shared" si="73"/>
        <v/>
      </c>
      <c r="AG449" s="26" t="str">
        <f>IF($D449="", "", COUNTIF($D$11:$D$2510, "&gt;"&amp;$D449)+1+COUNTIF($D$11:$D449, $D449)-1)</f>
        <v/>
      </c>
      <c r="AH449" s="92" t="str">
        <f t="shared" si="74"/>
        <v/>
      </c>
      <c r="AJ449" s="26" t="str">
        <f t="shared" si="75"/>
        <v/>
      </c>
      <c r="AK449" s="26" t="str">
        <f t="shared" si="76"/>
        <v/>
      </c>
    </row>
    <row r="450" spans="1:37" x14ac:dyDescent="0.25">
      <c r="A450" s="97"/>
      <c r="B450" s="26" t="str">
        <f t="shared" si="66"/>
        <v/>
      </c>
      <c r="C450" s="97"/>
      <c r="D450" s="123"/>
      <c r="E450" s="124"/>
      <c r="F450" s="125"/>
      <c r="G450" s="97"/>
      <c r="H450" s="24" t="str">
        <f>IF($E450="", "", IFERROR(ROUND($E450*INDEX('Intro &amp; Setup'!$BY$8:$BY$9, MATCH($E$8, 'Intro &amp; Setup'!$BX$8:$BX$9, 0)), 2), ""))</f>
        <v/>
      </c>
      <c r="I450" s="18" t="str">
        <f>IF(OR($E450="", $F450=""), "", IF($E$8='Intro &amp; Setup'!$BX$9, $F450/$E450, IF($H$8='Intro &amp; Setup'!$BX$9, $F450/$H450, "")))</f>
        <v/>
      </c>
      <c r="J450" s="21" t="str">
        <f>IF(OR($E450="", $F450=""), "", IF($E$8='Intro &amp; Setup'!$BX$8, $F450/$E450, IF($H$8='Intro &amp; Setup'!$BX$8, $F450/$H450, "")))</f>
        <v/>
      </c>
      <c r="K450" s="97"/>
      <c r="L450" s="42" t="str">
        <f t="array" ref="L450">IF($W450="", "", IFERROR(INDEX('Standard Runs'!$D$11:$D$65, MATCH(1, ('Standard Runs'!$F$11:$F$65&lt;=E450)*('Standard Runs'!$G$11:$G$65&gt;=E450), 0)), ""))</f>
        <v/>
      </c>
      <c r="M450" s="45" t="str">
        <f t="shared" si="67"/>
        <v/>
      </c>
      <c r="N450" s="97"/>
      <c r="O450" s="52" t="str">
        <f t="shared" si="68"/>
        <v/>
      </c>
      <c r="P450" s="53" t="str">
        <f>IF(OR($L450="", $M450=""), "", COUNTIFS($L$11:$L$2510, $L450, $M$11:$M$2510, "&lt;"&amp;$M450)+1+COUNTIFS($L$11:$L450, $L450, $M$11:$M450, $M450)-1)</f>
        <v/>
      </c>
      <c r="Q450" s="97"/>
      <c r="R450" s="57" t="str">
        <f t="array" ref="R450">IF(OR($L450="", $M450=""), "", MIN(IF($L$11:$L$2510=$L450, $M$11:$M$2510)))</f>
        <v/>
      </c>
      <c r="S450" s="18" t="str">
        <f t="array" ref="S450">IF(OR($L450="", $M450=""), "", AVERAGEIF($L$11:$L$2510, $L450, $M$11:$M$2510))</f>
        <v/>
      </c>
      <c r="T450" s="21" t="str">
        <f t="array" ref="T450">IF(OR($L450="", $M450=""), "", MAX(IF($L$11:$L$2510=$L450, $M$11:$M$2510)))</f>
        <v/>
      </c>
      <c r="U450" s="97"/>
      <c r="W450" s="26" t="str">
        <f t="shared" si="69"/>
        <v/>
      </c>
      <c r="X450" s="26" t="str">
        <f t="shared" si="70"/>
        <v/>
      </c>
      <c r="Z450" s="48" t="str">
        <f>IFERROR(INDEX('Standard Runs'!$E$11:$E$65, MATCH($L450, 'Standard Runs'!$D$11:$D$65, 0)), "")</f>
        <v/>
      </c>
      <c r="AB450" s="26" t="str">
        <f t="shared" si="71"/>
        <v/>
      </c>
      <c r="AC450" s="26" t="str">
        <f t="shared" si="72"/>
        <v/>
      </c>
      <c r="AE450" s="26" t="str">
        <f t="shared" si="73"/>
        <v/>
      </c>
      <c r="AG450" s="26" t="str">
        <f>IF($D450="", "", COUNTIF($D$11:$D$2510, "&gt;"&amp;$D450)+1+COUNTIF($D$11:$D450, $D450)-1)</f>
        <v/>
      </c>
      <c r="AH450" s="92" t="str">
        <f t="shared" si="74"/>
        <v/>
      </c>
      <c r="AJ450" s="26" t="str">
        <f t="shared" si="75"/>
        <v/>
      </c>
      <c r="AK450" s="26" t="str">
        <f t="shared" si="76"/>
        <v/>
      </c>
    </row>
    <row r="451" spans="1:37" x14ac:dyDescent="0.25">
      <c r="A451" s="97"/>
      <c r="B451" s="26" t="str">
        <f t="shared" si="66"/>
        <v/>
      </c>
      <c r="C451" s="97"/>
      <c r="D451" s="123"/>
      <c r="E451" s="124"/>
      <c r="F451" s="125"/>
      <c r="G451" s="97"/>
      <c r="H451" s="24" t="str">
        <f>IF($E451="", "", IFERROR(ROUND($E451*INDEX('Intro &amp; Setup'!$BY$8:$BY$9, MATCH($E$8, 'Intro &amp; Setup'!$BX$8:$BX$9, 0)), 2), ""))</f>
        <v/>
      </c>
      <c r="I451" s="18" t="str">
        <f>IF(OR($E451="", $F451=""), "", IF($E$8='Intro &amp; Setup'!$BX$9, $F451/$E451, IF($H$8='Intro &amp; Setup'!$BX$9, $F451/$H451, "")))</f>
        <v/>
      </c>
      <c r="J451" s="21" t="str">
        <f>IF(OR($E451="", $F451=""), "", IF($E$8='Intro &amp; Setup'!$BX$8, $F451/$E451, IF($H$8='Intro &amp; Setup'!$BX$8, $F451/$H451, "")))</f>
        <v/>
      </c>
      <c r="K451" s="97"/>
      <c r="L451" s="42" t="str">
        <f t="array" ref="L451">IF($W451="", "", IFERROR(INDEX('Standard Runs'!$D$11:$D$65, MATCH(1, ('Standard Runs'!$F$11:$F$65&lt;=E451)*('Standard Runs'!$G$11:$G$65&gt;=E451), 0)), ""))</f>
        <v/>
      </c>
      <c r="M451" s="45" t="str">
        <f t="shared" si="67"/>
        <v/>
      </c>
      <c r="N451" s="97"/>
      <c r="O451" s="52" t="str">
        <f t="shared" si="68"/>
        <v/>
      </c>
      <c r="P451" s="53" t="str">
        <f>IF(OR($L451="", $M451=""), "", COUNTIFS($L$11:$L$2510, $L451, $M$11:$M$2510, "&lt;"&amp;$M451)+1+COUNTIFS($L$11:$L451, $L451, $M$11:$M451, $M451)-1)</f>
        <v/>
      </c>
      <c r="Q451" s="97"/>
      <c r="R451" s="57" t="str">
        <f t="array" ref="R451">IF(OR($L451="", $M451=""), "", MIN(IF($L$11:$L$2510=$L451, $M$11:$M$2510)))</f>
        <v/>
      </c>
      <c r="S451" s="18" t="str">
        <f t="array" ref="S451">IF(OR($L451="", $M451=""), "", AVERAGEIF($L$11:$L$2510, $L451, $M$11:$M$2510))</f>
        <v/>
      </c>
      <c r="T451" s="21" t="str">
        <f t="array" ref="T451">IF(OR($L451="", $M451=""), "", MAX(IF($L$11:$L$2510=$L451, $M$11:$M$2510)))</f>
        <v/>
      </c>
      <c r="U451" s="97"/>
      <c r="W451" s="26" t="str">
        <f t="shared" si="69"/>
        <v/>
      </c>
      <c r="X451" s="26" t="str">
        <f t="shared" si="70"/>
        <v/>
      </c>
      <c r="Z451" s="48" t="str">
        <f>IFERROR(INDEX('Standard Runs'!$E$11:$E$65, MATCH($L451, 'Standard Runs'!$D$11:$D$65, 0)), "")</f>
        <v/>
      </c>
      <c r="AB451" s="26" t="str">
        <f t="shared" si="71"/>
        <v/>
      </c>
      <c r="AC451" s="26" t="str">
        <f t="shared" si="72"/>
        <v/>
      </c>
      <c r="AE451" s="26" t="str">
        <f t="shared" si="73"/>
        <v/>
      </c>
      <c r="AG451" s="26" t="str">
        <f>IF($D451="", "", COUNTIF($D$11:$D$2510, "&gt;"&amp;$D451)+1+COUNTIF($D$11:$D451, $D451)-1)</f>
        <v/>
      </c>
      <c r="AH451" s="92" t="str">
        <f t="shared" si="74"/>
        <v/>
      </c>
      <c r="AJ451" s="26" t="str">
        <f t="shared" si="75"/>
        <v/>
      </c>
      <c r="AK451" s="26" t="str">
        <f t="shared" si="76"/>
        <v/>
      </c>
    </row>
    <row r="452" spans="1:37" x14ac:dyDescent="0.25">
      <c r="A452" s="97"/>
      <c r="B452" s="26" t="str">
        <f t="shared" si="66"/>
        <v/>
      </c>
      <c r="C452" s="97"/>
      <c r="D452" s="123"/>
      <c r="E452" s="124"/>
      <c r="F452" s="125"/>
      <c r="G452" s="97"/>
      <c r="H452" s="24" t="str">
        <f>IF($E452="", "", IFERROR(ROUND($E452*INDEX('Intro &amp; Setup'!$BY$8:$BY$9, MATCH($E$8, 'Intro &amp; Setup'!$BX$8:$BX$9, 0)), 2), ""))</f>
        <v/>
      </c>
      <c r="I452" s="18" t="str">
        <f>IF(OR($E452="", $F452=""), "", IF($E$8='Intro &amp; Setup'!$BX$9, $F452/$E452, IF($H$8='Intro &amp; Setup'!$BX$9, $F452/$H452, "")))</f>
        <v/>
      </c>
      <c r="J452" s="21" t="str">
        <f>IF(OR($E452="", $F452=""), "", IF($E$8='Intro &amp; Setup'!$BX$8, $F452/$E452, IF($H$8='Intro &amp; Setup'!$BX$8, $F452/$H452, "")))</f>
        <v/>
      </c>
      <c r="K452" s="97"/>
      <c r="L452" s="42" t="str">
        <f t="array" ref="L452">IF($W452="", "", IFERROR(INDEX('Standard Runs'!$D$11:$D$65, MATCH(1, ('Standard Runs'!$F$11:$F$65&lt;=E452)*('Standard Runs'!$G$11:$G$65&gt;=E452), 0)), ""))</f>
        <v/>
      </c>
      <c r="M452" s="45" t="str">
        <f t="shared" si="67"/>
        <v/>
      </c>
      <c r="N452" s="97"/>
      <c r="O452" s="52" t="str">
        <f t="shared" si="68"/>
        <v/>
      </c>
      <c r="P452" s="53" t="str">
        <f>IF(OR($L452="", $M452=""), "", COUNTIFS($L$11:$L$2510, $L452, $M$11:$M$2510, "&lt;"&amp;$M452)+1+COUNTIFS($L$11:$L452, $L452, $M$11:$M452, $M452)-1)</f>
        <v/>
      </c>
      <c r="Q452" s="97"/>
      <c r="R452" s="57" t="str">
        <f t="array" ref="R452">IF(OR($L452="", $M452=""), "", MIN(IF($L$11:$L$2510=$L452, $M$11:$M$2510)))</f>
        <v/>
      </c>
      <c r="S452" s="18" t="str">
        <f t="array" ref="S452">IF(OR($L452="", $M452=""), "", AVERAGEIF($L$11:$L$2510, $L452, $M$11:$M$2510))</f>
        <v/>
      </c>
      <c r="T452" s="21" t="str">
        <f t="array" ref="T452">IF(OR($L452="", $M452=""), "", MAX(IF($L$11:$L$2510=$L452, $M$11:$M$2510)))</f>
        <v/>
      </c>
      <c r="U452" s="97"/>
      <c r="W452" s="26" t="str">
        <f t="shared" si="69"/>
        <v/>
      </c>
      <c r="X452" s="26" t="str">
        <f t="shared" si="70"/>
        <v/>
      </c>
      <c r="Z452" s="48" t="str">
        <f>IFERROR(INDEX('Standard Runs'!$E$11:$E$65, MATCH($L452, 'Standard Runs'!$D$11:$D$65, 0)), "")</f>
        <v/>
      </c>
      <c r="AB452" s="26" t="str">
        <f t="shared" si="71"/>
        <v/>
      </c>
      <c r="AC452" s="26" t="str">
        <f t="shared" si="72"/>
        <v/>
      </c>
      <c r="AE452" s="26" t="str">
        <f t="shared" si="73"/>
        <v/>
      </c>
      <c r="AG452" s="26" t="str">
        <f>IF($D452="", "", COUNTIF($D$11:$D$2510, "&gt;"&amp;$D452)+1+COUNTIF($D$11:$D452, $D452)-1)</f>
        <v/>
      </c>
      <c r="AH452" s="92" t="str">
        <f t="shared" si="74"/>
        <v/>
      </c>
      <c r="AJ452" s="26" t="str">
        <f t="shared" si="75"/>
        <v/>
      </c>
      <c r="AK452" s="26" t="str">
        <f t="shared" si="76"/>
        <v/>
      </c>
    </row>
    <row r="453" spans="1:37" x14ac:dyDescent="0.25">
      <c r="A453" s="97"/>
      <c r="B453" s="26" t="str">
        <f t="shared" si="66"/>
        <v/>
      </c>
      <c r="C453" s="97"/>
      <c r="D453" s="123"/>
      <c r="E453" s="124"/>
      <c r="F453" s="125"/>
      <c r="G453" s="97"/>
      <c r="H453" s="24" t="str">
        <f>IF($E453="", "", IFERROR(ROUND($E453*INDEX('Intro &amp; Setup'!$BY$8:$BY$9, MATCH($E$8, 'Intro &amp; Setup'!$BX$8:$BX$9, 0)), 2), ""))</f>
        <v/>
      </c>
      <c r="I453" s="18" t="str">
        <f>IF(OR($E453="", $F453=""), "", IF($E$8='Intro &amp; Setup'!$BX$9, $F453/$E453, IF($H$8='Intro &amp; Setup'!$BX$9, $F453/$H453, "")))</f>
        <v/>
      </c>
      <c r="J453" s="21" t="str">
        <f>IF(OR($E453="", $F453=""), "", IF($E$8='Intro &amp; Setup'!$BX$8, $F453/$E453, IF($H$8='Intro &amp; Setup'!$BX$8, $F453/$H453, "")))</f>
        <v/>
      </c>
      <c r="K453" s="97"/>
      <c r="L453" s="42" t="str">
        <f t="array" ref="L453">IF($W453="", "", IFERROR(INDEX('Standard Runs'!$D$11:$D$65, MATCH(1, ('Standard Runs'!$F$11:$F$65&lt;=E453)*('Standard Runs'!$G$11:$G$65&gt;=E453), 0)), ""))</f>
        <v/>
      </c>
      <c r="M453" s="45" t="str">
        <f t="shared" si="67"/>
        <v/>
      </c>
      <c r="N453" s="97"/>
      <c r="O453" s="52" t="str">
        <f t="shared" si="68"/>
        <v/>
      </c>
      <c r="P453" s="53" t="str">
        <f>IF(OR($L453="", $M453=""), "", COUNTIFS($L$11:$L$2510, $L453, $M$11:$M$2510, "&lt;"&amp;$M453)+1+COUNTIFS($L$11:$L453, $L453, $M$11:$M453, $M453)-1)</f>
        <v/>
      </c>
      <c r="Q453" s="97"/>
      <c r="R453" s="57" t="str">
        <f t="array" ref="R453">IF(OR($L453="", $M453=""), "", MIN(IF($L$11:$L$2510=$L453, $M$11:$M$2510)))</f>
        <v/>
      </c>
      <c r="S453" s="18" t="str">
        <f t="array" ref="S453">IF(OR($L453="", $M453=""), "", AVERAGEIF($L$11:$L$2510, $L453, $M$11:$M$2510))</f>
        <v/>
      </c>
      <c r="T453" s="21" t="str">
        <f t="array" ref="T453">IF(OR($L453="", $M453=""), "", MAX(IF($L$11:$L$2510=$L453, $M$11:$M$2510)))</f>
        <v/>
      </c>
      <c r="U453" s="97"/>
      <c r="W453" s="26" t="str">
        <f t="shared" si="69"/>
        <v/>
      </c>
      <c r="X453" s="26" t="str">
        <f t="shared" si="70"/>
        <v/>
      </c>
      <c r="Z453" s="48" t="str">
        <f>IFERROR(INDEX('Standard Runs'!$E$11:$E$65, MATCH($L453, 'Standard Runs'!$D$11:$D$65, 0)), "")</f>
        <v/>
      </c>
      <c r="AB453" s="26" t="str">
        <f t="shared" si="71"/>
        <v/>
      </c>
      <c r="AC453" s="26" t="str">
        <f t="shared" si="72"/>
        <v/>
      </c>
      <c r="AE453" s="26" t="str">
        <f t="shared" si="73"/>
        <v/>
      </c>
      <c r="AG453" s="26" t="str">
        <f>IF($D453="", "", COUNTIF($D$11:$D$2510, "&gt;"&amp;$D453)+1+COUNTIF($D$11:$D453, $D453)-1)</f>
        <v/>
      </c>
      <c r="AH453" s="92" t="str">
        <f t="shared" si="74"/>
        <v/>
      </c>
      <c r="AJ453" s="26" t="str">
        <f t="shared" si="75"/>
        <v/>
      </c>
      <c r="AK453" s="26" t="str">
        <f t="shared" si="76"/>
        <v/>
      </c>
    </row>
    <row r="454" spans="1:37" x14ac:dyDescent="0.25">
      <c r="A454" s="97"/>
      <c r="B454" s="26" t="str">
        <f t="shared" si="66"/>
        <v/>
      </c>
      <c r="C454" s="97"/>
      <c r="D454" s="123"/>
      <c r="E454" s="124"/>
      <c r="F454" s="125"/>
      <c r="G454" s="97"/>
      <c r="H454" s="24" t="str">
        <f>IF($E454="", "", IFERROR(ROUND($E454*INDEX('Intro &amp; Setup'!$BY$8:$BY$9, MATCH($E$8, 'Intro &amp; Setup'!$BX$8:$BX$9, 0)), 2), ""))</f>
        <v/>
      </c>
      <c r="I454" s="18" t="str">
        <f>IF(OR($E454="", $F454=""), "", IF($E$8='Intro &amp; Setup'!$BX$9, $F454/$E454, IF($H$8='Intro &amp; Setup'!$BX$9, $F454/$H454, "")))</f>
        <v/>
      </c>
      <c r="J454" s="21" t="str">
        <f>IF(OR($E454="", $F454=""), "", IF($E$8='Intro &amp; Setup'!$BX$8, $F454/$E454, IF($H$8='Intro &amp; Setup'!$BX$8, $F454/$H454, "")))</f>
        <v/>
      </c>
      <c r="K454" s="97"/>
      <c r="L454" s="42" t="str">
        <f t="array" ref="L454">IF($W454="", "", IFERROR(INDEX('Standard Runs'!$D$11:$D$65, MATCH(1, ('Standard Runs'!$F$11:$F$65&lt;=E454)*('Standard Runs'!$G$11:$G$65&gt;=E454), 0)), ""))</f>
        <v/>
      </c>
      <c r="M454" s="45" t="str">
        <f t="shared" si="67"/>
        <v/>
      </c>
      <c r="N454" s="97"/>
      <c r="O454" s="52" t="str">
        <f t="shared" si="68"/>
        <v/>
      </c>
      <c r="P454" s="53" t="str">
        <f>IF(OR($L454="", $M454=""), "", COUNTIFS($L$11:$L$2510, $L454, $M$11:$M$2510, "&lt;"&amp;$M454)+1+COUNTIFS($L$11:$L454, $L454, $M$11:$M454, $M454)-1)</f>
        <v/>
      </c>
      <c r="Q454" s="97"/>
      <c r="R454" s="57" t="str">
        <f t="array" ref="R454">IF(OR($L454="", $M454=""), "", MIN(IF($L$11:$L$2510=$L454, $M$11:$M$2510)))</f>
        <v/>
      </c>
      <c r="S454" s="18" t="str">
        <f t="array" ref="S454">IF(OR($L454="", $M454=""), "", AVERAGEIF($L$11:$L$2510, $L454, $M$11:$M$2510))</f>
        <v/>
      </c>
      <c r="T454" s="21" t="str">
        <f t="array" ref="T454">IF(OR($L454="", $M454=""), "", MAX(IF($L$11:$L$2510=$L454, $M$11:$M$2510)))</f>
        <v/>
      </c>
      <c r="U454" s="97"/>
      <c r="W454" s="26" t="str">
        <f t="shared" si="69"/>
        <v/>
      </c>
      <c r="X454" s="26" t="str">
        <f t="shared" si="70"/>
        <v/>
      </c>
      <c r="Z454" s="48" t="str">
        <f>IFERROR(INDEX('Standard Runs'!$E$11:$E$65, MATCH($L454, 'Standard Runs'!$D$11:$D$65, 0)), "")</f>
        <v/>
      </c>
      <c r="AB454" s="26" t="str">
        <f t="shared" si="71"/>
        <v/>
      </c>
      <c r="AC454" s="26" t="str">
        <f t="shared" si="72"/>
        <v/>
      </c>
      <c r="AE454" s="26" t="str">
        <f t="shared" si="73"/>
        <v/>
      </c>
      <c r="AG454" s="26" t="str">
        <f>IF($D454="", "", COUNTIF($D$11:$D$2510, "&gt;"&amp;$D454)+1+COUNTIF($D$11:$D454, $D454)-1)</f>
        <v/>
      </c>
      <c r="AH454" s="92" t="str">
        <f t="shared" si="74"/>
        <v/>
      </c>
      <c r="AJ454" s="26" t="str">
        <f t="shared" si="75"/>
        <v/>
      </c>
      <c r="AK454" s="26" t="str">
        <f t="shared" si="76"/>
        <v/>
      </c>
    </row>
    <row r="455" spans="1:37" x14ac:dyDescent="0.25">
      <c r="A455" s="97"/>
      <c r="B455" s="26" t="str">
        <f t="shared" si="66"/>
        <v/>
      </c>
      <c r="C455" s="97"/>
      <c r="D455" s="123"/>
      <c r="E455" s="124"/>
      <c r="F455" s="125"/>
      <c r="G455" s="97"/>
      <c r="H455" s="24" t="str">
        <f>IF($E455="", "", IFERROR(ROUND($E455*INDEX('Intro &amp; Setup'!$BY$8:$BY$9, MATCH($E$8, 'Intro &amp; Setup'!$BX$8:$BX$9, 0)), 2), ""))</f>
        <v/>
      </c>
      <c r="I455" s="18" t="str">
        <f>IF(OR($E455="", $F455=""), "", IF($E$8='Intro &amp; Setup'!$BX$9, $F455/$E455, IF($H$8='Intro &amp; Setup'!$BX$9, $F455/$H455, "")))</f>
        <v/>
      </c>
      <c r="J455" s="21" t="str">
        <f>IF(OR($E455="", $F455=""), "", IF($E$8='Intro &amp; Setup'!$BX$8, $F455/$E455, IF($H$8='Intro &amp; Setup'!$BX$8, $F455/$H455, "")))</f>
        <v/>
      </c>
      <c r="K455" s="97"/>
      <c r="L455" s="42" t="str">
        <f t="array" ref="L455">IF($W455="", "", IFERROR(INDEX('Standard Runs'!$D$11:$D$65, MATCH(1, ('Standard Runs'!$F$11:$F$65&lt;=E455)*('Standard Runs'!$G$11:$G$65&gt;=E455), 0)), ""))</f>
        <v/>
      </c>
      <c r="M455" s="45" t="str">
        <f t="shared" si="67"/>
        <v/>
      </c>
      <c r="N455" s="97"/>
      <c r="O455" s="52" t="str">
        <f t="shared" si="68"/>
        <v/>
      </c>
      <c r="P455" s="53" t="str">
        <f>IF(OR($L455="", $M455=""), "", COUNTIFS($L$11:$L$2510, $L455, $M$11:$M$2510, "&lt;"&amp;$M455)+1+COUNTIFS($L$11:$L455, $L455, $M$11:$M455, $M455)-1)</f>
        <v/>
      </c>
      <c r="Q455" s="97"/>
      <c r="R455" s="57" t="str">
        <f t="array" ref="R455">IF(OR($L455="", $M455=""), "", MIN(IF($L$11:$L$2510=$L455, $M$11:$M$2510)))</f>
        <v/>
      </c>
      <c r="S455" s="18" t="str">
        <f t="array" ref="S455">IF(OR($L455="", $M455=""), "", AVERAGEIF($L$11:$L$2510, $L455, $M$11:$M$2510))</f>
        <v/>
      </c>
      <c r="T455" s="21" t="str">
        <f t="array" ref="T455">IF(OR($L455="", $M455=""), "", MAX(IF($L$11:$L$2510=$L455, $M$11:$M$2510)))</f>
        <v/>
      </c>
      <c r="U455" s="97"/>
      <c r="W455" s="26" t="str">
        <f t="shared" si="69"/>
        <v/>
      </c>
      <c r="X455" s="26" t="str">
        <f t="shared" si="70"/>
        <v/>
      </c>
      <c r="Z455" s="48" t="str">
        <f>IFERROR(INDEX('Standard Runs'!$E$11:$E$65, MATCH($L455, 'Standard Runs'!$D$11:$D$65, 0)), "")</f>
        <v/>
      </c>
      <c r="AB455" s="26" t="str">
        <f t="shared" si="71"/>
        <v/>
      </c>
      <c r="AC455" s="26" t="str">
        <f t="shared" si="72"/>
        <v/>
      </c>
      <c r="AE455" s="26" t="str">
        <f t="shared" si="73"/>
        <v/>
      </c>
      <c r="AG455" s="26" t="str">
        <f>IF($D455="", "", COUNTIF($D$11:$D$2510, "&gt;"&amp;$D455)+1+COUNTIF($D$11:$D455, $D455)-1)</f>
        <v/>
      </c>
      <c r="AH455" s="92" t="str">
        <f t="shared" si="74"/>
        <v/>
      </c>
      <c r="AJ455" s="26" t="str">
        <f t="shared" si="75"/>
        <v/>
      </c>
      <c r="AK455" s="26" t="str">
        <f t="shared" si="76"/>
        <v/>
      </c>
    </row>
    <row r="456" spans="1:37" x14ac:dyDescent="0.25">
      <c r="A456" s="97"/>
      <c r="B456" s="26" t="str">
        <f t="shared" si="66"/>
        <v/>
      </c>
      <c r="C456" s="97"/>
      <c r="D456" s="123"/>
      <c r="E456" s="124"/>
      <c r="F456" s="125"/>
      <c r="G456" s="97"/>
      <c r="H456" s="24" t="str">
        <f>IF($E456="", "", IFERROR(ROUND($E456*INDEX('Intro &amp; Setup'!$BY$8:$BY$9, MATCH($E$8, 'Intro &amp; Setup'!$BX$8:$BX$9, 0)), 2), ""))</f>
        <v/>
      </c>
      <c r="I456" s="18" t="str">
        <f>IF(OR($E456="", $F456=""), "", IF($E$8='Intro &amp; Setup'!$BX$9, $F456/$E456, IF($H$8='Intro &amp; Setup'!$BX$9, $F456/$H456, "")))</f>
        <v/>
      </c>
      <c r="J456" s="21" t="str">
        <f>IF(OR($E456="", $F456=""), "", IF($E$8='Intro &amp; Setup'!$BX$8, $F456/$E456, IF($H$8='Intro &amp; Setup'!$BX$8, $F456/$H456, "")))</f>
        <v/>
      </c>
      <c r="K456" s="97"/>
      <c r="L456" s="42" t="str">
        <f t="array" ref="L456">IF($W456="", "", IFERROR(INDEX('Standard Runs'!$D$11:$D$65, MATCH(1, ('Standard Runs'!$F$11:$F$65&lt;=E456)*('Standard Runs'!$G$11:$G$65&gt;=E456), 0)), ""))</f>
        <v/>
      </c>
      <c r="M456" s="45" t="str">
        <f t="shared" si="67"/>
        <v/>
      </c>
      <c r="N456" s="97"/>
      <c r="O456" s="52" t="str">
        <f t="shared" si="68"/>
        <v/>
      </c>
      <c r="P456" s="53" t="str">
        <f>IF(OR($L456="", $M456=""), "", COUNTIFS($L$11:$L$2510, $L456, $M$11:$M$2510, "&lt;"&amp;$M456)+1+COUNTIFS($L$11:$L456, $L456, $M$11:$M456, $M456)-1)</f>
        <v/>
      </c>
      <c r="Q456" s="97"/>
      <c r="R456" s="57" t="str">
        <f t="array" ref="R456">IF(OR($L456="", $M456=""), "", MIN(IF($L$11:$L$2510=$L456, $M$11:$M$2510)))</f>
        <v/>
      </c>
      <c r="S456" s="18" t="str">
        <f t="array" ref="S456">IF(OR($L456="", $M456=""), "", AVERAGEIF($L$11:$L$2510, $L456, $M$11:$M$2510))</f>
        <v/>
      </c>
      <c r="T456" s="21" t="str">
        <f t="array" ref="T456">IF(OR($L456="", $M456=""), "", MAX(IF($L$11:$L$2510=$L456, $M$11:$M$2510)))</f>
        <v/>
      </c>
      <c r="U456" s="97"/>
      <c r="W456" s="26" t="str">
        <f t="shared" si="69"/>
        <v/>
      </c>
      <c r="X456" s="26" t="str">
        <f t="shared" si="70"/>
        <v/>
      </c>
      <c r="Z456" s="48" t="str">
        <f>IFERROR(INDEX('Standard Runs'!$E$11:$E$65, MATCH($L456, 'Standard Runs'!$D$11:$D$65, 0)), "")</f>
        <v/>
      </c>
      <c r="AB456" s="26" t="str">
        <f t="shared" si="71"/>
        <v/>
      </c>
      <c r="AC456" s="26" t="str">
        <f t="shared" si="72"/>
        <v/>
      </c>
      <c r="AE456" s="26" t="str">
        <f t="shared" si="73"/>
        <v/>
      </c>
      <c r="AG456" s="26" t="str">
        <f>IF($D456="", "", COUNTIF($D$11:$D$2510, "&gt;"&amp;$D456)+1+COUNTIF($D$11:$D456, $D456)-1)</f>
        <v/>
      </c>
      <c r="AH456" s="92" t="str">
        <f t="shared" si="74"/>
        <v/>
      </c>
      <c r="AJ456" s="26" t="str">
        <f t="shared" si="75"/>
        <v/>
      </c>
      <c r="AK456" s="26" t="str">
        <f t="shared" si="76"/>
        <v/>
      </c>
    </row>
    <row r="457" spans="1:37" x14ac:dyDescent="0.25">
      <c r="A457" s="97"/>
      <c r="B457" s="26" t="str">
        <f t="shared" si="66"/>
        <v/>
      </c>
      <c r="C457" s="97"/>
      <c r="D457" s="123"/>
      <c r="E457" s="124"/>
      <c r="F457" s="125"/>
      <c r="G457" s="97"/>
      <c r="H457" s="24" t="str">
        <f>IF($E457="", "", IFERROR(ROUND($E457*INDEX('Intro &amp; Setup'!$BY$8:$BY$9, MATCH($E$8, 'Intro &amp; Setup'!$BX$8:$BX$9, 0)), 2), ""))</f>
        <v/>
      </c>
      <c r="I457" s="18" t="str">
        <f>IF(OR($E457="", $F457=""), "", IF($E$8='Intro &amp; Setup'!$BX$9, $F457/$E457, IF($H$8='Intro &amp; Setup'!$BX$9, $F457/$H457, "")))</f>
        <v/>
      </c>
      <c r="J457" s="21" t="str">
        <f>IF(OR($E457="", $F457=""), "", IF($E$8='Intro &amp; Setup'!$BX$8, $F457/$E457, IF($H$8='Intro &amp; Setup'!$BX$8, $F457/$H457, "")))</f>
        <v/>
      </c>
      <c r="K457" s="97"/>
      <c r="L457" s="42" t="str">
        <f t="array" ref="L457">IF($W457="", "", IFERROR(INDEX('Standard Runs'!$D$11:$D$65, MATCH(1, ('Standard Runs'!$F$11:$F$65&lt;=E457)*('Standard Runs'!$G$11:$G$65&gt;=E457), 0)), ""))</f>
        <v/>
      </c>
      <c r="M457" s="45" t="str">
        <f t="shared" si="67"/>
        <v/>
      </c>
      <c r="N457" s="97"/>
      <c r="O457" s="52" t="str">
        <f t="shared" si="68"/>
        <v/>
      </c>
      <c r="P457" s="53" t="str">
        <f>IF(OR($L457="", $M457=""), "", COUNTIFS($L$11:$L$2510, $L457, $M$11:$M$2510, "&lt;"&amp;$M457)+1+COUNTIFS($L$11:$L457, $L457, $M$11:$M457, $M457)-1)</f>
        <v/>
      </c>
      <c r="Q457" s="97"/>
      <c r="R457" s="57" t="str">
        <f t="array" ref="R457">IF(OR($L457="", $M457=""), "", MIN(IF($L$11:$L$2510=$L457, $M$11:$M$2510)))</f>
        <v/>
      </c>
      <c r="S457" s="18" t="str">
        <f t="array" ref="S457">IF(OR($L457="", $M457=""), "", AVERAGEIF($L$11:$L$2510, $L457, $M$11:$M$2510))</f>
        <v/>
      </c>
      <c r="T457" s="21" t="str">
        <f t="array" ref="T457">IF(OR($L457="", $M457=""), "", MAX(IF($L$11:$L$2510=$L457, $M$11:$M$2510)))</f>
        <v/>
      </c>
      <c r="U457" s="97"/>
      <c r="W457" s="26" t="str">
        <f t="shared" si="69"/>
        <v/>
      </c>
      <c r="X457" s="26" t="str">
        <f t="shared" si="70"/>
        <v/>
      </c>
      <c r="Z457" s="48" t="str">
        <f>IFERROR(INDEX('Standard Runs'!$E$11:$E$65, MATCH($L457, 'Standard Runs'!$D$11:$D$65, 0)), "")</f>
        <v/>
      </c>
      <c r="AB457" s="26" t="str">
        <f t="shared" si="71"/>
        <v/>
      </c>
      <c r="AC457" s="26" t="str">
        <f t="shared" si="72"/>
        <v/>
      </c>
      <c r="AE457" s="26" t="str">
        <f t="shared" si="73"/>
        <v/>
      </c>
      <c r="AG457" s="26" t="str">
        <f>IF($D457="", "", COUNTIF($D$11:$D$2510, "&gt;"&amp;$D457)+1+COUNTIF($D$11:$D457, $D457)-1)</f>
        <v/>
      </c>
      <c r="AH457" s="92" t="str">
        <f t="shared" si="74"/>
        <v/>
      </c>
      <c r="AJ457" s="26" t="str">
        <f t="shared" si="75"/>
        <v/>
      </c>
      <c r="AK457" s="26" t="str">
        <f t="shared" si="76"/>
        <v/>
      </c>
    </row>
    <row r="458" spans="1:37" x14ac:dyDescent="0.25">
      <c r="A458" s="97"/>
      <c r="B458" s="26" t="str">
        <f t="shared" si="66"/>
        <v/>
      </c>
      <c r="C458" s="97"/>
      <c r="D458" s="123"/>
      <c r="E458" s="124"/>
      <c r="F458" s="125"/>
      <c r="G458" s="97"/>
      <c r="H458" s="24" t="str">
        <f>IF($E458="", "", IFERROR(ROUND($E458*INDEX('Intro &amp; Setup'!$BY$8:$BY$9, MATCH($E$8, 'Intro &amp; Setup'!$BX$8:$BX$9, 0)), 2), ""))</f>
        <v/>
      </c>
      <c r="I458" s="18" t="str">
        <f>IF(OR($E458="", $F458=""), "", IF($E$8='Intro &amp; Setup'!$BX$9, $F458/$E458, IF($H$8='Intro &amp; Setup'!$BX$9, $F458/$H458, "")))</f>
        <v/>
      </c>
      <c r="J458" s="21" t="str">
        <f>IF(OR($E458="", $F458=""), "", IF($E$8='Intro &amp; Setup'!$BX$8, $F458/$E458, IF($H$8='Intro &amp; Setup'!$BX$8, $F458/$H458, "")))</f>
        <v/>
      </c>
      <c r="K458" s="97"/>
      <c r="L458" s="42" t="str">
        <f t="array" ref="L458">IF($W458="", "", IFERROR(INDEX('Standard Runs'!$D$11:$D$65, MATCH(1, ('Standard Runs'!$F$11:$F$65&lt;=E458)*('Standard Runs'!$G$11:$G$65&gt;=E458), 0)), ""))</f>
        <v/>
      </c>
      <c r="M458" s="45" t="str">
        <f t="shared" si="67"/>
        <v/>
      </c>
      <c r="N458" s="97"/>
      <c r="O458" s="52" t="str">
        <f t="shared" si="68"/>
        <v/>
      </c>
      <c r="P458" s="53" t="str">
        <f>IF(OR($L458="", $M458=""), "", COUNTIFS($L$11:$L$2510, $L458, $M$11:$M$2510, "&lt;"&amp;$M458)+1+COUNTIFS($L$11:$L458, $L458, $M$11:$M458, $M458)-1)</f>
        <v/>
      </c>
      <c r="Q458" s="97"/>
      <c r="R458" s="57" t="str">
        <f t="array" ref="R458">IF(OR($L458="", $M458=""), "", MIN(IF($L$11:$L$2510=$L458, $M$11:$M$2510)))</f>
        <v/>
      </c>
      <c r="S458" s="18" t="str">
        <f t="array" ref="S458">IF(OR($L458="", $M458=""), "", AVERAGEIF($L$11:$L$2510, $L458, $M$11:$M$2510))</f>
        <v/>
      </c>
      <c r="T458" s="21" t="str">
        <f t="array" ref="T458">IF(OR($L458="", $M458=""), "", MAX(IF($L$11:$L$2510=$L458, $M$11:$M$2510)))</f>
        <v/>
      </c>
      <c r="U458" s="97"/>
      <c r="W458" s="26" t="str">
        <f t="shared" si="69"/>
        <v/>
      </c>
      <c r="X458" s="26" t="str">
        <f t="shared" si="70"/>
        <v/>
      </c>
      <c r="Z458" s="48" t="str">
        <f>IFERROR(INDEX('Standard Runs'!$E$11:$E$65, MATCH($L458, 'Standard Runs'!$D$11:$D$65, 0)), "")</f>
        <v/>
      </c>
      <c r="AB458" s="26" t="str">
        <f t="shared" si="71"/>
        <v/>
      </c>
      <c r="AC458" s="26" t="str">
        <f t="shared" si="72"/>
        <v/>
      </c>
      <c r="AE458" s="26" t="str">
        <f t="shared" si="73"/>
        <v/>
      </c>
      <c r="AG458" s="26" t="str">
        <f>IF($D458="", "", COUNTIF($D$11:$D$2510, "&gt;"&amp;$D458)+1+COUNTIF($D$11:$D458, $D458)-1)</f>
        <v/>
      </c>
      <c r="AH458" s="92" t="str">
        <f t="shared" si="74"/>
        <v/>
      </c>
      <c r="AJ458" s="26" t="str">
        <f t="shared" si="75"/>
        <v/>
      </c>
      <c r="AK458" s="26" t="str">
        <f t="shared" si="76"/>
        <v/>
      </c>
    </row>
    <row r="459" spans="1:37" x14ac:dyDescent="0.25">
      <c r="A459" s="97"/>
      <c r="B459" s="26" t="str">
        <f t="shared" si="66"/>
        <v/>
      </c>
      <c r="C459" s="97"/>
      <c r="D459" s="123"/>
      <c r="E459" s="124"/>
      <c r="F459" s="125"/>
      <c r="G459" s="97"/>
      <c r="H459" s="24" t="str">
        <f>IF($E459="", "", IFERROR(ROUND($E459*INDEX('Intro &amp; Setup'!$BY$8:$BY$9, MATCH($E$8, 'Intro &amp; Setup'!$BX$8:$BX$9, 0)), 2), ""))</f>
        <v/>
      </c>
      <c r="I459" s="18" t="str">
        <f>IF(OR($E459="", $F459=""), "", IF($E$8='Intro &amp; Setup'!$BX$9, $F459/$E459, IF($H$8='Intro &amp; Setup'!$BX$9, $F459/$H459, "")))</f>
        <v/>
      </c>
      <c r="J459" s="21" t="str">
        <f>IF(OR($E459="", $F459=""), "", IF($E$8='Intro &amp; Setup'!$BX$8, $F459/$E459, IF($H$8='Intro &amp; Setup'!$BX$8, $F459/$H459, "")))</f>
        <v/>
      </c>
      <c r="K459" s="97"/>
      <c r="L459" s="42" t="str">
        <f t="array" ref="L459">IF($W459="", "", IFERROR(INDEX('Standard Runs'!$D$11:$D$65, MATCH(1, ('Standard Runs'!$F$11:$F$65&lt;=E459)*('Standard Runs'!$G$11:$G$65&gt;=E459), 0)), ""))</f>
        <v/>
      </c>
      <c r="M459" s="45" t="str">
        <f t="shared" si="67"/>
        <v/>
      </c>
      <c r="N459" s="97"/>
      <c r="O459" s="52" t="str">
        <f t="shared" si="68"/>
        <v/>
      </c>
      <c r="P459" s="53" t="str">
        <f>IF(OR($L459="", $M459=""), "", COUNTIFS($L$11:$L$2510, $L459, $M$11:$M$2510, "&lt;"&amp;$M459)+1+COUNTIFS($L$11:$L459, $L459, $M$11:$M459, $M459)-1)</f>
        <v/>
      </c>
      <c r="Q459" s="97"/>
      <c r="R459" s="57" t="str">
        <f t="array" ref="R459">IF(OR($L459="", $M459=""), "", MIN(IF($L$11:$L$2510=$L459, $M$11:$M$2510)))</f>
        <v/>
      </c>
      <c r="S459" s="18" t="str">
        <f t="array" ref="S459">IF(OR($L459="", $M459=""), "", AVERAGEIF($L$11:$L$2510, $L459, $M$11:$M$2510))</f>
        <v/>
      </c>
      <c r="T459" s="21" t="str">
        <f t="array" ref="T459">IF(OR($L459="", $M459=""), "", MAX(IF($L$11:$L$2510=$L459, $M$11:$M$2510)))</f>
        <v/>
      </c>
      <c r="U459" s="97"/>
      <c r="W459" s="26" t="str">
        <f t="shared" si="69"/>
        <v/>
      </c>
      <c r="X459" s="26" t="str">
        <f t="shared" si="70"/>
        <v/>
      </c>
      <c r="Z459" s="48" t="str">
        <f>IFERROR(INDEX('Standard Runs'!$E$11:$E$65, MATCH($L459, 'Standard Runs'!$D$11:$D$65, 0)), "")</f>
        <v/>
      </c>
      <c r="AB459" s="26" t="str">
        <f t="shared" si="71"/>
        <v/>
      </c>
      <c r="AC459" s="26" t="str">
        <f t="shared" si="72"/>
        <v/>
      </c>
      <c r="AE459" s="26" t="str">
        <f t="shared" si="73"/>
        <v/>
      </c>
      <c r="AG459" s="26" t="str">
        <f>IF($D459="", "", COUNTIF($D$11:$D$2510, "&gt;"&amp;$D459)+1+COUNTIF($D$11:$D459, $D459)-1)</f>
        <v/>
      </c>
      <c r="AH459" s="92" t="str">
        <f t="shared" si="74"/>
        <v/>
      </c>
      <c r="AJ459" s="26" t="str">
        <f t="shared" si="75"/>
        <v/>
      </c>
      <c r="AK459" s="26" t="str">
        <f t="shared" si="76"/>
        <v/>
      </c>
    </row>
    <row r="460" spans="1:37" x14ac:dyDescent="0.25">
      <c r="A460" s="97"/>
      <c r="B460" s="26" t="str">
        <f t="shared" ref="B460:B523" si="77">IF($P460="", "", IFERROR(INDEX($X$3:$X$5, MATCH($P460, $Y$3:$Y$5, 0)), ""))</f>
        <v/>
      </c>
      <c r="C460" s="97"/>
      <c r="D460" s="123"/>
      <c r="E460" s="124"/>
      <c r="F460" s="125"/>
      <c r="G460" s="97"/>
      <c r="H460" s="24" t="str">
        <f>IF($E460="", "", IFERROR(ROUND($E460*INDEX('Intro &amp; Setup'!$BY$8:$BY$9, MATCH($E$8, 'Intro &amp; Setup'!$BX$8:$BX$9, 0)), 2), ""))</f>
        <v/>
      </c>
      <c r="I460" s="18" t="str">
        <f>IF(OR($E460="", $F460=""), "", IF($E$8='Intro &amp; Setup'!$BX$9, $F460/$E460, IF($H$8='Intro &amp; Setup'!$BX$9, $F460/$H460, "")))</f>
        <v/>
      </c>
      <c r="J460" s="21" t="str">
        <f>IF(OR($E460="", $F460=""), "", IF($E$8='Intro &amp; Setup'!$BX$8, $F460/$E460, IF($H$8='Intro &amp; Setup'!$BX$8, $F460/$H460, "")))</f>
        <v/>
      </c>
      <c r="K460" s="97"/>
      <c r="L460" s="42" t="str">
        <f t="array" ref="L460">IF($W460="", "", IFERROR(INDEX('Standard Runs'!$D$11:$D$65, MATCH(1, ('Standard Runs'!$F$11:$F$65&lt;=E460)*('Standard Runs'!$G$11:$G$65&gt;=E460), 0)), ""))</f>
        <v/>
      </c>
      <c r="M460" s="45" t="str">
        <f t="shared" ref="M460:M523" si="78">IFERROR($F460/$E460*$Z460, "")</f>
        <v/>
      </c>
      <c r="N460" s="97"/>
      <c r="O460" s="52" t="str">
        <f t="shared" ref="O460:O523" si="79">IF($L460="", "", COUNTIF($L$11:$L$2510, $L460))</f>
        <v/>
      </c>
      <c r="P460" s="53" t="str">
        <f>IF(OR($L460="", $M460=""), "", COUNTIFS($L$11:$L$2510, $L460, $M$11:$M$2510, "&lt;"&amp;$M460)+1+COUNTIFS($L$11:$L460, $L460, $M$11:$M460, $M460)-1)</f>
        <v/>
      </c>
      <c r="Q460" s="97"/>
      <c r="R460" s="57" t="str">
        <f t="array" ref="R460">IF(OR($L460="", $M460=""), "", MIN(IF($L$11:$L$2510=$L460, $M$11:$M$2510)))</f>
        <v/>
      </c>
      <c r="S460" s="18" t="str">
        <f t="array" ref="S460">IF(OR($L460="", $M460=""), "", AVERAGEIF($L$11:$L$2510, $L460, $M$11:$M$2510))</f>
        <v/>
      </c>
      <c r="T460" s="21" t="str">
        <f t="array" ref="T460">IF(OR($L460="", $M460=""), "", MAX(IF($L$11:$L$2510=$L460, $M$11:$M$2510)))</f>
        <v/>
      </c>
      <c r="U460" s="97"/>
      <c r="W460" s="26" t="str">
        <f t="shared" ref="W460:W523" si="80">IF(AND($D460="", $E460="", $F460=""), "", "X")</f>
        <v/>
      </c>
      <c r="X460" s="26" t="str">
        <f t="shared" ref="X460:X523" si="81">IF($W460="", "", IF($L460="", "X", ""))</f>
        <v/>
      </c>
      <c r="Z460" s="48" t="str">
        <f>IFERROR(INDEX('Standard Runs'!$E$11:$E$65, MATCH($L460, 'Standard Runs'!$D$11:$D$65, 0)), "")</f>
        <v/>
      </c>
      <c r="AB460" s="26" t="str">
        <f t="shared" ref="AB460:AB523" si="82">IF($B460="", "", _xlfn.CONCAT($L460, " - ", $P460))</f>
        <v/>
      </c>
      <c r="AC460" s="26" t="str">
        <f t="shared" ref="AC460:AC523" si="83">IF(COUNTIF($D460:$F460, "")=0, "X", "")</f>
        <v/>
      </c>
      <c r="AE460" s="26" t="str">
        <f t="shared" ref="AE460:AE523" si="84">IF($P460="", "", IF($P460=1, _xlfn.CONCAT($L460, " - ", $AE$7), IF($P460=$O460, _xlfn.CONCAT($L460, " - ", $AE$8), "")))</f>
        <v/>
      </c>
      <c r="AG460" s="26" t="str">
        <f>IF($D460="", "", COUNTIF($D$11:$D$2510, "&gt;"&amp;$D460)+1+COUNTIF($D$11:$D460, $D460)-1)</f>
        <v/>
      </c>
      <c r="AH460" s="92" t="str">
        <f t="shared" ref="AH460:AH523" si="85">IF(OR($M460="", $Z460=""), "", $M460/$Z460)</f>
        <v/>
      </c>
      <c r="AJ460" s="26" t="str">
        <f t="shared" ref="AJ460:AJ523" si="86">IF(OR($AJ$8="", $AG460=""), "", IF($AJ$8=$L460, $AG460, ""))</f>
        <v/>
      </c>
      <c r="AK460" s="26" t="str">
        <f t="shared" ref="AK460:AK523" si="87">IF($AJ460="", "", COUNTIF($AJ$11:$AJ$2510, "&lt;"&amp;$AJ460)+1)</f>
        <v/>
      </c>
    </row>
    <row r="461" spans="1:37" x14ac:dyDescent="0.25">
      <c r="A461" s="97"/>
      <c r="B461" s="26" t="str">
        <f t="shared" si="77"/>
        <v/>
      </c>
      <c r="C461" s="97"/>
      <c r="D461" s="123"/>
      <c r="E461" s="124"/>
      <c r="F461" s="125"/>
      <c r="G461" s="97"/>
      <c r="H461" s="24" t="str">
        <f>IF($E461="", "", IFERROR(ROUND($E461*INDEX('Intro &amp; Setup'!$BY$8:$BY$9, MATCH($E$8, 'Intro &amp; Setup'!$BX$8:$BX$9, 0)), 2), ""))</f>
        <v/>
      </c>
      <c r="I461" s="18" t="str">
        <f>IF(OR($E461="", $F461=""), "", IF($E$8='Intro &amp; Setup'!$BX$9, $F461/$E461, IF($H$8='Intro &amp; Setup'!$BX$9, $F461/$H461, "")))</f>
        <v/>
      </c>
      <c r="J461" s="21" t="str">
        <f>IF(OR($E461="", $F461=""), "", IF($E$8='Intro &amp; Setup'!$BX$8, $F461/$E461, IF($H$8='Intro &amp; Setup'!$BX$8, $F461/$H461, "")))</f>
        <v/>
      </c>
      <c r="K461" s="97"/>
      <c r="L461" s="42" t="str">
        <f t="array" ref="L461">IF($W461="", "", IFERROR(INDEX('Standard Runs'!$D$11:$D$65, MATCH(1, ('Standard Runs'!$F$11:$F$65&lt;=E461)*('Standard Runs'!$G$11:$G$65&gt;=E461), 0)), ""))</f>
        <v/>
      </c>
      <c r="M461" s="45" t="str">
        <f t="shared" si="78"/>
        <v/>
      </c>
      <c r="N461" s="97"/>
      <c r="O461" s="52" t="str">
        <f t="shared" si="79"/>
        <v/>
      </c>
      <c r="P461" s="53" t="str">
        <f>IF(OR($L461="", $M461=""), "", COUNTIFS($L$11:$L$2510, $L461, $M$11:$M$2510, "&lt;"&amp;$M461)+1+COUNTIFS($L$11:$L461, $L461, $M$11:$M461, $M461)-1)</f>
        <v/>
      </c>
      <c r="Q461" s="97"/>
      <c r="R461" s="57" t="str">
        <f t="array" ref="R461">IF(OR($L461="", $M461=""), "", MIN(IF($L$11:$L$2510=$L461, $M$11:$M$2510)))</f>
        <v/>
      </c>
      <c r="S461" s="18" t="str">
        <f t="array" ref="S461">IF(OR($L461="", $M461=""), "", AVERAGEIF($L$11:$L$2510, $L461, $M$11:$M$2510))</f>
        <v/>
      </c>
      <c r="T461" s="21" t="str">
        <f t="array" ref="T461">IF(OR($L461="", $M461=""), "", MAX(IF($L$11:$L$2510=$L461, $M$11:$M$2510)))</f>
        <v/>
      </c>
      <c r="U461" s="97"/>
      <c r="W461" s="26" t="str">
        <f t="shared" si="80"/>
        <v/>
      </c>
      <c r="X461" s="26" t="str">
        <f t="shared" si="81"/>
        <v/>
      </c>
      <c r="Z461" s="48" t="str">
        <f>IFERROR(INDEX('Standard Runs'!$E$11:$E$65, MATCH($L461, 'Standard Runs'!$D$11:$D$65, 0)), "")</f>
        <v/>
      </c>
      <c r="AB461" s="26" t="str">
        <f t="shared" si="82"/>
        <v/>
      </c>
      <c r="AC461" s="26" t="str">
        <f t="shared" si="83"/>
        <v/>
      </c>
      <c r="AE461" s="26" t="str">
        <f t="shared" si="84"/>
        <v/>
      </c>
      <c r="AG461" s="26" t="str">
        <f>IF($D461="", "", COUNTIF($D$11:$D$2510, "&gt;"&amp;$D461)+1+COUNTIF($D$11:$D461, $D461)-1)</f>
        <v/>
      </c>
      <c r="AH461" s="92" t="str">
        <f t="shared" si="85"/>
        <v/>
      </c>
      <c r="AJ461" s="26" t="str">
        <f t="shared" si="86"/>
        <v/>
      </c>
      <c r="AK461" s="26" t="str">
        <f t="shared" si="87"/>
        <v/>
      </c>
    </row>
    <row r="462" spans="1:37" x14ac:dyDescent="0.25">
      <c r="A462" s="97"/>
      <c r="B462" s="26" t="str">
        <f t="shared" si="77"/>
        <v/>
      </c>
      <c r="C462" s="97"/>
      <c r="D462" s="123"/>
      <c r="E462" s="124"/>
      <c r="F462" s="125"/>
      <c r="G462" s="97"/>
      <c r="H462" s="24" t="str">
        <f>IF($E462="", "", IFERROR(ROUND($E462*INDEX('Intro &amp; Setup'!$BY$8:$BY$9, MATCH($E$8, 'Intro &amp; Setup'!$BX$8:$BX$9, 0)), 2), ""))</f>
        <v/>
      </c>
      <c r="I462" s="18" t="str">
        <f>IF(OR($E462="", $F462=""), "", IF($E$8='Intro &amp; Setup'!$BX$9, $F462/$E462, IF($H$8='Intro &amp; Setup'!$BX$9, $F462/$H462, "")))</f>
        <v/>
      </c>
      <c r="J462" s="21" t="str">
        <f>IF(OR($E462="", $F462=""), "", IF($E$8='Intro &amp; Setup'!$BX$8, $F462/$E462, IF($H$8='Intro &amp; Setup'!$BX$8, $F462/$H462, "")))</f>
        <v/>
      </c>
      <c r="K462" s="97"/>
      <c r="L462" s="42" t="str">
        <f t="array" ref="L462">IF($W462="", "", IFERROR(INDEX('Standard Runs'!$D$11:$D$65, MATCH(1, ('Standard Runs'!$F$11:$F$65&lt;=E462)*('Standard Runs'!$G$11:$G$65&gt;=E462), 0)), ""))</f>
        <v/>
      </c>
      <c r="M462" s="45" t="str">
        <f t="shared" si="78"/>
        <v/>
      </c>
      <c r="N462" s="97"/>
      <c r="O462" s="52" t="str">
        <f t="shared" si="79"/>
        <v/>
      </c>
      <c r="P462" s="53" t="str">
        <f>IF(OR($L462="", $M462=""), "", COUNTIFS($L$11:$L$2510, $L462, $M$11:$M$2510, "&lt;"&amp;$M462)+1+COUNTIFS($L$11:$L462, $L462, $M$11:$M462, $M462)-1)</f>
        <v/>
      </c>
      <c r="Q462" s="97"/>
      <c r="R462" s="57" t="str">
        <f t="array" ref="R462">IF(OR($L462="", $M462=""), "", MIN(IF($L$11:$L$2510=$L462, $M$11:$M$2510)))</f>
        <v/>
      </c>
      <c r="S462" s="18" t="str">
        <f t="array" ref="S462">IF(OR($L462="", $M462=""), "", AVERAGEIF($L$11:$L$2510, $L462, $M$11:$M$2510))</f>
        <v/>
      </c>
      <c r="T462" s="21" t="str">
        <f t="array" ref="T462">IF(OR($L462="", $M462=""), "", MAX(IF($L$11:$L$2510=$L462, $M$11:$M$2510)))</f>
        <v/>
      </c>
      <c r="U462" s="97"/>
      <c r="W462" s="26" t="str">
        <f t="shared" si="80"/>
        <v/>
      </c>
      <c r="X462" s="26" t="str">
        <f t="shared" si="81"/>
        <v/>
      </c>
      <c r="Z462" s="48" t="str">
        <f>IFERROR(INDEX('Standard Runs'!$E$11:$E$65, MATCH($L462, 'Standard Runs'!$D$11:$D$65, 0)), "")</f>
        <v/>
      </c>
      <c r="AB462" s="26" t="str">
        <f t="shared" si="82"/>
        <v/>
      </c>
      <c r="AC462" s="26" t="str">
        <f t="shared" si="83"/>
        <v/>
      </c>
      <c r="AE462" s="26" t="str">
        <f t="shared" si="84"/>
        <v/>
      </c>
      <c r="AG462" s="26" t="str">
        <f>IF($D462="", "", COUNTIF($D$11:$D$2510, "&gt;"&amp;$D462)+1+COUNTIF($D$11:$D462, $D462)-1)</f>
        <v/>
      </c>
      <c r="AH462" s="92" t="str">
        <f t="shared" si="85"/>
        <v/>
      </c>
      <c r="AJ462" s="26" t="str">
        <f t="shared" si="86"/>
        <v/>
      </c>
      <c r="AK462" s="26" t="str">
        <f t="shared" si="87"/>
        <v/>
      </c>
    </row>
    <row r="463" spans="1:37" x14ac:dyDescent="0.25">
      <c r="A463" s="97"/>
      <c r="B463" s="26" t="str">
        <f t="shared" si="77"/>
        <v/>
      </c>
      <c r="C463" s="97"/>
      <c r="D463" s="123"/>
      <c r="E463" s="124"/>
      <c r="F463" s="125"/>
      <c r="G463" s="97"/>
      <c r="H463" s="24" t="str">
        <f>IF($E463="", "", IFERROR(ROUND($E463*INDEX('Intro &amp; Setup'!$BY$8:$BY$9, MATCH($E$8, 'Intro &amp; Setup'!$BX$8:$BX$9, 0)), 2), ""))</f>
        <v/>
      </c>
      <c r="I463" s="18" t="str">
        <f>IF(OR($E463="", $F463=""), "", IF($E$8='Intro &amp; Setup'!$BX$9, $F463/$E463, IF($H$8='Intro &amp; Setup'!$BX$9, $F463/$H463, "")))</f>
        <v/>
      </c>
      <c r="J463" s="21" t="str">
        <f>IF(OR($E463="", $F463=""), "", IF($E$8='Intro &amp; Setup'!$BX$8, $F463/$E463, IF($H$8='Intro &amp; Setup'!$BX$8, $F463/$H463, "")))</f>
        <v/>
      </c>
      <c r="K463" s="97"/>
      <c r="L463" s="42" t="str">
        <f t="array" ref="L463">IF($W463="", "", IFERROR(INDEX('Standard Runs'!$D$11:$D$65, MATCH(1, ('Standard Runs'!$F$11:$F$65&lt;=E463)*('Standard Runs'!$G$11:$G$65&gt;=E463), 0)), ""))</f>
        <v/>
      </c>
      <c r="M463" s="45" t="str">
        <f t="shared" si="78"/>
        <v/>
      </c>
      <c r="N463" s="97"/>
      <c r="O463" s="52" t="str">
        <f t="shared" si="79"/>
        <v/>
      </c>
      <c r="P463" s="53" t="str">
        <f>IF(OR($L463="", $M463=""), "", COUNTIFS($L$11:$L$2510, $L463, $M$11:$M$2510, "&lt;"&amp;$M463)+1+COUNTIFS($L$11:$L463, $L463, $M$11:$M463, $M463)-1)</f>
        <v/>
      </c>
      <c r="Q463" s="97"/>
      <c r="R463" s="57" t="str">
        <f t="array" ref="R463">IF(OR($L463="", $M463=""), "", MIN(IF($L$11:$L$2510=$L463, $M$11:$M$2510)))</f>
        <v/>
      </c>
      <c r="S463" s="18" t="str">
        <f t="array" ref="S463">IF(OR($L463="", $M463=""), "", AVERAGEIF($L$11:$L$2510, $L463, $M$11:$M$2510))</f>
        <v/>
      </c>
      <c r="T463" s="21" t="str">
        <f t="array" ref="T463">IF(OR($L463="", $M463=""), "", MAX(IF($L$11:$L$2510=$L463, $M$11:$M$2510)))</f>
        <v/>
      </c>
      <c r="U463" s="97"/>
      <c r="W463" s="26" t="str">
        <f t="shared" si="80"/>
        <v/>
      </c>
      <c r="X463" s="26" t="str">
        <f t="shared" si="81"/>
        <v/>
      </c>
      <c r="Z463" s="48" t="str">
        <f>IFERROR(INDEX('Standard Runs'!$E$11:$E$65, MATCH($L463, 'Standard Runs'!$D$11:$D$65, 0)), "")</f>
        <v/>
      </c>
      <c r="AB463" s="26" t="str">
        <f t="shared" si="82"/>
        <v/>
      </c>
      <c r="AC463" s="26" t="str">
        <f t="shared" si="83"/>
        <v/>
      </c>
      <c r="AE463" s="26" t="str">
        <f t="shared" si="84"/>
        <v/>
      </c>
      <c r="AG463" s="26" t="str">
        <f>IF($D463="", "", COUNTIF($D$11:$D$2510, "&gt;"&amp;$D463)+1+COUNTIF($D$11:$D463, $D463)-1)</f>
        <v/>
      </c>
      <c r="AH463" s="92" t="str">
        <f t="shared" si="85"/>
        <v/>
      </c>
      <c r="AJ463" s="26" t="str">
        <f t="shared" si="86"/>
        <v/>
      </c>
      <c r="AK463" s="26" t="str">
        <f t="shared" si="87"/>
        <v/>
      </c>
    </row>
    <row r="464" spans="1:37" x14ac:dyDescent="0.25">
      <c r="A464" s="97"/>
      <c r="B464" s="26" t="str">
        <f t="shared" si="77"/>
        <v/>
      </c>
      <c r="C464" s="97"/>
      <c r="D464" s="123"/>
      <c r="E464" s="124"/>
      <c r="F464" s="125"/>
      <c r="G464" s="97"/>
      <c r="H464" s="24" t="str">
        <f>IF($E464="", "", IFERROR(ROUND($E464*INDEX('Intro &amp; Setup'!$BY$8:$BY$9, MATCH($E$8, 'Intro &amp; Setup'!$BX$8:$BX$9, 0)), 2), ""))</f>
        <v/>
      </c>
      <c r="I464" s="18" t="str">
        <f>IF(OR($E464="", $F464=""), "", IF($E$8='Intro &amp; Setup'!$BX$9, $F464/$E464, IF($H$8='Intro &amp; Setup'!$BX$9, $F464/$H464, "")))</f>
        <v/>
      </c>
      <c r="J464" s="21" t="str">
        <f>IF(OR($E464="", $F464=""), "", IF($E$8='Intro &amp; Setup'!$BX$8, $F464/$E464, IF($H$8='Intro &amp; Setup'!$BX$8, $F464/$H464, "")))</f>
        <v/>
      </c>
      <c r="K464" s="97"/>
      <c r="L464" s="42" t="str">
        <f t="array" ref="L464">IF($W464="", "", IFERROR(INDEX('Standard Runs'!$D$11:$D$65, MATCH(1, ('Standard Runs'!$F$11:$F$65&lt;=E464)*('Standard Runs'!$G$11:$G$65&gt;=E464), 0)), ""))</f>
        <v/>
      </c>
      <c r="M464" s="45" t="str">
        <f t="shared" si="78"/>
        <v/>
      </c>
      <c r="N464" s="97"/>
      <c r="O464" s="52" t="str">
        <f t="shared" si="79"/>
        <v/>
      </c>
      <c r="P464" s="53" t="str">
        <f>IF(OR($L464="", $M464=""), "", COUNTIFS($L$11:$L$2510, $L464, $M$11:$M$2510, "&lt;"&amp;$M464)+1+COUNTIFS($L$11:$L464, $L464, $M$11:$M464, $M464)-1)</f>
        <v/>
      </c>
      <c r="Q464" s="97"/>
      <c r="R464" s="57" t="str">
        <f t="array" ref="R464">IF(OR($L464="", $M464=""), "", MIN(IF($L$11:$L$2510=$L464, $M$11:$M$2510)))</f>
        <v/>
      </c>
      <c r="S464" s="18" t="str">
        <f t="array" ref="S464">IF(OR($L464="", $M464=""), "", AVERAGEIF($L$11:$L$2510, $L464, $M$11:$M$2510))</f>
        <v/>
      </c>
      <c r="T464" s="21" t="str">
        <f t="array" ref="T464">IF(OR($L464="", $M464=""), "", MAX(IF($L$11:$L$2510=$L464, $M$11:$M$2510)))</f>
        <v/>
      </c>
      <c r="U464" s="97"/>
      <c r="W464" s="26" t="str">
        <f t="shared" si="80"/>
        <v/>
      </c>
      <c r="X464" s="26" t="str">
        <f t="shared" si="81"/>
        <v/>
      </c>
      <c r="Z464" s="48" t="str">
        <f>IFERROR(INDEX('Standard Runs'!$E$11:$E$65, MATCH($L464, 'Standard Runs'!$D$11:$D$65, 0)), "")</f>
        <v/>
      </c>
      <c r="AB464" s="26" t="str">
        <f t="shared" si="82"/>
        <v/>
      </c>
      <c r="AC464" s="26" t="str">
        <f t="shared" si="83"/>
        <v/>
      </c>
      <c r="AE464" s="26" t="str">
        <f t="shared" si="84"/>
        <v/>
      </c>
      <c r="AG464" s="26" t="str">
        <f>IF($D464="", "", COUNTIF($D$11:$D$2510, "&gt;"&amp;$D464)+1+COUNTIF($D$11:$D464, $D464)-1)</f>
        <v/>
      </c>
      <c r="AH464" s="92" t="str">
        <f t="shared" si="85"/>
        <v/>
      </c>
      <c r="AJ464" s="26" t="str">
        <f t="shared" si="86"/>
        <v/>
      </c>
      <c r="AK464" s="26" t="str">
        <f t="shared" si="87"/>
        <v/>
      </c>
    </row>
    <row r="465" spans="1:37" x14ac:dyDescent="0.25">
      <c r="A465" s="97"/>
      <c r="B465" s="26" t="str">
        <f t="shared" si="77"/>
        <v/>
      </c>
      <c r="C465" s="97"/>
      <c r="D465" s="123"/>
      <c r="E465" s="124"/>
      <c r="F465" s="125"/>
      <c r="G465" s="97"/>
      <c r="H465" s="24" t="str">
        <f>IF($E465="", "", IFERROR(ROUND($E465*INDEX('Intro &amp; Setup'!$BY$8:$BY$9, MATCH($E$8, 'Intro &amp; Setup'!$BX$8:$BX$9, 0)), 2), ""))</f>
        <v/>
      </c>
      <c r="I465" s="18" t="str">
        <f>IF(OR($E465="", $F465=""), "", IF($E$8='Intro &amp; Setup'!$BX$9, $F465/$E465, IF($H$8='Intro &amp; Setup'!$BX$9, $F465/$H465, "")))</f>
        <v/>
      </c>
      <c r="J465" s="21" t="str">
        <f>IF(OR($E465="", $F465=""), "", IF($E$8='Intro &amp; Setup'!$BX$8, $F465/$E465, IF($H$8='Intro &amp; Setup'!$BX$8, $F465/$H465, "")))</f>
        <v/>
      </c>
      <c r="K465" s="97"/>
      <c r="L465" s="42" t="str">
        <f t="array" ref="L465">IF($W465="", "", IFERROR(INDEX('Standard Runs'!$D$11:$D$65, MATCH(1, ('Standard Runs'!$F$11:$F$65&lt;=E465)*('Standard Runs'!$G$11:$G$65&gt;=E465), 0)), ""))</f>
        <v/>
      </c>
      <c r="M465" s="45" t="str">
        <f t="shared" si="78"/>
        <v/>
      </c>
      <c r="N465" s="97"/>
      <c r="O465" s="52" t="str">
        <f t="shared" si="79"/>
        <v/>
      </c>
      <c r="P465" s="53" t="str">
        <f>IF(OR($L465="", $M465=""), "", COUNTIFS($L$11:$L$2510, $L465, $M$11:$M$2510, "&lt;"&amp;$M465)+1+COUNTIFS($L$11:$L465, $L465, $M$11:$M465, $M465)-1)</f>
        <v/>
      </c>
      <c r="Q465" s="97"/>
      <c r="R465" s="57" t="str">
        <f t="array" ref="R465">IF(OR($L465="", $M465=""), "", MIN(IF($L$11:$L$2510=$L465, $M$11:$M$2510)))</f>
        <v/>
      </c>
      <c r="S465" s="18" t="str">
        <f t="array" ref="S465">IF(OR($L465="", $M465=""), "", AVERAGEIF($L$11:$L$2510, $L465, $M$11:$M$2510))</f>
        <v/>
      </c>
      <c r="T465" s="21" t="str">
        <f t="array" ref="T465">IF(OR($L465="", $M465=""), "", MAX(IF($L$11:$L$2510=$L465, $M$11:$M$2510)))</f>
        <v/>
      </c>
      <c r="U465" s="97"/>
      <c r="W465" s="26" t="str">
        <f t="shared" si="80"/>
        <v/>
      </c>
      <c r="X465" s="26" t="str">
        <f t="shared" si="81"/>
        <v/>
      </c>
      <c r="Z465" s="48" t="str">
        <f>IFERROR(INDEX('Standard Runs'!$E$11:$E$65, MATCH($L465, 'Standard Runs'!$D$11:$D$65, 0)), "")</f>
        <v/>
      </c>
      <c r="AB465" s="26" t="str">
        <f t="shared" si="82"/>
        <v/>
      </c>
      <c r="AC465" s="26" t="str">
        <f t="shared" si="83"/>
        <v/>
      </c>
      <c r="AE465" s="26" t="str">
        <f t="shared" si="84"/>
        <v/>
      </c>
      <c r="AG465" s="26" t="str">
        <f>IF($D465="", "", COUNTIF($D$11:$D$2510, "&gt;"&amp;$D465)+1+COUNTIF($D$11:$D465, $D465)-1)</f>
        <v/>
      </c>
      <c r="AH465" s="92" t="str">
        <f t="shared" si="85"/>
        <v/>
      </c>
      <c r="AJ465" s="26" t="str">
        <f t="shared" si="86"/>
        <v/>
      </c>
      <c r="AK465" s="26" t="str">
        <f t="shared" si="87"/>
        <v/>
      </c>
    </row>
    <row r="466" spans="1:37" x14ac:dyDescent="0.25">
      <c r="A466" s="97"/>
      <c r="B466" s="26" t="str">
        <f t="shared" si="77"/>
        <v/>
      </c>
      <c r="C466" s="97"/>
      <c r="D466" s="123"/>
      <c r="E466" s="124"/>
      <c r="F466" s="125"/>
      <c r="G466" s="97"/>
      <c r="H466" s="24" t="str">
        <f>IF($E466="", "", IFERROR(ROUND($E466*INDEX('Intro &amp; Setup'!$BY$8:$BY$9, MATCH($E$8, 'Intro &amp; Setup'!$BX$8:$BX$9, 0)), 2), ""))</f>
        <v/>
      </c>
      <c r="I466" s="18" t="str">
        <f>IF(OR($E466="", $F466=""), "", IF($E$8='Intro &amp; Setup'!$BX$9, $F466/$E466, IF($H$8='Intro &amp; Setup'!$BX$9, $F466/$H466, "")))</f>
        <v/>
      </c>
      <c r="J466" s="21" t="str">
        <f>IF(OR($E466="", $F466=""), "", IF($E$8='Intro &amp; Setup'!$BX$8, $F466/$E466, IF($H$8='Intro &amp; Setup'!$BX$8, $F466/$H466, "")))</f>
        <v/>
      </c>
      <c r="K466" s="97"/>
      <c r="L466" s="42" t="str">
        <f t="array" ref="L466">IF($W466="", "", IFERROR(INDEX('Standard Runs'!$D$11:$D$65, MATCH(1, ('Standard Runs'!$F$11:$F$65&lt;=E466)*('Standard Runs'!$G$11:$G$65&gt;=E466), 0)), ""))</f>
        <v/>
      </c>
      <c r="M466" s="45" t="str">
        <f t="shared" si="78"/>
        <v/>
      </c>
      <c r="N466" s="97"/>
      <c r="O466" s="52" t="str">
        <f t="shared" si="79"/>
        <v/>
      </c>
      <c r="P466" s="53" t="str">
        <f>IF(OR($L466="", $M466=""), "", COUNTIFS($L$11:$L$2510, $L466, $M$11:$M$2510, "&lt;"&amp;$M466)+1+COUNTIFS($L$11:$L466, $L466, $M$11:$M466, $M466)-1)</f>
        <v/>
      </c>
      <c r="Q466" s="97"/>
      <c r="R466" s="57" t="str">
        <f t="array" ref="R466">IF(OR($L466="", $M466=""), "", MIN(IF($L$11:$L$2510=$L466, $M$11:$M$2510)))</f>
        <v/>
      </c>
      <c r="S466" s="18" t="str">
        <f t="array" ref="S466">IF(OR($L466="", $M466=""), "", AVERAGEIF($L$11:$L$2510, $L466, $M$11:$M$2510))</f>
        <v/>
      </c>
      <c r="T466" s="21" t="str">
        <f t="array" ref="T466">IF(OR($L466="", $M466=""), "", MAX(IF($L$11:$L$2510=$L466, $M$11:$M$2510)))</f>
        <v/>
      </c>
      <c r="U466" s="97"/>
      <c r="W466" s="26" t="str">
        <f t="shared" si="80"/>
        <v/>
      </c>
      <c r="X466" s="26" t="str">
        <f t="shared" si="81"/>
        <v/>
      </c>
      <c r="Z466" s="48" t="str">
        <f>IFERROR(INDEX('Standard Runs'!$E$11:$E$65, MATCH($L466, 'Standard Runs'!$D$11:$D$65, 0)), "")</f>
        <v/>
      </c>
      <c r="AB466" s="26" t="str">
        <f t="shared" si="82"/>
        <v/>
      </c>
      <c r="AC466" s="26" t="str">
        <f t="shared" si="83"/>
        <v/>
      </c>
      <c r="AE466" s="26" t="str">
        <f t="shared" si="84"/>
        <v/>
      </c>
      <c r="AG466" s="26" t="str">
        <f>IF($D466="", "", COUNTIF($D$11:$D$2510, "&gt;"&amp;$D466)+1+COUNTIF($D$11:$D466, $D466)-1)</f>
        <v/>
      </c>
      <c r="AH466" s="92" t="str">
        <f t="shared" si="85"/>
        <v/>
      </c>
      <c r="AJ466" s="26" t="str">
        <f t="shared" si="86"/>
        <v/>
      </c>
      <c r="AK466" s="26" t="str">
        <f t="shared" si="87"/>
        <v/>
      </c>
    </row>
    <row r="467" spans="1:37" x14ac:dyDescent="0.25">
      <c r="A467" s="97"/>
      <c r="B467" s="26" t="str">
        <f t="shared" si="77"/>
        <v/>
      </c>
      <c r="C467" s="97"/>
      <c r="D467" s="123"/>
      <c r="E467" s="124"/>
      <c r="F467" s="125"/>
      <c r="G467" s="97"/>
      <c r="H467" s="24" t="str">
        <f>IF($E467="", "", IFERROR(ROUND($E467*INDEX('Intro &amp; Setup'!$BY$8:$BY$9, MATCH($E$8, 'Intro &amp; Setup'!$BX$8:$BX$9, 0)), 2), ""))</f>
        <v/>
      </c>
      <c r="I467" s="18" t="str">
        <f>IF(OR($E467="", $F467=""), "", IF($E$8='Intro &amp; Setup'!$BX$9, $F467/$E467, IF($H$8='Intro &amp; Setup'!$BX$9, $F467/$H467, "")))</f>
        <v/>
      </c>
      <c r="J467" s="21" t="str">
        <f>IF(OR($E467="", $F467=""), "", IF($E$8='Intro &amp; Setup'!$BX$8, $F467/$E467, IF($H$8='Intro &amp; Setup'!$BX$8, $F467/$H467, "")))</f>
        <v/>
      </c>
      <c r="K467" s="97"/>
      <c r="L467" s="42" t="str">
        <f t="array" ref="L467">IF($W467="", "", IFERROR(INDEX('Standard Runs'!$D$11:$D$65, MATCH(1, ('Standard Runs'!$F$11:$F$65&lt;=E467)*('Standard Runs'!$G$11:$G$65&gt;=E467), 0)), ""))</f>
        <v/>
      </c>
      <c r="M467" s="45" t="str">
        <f t="shared" si="78"/>
        <v/>
      </c>
      <c r="N467" s="97"/>
      <c r="O467" s="52" t="str">
        <f t="shared" si="79"/>
        <v/>
      </c>
      <c r="P467" s="53" t="str">
        <f>IF(OR($L467="", $M467=""), "", COUNTIFS($L$11:$L$2510, $L467, $M$11:$M$2510, "&lt;"&amp;$M467)+1+COUNTIFS($L$11:$L467, $L467, $M$11:$M467, $M467)-1)</f>
        <v/>
      </c>
      <c r="Q467" s="97"/>
      <c r="R467" s="57" t="str">
        <f t="array" ref="R467">IF(OR($L467="", $M467=""), "", MIN(IF($L$11:$L$2510=$L467, $M$11:$M$2510)))</f>
        <v/>
      </c>
      <c r="S467" s="18" t="str">
        <f t="array" ref="S467">IF(OR($L467="", $M467=""), "", AVERAGEIF($L$11:$L$2510, $L467, $M$11:$M$2510))</f>
        <v/>
      </c>
      <c r="T467" s="21" t="str">
        <f t="array" ref="T467">IF(OR($L467="", $M467=""), "", MAX(IF($L$11:$L$2510=$L467, $M$11:$M$2510)))</f>
        <v/>
      </c>
      <c r="U467" s="97"/>
      <c r="W467" s="26" t="str">
        <f t="shared" si="80"/>
        <v/>
      </c>
      <c r="X467" s="26" t="str">
        <f t="shared" si="81"/>
        <v/>
      </c>
      <c r="Z467" s="48" t="str">
        <f>IFERROR(INDEX('Standard Runs'!$E$11:$E$65, MATCH($L467, 'Standard Runs'!$D$11:$D$65, 0)), "")</f>
        <v/>
      </c>
      <c r="AB467" s="26" t="str">
        <f t="shared" si="82"/>
        <v/>
      </c>
      <c r="AC467" s="26" t="str">
        <f t="shared" si="83"/>
        <v/>
      </c>
      <c r="AE467" s="26" t="str">
        <f t="shared" si="84"/>
        <v/>
      </c>
      <c r="AG467" s="26" t="str">
        <f>IF($D467="", "", COUNTIF($D$11:$D$2510, "&gt;"&amp;$D467)+1+COUNTIF($D$11:$D467, $D467)-1)</f>
        <v/>
      </c>
      <c r="AH467" s="92" t="str">
        <f t="shared" si="85"/>
        <v/>
      </c>
      <c r="AJ467" s="26" t="str">
        <f t="shared" si="86"/>
        <v/>
      </c>
      <c r="AK467" s="26" t="str">
        <f t="shared" si="87"/>
        <v/>
      </c>
    </row>
    <row r="468" spans="1:37" x14ac:dyDescent="0.25">
      <c r="A468" s="97"/>
      <c r="B468" s="26" t="str">
        <f t="shared" si="77"/>
        <v/>
      </c>
      <c r="C468" s="97"/>
      <c r="D468" s="123"/>
      <c r="E468" s="124"/>
      <c r="F468" s="125"/>
      <c r="G468" s="97"/>
      <c r="H468" s="24" t="str">
        <f>IF($E468="", "", IFERROR(ROUND($E468*INDEX('Intro &amp; Setup'!$BY$8:$BY$9, MATCH($E$8, 'Intro &amp; Setup'!$BX$8:$BX$9, 0)), 2), ""))</f>
        <v/>
      </c>
      <c r="I468" s="18" t="str">
        <f>IF(OR($E468="", $F468=""), "", IF($E$8='Intro &amp; Setup'!$BX$9, $F468/$E468, IF($H$8='Intro &amp; Setup'!$BX$9, $F468/$H468, "")))</f>
        <v/>
      </c>
      <c r="J468" s="21" t="str">
        <f>IF(OR($E468="", $F468=""), "", IF($E$8='Intro &amp; Setup'!$BX$8, $F468/$E468, IF($H$8='Intro &amp; Setup'!$BX$8, $F468/$H468, "")))</f>
        <v/>
      </c>
      <c r="K468" s="97"/>
      <c r="L468" s="42" t="str">
        <f t="array" ref="L468">IF($W468="", "", IFERROR(INDEX('Standard Runs'!$D$11:$D$65, MATCH(1, ('Standard Runs'!$F$11:$F$65&lt;=E468)*('Standard Runs'!$G$11:$G$65&gt;=E468), 0)), ""))</f>
        <v/>
      </c>
      <c r="M468" s="45" t="str">
        <f t="shared" si="78"/>
        <v/>
      </c>
      <c r="N468" s="97"/>
      <c r="O468" s="52" t="str">
        <f t="shared" si="79"/>
        <v/>
      </c>
      <c r="P468" s="53" t="str">
        <f>IF(OR($L468="", $M468=""), "", COUNTIFS($L$11:$L$2510, $L468, $M$11:$M$2510, "&lt;"&amp;$M468)+1+COUNTIFS($L$11:$L468, $L468, $M$11:$M468, $M468)-1)</f>
        <v/>
      </c>
      <c r="Q468" s="97"/>
      <c r="R468" s="57" t="str">
        <f t="array" ref="R468">IF(OR($L468="", $M468=""), "", MIN(IF($L$11:$L$2510=$L468, $M$11:$M$2510)))</f>
        <v/>
      </c>
      <c r="S468" s="18" t="str">
        <f t="array" ref="S468">IF(OR($L468="", $M468=""), "", AVERAGEIF($L$11:$L$2510, $L468, $M$11:$M$2510))</f>
        <v/>
      </c>
      <c r="T468" s="21" t="str">
        <f t="array" ref="T468">IF(OR($L468="", $M468=""), "", MAX(IF($L$11:$L$2510=$L468, $M$11:$M$2510)))</f>
        <v/>
      </c>
      <c r="U468" s="97"/>
      <c r="W468" s="26" t="str">
        <f t="shared" si="80"/>
        <v/>
      </c>
      <c r="X468" s="26" t="str">
        <f t="shared" si="81"/>
        <v/>
      </c>
      <c r="Z468" s="48" t="str">
        <f>IFERROR(INDEX('Standard Runs'!$E$11:$E$65, MATCH($L468, 'Standard Runs'!$D$11:$D$65, 0)), "")</f>
        <v/>
      </c>
      <c r="AB468" s="26" t="str">
        <f t="shared" si="82"/>
        <v/>
      </c>
      <c r="AC468" s="26" t="str">
        <f t="shared" si="83"/>
        <v/>
      </c>
      <c r="AE468" s="26" t="str">
        <f t="shared" si="84"/>
        <v/>
      </c>
      <c r="AG468" s="26" t="str">
        <f>IF($D468="", "", COUNTIF($D$11:$D$2510, "&gt;"&amp;$D468)+1+COUNTIF($D$11:$D468, $D468)-1)</f>
        <v/>
      </c>
      <c r="AH468" s="92" t="str">
        <f t="shared" si="85"/>
        <v/>
      </c>
      <c r="AJ468" s="26" t="str">
        <f t="shared" si="86"/>
        <v/>
      </c>
      <c r="AK468" s="26" t="str">
        <f t="shared" si="87"/>
        <v/>
      </c>
    </row>
    <row r="469" spans="1:37" x14ac:dyDescent="0.25">
      <c r="A469" s="97"/>
      <c r="B469" s="26" t="str">
        <f t="shared" si="77"/>
        <v/>
      </c>
      <c r="C469" s="97"/>
      <c r="D469" s="123"/>
      <c r="E469" s="124"/>
      <c r="F469" s="125"/>
      <c r="G469" s="97"/>
      <c r="H469" s="24" t="str">
        <f>IF($E469="", "", IFERROR(ROUND($E469*INDEX('Intro &amp; Setup'!$BY$8:$BY$9, MATCH($E$8, 'Intro &amp; Setup'!$BX$8:$BX$9, 0)), 2), ""))</f>
        <v/>
      </c>
      <c r="I469" s="18" t="str">
        <f>IF(OR($E469="", $F469=""), "", IF($E$8='Intro &amp; Setup'!$BX$9, $F469/$E469, IF($H$8='Intro &amp; Setup'!$BX$9, $F469/$H469, "")))</f>
        <v/>
      </c>
      <c r="J469" s="21" t="str">
        <f>IF(OR($E469="", $F469=""), "", IF($E$8='Intro &amp; Setup'!$BX$8, $F469/$E469, IF($H$8='Intro &amp; Setup'!$BX$8, $F469/$H469, "")))</f>
        <v/>
      </c>
      <c r="K469" s="97"/>
      <c r="L469" s="42" t="str">
        <f t="array" ref="L469">IF($W469="", "", IFERROR(INDEX('Standard Runs'!$D$11:$D$65, MATCH(1, ('Standard Runs'!$F$11:$F$65&lt;=E469)*('Standard Runs'!$G$11:$G$65&gt;=E469), 0)), ""))</f>
        <v/>
      </c>
      <c r="M469" s="45" t="str">
        <f t="shared" si="78"/>
        <v/>
      </c>
      <c r="N469" s="97"/>
      <c r="O469" s="52" t="str">
        <f t="shared" si="79"/>
        <v/>
      </c>
      <c r="P469" s="53" t="str">
        <f>IF(OR($L469="", $M469=""), "", COUNTIFS($L$11:$L$2510, $L469, $M$11:$M$2510, "&lt;"&amp;$M469)+1+COUNTIFS($L$11:$L469, $L469, $M$11:$M469, $M469)-1)</f>
        <v/>
      </c>
      <c r="Q469" s="97"/>
      <c r="R469" s="57" t="str">
        <f t="array" ref="R469">IF(OR($L469="", $M469=""), "", MIN(IF($L$11:$L$2510=$L469, $M$11:$M$2510)))</f>
        <v/>
      </c>
      <c r="S469" s="18" t="str">
        <f t="array" ref="S469">IF(OR($L469="", $M469=""), "", AVERAGEIF($L$11:$L$2510, $L469, $M$11:$M$2510))</f>
        <v/>
      </c>
      <c r="T469" s="21" t="str">
        <f t="array" ref="T469">IF(OR($L469="", $M469=""), "", MAX(IF($L$11:$L$2510=$L469, $M$11:$M$2510)))</f>
        <v/>
      </c>
      <c r="U469" s="97"/>
      <c r="W469" s="26" t="str">
        <f t="shared" si="80"/>
        <v/>
      </c>
      <c r="X469" s="26" t="str">
        <f t="shared" si="81"/>
        <v/>
      </c>
      <c r="Z469" s="48" t="str">
        <f>IFERROR(INDEX('Standard Runs'!$E$11:$E$65, MATCH($L469, 'Standard Runs'!$D$11:$D$65, 0)), "")</f>
        <v/>
      </c>
      <c r="AB469" s="26" t="str">
        <f t="shared" si="82"/>
        <v/>
      </c>
      <c r="AC469" s="26" t="str">
        <f t="shared" si="83"/>
        <v/>
      </c>
      <c r="AE469" s="26" t="str">
        <f t="shared" si="84"/>
        <v/>
      </c>
      <c r="AG469" s="26" t="str">
        <f>IF($D469="", "", COUNTIF($D$11:$D$2510, "&gt;"&amp;$D469)+1+COUNTIF($D$11:$D469, $D469)-1)</f>
        <v/>
      </c>
      <c r="AH469" s="92" t="str">
        <f t="shared" si="85"/>
        <v/>
      </c>
      <c r="AJ469" s="26" t="str">
        <f t="shared" si="86"/>
        <v/>
      </c>
      <c r="AK469" s="26" t="str">
        <f t="shared" si="87"/>
        <v/>
      </c>
    </row>
    <row r="470" spans="1:37" x14ac:dyDescent="0.25">
      <c r="A470" s="97"/>
      <c r="B470" s="26" t="str">
        <f t="shared" si="77"/>
        <v/>
      </c>
      <c r="C470" s="97"/>
      <c r="D470" s="123"/>
      <c r="E470" s="124"/>
      <c r="F470" s="125"/>
      <c r="G470" s="97"/>
      <c r="H470" s="24" t="str">
        <f>IF($E470="", "", IFERROR(ROUND($E470*INDEX('Intro &amp; Setup'!$BY$8:$BY$9, MATCH($E$8, 'Intro &amp; Setup'!$BX$8:$BX$9, 0)), 2), ""))</f>
        <v/>
      </c>
      <c r="I470" s="18" t="str">
        <f>IF(OR($E470="", $F470=""), "", IF($E$8='Intro &amp; Setup'!$BX$9, $F470/$E470, IF($H$8='Intro &amp; Setup'!$BX$9, $F470/$H470, "")))</f>
        <v/>
      </c>
      <c r="J470" s="21" t="str">
        <f>IF(OR($E470="", $F470=""), "", IF($E$8='Intro &amp; Setup'!$BX$8, $F470/$E470, IF($H$8='Intro &amp; Setup'!$BX$8, $F470/$H470, "")))</f>
        <v/>
      </c>
      <c r="K470" s="97"/>
      <c r="L470" s="42" t="str">
        <f t="array" ref="L470">IF($W470="", "", IFERROR(INDEX('Standard Runs'!$D$11:$D$65, MATCH(1, ('Standard Runs'!$F$11:$F$65&lt;=E470)*('Standard Runs'!$G$11:$G$65&gt;=E470), 0)), ""))</f>
        <v/>
      </c>
      <c r="M470" s="45" t="str">
        <f t="shared" si="78"/>
        <v/>
      </c>
      <c r="N470" s="97"/>
      <c r="O470" s="52" t="str">
        <f t="shared" si="79"/>
        <v/>
      </c>
      <c r="P470" s="53" t="str">
        <f>IF(OR($L470="", $M470=""), "", COUNTIFS($L$11:$L$2510, $L470, $M$11:$M$2510, "&lt;"&amp;$M470)+1+COUNTIFS($L$11:$L470, $L470, $M$11:$M470, $M470)-1)</f>
        <v/>
      </c>
      <c r="Q470" s="97"/>
      <c r="R470" s="57" t="str">
        <f t="array" ref="R470">IF(OR($L470="", $M470=""), "", MIN(IF($L$11:$L$2510=$L470, $M$11:$M$2510)))</f>
        <v/>
      </c>
      <c r="S470" s="18" t="str">
        <f t="array" ref="S470">IF(OR($L470="", $M470=""), "", AVERAGEIF($L$11:$L$2510, $L470, $M$11:$M$2510))</f>
        <v/>
      </c>
      <c r="T470" s="21" t="str">
        <f t="array" ref="T470">IF(OR($L470="", $M470=""), "", MAX(IF($L$11:$L$2510=$L470, $M$11:$M$2510)))</f>
        <v/>
      </c>
      <c r="U470" s="97"/>
      <c r="W470" s="26" t="str">
        <f t="shared" si="80"/>
        <v/>
      </c>
      <c r="X470" s="26" t="str">
        <f t="shared" si="81"/>
        <v/>
      </c>
      <c r="Z470" s="48" t="str">
        <f>IFERROR(INDEX('Standard Runs'!$E$11:$E$65, MATCH($L470, 'Standard Runs'!$D$11:$D$65, 0)), "")</f>
        <v/>
      </c>
      <c r="AB470" s="26" t="str">
        <f t="shared" si="82"/>
        <v/>
      </c>
      <c r="AC470" s="26" t="str">
        <f t="shared" si="83"/>
        <v/>
      </c>
      <c r="AE470" s="26" t="str">
        <f t="shared" si="84"/>
        <v/>
      </c>
      <c r="AG470" s="26" t="str">
        <f>IF($D470="", "", COUNTIF($D$11:$D$2510, "&gt;"&amp;$D470)+1+COUNTIF($D$11:$D470, $D470)-1)</f>
        <v/>
      </c>
      <c r="AH470" s="92" t="str">
        <f t="shared" si="85"/>
        <v/>
      </c>
      <c r="AJ470" s="26" t="str">
        <f t="shared" si="86"/>
        <v/>
      </c>
      <c r="AK470" s="26" t="str">
        <f t="shared" si="87"/>
        <v/>
      </c>
    </row>
    <row r="471" spans="1:37" x14ac:dyDescent="0.25">
      <c r="A471" s="97"/>
      <c r="B471" s="26" t="str">
        <f t="shared" si="77"/>
        <v/>
      </c>
      <c r="C471" s="97"/>
      <c r="D471" s="123"/>
      <c r="E471" s="124"/>
      <c r="F471" s="125"/>
      <c r="G471" s="97"/>
      <c r="H471" s="24" t="str">
        <f>IF($E471="", "", IFERROR(ROUND($E471*INDEX('Intro &amp; Setup'!$BY$8:$BY$9, MATCH($E$8, 'Intro &amp; Setup'!$BX$8:$BX$9, 0)), 2), ""))</f>
        <v/>
      </c>
      <c r="I471" s="18" t="str">
        <f>IF(OR($E471="", $F471=""), "", IF($E$8='Intro &amp; Setup'!$BX$9, $F471/$E471, IF($H$8='Intro &amp; Setup'!$BX$9, $F471/$H471, "")))</f>
        <v/>
      </c>
      <c r="J471" s="21" t="str">
        <f>IF(OR($E471="", $F471=""), "", IF($E$8='Intro &amp; Setup'!$BX$8, $F471/$E471, IF($H$8='Intro &amp; Setup'!$BX$8, $F471/$H471, "")))</f>
        <v/>
      </c>
      <c r="K471" s="97"/>
      <c r="L471" s="42" t="str">
        <f t="array" ref="L471">IF($W471="", "", IFERROR(INDEX('Standard Runs'!$D$11:$D$65, MATCH(1, ('Standard Runs'!$F$11:$F$65&lt;=E471)*('Standard Runs'!$G$11:$G$65&gt;=E471), 0)), ""))</f>
        <v/>
      </c>
      <c r="M471" s="45" t="str">
        <f t="shared" si="78"/>
        <v/>
      </c>
      <c r="N471" s="97"/>
      <c r="O471" s="52" t="str">
        <f t="shared" si="79"/>
        <v/>
      </c>
      <c r="P471" s="53" t="str">
        <f>IF(OR($L471="", $M471=""), "", COUNTIFS($L$11:$L$2510, $L471, $M$11:$M$2510, "&lt;"&amp;$M471)+1+COUNTIFS($L$11:$L471, $L471, $M$11:$M471, $M471)-1)</f>
        <v/>
      </c>
      <c r="Q471" s="97"/>
      <c r="R471" s="57" t="str">
        <f t="array" ref="R471">IF(OR($L471="", $M471=""), "", MIN(IF($L$11:$L$2510=$L471, $M$11:$M$2510)))</f>
        <v/>
      </c>
      <c r="S471" s="18" t="str">
        <f t="array" ref="S471">IF(OR($L471="", $M471=""), "", AVERAGEIF($L$11:$L$2510, $L471, $M$11:$M$2510))</f>
        <v/>
      </c>
      <c r="T471" s="21" t="str">
        <f t="array" ref="T471">IF(OR($L471="", $M471=""), "", MAX(IF($L$11:$L$2510=$L471, $M$11:$M$2510)))</f>
        <v/>
      </c>
      <c r="U471" s="97"/>
      <c r="W471" s="26" t="str">
        <f t="shared" si="80"/>
        <v/>
      </c>
      <c r="X471" s="26" t="str">
        <f t="shared" si="81"/>
        <v/>
      </c>
      <c r="Z471" s="48" t="str">
        <f>IFERROR(INDEX('Standard Runs'!$E$11:$E$65, MATCH($L471, 'Standard Runs'!$D$11:$D$65, 0)), "")</f>
        <v/>
      </c>
      <c r="AB471" s="26" t="str">
        <f t="shared" si="82"/>
        <v/>
      </c>
      <c r="AC471" s="26" t="str">
        <f t="shared" si="83"/>
        <v/>
      </c>
      <c r="AE471" s="26" t="str">
        <f t="shared" si="84"/>
        <v/>
      </c>
      <c r="AG471" s="26" t="str">
        <f>IF($D471="", "", COUNTIF($D$11:$D$2510, "&gt;"&amp;$D471)+1+COUNTIF($D$11:$D471, $D471)-1)</f>
        <v/>
      </c>
      <c r="AH471" s="92" t="str">
        <f t="shared" si="85"/>
        <v/>
      </c>
      <c r="AJ471" s="26" t="str">
        <f t="shared" si="86"/>
        <v/>
      </c>
      <c r="AK471" s="26" t="str">
        <f t="shared" si="87"/>
        <v/>
      </c>
    </row>
    <row r="472" spans="1:37" x14ac:dyDescent="0.25">
      <c r="A472" s="97"/>
      <c r="B472" s="26" t="str">
        <f t="shared" si="77"/>
        <v/>
      </c>
      <c r="C472" s="97"/>
      <c r="D472" s="123"/>
      <c r="E472" s="124"/>
      <c r="F472" s="125"/>
      <c r="G472" s="97"/>
      <c r="H472" s="24" t="str">
        <f>IF($E472="", "", IFERROR(ROUND($E472*INDEX('Intro &amp; Setup'!$BY$8:$BY$9, MATCH($E$8, 'Intro &amp; Setup'!$BX$8:$BX$9, 0)), 2), ""))</f>
        <v/>
      </c>
      <c r="I472" s="18" t="str">
        <f>IF(OR($E472="", $F472=""), "", IF($E$8='Intro &amp; Setup'!$BX$9, $F472/$E472, IF($H$8='Intro &amp; Setup'!$BX$9, $F472/$H472, "")))</f>
        <v/>
      </c>
      <c r="J472" s="21" t="str">
        <f>IF(OR($E472="", $F472=""), "", IF($E$8='Intro &amp; Setup'!$BX$8, $F472/$E472, IF($H$8='Intro &amp; Setup'!$BX$8, $F472/$H472, "")))</f>
        <v/>
      </c>
      <c r="K472" s="97"/>
      <c r="L472" s="42" t="str">
        <f t="array" ref="L472">IF($W472="", "", IFERROR(INDEX('Standard Runs'!$D$11:$D$65, MATCH(1, ('Standard Runs'!$F$11:$F$65&lt;=E472)*('Standard Runs'!$G$11:$G$65&gt;=E472), 0)), ""))</f>
        <v/>
      </c>
      <c r="M472" s="45" t="str">
        <f t="shared" si="78"/>
        <v/>
      </c>
      <c r="N472" s="97"/>
      <c r="O472" s="52" t="str">
        <f t="shared" si="79"/>
        <v/>
      </c>
      <c r="P472" s="53" t="str">
        <f>IF(OR($L472="", $M472=""), "", COUNTIFS($L$11:$L$2510, $L472, $M$11:$M$2510, "&lt;"&amp;$M472)+1+COUNTIFS($L$11:$L472, $L472, $M$11:$M472, $M472)-1)</f>
        <v/>
      </c>
      <c r="Q472" s="97"/>
      <c r="R472" s="57" t="str">
        <f t="array" ref="R472">IF(OR($L472="", $M472=""), "", MIN(IF($L$11:$L$2510=$L472, $M$11:$M$2510)))</f>
        <v/>
      </c>
      <c r="S472" s="18" t="str">
        <f t="array" ref="S472">IF(OR($L472="", $M472=""), "", AVERAGEIF($L$11:$L$2510, $L472, $M$11:$M$2510))</f>
        <v/>
      </c>
      <c r="T472" s="21" t="str">
        <f t="array" ref="T472">IF(OR($L472="", $M472=""), "", MAX(IF($L$11:$L$2510=$L472, $M$11:$M$2510)))</f>
        <v/>
      </c>
      <c r="U472" s="97"/>
      <c r="W472" s="26" t="str">
        <f t="shared" si="80"/>
        <v/>
      </c>
      <c r="X472" s="26" t="str">
        <f t="shared" si="81"/>
        <v/>
      </c>
      <c r="Z472" s="48" t="str">
        <f>IFERROR(INDEX('Standard Runs'!$E$11:$E$65, MATCH($L472, 'Standard Runs'!$D$11:$D$65, 0)), "")</f>
        <v/>
      </c>
      <c r="AB472" s="26" t="str">
        <f t="shared" si="82"/>
        <v/>
      </c>
      <c r="AC472" s="26" t="str">
        <f t="shared" si="83"/>
        <v/>
      </c>
      <c r="AE472" s="26" t="str">
        <f t="shared" si="84"/>
        <v/>
      </c>
      <c r="AG472" s="26" t="str">
        <f>IF($D472="", "", COUNTIF($D$11:$D$2510, "&gt;"&amp;$D472)+1+COUNTIF($D$11:$D472, $D472)-1)</f>
        <v/>
      </c>
      <c r="AH472" s="92" t="str">
        <f t="shared" si="85"/>
        <v/>
      </c>
      <c r="AJ472" s="26" t="str">
        <f t="shared" si="86"/>
        <v/>
      </c>
      <c r="AK472" s="26" t="str">
        <f t="shared" si="87"/>
        <v/>
      </c>
    </row>
    <row r="473" spans="1:37" x14ac:dyDescent="0.25">
      <c r="A473" s="97"/>
      <c r="B473" s="26" t="str">
        <f t="shared" si="77"/>
        <v/>
      </c>
      <c r="C473" s="97"/>
      <c r="D473" s="123"/>
      <c r="E473" s="124"/>
      <c r="F473" s="125"/>
      <c r="G473" s="97"/>
      <c r="H473" s="24" t="str">
        <f>IF($E473="", "", IFERROR(ROUND($E473*INDEX('Intro &amp; Setup'!$BY$8:$BY$9, MATCH($E$8, 'Intro &amp; Setup'!$BX$8:$BX$9, 0)), 2), ""))</f>
        <v/>
      </c>
      <c r="I473" s="18" t="str">
        <f>IF(OR($E473="", $F473=""), "", IF($E$8='Intro &amp; Setup'!$BX$9, $F473/$E473, IF($H$8='Intro &amp; Setup'!$BX$9, $F473/$H473, "")))</f>
        <v/>
      </c>
      <c r="J473" s="21" t="str">
        <f>IF(OR($E473="", $F473=""), "", IF($E$8='Intro &amp; Setup'!$BX$8, $F473/$E473, IF($H$8='Intro &amp; Setup'!$BX$8, $F473/$H473, "")))</f>
        <v/>
      </c>
      <c r="K473" s="97"/>
      <c r="L473" s="42" t="str">
        <f t="array" ref="L473">IF($W473="", "", IFERROR(INDEX('Standard Runs'!$D$11:$D$65, MATCH(1, ('Standard Runs'!$F$11:$F$65&lt;=E473)*('Standard Runs'!$G$11:$G$65&gt;=E473), 0)), ""))</f>
        <v/>
      </c>
      <c r="M473" s="45" t="str">
        <f t="shared" si="78"/>
        <v/>
      </c>
      <c r="N473" s="97"/>
      <c r="O473" s="52" t="str">
        <f t="shared" si="79"/>
        <v/>
      </c>
      <c r="P473" s="53" t="str">
        <f>IF(OR($L473="", $M473=""), "", COUNTIFS($L$11:$L$2510, $L473, $M$11:$M$2510, "&lt;"&amp;$M473)+1+COUNTIFS($L$11:$L473, $L473, $M$11:$M473, $M473)-1)</f>
        <v/>
      </c>
      <c r="Q473" s="97"/>
      <c r="R473" s="57" t="str">
        <f t="array" ref="R473">IF(OR($L473="", $M473=""), "", MIN(IF($L$11:$L$2510=$L473, $M$11:$M$2510)))</f>
        <v/>
      </c>
      <c r="S473" s="18" t="str">
        <f t="array" ref="S473">IF(OR($L473="", $M473=""), "", AVERAGEIF($L$11:$L$2510, $L473, $M$11:$M$2510))</f>
        <v/>
      </c>
      <c r="T473" s="21" t="str">
        <f t="array" ref="T473">IF(OR($L473="", $M473=""), "", MAX(IF($L$11:$L$2510=$L473, $M$11:$M$2510)))</f>
        <v/>
      </c>
      <c r="U473" s="97"/>
      <c r="W473" s="26" t="str">
        <f t="shared" si="80"/>
        <v/>
      </c>
      <c r="X473" s="26" t="str">
        <f t="shared" si="81"/>
        <v/>
      </c>
      <c r="Z473" s="48" t="str">
        <f>IFERROR(INDEX('Standard Runs'!$E$11:$E$65, MATCH($L473, 'Standard Runs'!$D$11:$D$65, 0)), "")</f>
        <v/>
      </c>
      <c r="AB473" s="26" t="str">
        <f t="shared" si="82"/>
        <v/>
      </c>
      <c r="AC473" s="26" t="str">
        <f t="shared" si="83"/>
        <v/>
      </c>
      <c r="AE473" s="26" t="str">
        <f t="shared" si="84"/>
        <v/>
      </c>
      <c r="AG473" s="26" t="str">
        <f>IF($D473="", "", COUNTIF($D$11:$D$2510, "&gt;"&amp;$D473)+1+COUNTIF($D$11:$D473, $D473)-1)</f>
        <v/>
      </c>
      <c r="AH473" s="92" t="str">
        <f t="shared" si="85"/>
        <v/>
      </c>
      <c r="AJ473" s="26" t="str">
        <f t="shared" si="86"/>
        <v/>
      </c>
      <c r="AK473" s="26" t="str">
        <f t="shared" si="87"/>
        <v/>
      </c>
    </row>
    <row r="474" spans="1:37" x14ac:dyDescent="0.25">
      <c r="A474" s="97"/>
      <c r="B474" s="26" t="str">
        <f t="shared" si="77"/>
        <v/>
      </c>
      <c r="C474" s="97"/>
      <c r="D474" s="123"/>
      <c r="E474" s="124"/>
      <c r="F474" s="125"/>
      <c r="G474" s="97"/>
      <c r="H474" s="24" t="str">
        <f>IF($E474="", "", IFERROR(ROUND($E474*INDEX('Intro &amp; Setup'!$BY$8:$BY$9, MATCH($E$8, 'Intro &amp; Setup'!$BX$8:$BX$9, 0)), 2), ""))</f>
        <v/>
      </c>
      <c r="I474" s="18" t="str">
        <f>IF(OR($E474="", $F474=""), "", IF($E$8='Intro &amp; Setup'!$BX$9, $F474/$E474, IF($H$8='Intro &amp; Setup'!$BX$9, $F474/$H474, "")))</f>
        <v/>
      </c>
      <c r="J474" s="21" t="str">
        <f>IF(OR($E474="", $F474=""), "", IF($E$8='Intro &amp; Setup'!$BX$8, $F474/$E474, IF($H$8='Intro &amp; Setup'!$BX$8, $F474/$H474, "")))</f>
        <v/>
      </c>
      <c r="K474" s="97"/>
      <c r="L474" s="42" t="str">
        <f t="array" ref="L474">IF($W474="", "", IFERROR(INDEX('Standard Runs'!$D$11:$D$65, MATCH(1, ('Standard Runs'!$F$11:$F$65&lt;=E474)*('Standard Runs'!$G$11:$G$65&gt;=E474), 0)), ""))</f>
        <v/>
      </c>
      <c r="M474" s="45" t="str">
        <f t="shared" si="78"/>
        <v/>
      </c>
      <c r="N474" s="97"/>
      <c r="O474" s="52" t="str">
        <f t="shared" si="79"/>
        <v/>
      </c>
      <c r="P474" s="53" t="str">
        <f>IF(OR($L474="", $M474=""), "", COUNTIFS($L$11:$L$2510, $L474, $M$11:$M$2510, "&lt;"&amp;$M474)+1+COUNTIFS($L$11:$L474, $L474, $M$11:$M474, $M474)-1)</f>
        <v/>
      </c>
      <c r="Q474" s="97"/>
      <c r="R474" s="57" t="str">
        <f t="array" ref="R474">IF(OR($L474="", $M474=""), "", MIN(IF($L$11:$L$2510=$L474, $M$11:$M$2510)))</f>
        <v/>
      </c>
      <c r="S474" s="18" t="str">
        <f t="array" ref="S474">IF(OR($L474="", $M474=""), "", AVERAGEIF($L$11:$L$2510, $L474, $M$11:$M$2510))</f>
        <v/>
      </c>
      <c r="T474" s="21" t="str">
        <f t="array" ref="T474">IF(OR($L474="", $M474=""), "", MAX(IF($L$11:$L$2510=$L474, $M$11:$M$2510)))</f>
        <v/>
      </c>
      <c r="U474" s="97"/>
      <c r="W474" s="26" t="str">
        <f t="shared" si="80"/>
        <v/>
      </c>
      <c r="X474" s="26" t="str">
        <f t="shared" si="81"/>
        <v/>
      </c>
      <c r="Z474" s="48" t="str">
        <f>IFERROR(INDEX('Standard Runs'!$E$11:$E$65, MATCH($L474, 'Standard Runs'!$D$11:$D$65, 0)), "")</f>
        <v/>
      </c>
      <c r="AB474" s="26" t="str">
        <f t="shared" si="82"/>
        <v/>
      </c>
      <c r="AC474" s="26" t="str">
        <f t="shared" si="83"/>
        <v/>
      </c>
      <c r="AE474" s="26" t="str">
        <f t="shared" si="84"/>
        <v/>
      </c>
      <c r="AG474" s="26" t="str">
        <f>IF($D474="", "", COUNTIF($D$11:$D$2510, "&gt;"&amp;$D474)+1+COUNTIF($D$11:$D474, $D474)-1)</f>
        <v/>
      </c>
      <c r="AH474" s="92" t="str">
        <f t="shared" si="85"/>
        <v/>
      </c>
      <c r="AJ474" s="26" t="str">
        <f t="shared" si="86"/>
        <v/>
      </c>
      <c r="AK474" s="26" t="str">
        <f t="shared" si="87"/>
        <v/>
      </c>
    </row>
    <row r="475" spans="1:37" x14ac:dyDescent="0.25">
      <c r="A475" s="97"/>
      <c r="B475" s="26" t="str">
        <f t="shared" si="77"/>
        <v/>
      </c>
      <c r="C475" s="97"/>
      <c r="D475" s="123"/>
      <c r="E475" s="124"/>
      <c r="F475" s="125"/>
      <c r="G475" s="97"/>
      <c r="H475" s="24" t="str">
        <f>IF($E475="", "", IFERROR(ROUND($E475*INDEX('Intro &amp; Setup'!$BY$8:$BY$9, MATCH($E$8, 'Intro &amp; Setup'!$BX$8:$BX$9, 0)), 2), ""))</f>
        <v/>
      </c>
      <c r="I475" s="18" t="str">
        <f>IF(OR($E475="", $F475=""), "", IF($E$8='Intro &amp; Setup'!$BX$9, $F475/$E475, IF($H$8='Intro &amp; Setup'!$BX$9, $F475/$H475, "")))</f>
        <v/>
      </c>
      <c r="J475" s="21" t="str">
        <f>IF(OR($E475="", $F475=""), "", IF($E$8='Intro &amp; Setup'!$BX$8, $F475/$E475, IF($H$8='Intro &amp; Setup'!$BX$8, $F475/$H475, "")))</f>
        <v/>
      </c>
      <c r="K475" s="97"/>
      <c r="L475" s="42" t="str">
        <f t="array" ref="L475">IF($W475="", "", IFERROR(INDEX('Standard Runs'!$D$11:$D$65, MATCH(1, ('Standard Runs'!$F$11:$F$65&lt;=E475)*('Standard Runs'!$G$11:$G$65&gt;=E475), 0)), ""))</f>
        <v/>
      </c>
      <c r="M475" s="45" t="str">
        <f t="shared" si="78"/>
        <v/>
      </c>
      <c r="N475" s="97"/>
      <c r="O475" s="52" t="str">
        <f t="shared" si="79"/>
        <v/>
      </c>
      <c r="P475" s="53" t="str">
        <f>IF(OR($L475="", $M475=""), "", COUNTIFS($L$11:$L$2510, $L475, $M$11:$M$2510, "&lt;"&amp;$M475)+1+COUNTIFS($L$11:$L475, $L475, $M$11:$M475, $M475)-1)</f>
        <v/>
      </c>
      <c r="Q475" s="97"/>
      <c r="R475" s="57" t="str">
        <f t="array" ref="R475">IF(OR($L475="", $M475=""), "", MIN(IF($L$11:$L$2510=$L475, $M$11:$M$2510)))</f>
        <v/>
      </c>
      <c r="S475" s="18" t="str">
        <f t="array" ref="S475">IF(OR($L475="", $M475=""), "", AVERAGEIF($L$11:$L$2510, $L475, $M$11:$M$2510))</f>
        <v/>
      </c>
      <c r="T475" s="21" t="str">
        <f t="array" ref="T475">IF(OR($L475="", $M475=""), "", MAX(IF($L$11:$L$2510=$L475, $M$11:$M$2510)))</f>
        <v/>
      </c>
      <c r="U475" s="97"/>
      <c r="W475" s="26" t="str">
        <f t="shared" si="80"/>
        <v/>
      </c>
      <c r="X475" s="26" t="str">
        <f t="shared" si="81"/>
        <v/>
      </c>
      <c r="Z475" s="48" t="str">
        <f>IFERROR(INDEX('Standard Runs'!$E$11:$E$65, MATCH($L475, 'Standard Runs'!$D$11:$D$65, 0)), "")</f>
        <v/>
      </c>
      <c r="AB475" s="26" t="str">
        <f t="shared" si="82"/>
        <v/>
      </c>
      <c r="AC475" s="26" t="str">
        <f t="shared" si="83"/>
        <v/>
      </c>
      <c r="AE475" s="26" t="str">
        <f t="shared" si="84"/>
        <v/>
      </c>
      <c r="AG475" s="26" t="str">
        <f>IF($D475="", "", COUNTIF($D$11:$D$2510, "&gt;"&amp;$D475)+1+COUNTIF($D$11:$D475, $D475)-1)</f>
        <v/>
      </c>
      <c r="AH475" s="92" t="str">
        <f t="shared" si="85"/>
        <v/>
      </c>
      <c r="AJ475" s="26" t="str">
        <f t="shared" si="86"/>
        <v/>
      </c>
      <c r="AK475" s="26" t="str">
        <f t="shared" si="87"/>
        <v/>
      </c>
    </row>
    <row r="476" spans="1:37" x14ac:dyDescent="0.25">
      <c r="A476" s="97"/>
      <c r="B476" s="26" t="str">
        <f t="shared" si="77"/>
        <v/>
      </c>
      <c r="C476" s="97"/>
      <c r="D476" s="123"/>
      <c r="E476" s="124"/>
      <c r="F476" s="125"/>
      <c r="G476" s="97"/>
      <c r="H476" s="24" t="str">
        <f>IF($E476="", "", IFERROR(ROUND($E476*INDEX('Intro &amp; Setup'!$BY$8:$BY$9, MATCH($E$8, 'Intro &amp; Setup'!$BX$8:$BX$9, 0)), 2), ""))</f>
        <v/>
      </c>
      <c r="I476" s="18" t="str">
        <f>IF(OR($E476="", $F476=""), "", IF($E$8='Intro &amp; Setup'!$BX$9, $F476/$E476, IF($H$8='Intro &amp; Setup'!$BX$9, $F476/$H476, "")))</f>
        <v/>
      </c>
      <c r="J476" s="21" t="str">
        <f>IF(OR($E476="", $F476=""), "", IF($E$8='Intro &amp; Setup'!$BX$8, $F476/$E476, IF($H$8='Intro &amp; Setup'!$BX$8, $F476/$H476, "")))</f>
        <v/>
      </c>
      <c r="K476" s="97"/>
      <c r="L476" s="42" t="str">
        <f t="array" ref="L476">IF($W476="", "", IFERROR(INDEX('Standard Runs'!$D$11:$D$65, MATCH(1, ('Standard Runs'!$F$11:$F$65&lt;=E476)*('Standard Runs'!$G$11:$G$65&gt;=E476), 0)), ""))</f>
        <v/>
      </c>
      <c r="M476" s="45" t="str">
        <f t="shared" si="78"/>
        <v/>
      </c>
      <c r="N476" s="97"/>
      <c r="O476" s="52" t="str">
        <f t="shared" si="79"/>
        <v/>
      </c>
      <c r="P476" s="53" t="str">
        <f>IF(OR($L476="", $M476=""), "", COUNTIFS($L$11:$L$2510, $L476, $M$11:$M$2510, "&lt;"&amp;$M476)+1+COUNTIFS($L$11:$L476, $L476, $M$11:$M476, $M476)-1)</f>
        <v/>
      </c>
      <c r="Q476" s="97"/>
      <c r="R476" s="57" t="str">
        <f t="array" ref="R476">IF(OR($L476="", $M476=""), "", MIN(IF($L$11:$L$2510=$L476, $M$11:$M$2510)))</f>
        <v/>
      </c>
      <c r="S476" s="18" t="str">
        <f t="array" ref="S476">IF(OR($L476="", $M476=""), "", AVERAGEIF($L$11:$L$2510, $L476, $M$11:$M$2510))</f>
        <v/>
      </c>
      <c r="T476" s="21" t="str">
        <f t="array" ref="T476">IF(OR($L476="", $M476=""), "", MAX(IF($L$11:$L$2510=$L476, $M$11:$M$2510)))</f>
        <v/>
      </c>
      <c r="U476" s="97"/>
      <c r="W476" s="26" t="str">
        <f t="shared" si="80"/>
        <v/>
      </c>
      <c r="X476" s="26" t="str">
        <f t="shared" si="81"/>
        <v/>
      </c>
      <c r="Z476" s="48" t="str">
        <f>IFERROR(INDEX('Standard Runs'!$E$11:$E$65, MATCH($L476, 'Standard Runs'!$D$11:$D$65, 0)), "")</f>
        <v/>
      </c>
      <c r="AB476" s="26" t="str">
        <f t="shared" si="82"/>
        <v/>
      </c>
      <c r="AC476" s="26" t="str">
        <f t="shared" si="83"/>
        <v/>
      </c>
      <c r="AE476" s="26" t="str">
        <f t="shared" si="84"/>
        <v/>
      </c>
      <c r="AG476" s="26" t="str">
        <f>IF($D476="", "", COUNTIF($D$11:$D$2510, "&gt;"&amp;$D476)+1+COUNTIF($D$11:$D476, $D476)-1)</f>
        <v/>
      </c>
      <c r="AH476" s="92" t="str">
        <f t="shared" si="85"/>
        <v/>
      </c>
      <c r="AJ476" s="26" t="str">
        <f t="shared" si="86"/>
        <v/>
      </c>
      <c r="AK476" s="26" t="str">
        <f t="shared" si="87"/>
        <v/>
      </c>
    </row>
    <row r="477" spans="1:37" x14ac:dyDescent="0.25">
      <c r="A477" s="97"/>
      <c r="B477" s="26" t="str">
        <f t="shared" si="77"/>
        <v/>
      </c>
      <c r="C477" s="97"/>
      <c r="D477" s="123"/>
      <c r="E477" s="124"/>
      <c r="F477" s="125"/>
      <c r="G477" s="97"/>
      <c r="H477" s="24" t="str">
        <f>IF($E477="", "", IFERROR(ROUND($E477*INDEX('Intro &amp; Setup'!$BY$8:$BY$9, MATCH($E$8, 'Intro &amp; Setup'!$BX$8:$BX$9, 0)), 2), ""))</f>
        <v/>
      </c>
      <c r="I477" s="18" t="str">
        <f>IF(OR($E477="", $F477=""), "", IF($E$8='Intro &amp; Setup'!$BX$9, $F477/$E477, IF($H$8='Intro &amp; Setup'!$BX$9, $F477/$H477, "")))</f>
        <v/>
      </c>
      <c r="J477" s="21" t="str">
        <f>IF(OR($E477="", $F477=""), "", IF($E$8='Intro &amp; Setup'!$BX$8, $F477/$E477, IF($H$8='Intro &amp; Setup'!$BX$8, $F477/$H477, "")))</f>
        <v/>
      </c>
      <c r="K477" s="97"/>
      <c r="L477" s="42" t="str">
        <f t="array" ref="L477">IF($W477="", "", IFERROR(INDEX('Standard Runs'!$D$11:$D$65, MATCH(1, ('Standard Runs'!$F$11:$F$65&lt;=E477)*('Standard Runs'!$G$11:$G$65&gt;=E477), 0)), ""))</f>
        <v/>
      </c>
      <c r="M477" s="45" t="str">
        <f t="shared" si="78"/>
        <v/>
      </c>
      <c r="N477" s="97"/>
      <c r="O477" s="52" t="str">
        <f t="shared" si="79"/>
        <v/>
      </c>
      <c r="P477" s="53" t="str">
        <f>IF(OR($L477="", $M477=""), "", COUNTIFS($L$11:$L$2510, $L477, $M$11:$M$2510, "&lt;"&amp;$M477)+1+COUNTIFS($L$11:$L477, $L477, $M$11:$M477, $M477)-1)</f>
        <v/>
      </c>
      <c r="Q477" s="97"/>
      <c r="R477" s="57" t="str">
        <f t="array" ref="R477">IF(OR($L477="", $M477=""), "", MIN(IF($L$11:$L$2510=$L477, $M$11:$M$2510)))</f>
        <v/>
      </c>
      <c r="S477" s="18" t="str">
        <f t="array" ref="S477">IF(OR($L477="", $M477=""), "", AVERAGEIF($L$11:$L$2510, $L477, $M$11:$M$2510))</f>
        <v/>
      </c>
      <c r="T477" s="21" t="str">
        <f t="array" ref="T477">IF(OR($L477="", $M477=""), "", MAX(IF($L$11:$L$2510=$L477, $M$11:$M$2510)))</f>
        <v/>
      </c>
      <c r="U477" s="97"/>
      <c r="W477" s="26" t="str">
        <f t="shared" si="80"/>
        <v/>
      </c>
      <c r="X477" s="26" t="str">
        <f t="shared" si="81"/>
        <v/>
      </c>
      <c r="Z477" s="48" t="str">
        <f>IFERROR(INDEX('Standard Runs'!$E$11:$E$65, MATCH($L477, 'Standard Runs'!$D$11:$D$65, 0)), "")</f>
        <v/>
      </c>
      <c r="AB477" s="26" t="str">
        <f t="shared" si="82"/>
        <v/>
      </c>
      <c r="AC477" s="26" t="str">
        <f t="shared" si="83"/>
        <v/>
      </c>
      <c r="AE477" s="26" t="str">
        <f t="shared" si="84"/>
        <v/>
      </c>
      <c r="AG477" s="26" t="str">
        <f>IF($D477="", "", COUNTIF($D$11:$D$2510, "&gt;"&amp;$D477)+1+COUNTIF($D$11:$D477, $D477)-1)</f>
        <v/>
      </c>
      <c r="AH477" s="92" t="str">
        <f t="shared" si="85"/>
        <v/>
      </c>
      <c r="AJ477" s="26" t="str">
        <f t="shared" si="86"/>
        <v/>
      </c>
      <c r="AK477" s="26" t="str">
        <f t="shared" si="87"/>
        <v/>
      </c>
    </row>
    <row r="478" spans="1:37" x14ac:dyDescent="0.25">
      <c r="A478" s="97"/>
      <c r="B478" s="26" t="str">
        <f t="shared" si="77"/>
        <v/>
      </c>
      <c r="C478" s="97"/>
      <c r="D478" s="123"/>
      <c r="E478" s="124"/>
      <c r="F478" s="125"/>
      <c r="G478" s="97"/>
      <c r="H478" s="24" t="str">
        <f>IF($E478="", "", IFERROR(ROUND($E478*INDEX('Intro &amp; Setup'!$BY$8:$BY$9, MATCH($E$8, 'Intro &amp; Setup'!$BX$8:$BX$9, 0)), 2), ""))</f>
        <v/>
      </c>
      <c r="I478" s="18" t="str">
        <f>IF(OR($E478="", $F478=""), "", IF($E$8='Intro &amp; Setup'!$BX$9, $F478/$E478, IF($H$8='Intro &amp; Setup'!$BX$9, $F478/$H478, "")))</f>
        <v/>
      </c>
      <c r="J478" s="21" t="str">
        <f>IF(OR($E478="", $F478=""), "", IF($E$8='Intro &amp; Setup'!$BX$8, $F478/$E478, IF($H$8='Intro &amp; Setup'!$BX$8, $F478/$H478, "")))</f>
        <v/>
      </c>
      <c r="K478" s="97"/>
      <c r="L478" s="42" t="str">
        <f t="array" ref="L478">IF($W478="", "", IFERROR(INDEX('Standard Runs'!$D$11:$D$65, MATCH(1, ('Standard Runs'!$F$11:$F$65&lt;=E478)*('Standard Runs'!$G$11:$G$65&gt;=E478), 0)), ""))</f>
        <v/>
      </c>
      <c r="M478" s="45" t="str">
        <f t="shared" si="78"/>
        <v/>
      </c>
      <c r="N478" s="97"/>
      <c r="O478" s="52" t="str">
        <f t="shared" si="79"/>
        <v/>
      </c>
      <c r="P478" s="53" t="str">
        <f>IF(OR($L478="", $M478=""), "", COUNTIFS($L$11:$L$2510, $L478, $M$11:$M$2510, "&lt;"&amp;$M478)+1+COUNTIFS($L$11:$L478, $L478, $M$11:$M478, $M478)-1)</f>
        <v/>
      </c>
      <c r="Q478" s="97"/>
      <c r="R478" s="57" t="str">
        <f t="array" ref="R478">IF(OR($L478="", $M478=""), "", MIN(IF($L$11:$L$2510=$L478, $M$11:$M$2510)))</f>
        <v/>
      </c>
      <c r="S478" s="18" t="str">
        <f t="array" ref="S478">IF(OR($L478="", $M478=""), "", AVERAGEIF($L$11:$L$2510, $L478, $M$11:$M$2510))</f>
        <v/>
      </c>
      <c r="T478" s="21" t="str">
        <f t="array" ref="T478">IF(OR($L478="", $M478=""), "", MAX(IF($L$11:$L$2510=$L478, $M$11:$M$2510)))</f>
        <v/>
      </c>
      <c r="U478" s="97"/>
      <c r="W478" s="26" t="str">
        <f t="shared" si="80"/>
        <v/>
      </c>
      <c r="X478" s="26" t="str">
        <f t="shared" si="81"/>
        <v/>
      </c>
      <c r="Z478" s="48" t="str">
        <f>IFERROR(INDEX('Standard Runs'!$E$11:$E$65, MATCH($L478, 'Standard Runs'!$D$11:$D$65, 0)), "")</f>
        <v/>
      </c>
      <c r="AB478" s="26" t="str">
        <f t="shared" si="82"/>
        <v/>
      </c>
      <c r="AC478" s="26" t="str">
        <f t="shared" si="83"/>
        <v/>
      </c>
      <c r="AE478" s="26" t="str">
        <f t="shared" si="84"/>
        <v/>
      </c>
      <c r="AG478" s="26" t="str">
        <f>IF($D478="", "", COUNTIF($D$11:$D$2510, "&gt;"&amp;$D478)+1+COUNTIF($D$11:$D478, $D478)-1)</f>
        <v/>
      </c>
      <c r="AH478" s="92" t="str">
        <f t="shared" si="85"/>
        <v/>
      </c>
      <c r="AJ478" s="26" t="str">
        <f t="shared" si="86"/>
        <v/>
      </c>
      <c r="AK478" s="26" t="str">
        <f t="shared" si="87"/>
        <v/>
      </c>
    </row>
    <row r="479" spans="1:37" x14ac:dyDescent="0.25">
      <c r="A479" s="97"/>
      <c r="B479" s="26" t="str">
        <f t="shared" si="77"/>
        <v/>
      </c>
      <c r="C479" s="97"/>
      <c r="D479" s="123"/>
      <c r="E479" s="124"/>
      <c r="F479" s="125"/>
      <c r="G479" s="97"/>
      <c r="H479" s="24" t="str">
        <f>IF($E479="", "", IFERROR(ROUND($E479*INDEX('Intro &amp; Setup'!$BY$8:$BY$9, MATCH($E$8, 'Intro &amp; Setup'!$BX$8:$BX$9, 0)), 2), ""))</f>
        <v/>
      </c>
      <c r="I479" s="18" t="str">
        <f>IF(OR($E479="", $F479=""), "", IF($E$8='Intro &amp; Setup'!$BX$9, $F479/$E479, IF($H$8='Intro &amp; Setup'!$BX$9, $F479/$H479, "")))</f>
        <v/>
      </c>
      <c r="J479" s="21" t="str">
        <f>IF(OR($E479="", $F479=""), "", IF($E$8='Intro &amp; Setup'!$BX$8, $F479/$E479, IF($H$8='Intro &amp; Setup'!$BX$8, $F479/$H479, "")))</f>
        <v/>
      </c>
      <c r="K479" s="97"/>
      <c r="L479" s="42" t="str">
        <f t="array" ref="L479">IF($W479="", "", IFERROR(INDEX('Standard Runs'!$D$11:$D$65, MATCH(1, ('Standard Runs'!$F$11:$F$65&lt;=E479)*('Standard Runs'!$G$11:$G$65&gt;=E479), 0)), ""))</f>
        <v/>
      </c>
      <c r="M479" s="45" t="str">
        <f t="shared" si="78"/>
        <v/>
      </c>
      <c r="N479" s="97"/>
      <c r="O479" s="52" t="str">
        <f t="shared" si="79"/>
        <v/>
      </c>
      <c r="P479" s="53" t="str">
        <f>IF(OR($L479="", $M479=""), "", COUNTIFS($L$11:$L$2510, $L479, $M$11:$M$2510, "&lt;"&amp;$M479)+1+COUNTIFS($L$11:$L479, $L479, $M$11:$M479, $M479)-1)</f>
        <v/>
      </c>
      <c r="Q479" s="97"/>
      <c r="R479" s="57" t="str">
        <f t="array" ref="R479">IF(OR($L479="", $M479=""), "", MIN(IF($L$11:$L$2510=$L479, $M$11:$M$2510)))</f>
        <v/>
      </c>
      <c r="S479" s="18" t="str">
        <f t="array" ref="S479">IF(OR($L479="", $M479=""), "", AVERAGEIF($L$11:$L$2510, $L479, $M$11:$M$2510))</f>
        <v/>
      </c>
      <c r="T479" s="21" t="str">
        <f t="array" ref="T479">IF(OR($L479="", $M479=""), "", MAX(IF($L$11:$L$2510=$L479, $M$11:$M$2510)))</f>
        <v/>
      </c>
      <c r="U479" s="97"/>
      <c r="W479" s="26" t="str">
        <f t="shared" si="80"/>
        <v/>
      </c>
      <c r="X479" s="26" t="str">
        <f t="shared" si="81"/>
        <v/>
      </c>
      <c r="Z479" s="48" t="str">
        <f>IFERROR(INDEX('Standard Runs'!$E$11:$E$65, MATCH($L479, 'Standard Runs'!$D$11:$D$65, 0)), "")</f>
        <v/>
      </c>
      <c r="AB479" s="26" t="str">
        <f t="shared" si="82"/>
        <v/>
      </c>
      <c r="AC479" s="26" t="str">
        <f t="shared" si="83"/>
        <v/>
      </c>
      <c r="AE479" s="26" t="str">
        <f t="shared" si="84"/>
        <v/>
      </c>
      <c r="AG479" s="26" t="str">
        <f>IF($D479="", "", COUNTIF($D$11:$D$2510, "&gt;"&amp;$D479)+1+COUNTIF($D$11:$D479, $D479)-1)</f>
        <v/>
      </c>
      <c r="AH479" s="92" t="str">
        <f t="shared" si="85"/>
        <v/>
      </c>
      <c r="AJ479" s="26" t="str">
        <f t="shared" si="86"/>
        <v/>
      </c>
      <c r="AK479" s="26" t="str">
        <f t="shared" si="87"/>
        <v/>
      </c>
    </row>
    <row r="480" spans="1:37" x14ac:dyDescent="0.25">
      <c r="A480" s="97"/>
      <c r="B480" s="26" t="str">
        <f t="shared" si="77"/>
        <v/>
      </c>
      <c r="C480" s="97"/>
      <c r="D480" s="123"/>
      <c r="E480" s="124"/>
      <c r="F480" s="125"/>
      <c r="G480" s="97"/>
      <c r="H480" s="24" t="str">
        <f>IF($E480="", "", IFERROR(ROUND($E480*INDEX('Intro &amp; Setup'!$BY$8:$BY$9, MATCH($E$8, 'Intro &amp; Setup'!$BX$8:$BX$9, 0)), 2), ""))</f>
        <v/>
      </c>
      <c r="I480" s="18" t="str">
        <f>IF(OR($E480="", $F480=""), "", IF($E$8='Intro &amp; Setup'!$BX$9, $F480/$E480, IF($H$8='Intro &amp; Setup'!$BX$9, $F480/$H480, "")))</f>
        <v/>
      </c>
      <c r="J480" s="21" t="str">
        <f>IF(OR($E480="", $F480=""), "", IF($E$8='Intro &amp; Setup'!$BX$8, $F480/$E480, IF($H$8='Intro &amp; Setup'!$BX$8, $F480/$H480, "")))</f>
        <v/>
      </c>
      <c r="K480" s="97"/>
      <c r="L480" s="42" t="str">
        <f t="array" ref="L480">IF($W480="", "", IFERROR(INDEX('Standard Runs'!$D$11:$D$65, MATCH(1, ('Standard Runs'!$F$11:$F$65&lt;=E480)*('Standard Runs'!$G$11:$G$65&gt;=E480), 0)), ""))</f>
        <v/>
      </c>
      <c r="M480" s="45" t="str">
        <f t="shared" si="78"/>
        <v/>
      </c>
      <c r="N480" s="97"/>
      <c r="O480" s="52" t="str">
        <f t="shared" si="79"/>
        <v/>
      </c>
      <c r="P480" s="53" t="str">
        <f>IF(OR($L480="", $M480=""), "", COUNTIFS($L$11:$L$2510, $L480, $M$11:$M$2510, "&lt;"&amp;$M480)+1+COUNTIFS($L$11:$L480, $L480, $M$11:$M480, $M480)-1)</f>
        <v/>
      </c>
      <c r="Q480" s="97"/>
      <c r="R480" s="57" t="str">
        <f t="array" ref="R480">IF(OR($L480="", $M480=""), "", MIN(IF($L$11:$L$2510=$L480, $M$11:$M$2510)))</f>
        <v/>
      </c>
      <c r="S480" s="18" t="str">
        <f t="array" ref="S480">IF(OR($L480="", $M480=""), "", AVERAGEIF($L$11:$L$2510, $L480, $M$11:$M$2510))</f>
        <v/>
      </c>
      <c r="T480" s="21" t="str">
        <f t="array" ref="T480">IF(OR($L480="", $M480=""), "", MAX(IF($L$11:$L$2510=$L480, $M$11:$M$2510)))</f>
        <v/>
      </c>
      <c r="U480" s="97"/>
      <c r="W480" s="26" t="str">
        <f t="shared" si="80"/>
        <v/>
      </c>
      <c r="X480" s="26" t="str">
        <f t="shared" si="81"/>
        <v/>
      </c>
      <c r="Z480" s="48" t="str">
        <f>IFERROR(INDEX('Standard Runs'!$E$11:$E$65, MATCH($L480, 'Standard Runs'!$D$11:$D$65, 0)), "")</f>
        <v/>
      </c>
      <c r="AB480" s="26" t="str">
        <f t="shared" si="82"/>
        <v/>
      </c>
      <c r="AC480" s="26" t="str">
        <f t="shared" si="83"/>
        <v/>
      </c>
      <c r="AE480" s="26" t="str">
        <f t="shared" si="84"/>
        <v/>
      </c>
      <c r="AG480" s="26" t="str">
        <f>IF($D480="", "", COUNTIF($D$11:$D$2510, "&gt;"&amp;$D480)+1+COUNTIF($D$11:$D480, $D480)-1)</f>
        <v/>
      </c>
      <c r="AH480" s="92" t="str">
        <f t="shared" si="85"/>
        <v/>
      </c>
      <c r="AJ480" s="26" t="str">
        <f t="shared" si="86"/>
        <v/>
      </c>
      <c r="AK480" s="26" t="str">
        <f t="shared" si="87"/>
        <v/>
      </c>
    </row>
    <row r="481" spans="1:37" x14ac:dyDescent="0.25">
      <c r="A481" s="97"/>
      <c r="B481" s="26" t="str">
        <f t="shared" si="77"/>
        <v/>
      </c>
      <c r="C481" s="97"/>
      <c r="D481" s="123"/>
      <c r="E481" s="124"/>
      <c r="F481" s="125"/>
      <c r="G481" s="97"/>
      <c r="H481" s="24" t="str">
        <f>IF($E481="", "", IFERROR(ROUND($E481*INDEX('Intro &amp; Setup'!$BY$8:$BY$9, MATCH($E$8, 'Intro &amp; Setup'!$BX$8:$BX$9, 0)), 2), ""))</f>
        <v/>
      </c>
      <c r="I481" s="18" t="str">
        <f>IF(OR($E481="", $F481=""), "", IF($E$8='Intro &amp; Setup'!$BX$9, $F481/$E481, IF($H$8='Intro &amp; Setup'!$BX$9, $F481/$H481, "")))</f>
        <v/>
      </c>
      <c r="J481" s="21" t="str">
        <f>IF(OR($E481="", $F481=""), "", IF($E$8='Intro &amp; Setup'!$BX$8, $F481/$E481, IF($H$8='Intro &amp; Setup'!$BX$8, $F481/$H481, "")))</f>
        <v/>
      </c>
      <c r="K481" s="97"/>
      <c r="L481" s="42" t="str">
        <f t="array" ref="L481">IF($W481="", "", IFERROR(INDEX('Standard Runs'!$D$11:$D$65, MATCH(1, ('Standard Runs'!$F$11:$F$65&lt;=E481)*('Standard Runs'!$G$11:$G$65&gt;=E481), 0)), ""))</f>
        <v/>
      </c>
      <c r="M481" s="45" t="str">
        <f t="shared" si="78"/>
        <v/>
      </c>
      <c r="N481" s="97"/>
      <c r="O481" s="52" t="str">
        <f t="shared" si="79"/>
        <v/>
      </c>
      <c r="P481" s="53" t="str">
        <f>IF(OR($L481="", $M481=""), "", COUNTIFS($L$11:$L$2510, $L481, $M$11:$M$2510, "&lt;"&amp;$M481)+1+COUNTIFS($L$11:$L481, $L481, $M$11:$M481, $M481)-1)</f>
        <v/>
      </c>
      <c r="Q481" s="97"/>
      <c r="R481" s="57" t="str">
        <f t="array" ref="R481">IF(OR($L481="", $M481=""), "", MIN(IF($L$11:$L$2510=$L481, $M$11:$M$2510)))</f>
        <v/>
      </c>
      <c r="S481" s="18" t="str">
        <f t="array" ref="S481">IF(OR($L481="", $M481=""), "", AVERAGEIF($L$11:$L$2510, $L481, $M$11:$M$2510))</f>
        <v/>
      </c>
      <c r="T481" s="21" t="str">
        <f t="array" ref="T481">IF(OR($L481="", $M481=""), "", MAX(IF($L$11:$L$2510=$L481, $M$11:$M$2510)))</f>
        <v/>
      </c>
      <c r="U481" s="97"/>
      <c r="W481" s="26" t="str">
        <f t="shared" si="80"/>
        <v/>
      </c>
      <c r="X481" s="26" t="str">
        <f t="shared" si="81"/>
        <v/>
      </c>
      <c r="Z481" s="48" t="str">
        <f>IFERROR(INDEX('Standard Runs'!$E$11:$E$65, MATCH($L481, 'Standard Runs'!$D$11:$D$65, 0)), "")</f>
        <v/>
      </c>
      <c r="AB481" s="26" t="str">
        <f t="shared" si="82"/>
        <v/>
      </c>
      <c r="AC481" s="26" t="str">
        <f t="shared" si="83"/>
        <v/>
      </c>
      <c r="AE481" s="26" t="str">
        <f t="shared" si="84"/>
        <v/>
      </c>
      <c r="AG481" s="26" t="str">
        <f>IF($D481="", "", COUNTIF($D$11:$D$2510, "&gt;"&amp;$D481)+1+COUNTIF($D$11:$D481, $D481)-1)</f>
        <v/>
      </c>
      <c r="AH481" s="92" t="str">
        <f t="shared" si="85"/>
        <v/>
      </c>
      <c r="AJ481" s="26" t="str">
        <f t="shared" si="86"/>
        <v/>
      </c>
      <c r="AK481" s="26" t="str">
        <f t="shared" si="87"/>
        <v/>
      </c>
    </row>
    <row r="482" spans="1:37" x14ac:dyDescent="0.25">
      <c r="A482" s="97"/>
      <c r="B482" s="26" t="str">
        <f t="shared" si="77"/>
        <v/>
      </c>
      <c r="C482" s="97"/>
      <c r="D482" s="123"/>
      <c r="E482" s="124"/>
      <c r="F482" s="125"/>
      <c r="G482" s="97"/>
      <c r="H482" s="24" t="str">
        <f>IF($E482="", "", IFERROR(ROUND($E482*INDEX('Intro &amp; Setup'!$BY$8:$BY$9, MATCH($E$8, 'Intro &amp; Setup'!$BX$8:$BX$9, 0)), 2), ""))</f>
        <v/>
      </c>
      <c r="I482" s="18" t="str">
        <f>IF(OR($E482="", $F482=""), "", IF($E$8='Intro &amp; Setup'!$BX$9, $F482/$E482, IF($H$8='Intro &amp; Setup'!$BX$9, $F482/$H482, "")))</f>
        <v/>
      </c>
      <c r="J482" s="21" t="str">
        <f>IF(OR($E482="", $F482=""), "", IF($E$8='Intro &amp; Setup'!$BX$8, $F482/$E482, IF($H$8='Intro &amp; Setup'!$BX$8, $F482/$H482, "")))</f>
        <v/>
      </c>
      <c r="K482" s="97"/>
      <c r="L482" s="42" t="str">
        <f t="array" ref="L482">IF($W482="", "", IFERROR(INDEX('Standard Runs'!$D$11:$D$65, MATCH(1, ('Standard Runs'!$F$11:$F$65&lt;=E482)*('Standard Runs'!$G$11:$G$65&gt;=E482), 0)), ""))</f>
        <v/>
      </c>
      <c r="M482" s="45" t="str">
        <f t="shared" si="78"/>
        <v/>
      </c>
      <c r="N482" s="97"/>
      <c r="O482" s="52" t="str">
        <f t="shared" si="79"/>
        <v/>
      </c>
      <c r="P482" s="53" t="str">
        <f>IF(OR($L482="", $M482=""), "", COUNTIFS($L$11:$L$2510, $L482, $M$11:$M$2510, "&lt;"&amp;$M482)+1+COUNTIFS($L$11:$L482, $L482, $M$11:$M482, $M482)-1)</f>
        <v/>
      </c>
      <c r="Q482" s="97"/>
      <c r="R482" s="57" t="str">
        <f t="array" ref="R482">IF(OR($L482="", $M482=""), "", MIN(IF($L$11:$L$2510=$L482, $M$11:$M$2510)))</f>
        <v/>
      </c>
      <c r="S482" s="18" t="str">
        <f t="array" ref="S482">IF(OR($L482="", $M482=""), "", AVERAGEIF($L$11:$L$2510, $L482, $M$11:$M$2510))</f>
        <v/>
      </c>
      <c r="T482" s="21" t="str">
        <f t="array" ref="T482">IF(OR($L482="", $M482=""), "", MAX(IF($L$11:$L$2510=$L482, $M$11:$M$2510)))</f>
        <v/>
      </c>
      <c r="U482" s="97"/>
      <c r="W482" s="26" t="str">
        <f t="shared" si="80"/>
        <v/>
      </c>
      <c r="X482" s="26" t="str">
        <f t="shared" si="81"/>
        <v/>
      </c>
      <c r="Z482" s="48" t="str">
        <f>IFERROR(INDEX('Standard Runs'!$E$11:$E$65, MATCH($L482, 'Standard Runs'!$D$11:$D$65, 0)), "")</f>
        <v/>
      </c>
      <c r="AB482" s="26" t="str">
        <f t="shared" si="82"/>
        <v/>
      </c>
      <c r="AC482" s="26" t="str">
        <f t="shared" si="83"/>
        <v/>
      </c>
      <c r="AE482" s="26" t="str">
        <f t="shared" si="84"/>
        <v/>
      </c>
      <c r="AG482" s="26" t="str">
        <f>IF($D482="", "", COUNTIF($D$11:$D$2510, "&gt;"&amp;$D482)+1+COUNTIF($D$11:$D482, $D482)-1)</f>
        <v/>
      </c>
      <c r="AH482" s="92" t="str">
        <f t="shared" si="85"/>
        <v/>
      </c>
      <c r="AJ482" s="26" t="str">
        <f t="shared" si="86"/>
        <v/>
      </c>
      <c r="AK482" s="26" t="str">
        <f t="shared" si="87"/>
        <v/>
      </c>
    </row>
    <row r="483" spans="1:37" x14ac:dyDescent="0.25">
      <c r="A483" s="97"/>
      <c r="B483" s="26" t="str">
        <f t="shared" si="77"/>
        <v/>
      </c>
      <c r="C483" s="97"/>
      <c r="D483" s="123"/>
      <c r="E483" s="124"/>
      <c r="F483" s="125"/>
      <c r="G483" s="97"/>
      <c r="H483" s="24" t="str">
        <f>IF($E483="", "", IFERROR(ROUND($E483*INDEX('Intro &amp; Setup'!$BY$8:$BY$9, MATCH($E$8, 'Intro &amp; Setup'!$BX$8:$BX$9, 0)), 2), ""))</f>
        <v/>
      </c>
      <c r="I483" s="18" t="str">
        <f>IF(OR($E483="", $F483=""), "", IF($E$8='Intro &amp; Setup'!$BX$9, $F483/$E483, IF($H$8='Intro &amp; Setup'!$BX$9, $F483/$H483, "")))</f>
        <v/>
      </c>
      <c r="J483" s="21" t="str">
        <f>IF(OR($E483="", $F483=""), "", IF($E$8='Intro &amp; Setup'!$BX$8, $F483/$E483, IF($H$8='Intro &amp; Setup'!$BX$8, $F483/$H483, "")))</f>
        <v/>
      </c>
      <c r="K483" s="97"/>
      <c r="L483" s="42" t="str">
        <f t="array" ref="L483">IF($W483="", "", IFERROR(INDEX('Standard Runs'!$D$11:$D$65, MATCH(1, ('Standard Runs'!$F$11:$F$65&lt;=E483)*('Standard Runs'!$G$11:$G$65&gt;=E483), 0)), ""))</f>
        <v/>
      </c>
      <c r="M483" s="45" t="str">
        <f t="shared" si="78"/>
        <v/>
      </c>
      <c r="N483" s="97"/>
      <c r="O483" s="52" t="str">
        <f t="shared" si="79"/>
        <v/>
      </c>
      <c r="P483" s="53" t="str">
        <f>IF(OR($L483="", $M483=""), "", COUNTIFS($L$11:$L$2510, $L483, $M$11:$M$2510, "&lt;"&amp;$M483)+1+COUNTIFS($L$11:$L483, $L483, $M$11:$M483, $M483)-1)</f>
        <v/>
      </c>
      <c r="Q483" s="97"/>
      <c r="R483" s="57" t="str">
        <f t="array" ref="R483">IF(OR($L483="", $M483=""), "", MIN(IF($L$11:$L$2510=$L483, $M$11:$M$2510)))</f>
        <v/>
      </c>
      <c r="S483" s="18" t="str">
        <f t="array" ref="S483">IF(OR($L483="", $M483=""), "", AVERAGEIF($L$11:$L$2510, $L483, $M$11:$M$2510))</f>
        <v/>
      </c>
      <c r="T483" s="21" t="str">
        <f t="array" ref="T483">IF(OR($L483="", $M483=""), "", MAX(IF($L$11:$L$2510=$L483, $M$11:$M$2510)))</f>
        <v/>
      </c>
      <c r="U483" s="97"/>
      <c r="W483" s="26" t="str">
        <f t="shared" si="80"/>
        <v/>
      </c>
      <c r="X483" s="26" t="str">
        <f t="shared" si="81"/>
        <v/>
      </c>
      <c r="Z483" s="48" t="str">
        <f>IFERROR(INDEX('Standard Runs'!$E$11:$E$65, MATCH($L483, 'Standard Runs'!$D$11:$D$65, 0)), "")</f>
        <v/>
      </c>
      <c r="AB483" s="26" t="str">
        <f t="shared" si="82"/>
        <v/>
      </c>
      <c r="AC483" s="26" t="str">
        <f t="shared" si="83"/>
        <v/>
      </c>
      <c r="AE483" s="26" t="str">
        <f t="shared" si="84"/>
        <v/>
      </c>
      <c r="AG483" s="26" t="str">
        <f>IF($D483="", "", COUNTIF($D$11:$D$2510, "&gt;"&amp;$D483)+1+COUNTIF($D$11:$D483, $D483)-1)</f>
        <v/>
      </c>
      <c r="AH483" s="92" t="str">
        <f t="shared" si="85"/>
        <v/>
      </c>
      <c r="AJ483" s="26" t="str">
        <f t="shared" si="86"/>
        <v/>
      </c>
      <c r="AK483" s="26" t="str">
        <f t="shared" si="87"/>
        <v/>
      </c>
    </row>
    <row r="484" spans="1:37" x14ac:dyDescent="0.25">
      <c r="A484" s="97"/>
      <c r="B484" s="26" t="str">
        <f t="shared" si="77"/>
        <v/>
      </c>
      <c r="C484" s="97"/>
      <c r="D484" s="123"/>
      <c r="E484" s="124"/>
      <c r="F484" s="125"/>
      <c r="G484" s="97"/>
      <c r="H484" s="24" t="str">
        <f>IF($E484="", "", IFERROR(ROUND($E484*INDEX('Intro &amp; Setup'!$BY$8:$BY$9, MATCH($E$8, 'Intro &amp; Setup'!$BX$8:$BX$9, 0)), 2), ""))</f>
        <v/>
      </c>
      <c r="I484" s="18" t="str">
        <f>IF(OR($E484="", $F484=""), "", IF($E$8='Intro &amp; Setup'!$BX$9, $F484/$E484, IF($H$8='Intro &amp; Setup'!$BX$9, $F484/$H484, "")))</f>
        <v/>
      </c>
      <c r="J484" s="21" t="str">
        <f>IF(OR($E484="", $F484=""), "", IF($E$8='Intro &amp; Setup'!$BX$8, $F484/$E484, IF($H$8='Intro &amp; Setup'!$BX$8, $F484/$H484, "")))</f>
        <v/>
      </c>
      <c r="K484" s="97"/>
      <c r="L484" s="42" t="str">
        <f t="array" ref="L484">IF($W484="", "", IFERROR(INDEX('Standard Runs'!$D$11:$D$65, MATCH(1, ('Standard Runs'!$F$11:$F$65&lt;=E484)*('Standard Runs'!$G$11:$G$65&gt;=E484), 0)), ""))</f>
        <v/>
      </c>
      <c r="M484" s="45" t="str">
        <f t="shared" si="78"/>
        <v/>
      </c>
      <c r="N484" s="97"/>
      <c r="O484" s="52" t="str">
        <f t="shared" si="79"/>
        <v/>
      </c>
      <c r="P484" s="53" t="str">
        <f>IF(OR($L484="", $M484=""), "", COUNTIFS($L$11:$L$2510, $L484, $M$11:$M$2510, "&lt;"&amp;$M484)+1+COUNTIFS($L$11:$L484, $L484, $M$11:$M484, $M484)-1)</f>
        <v/>
      </c>
      <c r="Q484" s="97"/>
      <c r="R484" s="57" t="str">
        <f t="array" ref="R484">IF(OR($L484="", $M484=""), "", MIN(IF($L$11:$L$2510=$L484, $M$11:$M$2510)))</f>
        <v/>
      </c>
      <c r="S484" s="18" t="str">
        <f t="array" ref="S484">IF(OR($L484="", $M484=""), "", AVERAGEIF($L$11:$L$2510, $L484, $M$11:$M$2510))</f>
        <v/>
      </c>
      <c r="T484" s="21" t="str">
        <f t="array" ref="T484">IF(OR($L484="", $M484=""), "", MAX(IF($L$11:$L$2510=$L484, $M$11:$M$2510)))</f>
        <v/>
      </c>
      <c r="U484" s="97"/>
      <c r="W484" s="26" t="str">
        <f t="shared" si="80"/>
        <v/>
      </c>
      <c r="X484" s="26" t="str">
        <f t="shared" si="81"/>
        <v/>
      </c>
      <c r="Z484" s="48" t="str">
        <f>IFERROR(INDEX('Standard Runs'!$E$11:$E$65, MATCH($L484, 'Standard Runs'!$D$11:$D$65, 0)), "")</f>
        <v/>
      </c>
      <c r="AB484" s="26" t="str">
        <f t="shared" si="82"/>
        <v/>
      </c>
      <c r="AC484" s="26" t="str">
        <f t="shared" si="83"/>
        <v/>
      </c>
      <c r="AE484" s="26" t="str">
        <f t="shared" si="84"/>
        <v/>
      </c>
      <c r="AG484" s="26" t="str">
        <f>IF($D484="", "", COUNTIF($D$11:$D$2510, "&gt;"&amp;$D484)+1+COUNTIF($D$11:$D484, $D484)-1)</f>
        <v/>
      </c>
      <c r="AH484" s="92" t="str">
        <f t="shared" si="85"/>
        <v/>
      </c>
      <c r="AJ484" s="26" t="str">
        <f t="shared" si="86"/>
        <v/>
      </c>
      <c r="AK484" s="26" t="str">
        <f t="shared" si="87"/>
        <v/>
      </c>
    </row>
    <row r="485" spans="1:37" x14ac:dyDescent="0.25">
      <c r="A485" s="97"/>
      <c r="B485" s="26" t="str">
        <f t="shared" si="77"/>
        <v/>
      </c>
      <c r="C485" s="97"/>
      <c r="D485" s="123"/>
      <c r="E485" s="124"/>
      <c r="F485" s="125"/>
      <c r="G485" s="97"/>
      <c r="H485" s="24" t="str">
        <f>IF($E485="", "", IFERROR(ROUND($E485*INDEX('Intro &amp; Setup'!$BY$8:$BY$9, MATCH($E$8, 'Intro &amp; Setup'!$BX$8:$BX$9, 0)), 2), ""))</f>
        <v/>
      </c>
      <c r="I485" s="18" t="str">
        <f>IF(OR($E485="", $F485=""), "", IF($E$8='Intro &amp; Setup'!$BX$9, $F485/$E485, IF($H$8='Intro &amp; Setup'!$BX$9, $F485/$H485, "")))</f>
        <v/>
      </c>
      <c r="J485" s="21" t="str">
        <f>IF(OR($E485="", $F485=""), "", IF($E$8='Intro &amp; Setup'!$BX$8, $F485/$E485, IF($H$8='Intro &amp; Setup'!$BX$8, $F485/$H485, "")))</f>
        <v/>
      </c>
      <c r="K485" s="97"/>
      <c r="L485" s="42" t="str">
        <f t="array" ref="L485">IF($W485="", "", IFERROR(INDEX('Standard Runs'!$D$11:$D$65, MATCH(1, ('Standard Runs'!$F$11:$F$65&lt;=E485)*('Standard Runs'!$G$11:$G$65&gt;=E485), 0)), ""))</f>
        <v/>
      </c>
      <c r="M485" s="45" t="str">
        <f t="shared" si="78"/>
        <v/>
      </c>
      <c r="N485" s="97"/>
      <c r="O485" s="52" t="str">
        <f t="shared" si="79"/>
        <v/>
      </c>
      <c r="P485" s="53" t="str">
        <f>IF(OR($L485="", $M485=""), "", COUNTIFS($L$11:$L$2510, $L485, $M$11:$M$2510, "&lt;"&amp;$M485)+1+COUNTIFS($L$11:$L485, $L485, $M$11:$M485, $M485)-1)</f>
        <v/>
      </c>
      <c r="Q485" s="97"/>
      <c r="R485" s="57" t="str">
        <f t="array" ref="R485">IF(OR($L485="", $M485=""), "", MIN(IF($L$11:$L$2510=$L485, $M$11:$M$2510)))</f>
        <v/>
      </c>
      <c r="S485" s="18" t="str">
        <f t="array" ref="S485">IF(OR($L485="", $M485=""), "", AVERAGEIF($L$11:$L$2510, $L485, $M$11:$M$2510))</f>
        <v/>
      </c>
      <c r="T485" s="21" t="str">
        <f t="array" ref="T485">IF(OR($L485="", $M485=""), "", MAX(IF($L$11:$L$2510=$L485, $M$11:$M$2510)))</f>
        <v/>
      </c>
      <c r="U485" s="97"/>
      <c r="W485" s="26" t="str">
        <f t="shared" si="80"/>
        <v/>
      </c>
      <c r="X485" s="26" t="str">
        <f t="shared" si="81"/>
        <v/>
      </c>
      <c r="Z485" s="48" t="str">
        <f>IFERROR(INDEX('Standard Runs'!$E$11:$E$65, MATCH($L485, 'Standard Runs'!$D$11:$D$65, 0)), "")</f>
        <v/>
      </c>
      <c r="AB485" s="26" t="str">
        <f t="shared" si="82"/>
        <v/>
      </c>
      <c r="AC485" s="26" t="str">
        <f t="shared" si="83"/>
        <v/>
      </c>
      <c r="AE485" s="26" t="str">
        <f t="shared" si="84"/>
        <v/>
      </c>
      <c r="AG485" s="26" t="str">
        <f>IF($D485="", "", COUNTIF($D$11:$D$2510, "&gt;"&amp;$D485)+1+COUNTIF($D$11:$D485, $D485)-1)</f>
        <v/>
      </c>
      <c r="AH485" s="92" t="str">
        <f t="shared" si="85"/>
        <v/>
      </c>
      <c r="AJ485" s="26" t="str">
        <f t="shared" si="86"/>
        <v/>
      </c>
      <c r="AK485" s="26" t="str">
        <f t="shared" si="87"/>
        <v/>
      </c>
    </row>
    <row r="486" spans="1:37" x14ac:dyDescent="0.25">
      <c r="A486" s="97"/>
      <c r="B486" s="26" t="str">
        <f t="shared" si="77"/>
        <v/>
      </c>
      <c r="C486" s="97"/>
      <c r="D486" s="123"/>
      <c r="E486" s="124"/>
      <c r="F486" s="125"/>
      <c r="G486" s="97"/>
      <c r="H486" s="24" t="str">
        <f>IF($E486="", "", IFERROR(ROUND($E486*INDEX('Intro &amp; Setup'!$BY$8:$BY$9, MATCH($E$8, 'Intro &amp; Setup'!$BX$8:$BX$9, 0)), 2), ""))</f>
        <v/>
      </c>
      <c r="I486" s="18" t="str">
        <f>IF(OR($E486="", $F486=""), "", IF($E$8='Intro &amp; Setup'!$BX$9, $F486/$E486, IF($H$8='Intro &amp; Setup'!$BX$9, $F486/$H486, "")))</f>
        <v/>
      </c>
      <c r="J486" s="21" t="str">
        <f>IF(OR($E486="", $F486=""), "", IF($E$8='Intro &amp; Setup'!$BX$8, $F486/$E486, IF($H$8='Intro &amp; Setup'!$BX$8, $F486/$H486, "")))</f>
        <v/>
      </c>
      <c r="K486" s="97"/>
      <c r="L486" s="42" t="str">
        <f t="array" ref="L486">IF($W486="", "", IFERROR(INDEX('Standard Runs'!$D$11:$D$65, MATCH(1, ('Standard Runs'!$F$11:$F$65&lt;=E486)*('Standard Runs'!$G$11:$G$65&gt;=E486), 0)), ""))</f>
        <v/>
      </c>
      <c r="M486" s="45" t="str">
        <f t="shared" si="78"/>
        <v/>
      </c>
      <c r="N486" s="97"/>
      <c r="O486" s="52" t="str">
        <f t="shared" si="79"/>
        <v/>
      </c>
      <c r="P486" s="53" t="str">
        <f>IF(OR($L486="", $M486=""), "", COUNTIFS($L$11:$L$2510, $L486, $M$11:$M$2510, "&lt;"&amp;$M486)+1+COUNTIFS($L$11:$L486, $L486, $M$11:$M486, $M486)-1)</f>
        <v/>
      </c>
      <c r="Q486" s="97"/>
      <c r="R486" s="57" t="str">
        <f t="array" ref="R486">IF(OR($L486="", $M486=""), "", MIN(IF($L$11:$L$2510=$L486, $M$11:$M$2510)))</f>
        <v/>
      </c>
      <c r="S486" s="18" t="str">
        <f t="array" ref="S486">IF(OR($L486="", $M486=""), "", AVERAGEIF($L$11:$L$2510, $L486, $M$11:$M$2510))</f>
        <v/>
      </c>
      <c r="T486" s="21" t="str">
        <f t="array" ref="T486">IF(OR($L486="", $M486=""), "", MAX(IF($L$11:$L$2510=$L486, $M$11:$M$2510)))</f>
        <v/>
      </c>
      <c r="U486" s="97"/>
      <c r="W486" s="26" t="str">
        <f t="shared" si="80"/>
        <v/>
      </c>
      <c r="X486" s="26" t="str">
        <f t="shared" si="81"/>
        <v/>
      </c>
      <c r="Z486" s="48" t="str">
        <f>IFERROR(INDEX('Standard Runs'!$E$11:$E$65, MATCH($L486, 'Standard Runs'!$D$11:$D$65, 0)), "")</f>
        <v/>
      </c>
      <c r="AB486" s="26" t="str">
        <f t="shared" si="82"/>
        <v/>
      </c>
      <c r="AC486" s="26" t="str">
        <f t="shared" si="83"/>
        <v/>
      </c>
      <c r="AE486" s="26" t="str">
        <f t="shared" si="84"/>
        <v/>
      </c>
      <c r="AG486" s="26" t="str">
        <f>IF($D486="", "", COUNTIF($D$11:$D$2510, "&gt;"&amp;$D486)+1+COUNTIF($D$11:$D486, $D486)-1)</f>
        <v/>
      </c>
      <c r="AH486" s="92" t="str">
        <f t="shared" si="85"/>
        <v/>
      </c>
      <c r="AJ486" s="26" t="str">
        <f t="shared" si="86"/>
        <v/>
      </c>
      <c r="AK486" s="26" t="str">
        <f t="shared" si="87"/>
        <v/>
      </c>
    </row>
    <row r="487" spans="1:37" x14ac:dyDescent="0.25">
      <c r="A487" s="97"/>
      <c r="B487" s="26" t="str">
        <f t="shared" si="77"/>
        <v/>
      </c>
      <c r="C487" s="97"/>
      <c r="D487" s="123"/>
      <c r="E487" s="124"/>
      <c r="F487" s="125"/>
      <c r="G487" s="97"/>
      <c r="H487" s="24" t="str">
        <f>IF($E487="", "", IFERROR(ROUND($E487*INDEX('Intro &amp; Setup'!$BY$8:$BY$9, MATCH($E$8, 'Intro &amp; Setup'!$BX$8:$BX$9, 0)), 2), ""))</f>
        <v/>
      </c>
      <c r="I487" s="18" t="str">
        <f>IF(OR($E487="", $F487=""), "", IF($E$8='Intro &amp; Setup'!$BX$9, $F487/$E487, IF($H$8='Intro &amp; Setup'!$BX$9, $F487/$H487, "")))</f>
        <v/>
      </c>
      <c r="J487" s="21" t="str">
        <f>IF(OR($E487="", $F487=""), "", IF($E$8='Intro &amp; Setup'!$BX$8, $F487/$E487, IF($H$8='Intro &amp; Setup'!$BX$8, $F487/$H487, "")))</f>
        <v/>
      </c>
      <c r="K487" s="97"/>
      <c r="L487" s="42" t="str">
        <f t="array" ref="L487">IF($W487="", "", IFERROR(INDEX('Standard Runs'!$D$11:$D$65, MATCH(1, ('Standard Runs'!$F$11:$F$65&lt;=E487)*('Standard Runs'!$G$11:$G$65&gt;=E487), 0)), ""))</f>
        <v/>
      </c>
      <c r="M487" s="45" t="str">
        <f t="shared" si="78"/>
        <v/>
      </c>
      <c r="N487" s="97"/>
      <c r="O487" s="52" t="str">
        <f t="shared" si="79"/>
        <v/>
      </c>
      <c r="P487" s="53" t="str">
        <f>IF(OR($L487="", $M487=""), "", COUNTIFS($L$11:$L$2510, $L487, $M$11:$M$2510, "&lt;"&amp;$M487)+1+COUNTIFS($L$11:$L487, $L487, $M$11:$M487, $M487)-1)</f>
        <v/>
      </c>
      <c r="Q487" s="97"/>
      <c r="R487" s="57" t="str">
        <f t="array" ref="R487">IF(OR($L487="", $M487=""), "", MIN(IF($L$11:$L$2510=$L487, $M$11:$M$2510)))</f>
        <v/>
      </c>
      <c r="S487" s="18" t="str">
        <f t="array" ref="S487">IF(OR($L487="", $M487=""), "", AVERAGEIF($L$11:$L$2510, $L487, $M$11:$M$2510))</f>
        <v/>
      </c>
      <c r="T487" s="21" t="str">
        <f t="array" ref="T487">IF(OR($L487="", $M487=""), "", MAX(IF($L$11:$L$2510=$L487, $M$11:$M$2510)))</f>
        <v/>
      </c>
      <c r="U487" s="97"/>
      <c r="W487" s="26" t="str">
        <f t="shared" si="80"/>
        <v/>
      </c>
      <c r="X487" s="26" t="str">
        <f t="shared" si="81"/>
        <v/>
      </c>
      <c r="Z487" s="48" t="str">
        <f>IFERROR(INDEX('Standard Runs'!$E$11:$E$65, MATCH($L487, 'Standard Runs'!$D$11:$D$65, 0)), "")</f>
        <v/>
      </c>
      <c r="AB487" s="26" t="str">
        <f t="shared" si="82"/>
        <v/>
      </c>
      <c r="AC487" s="26" t="str">
        <f t="shared" si="83"/>
        <v/>
      </c>
      <c r="AE487" s="26" t="str">
        <f t="shared" si="84"/>
        <v/>
      </c>
      <c r="AG487" s="26" t="str">
        <f>IF($D487="", "", COUNTIF($D$11:$D$2510, "&gt;"&amp;$D487)+1+COUNTIF($D$11:$D487, $D487)-1)</f>
        <v/>
      </c>
      <c r="AH487" s="92" t="str">
        <f t="shared" si="85"/>
        <v/>
      </c>
      <c r="AJ487" s="26" t="str">
        <f t="shared" si="86"/>
        <v/>
      </c>
      <c r="AK487" s="26" t="str">
        <f t="shared" si="87"/>
        <v/>
      </c>
    </row>
    <row r="488" spans="1:37" x14ac:dyDescent="0.25">
      <c r="A488" s="97"/>
      <c r="B488" s="26" t="str">
        <f t="shared" si="77"/>
        <v/>
      </c>
      <c r="C488" s="97"/>
      <c r="D488" s="123"/>
      <c r="E488" s="124"/>
      <c r="F488" s="125"/>
      <c r="G488" s="97"/>
      <c r="H488" s="24" t="str">
        <f>IF($E488="", "", IFERROR(ROUND($E488*INDEX('Intro &amp; Setup'!$BY$8:$BY$9, MATCH($E$8, 'Intro &amp; Setup'!$BX$8:$BX$9, 0)), 2), ""))</f>
        <v/>
      </c>
      <c r="I488" s="18" t="str">
        <f>IF(OR($E488="", $F488=""), "", IF($E$8='Intro &amp; Setup'!$BX$9, $F488/$E488, IF($H$8='Intro &amp; Setup'!$BX$9, $F488/$H488, "")))</f>
        <v/>
      </c>
      <c r="J488" s="21" t="str">
        <f>IF(OR($E488="", $F488=""), "", IF($E$8='Intro &amp; Setup'!$BX$8, $F488/$E488, IF($H$8='Intro &amp; Setup'!$BX$8, $F488/$H488, "")))</f>
        <v/>
      </c>
      <c r="K488" s="97"/>
      <c r="L488" s="42" t="str">
        <f t="array" ref="L488">IF($W488="", "", IFERROR(INDEX('Standard Runs'!$D$11:$D$65, MATCH(1, ('Standard Runs'!$F$11:$F$65&lt;=E488)*('Standard Runs'!$G$11:$G$65&gt;=E488), 0)), ""))</f>
        <v/>
      </c>
      <c r="M488" s="45" t="str">
        <f t="shared" si="78"/>
        <v/>
      </c>
      <c r="N488" s="97"/>
      <c r="O488" s="52" t="str">
        <f t="shared" si="79"/>
        <v/>
      </c>
      <c r="P488" s="53" t="str">
        <f>IF(OR($L488="", $M488=""), "", COUNTIFS($L$11:$L$2510, $L488, $M$11:$M$2510, "&lt;"&amp;$M488)+1+COUNTIFS($L$11:$L488, $L488, $M$11:$M488, $M488)-1)</f>
        <v/>
      </c>
      <c r="Q488" s="97"/>
      <c r="R488" s="57" t="str">
        <f t="array" ref="R488">IF(OR($L488="", $M488=""), "", MIN(IF($L$11:$L$2510=$L488, $M$11:$M$2510)))</f>
        <v/>
      </c>
      <c r="S488" s="18" t="str">
        <f t="array" ref="S488">IF(OR($L488="", $M488=""), "", AVERAGEIF($L$11:$L$2510, $L488, $M$11:$M$2510))</f>
        <v/>
      </c>
      <c r="T488" s="21" t="str">
        <f t="array" ref="T488">IF(OR($L488="", $M488=""), "", MAX(IF($L$11:$L$2510=$L488, $M$11:$M$2510)))</f>
        <v/>
      </c>
      <c r="U488" s="97"/>
      <c r="W488" s="26" t="str">
        <f t="shared" si="80"/>
        <v/>
      </c>
      <c r="X488" s="26" t="str">
        <f t="shared" si="81"/>
        <v/>
      </c>
      <c r="Z488" s="48" t="str">
        <f>IFERROR(INDEX('Standard Runs'!$E$11:$E$65, MATCH($L488, 'Standard Runs'!$D$11:$D$65, 0)), "")</f>
        <v/>
      </c>
      <c r="AB488" s="26" t="str">
        <f t="shared" si="82"/>
        <v/>
      </c>
      <c r="AC488" s="26" t="str">
        <f t="shared" si="83"/>
        <v/>
      </c>
      <c r="AE488" s="26" t="str">
        <f t="shared" si="84"/>
        <v/>
      </c>
      <c r="AG488" s="26" t="str">
        <f>IF($D488="", "", COUNTIF($D$11:$D$2510, "&gt;"&amp;$D488)+1+COUNTIF($D$11:$D488, $D488)-1)</f>
        <v/>
      </c>
      <c r="AH488" s="92" t="str">
        <f t="shared" si="85"/>
        <v/>
      </c>
      <c r="AJ488" s="26" t="str">
        <f t="shared" si="86"/>
        <v/>
      </c>
      <c r="AK488" s="26" t="str">
        <f t="shared" si="87"/>
        <v/>
      </c>
    </row>
    <row r="489" spans="1:37" x14ac:dyDescent="0.25">
      <c r="A489" s="97"/>
      <c r="B489" s="26" t="str">
        <f t="shared" si="77"/>
        <v/>
      </c>
      <c r="C489" s="97"/>
      <c r="D489" s="123"/>
      <c r="E489" s="124"/>
      <c r="F489" s="125"/>
      <c r="G489" s="97"/>
      <c r="H489" s="24" t="str">
        <f>IF($E489="", "", IFERROR(ROUND($E489*INDEX('Intro &amp; Setup'!$BY$8:$BY$9, MATCH($E$8, 'Intro &amp; Setup'!$BX$8:$BX$9, 0)), 2), ""))</f>
        <v/>
      </c>
      <c r="I489" s="18" t="str">
        <f>IF(OR($E489="", $F489=""), "", IF($E$8='Intro &amp; Setup'!$BX$9, $F489/$E489, IF($H$8='Intro &amp; Setup'!$BX$9, $F489/$H489, "")))</f>
        <v/>
      </c>
      <c r="J489" s="21" t="str">
        <f>IF(OR($E489="", $F489=""), "", IF($E$8='Intro &amp; Setup'!$BX$8, $F489/$E489, IF($H$8='Intro &amp; Setup'!$BX$8, $F489/$H489, "")))</f>
        <v/>
      </c>
      <c r="K489" s="97"/>
      <c r="L489" s="42" t="str">
        <f t="array" ref="L489">IF($W489="", "", IFERROR(INDEX('Standard Runs'!$D$11:$D$65, MATCH(1, ('Standard Runs'!$F$11:$F$65&lt;=E489)*('Standard Runs'!$G$11:$G$65&gt;=E489), 0)), ""))</f>
        <v/>
      </c>
      <c r="M489" s="45" t="str">
        <f t="shared" si="78"/>
        <v/>
      </c>
      <c r="N489" s="97"/>
      <c r="O489" s="52" t="str">
        <f t="shared" si="79"/>
        <v/>
      </c>
      <c r="P489" s="53" t="str">
        <f>IF(OR($L489="", $M489=""), "", COUNTIFS($L$11:$L$2510, $L489, $M$11:$M$2510, "&lt;"&amp;$M489)+1+COUNTIFS($L$11:$L489, $L489, $M$11:$M489, $M489)-1)</f>
        <v/>
      </c>
      <c r="Q489" s="97"/>
      <c r="R489" s="57" t="str">
        <f t="array" ref="R489">IF(OR($L489="", $M489=""), "", MIN(IF($L$11:$L$2510=$L489, $M$11:$M$2510)))</f>
        <v/>
      </c>
      <c r="S489" s="18" t="str">
        <f t="array" ref="S489">IF(OR($L489="", $M489=""), "", AVERAGEIF($L$11:$L$2510, $L489, $M$11:$M$2510))</f>
        <v/>
      </c>
      <c r="T489" s="21" t="str">
        <f t="array" ref="T489">IF(OR($L489="", $M489=""), "", MAX(IF($L$11:$L$2510=$L489, $M$11:$M$2510)))</f>
        <v/>
      </c>
      <c r="U489" s="97"/>
      <c r="W489" s="26" t="str">
        <f t="shared" si="80"/>
        <v/>
      </c>
      <c r="X489" s="26" t="str">
        <f t="shared" si="81"/>
        <v/>
      </c>
      <c r="Z489" s="48" t="str">
        <f>IFERROR(INDEX('Standard Runs'!$E$11:$E$65, MATCH($L489, 'Standard Runs'!$D$11:$D$65, 0)), "")</f>
        <v/>
      </c>
      <c r="AB489" s="26" t="str">
        <f t="shared" si="82"/>
        <v/>
      </c>
      <c r="AC489" s="26" t="str">
        <f t="shared" si="83"/>
        <v/>
      </c>
      <c r="AE489" s="26" t="str">
        <f t="shared" si="84"/>
        <v/>
      </c>
      <c r="AG489" s="26" t="str">
        <f>IF($D489="", "", COUNTIF($D$11:$D$2510, "&gt;"&amp;$D489)+1+COUNTIF($D$11:$D489, $D489)-1)</f>
        <v/>
      </c>
      <c r="AH489" s="92" t="str">
        <f t="shared" si="85"/>
        <v/>
      </c>
      <c r="AJ489" s="26" t="str">
        <f t="shared" si="86"/>
        <v/>
      </c>
      <c r="AK489" s="26" t="str">
        <f t="shared" si="87"/>
        <v/>
      </c>
    </row>
    <row r="490" spans="1:37" x14ac:dyDescent="0.25">
      <c r="A490" s="97"/>
      <c r="B490" s="26" t="str">
        <f t="shared" si="77"/>
        <v/>
      </c>
      <c r="C490" s="97"/>
      <c r="D490" s="123"/>
      <c r="E490" s="124"/>
      <c r="F490" s="125"/>
      <c r="G490" s="97"/>
      <c r="H490" s="24" t="str">
        <f>IF($E490="", "", IFERROR(ROUND($E490*INDEX('Intro &amp; Setup'!$BY$8:$BY$9, MATCH($E$8, 'Intro &amp; Setup'!$BX$8:$BX$9, 0)), 2), ""))</f>
        <v/>
      </c>
      <c r="I490" s="18" t="str">
        <f>IF(OR($E490="", $F490=""), "", IF($E$8='Intro &amp; Setup'!$BX$9, $F490/$E490, IF($H$8='Intro &amp; Setup'!$BX$9, $F490/$H490, "")))</f>
        <v/>
      </c>
      <c r="J490" s="21" t="str">
        <f>IF(OR($E490="", $F490=""), "", IF($E$8='Intro &amp; Setup'!$BX$8, $F490/$E490, IF($H$8='Intro &amp; Setup'!$BX$8, $F490/$H490, "")))</f>
        <v/>
      </c>
      <c r="K490" s="97"/>
      <c r="L490" s="42" t="str">
        <f t="array" ref="L490">IF($W490="", "", IFERROR(INDEX('Standard Runs'!$D$11:$D$65, MATCH(1, ('Standard Runs'!$F$11:$F$65&lt;=E490)*('Standard Runs'!$G$11:$G$65&gt;=E490), 0)), ""))</f>
        <v/>
      </c>
      <c r="M490" s="45" t="str">
        <f t="shared" si="78"/>
        <v/>
      </c>
      <c r="N490" s="97"/>
      <c r="O490" s="52" t="str">
        <f t="shared" si="79"/>
        <v/>
      </c>
      <c r="P490" s="53" t="str">
        <f>IF(OR($L490="", $M490=""), "", COUNTIFS($L$11:$L$2510, $L490, $M$11:$M$2510, "&lt;"&amp;$M490)+1+COUNTIFS($L$11:$L490, $L490, $M$11:$M490, $M490)-1)</f>
        <v/>
      </c>
      <c r="Q490" s="97"/>
      <c r="R490" s="57" t="str">
        <f t="array" ref="R490">IF(OR($L490="", $M490=""), "", MIN(IF($L$11:$L$2510=$L490, $M$11:$M$2510)))</f>
        <v/>
      </c>
      <c r="S490" s="18" t="str">
        <f t="array" ref="S490">IF(OR($L490="", $M490=""), "", AVERAGEIF($L$11:$L$2510, $L490, $M$11:$M$2510))</f>
        <v/>
      </c>
      <c r="T490" s="21" t="str">
        <f t="array" ref="T490">IF(OR($L490="", $M490=""), "", MAX(IF($L$11:$L$2510=$L490, $M$11:$M$2510)))</f>
        <v/>
      </c>
      <c r="U490" s="97"/>
      <c r="W490" s="26" t="str">
        <f t="shared" si="80"/>
        <v/>
      </c>
      <c r="X490" s="26" t="str">
        <f t="shared" si="81"/>
        <v/>
      </c>
      <c r="Z490" s="48" t="str">
        <f>IFERROR(INDEX('Standard Runs'!$E$11:$E$65, MATCH($L490, 'Standard Runs'!$D$11:$D$65, 0)), "")</f>
        <v/>
      </c>
      <c r="AB490" s="26" t="str">
        <f t="shared" si="82"/>
        <v/>
      </c>
      <c r="AC490" s="26" t="str">
        <f t="shared" si="83"/>
        <v/>
      </c>
      <c r="AE490" s="26" t="str">
        <f t="shared" si="84"/>
        <v/>
      </c>
      <c r="AG490" s="26" t="str">
        <f>IF($D490="", "", COUNTIF($D$11:$D$2510, "&gt;"&amp;$D490)+1+COUNTIF($D$11:$D490, $D490)-1)</f>
        <v/>
      </c>
      <c r="AH490" s="92" t="str">
        <f t="shared" si="85"/>
        <v/>
      </c>
      <c r="AJ490" s="26" t="str">
        <f t="shared" si="86"/>
        <v/>
      </c>
      <c r="AK490" s="26" t="str">
        <f t="shared" si="87"/>
        <v/>
      </c>
    </row>
    <row r="491" spans="1:37" x14ac:dyDescent="0.25">
      <c r="A491" s="97"/>
      <c r="B491" s="26" t="str">
        <f t="shared" si="77"/>
        <v/>
      </c>
      <c r="C491" s="97"/>
      <c r="D491" s="123"/>
      <c r="E491" s="124"/>
      <c r="F491" s="125"/>
      <c r="G491" s="97"/>
      <c r="H491" s="24" t="str">
        <f>IF($E491="", "", IFERROR(ROUND($E491*INDEX('Intro &amp; Setup'!$BY$8:$BY$9, MATCH($E$8, 'Intro &amp; Setup'!$BX$8:$BX$9, 0)), 2), ""))</f>
        <v/>
      </c>
      <c r="I491" s="18" t="str">
        <f>IF(OR($E491="", $F491=""), "", IF($E$8='Intro &amp; Setup'!$BX$9, $F491/$E491, IF($H$8='Intro &amp; Setup'!$BX$9, $F491/$H491, "")))</f>
        <v/>
      </c>
      <c r="J491" s="21" t="str">
        <f>IF(OR($E491="", $F491=""), "", IF($E$8='Intro &amp; Setup'!$BX$8, $F491/$E491, IF($H$8='Intro &amp; Setup'!$BX$8, $F491/$H491, "")))</f>
        <v/>
      </c>
      <c r="K491" s="97"/>
      <c r="L491" s="42" t="str">
        <f t="array" ref="L491">IF($W491="", "", IFERROR(INDEX('Standard Runs'!$D$11:$D$65, MATCH(1, ('Standard Runs'!$F$11:$F$65&lt;=E491)*('Standard Runs'!$G$11:$G$65&gt;=E491), 0)), ""))</f>
        <v/>
      </c>
      <c r="M491" s="45" t="str">
        <f t="shared" si="78"/>
        <v/>
      </c>
      <c r="N491" s="97"/>
      <c r="O491" s="52" t="str">
        <f t="shared" si="79"/>
        <v/>
      </c>
      <c r="P491" s="53" t="str">
        <f>IF(OR($L491="", $M491=""), "", COUNTIFS($L$11:$L$2510, $L491, $M$11:$M$2510, "&lt;"&amp;$M491)+1+COUNTIFS($L$11:$L491, $L491, $M$11:$M491, $M491)-1)</f>
        <v/>
      </c>
      <c r="Q491" s="97"/>
      <c r="R491" s="57" t="str">
        <f t="array" ref="R491">IF(OR($L491="", $M491=""), "", MIN(IF($L$11:$L$2510=$L491, $M$11:$M$2510)))</f>
        <v/>
      </c>
      <c r="S491" s="18" t="str">
        <f t="array" ref="S491">IF(OR($L491="", $M491=""), "", AVERAGEIF($L$11:$L$2510, $L491, $M$11:$M$2510))</f>
        <v/>
      </c>
      <c r="T491" s="21" t="str">
        <f t="array" ref="T491">IF(OR($L491="", $M491=""), "", MAX(IF($L$11:$L$2510=$L491, $M$11:$M$2510)))</f>
        <v/>
      </c>
      <c r="U491" s="97"/>
      <c r="W491" s="26" t="str">
        <f t="shared" si="80"/>
        <v/>
      </c>
      <c r="X491" s="26" t="str">
        <f t="shared" si="81"/>
        <v/>
      </c>
      <c r="Z491" s="48" t="str">
        <f>IFERROR(INDEX('Standard Runs'!$E$11:$E$65, MATCH($L491, 'Standard Runs'!$D$11:$D$65, 0)), "")</f>
        <v/>
      </c>
      <c r="AB491" s="26" t="str">
        <f t="shared" si="82"/>
        <v/>
      </c>
      <c r="AC491" s="26" t="str">
        <f t="shared" si="83"/>
        <v/>
      </c>
      <c r="AE491" s="26" t="str">
        <f t="shared" si="84"/>
        <v/>
      </c>
      <c r="AG491" s="26" t="str">
        <f>IF($D491="", "", COUNTIF($D$11:$D$2510, "&gt;"&amp;$D491)+1+COUNTIF($D$11:$D491, $D491)-1)</f>
        <v/>
      </c>
      <c r="AH491" s="92" t="str">
        <f t="shared" si="85"/>
        <v/>
      </c>
      <c r="AJ491" s="26" t="str">
        <f t="shared" si="86"/>
        <v/>
      </c>
      <c r="AK491" s="26" t="str">
        <f t="shared" si="87"/>
        <v/>
      </c>
    </row>
    <row r="492" spans="1:37" x14ac:dyDescent="0.25">
      <c r="A492" s="97"/>
      <c r="B492" s="26" t="str">
        <f t="shared" si="77"/>
        <v/>
      </c>
      <c r="C492" s="97"/>
      <c r="D492" s="123"/>
      <c r="E492" s="124"/>
      <c r="F492" s="125"/>
      <c r="G492" s="97"/>
      <c r="H492" s="24" t="str">
        <f>IF($E492="", "", IFERROR(ROUND($E492*INDEX('Intro &amp; Setup'!$BY$8:$BY$9, MATCH($E$8, 'Intro &amp; Setup'!$BX$8:$BX$9, 0)), 2), ""))</f>
        <v/>
      </c>
      <c r="I492" s="18" t="str">
        <f>IF(OR($E492="", $F492=""), "", IF($E$8='Intro &amp; Setup'!$BX$9, $F492/$E492, IF($H$8='Intro &amp; Setup'!$BX$9, $F492/$H492, "")))</f>
        <v/>
      </c>
      <c r="J492" s="21" t="str">
        <f>IF(OR($E492="", $F492=""), "", IF($E$8='Intro &amp; Setup'!$BX$8, $F492/$E492, IF($H$8='Intro &amp; Setup'!$BX$8, $F492/$H492, "")))</f>
        <v/>
      </c>
      <c r="K492" s="97"/>
      <c r="L492" s="42" t="str">
        <f t="array" ref="L492">IF($W492="", "", IFERROR(INDEX('Standard Runs'!$D$11:$D$65, MATCH(1, ('Standard Runs'!$F$11:$F$65&lt;=E492)*('Standard Runs'!$G$11:$G$65&gt;=E492), 0)), ""))</f>
        <v/>
      </c>
      <c r="M492" s="45" t="str">
        <f t="shared" si="78"/>
        <v/>
      </c>
      <c r="N492" s="97"/>
      <c r="O492" s="52" t="str">
        <f t="shared" si="79"/>
        <v/>
      </c>
      <c r="P492" s="53" t="str">
        <f>IF(OR($L492="", $M492=""), "", COUNTIFS($L$11:$L$2510, $L492, $M$11:$M$2510, "&lt;"&amp;$M492)+1+COUNTIFS($L$11:$L492, $L492, $M$11:$M492, $M492)-1)</f>
        <v/>
      </c>
      <c r="Q492" s="97"/>
      <c r="R492" s="57" t="str">
        <f t="array" ref="R492">IF(OR($L492="", $M492=""), "", MIN(IF($L$11:$L$2510=$L492, $M$11:$M$2510)))</f>
        <v/>
      </c>
      <c r="S492" s="18" t="str">
        <f t="array" ref="S492">IF(OR($L492="", $M492=""), "", AVERAGEIF($L$11:$L$2510, $L492, $M$11:$M$2510))</f>
        <v/>
      </c>
      <c r="T492" s="21" t="str">
        <f t="array" ref="T492">IF(OR($L492="", $M492=""), "", MAX(IF($L$11:$L$2510=$L492, $M$11:$M$2510)))</f>
        <v/>
      </c>
      <c r="U492" s="97"/>
      <c r="W492" s="26" t="str">
        <f t="shared" si="80"/>
        <v/>
      </c>
      <c r="X492" s="26" t="str">
        <f t="shared" si="81"/>
        <v/>
      </c>
      <c r="Z492" s="48" t="str">
        <f>IFERROR(INDEX('Standard Runs'!$E$11:$E$65, MATCH($L492, 'Standard Runs'!$D$11:$D$65, 0)), "")</f>
        <v/>
      </c>
      <c r="AB492" s="26" t="str">
        <f t="shared" si="82"/>
        <v/>
      </c>
      <c r="AC492" s="26" t="str">
        <f t="shared" si="83"/>
        <v/>
      </c>
      <c r="AE492" s="26" t="str">
        <f t="shared" si="84"/>
        <v/>
      </c>
      <c r="AG492" s="26" t="str">
        <f>IF($D492="", "", COUNTIF($D$11:$D$2510, "&gt;"&amp;$D492)+1+COUNTIF($D$11:$D492, $D492)-1)</f>
        <v/>
      </c>
      <c r="AH492" s="92" t="str">
        <f t="shared" si="85"/>
        <v/>
      </c>
      <c r="AJ492" s="26" t="str">
        <f t="shared" si="86"/>
        <v/>
      </c>
      <c r="AK492" s="26" t="str">
        <f t="shared" si="87"/>
        <v/>
      </c>
    </row>
    <row r="493" spans="1:37" x14ac:dyDescent="0.25">
      <c r="A493" s="97"/>
      <c r="B493" s="26" t="str">
        <f t="shared" si="77"/>
        <v/>
      </c>
      <c r="C493" s="97"/>
      <c r="D493" s="123"/>
      <c r="E493" s="124"/>
      <c r="F493" s="125"/>
      <c r="G493" s="97"/>
      <c r="H493" s="24" t="str">
        <f>IF($E493="", "", IFERROR(ROUND($E493*INDEX('Intro &amp; Setup'!$BY$8:$BY$9, MATCH($E$8, 'Intro &amp; Setup'!$BX$8:$BX$9, 0)), 2), ""))</f>
        <v/>
      </c>
      <c r="I493" s="18" t="str">
        <f>IF(OR($E493="", $F493=""), "", IF($E$8='Intro &amp; Setup'!$BX$9, $F493/$E493, IF($H$8='Intro &amp; Setup'!$BX$9, $F493/$H493, "")))</f>
        <v/>
      </c>
      <c r="J493" s="21" t="str">
        <f>IF(OR($E493="", $F493=""), "", IF($E$8='Intro &amp; Setup'!$BX$8, $F493/$E493, IF($H$8='Intro &amp; Setup'!$BX$8, $F493/$H493, "")))</f>
        <v/>
      </c>
      <c r="K493" s="97"/>
      <c r="L493" s="42" t="str">
        <f t="array" ref="L493">IF($W493="", "", IFERROR(INDEX('Standard Runs'!$D$11:$D$65, MATCH(1, ('Standard Runs'!$F$11:$F$65&lt;=E493)*('Standard Runs'!$G$11:$G$65&gt;=E493), 0)), ""))</f>
        <v/>
      </c>
      <c r="M493" s="45" t="str">
        <f t="shared" si="78"/>
        <v/>
      </c>
      <c r="N493" s="97"/>
      <c r="O493" s="52" t="str">
        <f t="shared" si="79"/>
        <v/>
      </c>
      <c r="P493" s="53" t="str">
        <f>IF(OR($L493="", $M493=""), "", COUNTIFS($L$11:$L$2510, $L493, $M$11:$M$2510, "&lt;"&amp;$M493)+1+COUNTIFS($L$11:$L493, $L493, $M$11:$M493, $M493)-1)</f>
        <v/>
      </c>
      <c r="Q493" s="97"/>
      <c r="R493" s="57" t="str">
        <f t="array" ref="R493">IF(OR($L493="", $M493=""), "", MIN(IF($L$11:$L$2510=$L493, $M$11:$M$2510)))</f>
        <v/>
      </c>
      <c r="S493" s="18" t="str">
        <f t="array" ref="S493">IF(OR($L493="", $M493=""), "", AVERAGEIF($L$11:$L$2510, $L493, $M$11:$M$2510))</f>
        <v/>
      </c>
      <c r="T493" s="21" t="str">
        <f t="array" ref="T493">IF(OR($L493="", $M493=""), "", MAX(IF($L$11:$L$2510=$L493, $M$11:$M$2510)))</f>
        <v/>
      </c>
      <c r="U493" s="97"/>
      <c r="W493" s="26" t="str">
        <f t="shared" si="80"/>
        <v/>
      </c>
      <c r="X493" s="26" t="str">
        <f t="shared" si="81"/>
        <v/>
      </c>
      <c r="Z493" s="48" t="str">
        <f>IFERROR(INDEX('Standard Runs'!$E$11:$E$65, MATCH($L493, 'Standard Runs'!$D$11:$D$65, 0)), "")</f>
        <v/>
      </c>
      <c r="AB493" s="26" t="str">
        <f t="shared" si="82"/>
        <v/>
      </c>
      <c r="AC493" s="26" t="str">
        <f t="shared" si="83"/>
        <v/>
      </c>
      <c r="AE493" s="26" t="str">
        <f t="shared" si="84"/>
        <v/>
      </c>
      <c r="AG493" s="26" t="str">
        <f>IF($D493="", "", COUNTIF($D$11:$D$2510, "&gt;"&amp;$D493)+1+COUNTIF($D$11:$D493, $D493)-1)</f>
        <v/>
      </c>
      <c r="AH493" s="92" t="str">
        <f t="shared" si="85"/>
        <v/>
      </c>
      <c r="AJ493" s="26" t="str">
        <f t="shared" si="86"/>
        <v/>
      </c>
      <c r="AK493" s="26" t="str">
        <f t="shared" si="87"/>
        <v/>
      </c>
    </row>
    <row r="494" spans="1:37" x14ac:dyDescent="0.25">
      <c r="A494" s="97"/>
      <c r="B494" s="26" t="str">
        <f t="shared" si="77"/>
        <v/>
      </c>
      <c r="C494" s="97"/>
      <c r="D494" s="123"/>
      <c r="E494" s="124"/>
      <c r="F494" s="125"/>
      <c r="G494" s="97"/>
      <c r="H494" s="24" t="str">
        <f>IF($E494="", "", IFERROR(ROUND($E494*INDEX('Intro &amp; Setup'!$BY$8:$BY$9, MATCH($E$8, 'Intro &amp; Setup'!$BX$8:$BX$9, 0)), 2), ""))</f>
        <v/>
      </c>
      <c r="I494" s="18" t="str">
        <f>IF(OR($E494="", $F494=""), "", IF($E$8='Intro &amp; Setup'!$BX$9, $F494/$E494, IF($H$8='Intro &amp; Setup'!$BX$9, $F494/$H494, "")))</f>
        <v/>
      </c>
      <c r="J494" s="21" t="str">
        <f>IF(OR($E494="", $F494=""), "", IF($E$8='Intro &amp; Setup'!$BX$8, $F494/$E494, IF($H$8='Intro &amp; Setup'!$BX$8, $F494/$H494, "")))</f>
        <v/>
      </c>
      <c r="K494" s="97"/>
      <c r="L494" s="42" t="str">
        <f t="array" ref="L494">IF($W494="", "", IFERROR(INDEX('Standard Runs'!$D$11:$D$65, MATCH(1, ('Standard Runs'!$F$11:$F$65&lt;=E494)*('Standard Runs'!$G$11:$G$65&gt;=E494), 0)), ""))</f>
        <v/>
      </c>
      <c r="M494" s="45" t="str">
        <f t="shared" si="78"/>
        <v/>
      </c>
      <c r="N494" s="97"/>
      <c r="O494" s="52" t="str">
        <f t="shared" si="79"/>
        <v/>
      </c>
      <c r="P494" s="53" t="str">
        <f>IF(OR($L494="", $M494=""), "", COUNTIFS($L$11:$L$2510, $L494, $M$11:$M$2510, "&lt;"&amp;$M494)+1+COUNTIFS($L$11:$L494, $L494, $M$11:$M494, $M494)-1)</f>
        <v/>
      </c>
      <c r="Q494" s="97"/>
      <c r="R494" s="57" t="str">
        <f t="array" ref="R494">IF(OR($L494="", $M494=""), "", MIN(IF($L$11:$L$2510=$L494, $M$11:$M$2510)))</f>
        <v/>
      </c>
      <c r="S494" s="18" t="str">
        <f t="array" ref="S494">IF(OR($L494="", $M494=""), "", AVERAGEIF($L$11:$L$2510, $L494, $M$11:$M$2510))</f>
        <v/>
      </c>
      <c r="T494" s="21" t="str">
        <f t="array" ref="T494">IF(OR($L494="", $M494=""), "", MAX(IF($L$11:$L$2510=$L494, $M$11:$M$2510)))</f>
        <v/>
      </c>
      <c r="U494" s="97"/>
      <c r="W494" s="26" t="str">
        <f t="shared" si="80"/>
        <v/>
      </c>
      <c r="X494" s="26" t="str">
        <f t="shared" si="81"/>
        <v/>
      </c>
      <c r="Z494" s="48" t="str">
        <f>IFERROR(INDEX('Standard Runs'!$E$11:$E$65, MATCH($L494, 'Standard Runs'!$D$11:$D$65, 0)), "")</f>
        <v/>
      </c>
      <c r="AB494" s="26" t="str">
        <f t="shared" si="82"/>
        <v/>
      </c>
      <c r="AC494" s="26" t="str">
        <f t="shared" si="83"/>
        <v/>
      </c>
      <c r="AE494" s="26" t="str">
        <f t="shared" si="84"/>
        <v/>
      </c>
      <c r="AG494" s="26" t="str">
        <f>IF($D494="", "", COUNTIF($D$11:$D$2510, "&gt;"&amp;$D494)+1+COUNTIF($D$11:$D494, $D494)-1)</f>
        <v/>
      </c>
      <c r="AH494" s="92" t="str">
        <f t="shared" si="85"/>
        <v/>
      </c>
      <c r="AJ494" s="26" t="str">
        <f t="shared" si="86"/>
        <v/>
      </c>
      <c r="AK494" s="26" t="str">
        <f t="shared" si="87"/>
        <v/>
      </c>
    </row>
    <row r="495" spans="1:37" x14ac:dyDescent="0.25">
      <c r="A495" s="97"/>
      <c r="B495" s="26" t="str">
        <f t="shared" si="77"/>
        <v/>
      </c>
      <c r="C495" s="97"/>
      <c r="D495" s="123"/>
      <c r="E495" s="124"/>
      <c r="F495" s="125"/>
      <c r="G495" s="97"/>
      <c r="H495" s="24" t="str">
        <f>IF($E495="", "", IFERROR(ROUND($E495*INDEX('Intro &amp; Setup'!$BY$8:$BY$9, MATCH($E$8, 'Intro &amp; Setup'!$BX$8:$BX$9, 0)), 2), ""))</f>
        <v/>
      </c>
      <c r="I495" s="18" t="str">
        <f>IF(OR($E495="", $F495=""), "", IF($E$8='Intro &amp; Setup'!$BX$9, $F495/$E495, IF($H$8='Intro &amp; Setup'!$BX$9, $F495/$H495, "")))</f>
        <v/>
      </c>
      <c r="J495" s="21" t="str">
        <f>IF(OR($E495="", $F495=""), "", IF($E$8='Intro &amp; Setup'!$BX$8, $F495/$E495, IF($H$8='Intro &amp; Setup'!$BX$8, $F495/$H495, "")))</f>
        <v/>
      </c>
      <c r="K495" s="97"/>
      <c r="L495" s="42" t="str">
        <f t="array" ref="L495">IF($W495="", "", IFERROR(INDEX('Standard Runs'!$D$11:$D$65, MATCH(1, ('Standard Runs'!$F$11:$F$65&lt;=E495)*('Standard Runs'!$G$11:$G$65&gt;=E495), 0)), ""))</f>
        <v/>
      </c>
      <c r="M495" s="45" t="str">
        <f t="shared" si="78"/>
        <v/>
      </c>
      <c r="N495" s="97"/>
      <c r="O495" s="52" t="str">
        <f t="shared" si="79"/>
        <v/>
      </c>
      <c r="P495" s="53" t="str">
        <f>IF(OR($L495="", $M495=""), "", COUNTIFS($L$11:$L$2510, $L495, $M$11:$M$2510, "&lt;"&amp;$M495)+1+COUNTIFS($L$11:$L495, $L495, $M$11:$M495, $M495)-1)</f>
        <v/>
      </c>
      <c r="Q495" s="97"/>
      <c r="R495" s="57" t="str">
        <f t="array" ref="R495">IF(OR($L495="", $M495=""), "", MIN(IF($L$11:$L$2510=$L495, $M$11:$M$2510)))</f>
        <v/>
      </c>
      <c r="S495" s="18" t="str">
        <f t="array" ref="S495">IF(OR($L495="", $M495=""), "", AVERAGEIF($L$11:$L$2510, $L495, $M$11:$M$2510))</f>
        <v/>
      </c>
      <c r="T495" s="21" t="str">
        <f t="array" ref="T495">IF(OR($L495="", $M495=""), "", MAX(IF($L$11:$L$2510=$L495, $M$11:$M$2510)))</f>
        <v/>
      </c>
      <c r="U495" s="97"/>
      <c r="W495" s="26" t="str">
        <f t="shared" si="80"/>
        <v/>
      </c>
      <c r="X495" s="26" t="str">
        <f t="shared" si="81"/>
        <v/>
      </c>
      <c r="Z495" s="48" t="str">
        <f>IFERROR(INDEX('Standard Runs'!$E$11:$E$65, MATCH($L495, 'Standard Runs'!$D$11:$D$65, 0)), "")</f>
        <v/>
      </c>
      <c r="AB495" s="26" t="str">
        <f t="shared" si="82"/>
        <v/>
      </c>
      <c r="AC495" s="26" t="str">
        <f t="shared" si="83"/>
        <v/>
      </c>
      <c r="AE495" s="26" t="str">
        <f t="shared" si="84"/>
        <v/>
      </c>
      <c r="AG495" s="26" t="str">
        <f>IF($D495="", "", COUNTIF($D$11:$D$2510, "&gt;"&amp;$D495)+1+COUNTIF($D$11:$D495, $D495)-1)</f>
        <v/>
      </c>
      <c r="AH495" s="92" t="str">
        <f t="shared" si="85"/>
        <v/>
      </c>
      <c r="AJ495" s="26" t="str">
        <f t="shared" si="86"/>
        <v/>
      </c>
      <c r="AK495" s="26" t="str">
        <f t="shared" si="87"/>
        <v/>
      </c>
    </row>
    <row r="496" spans="1:37" x14ac:dyDescent="0.25">
      <c r="A496" s="97"/>
      <c r="B496" s="26" t="str">
        <f t="shared" si="77"/>
        <v/>
      </c>
      <c r="C496" s="97"/>
      <c r="D496" s="123"/>
      <c r="E496" s="124"/>
      <c r="F496" s="125"/>
      <c r="G496" s="97"/>
      <c r="H496" s="24" t="str">
        <f>IF($E496="", "", IFERROR(ROUND($E496*INDEX('Intro &amp; Setup'!$BY$8:$BY$9, MATCH($E$8, 'Intro &amp; Setup'!$BX$8:$BX$9, 0)), 2), ""))</f>
        <v/>
      </c>
      <c r="I496" s="18" t="str">
        <f>IF(OR($E496="", $F496=""), "", IF($E$8='Intro &amp; Setup'!$BX$9, $F496/$E496, IF($H$8='Intro &amp; Setup'!$BX$9, $F496/$H496, "")))</f>
        <v/>
      </c>
      <c r="J496" s="21" t="str">
        <f>IF(OR($E496="", $F496=""), "", IF($E$8='Intro &amp; Setup'!$BX$8, $F496/$E496, IF($H$8='Intro &amp; Setup'!$BX$8, $F496/$H496, "")))</f>
        <v/>
      </c>
      <c r="K496" s="97"/>
      <c r="L496" s="42" t="str">
        <f t="array" ref="L496">IF($W496="", "", IFERROR(INDEX('Standard Runs'!$D$11:$D$65, MATCH(1, ('Standard Runs'!$F$11:$F$65&lt;=E496)*('Standard Runs'!$G$11:$G$65&gt;=E496), 0)), ""))</f>
        <v/>
      </c>
      <c r="M496" s="45" t="str">
        <f t="shared" si="78"/>
        <v/>
      </c>
      <c r="N496" s="97"/>
      <c r="O496" s="52" t="str">
        <f t="shared" si="79"/>
        <v/>
      </c>
      <c r="P496" s="53" t="str">
        <f>IF(OR($L496="", $M496=""), "", COUNTIFS($L$11:$L$2510, $L496, $M$11:$M$2510, "&lt;"&amp;$M496)+1+COUNTIFS($L$11:$L496, $L496, $M$11:$M496, $M496)-1)</f>
        <v/>
      </c>
      <c r="Q496" s="97"/>
      <c r="R496" s="57" t="str">
        <f t="array" ref="R496">IF(OR($L496="", $M496=""), "", MIN(IF($L$11:$L$2510=$L496, $M$11:$M$2510)))</f>
        <v/>
      </c>
      <c r="S496" s="18" t="str">
        <f t="array" ref="S496">IF(OR($L496="", $M496=""), "", AVERAGEIF($L$11:$L$2510, $L496, $M$11:$M$2510))</f>
        <v/>
      </c>
      <c r="T496" s="21" t="str">
        <f t="array" ref="T496">IF(OR($L496="", $M496=""), "", MAX(IF($L$11:$L$2510=$L496, $M$11:$M$2510)))</f>
        <v/>
      </c>
      <c r="U496" s="97"/>
      <c r="W496" s="26" t="str">
        <f t="shared" si="80"/>
        <v/>
      </c>
      <c r="X496" s="26" t="str">
        <f t="shared" si="81"/>
        <v/>
      </c>
      <c r="Z496" s="48" t="str">
        <f>IFERROR(INDEX('Standard Runs'!$E$11:$E$65, MATCH($L496, 'Standard Runs'!$D$11:$D$65, 0)), "")</f>
        <v/>
      </c>
      <c r="AB496" s="26" t="str">
        <f t="shared" si="82"/>
        <v/>
      </c>
      <c r="AC496" s="26" t="str">
        <f t="shared" si="83"/>
        <v/>
      </c>
      <c r="AE496" s="26" t="str">
        <f t="shared" si="84"/>
        <v/>
      </c>
      <c r="AG496" s="26" t="str">
        <f>IF($D496="", "", COUNTIF($D$11:$D$2510, "&gt;"&amp;$D496)+1+COUNTIF($D$11:$D496, $D496)-1)</f>
        <v/>
      </c>
      <c r="AH496" s="92" t="str">
        <f t="shared" si="85"/>
        <v/>
      </c>
      <c r="AJ496" s="26" t="str">
        <f t="shared" si="86"/>
        <v/>
      </c>
      <c r="AK496" s="26" t="str">
        <f t="shared" si="87"/>
        <v/>
      </c>
    </row>
    <row r="497" spans="1:37" x14ac:dyDescent="0.25">
      <c r="A497" s="97"/>
      <c r="B497" s="26" t="str">
        <f t="shared" si="77"/>
        <v/>
      </c>
      <c r="C497" s="97"/>
      <c r="D497" s="123"/>
      <c r="E497" s="124"/>
      <c r="F497" s="125"/>
      <c r="G497" s="97"/>
      <c r="H497" s="24" t="str">
        <f>IF($E497="", "", IFERROR(ROUND($E497*INDEX('Intro &amp; Setup'!$BY$8:$BY$9, MATCH($E$8, 'Intro &amp; Setup'!$BX$8:$BX$9, 0)), 2), ""))</f>
        <v/>
      </c>
      <c r="I497" s="18" t="str">
        <f>IF(OR($E497="", $F497=""), "", IF($E$8='Intro &amp; Setup'!$BX$9, $F497/$E497, IF($H$8='Intro &amp; Setup'!$BX$9, $F497/$H497, "")))</f>
        <v/>
      </c>
      <c r="J497" s="21" t="str">
        <f>IF(OR($E497="", $F497=""), "", IF($E$8='Intro &amp; Setup'!$BX$8, $F497/$E497, IF($H$8='Intro &amp; Setup'!$BX$8, $F497/$H497, "")))</f>
        <v/>
      </c>
      <c r="K497" s="97"/>
      <c r="L497" s="42" t="str">
        <f t="array" ref="L497">IF($W497="", "", IFERROR(INDEX('Standard Runs'!$D$11:$D$65, MATCH(1, ('Standard Runs'!$F$11:$F$65&lt;=E497)*('Standard Runs'!$G$11:$G$65&gt;=E497), 0)), ""))</f>
        <v/>
      </c>
      <c r="M497" s="45" t="str">
        <f t="shared" si="78"/>
        <v/>
      </c>
      <c r="N497" s="97"/>
      <c r="O497" s="52" t="str">
        <f t="shared" si="79"/>
        <v/>
      </c>
      <c r="P497" s="53" t="str">
        <f>IF(OR($L497="", $M497=""), "", COUNTIFS($L$11:$L$2510, $L497, $M$11:$M$2510, "&lt;"&amp;$M497)+1+COUNTIFS($L$11:$L497, $L497, $M$11:$M497, $M497)-1)</f>
        <v/>
      </c>
      <c r="Q497" s="97"/>
      <c r="R497" s="57" t="str">
        <f t="array" ref="R497">IF(OR($L497="", $M497=""), "", MIN(IF($L$11:$L$2510=$L497, $M$11:$M$2510)))</f>
        <v/>
      </c>
      <c r="S497" s="18" t="str">
        <f t="array" ref="S497">IF(OR($L497="", $M497=""), "", AVERAGEIF($L$11:$L$2510, $L497, $M$11:$M$2510))</f>
        <v/>
      </c>
      <c r="T497" s="21" t="str">
        <f t="array" ref="T497">IF(OR($L497="", $M497=""), "", MAX(IF($L$11:$L$2510=$L497, $M$11:$M$2510)))</f>
        <v/>
      </c>
      <c r="U497" s="97"/>
      <c r="W497" s="26" t="str">
        <f t="shared" si="80"/>
        <v/>
      </c>
      <c r="X497" s="26" t="str">
        <f t="shared" si="81"/>
        <v/>
      </c>
      <c r="Z497" s="48" t="str">
        <f>IFERROR(INDEX('Standard Runs'!$E$11:$E$65, MATCH($L497, 'Standard Runs'!$D$11:$D$65, 0)), "")</f>
        <v/>
      </c>
      <c r="AB497" s="26" t="str">
        <f t="shared" si="82"/>
        <v/>
      </c>
      <c r="AC497" s="26" t="str">
        <f t="shared" si="83"/>
        <v/>
      </c>
      <c r="AE497" s="26" t="str">
        <f t="shared" si="84"/>
        <v/>
      </c>
      <c r="AG497" s="26" t="str">
        <f>IF($D497="", "", COUNTIF($D$11:$D$2510, "&gt;"&amp;$D497)+1+COUNTIF($D$11:$D497, $D497)-1)</f>
        <v/>
      </c>
      <c r="AH497" s="92" t="str">
        <f t="shared" si="85"/>
        <v/>
      </c>
      <c r="AJ497" s="26" t="str">
        <f t="shared" si="86"/>
        <v/>
      </c>
      <c r="AK497" s="26" t="str">
        <f t="shared" si="87"/>
        <v/>
      </c>
    </row>
    <row r="498" spans="1:37" x14ac:dyDescent="0.25">
      <c r="A498" s="97"/>
      <c r="B498" s="26" t="str">
        <f t="shared" si="77"/>
        <v/>
      </c>
      <c r="C498" s="97"/>
      <c r="D498" s="123"/>
      <c r="E498" s="124"/>
      <c r="F498" s="125"/>
      <c r="G498" s="97"/>
      <c r="H498" s="24" t="str">
        <f>IF($E498="", "", IFERROR(ROUND($E498*INDEX('Intro &amp; Setup'!$BY$8:$BY$9, MATCH($E$8, 'Intro &amp; Setup'!$BX$8:$BX$9, 0)), 2), ""))</f>
        <v/>
      </c>
      <c r="I498" s="18" t="str">
        <f>IF(OR($E498="", $F498=""), "", IF($E$8='Intro &amp; Setup'!$BX$9, $F498/$E498, IF($H$8='Intro &amp; Setup'!$BX$9, $F498/$H498, "")))</f>
        <v/>
      </c>
      <c r="J498" s="21" t="str">
        <f>IF(OR($E498="", $F498=""), "", IF($E$8='Intro &amp; Setup'!$BX$8, $F498/$E498, IF($H$8='Intro &amp; Setup'!$BX$8, $F498/$H498, "")))</f>
        <v/>
      </c>
      <c r="K498" s="97"/>
      <c r="L498" s="42" t="str">
        <f t="array" ref="L498">IF($W498="", "", IFERROR(INDEX('Standard Runs'!$D$11:$D$65, MATCH(1, ('Standard Runs'!$F$11:$F$65&lt;=E498)*('Standard Runs'!$G$11:$G$65&gt;=E498), 0)), ""))</f>
        <v/>
      </c>
      <c r="M498" s="45" t="str">
        <f t="shared" si="78"/>
        <v/>
      </c>
      <c r="N498" s="97"/>
      <c r="O498" s="52" t="str">
        <f t="shared" si="79"/>
        <v/>
      </c>
      <c r="P498" s="53" t="str">
        <f>IF(OR($L498="", $M498=""), "", COUNTIFS($L$11:$L$2510, $L498, $M$11:$M$2510, "&lt;"&amp;$M498)+1+COUNTIFS($L$11:$L498, $L498, $M$11:$M498, $M498)-1)</f>
        <v/>
      </c>
      <c r="Q498" s="97"/>
      <c r="R498" s="57" t="str">
        <f t="array" ref="R498">IF(OR($L498="", $M498=""), "", MIN(IF($L$11:$L$2510=$L498, $M$11:$M$2510)))</f>
        <v/>
      </c>
      <c r="S498" s="18" t="str">
        <f t="array" ref="S498">IF(OR($L498="", $M498=""), "", AVERAGEIF($L$11:$L$2510, $L498, $M$11:$M$2510))</f>
        <v/>
      </c>
      <c r="T498" s="21" t="str">
        <f t="array" ref="T498">IF(OR($L498="", $M498=""), "", MAX(IF($L$11:$L$2510=$L498, $M$11:$M$2510)))</f>
        <v/>
      </c>
      <c r="U498" s="97"/>
      <c r="W498" s="26" t="str">
        <f t="shared" si="80"/>
        <v/>
      </c>
      <c r="X498" s="26" t="str">
        <f t="shared" si="81"/>
        <v/>
      </c>
      <c r="Z498" s="48" t="str">
        <f>IFERROR(INDEX('Standard Runs'!$E$11:$E$65, MATCH($L498, 'Standard Runs'!$D$11:$D$65, 0)), "")</f>
        <v/>
      </c>
      <c r="AB498" s="26" t="str">
        <f t="shared" si="82"/>
        <v/>
      </c>
      <c r="AC498" s="26" t="str">
        <f t="shared" si="83"/>
        <v/>
      </c>
      <c r="AE498" s="26" t="str">
        <f t="shared" si="84"/>
        <v/>
      </c>
      <c r="AG498" s="26" t="str">
        <f>IF($D498="", "", COUNTIF($D$11:$D$2510, "&gt;"&amp;$D498)+1+COUNTIF($D$11:$D498, $D498)-1)</f>
        <v/>
      </c>
      <c r="AH498" s="92" t="str">
        <f t="shared" si="85"/>
        <v/>
      </c>
      <c r="AJ498" s="26" t="str">
        <f t="shared" si="86"/>
        <v/>
      </c>
      <c r="AK498" s="26" t="str">
        <f t="shared" si="87"/>
        <v/>
      </c>
    </row>
    <row r="499" spans="1:37" x14ac:dyDescent="0.25">
      <c r="A499" s="97"/>
      <c r="B499" s="26" t="str">
        <f t="shared" si="77"/>
        <v/>
      </c>
      <c r="C499" s="97"/>
      <c r="D499" s="123"/>
      <c r="E499" s="124"/>
      <c r="F499" s="125"/>
      <c r="G499" s="97"/>
      <c r="H499" s="24" t="str">
        <f>IF($E499="", "", IFERROR(ROUND($E499*INDEX('Intro &amp; Setup'!$BY$8:$BY$9, MATCH($E$8, 'Intro &amp; Setup'!$BX$8:$BX$9, 0)), 2), ""))</f>
        <v/>
      </c>
      <c r="I499" s="18" t="str">
        <f>IF(OR($E499="", $F499=""), "", IF($E$8='Intro &amp; Setup'!$BX$9, $F499/$E499, IF($H$8='Intro &amp; Setup'!$BX$9, $F499/$H499, "")))</f>
        <v/>
      </c>
      <c r="J499" s="21" t="str">
        <f>IF(OR($E499="", $F499=""), "", IF($E$8='Intro &amp; Setup'!$BX$8, $F499/$E499, IF($H$8='Intro &amp; Setup'!$BX$8, $F499/$H499, "")))</f>
        <v/>
      </c>
      <c r="K499" s="97"/>
      <c r="L499" s="42" t="str">
        <f t="array" ref="L499">IF($W499="", "", IFERROR(INDEX('Standard Runs'!$D$11:$D$65, MATCH(1, ('Standard Runs'!$F$11:$F$65&lt;=E499)*('Standard Runs'!$G$11:$G$65&gt;=E499), 0)), ""))</f>
        <v/>
      </c>
      <c r="M499" s="45" t="str">
        <f t="shared" si="78"/>
        <v/>
      </c>
      <c r="N499" s="97"/>
      <c r="O499" s="52" t="str">
        <f t="shared" si="79"/>
        <v/>
      </c>
      <c r="P499" s="53" t="str">
        <f>IF(OR($L499="", $M499=""), "", COUNTIFS($L$11:$L$2510, $L499, $M$11:$M$2510, "&lt;"&amp;$M499)+1+COUNTIFS($L$11:$L499, $L499, $M$11:$M499, $M499)-1)</f>
        <v/>
      </c>
      <c r="Q499" s="97"/>
      <c r="R499" s="57" t="str">
        <f t="array" ref="R499">IF(OR($L499="", $M499=""), "", MIN(IF($L$11:$L$2510=$L499, $M$11:$M$2510)))</f>
        <v/>
      </c>
      <c r="S499" s="18" t="str">
        <f t="array" ref="S499">IF(OR($L499="", $M499=""), "", AVERAGEIF($L$11:$L$2510, $L499, $M$11:$M$2510))</f>
        <v/>
      </c>
      <c r="T499" s="21" t="str">
        <f t="array" ref="T499">IF(OR($L499="", $M499=""), "", MAX(IF($L$11:$L$2510=$L499, $M$11:$M$2510)))</f>
        <v/>
      </c>
      <c r="U499" s="97"/>
      <c r="W499" s="26" t="str">
        <f t="shared" si="80"/>
        <v/>
      </c>
      <c r="X499" s="26" t="str">
        <f t="shared" si="81"/>
        <v/>
      </c>
      <c r="Z499" s="48" t="str">
        <f>IFERROR(INDEX('Standard Runs'!$E$11:$E$65, MATCH($L499, 'Standard Runs'!$D$11:$D$65, 0)), "")</f>
        <v/>
      </c>
      <c r="AB499" s="26" t="str">
        <f t="shared" si="82"/>
        <v/>
      </c>
      <c r="AC499" s="26" t="str">
        <f t="shared" si="83"/>
        <v/>
      </c>
      <c r="AE499" s="26" t="str">
        <f t="shared" si="84"/>
        <v/>
      </c>
      <c r="AG499" s="26" t="str">
        <f>IF($D499="", "", COUNTIF($D$11:$D$2510, "&gt;"&amp;$D499)+1+COUNTIF($D$11:$D499, $D499)-1)</f>
        <v/>
      </c>
      <c r="AH499" s="92" t="str">
        <f t="shared" si="85"/>
        <v/>
      </c>
      <c r="AJ499" s="26" t="str">
        <f t="shared" si="86"/>
        <v/>
      </c>
      <c r="AK499" s="26" t="str">
        <f t="shared" si="87"/>
        <v/>
      </c>
    </row>
    <row r="500" spans="1:37" x14ac:dyDescent="0.25">
      <c r="A500" s="97"/>
      <c r="B500" s="26" t="str">
        <f t="shared" si="77"/>
        <v/>
      </c>
      <c r="C500" s="97"/>
      <c r="D500" s="123"/>
      <c r="E500" s="124"/>
      <c r="F500" s="125"/>
      <c r="G500" s="97"/>
      <c r="H500" s="24" t="str">
        <f>IF($E500="", "", IFERROR(ROUND($E500*INDEX('Intro &amp; Setup'!$BY$8:$BY$9, MATCH($E$8, 'Intro &amp; Setup'!$BX$8:$BX$9, 0)), 2), ""))</f>
        <v/>
      </c>
      <c r="I500" s="18" t="str">
        <f>IF(OR($E500="", $F500=""), "", IF($E$8='Intro &amp; Setup'!$BX$9, $F500/$E500, IF($H$8='Intro &amp; Setup'!$BX$9, $F500/$H500, "")))</f>
        <v/>
      </c>
      <c r="J500" s="21" t="str">
        <f>IF(OR($E500="", $F500=""), "", IF($E$8='Intro &amp; Setup'!$BX$8, $F500/$E500, IF($H$8='Intro &amp; Setup'!$BX$8, $F500/$H500, "")))</f>
        <v/>
      </c>
      <c r="K500" s="97"/>
      <c r="L500" s="42" t="str">
        <f t="array" ref="L500">IF($W500="", "", IFERROR(INDEX('Standard Runs'!$D$11:$D$65, MATCH(1, ('Standard Runs'!$F$11:$F$65&lt;=E500)*('Standard Runs'!$G$11:$G$65&gt;=E500), 0)), ""))</f>
        <v/>
      </c>
      <c r="M500" s="45" t="str">
        <f t="shared" si="78"/>
        <v/>
      </c>
      <c r="N500" s="97"/>
      <c r="O500" s="52" t="str">
        <f t="shared" si="79"/>
        <v/>
      </c>
      <c r="P500" s="53" t="str">
        <f>IF(OR($L500="", $M500=""), "", COUNTIFS($L$11:$L$2510, $L500, $M$11:$M$2510, "&lt;"&amp;$M500)+1+COUNTIFS($L$11:$L500, $L500, $M$11:$M500, $M500)-1)</f>
        <v/>
      </c>
      <c r="Q500" s="97"/>
      <c r="R500" s="57" t="str">
        <f t="array" ref="R500">IF(OR($L500="", $M500=""), "", MIN(IF($L$11:$L$2510=$L500, $M$11:$M$2510)))</f>
        <v/>
      </c>
      <c r="S500" s="18" t="str">
        <f t="array" ref="S500">IF(OR($L500="", $M500=""), "", AVERAGEIF($L$11:$L$2510, $L500, $M$11:$M$2510))</f>
        <v/>
      </c>
      <c r="T500" s="21" t="str">
        <f t="array" ref="T500">IF(OR($L500="", $M500=""), "", MAX(IF($L$11:$L$2510=$L500, $M$11:$M$2510)))</f>
        <v/>
      </c>
      <c r="U500" s="97"/>
      <c r="W500" s="26" t="str">
        <f t="shared" si="80"/>
        <v/>
      </c>
      <c r="X500" s="26" t="str">
        <f t="shared" si="81"/>
        <v/>
      </c>
      <c r="Z500" s="48" t="str">
        <f>IFERROR(INDEX('Standard Runs'!$E$11:$E$65, MATCH($L500, 'Standard Runs'!$D$11:$D$65, 0)), "")</f>
        <v/>
      </c>
      <c r="AB500" s="26" t="str">
        <f t="shared" si="82"/>
        <v/>
      </c>
      <c r="AC500" s="26" t="str">
        <f t="shared" si="83"/>
        <v/>
      </c>
      <c r="AE500" s="26" t="str">
        <f t="shared" si="84"/>
        <v/>
      </c>
      <c r="AG500" s="26" t="str">
        <f>IF($D500="", "", COUNTIF($D$11:$D$2510, "&gt;"&amp;$D500)+1+COUNTIF($D$11:$D500, $D500)-1)</f>
        <v/>
      </c>
      <c r="AH500" s="92" t="str">
        <f t="shared" si="85"/>
        <v/>
      </c>
      <c r="AJ500" s="26" t="str">
        <f t="shared" si="86"/>
        <v/>
      </c>
      <c r="AK500" s="26" t="str">
        <f t="shared" si="87"/>
        <v/>
      </c>
    </row>
    <row r="501" spans="1:37" x14ac:dyDescent="0.25">
      <c r="A501" s="97"/>
      <c r="B501" s="26" t="str">
        <f t="shared" si="77"/>
        <v/>
      </c>
      <c r="C501" s="97"/>
      <c r="D501" s="123"/>
      <c r="E501" s="124"/>
      <c r="F501" s="125"/>
      <c r="G501" s="97"/>
      <c r="H501" s="24" t="str">
        <f>IF($E501="", "", IFERROR(ROUND($E501*INDEX('Intro &amp; Setup'!$BY$8:$BY$9, MATCH($E$8, 'Intro &amp; Setup'!$BX$8:$BX$9, 0)), 2), ""))</f>
        <v/>
      </c>
      <c r="I501" s="18" t="str">
        <f>IF(OR($E501="", $F501=""), "", IF($E$8='Intro &amp; Setup'!$BX$9, $F501/$E501, IF($H$8='Intro &amp; Setup'!$BX$9, $F501/$H501, "")))</f>
        <v/>
      </c>
      <c r="J501" s="21" t="str">
        <f>IF(OR($E501="", $F501=""), "", IF($E$8='Intro &amp; Setup'!$BX$8, $F501/$E501, IF($H$8='Intro &amp; Setup'!$BX$8, $F501/$H501, "")))</f>
        <v/>
      </c>
      <c r="K501" s="97"/>
      <c r="L501" s="42" t="str">
        <f t="array" ref="L501">IF($W501="", "", IFERROR(INDEX('Standard Runs'!$D$11:$D$65, MATCH(1, ('Standard Runs'!$F$11:$F$65&lt;=E501)*('Standard Runs'!$G$11:$G$65&gt;=E501), 0)), ""))</f>
        <v/>
      </c>
      <c r="M501" s="45" t="str">
        <f t="shared" si="78"/>
        <v/>
      </c>
      <c r="N501" s="97"/>
      <c r="O501" s="52" t="str">
        <f t="shared" si="79"/>
        <v/>
      </c>
      <c r="P501" s="53" t="str">
        <f>IF(OR($L501="", $M501=""), "", COUNTIFS($L$11:$L$2510, $L501, $M$11:$M$2510, "&lt;"&amp;$M501)+1+COUNTIFS($L$11:$L501, $L501, $M$11:$M501, $M501)-1)</f>
        <v/>
      </c>
      <c r="Q501" s="97"/>
      <c r="R501" s="57" t="str">
        <f t="array" ref="R501">IF(OR($L501="", $M501=""), "", MIN(IF($L$11:$L$2510=$L501, $M$11:$M$2510)))</f>
        <v/>
      </c>
      <c r="S501" s="18" t="str">
        <f t="array" ref="S501">IF(OR($L501="", $M501=""), "", AVERAGEIF($L$11:$L$2510, $L501, $M$11:$M$2510))</f>
        <v/>
      </c>
      <c r="T501" s="21" t="str">
        <f t="array" ref="T501">IF(OR($L501="", $M501=""), "", MAX(IF($L$11:$L$2510=$L501, $M$11:$M$2510)))</f>
        <v/>
      </c>
      <c r="U501" s="97"/>
      <c r="W501" s="26" t="str">
        <f t="shared" si="80"/>
        <v/>
      </c>
      <c r="X501" s="26" t="str">
        <f t="shared" si="81"/>
        <v/>
      </c>
      <c r="Z501" s="48" t="str">
        <f>IFERROR(INDEX('Standard Runs'!$E$11:$E$65, MATCH($L501, 'Standard Runs'!$D$11:$D$65, 0)), "")</f>
        <v/>
      </c>
      <c r="AB501" s="26" t="str">
        <f t="shared" si="82"/>
        <v/>
      </c>
      <c r="AC501" s="26" t="str">
        <f t="shared" si="83"/>
        <v/>
      </c>
      <c r="AE501" s="26" t="str">
        <f t="shared" si="84"/>
        <v/>
      </c>
      <c r="AG501" s="26" t="str">
        <f>IF($D501="", "", COUNTIF($D$11:$D$2510, "&gt;"&amp;$D501)+1+COUNTIF($D$11:$D501, $D501)-1)</f>
        <v/>
      </c>
      <c r="AH501" s="92" t="str">
        <f t="shared" si="85"/>
        <v/>
      </c>
      <c r="AJ501" s="26" t="str">
        <f t="shared" si="86"/>
        <v/>
      </c>
      <c r="AK501" s="26" t="str">
        <f t="shared" si="87"/>
        <v/>
      </c>
    </row>
    <row r="502" spans="1:37" x14ac:dyDescent="0.25">
      <c r="A502" s="97"/>
      <c r="B502" s="26" t="str">
        <f t="shared" si="77"/>
        <v/>
      </c>
      <c r="C502" s="97"/>
      <c r="D502" s="123"/>
      <c r="E502" s="124"/>
      <c r="F502" s="125"/>
      <c r="G502" s="97"/>
      <c r="H502" s="24" t="str">
        <f>IF($E502="", "", IFERROR(ROUND($E502*INDEX('Intro &amp; Setup'!$BY$8:$BY$9, MATCH($E$8, 'Intro &amp; Setup'!$BX$8:$BX$9, 0)), 2), ""))</f>
        <v/>
      </c>
      <c r="I502" s="18" t="str">
        <f>IF(OR($E502="", $F502=""), "", IF($E$8='Intro &amp; Setup'!$BX$9, $F502/$E502, IF($H$8='Intro &amp; Setup'!$BX$9, $F502/$H502, "")))</f>
        <v/>
      </c>
      <c r="J502" s="21" t="str">
        <f>IF(OR($E502="", $F502=""), "", IF($E$8='Intro &amp; Setup'!$BX$8, $F502/$E502, IF($H$8='Intro &amp; Setup'!$BX$8, $F502/$H502, "")))</f>
        <v/>
      </c>
      <c r="K502" s="97"/>
      <c r="L502" s="42" t="str">
        <f t="array" ref="L502">IF($W502="", "", IFERROR(INDEX('Standard Runs'!$D$11:$D$65, MATCH(1, ('Standard Runs'!$F$11:$F$65&lt;=E502)*('Standard Runs'!$G$11:$G$65&gt;=E502), 0)), ""))</f>
        <v/>
      </c>
      <c r="M502" s="45" t="str">
        <f t="shared" si="78"/>
        <v/>
      </c>
      <c r="N502" s="97"/>
      <c r="O502" s="52" t="str">
        <f t="shared" si="79"/>
        <v/>
      </c>
      <c r="P502" s="53" t="str">
        <f>IF(OR($L502="", $M502=""), "", COUNTIFS($L$11:$L$2510, $L502, $M$11:$M$2510, "&lt;"&amp;$M502)+1+COUNTIFS($L$11:$L502, $L502, $M$11:$M502, $M502)-1)</f>
        <v/>
      </c>
      <c r="Q502" s="97"/>
      <c r="R502" s="57" t="str">
        <f t="array" ref="R502">IF(OR($L502="", $M502=""), "", MIN(IF($L$11:$L$2510=$L502, $M$11:$M$2510)))</f>
        <v/>
      </c>
      <c r="S502" s="18" t="str">
        <f t="array" ref="S502">IF(OR($L502="", $M502=""), "", AVERAGEIF($L$11:$L$2510, $L502, $M$11:$M$2510))</f>
        <v/>
      </c>
      <c r="T502" s="21" t="str">
        <f t="array" ref="T502">IF(OR($L502="", $M502=""), "", MAX(IF($L$11:$L$2510=$L502, $M$11:$M$2510)))</f>
        <v/>
      </c>
      <c r="U502" s="97"/>
      <c r="W502" s="26" t="str">
        <f t="shared" si="80"/>
        <v/>
      </c>
      <c r="X502" s="26" t="str">
        <f t="shared" si="81"/>
        <v/>
      </c>
      <c r="Z502" s="48" t="str">
        <f>IFERROR(INDEX('Standard Runs'!$E$11:$E$65, MATCH($L502, 'Standard Runs'!$D$11:$D$65, 0)), "")</f>
        <v/>
      </c>
      <c r="AB502" s="26" t="str">
        <f t="shared" si="82"/>
        <v/>
      </c>
      <c r="AC502" s="26" t="str">
        <f t="shared" si="83"/>
        <v/>
      </c>
      <c r="AE502" s="26" t="str">
        <f t="shared" si="84"/>
        <v/>
      </c>
      <c r="AG502" s="26" t="str">
        <f>IF($D502="", "", COUNTIF($D$11:$D$2510, "&gt;"&amp;$D502)+1+COUNTIF($D$11:$D502, $D502)-1)</f>
        <v/>
      </c>
      <c r="AH502" s="92" t="str">
        <f t="shared" si="85"/>
        <v/>
      </c>
      <c r="AJ502" s="26" t="str">
        <f t="shared" si="86"/>
        <v/>
      </c>
      <c r="AK502" s="26" t="str">
        <f t="shared" si="87"/>
        <v/>
      </c>
    </row>
    <row r="503" spans="1:37" x14ac:dyDescent="0.25">
      <c r="A503" s="97"/>
      <c r="B503" s="26" t="str">
        <f t="shared" si="77"/>
        <v/>
      </c>
      <c r="C503" s="97"/>
      <c r="D503" s="123"/>
      <c r="E503" s="124"/>
      <c r="F503" s="125"/>
      <c r="G503" s="97"/>
      <c r="H503" s="24" t="str">
        <f>IF($E503="", "", IFERROR(ROUND($E503*INDEX('Intro &amp; Setup'!$BY$8:$BY$9, MATCH($E$8, 'Intro &amp; Setup'!$BX$8:$BX$9, 0)), 2), ""))</f>
        <v/>
      </c>
      <c r="I503" s="18" t="str">
        <f>IF(OR($E503="", $F503=""), "", IF($E$8='Intro &amp; Setup'!$BX$9, $F503/$E503, IF($H$8='Intro &amp; Setup'!$BX$9, $F503/$H503, "")))</f>
        <v/>
      </c>
      <c r="J503" s="21" t="str">
        <f>IF(OR($E503="", $F503=""), "", IF($E$8='Intro &amp; Setup'!$BX$8, $F503/$E503, IF($H$8='Intro &amp; Setup'!$BX$8, $F503/$H503, "")))</f>
        <v/>
      </c>
      <c r="K503" s="97"/>
      <c r="L503" s="42" t="str">
        <f t="array" ref="L503">IF($W503="", "", IFERROR(INDEX('Standard Runs'!$D$11:$D$65, MATCH(1, ('Standard Runs'!$F$11:$F$65&lt;=E503)*('Standard Runs'!$G$11:$G$65&gt;=E503), 0)), ""))</f>
        <v/>
      </c>
      <c r="M503" s="45" t="str">
        <f t="shared" si="78"/>
        <v/>
      </c>
      <c r="N503" s="97"/>
      <c r="O503" s="52" t="str">
        <f t="shared" si="79"/>
        <v/>
      </c>
      <c r="P503" s="53" t="str">
        <f>IF(OR($L503="", $M503=""), "", COUNTIFS($L$11:$L$2510, $L503, $M$11:$M$2510, "&lt;"&amp;$M503)+1+COUNTIFS($L$11:$L503, $L503, $M$11:$M503, $M503)-1)</f>
        <v/>
      </c>
      <c r="Q503" s="97"/>
      <c r="R503" s="57" t="str">
        <f t="array" ref="R503">IF(OR($L503="", $M503=""), "", MIN(IF($L$11:$L$2510=$L503, $M$11:$M$2510)))</f>
        <v/>
      </c>
      <c r="S503" s="18" t="str">
        <f t="array" ref="S503">IF(OR($L503="", $M503=""), "", AVERAGEIF($L$11:$L$2510, $L503, $M$11:$M$2510))</f>
        <v/>
      </c>
      <c r="T503" s="21" t="str">
        <f t="array" ref="T503">IF(OR($L503="", $M503=""), "", MAX(IF($L$11:$L$2510=$L503, $M$11:$M$2510)))</f>
        <v/>
      </c>
      <c r="U503" s="97"/>
      <c r="W503" s="26" t="str">
        <f t="shared" si="80"/>
        <v/>
      </c>
      <c r="X503" s="26" t="str">
        <f t="shared" si="81"/>
        <v/>
      </c>
      <c r="Z503" s="48" t="str">
        <f>IFERROR(INDEX('Standard Runs'!$E$11:$E$65, MATCH($L503, 'Standard Runs'!$D$11:$D$65, 0)), "")</f>
        <v/>
      </c>
      <c r="AB503" s="26" t="str">
        <f t="shared" si="82"/>
        <v/>
      </c>
      <c r="AC503" s="26" t="str">
        <f t="shared" si="83"/>
        <v/>
      </c>
      <c r="AE503" s="26" t="str">
        <f t="shared" si="84"/>
        <v/>
      </c>
      <c r="AG503" s="26" t="str">
        <f>IF($D503="", "", COUNTIF($D$11:$D$2510, "&gt;"&amp;$D503)+1+COUNTIF($D$11:$D503, $D503)-1)</f>
        <v/>
      </c>
      <c r="AH503" s="92" t="str">
        <f t="shared" si="85"/>
        <v/>
      </c>
      <c r="AJ503" s="26" t="str">
        <f t="shared" si="86"/>
        <v/>
      </c>
      <c r="AK503" s="26" t="str">
        <f t="shared" si="87"/>
        <v/>
      </c>
    </row>
    <row r="504" spans="1:37" x14ac:dyDescent="0.25">
      <c r="A504" s="97"/>
      <c r="B504" s="26" t="str">
        <f t="shared" si="77"/>
        <v/>
      </c>
      <c r="C504" s="97"/>
      <c r="D504" s="123"/>
      <c r="E504" s="124"/>
      <c r="F504" s="125"/>
      <c r="G504" s="97"/>
      <c r="H504" s="24" t="str">
        <f>IF($E504="", "", IFERROR(ROUND($E504*INDEX('Intro &amp; Setup'!$BY$8:$BY$9, MATCH($E$8, 'Intro &amp; Setup'!$BX$8:$BX$9, 0)), 2), ""))</f>
        <v/>
      </c>
      <c r="I504" s="18" t="str">
        <f>IF(OR($E504="", $F504=""), "", IF($E$8='Intro &amp; Setup'!$BX$9, $F504/$E504, IF($H$8='Intro &amp; Setup'!$BX$9, $F504/$H504, "")))</f>
        <v/>
      </c>
      <c r="J504" s="21" t="str">
        <f>IF(OR($E504="", $F504=""), "", IF($E$8='Intro &amp; Setup'!$BX$8, $F504/$E504, IF($H$8='Intro &amp; Setup'!$BX$8, $F504/$H504, "")))</f>
        <v/>
      </c>
      <c r="K504" s="97"/>
      <c r="L504" s="42" t="str">
        <f t="array" ref="L504">IF($W504="", "", IFERROR(INDEX('Standard Runs'!$D$11:$D$65, MATCH(1, ('Standard Runs'!$F$11:$F$65&lt;=E504)*('Standard Runs'!$G$11:$G$65&gt;=E504), 0)), ""))</f>
        <v/>
      </c>
      <c r="M504" s="45" t="str">
        <f t="shared" si="78"/>
        <v/>
      </c>
      <c r="N504" s="97"/>
      <c r="O504" s="52" t="str">
        <f t="shared" si="79"/>
        <v/>
      </c>
      <c r="P504" s="53" t="str">
        <f>IF(OR($L504="", $M504=""), "", COUNTIFS($L$11:$L$2510, $L504, $M$11:$M$2510, "&lt;"&amp;$M504)+1+COUNTIFS($L$11:$L504, $L504, $M$11:$M504, $M504)-1)</f>
        <v/>
      </c>
      <c r="Q504" s="97"/>
      <c r="R504" s="57" t="str">
        <f t="array" ref="R504">IF(OR($L504="", $M504=""), "", MIN(IF($L$11:$L$2510=$L504, $M$11:$M$2510)))</f>
        <v/>
      </c>
      <c r="S504" s="18" t="str">
        <f t="array" ref="S504">IF(OR($L504="", $M504=""), "", AVERAGEIF($L$11:$L$2510, $L504, $M$11:$M$2510))</f>
        <v/>
      </c>
      <c r="T504" s="21" t="str">
        <f t="array" ref="T504">IF(OR($L504="", $M504=""), "", MAX(IF($L$11:$L$2510=$L504, $M$11:$M$2510)))</f>
        <v/>
      </c>
      <c r="U504" s="97"/>
      <c r="W504" s="26" t="str">
        <f t="shared" si="80"/>
        <v/>
      </c>
      <c r="X504" s="26" t="str">
        <f t="shared" si="81"/>
        <v/>
      </c>
      <c r="Z504" s="48" t="str">
        <f>IFERROR(INDEX('Standard Runs'!$E$11:$E$65, MATCH($L504, 'Standard Runs'!$D$11:$D$65, 0)), "")</f>
        <v/>
      </c>
      <c r="AB504" s="26" t="str">
        <f t="shared" si="82"/>
        <v/>
      </c>
      <c r="AC504" s="26" t="str">
        <f t="shared" si="83"/>
        <v/>
      </c>
      <c r="AE504" s="26" t="str">
        <f t="shared" si="84"/>
        <v/>
      </c>
      <c r="AG504" s="26" t="str">
        <f>IF($D504="", "", COUNTIF($D$11:$D$2510, "&gt;"&amp;$D504)+1+COUNTIF($D$11:$D504, $D504)-1)</f>
        <v/>
      </c>
      <c r="AH504" s="92" t="str">
        <f t="shared" si="85"/>
        <v/>
      </c>
      <c r="AJ504" s="26" t="str">
        <f t="shared" si="86"/>
        <v/>
      </c>
      <c r="AK504" s="26" t="str">
        <f t="shared" si="87"/>
        <v/>
      </c>
    </row>
    <row r="505" spans="1:37" x14ac:dyDescent="0.25">
      <c r="A505" s="97"/>
      <c r="B505" s="26" t="str">
        <f t="shared" si="77"/>
        <v/>
      </c>
      <c r="C505" s="97"/>
      <c r="D505" s="123"/>
      <c r="E505" s="124"/>
      <c r="F505" s="125"/>
      <c r="G505" s="97"/>
      <c r="H505" s="24" t="str">
        <f>IF($E505="", "", IFERROR(ROUND($E505*INDEX('Intro &amp; Setup'!$BY$8:$BY$9, MATCH($E$8, 'Intro &amp; Setup'!$BX$8:$BX$9, 0)), 2), ""))</f>
        <v/>
      </c>
      <c r="I505" s="18" t="str">
        <f>IF(OR($E505="", $F505=""), "", IF($E$8='Intro &amp; Setup'!$BX$9, $F505/$E505, IF($H$8='Intro &amp; Setup'!$BX$9, $F505/$H505, "")))</f>
        <v/>
      </c>
      <c r="J505" s="21" t="str">
        <f>IF(OR($E505="", $F505=""), "", IF($E$8='Intro &amp; Setup'!$BX$8, $F505/$E505, IF($H$8='Intro &amp; Setup'!$BX$8, $F505/$H505, "")))</f>
        <v/>
      </c>
      <c r="K505" s="97"/>
      <c r="L505" s="42" t="str">
        <f t="array" ref="L505">IF($W505="", "", IFERROR(INDEX('Standard Runs'!$D$11:$D$65, MATCH(1, ('Standard Runs'!$F$11:$F$65&lt;=E505)*('Standard Runs'!$G$11:$G$65&gt;=E505), 0)), ""))</f>
        <v/>
      </c>
      <c r="M505" s="45" t="str">
        <f t="shared" si="78"/>
        <v/>
      </c>
      <c r="N505" s="97"/>
      <c r="O505" s="52" t="str">
        <f t="shared" si="79"/>
        <v/>
      </c>
      <c r="P505" s="53" t="str">
        <f>IF(OR($L505="", $M505=""), "", COUNTIFS($L$11:$L$2510, $L505, $M$11:$M$2510, "&lt;"&amp;$M505)+1+COUNTIFS($L$11:$L505, $L505, $M$11:$M505, $M505)-1)</f>
        <v/>
      </c>
      <c r="Q505" s="97"/>
      <c r="R505" s="57" t="str">
        <f t="array" ref="R505">IF(OR($L505="", $M505=""), "", MIN(IF($L$11:$L$2510=$L505, $M$11:$M$2510)))</f>
        <v/>
      </c>
      <c r="S505" s="18" t="str">
        <f t="array" ref="S505">IF(OR($L505="", $M505=""), "", AVERAGEIF($L$11:$L$2510, $L505, $M$11:$M$2510))</f>
        <v/>
      </c>
      <c r="T505" s="21" t="str">
        <f t="array" ref="T505">IF(OR($L505="", $M505=""), "", MAX(IF($L$11:$L$2510=$L505, $M$11:$M$2510)))</f>
        <v/>
      </c>
      <c r="U505" s="97"/>
      <c r="W505" s="26" t="str">
        <f t="shared" si="80"/>
        <v/>
      </c>
      <c r="X505" s="26" t="str">
        <f t="shared" si="81"/>
        <v/>
      </c>
      <c r="Z505" s="48" t="str">
        <f>IFERROR(INDEX('Standard Runs'!$E$11:$E$65, MATCH($L505, 'Standard Runs'!$D$11:$D$65, 0)), "")</f>
        <v/>
      </c>
      <c r="AB505" s="26" t="str">
        <f t="shared" si="82"/>
        <v/>
      </c>
      <c r="AC505" s="26" t="str">
        <f t="shared" si="83"/>
        <v/>
      </c>
      <c r="AE505" s="26" t="str">
        <f t="shared" si="84"/>
        <v/>
      </c>
      <c r="AG505" s="26" t="str">
        <f>IF($D505="", "", COUNTIF($D$11:$D$2510, "&gt;"&amp;$D505)+1+COUNTIF($D$11:$D505, $D505)-1)</f>
        <v/>
      </c>
      <c r="AH505" s="92" t="str">
        <f t="shared" si="85"/>
        <v/>
      </c>
      <c r="AJ505" s="26" t="str">
        <f t="shared" si="86"/>
        <v/>
      </c>
      <c r="AK505" s="26" t="str">
        <f t="shared" si="87"/>
        <v/>
      </c>
    </row>
    <row r="506" spans="1:37" x14ac:dyDescent="0.25">
      <c r="A506" s="97"/>
      <c r="B506" s="26" t="str">
        <f t="shared" si="77"/>
        <v/>
      </c>
      <c r="C506" s="97"/>
      <c r="D506" s="123"/>
      <c r="E506" s="124"/>
      <c r="F506" s="125"/>
      <c r="G506" s="97"/>
      <c r="H506" s="24" t="str">
        <f>IF($E506="", "", IFERROR(ROUND($E506*INDEX('Intro &amp; Setup'!$BY$8:$BY$9, MATCH($E$8, 'Intro &amp; Setup'!$BX$8:$BX$9, 0)), 2), ""))</f>
        <v/>
      </c>
      <c r="I506" s="18" t="str">
        <f>IF(OR($E506="", $F506=""), "", IF($E$8='Intro &amp; Setup'!$BX$9, $F506/$E506, IF($H$8='Intro &amp; Setup'!$BX$9, $F506/$H506, "")))</f>
        <v/>
      </c>
      <c r="J506" s="21" t="str">
        <f>IF(OR($E506="", $F506=""), "", IF($E$8='Intro &amp; Setup'!$BX$8, $F506/$E506, IF($H$8='Intro &amp; Setup'!$BX$8, $F506/$H506, "")))</f>
        <v/>
      </c>
      <c r="K506" s="97"/>
      <c r="L506" s="42" t="str">
        <f t="array" ref="L506">IF($W506="", "", IFERROR(INDEX('Standard Runs'!$D$11:$D$65, MATCH(1, ('Standard Runs'!$F$11:$F$65&lt;=E506)*('Standard Runs'!$G$11:$G$65&gt;=E506), 0)), ""))</f>
        <v/>
      </c>
      <c r="M506" s="45" t="str">
        <f t="shared" si="78"/>
        <v/>
      </c>
      <c r="N506" s="97"/>
      <c r="O506" s="52" t="str">
        <f t="shared" si="79"/>
        <v/>
      </c>
      <c r="P506" s="53" t="str">
        <f>IF(OR($L506="", $M506=""), "", COUNTIFS($L$11:$L$2510, $L506, $M$11:$M$2510, "&lt;"&amp;$M506)+1+COUNTIFS($L$11:$L506, $L506, $M$11:$M506, $M506)-1)</f>
        <v/>
      </c>
      <c r="Q506" s="97"/>
      <c r="R506" s="57" t="str">
        <f t="array" ref="R506">IF(OR($L506="", $M506=""), "", MIN(IF($L$11:$L$2510=$L506, $M$11:$M$2510)))</f>
        <v/>
      </c>
      <c r="S506" s="18" t="str">
        <f t="array" ref="S506">IF(OR($L506="", $M506=""), "", AVERAGEIF($L$11:$L$2510, $L506, $M$11:$M$2510))</f>
        <v/>
      </c>
      <c r="T506" s="21" t="str">
        <f t="array" ref="T506">IF(OR($L506="", $M506=""), "", MAX(IF($L$11:$L$2510=$L506, $M$11:$M$2510)))</f>
        <v/>
      </c>
      <c r="U506" s="97"/>
      <c r="W506" s="26" t="str">
        <f t="shared" si="80"/>
        <v/>
      </c>
      <c r="X506" s="26" t="str">
        <f t="shared" si="81"/>
        <v/>
      </c>
      <c r="Z506" s="48" t="str">
        <f>IFERROR(INDEX('Standard Runs'!$E$11:$E$65, MATCH($L506, 'Standard Runs'!$D$11:$D$65, 0)), "")</f>
        <v/>
      </c>
      <c r="AB506" s="26" t="str">
        <f t="shared" si="82"/>
        <v/>
      </c>
      <c r="AC506" s="26" t="str">
        <f t="shared" si="83"/>
        <v/>
      </c>
      <c r="AE506" s="26" t="str">
        <f t="shared" si="84"/>
        <v/>
      </c>
      <c r="AG506" s="26" t="str">
        <f>IF($D506="", "", COUNTIF($D$11:$D$2510, "&gt;"&amp;$D506)+1+COUNTIF($D$11:$D506, $D506)-1)</f>
        <v/>
      </c>
      <c r="AH506" s="92" t="str">
        <f t="shared" si="85"/>
        <v/>
      </c>
      <c r="AJ506" s="26" t="str">
        <f t="shared" si="86"/>
        <v/>
      </c>
      <c r="AK506" s="26" t="str">
        <f t="shared" si="87"/>
        <v/>
      </c>
    </row>
    <row r="507" spans="1:37" x14ac:dyDescent="0.25">
      <c r="A507" s="97"/>
      <c r="B507" s="26" t="str">
        <f t="shared" si="77"/>
        <v/>
      </c>
      <c r="C507" s="97"/>
      <c r="D507" s="123"/>
      <c r="E507" s="124"/>
      <c r="F507" s="125"/>
      <c r="G507" s="97"/>
      <c r="H507" s="24" t="str">
        <f>IF($E507="", "", IFERROR(ROUND($E507*INDEX('Intro &amp; Setup'!$BY$8:$BY$9, MATCH($E$8, 'Intro &amp; Setup'!$BX$8:$BX$9, 0)), 2), ""))</f>
        <v/>
      </c>
      <c r="I507" s="18" t="str">
        <f>IF(OR($E507="", $F507=""), "", IF($E$8='Intro &amp; Setup'!$BX$9, $F507/$E507, IF($H$8='Intro &amp; Setup'!$BX$9, $F507/$H507, "")))</f>
        <v/>
      </c>
      <c r="J507" s="21" t="str">
        <f>IF(OR($E507="", $F507=""), "", IF($E$8='Intro &amp; Setup'!$BX$8, $F507/$E507, IF($H$8='Intro &amp; Setup'!$BX$8, $F507/$H507, "")))</f>
        <v/>
      </c>
      <c r="K507" s="97"/>
      <c r="L507" s="42" t="str">
        <f t="array" ref="L507">IF($W507="", "", IFERROR(INDEX('Standard Runs'!$D$11:$D$65, MATCH(1, ('Standard Runs'!$F$11:$F$65&lt;=E507)*('Standard Runs'!$G$11:$G$65&gt;=E507), 0)), ""))</f>
        <v/>
      </c>
      <c r="M507" s="45" t="str">
        <f t="shared" si="78"/>
        <v/>
      </c>
      <c r="N507" s="97"/>
      <c r="O507" s="52" t="str">
        <f t="shared" si="79"/>
        <v/>
      </c>
      <c r="P507" s="53" t="str">
        <f>IF(OR($L507="", $M507=""), "", COUNTIFS($L$11:$L$2510, $L507, $M$11:$M$2510, "&lt;"&amp;$M507)+1+COUNTIFS($L$11:$L507, $L507, $M$11:$M507, $M507)-1)</f>
        <v/>
      </c>
      <c r="Q507" s="97"/>
      <c r="R507" s="57" t="str">
        <f t="array" ref="R507">IF(OR($L507="", $M507=""), "", MIN(IF($L$11:$L$2510=$L507, $M$11:$M$2510)))</f>
        <v/>
      </c>
      <c r="S507" s="18" t="str">
        <f t="array" ref="S507">IF(OR($L507="", $M507=""), "", AVERAGEIF($L$11:$L$2510, $L507, $M$11:$M$2510))</f>
        <v/>
      </c>
      <c r="T507" s="21" t="str">
        <f t="array" ref="T507">IF(OR($L507="", $M507=""), "", MAX(IF($L$11:$L$2510=$L507, $M$11:$M$2510)))</f>
        <v/>
      </c>
      <c r="U507" s="97"/>
      <c r="W507" s="26" t="str">
        <f t="shared" si="80"/>
        <v/>
      </c>
      <c r="X507" s="26" t="str">
        <f t="shared" si="81"/>
        <v/>
      </c>
      <c r="Z507" s="48" t="str">
        <f>IFERROR(INDEX('Standard Runs'!$E$11:$E$65, MATCH($L507, 'Standard Runs'!$D$11:$D$65, 0)), "")</f>
        <v/>
      </c>
      <c r="AB507" s="26" t="str">
        <f t="shared" si="82"/>
        <v/>
      </c>
      <c r="AC507" s="26" t="str">
        <f t="shared" si="83"/>
        <v/>
      </c>
      <c r="AE507" s="26" t="str">
        <f t="shared" si="84"/>
        <v/>
      </c>
      <c r="AG507" s="26" t="str">
        <f>IF($D507="", "", COUNTIF($D$11:$D$2510, "&gt;"&amp;$D507)+1+COUNTIF($D$11:$D507, $D507)-1)</f>
        <v/>
      </c>
      <c r="AH507" s="92" t="str">
        <f t="shared" si="85"/>
        <v/>
      </c>
      <c r="AJ507" s="26" t="str">
        <f t="shared" si="86"/>
        <v/>
      </c>
      <c r="AK507" s="26" t="str">
        <f t="shared" si="87"/>
        <v/>
      </c>
    </row>
    <row r="508" spans="1:37" x14ac:dyDescent="0.25">
      <c r="A508" s="97"/>
      <c r="B508" s="26" t="str">
        <f t="shared" si="77"/>
        <v/>
      </c>
      <c r="C508" s="97"/>
      <c r="D508" s="123"/>
      <c r="E508" s="124"/>
      <c r="F508" s="125"/>
      <c r="G508" s="97"/>
      <c r="H508" s="24" t="str">
        <f>IF($E508="", "", IFERROR(ROUND($E508*INDEX('Intro &amp; Setup'!$BY$8:$BY$9, MATCH($E$8, 'Intro &amp; Setup'!$BX$8:$BX$9, 0)), 2), ""))</f>
        <v/>
      </c>
      <c r="I508" s="18" t="str">
        <f>IF(OR($E508="", $F508=""), "", IF($E$8='Intro &amp; Setup'!$BX$9, $F508/$E508, IF($H$8='Intro &amp; Setup'!$BX$9, $F508/$H508, "")))</f>
        <v/>
      </c>
      <c r="J508" s="21" t="str">
        <f>IF(OR($E508="", $F508=""), "", IF($E$8='Intro &amp; Setup'!$BX$8, $F508/$E508, IF($H$8='Intro &amp; Setup'!$BX$8, $F508/$H508, "")))</f>
        <v/>
      </c>
      <c r="K508" s="97"/>
      <c r="L508" s="42" t="str">
        <f t="array" ref="L508">IF($W508="", "", IFERROR(INDEX('Standard Runs'!$D$11:$D$65, MATCH(1, ('Standard Runs'!$F$11:$F$65&lt;=E508)*('Standard Runs'!$G$11:$G$65&gt;=E508), 0)), ""))</f>
        <v/>
      </c>
      <c r="M508" s="45" t="str">
        <f t="shared" si="78"/>
        <v/>
      </c>
      <c r="N508" s="97"/>
      <c r="O508" s="52" t="str">
        <f t="shared" si="79"/>
        <v/>
      </c>
      <c r="P508" s="53" t="str">
        <f>IF(OR($L508="", $M508=""), "", COUNTIFS($L$11:$L$2510, $L508, $M$11:$M$2510, "&lt;"&amp;$M508)+1+COUNTIFS($L$11:$L508, $L508, $M$11:$M508, $M508)-1)</f>
        <v/>
      </c>
      <c r="Q508" s="97"/>
      <c r="R508" s="57" t="str">
        <f t="array" ref="R508">IF(OR($L508="", $M508=""), "", MIN(IF($L$11:$L$2510=$L508, $M$11:$M$2510)))</f>
        <v/>
      </c>
      <c r="S508" s="18" t="str">
        <f t="array" ref="S508">IF(OR($L508="", $M508=""), "", AVERAGEIF($L$11:$L$2510, $L508, $M$11:$M$2510))</f>
        <v/>
      </c>
      <c r="T508" s="21" t="str">
        <f t="array" ref="T508">IF(OR($L508="", $M508=""), "", MAX(IF($L$11:$L$2510=$L508, $M$11:$M$2510)))</f>
        <v/>
      </c>
      <c r="U508" s="97"/>
      <c r="W508" s="26" t="str">
        <f t="shared" si="80"/>
        <v/>
      </c>
      <c r="X508" s="26" t="str">
        <f t="shared" si="81"/>
        <v/>
      </c>
      <c r="Z508" s="48" t="str">
        <f>IFERROR(INDEX('Standard Runs'!$E$11:$E$65, MATCH($L508, 'Standard Runs'!$D$11:$D$65, 0)), "")</f>
        <v/>
      </c>
      <c r="AB508" s="26" t="str">
        <f t="shared" si="82"/>
        <v/>
      </c>
      <c r="AC508" s="26" t="str">
        <f t="shared" si="83"/>
        <v/>
      </c>
      <c r="AE508" s="26" t="str">
        <f t="shared" si="84"/>
        <v/>
      </c>
      <c r="AG508" s="26" t="str">
        <f>IF($D508="", "", COUNTIF($D$11:$D$2510, "&gt;"&amp;$D508)+1+COUNTIF($D$11:$D508, $D508)-1)</f>
        <v/>
      </c>
      <c r="AH508" s="92" t="str">
        <f t="shared" si="85"/>
        <v/>
      </c>
      <c r="AJ508" s="26" t="str">
        <f t="shared" si="86"/>
        <v/>
      </c>
      <c r="AK508" s="26" t="str">
        <f t="shared" si="87"/>
        <v/>
      </c>
    </row>
    <row r="509" spans="1:37" x14ac:dyDescent="0.25">
      <c r="A509" s="97"/>
      <c r="B509" s="26" t="str">
        <f t="shared" si="77"/>
        <v/>
      </c>
      <c r="C509" s="97"/>
      <c r="D509" s="123"/>
      <c r="E509" s="124"/>
      <c r="F509" s="125"/>
      <c r="G509" s="97"/>
      <c r="H509" s="24" t="str">
        <f>IF($E509="", "", IFERROR(ROUND($E509*INDEX('Intro &amp; Setup'!$BY$8:$BY$9, MATCH($E$8, 'Intro &amp; Setup'!$BX$8:$BX$9, 0)), 2), ""))</f>
        <v/>
      </c>
      <c r="I509" s="18" t="str">
        <f>IF(OR($E509="", $F509=""), "", IF($E$8='Intro &amp; Setup'!$BX$9, $F509/$E509, IF($H$8='Intro &amp; Setup'!$BX$9, $F509/$H509, "")))</f>
        <v/>
      </c>
      <c r="J509" s="21" t="str">
        <f>IF(OR($E509="", $F509=""), "", IF($E$8='Intro &amp; Setup'!$BX$8, $F509/$E509, IF($H$8='Intro &amp; Setup'!$BX$8, $F509/$H509, "")))</f>
        <v/>
      </c>
      <c r="K509" s="97"/>
      <c r="L509" s="42" t="str">
        <f t="array" ref="L509">IF($W509="", "", IFERROR(INDEX('Standard Runs'!$D$11:$D$65, MATCH(1, ('Standard Runs'!$F$11:$F$65&lt;=E509)*('Standard Runs'!$G$11:$G$65&gt;=E509), 0)), ""))</f>
        <v/>
      </c>
      <c r="M509" s="45" t="str">
        <f t="shared" si="78"/>
        <v/>
      </c>
      <c r="N509" s="97"/>
      <c r="O509" s="52" t="str">
        <f t="shared" si="79"/>
        <v/>
      </c>
      <c r="P509" s="53" t="str">
        <f>IF(OR($L509="", $M509=""), "", COUNTIFS($L$11:$L$2510, $L509, $M$11:$M$2510, "&lt;"&amp;$M509)+1+COUNTIFS($L$11:$L509, $L509, $M$11:$M509, $M509)-1)</f>
        <v/>
      </c>
      <c r="Q509" s="97"/>
      <c r="R509" s="57" t="str">
        <f t="array" ref="R509">IF(OR($L509="", $M509=""), "", MIN(IF($L$11:$L$2510=$L509, $M$11:$M$2510)))</f>
        <v/>
      </c>
      <c r="S509" s="18" t="str">
        <f t="array" ref="S509">IF(OR($L509="", $M509=""), "", AVERAGEIF($L$11:$L$2510, $L509, $M$11:$M$2510))</f>
        <v/>
      </c>
      <c r="T509" s="21" t="str">
        <f t="array" ref="T509">IF(OR($L509="", $M509=""), "", MAX(IF($L$11:$L$2510=$L509, $M$11:$M$2510)))</f>
        <v/>
      </c>
      <c r="U509" s="97"/>
      <c r="W509" s="26" t="str">
        <f t="shared" si="80"/>
        <v/>
      </c>
      <c r="X509" s="26" t="str">
        <f t="shared" si="81"/>
        <v/>
      </c>
      <c r="Z509" s="48" t="str">
        <f>IFERROR(INDEX('Standard Runs'!$E$11:$E$65, MATCH($L509, 'Standard Runs'!$D$11:$D$65, 0)), "")</f>
        <v/>
      </c>
      <c r="AB509" s="26" t="str">
        <f t="shared" si="82"/>
        <v/>
      </c>
      <c r="AC509" s="26" t="str">
        <f t="shared" si="83"/>
        <v/>
      </c>
      <c r="AE509" s="26" t="str">
        <f t="shared" si="84"/>
        <v/>
      </c>
      <c r="AG509" s="26" t="str">
        <f>IF($D509="", "", COUNTIF($D$11:$D$2510, "&gt;"&amp;$D509)+1+COUNTIF($D$11:$D509, $D509)-1)</f>
        <v/>
      </c>
      <c r="AH509" s="92" t="str">
        <f t="shared" si="85"/>
        <v/>
      </c>
      <c r="AJ509" s="26" t="str">
        <f t="shared" si="86"/>
        <v/>
      </c>
      <c r="AK509" s="26" t="str">
        <f t="shared" si="87"/>
        <v/>
      </c>
    </row>
    <row r="510" spans="1:37" x14ac:dyDescent="0.25">
      <c r="A510" s="97"/>
      <c r="B510" s="26" t="str">
        <f t="shared" si="77"/>
        <v/>
      </c>
      <c r="C510" s="97"/>
      <c r="D510" s="123"/>
      <c r="E510" s="124"/>
      <c r="F510" s="125"/>
      <c r="G510" s="97"/>
      <c r="H510" s="24" t="str">
        <f>IF($E510="", "", IFERROR(ROUND($E510*INDEX('Intro &amp; Setup'!$BY$8:$BY$9, MATCH($E$8, 'Intro &amp; Setup'!$BX$8:$BX$9, 0)), 2), ""))</f>
        <v/>
      </c>
      <c r="I510" s="18" t="str">
        <f>IF(OR($E510="", $F510=""), "", IF($E$8='Intro &amp; Setup'!$BX$9, $F510/$E510, IF($H$8='Intro &amp; Setup'!$BX$9, $F510/$H510, "")))</f>
        <v/>
      </c>
      <c r="J510" s="21" t="str">
        <f>IF(OR($E510="", $F510=""), "", IF($E$8='Intro &amp; Setup'!$BX$8, $F510/$E510, IF($H$8='Intro &amp; Setup'!$BX$8, $F510/$H510, "")))</f>
        <v/>
      </c>
      <c r="K510" s="97"/>
      <c r="L510" s="42" t="str">
        <f t="array" ref="L510">IF($W510="", "", IFERROR(INDEX('Standard Runs'!$D$11:$D$65, MATCH(1, ('Standard Runs'!$F$11:$F$65&lt;=E510)*('Standard Runs'!$G$11:$G$65&gt;=E510), 0)), ""))</f>
        <v/>
      </c>
      <c r="M510" s="45" t="str">
        <f t="shared" si="78"/>
        <v/>
      </c>
      <c r="N510" s="97"/>
      <c r="O510" s="52" t="str">
        <f t="shared" si="79"/>
        <v/>
      </c>
      <c r="P510" s="53" t="str">
        <f>IF(OR($L510="", $M510=""), "", COUNTIFS($L$11:$L$2510, $L510, $M$11:$M$2510, "&lt;"&amp;$M510)+1+COUNTIFS($L$11:$L510, $L510, $M$11:$M510, $M510)-1)</f>
        <v/>
      </c>
      <c r="Q510" s="97"/>
      <c r="R510" s="57" t="str">
        <f t="array" ref="R510">IF(OR($L510="", $M510=""), "", MIN(IF($L$11:$L$2510=$L510, $M$11:$M$2510)))</f>
        <v/>
      </c>
      <c r="S510" s="18" t="str">
        <f t="array" ref="S510">IF(OR($L510="", $M510=""), "", AVERAGEIF($L$11:$L$2510, $L510, $M$11:$M$2510))</f>
        <v/>
      </c>
      <c r="T510" s="21" t="str">
        <f t="array" ref="T510">IF(OR($L510="", $M510=""), "", MAX(IF($L$11:$L$2510=$L510, $M$11:$M$2510)))</f>
        <v/>
      </c>
      <c r="U510" s="97"/>
      <c r="W510" s="26" t="str">
        <f t="shared" si="80"/>
        <v/>
      </c>
      <c r="X510" s="26" t="str">
        <f t="shared" si="81"/>
        <v/>
      </c>
      <c r="Z510" s="48" t="str">
        <f>IFERROR(INDEX('Standard Runs'!$E$11:$E$65, MATCH($L510, 'Standard Runs'!$D$11:$D$65, 0)), "")</f>
        <v/>
      </c>
      <c r="AB510" s="26" t="str">
        <f t="shared" si="82"/>
        <v/>
      </c>
      <c r="AC510" s="26" t="str">
        <f t="shared" si="83"/>
        <v/>
      </c>
      <c r="AE510" s="26" t="str">
        <f t="shared" si="84"/>
        <v/>
      </c>
      <c r="AG510" s="26" t="str">
        <f>IF($D510="", "", COUNTIF($D$11:$D$2510, "&gt;"&amp;$D510)+1+COUNTIF($D$11:$D510, $D510)-1)</f>
        <v/>
      </c>
      <c r="AH510" s="92" t="str">
        <f t="shared" si="85"/>
        <v/>
      </c>
      <c r="AJ510" s="26" t="str">
        <f t="shared" si="86"/>
        <v/>
      </c>
      <c r="AK510" s="26" t="str">
        <f t="shared" si="87"/>
        <v/>
      </c>
    </row>
    <row r="511" spans="1:37" x14ac:dyDescent="0.25">
      <c r="A511" s="97"/>
      <c r="B511" s="26" t="str">
        <f t="shared" si="77"/>
        <v/>
      </c>
      <c r="C511" s="97"/>
      <c r="D511" s="123"/>
      <c r="E511" s="124"/>
      <c r="F511" s="125"/>
      <c r="G511" s="97"/>
      <c r="H511" s="24" t="str">
        <f>IF($E511="", "", IFERROR(ROUND($E511*INDEX('Intro &amp; Setup'!$BY$8:$BY$9, MATCH($E$8, 'Intro &amp; Setup'!$BX$8:$BX$9, 0)), 2), ""))</f>
        <v/>
      </c>
      <c r="I511" s="18" t="str">
        <f>IF(OR($E511="", $F511=""), "", IF($E$8='Intro &amp; Setup'!$BX$9, $F511/$E511, IF($H$8='Intro &amp; Setup'!$BX$9, $F511/$H511, "")))</f>
        <v/>
      </c>
      <c r="J511" s="21" t="str">
        <f>IF(OR($E511="", $F511=""), "", IF($E$8='Intro &amp; Setup'!$BX$8, $F511/$E511, IF($H$8='Intro &amp; Setup'!$BX$8, $F511/$H511, "")))</f>
        <v/>
      </c>
      <c r="K511" s="97"/>
      <c r="L511" s="42" t="str">
        <f t="array" ref="L511">IF($W511="", "", IFERROR(INDEX('Standard Runs'!$D$11:$D$65, MATCH(1, ('Standard Runs'!$F$11:$F$65&lt;=E511)*('Standard Runs'!$G$11:$G$65&gt;=E511), 0)), ""))</f>
        <v/>
      </c>
      <c r="M511" s="45" t="str">
        <f t="shared" si="78"/>
        <v/>
      </c>
      <c r="N511" s="97"/>
      <c r="O511" s="52" t="str">
        <f t="shared" si="79"/>
        <v/>
      </c>
      <c r="P511" s="53" t="str">
        <f>IF(OR($L511="", $M511=""), "", COUNTIFS($L$11:$L$2510, $L511, $M$11:$M$2510, "&lt;"&amp;$M511)+1+COUNTIFS($L$11:$L511, $L511, $M$11:$M511, $M511)-1)</f>
        <v/>
      </c>
      <c r="Q511" s="97"/>
      <c r="R511" s="57" t="str">
        <f t="array" ref="R511">IF(OR($L511="", $M511=""), "", MIN(IF($L$11:$L$2510=$L511, $M$11:$M$2510)))</f>
        <v/>
      </c>
      <c r="S511" s="18" t="str">
        <f t="array" ref="S511">IF(OR($L511="", $M511=""), "", AVERAGEIF($L$11:$L$2510, $L511, $M$11:$M$2510))</f>
        <v/>
      </c>
      <c r="T511" s="21" t="str">
        <f t="array" ref="T511">IF(OR($L511="", $M511=""), "", MAX(IF($L$11:$L$2510=$L511, $M$11:$M$2510)))</f>
        <v/>
      </c>
      <c r="U511" s="97"/>
      <c r="W511" s="26" t="str">
        <f t="shared" si="80"/>
        <v/>
      </c>
      <c r="X511" s="26" t="str">
        <f t="shared" si="81"/>
        <v/>
      </c>
      <c r="Z511" s="48" t="str">
        <f>IFERROR(INDEX('Standard Runs'!$E$11:$E$65, MATCH($L511, 'Standard Runs'!$D$11:$D$65, 0)), "")</f>
        <v/>
      </c>
      <c r="AB511" s="26" t="str">
        <f t="shared" si="82"/>
        <v/>
      </c>
      <c r="AC511" s="26" t="str">
        <f t="shared" si="83"/>
        <v/>
      </c>
      <c r="AE511" s="26" t="str">
        <f t="shared" si="84"/>
        <v/>
      </c>
      <c r="AG511" s="26" t="str">
        <f>IF($D511="", "", COUNTIF($D$11:$D$2510, "&gt;"&amp;$D511)+1+COUNTIF($D$11:$D511, $D511)-1)</f>
        <v/>
      </c>
      <c r="AH511" s="92" t="str">
        <f t="shared" si="85"/>
        <v/>
      </c>
      <c r="AJ511" s="26" t="str">
        <f t="shared" si="86"/>
        <v/>
      </c>
      <c r="AK511" s="26" t="str">
        <f t="shared" si="87"/>
        <v/>
      </c>
    </row>
    <row r="512" spans="1:37" x14ac:dyDescent="0.25">
      <c r="A512" s="97"/>
      <c r="B512" s="26" t="str">
        <f t="shared" si="77"/>
        <v/>
      </c>
      <c r="C512" s="97"/>
      <c r="D512" s="123"/>
      <c r="E512" s="124"/>
      <c r="F512" s="125"/>
      <c r="G512" s="97"/>
      <c r="H512" s="24" t="str">
        <f>IF($E512="", "", IFERROR(ROUND($E512*INDEX('Intro &amp; Setup'!$BY$8:$BY$9, MATCH($E$8, 'Intro &amp; Setup'!$BX$8:$BX$9, 0)), 2), ""))</f>
        <v/>
      </c>
      <c r="I512" s="18" t="str">
        <f>IF(OR($E512="", $F512=""), "", IF($E$8='Intro &amp; Setup'!$BX$9, $F512/$E512, IF($H$8='Intro &amp; Setup'!$BX$9, $F512/$H512, "")))</f>
        <v/>
      </c>
      <c r="J512" s="21" t="str">
        <f>IF(OR($E512="", $F512=""), "", IF($E$8='Intro &amp; Setup'!$BX$8, $F512/$E512, IF($H$8='Intro &amp; Setup'!$BX$8, $F512/$H512, "")))</f>
        <v/>
      </c>
      <c r="K512" s="97"/>
      <c r="L512" s="42" t="str">
        <f t="array" ref="L512">IF($W512="", "", IFERROR(INDEX('Standard Runs'!$D$11:$D$65, MATCH(1, ('Standard Runs'!$F$11:$F$65&lt;=E512)*('Standard Runs'!$G$11:$G$65&gt;=E512), 0)), ""))</f>
        <v/>
      </c>
      <c r="M512" s="45" t="str">
        <f t="shared" si="78"/>
        <v/>
      </c>
      <c r="N512" s="97"/>
      <c r="O512" s="52" t="str">
        <f t="shared" si="79"/>
        <v/>
      </c>
      <c r="P512" s="53" t="str">
        <f>IF(OR($L512="", $M512=""), "", COUNTIFS($L$11:$L$2510, $L512, $M$11:$M$2510, "&lt;"&amp;$M512)+1+COUNTIFS($L$11:$L512, $L512, $M$11:$M512, $M512)-1)</f>
        <v/>
      </c>
      <c r="Q512" s="97"/>
      <c r="R512" s="57" t="str">
        <f t="array" ref="R512">IF(OR($L512="", $M512=""), "", MIN(IF($L$11:$L$2510=$L512, $M$11:$M$2510)))</f>
        <v/>
      </c>
      <c r="S512" s="18" t="str">
        <f t="array" ref="S512">IF(OR($L512="", $M512=""), "", AVERAGEIF($L$11:$L$2510, $L512, $M$11:$M$2510))</f>
        <v/>
      </c>
      <c r="T512" s="21" t="str">
        <f t="array" ref="T512">IF(OR($L512="", $M512=""), "", MAX(IF($L$11:$L$2510=$L512, $M$11:$M$2510)))</f>
        <v/>
      </c>
      <c r="U512" s="97"/>
      <c r="W512" s="26" t="str">
        <f t="shared" si="80"/>
        <v/>
      </c>
      <c r="X512" s="26" t="str">
        <f t="shared" si="81"/>
        <v/>
      </c>
      <c r="Z512" s="48" t="str">
        <f>IFERROR(INDEX('Standard Runs'!$E$11:$E$65, MATCH($L512, 'Standard Runs'!$D$11:$D$65, 0)), "")</f>
        <v/>
      </c>
      <c r="AB512" s="26" t="str">
        <f t="shared" si="82"/>
        <v/>
      </c>
      <c r="AC512" s="26" t="str">
        <f t="shared" si="83"/>
        <v/>
      </c>
      <c r="AE512" s="26" t="str">
        <f t="shared" si="84"/>
        <v/>
      </c>
      <c r="AG512" s="26" t="str">
        <f>IF($D512="", "", COUNTIF($D$11:$D$2510, "&gt;"&amp;$D512)+1+COUNTIF($D$11:$D512, $D512)-1)</f>
        <v/>
      </c>
      <c r="AH512" s="92" t="str">
        <f t="shared" si="85"/>
        <v/>
      </c>
      <c r="AJ512" s="26" t="str">
        <f t="shared" si="86"/>
        <v/>
      </c>
      <c r="AK512" s="26" t="str">
        <f t="shared" si="87"/>
        <v/>
      </c>
    </row>
    <row r="513" spans="1:37" x14ac:dyDescent="0.25">
      <c r="A513" s="97"/>
      <c r="B513" s="26" t="str">
        <f t="shared" si="77"/>
        <v/>
      </c>
      <c r="C513" s="97"/>
      <c r="D513" s="123"/>
      <c r="E513" s="124"/>
      <c r="F513" s="125"/>
      <c r="G513" s="97"/>
      <c r="H513" s="24" t="str">
        <f>IF($E513="", "", IFERROR(ROUND($E513*INDEX('Intro &amp; Setup'!$BY$8:$BY$9, MATCH($E$8, 'Intro &amp; Setup'!$BX$8:$BX$9, 0)), 2), ""))</f>
        <v/>
      </c>
      <c r="I513" s="18" t="str">
        <f>IF(OR($E513="", $F513=""), "", IF($E$8='Intro &amp; Setup'!$BX$9, $F513/$E513, IF($H$8='Intro &amp; Setup'!$BX$9, $F513/$H513, "")))</f>
        <v/>
      </c>
      <c r="J513" s="21" t="str">
        <f>IF(OR($E513="", $F513=""), "", IF($E$8='Intro &amp; Setup'!$BX$8, $F513/$E513, IF($H$8='Intro &amp; Setup'!$BX$8, $F513/$H513, "")))</f>
        <v/>
      </c>
      <c r="K513" s="97"/>
      <c r="L513" s="42" t="str">
        <f t="array" ref="L513">IF($W513="", "", IFERROR(INDEX('Standard Runs'!$D$11:$D$65, MATCH(1, ('Standard Runs'!$F$11:$F$65&lt;=E513)*('Standard Runs'!$G$11:$G$65&gt;=E513), 0)), ""))</f>
        <v/>
      </c>
      <c r="M513" s="45" t="str">
        <f t="shared" si="78"/>
        <v/>
      </c>
      <c r="N513" s="97"/>
      <c r="O513" s="52" t="str">
        <f t="shared" si="79"/>
        <v/>
      </c>
      <c r="P513" s="53" t="str">
        <f>IF(OR($L513="", $M513=""), "", COUNTIFS($L$11:$L$2510, $L513, $M$11:$M$2510, "&lt;"&amp;$M513)+1+COUNTIFS($L$11:$L513, $L513, $M$11:$M513, $M513)-1)</f>
        <v/>
      </c>
      <c r="Q513" s="97"/>
      <c r="R513" s="57" t="str">
        <f t="array" ref="R513">IF(OR($L513="", $M513=""), "", MIN(IF($L$11:$L$2510=$L513, $M$11:$M$2510)))</f>
        <v/>
      </c>
      <c r="S513" s="18" t="str">
        <f t="array" ref="S513">IF(OR($L513="", $M513=""), "", AVERAGEIF($L$11:$L$2510, $L513, $M$11:$M$2510))</f>
        <v/>
      </c>
      <c r="T513" s="21" t="str">
        <f t="array" ref="T513">IF(OR($L513="", $M513=""), "", MAX(IF($L$11:$L$2510=$L513, $M$11:$M$2510)))</f>
        <v/>
      </c>
      <c r="U513" s="97"/>
      <c r="W513" s="26" t="str">
        <f t="shared" si="80"/>
        <v/>
      </c>
      <c r="X513" s="26" t="str">
        <f t="shared" si="81"/>
        <v/>
      </c>
      <c r="Z513" s="48" t="str">
        <f>IFERROR(INDEX('Standard Runs'!$E$11:$E$65, MATCH($L513, 'Standard Runs'!$D$11:$D$65, 0)), "")</f>
        <v/>
      </c>
      <c r="AB513" s="26" t="str">
        <f t="shared" si="82"/>
        <v/>
      </c>
      <c r="AC513" s="26" t="str">
        <f t="shared" si="83"/>
        <v/>
      </c>
      <c r="AE513" s="26" t="str">
        <f t="shared" si="84"/>
        <v/>
      </c>
      <c r="AG513" s="26" t="str">
        <f>IF($D513="", "", COUNTIF($D$11:$D$2510, "&gt;"&amp;$D513)+1+COUNTIF($D$11:$D513, $D513)-1)</f>
        <v/>
      </c>
      <c r="AH513" s="92" t="str">
        <f t="shared" si="85"/>
        <v/>
      </c>
      <c r="AJ513" s="26" t="str">
        <f t="shared" si="86"/>
        <v/>
      </c>
      <c r="AK513" s="26" t="str">
        <f t="shared" si="87"/>
        <v/>
      </c>
    </row>
    <row r="514" spans="1:37" x14ac:dyDescent="0.25">
      <c r="A514" s="97"/>
      <c r="B514" s="26" t="str">
        <f t="shared" si="77"/>
        <v/>
      </c>
      <c r="C514" s="97"/>
      <c r="D514" s="123"/>
      <c r="E514" s="124"/>
      <c r="F514" s="125"/>
      <c r="G514" s="97"/>
      <c r="H514" s="24" t="str">
        <f>IF($E514="", "", IFERROR(ROUND($E514*INDEX('Intro &amp; Setup'!$BY$8:$BY$9, MATCH($E$8, 'Intro &amp; Setup'!$BX$8:$BX$9, 0)), 2), ""))</f>
        <v/>
      </c>
      <c r="I514" s="18" t="str">
        <f>IF(OR($E514="", $F514=""), "", IF($E$8='Intro &amp; Setup'!$BX$9, $F514/$E514, IF($H$8='Intro &amp; Setup'!$BX$9, $F514/$H514, "")))</f>
        <v/>
      </c>
      <c r="J514" s="21" t="str">
        <f>IF(OR($E514="", $F514=""), "", IF($E$8='Intro &amp; Setup'!$BX$8, $F514/$E514, IF($H$8='Intro &amp; Setup'!$BX$8, $F514/$H514, "")))</f>
        <v/>
      </c>
      <c r="K514" s="97"/>
      <c r="L514" s="42" t="str">
        <f t="array" ref="L514">IF($W514="", "", IFERROR(INDEX('Standard Runs'!$D$11:$D$65, MATCH(1, ('Standard Runs'!$F$11:$F$65&lt;=E514)*('Standard Runs'!$G$11:$G$65&gt;=E514), 0)), ""))</f>
        <v/>
      </c>
      <c r="M514" s="45" t="str">
        <f t="shared" si="78"/>
        <v/>
      </c>
      <c r="N514" s="97"/>
      <c r="O514" s="52" t="str">
        <f t="shared" si="79"/>
        <v/>
      </c>
      <c r="P514" s="53" t="str">
        <f>IF(OR($L514="", $M514=""), "", COUNTIFS($L$11:$L$2510, $L514, $M$11:$M$2510, "&lt;"&amp;$M514)+1+COUNTIFS($L$11:$L514, $L514, $M$11:$M514, $M514)-1)</f>
        <v/>
      </c>
      <c r="Q514" s="97"/>
      <c r="R514" s="57" t="str">
        <f t="array" ref="R514">IF(OR($L514="", $M514=""), "", MIN(IF($L$11:$L$2510=$L514, $M$11:$M$2510)))</f>
        <v/>
      </c>
      <c r="S514" s="18" t="str">
        <f t="array" ref="S514">IF(OR($L514="", $M514=""), "", AVERAGEIF($L$11:$L$2510, $L514, $M$11:$M$2510))</f>
        <v/>
      </c>
      <c r="T514" s="21" t="str">
        <f t="array" ref="T514">IF(OR($L514="", $M514=""), "", MAX(IF($L$11:$L$2510=$L514, $M$11:$M$2510)))</f>
        <v/>
      </c>
      <c r="U514" s="97"/>
      <c r="W514" s="26" t="str">
        <f t="shared" si="80"/>
        <v/>
      </c>
      <c r="X514" s="26" t="str">
        <f t="shared" si="81"/>
        <v/>
      </c>
      <c r="Z514" s="48" t="str">
        <f>IFERROR(INDEX('Standard Runs'!$E$11:$E$65, MATCH($L514, 'Standard Runs'!$D$11:$D$65, 0)), "")</f>
        <v/>
      </c>
      <c r="AB514" s="26" t="str">
        <f t="shared" si="82"/>
        <v/>
      </c>
      <c r="AC514" s="26" t="str">
        <f t="shared" si="83"/>
        <v/>
      </c>
      <c r="AE514" s="26" t="str">
        <f t="shared" si="84"/>
        <v/>
      </c>
      <c r="AG514" s="26" t="str">
        <f>IF($D514="", "", COUNTIF($D$11:$D$2510, "&gt;"&amp;$D514)+1+COUNTIF($D$11:$D514, $D514)-1)</f>
        <v/>
      </c>
      <c r="AH514" s="92" t="str">
        <f t="shared" si="85"/>
        <v/>
      </c>
      <c r="AJ514" s="26" t="str">
        <f t="shared" si="86"/>
        <v/>
      </c>
      <c r="AK514" s="26" t="str">
        <f t="shared" si="87"/>
        <v/>
      </c>
    </row>
    <row r="515" spans="1:37" x14ac:dyDescent="0.25">
      <c r="A515" s="97"/>
      <c r="B515" s="26" t="str">
        <f t="shared" si="77"/>
        <v/>
      </c>
      <c r="C515" s="97"/>
      <c r="D515" s="123"/>
      <c r="E515" s="124"/>
      <c r="F515" s="125"/>
      <c r="G515" s="97"/>
      <c r="H515" s="24" t="str">
        <f>IF($E515="", "", IFERROR(ROUND($E515*INDEX('Intro &amp; Setup'!$BY$8:$BY$9, MATCH($E$8, 'Intro &amp; Setup'!$BX$8:$BX$9, 0)), 2), ""))</f>
        <v/>
      </c>
      <c r="I515" s="18" t="str">
        <f>IF(OR($E515="", $F515=""), "", IF($E$8='Intro &amp; Setup'!$BX$9, $F515/$E515, IF($H$8='Intro &amp; Setup'!$BX$9, $F515/$H515, "")))</f>
        <v/>
      </c>
      <c r="J515" s="21" t="str">
        <f>IF(OR($E515="", $F515=""), "", IF($E$8='Intro &amp; Setup'!$BX$8, $F515/$E515, IF($H$8='Intro &amp; Setup'!$BX$8, $F515/$H515, "")))</f>
        <v/>
      </c>
      <c r="K515" s="97"/>
      <c r="L515" s="42" t="str">
        <f t="array" ref="L515">IF($W515="", "", IFERROR(INDEX('Standard Runs'!$D$11:$D$65, MATCH(1, ('Standard Runs'!$F$11:$F$65&lt;=E515)*('Standard Runs'!$G$11:$G$65&gt;=E515), 0)), ""))</f>
        <v/>
      </c>
      <c r="M515" s="45" t="str">
        <f t="shared" si="78"/>
        <v/>
      </c>
      <c r="N515" s="97"/>
      <c r="O515" s="52" t="str">
        <f t="shared" si="79"/>
        <v/>
      </c>
      <c r="P515" s="53" t="str">
        <f>IF(OR($L515="", $M515=""), "", COUNTIFS($L$11:$L$2510, $L515, $M$11:$M$2510, "&lt;"&amp;$M515)+1+COUNTIFS($L$11:$L515, $L515, $M$11:$M515, $M515)-1)</f>
        <v/>
      </c>
      <c r="Q515" s="97"/>
      <c r="R515" s="57" t="str">
        <f t="array" ref="R515">IF(OR($L515="", $M515=""), "", MIN(IF($L$11:$L$2510=$L515, $M$11:$M$2510)))</f>
        <v/>
      </c>
      <c r="S515" s="18" t="str">
        <f t="array" ref="S515">IF(OR($L515="", $M515=""), "", AVERAGEIF($L$11:$L$2510, $L515, $M$11:$M$2510))</f>
        <v/>
      </c>
      <c r="T515" s="21" t="str">
        <f t="array" ref="T515">IF(OR($L515="", $M515=""), "", MAX(IF($L$11:$L$2510=$L515, $M$11:$M$2510)))</f>
        <v/>
      </c>
      <c r="U515" s="97"/>
      <c r="W515" s="26" t="str">
        <f t="shared" si="80"/>
        <v/>
      </c>
      <c r="X515" s="26" t="str">
        <f t="shared" si="81"/>
        <v/>
      </c>
      <c r="Z515" s="48" t="str">
        <f>IFERROR(INDEX('Standard Runs'!$E$11:$E$65, MATCH($L515, 'Standard Runs'!$D$11:$D$65, 0)), "")</f>
        <v/>
      </c>
      <c r="AB515" s="26" t="str">
        <f t="shared" si="82"/>
        <v/>
      </c>
      <c r="AC515" s="26" t="str">
        <f t="shared" si="83"/>
        <v/>
      </c>
      <c r="AE515" s="26" t="str">
        <f t="shared" si="84"/>
        <v/>
      </c>
      <c r="AG515" s="26" t="str">
        <f>IF($D515="", "", COUNTIF($D$11:$D$2510, "&gt;"&amp;$D515)+1+COUNTIF($D$11:$D515, $D515)-1)</f>
        <v/>
      </c>
      <c r="AH515" s="92" t="str">
        <f t="shared" si="85"/>
        <v/>
      </c>
      <c r="AJ515" s="26" t="str">
        <f t="shared" si="86"/>
        <v/>
      </c>
      <c r="AK515" s="26" t="str">
        <f t="shared" si="87"/>
        <v/>
      </c>
    </row>
    <row r="516" spans="1:37" x14ac:dyDescent="0.25">
      <c r="A516" s="97"/>
      <c r="B516" s="26" t="str">
        <f t="shared" si="77"/>
        <v/>
      </c>
      <c r="C516" s="97"/>
      <c r="D516" s="123"/>
      <c r="E516" s="124"/>
      <c r="F516" s="125"/>
      <c r="G516" s="97"/>
      <c r="H516" s="24" t="str">
        <f>IF($E516="", "", IFERROR(ROUND($E516*INDEX('Intro &amp; Setup'!$BY$8:$BY$9, MATCH($E$8, 'Intro &amp; Setup'!$BX$8:$BX$9, 0)), 2), ""))</f>
        <v/>
      </c>
      <c r="I516" s="18" t="str">
        <f>IF(OR($E516="", $F516=""), "", IF($E$8='Intro &amp; Setup'!$BX$9, $F516/$E516, IF($H$8='Intro &amp; Setup'!$BX$9, $F516/$H516, "")))</f>
        <v/>
      </c>
      <c r="J516" s="21" t="str">
        <f>IF(OR($E516="", $F516=""), "", IF($E$8='Intro &amp; Setup'!$BX$8, $F516/$E516, IF($H$8='Intro &amp; Setup'!$BX$8, $F516/$H516, "")))</f>
        <v/>
      </c>
      <c r="K516" s="97"/>
      <c r="L516" s="42" t="str">
        <f t="array" ref="L516">IF($W516="", "", IFERROR(INDEX('Standard Runs'!$D$11:$D$65, MATCH(1, ('Standard Runs'!$F$11:$F$65&lt;=E516)*('Standard Runs'!$G$11:$G$65&gt;=E516), 0)), ""))</f>
        <v/>
      </c>
      <c r="M516" s="45" t="str">
        <f t="shared" si="78"/>
        <v/>
      </c>
      <c r="N516" s="97"/>
      <c r="O516" s="52" t="str">
        <f t="shared" si="79"/>
        <v/>
      </c>
      <c r="P516" s="53" t="str">
        <f>IF(OR($L516="", $M516=""), "", COUNTIFS($L$11:$L$2510, $L516, $M$11:$M$2510, "&lt;"&amp;$M516)+1+COUNTIFS($L$11:$L516, $L516, $M$11:$M516, $M516)-1)</f>
        <v/>
      </c>
      <c r="Q516" s="97"/>
      <c r="R516" s="57" t="str">
        <f t="array" ref="R516">IF(OR($L516="", $M516=""), "", MIN(IF($L$11:$L$2510=$L516, $M$11:$M$2510)))</f>
        <v/>
      </c>
      <c r="S516" s="18" t="str">
        <f t="array" ref="S516">IF(OR($L516="", $M516=""), "", AVERAGEIF($L$11:$L$2510, $L516, $M$11:$M$2510))</f>
        <v/>
      </c>
      <c r="T516" s="21" t="str">
        <f t="array" ref="T516">IF(OR($L516="", $M516=""), "", MAX(IF($L$11:$L$2510=$L516, $M$11:$M$2510)))</f>
        <v/>
      </c>
      <c r="U516" s="97"/>
      <c r="W516" s="26" t="str">
        <f t="shared" si="80"/>
        <v/>
      </c>
      <c r="X516" s="26" t="str">
        <f t="shared" si="81"/>
        <v/>
      </c>
      <c r="Z516" s="48" t="str">
        <f>IFERROR(INDEX('Standard Runs'!$E$11:$E$65, MATCH($L516, 'Standard Runs'!$D$11:$D$65, 0)), "")</f>
        <v/>
      </c>
      <c r="AB516" s="26" t="str">
        <f t="shared" si="82"/>
        <v/>
      </c>
      <c r="AC516" s="26" t="str">
        <f t="shared" si="83"/>
        <v/>
      </c>
      <c r="AE516" s="26" t="str">
        <f t="shared" si="84"/>
        <v/>
      </c>
      <c r="AG516" s="26" t="str">
        <f>IF($D516="", "", COUNTIF($D$11:$D$2510, "&gt;"&amp;$D516)+1+COUNTIF($D$11:$D516, $D516)-1)</f>
        <v/>
      </c>
      <c r="AH516" s="92" t="str">
        <f t="shared" si="85"/>
        <v/>
      </c>
      <c r="AJ516" s="26" t="str">
        <f t="shared" si="86"/>
        <v/>
      </c>
      <c r="AK516" s="26" t="str">
        <f t="shared" si="87"/>
        <v/>
      </c>
    </row>
    <row r="517" spans="1:37" x14ac:dyDescent="0.25">
      <c r="A517" s="97"/>
      <c r="B517" s="26" t="str">
        <f t="shared" si="77"/>
        <v/>
      </c>
      <c r="C517" s="97"/>
      <c r="D517" s="123"/>
      <c r="E517" s="124"/>
      <c r="F517" s="125"/>
      <c r="G517" s="97"/>
      <c r="H517" s="24" t="str">
        <f>IF($E517="", "", IFERROR(ROUND($E517*INDEX('Intro &amp; Setup'!$BY$8:$BY$9, MATCH($E$8, 'Intro &amp; Setup'!$BX$8:$BX$9, 0)), 2), ""))</f>
        <v/>
      </c>
      <c r="I517" s="18" t="str">
        <f>IF(OR($E517="", $F517=""), "", IF($E$8='Intro &amp; Setup'!$BX$9, $F517/$E517, IF($H$8='Intro &amp; Setup'!$BX$9, $F517/$H517, "")))</f>
        <v/>
      </c>
      <c r="J517" s="21" t="str">
        <f>IF(OR($E517="", $F517=""), "", IF($E$8='Intro &amp; Setup'!$BX$8, $F517/$E517, IF($H$8='Intro &amp; Setup'!$BX$8, $F517/$H517, "")))</f>
        <v/>
      </c>
      <c r="K517" s="97"/>
      <c r="L517" s="42" t="str">
        <f t="array" ref="L517">IF($W517="", "", IFERROR(INDEX('Standard Runs'!$D$11:$D$65, MATCH(1, ('Standard Runs'!$F$11:$F$65&lt;=E517)*('Standard Runs'!$G$11:$G$65&gt;=E517), 0)), ""))</f>
        <v/>
      </c>
      <c r="M517" s="45" t="str">
        <f t="shared" si="78"/>
        <v/>
      </c>
      <c r="N517" s="97"/>
      <c r="O517" s="52" t="str">
        <f t="shared" si="79"/>
        <v/>
      </c>
      <c r="P517" s="53" t="str">
        <f>IF(OR($L517="", $M517=""), "", COUNTIFS($L$11:$L$2510, $L517, $M$11:$M$2510, "&lt;"&amp;$M517)+1+COUNTIFS($L$11:$L517, $L517, $M$11:$M517, $M517)-1)</f>
        <v/>
      </c>
      <c r="Q517" s="97"/>
      <c r="R517" s="57" t="str">
        <f t="array" ref="R517">IF(OR($L517="", $M517=""), "", MIN(IF($L$11:$L$2510=$L517, $M$11:$M$2510)))</f>
        <v/>
      </c>
      <c r="S517" s="18" t="str">
        <f t="array" ref="S517">IF(OR($L517="", $M517=""), "", AVERAGEIF($L$11:$L$2510, $L517, $M$11:$M$2510))</f>
        <v/>
      </c>
      <c r="T517" s="21" t="str">
        <f t="array" ref="T517">IF(OR($L517="", $M517=""), "", MAX(IF($L$11:$L$2510=$L517, $M$11:$M$2510)))</f>
        <v/>
      </c>
      <c r="U517" s="97"/>
      <c r="W517" s="26" t="str">
        <f t="shared" si="80"/>
        <v/>
      </c>
      <c r="X517" s="26" t="str">
        <f t="shared" si="81"/>
        <v/>
      </c>
      <c r="Z517" s="48" t="str">
        <f>IFERROR(INDEX('Standard Runs'!$E$11:$E$65, MATCH($L517, 'Standard Runs'!$D$11:$D$65, 0)), "")</f>
        <v/>
      </c>
      <c r="AB517" s="26" t="str">
        <f t="shared" si="82"/>
        <v/>
      </c>
      <c r="AC517" s="26" t="str">
        <f t="shared" si="83"/>
        <v/>
      </c>
      <c r="AE517" s="26" t="str">
        <f t="shared" si="84"/>
        <v/>
      </c>
      <c r="AG517" s="26" t="str">
        <f>IF($D517="", "", COUNTIF($D$11:$D$2510, "&gt;"&amp;$D517)+1+COUNTIF($D$11:$D517, $D517)-1)</f>
        <v/>
      </c>
      <c r="AH517" s="92" t="str">
        <f t="shared" si="85"/>
        <v/>
      </c>
      <c r="AJ517" s="26" t="str">
        <f t="shared" si="86"/>
        <v/>
      </c>
      <c r="AK517" s="26" t="str">
        <f t="shared" si="87"/>
        <v/>
      </c>
    </row>
    <row r="518" spans="1:37" x14ac:dyDescent="0.25">
      <c r="A518" s="97"/>
      <c r="B518" s="26" t="str">
        <f t="shared" si="77"/>
        <v/>
      </c>
      <c r="C518" s="97"/>
      <c r="D518" s="123"/>
      <c r="E518" s="124"/>
      <c r="F518" s="125"/>
      <c r="G518" s="97"/>
      <c r="H518" s="24" t="str">
        <f>IF($E518="", "", IFERROR(ROUND($E518*INDEX('Intro &amp; Setup'!$BY$8:$BY$9, MATCH($E$8, 'Intro &amp; Setup'!$BX$8:$BX$9, 0)), 2), ""))</f>
        <v/>
      </c>
      <c r="I518" s="18" t="str">
        <f>IF(OR($E518="", $F518=""), "", IF($E$8='Intro &amp; Setup'!$BX$9, $F518/$E518, IF($H$8='Intro &amp; Setup'!$BX$9, $F518/$H518, "")))</f>
        <v/>
      </c>
      <c r="J518" s="21" t="str">
        <f>IF(OR($E518="", $F518=""), "", IF($E$8='Intro &amp; Setup'!$BX$8, $F518/$E518, IF($H$8='Intro &amp; Setup'!$BX$8, $F518/$H518, "")))</f>
        <v/>
      </c>
      <c r="K518" s="97"/>
      <c r="L518" s="42" t="str">
        <f t="array" ref="L518">IF($W518="", "", IFERROR(INDEX('Standard Runs'!$D$11:$D$65, MATCH(1, ('Standard Runs'!$F$11:$F$65&lt;=E518)*('Standard Runs'!$G$11:$G$65&gt;=E518), 0)), ""))</f>
        <v/>
      </c>
      <c r="M518" s="45" t="str">
        <f t="shared" si="78"/>
        <v/>
      </c>
      <c r="N518" s="97"/>
      <c r="O518" s="52" t="str">
        <f t="shared" si="79"/>
        <v/>
      </c>
      <c r="P518" s="53" t="str">
        <f>IF(OR($L518="", $M518=""), "", COUNTIFS($L$11:$L$2510, $L518, $M$11:$M$2510, "&lt;"&amp;$M518)+1+COUNTIFS($L$11:$L518, $L518, $M$11:$M518, $M518)-1)</f>
        <v/>
      </c>
      <c r="Q518" s="97"/>
      <c r="R518" s="57" t="str">
        <f t="array" ref="R518">IF(OR($L518="", $M518=""), "", MIN(IF($L$11:$L$2510=$L518, $M$11:$M$2510)))</f>
        <v/>
      </c>
      <c r="S518" s="18" t="str">
        <f t="array" ref="S518">IF(OR($L518="", $M518=""), "", AVERAGEIF($L$11:$L$2510, $L518, $M$11:$M$2510))</f>
        <v/>
      </c>
      <c r="T518" s="21" t="str">
        <f t="array" ref="T518">IF(OR($L518="", $M518=""), "", MAX(IF($L$11:$L$2510=$L518, $M$11:$M$2510)))</f>
        <v/>
      </c>
      <c r="U518" s="97"/>
      <c r="W518" s="26" t="str">
        <f t="shared" si="80"/>
        <v/>
      </c>
      <c r="X518" s="26" t="str">
        <f t="shared" si="81"/>
        <v/>
      </c>
      <c r="Z518" s="48" t="str">
        <f>IFERROR(INDEX('Standard Runs'!$E$11:$E$65, MATCH($L518, 'Standard Runs'!$D$11:$D$65, 0)), "")</f>
        <v/>
      </c>
      <c r="AB518" s="26" t="str">
        <f t="shared" si="82"/>
        <v/>
      </c>
      <c r="AC518" s="26" t="str">
        <f t="shared" si="83"/>
        <v/>
      </c>
      <c r="AE518" s="26" t="str">
        <f t="shared" si="84"/>
        <v/>
      </c>
      <c r="AG518" s="26" t="str">
        <f>IF($D518="", "", COUNTIF($D$11:$D$2510, "&gt;"&amp;$D518)+1+COUNTIF($D$11:$D518, $D518)-1)</f>
        <v/>
      </c>
      <c r="AH518" s="92" t="str">
        <f t="shared" si="85"/>
        <v/>
      </c>
      <c r="AJ518" s="26" t="str">
        <f t="shared" si="86"/>
        <v/>
      </c>
      <c r="AK518" s="26" t="str">
        <f t="shared" si="87"/>
        <v/>
      </c>
    </row>
    <row r="519" spans="1:37" x14ac:dyDescent="0.25">
      <c r="A519" s="97"/>
      <c r="B519" s="26" t="str">
        <f t="shared" si="77"/>
        <v/>
      </c>
      <c r="C519" s="97"/>
      <c r="D519" s="123"/>
      <c r="E519" s="124"/>
      <c r="F519" s="125"/>
      <c r="G519" s="97"/>
      <c r="H519" s="24" t="str">
        <f>IF($E519="", "", IFERROR(ROUND($E519*INDEX('Intro &amp; Setup'!$BY$8:$BY$9, MATCH($E$8, 'Intro &amp; Setup'!$BX$8:$BX$9, 0)), 2), ""))</f>
        <v/>
      </c>
      <c r="I519" s="18" t="str">
        <f>IF(OR($E519="", $F519=""), "", IF($E$8='Intro &amp; Setup'!$BX$9, $F519/$E519, IF($H$8='Intro &amp; Setup'!$BX$9, $F519/$H519, "")))</f>
        <v/>
      </c>
      <c r="J519" s="21" t="str">
        <f>IF(OR($E519="", $F519=""), "", IF($E$8='Intro &amp; Setup'!$BX$8, $F519/$E519, IF($H$8='Intro &amp; Setup'!$BX$8, $F519/$H519, "")))</f>
        <v/>
      </c>
      <c r="K519" s="97"/>
      <c r="L519" s="42" t="str">
        <f t="array" ref="L519">IF($W519="", "", IFERROR(INDEX('Standard Runs'!$D$11:$D$65, MATCH(1, ('Standard Runs'!$F$11:$F$65&lt;=E519)*('Standard Runs'!$G$11:$G$65&gt;=E519), 0)), ""))</f>
        <v/>
      </c>
      <c r="M519" s="45" t="str">
        <f t="shared" si="78"/>
        <v/>
      </c>
      <c r="N519" s="97"/>
      <c r="O519" s="52" t="str">
        <f t="shared" si="79"/>
        <v/>
      </c>
      <c r="P519" s="53" t="str">
        <f>IF(OR($L519="", $M519=""), "", COUNTIFS($L$11:$L$2510, $L519, $M$11:$M$2510, "&lt;"&amp;$M519)+1+COUNTIFS($L$11:$L519, $L519, $M$11:$M519, $M519)-1)</f>
        <v/>
      </c>
      <c r="Q519" s="97"/>
      <c r="R519" s="57" t="str">
        <f t="array" ref="R519">IF(OR($L519="", $M519=""), "", MIN(IF($L$11:$L$2510=$L519, $M$11:$M$2510)))</f>
        <v/>
      </c>
      <c r="S519" s="18" t="str">
        <f t="array" ref="S519">IF(OR($L519="", $M519=""), "", AVERAGEIF($L$11:$L$2510, $L519, $M$11:$M$2510))</f>
        <v/>
      </c>
      <c r="T519" s="21" t="str">
        <f t="array" ref="T519">IF(OR($L519="", $M519=""), "", MAX(IF($L$11:$L$2510=$L519, $M$11:$M$2510)))</f>
        <v/>
      </c>
      <c r="U519" s="97"/>
      <c r="W519" s="26" t="str">
        <f t="shared" si="80"/>
        <v/>
      </c>
      <c r="X519" s="26" t="str">
        <f t="shared" si="81"/>
        <v/>
      </c>
      <c r="Z519" s="48" t="str">
        <f>IFERROR(INDEX('Standard Runs'!$E$11:$E$65, MATCH($L519, 'Standard Runs'!$D$11:$D$65, 0)), "")</f>
        <v/>
      </c>
      <c r="AB519" s="26" t="str">
        <f t="shared" si="82"/>
        <v/>
      </c>
      <c r="AC519" s="26" t="str">
        <f t="shared" si="83"/>
        <v/>
      </c>
      <c r="AE519" s="26" t="str">
        <f t="shared" si="84"/>
        <v/>
      </c>
      <c r="AG519" s="26" t="str">
        <f>IF($D519="", "", COUNTIF($D$11:$D$2510, "&gt;"&amp;$D519)+1+COUNTIF($D$11:$D519, $D519)-1)</f>
        <v/>
      </c>
      <c r="AH519" s="92" t="str">
        <f t="shared" si="85"/>
        <v/>
      </c>
      <c r="AJ519" s="26" t="str">
        <f t="shared" si="86"/>
        <v/>
      </c>
      <c r="AK519" s="26" t="str">
        <f t="shared" si="87"/>
        <v/>
      </c>
    </row>
    <row r="520" spans="1:37" x14ac:dyDescent="0.25">
      <c r="A520" s="97"/>
      <c r="B520" s="26" t="str">
        <f t="shared" si="77"/>
        <v/>
      </c>
      <c r="C520" s="97"/>
      <c r="D520" s="123"/>
      <c r="E520" s="124"/>
      <c r="F520" s="125"/>
      <c r="G520" s="97"/>
      <c r="H520" s="24" t="str">
        <f>IF($E520="", "", IFERROR(ROUND($E520*INDEX('Intro &amp; Setup'!$BY$8:$BY$9, MATCH($E$8, 'Intro &amp; Setup'!$BX$8:$BX$9, 0)), 2), ""))</f>
        <v/>
      </c>
      <c r="I520" s="18" t="str">
        <f>IF(OR($E520="", $F520=""), "", IF($E$8='Intro &amp; Setup'!$BX$9, $F520/$E520, IF($H$8='Intro &amp; Setup'!$BX$9, $F520/$H520, "")))</f>
        <v/>
      </c>
      <c r="J520" s="21" t="str">
        <f>IF(OR($E520="", $F520=""), "", IF($E$8='Intro &amp; Setup'!$BX$8, $F520/$E520, IF($H$8='Intro &amp; Setup'!$BX$8, $F520/$H520, "")))</f>
        <v/>
      </c>
      <c r="K520" s="97"/>
      <c r="L520" s="42" t="str">
        <f t="array" ref="L520">IF($W520="", "", IFERROR(INDEX('Standard Runs'!$D$11:$D$65, MATCH(1, ('Standard Runs'!$F$11:$F$65&lt;=E520)*('Standard Runs'!$G$11:$G$65&gt;=E520), 0)), ""))</f>
        <v/>
      </c>
      <c r="M520" s="45" t="str">
        <f t="shared" si="78"/>
        <v/>
      </c>
      <c r="N520" s="97"/>
      <c r="O520" s="52" t="str">
        <f t="shared" si="79"/>
        <v/>
      </c>
      <c r="P520" s="53" t="str">
        <f>IF(OR($L520="", $M520=""), "", COUNTIFS($L$11:$L$2510, $L520, $M$11:$M$2510, "&lt;"&amp;$M520)+1+COUNTIFS($L$11:$L520, $L520, $M$11:$M520, $M520)-1)</f>
        <v/>
      </c>
      <c r="Q520" s="97"/>
      <c r="R520" s="57" t="str">
        <f t="array" ref="R520">IF(OR($L520="", $M520=""), "", MIN(IF($L$11:$L$2510=$L520, $M$11:$M$2510)))</f>
        <v/>
      </c>
      <c r="S520" s="18" t="str">
        <f t="array" ref="S520">IF(OR($L520="", $M520=""), "", AVERAGEIF($L$11:$L$2510, $L520, $M$11:$M$2510))</f>
        <v/>
      </c>
      <c r="T520" s="21" t="str">
        <f t="array" ref="T520">IF(OR($L520="", $M520=""), "", MAX(IF($L$11:$L$2510=$L520, $M$11:$M$2510)))</f>
        <v/>
      </c>
      <c r="U520" s="97"/>
      <c r="W520" s="26" t="str">
        <f t="shared" si="80"/>
        <v/>
      </c>
      <c r="X520" s="26" t="str">
        <f t="shared" si="81"/>
        <v/>
      </c>
      <c r="Z520" s="48" t="str">
        <f>IFERROR(INDEX('Standard Runs'!$E$11:$E$65, MATCH($L520, 'Standard Runs'!$D$11:$D$65, 0)), "")</f>
        <v/>
      </c>
      <c r="AB520" s="26" t="str">
        <f t="shared" si="82"/>
        <v/>
      </c>
      <c r="AC520" s="26" t="str">
        <f t="shared" si="83"/>
        <v/>
      </c>
      <c r="AE520" s="26" t="str">
        <f t="shared" si="84"/>
        <v/>
      </c>
      <c r="AG520" s="26" t="str">
        <f>IF($D520="", "", COUNTIF($D$11:$D$2510, "&gt;"&amp;$D520)+1+COUNTIF($D$11:$D520, $D520)-1)</f>
        <v/>
      </c>
      <c r="AH520" s="92" t="str">
        <f t="shared" si="85"/>
        <v/>
      </c>
      <c r="AJ520" s="26" t="str">
        <f t="shared" si="86"/>
        <v/>
      </c>
      <c r="AK520" s="26" t="str">
        <f t="shared" si="87"/>
        <v/>
      </c>
    </row>
    <row r="521" spans="1:37" x14ac:dyDescent="0.25">
      <c r="A521" s="97"/>
      <c r="B521" s="26" t="str">
        <f t="shared" si="77"/>
        <v/>
      </c>
      <c r="C521" s="97"/>
      <c r="D521" s="123"/>
      <c r="E521" s="124"/>
      <c r="F521" s="125"/>
      <c r="G521" s="97"/>
      <c r="H521" s="24" t="str">
        <f>IF($E521="", "", IFERROR(ROUND($E521*INDEX('Intro &amp; Setup'!$BY$8:$BY$9, MATCH($E$8, 'Intro &amp; Setup'!$BX$8:$BX$9, 0)), 2), ""))</f>
        <v/>
      </c>
      <c r="I521" s="18" t="str">
        <f>IF(OR($E521="", $F521=""), "", IF($E$8='Intro &amp; Setup'!$BX$9, $F521/$E521, IF($H$8='Intro &amp; Setup'!$BX$9, $F521/$H521, "")))</f>
        <v/>
      </c>
      <c r="J521" s="21" t="str">
        <f>IF(OR($E521="", $F521=""), "", IF($E$8='Intro &amp; Setup'!$BX$8, $F521/$E521, IF($H$8='Intro &amp; Setup'!$BX$8, $F521/$H521, "")))</f>
        <v/>
      </c>
      <c r="K521" s="97"/>
      <c r="L521" s="42" t="str">
        <f t="array" ref="L521">IF($W521="", "", IFERROR(INDEX('Standard Runs'!$D$11:$D$65, MATCH(1, ('Standard Runs'!$F$11:$F$65&lt;=E521)*('Standard Runs'!$G$11:$G$65&gt;=E521), 0)), ""))</f>
        <v/>
      </c>
      <c r="M521" s="45" t="str">
        <f t="shared" si="78"/>
        <v/>
      </c>
      <c r="N521" s="97"/>
      <c r="O521" s="52" t="str">
        <f t="shared" si="79"/>
        <v/>
      </c>
      <c r="P521" s="53" t="str">
        <f>IF(OR($L521="", $M521=""), "", COUNTIFS($L$11:$L$2510, $L521, $M$11:$M$2510, "&lt;"&amp;$M521)+1+COUNTIFS($L$11:$L521, $L521, $M$11:$M521, $M521)-1)</f>
        <v/>
      </c>
      <c r="Q521" s="97"/>
      <c r="R521" s="57" t="str">
        <f t="array" ref="R521">IF(OR($L521="", $M521=""), "", MIN(IF($L$11:$L$2510=$L521, $M$11:$M$2510)))</f>
        <v/>
      </c>
      <c r="S521" s="18" t="str">
        <f t="array" ref="S521">IF(OR($L521="", $M521=""), "", AVERAGEIF($L$11:$L$2510, $L521, $M$11:$M$2510))</f>
        <v/>
      </c>
      <c r="T521" s="21" t="str">
        <f t="array" ref="T521">IF(OR($L521="", $M521=""), "", MAX(IF($L$11:$L$2510=$L521, $M$11:$M$2510)))</f>
        <v/>
      </c>
      <c r="U521" s="97"/>
      <c r="W521" s="26" t="str">
        <f t="shared" si="80"/>
        <v/>
      </c>
      <c r="X521" s="26" t="str">
        <f t="shared" si="81"/>
        <v/>
      </c>
      <c r="Z521" s="48" t="str">
        <f>IFERROR(INDEX('Standard Runs'!$E$11:$E$65, MATCH($L521, 'Standard Runs'!$D$11:$D$65, 0)), "")</f>
        <v/>
      </c>
      <c r="AB521" s="26" t="str">
        <f t="shared" si="82"/>
        <v/>
      </c>
      <c r="AC521" s="26" t="str">
        <f t="shared" si="83"/>
        <v/>
      </c>
      <c r="AE521" s="26" t="str">
        <f t="shared" si="84"/>
        <v/>
      </c>
      <c r="AG521" s="26" t="str">
        <f>IF($D521="", "", COUNTIF($D$11:$D$2510, "&gt;"&amp;$D521)+1+COUNTIF($D$11:$D521, $D521)-1)</f>
        <v/>
      </c>
      <c r="AH521" s="92" t="str">
        <f t="shared" si="85"/>
        <v/>
      </c>
      <c r="AJ521" s="26" t="str">
        <f t="shared" si="86"/>
        <v/>
      </c>
      <c r="AK521" s="26" t="str">
        <f t="shared" si="87"/>
        <v/>
      </c>
    </row>
    <row r="522" spans="1:37" x14ac:dyDescent="0.25">
      <c r="A522" s="97"/>
      <c r="B522" s="26" t="str">
        <f t="shared" si="77"/>
        <v/>
      </c>
      <c r="C522" s="97"/>
      <c r="D522" s="123"/>
      <c r="E522" s="124"/>
      <c r="F522" s="125"/>
      <c r="G522" s="97"/>
      <c r="H522" s="24" t="str">
        <f>IF($E522="", "", IFERROR(ROUND($E522*INDEX('Intro &amp; Setup'!$BY$8:$BY$9, MATCH($E$8, 'Intro &amp; Setup'!$BX$8:$BX$9, 0)), 2), ""))</f>
        <v/>
      </c>
      <c r="I522" s="18" t="str">
        <f>IF(OR($E522="", $F522=""), "", IF($E$8='Intro &amp; Setup'!$BX$9, $F522/$E522, IF($H$8='Intro &amp; Setup'!$BX$9, $F522/$H522, "")))</f>
        <v/>
      </c>
      <c r="J522" s="21" t="str">
        <f>IF(OR($E522="", $F522=""), "", IF($E$8='Intro &amp; Setup'!$BX$8, $F522/$E522, IF($H$8='Intro &amp; Setup'!$BX$8, $F522/$H522, "")))</f>
        <v/>
      </c>
      <c r="K522" s="97"/>
      <c r="L522" s="42" t="str">
        <f t="array" ref="L522">IF($W522="", "", IFERROR(INDEX('Standard Runs'!$D$11:$D$65, MATCH(1, ('Standard Runs'!$F$11:$F$65&lt;=E522)*('Standard Runs'!$G$11:$G$65&gt;=E522), 0)), ""))</f>
        <v/>
      </c>
      <c r="M522" s="45" t="str">
        <f t="shared" si="78"/>
        <v/>
      </c>
      <c r="N522" s="97"/>
      <c r="O522" s="52" t="str">
        <f t="shared" si="79"/>
        <v/>
      </c>
      <c r="P522" s="53" t="str">
        <f>IF(OR($L522="", $M522=""), "", COUNTIFS($L$11:$L$2510, $L522, $M$11:$M$2510, "&lt;"&amp;$M522)+1+COUNTIFS($L$11:$L522, $L522, $M$11:$M522, $M522)-1)</f>
        <v/>
      </c>
      <c r="Q522" s="97"/>
      <c r="R522" s="57" t="str">
        <f t="array" ref="R522">IF(OR($L522="", $M522=""), "", MIN(IF($L$11:$L$2510=$L522, $M$11:$M$2510)))</f>
        <v/>
      </c>
      <c r="S522" s="18" t="str">
        <f t="array" ref="S522">IF(OR($L522="", $M522=""), "", AVERAGEIF($L$11:$L$2510, $L522, $M$11:$M$2510))</f>
        <v/>
      </c>
      <c r="T522" s="21" t="str">
        <f t="array" ref="T522">IF(OR($L522="", $M522=""), "", MAX(IF($L$11:$L$2510=$L522, $M$11:$M$2510)))</f>
        <v/>
      </c>
      <c r="U522" s="97"/>
      <c r="W522" s="26" t="str">
        <f t="shared" si="80"/>
        <v/>
      </c>
      <c r="X522" s="26" t="str">
        <f t="shared" si="81"/>
        <v/>
      </c>
      <c r="Z522" s="48" t="str">
        <f>IFERROR(INDEX('Standard Runs'!$E$11:$E$65, MATCH($L522, 'Standard Runs'!$D$11:$D$65, 0)), "")</f>
        <v/>
      </c>
      <c r="AB522" s="26" t="str">
        <f t="shared" si="82"/>
        <v/>
      </c>
      <c r="AC522" s="26" t="str">
        <f t="shared" si="83"/>
        <v/>
      </c>
      <c r="AE522" s="26" t="str">
        <f t="shared" si="84"/>
        <v/>
      </c>
      <c r="AG522" s="26" t="str">
        <f>IF($D522="", "", COUNTIF($D$11:$D$2510, "&gt;"&amp;$D522)+1+COUNTIF($D$11:$D522, $D522)-1)</f>
        <v/>
      </c>
      <c r="AH522" s="92" t="str">
        <f t="shared" si="85"/>
        <v/>
      </c>
      <c r="AJ522" s="26" t="str">
        <f t="shared" si="86"/>
        <v/>
      </c>
      <c r="AK522" s="26" t="str">
        <f t="shared" si="87"/>
        <v/>
      </c>
    </row>
    <row r="523" spans="1:37" x14ac:dyDescent="0.25">
      <c r="A523" s="97"/>
      <c r="B523" s="26" t="str">
        <f t="shared" si="77"/>
        <v/>
      </c>
      <c r="C523" s="97"/>
      <c r="D523" s="123"/>
      <c r="E523" s="124"/>
      <c r="F523" s="125"/>
      <c r="G523" s="97"/>
      <c r="H523" s="24" t="str">
        <f>IF($E523="", "", IFERROR(ROUND($E523*INDEX('Intro &amp; Setup'!$BY$8:$BY$9, MATCH($E$8, 'Intro &amp; Setup'!$BX$8:$BX$9, 0)), 2), ""))</f>
        <v/>
      </c>
      <c r="I523" s="18" t="str">
        <f>IF(OR($E523="", $F523=""), "", IF($E$8='Intro &amp; Setup'!$BX$9, $F523/$E523, IF($H$8='Intro &amp; Setup'!$BX$9, $F523/$H523, "")))</f>
        <v/>
      </c>
      <c r="J523" s="21" t="str">
        <f>IF(OR($E523="", $F523=""), "", IF($E$8='Intro &amp; Setup'!$BX$8, $F523/$E523, IF($H$8='Intro &amp; Setup'!$BX$8, $F523/$H523, "")))</f>
        <v/>
      </c>
      <c r="K523" s="97"/>
      <c r="L523" s="42" t="str">
        <f t="array" ref="L523">IF($W523="", "", IFERROR(INDEX('Standard Runs'!$D$11:$D$65, MATCH(1, ('Standard Runs'!$F$11:$F$65&lt;=E523)*('Standard Runs'!$G$11:$G$65&gt;=E523), 0)), ""))</f>
        <v/>
      </c>
      <c r="M523" s="45" t="str">
        <f t="shared" si="78"/>
        <v/>
      </c>
      <c r="N523" s="97"/>
      <c r="O523" s="52" t="str">
        <f t="shared" si="79"/>
        <v/>
      </c>
      <c r="P523" s="53" t="str">
        <f>IF(OR($L523="", $M523=""), "", COUNTIFS($L$11:$L$2510, $L523, $M$11:$M$2510, "&lt;"&amp;$M523)+1+COUNTIFS($L$11:$L523, $L523, $M$11:$M523, $M523)-1)</f>
        <v/>
      </c>
      <c r="Q523" s="97"/>
      <c r="R523" s="57" t="str">
        <f t="array" ref="R523">IF(OR($L523="", $M523=""), "", MIN(IF($L$11:$L$2510=$L523, $M$11:$M$2510)))</f>
        <v/>
      </c>
      <c r="S523" s="18" t="str">
        <f t="array" ref="S523">IF(OR($L523="", $M523=""), "", AVERAGEIF($L$11:$L$2510, $L523, $M$11:$M$2510))</f>
        <v/>
      </c>
      <c r="T523" s="21" t="str">
        <f t="array" ref="T523">IF(OR($L523="", $M523=""), "", MAX(IF($L$11:$L$2510=$L523, $M$11:$M$2510)))</f>
        <v/>
      </c>
      <c r="U523" s="97"/>
      <c r="W523" s="26" t="str">
        <f t="shared" si="80"/>
        <v/>
      </c>
      <c r="X523" s="26" t="str">
        <f t="shared" si="81"/>
        <v/>
      </c>
      <c r="Z523" s="48" t="str">
        <f>IFERROR(INDEX('Standard Runs'!$E$11:$E$65, MATCH($L523, 'Standard Runs'!$D$11:$D$65, 0)), "")</f>
        <v/>
      </c>
      <c r="AB523" s="26" t="str">
        <f t="shared" si="82"/>
        <v/>
      </c>
      <c r="AC523" s="26" t="str">
        <f t="shared" si="83"/>
        <v/>
      </c>
      <c r="AE523" s="26" t="str">
        <f t="shared" si="84"/>
        <v/>
      </c>
      <c r="AG523" s="26" t="str">
        <f>IF($D523="", "", COUNTIF($D$11:$D$2510, "&gt;"&amp;$D523)+1+COUNTIF($D$11:$D523, $D523)-1)</f>
        <v/>
      </c>
      <c r="AH523" s="92" t="str">
        <f t="shared" si="85"/>
        <v/>
      </c>
      <c r="AJ523" s="26" t="str">
        <f t="shared" si="86"/>
        <v/>
      </c>
      <c r="AK523" s="26" t="str">
        <f t="shared" si="87"/>
        <v/>
      </c>
    </row>
    <row r="524" spans="1:37" x14ac:dyDescent="0.25">
      <c r="A524" s="97"/>
      <c r="B524" s="26" t="str">
        <f t="shared" ref="B524:B587" si="88">IF($P524="", "", IFERROR(INDEX($X$3:$X$5, MATCH($P524, $Y$3:$Y$5, 0)), ""))</f>
        <v/>
      </c>
      <c r="C524" s="97"/>
      <c r="D524" s="123"/>
      <c r="E524" s="124"/>
      <c r="F524" s="125"/>
      <c r="G524" s="97"/>
      <c r="H524" s="24" t="str">
        <f>IF($E524="", "", IFERROR(ROUND($E524*INDEX('Intro &amp; Setup'!$BY$8:$BY$9, MATCH($E$8, 'Intro &amp; Setup'!$BX$8:$BX$9, 0)), 2), ""))</f>
        <v/>
      </c>
      <c r="I524" s="18" t="str">
        <f>IF(OR($E524="", $F524=""), "", IF($E$8='Intro &amp; Setup'!$BX$9, $F524/$E524, IF($H$8='Intro &amp; Setup'!$BX$9, $F524/$H524, "")))</f>
        <v/>
      </c>
      <c r="J524" s="21" t="str">
        <f>IF(OR($E524="", $F524=""), "", IF($E$8='Intro &amp; Setup'!$BX$8, $F524/$E524, IF($H$8='Intro &amp; Setup'!$BX$8, $F524/$H524, "")))</f>
        <v/>
      </c>
      <c r="K524" s="97"/>
      <c r="L524" s="42" t="str">
        <f t="array" ref="L524">IF($W524="", "", IFERROR(INDEX('Standard Runs'!$D$11:$D$65, MATCH(1, ('Standard Runs'!$F$11:$F$65&lt;=E524)*('Standard Runs'!$G$11:$G$65&gt;=E524), 0)), ""))</f>
        <v/>
      </c>
      <c r="M524" s="45" t="str">
        <f t="shared" ref="M524:M587" si="89">IFERROR($F524/$E524*$Z524, "")</f>
        <v/>
      </c>
      <c r="N524" s="97"/>
      <c r="O524" s="52" t="str">
        <f t="shared" ref="O524:O587" si="90">IF($L524="", "", COUNTIF($L$11:$L$2510, $L524))</f>
        <v/>
      </c>
      <c r="P524" s="53" t="str">
        <f>IF(OR($L524="", $M524=""), "", COUNTIFS($L$11:$L$2510, $L524, $M$11:$M$2510, "&lt;"&amp;$M524)+1+COUNTIFS($L$11:$L524, $L524, $M$11:$M524, $M524)-1)</f>
        <v/>
      </c>
      <c r="Q524" s="97"/>
      <c r="R524" s="57" t="str">
        <f t="array" ref="R524">IF(OR($L524="", $M524=""), "", MIN(IF($L$11:$L$2510=$L524, $M$11:$M$2510)))</f>
        <v/>
      </c>
      <c r="S524" s="18" t="str">
        <f t="array" ref="S524">IF(OR($L524="", $M524=""), "", AVERAGEIF($L$11:$L$2510, $L524, $M$11:$M$2510))</f>
        <v/>
      </c>
      <c r="T524" s="21" t="str">
        <f t="array" ref="T524">IF(OR($L524="", $M524=""), "", MAX(IF($L$11:$L$2510=$L524, $M$11:$M$2510)))</f>
        <v/>
      </c>
      <c r="U524" s="97"/>
      <c r="W524" s="26" t="str">
        <f t="shared" ref="W524:W587" si="91">IF(AND($D524="", $E524="", $F524=""), "", "X")</f>
        <v/>
      </c>
      <c r="X524" s="26" t="str">
        <f t="shared" ref="X524:X587" si="92">IF($W524="", "", IF($L524="", "X", ""))</f>
        <v/>
      </c>
      <c r="Z524" s="48" t="str">
        <f>IFERROR(INDEX('Standard Runs'!$E$11:$E$65, MATCH($L524, 'Standard Runs'!$D$11:$D$65, 0)), "")</f>
        <v/>
      </c>
      <c r="AB524" s="26" t="str">
        <f t="shared" ref="AB524:AB587" si="93">IF($B524="", "", _xlfn.CONCAT($L524, " - ", $P524))</f>
        <v/>
      </c>
      <c r="AC524" s="26" t="str">
        <f t="shared" ref="AC524:AC587" si="94">IF(COUNTIF($D524:$F524, "")=0, "X", "")</f>
        <v/>
      </c>
      <c r="AE524" s="26" t="str">
        <f t="shared" ref="AE524:AE587" si="95">IF($P524="", "", IF($P524=1, _xlfn.CONCAT($L524, " - ", $AE$7), IF($P524=$O524, _xlfn.CONCAT($L524, " - ", $AE$8), "")))</f>
        <v/>
      </c>
      <c r="AG524" s="26" t="str">
        <f>IF($D524="", "", COUNTIF($D$11:$D$2510, "&gt;"&amp;$D524)+1+COUNTIF($D$11:$D524, $D524)-1)</f>
        <v/>
      </c>
      <c r="AH524" s="92" t="str">
        <f t="shared" ref="AH524:AH587" si="96">IF(OR($M524="", $Z524=""), "", $M524/$Z524)</f>
        <v/>
      </c>
      <c r="AJ524" s="26" t="str">
        <f t="shared" ref="AJ524:AJ587" si="97">IF(OR($AJ$8="", $AG524=""), "", IF($AJ$8=$L524, $AG524, ""))</f>
        <v/>
      </c>
      <c r="AK524" s="26" t="str">
        <f t="shared" ref="AK524:AK587" si="98">IF($AJ524="", "", COUNTIF($AJ$11:$AJ$2510, "&lt;"&amp;$AJ524)+1)</f>
        <v/>
      </c>
    </row>
    <row r="525" spans="1:37" x14ac:dyDescent="0.25">
      <c r="A525" s="97"/>
      <c r="B525" s="26" t="str">
        <f t="shared" si="88"/>
        <v/>
      </c>
      <c r="C525" s="97"/>
      <c r="D525" s="123"/>
      <c r="E525" s="124"/>
      <c r="F525" s="125"/>
      <c r="G525" s="97"/>
      <c r="H525" s="24" t="str">
        <f>IF($E525="", "", IFERROR(ROUND($E525*INDEX('Intro &amp; Setup'!$BY$8:$BY$9, MATCH($E$8, 'Intro &amp; Setup'!$BX$8:$BX$9, 0)), 2), ""))</f>
        <v/>
      </c>
      <c r="I525" s="18" t="str">
        <f>IF(OR($E525="", $F525=""), "", IF($E$8='Intro &amp; Setup'!$BX$9, $F525/$E525, IF($H$8='Intro &amp; Setup'!$BX$9, $F525/$H525, "")))</f>
        <v/>
      </c>
      <c r="J525" s="21" t="str">
        <f>IF(OR($E525="", $F525=""), "", IF($E$8='Intro &amp; Setup'!$BX$8, $F525/$E525, IF($H$8='Intro &amp; Setup'!$BX$8, $F525/$H525, "")))</f>
        <v/>
      </c>
      <c r="K525" s="97"/>
      <c r="L525" s="42" t="str">
        <f t="array" ref="L525">IF($W525="", "", IFERROR(INDEX('Standard Runs'!$D$11:$D$65, MATCH(1, ('Standard Runs'!$F$11:$F$65&lt;=E525)*('Standard Runs'!$G$11:$G$65&gt;=E525), 0)), ""))</f>
        <v/>
      </c>
      <c r="M525" s="45" t="str">
        <f t="shared" si="89"/>
        <v/>
      </c>
      <c r="N525" s="97"/>
      <c r="O525" s="52" t="str">
        <f t="shared" si="90"/>
        <v/>
      </c>
      <c r="P525" s="53" t="str">
        <f>IF(OR($L525="", $M525=""), "", COUNTIFS($L$11:$L$2510, $L525, $M$11:$M$2510, "&lt;"&amp;$M525)+1+COUNTIFS($L$11:$L525, $L525, $M$11:$M525, $M525)-1)</f>
        <v/>
      </c>
      <c r="Q525" s="97"/>
      <c r="R525" s="57" t="str">
        <f t="array" ref="R525">IF(OR($L525="", $M525=""), "", MIN(IF($L$11:$L$2510=$L525, $M$11:$M$2510)))</f>
        <v/>
      </c>
      <c r="S525" s="18" t="str">
        <f t="array" ref="S525">IF(OR($L525="", $M525=""), "", AVERAGEIF($L$11:$L$2510, $L525, $M$11:$M$2510))</f>
        <v/>
      </c>
      <c r="T525" s="21" t="str">
        <f t="array" ref="T525">IF(OR($L525="", $M525=""), "", MAX(IF($L$11:$L$2510=$L525, $M$11:$M$2510)))</f>
        <v/>
      </c>
      <c r="U525" s="97"/>
      <c r="W525" s="26" t="str">
        <f t="shared" si="91"/>
        <v/>
      </c>
      <c r="X525" s="26" t="str">
        <f t="shared" si="92"/>
        <v/>
      </c>
      <c r="Z525" s="48" t="str">
        <f>IFERROR(INDEX('Standard Runs'!$E$11:$E$65, MATCH($L525, 'Standard Runs'!$D$11:$D$65, 0)), "")</f>
        <v/>
      </c>
      <c r="AB525" s="26" t="str">
        <f t="shared" si="93"/>
        <v/>
      </c>
      <c r="AC525" s="26" t="str">
        <f t="shared" si="94"/>
        <v/>
      </c>
      <c r="AE525" s="26" t="str">
        <f t="shared" si="95"/>
        <v/>
      </c>
      <c r="AG525" s="26" t="str">
        <f>IF($D525="", "", COUNTIF($D$11:$D$2510, "&gt;"&amp;$D525)+1+COUNTIF($D$11:$D525, $D525)-1)</f>
        <v/>
      </c>
      <c r="AH525" s="92" t="str">
        <f t="shared" si="96"/>
        <v/>
      </c>
      <c r="AJ525" s="26" t="str">
        <f t="shared" si="97"/>
        <v/>
      </c>
      <c r="AK525" s="26" t="str">
        <f t="shared" si="98"/>
        <v/>
      </c>
    </row>
    <row r="526" spans="1:37" x14ac:dyDescent="0.25">
      <c r="A526" s="97"/>
      <c r="B526" s="26" t="str">
        <f t="shared" si="88"/>
        <v/>
      </c>
      <c r="C526" s="97"/>
      <c r="D526" s="123"/>
      <c r="E526" s="124"/>
      <c r="F526" s="125"/>
      <c r="G526" s="97"/>
      <c r="H526" s="24" t="str">
        <f>IF($E526="", "", IFERROR(ROUND($E526*INDEX('Intro &amp; Setup'!$BY$8:$BY$9, MATCH($E$8, 'Intro &amp; Setup'!$BX$8:$BX$9, 0)), 2), ""))</f>
        <v/>
      </c>
      <c r="I526" s="18" t="str">
        <f>IF(OR($E526="", $F526=""), "", IF($E$8='Intro &amp; Setup'!$BX$9, $F526/$E526, IF($H$8='Intro &amp; Setup'!$BX$9, $F526/$H526, "")))</f>
        <v/>
      </c>
      <c r="J526" s="21" t="str">
        <f>IF(OR($E526="", $F526=""), "", IF($E$8='Intro &amp; Setup'!$BX$8, $F526/$E526, IF($H$8='Intro &amp; Setup'!$BX$8, $F526/$H526, "")))</f>
        <v/>
      </c>
      <c r="K526" s="97"/>
      <c r="L526" s="42" t="str">
        <f t="array" ref="L526">IF($W526="", "", IFERROR(INDEX('Standard Runs'!$D$11:$D$65, MATCH(1, ('Standard Runs'!$F$11:$F$65&lt;=E526)*('Standard Runs'!$G$11:$G$65&gt;=E526), 0)), ""))</f>
        <v/>
      </c>
      <c r="M526" s="45" t="str">
        <f t="shared" si="89"/>
        <v/>
      </c>
      <c r="N526" s="97"/>
      <c r="O526" s="52" t="str">
        <f t="shared" si="90"/>
        <v/>
      </c>
      <c r="P526" s="53" t="str">
        <f>IF(OR($L526="", $M526=""), "", COUNTIFS($L$11:$L$2510, $L526, $M$11:$M$2510, "&lt;"&amp;$M526)+1+COUNTIFS($L$11:$L526, $L526, $M$11:$M526, $M526)-1)</f>
        <v/>
      </c>
      <c r="Q526" s="97"/>
      <c r="R526" s="57" t="str">
        <f t="array" ref="R526">IF(OR($L526="", $M526=""), "", MIN(IF($L$11:$L$2510=$L526, $M$11:$M$2510)))</f>
        <v/>
      </c>
      <c r="S526" s="18" t="str">
        <f t="array" ref="S526">IF(OR($L526="", $M526=""), "", AVERAGEIF($L$11:$L$2510, $L526, $M$11:$M$2510))</f>
        <v/>
      </c>
      <c r="T526" s="21" t="str">
        <f t="array" ref="T526">IF(OR($L526="", $M526=""), "", MAX(IF($L$11:$L$2510=$L526, $M$11:$M$2510)))</f>
        <v/>
      </c>
      <c r="U526" s="97"/>
      <c r="W526" s="26" t="str">
        <f t="shared" si="91"/>
        <v/>
      </c>
      <c r="X526" s="26" t="str">
        <f t="shared" si="92"/>
        <v/>
      </c>
      <c r="Z526" s="48" t="str">
        <f>IFERROR(INDEX('Standard Runs'!$E$11:$E$65, MATCH($L526, 'Standard Runs'!$D$11:$D$65, 0)), "")</f>
        <v/>
      </c>
      <c r="AB526" s="26" t="str">
        <f t="shared" si="93"/>
        <v/>
      </c>
      <c r="AC526" s="26" t="str">
        <f t="shared" si="94"/>
        <v/>
      </c>
      <c r="AE526" s="26" t="str">
        <f t="shared" si="95"/>
        <v/>
      </c>
      <c r="AG526" s="26" t="str">
        <f>IF($D526="", "", COUNTIF($D$11:$D$2510, "&gt;"&amp;$D526)+1+COUNTIF($D$11:$D526, $D526)-1)</f>
        <v/>
      </c>
      <c r="AH526" s="92" t="str">
        <f t="shared" si="96"/>
        <v/>
      </c>
      <c r="AJ526" s="26" t="str">
        <f t="shared" si="97"/>
        <v/>
      </c>
      <c r="AK526" s="26" t="str">
        <f t="shared" si="98"/>
        <v/>
      </c>
    </row>
    <row r="527" spans="1:37" x14ac:dyDescent="0.25">
      <c r="A527" s="97"/>
      <c r="B527" s="26" t="str">
        <f t="shared" si="88"/>
        <v/>
      </c>
      <c r="C527" s="97"/>
      <c r="D527" s="123"/>
      <c r="E527" s="124"/>
      <c r="F527" s="125"/>
      <c r="G527" s="97"/>
      <c r="H527" s="24" t="str">
        <f>IF($E527="", "", IFERROR(ROUND($E527*INDEX('Intro &amp; Setup'!$BY$8:$BY$9, MATCH($E$8, 'Intro &amp; Setup'!$BX$8:$BX$9, 0)), 2), ""))</f>
        <v/>
      </c>
      <c r="I527" s="18" t="str">
        <f>IF(OR($E527="", $F527=""), "", IF($E$8='Intro &amp; Setup'!$BX$9, $F527/$E527, IF($H$8='Intro &amp; Setup'!$BX$9, $F527/$H527, "")))</f>
        <v/>
      </c>
      <c r="J527" s="21" t="str">
        <f>IF(OR($E527="", $F527=""), "", IF($E$8='Intro &amp; Setup'!$BX$8, $F527/$E527, IF($H$8='Intro &amp; Setup'!$BX$8, $F527/$H527, "")))</f>
        <v/>
      </c>
      <c r="K527" s="97"/>
      <c r="L527" s="42" t="str">
        <f t="array" ref="L527">IF($W527="", "", IFERROR(INDEX('Standard Runs'!$D$11:$D$65, MATCH(1, ('Standard Runs'!$F$11:$F$65&lt;=E527)*('Standard Runs'!$G$11:$G$65&gt;=E527), 0)), ""))</f>
        <v/>
      </c>
      <c r="M527" s="45" t="str">
        <f t="shared" si="89"/>
        <v/>
      </c>
      <c r="N527" s="97"/>
      <c r="O527" s="52" t="str">
        <f t="shared" si="90"/>
        <v/>
      </c>
      <c r="P527" s="53" t="str">
        <f>IF(OR($L527="", $M527=""), "", COUNTIFS($L$11:$L$2510, $L527, $M$11:$M$2510, "&lt;"&amp;$M527)+1+COUNTIFS($L$11:$L527, $L527, $M$11:$M527, $M527)-1)</f>
        <v/>
      </c>
      <c r="Q527" s="97"/>
      <c r="R527" s="57" t="str">
        <f t="array" ref="R527">IF(OR($L527="", $M527=""), "", MIN(IF($L$11:$L$2510=$L527, $M$11:$M$2510)))</f>
        <v/>
      </c>
      <c r="S527" s="18" t="str">
        <f t="array" ref="S527">IF(OR($L527="", $M527=""), "", AVERAGEIF($L$11:$L$2510, $L527, $M$11:$M$2510))</f>
        <v/>
      </c>
      <c r="T527" s="21" t="str">
        <f t="array" ref="T527">IF(OR($L527="", $M527=""), "", MAX(IF($L$11:$L$2510=$L527, $M$11:$M$2510)))</f>
        <v/>
      </c>
      <c r="U527" s="97"/>
      <c r="W527" s="26" t="str">
        <f t="shared" si="91"/>
        <v/>
      </c>
      <c r="X527" s="26" t="str">
        <f t="shared" si="92"/>
        <v/>
      </c>
      <c r="Z527" s="48" t="str">
        <f>IFERROR(INDEX('Standard Runs'!$E$11:$E$65, MATCH($L527, 'Standard Runs'!$D$11:$D$65, 0)), "")</f>
        <v/>
      </c>
      <c r="AB527" s="26" t="str">
        <f t="shared" si="93"/>
        <v/>
      </c>
      <c r="AC527" s="26" t="str">
        <f t="shared" si="94"/>
        <v/>
      </c>
      <c r="AE527" s="26" t="str">
        <f t="shared" si="95"/>
        <v/>
      </c>
      <c r="AG527" s="26" t="str">
        <f>IF($D527="", "", COUNTIF($D$11:$D$2510, "&gt;"&amp;$D527)+1+COUNTIF($D$11:$D527, $D527)-1)</f>
        <v/>
      </c>
      <c r="AH527" s="92" t="str">
        <f t="shared" si="96"/>
        <v/>
      </c>
      <c r="AJ527" s="26" t="str">
        <f t="shared" si="97"/>
        <v/>
      </c>
      <c r="AK527" s="26" t="str">
        <f t="shared" si="98"/>
        <v/>
      </c>
    </row>
    <row r="528" spans="1:37" x14ac:dyDescent="0.25">
      <c r="A528" s="97"/>
      <c r="B528" s="26" t="str">
        <f t="shared" si="88"/>
        <v/>
      </c>
      <c r="C528" s="97"/>
      <c r="D528" s="123"/>
      <c r="E528" s="124"/>
      <c r="F528" s="125"/>
      <c r="G528" s="97"/>
      <c r="H528" s="24" t="str">
        <f>IF($E528="", "", IFERROR(ROUND($E528*INDEX('Intro &amp; Setup'!$BY$8:$BY$9, MATCH($E$8, 'Intro &amp; Setup'!$BX$8:$BX$9, 0)), 2), ""))</f>
        <v/>
      </c>
      <c r="I528" s="18" t="str">
        <f>IF(OR($E528="", $F528=""), "", IF($E$8='Intro &amp; Setup'!$BX$9, $F528/$E528, IF($H$8='Intro &amp; Setup'!$BX$9, $F528/$H528, "")))</f>
        <v/>
      </c>
      <c r="J528" s="21" t="str">
        <f>IF(OR($E528="", $F528=""), "", IF($E$8='Intro &amp; Setup'!$BX$8, $F528/$E528, IF($H$8='Intro &amp; Setup'!$BX$8, $F528/$H528, "")))</f>
        <v/>
      </c>
      <c r="K528" s="97"/>
      <c r="L528" s="42" t="str">
        <f t="array" ref="L528">IF($W528="", "", IFERROR(INDEX('Standard Runs'!$D$11:$D$65, MATCH(1, ('Standard Runs'!$F$11:$F$65&lt;=E528)*('Standard Runs'!$G$11:$G$65&gt;=E528), 0)), ""))</f>
        <v/>
      </c>
      <c r="M528" s="45" t="str">
        <f t="shared" si="89"/>
        <v/>
      </c>
      <c r="N528" s="97"/>
      <c r="O528" s="52" t="str">
        <f t="shared" si="90"/>
        <v/>
      </c>
      <c r="P528" s="53" t="str">
        <f>IF(OR($L528="", $M528=""), "", COUNTIFS($L$11:$L$2510, $L528, $M$11:$M$2510, "&lt;"&amp;$M528)+1+COUNTIFS($L$11:$L528, $L528, $M$11:$M528, $M528)-1)</f>
        <v/>
      </c>
      <c r="Q528" s="97"/>
      <c r="R528" s="57" t="str">
        <f t="array" ref="R528">IF(OR($L528="", $M528=""), "", MIN(IF($L$11:$L$2510=$L528, $M$11:$M$2510)))</f>
        <v/>
      </c>
      <c r="S528" s="18" t="str">
        <f t="array" ref="S528">IF(OR($L528="", $M528=""), "", AVERAGEIF($L$11:$L$2510, $L528, $M$11:$M$2510))</f>
        <v/>
      </c>
      <c r="T528" s="21" t="str">
        <f t="array" ref="T528">IF(OR($L528="", $M528=""), "", MAX(IF($L$11:$L$2510=$L528, $M$11:$M$2510)))</f>
        <v/>
      </c>
      <c r="U528" s="97"/>
      <c r="W528" s="26" t="str">
        <f t="shared" si="91"/>
        <v/>
      </c>
      <c r="X528" s="26" t="str">
        <f t="shared" si="92"/>
        <v/>
      </c>
      <c r="Z528" s="48" t="str">
        <f>IFERROR(INDEX('Standard Runs'!$E$11:$E$65, MATCH($L528, 'Standard Runs'!$D$11:$D$65, 0)), "")</f>
        <v/>
      </c>
      <c r="AB528" s="26" t="str">
        <f t="shared" si="93"/>
        <v/>
      </c>
      <c r="AC528" s="26" t="str">
        <f t="shared" si="94"/>
        <v/>
      </c>
      <c r="AE528" s="26" t="str">
        <f t="shared" si="95"/>
        <v/>
      </c>
      <c r="AG528" s="26" t="str">
        <f>IF($D528="", "", COUNTIF($D$11:$D$2510, "&gt;"&amp;$D528)+1+COUNTIF($D$11:$D528, $D528)-1)</f>
        <v/>
      </c>
      <c r="AH528" s="92" t="str">
        <f t="shared" si="96"/>
        <v/>
      </c>
      <c r="AJ528" s="26" t="str">
        <f t="shared" si="97"/>
        <v/>
      </c>
      <c r="AK528" s="26" t="str">
        <f t="shared" si="98"/>
        <v/>
      </c>
    </row>
    <row r="529" spans="1:37" x14ac:dyDescent="0.25">
      <c r="A529" s="97"/>
      <c r="B529" s="26" t="str">
        <f t="shared" si="88"/>
        <v/>
      </c>
      <c r="C529" s="97"/>
      <c r="D529" s="123"/>
      <c r="E529" s="124"/>
      <c r="F529" s="125"/>
      <c r="G529" s="97"/>
      <c r="H529" s="24" t="str">
        <f>IF($E529="", "", IFERROR(ROUND($E529*INDEX('Intro &amp; Setup'!$BY$8:$BY$9, MATCH($E$8, 'Intro &amp; Setup'!$BX$8:$BX$9, 0)), 2), ""))</f>
        <v/>
      </c>
      <c r="I529" s="18" t="str">
        <f>IF(OR($E529="", $F529=""), "", IF($E$8='Intro &amp; Setup'!$BX$9, $F529/$E529, IF($H$8='Intro &amp; Setup'!$BX$9, $F529/$H529, "")))</f>
        <v/>
      </c>
      <c r="J529" s="21" t="str">
        <f>IF(OR($E529="", $F529=""), "", IF($E$8='Intro &amp; Setup'!$BX$8, $F529/$E529, IF($H$8='Intro &amp; Setup'!$BX$8, $F529/$H529, "")))</f>
        <v/>
      </c>
      <c r="K529" s="97"/>
      <c r="L529" s="42" t="str">
        <f t="array" ref="L529">IF($W529="", "", IFERROR(INDEX('Standard Runs'!$D$11:$D$65, MATCH(1, ('Standard Runs'!$F$11:$F$65&lt;=E529)*('Standard Runs'!$G$11:$G$65&gt;=E529), 0)), ""))</f>
        <v/>
      </c>
      <c r="M529" s="45" t="str">
        <f t="shared" si="89"/>
        <v/>
      </c>
      <c r="N529" s="97"/>
      <c r="O529" s="52" t="str">
        <f t="shared" si="90"/>
        <v/>
      </c>
      <c r="P529" s="53" t="str">
        <f>IF(OR($L529="", $M529=""), "", COUNTIFS($L$11:$L$2510, $L529, $M$11:$M$2510, "&lt;"&amp;$M529)+1+COUNTIFS($L$11:$L529, $L529, $M$11:$M529, $M529)-1)</f>
        <v/>
      </c>
      <c r="Q529" s="97"/>
      <c r="R529" s="57" t="str">
        <f t="array" ref="R529">IF(OR($L529="", $M529=""), "", MIN(IF($L$11:$L$2510=$L529, $M$11:$M$2510)))</f>
        <v/>
      </c>
      <c r="S529" s="18" t="str">
        <f t="array" ref="S529">IF(OR($L529="", $M529=""), "", AVERAGEIF($L$11:$L$2510, $L529, $M$11:$M$2510))</f>
        <v/>
      </c>
      <c r="T529" s="21" t="str">
        <f t="array" ref="T529">IF(OR($L529="", $M529=""), "", MAX(IF($L$11:$L$2510=$L529, $M$11:$M$2510)))</f>
        <v/>
      </c>
      <c r="U529" s="97"/>
      <c r="W529" s="26" t="str">
        <f t="shared" si="91"/>
        <v/>
      </c>
      <c r="X529" s="26" t="str">
        <f t="shared" si="92"/>
        <v/>
      </c>
      <c r="Z529" s="48" t="str">
        <f>IFERROR(INDEX('Standard Runs'!$E$11:$E$65, MATCH($L529, 'Standard Runs'!$D$11:$D$65, 0)), "")</f>
        <v/>
      </c>
      <c r="AB529" s="26" t="str">
        <f t="shared" si="93"/>
        <v/>
      </c>
      <c r="AC529" s="26" t="str">
        <f t="shared" si="94"/>
        <v/>
      </c>
      <c r="AE529" s="26" t="str">
        <f t="shared" si="95"/>
        <v/>
      </c>
      <c r="AG529" s="26" t="str">
        <f>IF($D529="", "", COUNTIF($D$11:$D$2510, "&gt;"&amp;$D529)+1+COUNTIF($D$11:$D529, $D529)-1)</f>
        <v/>
      </c>
      <c r="AH529" s="92" t="str">
        <f t="shared" si="96"/>
        <v/>
      </c>
      <c r="AJ529" s="26" t="str">
        <f t="shared" si="97"/>
        <v/>
      </c>
      <c r="AK529" s="26" t="str">
        <f t="shared" si="98"/>
        <v/>
      </c>
    </row>
    <row r="530" spans="1:37" x14ac:dyDescent="0.25">
      <c r="A530" s="97"/>
      <c r="B530" s="26" t="str">
        <f t="shared" si="88"/>
        <v/>
      </c>
      <c r="C530" s="97"/>
      <c r="D530" s="123"/>
      <c r="E530" s="124"/>
      <c r="F530" s="125"/>
      <c r="G530" s="97"/>
      <c r="H530" s="24" t="str">
        <f>IF($E530="", "", IFERROR(ROUND($E530*INDEX('Intro &amp; Setup'!$BY$8:$BY$9, MATCH($E$8, 'Intro &amp; Setup'!$BX$8:$BX$9, 0)), 2), ""))</f>
        <v/>
      </c>
      <c r="I530" s="18" t="str">
        <f>IF(OR($E530="", $F530=""), "", IF($E$8='Intro &amp; Setup'!$BX$9, $F530/$E530, IF($H$8='Intro &amp; Setup'!$BX$9, $F530/$H530, "")))</f>
        <v/>
      </c>
      <c r="J530" s="21" t="str">
        <f>IF(OR($E530="", $F530=""), "", IF($E$8='Intro &amp; Setup'!$BX$8, $F530/$E530, IF($H$8='Intro &amp; Setup'!$BX$8, $F530/$H530, "")))</f>
        <v/>
      </c>
      <c r="K530" s="97"/>
      <c r="L530" s="42" t="str">
        <f t="array" ref="L530">IF($W530="", "", IFERROR(INDEX('Standard Runs'!$D$11:$D$65, MATCH(1, ('Standard Runs'!$F$11:$F$65&lt;=E530)*('Standard Runs'!$G$11:$G$65&gt;=E530), 0)), ""))</f>
        <v/>
      </c>
      <c r="M530" s="45" t="str">
        <f t="shared" si="89"/>
        <v/>
      </c>
      <c r="N530" s="97"/>
      <c r="O530" s="52" t="str">
        <f t="shared" si="90"/>
        <v/>
      </c>
      <c r="P530" s="53" t="str">
        <f>IF(OR($L530="", $M530=""), "", COUNTIFS($L$11:$L$2510, $L530, $M$11:$M$2510, "&lt;"&amp;$M530)+1+COUNTIFS($L$11:$L530, $L530, $M$11:$M530, $M530)-1)</f>
        <v/>
      </c>
      <c r="Q530" s="97"/>
      <c r="R530" s="57" t="str">
        <f t="array" ref="R530">IF(OR($L530="", $M530=""), "", MIN(IF($L$11:$L$2510=$L530, $M$11:$M$2510)))</f>
        <v/>
      </c>
      <c r="S530" s="18" t="str">
        <f t="array" ref="S530">IF(OR($L530="", $M530=""), "", AVERAGEIF($L$11:$L$2510, $L530, $M$11:$M$2510))</f>
        <v/>
      </c>
      <c r="T530" s="21" t="str">
        <f t="array" ref="T530">IF(OR($L530="", $M530=""), "", MAX(IF($L$11:$L$2510=$L530, $M$11:$M$2510)))</f>
        <v/>
      </c>
      <c r="U530" s="97"/>
      <c r="W530" s="26" t="str">
        <f t="shared" si="91"/>
        <v/>
      </c>
      <c r="X530" s="26" t="str">
        <f t="shared" si="92"/>
        <v/>
      </c>
      <c r="Z530" s="48" t="str">
        <f>IFERROR(INDEX('Standard Runs'!$E$11:$E$65, MATCH($L530, 'Standard Runs'!$D$11:$D$65, 0)), "")</f>
        <v/>
      </c>
      <c r="AB530" s="26" t="str">
        <f t="shared" si="93"/>
        <v/>
      </c>
      <c r="AC530" s="26" t="str">
        <f t="shared" si="94"/>
        <v/>
      </c>
      <c r="AE530" s="26" t="str">
        <f t="shared" si="95"/>
        <v/>
      </c>
      <c r="AG530" s="26" t="str">
        <f>IF($D530="", "", COUNTIF($D$11:$D$2510, "&gt;"&amp;$D530)+1+COUNTIF($D$11:$D530, $D530)-1)</f>
        <v/>
      </c>
      <c r="AH530" s="92" t="str">
        <f t="shared" si="96"/>
        <v/>
      </c>
      <c r="AJ530" s="26" t="str">
        <f t="shared" si="97"/>
        <v/>
      </c>
      <c r="AK530" s="26" t="str">
        <f t="shared" si="98"/>
        <v/>
      </c>
    </row>
    <row r="531" spans="1:37" x14ac:dyDescent="0.25">
      <c r="A531" s="97"/>
      <c r="B531" s="26" t="str">
        <f t="shared" si="88"/>
        <v/>
      </c>
      <c r="C531" s="97"/>
      <c r="D531" s="123"/>
      <c r="E531" s="124"/>
      <c r="F531" s="125"/>
      <c r="G531" s="97"/>
      <c r="H531" s="24" t="str">
        <f>IF($E531="", "", IFERROR(ROUND($E531*INDEX('Intro &amp; Setup'!$BY$8:$BY$9, MATCH($E$8, 'Intro &amp; Setup'!$BX$8:$BX$9, 0)), 2), ""))</f>
        <v/>
      </c>
      <c r="I531" s="18" t="str">
        <f>IF(OR($E531="", $F531=""), "", IF($E$8='Intro &amp; Setup'!$BX$9, $F531/$E531, IF($H$8='Intro &amp; Setup'!$BX$9, $F531/$H531, "")))</f>
        <v/>
      </c>
      <c r="J531" s="21" t="str">
        <f>IF(OR($E531="", $F531=""), "", IF($E$8='Intro &amp; Setup'!$BX$8, $F531/$E531, IF($H$8='Intro &amp; Setup'!$BX$8, $F531/$H531, "")))</f>
        <v/>
      </c>
      <c r="K531" s="97"/>
      <c r="L531" s="42" t="str">
        <f t="array" ref="L531">IF($W531="", "", IFERROR(INDEX('Standard Runs'!$D$11:$D$65, MATCH(1, ('Standard Runs'!$F$11:$F$65&lt;=E531)*('Standard Runs'!$G$11:$G$65&gt;=E531), 0)), ""))</f>
        <v/>
      </c>
      <c r="M531" s="45" t="str">
        <f t="shared" si="89"/>
        <v/>
      </c>
      <c r="N531" s="97"/>
      <c r="O531" s="52" t="str">
        <f t="shared" si="90"/>
        <v/>
      </c>
      <c r="P531" s="53" t="str">
        <f>IF(OR($L531="", $M531=""), "", COUNTIFS($L$11:$L$2510, $L531, $M$11:$M$2510, "&lt;"&amp;$M531)+1+COUNTIFS($L$11:$L531, $L531, $M$11:$M531, $M531)-1)</f>
        <v/>
      </c>
      <c r="Q531" s="97"/>
      <c r="R531" s="57" t="str">
        <f t="array" ref="R531">IF(OR($L531="", $M531=""), "", MIN(IF($L$11:$L$2510=$L531, $M$11:$M$2510)))</f>
        <v/>
      </c>
      <c r="S531" s="18" t="str">
        <f t="array" ref="S531">IF(OR($L531="", $M531=""), "", AVERAGEIF($L$11:$L$2510, $L531, $M$11:$M$2510))</f>
        <v/>
      </c>
      <c r="T531" s="21" t="str">
        <f t="array" ref="T531">IF(OR($L531="", $M531=""), "", MAX(IF($L$11:$L$2510=$L531, $M$11:$M$2510)))</f>
        <v/>
      </c>
      <c r="U531" s="97"/>
      <c r="W531" s="26" t="str">
        <f t="shared" si="91"/>
        <v/>
      </c>
      <c r="X531" s="26" t="str">
        <f t="shared" si="92"/>
        <v/>
      </c>
      <c r="Z531" s="48" t="str">
        <f>IFERROR(INDEX('Standard Runs'!$E$11:$E$65, MATCH($L531, 'Standard Runs'!$D$11:$D$65, 0)), "")</f>
        <v/>
      </c>
      <c r="AB531" s="26" t="str">
        <f t="shared" si="93"/>
        <v/>
      </c>
      <c r="AC531" s="26" t="str">
        <f t="shared" si="94"/>
        <v/>
      </c>
      <c r="AE531" s="26" t="str">
        <f t="shared" si="95"/>
        <v/>
      </c>
      <c r="AG531" s="26" t="str">
        <f>IF($D531="", "", COUNTIF($D$11:$D$2510, "&gt;"&amp;$D531)+1+COUNTIF($D$11:$D531, $D531)-1)</f>
        <v/>
      </c>
      <c r="AH531" s="92" t="str">
        <f t="shared" si="96"/>
        <v/>
      </c>
      <c r="AJ531" s="26" t="str">
        <f t="shared" si="97"/>
        <v/>
      </c>
      <c r="AK531" s="26" t="str">
        <f t="shared" si="98"/>
        <v/>
      </c>
    </row>
    <row r="532" spans="1:37" x14ac:dyDescent="0.25">
      <c r="A532" s="97"/>
      <c r="B532" s="26" t="str">
        <f t="shared" si="88"/>
        <v/>
      </c>
      <c r="C532" s="97"/>
      <c r="D532" s="123"/>
      <c r="E532" s="124"/>
      <c r="F532" s="125"/>
      <c r="G532" s="97"/>
      <c r="H532" s="24" t="str">
        <f>IF($E532="", "", IFERROR(ROUND($E532*INDEX('Intro &amp; Setup'!$BY$8:$BY$9, MATCH($E$8, 'Intro &amp; Setup'!$BX$8:$BX$9, 0)), 2), ""))</f>
        <v/>
      </c>
      <c r="I532" s="18" t="str">
        <f>IF(OR($E532="", $F532=""), "", IF($E$8='Intro &amp; Setup'!$BX$9, $F532/$E532, IF($H$8='Intro &amp; Setup'!$BX$9, $F532/$H532, "")))</f>
        <v/>
      </c>
      <c r="J532" s="21" t="str">
        <f>IF(OR($E532="", $F532=""), "", IF($E$8='Intro &amp; Setup'!$BX$8, $F532/$E532, IF($H$8='Intro &amp; Setup'!$BX$8, $F532/$H532, "")))</f>
        <v/>
      </c>
      <c r="K532" s="97"/>
      <c r="L532" s="42" t="str">
        <f t="array" ref="L532">IF($W532="", "", IFERROR(INDEX('Standard Runs'!$D$11:$D$65, MATCH(1, ('Standard Runs'!$F$11:$F$65&lt;=E532)*('Standard Runs'!$G$11:$G$65&gt;=E532), 0)), ""))</f>
        <v/>
      </c>
      <c r="M532" s="45" t="str">
        <f t="shared" si="89"/>
        <v/>
      </c>
      <c r="N532" s="97"/>
      <c r="O532" s="52" t="str">
        <f t="shared" si="90"/>
        <v/>
      </c>
      <c r="P532" s="53" t="str">
        <f>IF(OR($L532="", $M532=""), "", COUNTIFS($L$11:$L$2510, $L532, $M$11:$M$2510, "&lt;"&amp;$M532)+1+COUNTIFS($L$11:$L532, $L532, $M$11:$M532, $M532)-1)</f>
        <v/>
      </c>
      <c r="Q532" s="97"/>
      <c r="R532" s="57" t="str">
        <f t="array" ref="R532">IF(OR($L532="", $M532=""), "", MIN(IF($L$11:$L$2510=$L532, $M$11:$M$2510)))</f>
        <v/>
      </c>
      <c r="S532" s="18" t="str">
        <f t="array" ref="S532">IF(OR($L532="", $M532=""), "", AVERAGEIF($L$11:$L$2510, $L532, $M$11:$M$2510))</f>
        <v/>
      </c>
      <c r="T532" s="21" t="str">
        <f t="array" ref="T532">IF(OR($L532="", $M532=""), "", MAX(IF($L$11:$L$2510=$L532, $M$11:$M$2510)))</f>
        <v/>
      </c>
      <c r="U532" s="97"/>
      <c r="W532" s="26" t="str">
        <f t="shared" si="91"/>
        <v/>
      </c>
      <c r="X532" s="26" t="str">
        <f t="shared" si="92"/>
        <v/>
      </c>
      <c r="Z532" s="48" t="str">
        <f>IFERROR(INDEX('Standard Runs'!$E$11:$E$65, MATCH($L532, 'Standard Runs'!$D$11:$D$65, 0)), "")</f>
        <v/>
      </c>
      <c r="AB532" s="26" t="str">
        <f t="shared" si="93"/>
        <v/>
      </c>
      <c r="AC532" s="26" t="str">
        <f t="shared" si="94"/>
        <v/>
      </c>
      <c r="AE532" s="26" t="str">
        <f t="shared" si="95"/>
        <v/>
      </c>
      <c r="AG532" s="26" t="str">
        <f>IF($D532="", "", COUNTIF($D$11:$D$2510, "&gt;"&amp;$D532)+1+COUNTIF($D$11:$D532, $D532)-1)</f>
        <v/>
      </c>
      <c r="AH532" s="92" t="str">
        <f t="shared" si="96"/>
        <v/>
      </c>
      <c r="AJ532" s="26" t="str">
        <f t="shared" si="97"/>
        <v/>
      </c>
      <c r="AK532" s="26" t="str">
        <f t="shared" si="98"/>
        <v/>
      </c>
    </row>
    <row r="533" spans="1:37" x14ac:dyDescent="0.25">
      <c r="A533" s="97"/>
      <c r="B533" s="26" t="str">
        <f t="shared" si="88"/>
        <v/>
      </c>
      <c r="C533" s="97"/>
      <c r="D533" s="123"/>
      <c r="E533" s="124"/>
      <c r="F533" s="125"/>
      <c r="G533" s="97"/>
      <c r="H533" s="24" t="str">
        <f>IF($E533="", "", IFERROR(ROUND($E533*INDEX('Intro &amp; Setup'!$BY$8:$BY$9, MATCH($E$8, 'Intro &amp; Setup'!$BX$8:$BX$9, 0)), 2), ""))</f>
        <v/>
      </c>
      <c r="I533" s="18" t="str">
        <f>IF(OR($E533="", $F533=""), "", IF($E$8='Intro &amp; Setup'!$BX$9, $F533/$E533, IF($H$8='Intro &amp; Setup'!$BX$9, $F533/$H533, "")))</f>
        <v/>
      </c>
      <c r="J533" s="21" t="str">
        <f>IF(OR($E533="", $F533=""), "", IF($E$8='Intro &amp; Setup'!$BX$8, $F533/$E533, IF($H$8='Intro &amp; Setup'!$BX$8, $F533/$H533, "")))</f>
        <v/>
      </c>
      <c r="K533" s="97"/>
      <c r="L533" s="42" t="str">
        <f t="array" ref="L533">IF($W533="", "", IFERROR(INDEX('Standard Runs'!$D$11:$D$65, MATCH(1, ('Standard Runs'!$F$11:$F$65&lt;=E533)*('Standard Runs'!$G$11:$G$65&gt;=E533), 0)), ""))</f>
        <v/>
      </c>
      <c r="M533" s="45" t="str">
        <f t="shared" si="89"/>
        <v/>
      </c>
      <c r="N533" s="97"/>
      <c r="O533" s="52" t="str">
        <f t="shared" si="90"/>
        <v/>
      </c>
      <c r="P533" s="53" t="str">
        <f>IF(OR($L533="", $M533=""), "", COUNTIFS($L$11:$L$2510, $L533, $M$11:$M$2510, "&lt;"&amp;$M533)+1+COUNTIFS($L$11:$L533, $L533, $M$11:$M533, $M533)-1)</f>
        <v/>
      </c>
      <c r="Q533" s="97"/>
      <c r="R533" s="57" t="str">
        <f t="array" ref="R533">IF(OR($L533="", $M533=""), "", MIN(IF($L$11:$L$2510=$L533, $M$11:$M$2510)))</f>
        <v/>
      </c>
      <c r="S533" s="18" t="str">
        <f t="array" ref="S533">IF(OR($L533="", $M533=""), "", AVERAGEIF($L$11:$L$2510, $L533, $M$11:$M$2510))</f>
        <v/>
      </c>
      <c r="T533" s="21" t="str">
        <f t="array" ref="T533">IF(OR($L533="", $M533=""), "", MAX(IF($L$11:$L$2510=$L533, $M$11:$M$2510)))</f>
        <v/>
      </c>
      <c r="U533" s="97"/>
      <c r="W533" s="26" t="str">
        <f t="shared" si="91"/>
        <v/>
      </c>
      <c r="X533" s="26" t="str">
        <f t="shared" si="92"/>
        <v/>
      </c>
      <c r="Z533" s="48" t="str">
        <f>IFERROR(INDEX('Standard Runs'!$E$11:$E$65, MATCH($L533, 'Standard Runs'!$D$11:$D$65, 0)), "")</f>
        <v/>
      </c>
      <c r="AB533" s="26" t="str">
        <f t="shared" si="93"/>
        <v/>
      </c>
      <c r="AC533" s="26" t="str">
        <f t="shared" si="94"/>
        <v/>
      </c>
      <c r="AE533" s="26" t="str">
        <f t="shared" si="95"/>
        <v/>
      </c>
      <c r="AG533" s="26" t="str">
        <f>IF($D533="", "", COUNTIF($D$11:$D$2510, "&gt;"&amp;$D533)+1+COUNTIF($D$11:$D533, $D533)-1)</f>
        <v/>
      </c>
      <c r="AH533" s="92" t="str">
        <f t="shared" si="96"/>
        <v/>
      </c>
      <c r="AJ533" s="26" t="str">
        <f t="shared" si="97"/>
        <v/>
      </c>
      <c r="AK533" s="26" t="str">
        <f t="shared" si="98"/>
        <v/>
      </c>
    </row>
    <row r="534" spans="1:37" x14ac:dyDescent="0.25">
      <c r="A534" s="97"/>
      <c r="B534" s="26" t="str">
        <f t="shared" si="88"/>
        <v/>
      </c>
      <c r="C534" s="97"/>
      <c r="D534" s="123"/>
      <c r="E534" s="124"/>
      <c r="F534" s="125"/>
      <c r="G534" s="97"/>
      <c r="H534" s="24" t="str">
        <f>IF($E534="", "", IFERROR(ROUND($E534*INDEX('Intro &amp; Setup'!$BY$8:$BY$9, MATCH($E$8, 'Intro &amp; Setup'!$BX$8:$BX$9, 0)), 2), ""))</f>
        <v/>
      </c>
      <c r="I534" s="18" t="str">
        <f>IF(OR($E534="", $F534=""), "", IF($E$8='Intro &amp; Setup'!$BX$9, $F534/$E534, IF($H$8='Intro &amp; Setup'!$BX$9, $F534/$H534, "")))</f>
        <v/>
      </c>
      <c r="J534" s="21" t="str">
        <f>IF(OR($E534="", $F534=""), "", IF($E$8='Intro &amp; Setup'!$BX$8, $F534/$E534, IF($H$8='Intro &amp; Setup'!$BX$8, $F534/$H534, "")))</f>
        <v/>
      </c>
      <c r="K534" s="97"/>
      <c r="L534" s="42" t="str">
        <f t="array" ref="L534">IF($W534="", "", IFERROR(INDEX('Standard Runs'!$D$11:$D$65, MATCH(1, ('Standard Runs'!$F$11:$F$65&lt;=E534)*('Standard Runs'!$G$11:$G$65&gt;=E534), 0)), ""))</f>
        <v/>
      </c>
      <c r="M534" s="45" t="str">
        <f t="shared" si="89"/>
        <v/>
      </c>
      <c r="N534" s="97"/>
      <c r="O534" s="52" t="str">
        <f t="shared" si="90"/>
        <v/>
      </c>
      <c r="P534" s="53" t="str">
        <f>IF(OR($L534="", $M534=""), "", COUNTIFS($L$11:$L$2510, $L534, $M$11:$M$2510, "&lt;"&amp;$M534)+1+COUNTIFS($L$11:$L534, $L534, $M$11:$M534, $M534)-1)</f>
        <v/>
      </c>
      <c r="Q534" s="97"/>
      <c r="R534" s="57" t="str">
        <f t="array" ref="R534">IF(OR($L534="", $M534=""), "", MIN(IF($L$11:$L$2510=$L534, $M$11:$M$2510)))</f>
        <v/>
      </c>
      <c r="S534" s="18" t="str">
        <f t="array" ref="S534">IF(OR($L534="", $M534=""), "", AVERAGEIF($L$11:$L$2510, $L534, $M$11:$M$2510))</f>
        <v/>
      </c>
      <c r="T534" s="21" t="str">
        <f t="array" ref="T534">IF(OR($L534="", $M534=""), "", MAX(IF($L$11:$L$2510=$L534, $M$11:$M$2510)))</f>
        <v/>
      </c>
      <c r="U534" s="97"/>
      <c r="W534" s="26" t="str">
        <f t="shared" si="91"/>
        <v/>
      </c>
      <c r="X534" s="26" t="str">
        <f t="shared" si="92"/>
        <v/>
      </c>
      <c r="Z534" s="48" t="str">
        <f>IFERROR(INDEX('Standard Runs'!$E$11:$E$65, MATCH($L534, 'Standard Runs'!$D$11:$D$65, 0)), "")</f>
        <v/>
      </c>
      <c r="AB534" s="26" t="str">
        <f t="shared" si="93"/>
        <v/>
      </c>
      <c r="AC534" s="26" t="str">
        <f t="shared" si="94"/>
        <v/>
      </c>
      <c r="AE534" s="26" t="str">
        <f t="shared" si="95"/>
        <v/>
      </c>
      <c r="AG534" s="26" t="str">
        <f>IF($D534="", "", COUNTIF($D$11:$D$2510, "&gt;"&amp;$D534)+1+COUNTIF($D$11:$D534, $D534)-1)</f>
        <v/>
      </c>
      <c r="AH534" s="92" t="str">
        <f t="shared" si="96"/>
        <v/>
      </c>
      <c r="AJ534" s="26" t="str">
        <f t="shared" si="97"/>
        <v/>
      </c>
      <c r="AK534" s="26" t="str">
        <f t="shared" si="98"/>
        <v/>
      </c>
    </row>
    <row r="535" spans="1:37" x14ac:dyDescent="0.25">
      <c r="A535" s="97"/>
      <c r="B535" s="26" t="str">
        <f t="shared" si="88"/>
        <v/>
      </c>
      <c r="C535" s="97"/>
      <c r="D535" s="123"/>
      <c r="E535" s="124"/>
      <c r="F535" s="125"/>
      <c r="G535" s="97"/>
      <c r="H535" s="24" t="str">
        <f>IF($E535="", "", IFERROR(ROUND($E535*INDEX('Intro &amp; Setup'!$BY$8:$BY$9, MATCH($E$8, 'Intro &amp; Setup'!$BX$8:$BX$9, 0)), 2), ""))</f>
        <v/>
      </c>
      <c r="I535" s="18" t="str">
        <f>IF(OR($E535="", $F535=""), "", IF($E$8='Intro &amp; Setup'!$BX$9, $F535/$E535, IF($H$8='Intro &amp; Setup'!$BX$9, $F535/$H535, "")))</f>
        <v/>
      </c>
      <c r="J535" s="21" t="str">
        <f>IF(OR($E535="", $F535=""), "", IF($E$8='Intro &amp; Setup'!$BX$8, $F535/$E535, IF($H$8='Intro &amp; Setup'!$BX$8, $F535/$H535, "")))</f>
        <v/>
      </c>
      <c r="K535" s="97"/>
      <c r="L535" s="42" t="str">
        <f t="array" ref="L535">IF($W535="", "", IFERROR(INDEX('Standard Runs'!$D$11:$D$65, MATCH(1, ('Standard Runs'!$F$11:$F$65&lt;=E535)*('Standard Runs'!$G$11:$G$65&gt;=E535), 0)), ""))</f>
        <v/>
      </c>
      <c r="M535" s="45" t="str">
        <f t="shared" si="89"/>
        <v/>
      </c>
      <c r="N535" s="97"/>
      <c r="O535" s="52" t="str">
        <f t="shared" si="90"/>
        <v/>
      </c>
      <c r="P535" s="53" t="str">
        <f>IF(OR($L535="", $M535=""), "", COUNTIFS($L$11:$L$2510, $L535, $M$11:$M$2510, "&lt;"&amp;$M535)+1+COUNTIFS($L$11:$L535, $L535, $M$11:$M535, $M535)-1)</f>
        <v/>
      </c>
      <c r="Q535" s="97"/>
      <c r="R535" s="57" t="str">
        <f t="array" ref="R535">IF(OR($L535="", $M535=""), "", MIN(IF($L$11:$L$2510=$L535, $M$11:$M$2510)))</f>
        <v/>
      </c>
      <c r="S535" s="18" t="str">
        <f t="array" ref="S535">IF(OR($L535="", $M535=""), "", AVERAGEIF($L$11:$L$2510, $L535, $M$11:$M$2510))</f>
        <v/>
      </c>
      <c r="T535" s="21" t="str">
        <f t="array" ref="T535">IF(OR($L535="", $M535=""), "", MAX(IF($L$11:$L$2510=$L535, $M$11:$M$2510)))</f>
        <v/>
      </c>
      <c r="U535" s="97"/>
      <c r="W535" s="26" t="str">
        <f t="shared" si="91"/>
        <v/>
      </c>
      <c r="X535" s="26" t="str">
        <f t="shared" si="92"/>
        <v/>
      </c>
      <c r="Z535" s="48" t="str">
        <f>IFERROR(INDEX('Standard Runs'!$E$11:$E$65, MATCH($L535, 'Standard Runs'!$D$11:$D$65, 0)), "")</f>
        <v/>
      </c>
      <c r="AB535" s="26" t="str">
        <f t="shared" si="93"/>
        <v/>
      </c>
      <c r="AC535" s="26" t="str">
        <f t="shared" si="94"/>
        <v/>
      </c>
      <c r="AE535" s="26" t="str">
        <f t="shared" si="95"/>
        <v/>
      </c>
      <c r="AG535" s="26" t="str">
        <f>IF($D535="", "", COUNTIF($D$11:$D$2510, "&gt;"&amp;$D535)+1+COUNTIF($D$11:$D535, $D535)-1)</f>
        <v/>
      </c>
      <c r="AH535" s="92" t="str">
        <f t="shared" si="96"/>
        <v/>
      </c>
      <c r="AJ535" s="26" t="str">
        <f t="shared" si="97"/>
        <v/>
      </c>
      <c r="AK535" s="26" t="str">
        <f t="shared" si="98"/>
        <v/>
      </c>
    </row>
    <row r="536" spans="1:37" x14ac:dyDescent="0.25">
      <c r="A536" s="97"/>
      <c r="B536" s="26" t="str">
        <f t="shared" si="88"/>
        <v/>
      </c>
      <c r="C536" s="97"/>
      <c r="D536" s="123"/>
      <c r="E536" s="124"/>
      <c r="F536" s="125"/>
      <c r="G536" s="97"/>
      <c r="H536" s="24" t="str">
        <f>IF($E536="", "", IFERROR(ROUND($E536*INDEX('Intro &amp; Setup'!$BY$8:$BY$9, MATCH($E$8, 'Intro &amp; Setup'!$BX$8:$BX$9, 0)), 2), ""))</f>
        <v/>
      </c>
      <c r="I536" s="18" t="str">
        <f>IF(OR($E536="", $F536=""), "", IF($E$8='Intro &amp; Setup'!$BX$9, $F536/$E536, IF($H$8='Intro &amp; Setup'!$BX$9, $F536/$H536, "")))</f>
        <v/>
      </c>
      <c r="J536" s="21" t="str">
        <f>IF(OR($E536="", $F536=""), "", IF($E$8='Intro &amp; Setup'!$BX$8, $F536/$E536, IF($H$8='Intro &amp; Setup'!$BX$8, $F536/$H536, "")))</f>
        <v/>
      </c>
      <c r="K536" s="97"/>
      <c r="L536" s="42" t="str">
        <f t="array" ref="L536">IF($W536="", "", IFERROR(INDEX('Standard Runs'!$D$11:$D$65, MATCH(1, ('Standard Runs'!$F$11:$F$65&lt;=E536)*('Standard Runs'!$G$11:$G$65&gt;=E536), 0)), ""))</f>
        <v/>
      </c>
      <c r="M536" s="45" t="str">
        <f t="shared" si="89"/>
        <v/>
      </c>
      <c r="N536" s="97"/>
      <c r="O536" s="52" t="str">
        <f t="shared" si="90"/>
        <v/>
      </c>
      <c r="P536" s="53" t="str">
        <f>IF(OR($L536="", $M536=""), "", COUNTIFS($L$11:$L$2510, $L536, $M$11:$M$2510, "&lt;"&amp;$M536)+1+COUNTIFS($L$11:$L536, $L536, $M$11:$M536, $M536)-1)</f>
        <v/>
      </c>
      <c r="Q536" s="97"/>
      <c r="R536" s="57" t="str">
        <f t="array" ref="R536">IF(OR($L536="", $M536=""), "", MIN(IF($L$11:$L$2510=$L536, $M$11:$M$2510)))</f>
        <v/>
      </c>
      <c r="S536" s="18" t="str">
        <f t="array" ref="S536">IF(OR($L536="", $M536=""), "", AVERAGEIF($L$11:$L$2510, $L536, $M$11:$M$2510))</f>
        <v/>
      </c>
      <c r="T536" s="21" t="str">
        <f t="array" ref="T536">IF(OR($L536="", $M536=""), "", MAX(IF($L$11:$L$2510=$L536, $M$11:$M$2510)))</f>
        <v/>
      </c>
      <c r="U536" s="97"/>
      <c r="W536" s="26" t="str">
        <f t="shared" si="91"/>
        <v/>
      </c>
      <c r="X536" s="26" t="str">
        <f t="shared" si="92"/>
        <v/>
      </c>
      <c r="Z536" s="48" t="str">
        <f>IFERROR(INDEX('Standard Runs'!$E$11:$E$65, MATCH($L536, 'Standard Runs'!$D$11:$D$65, 0)), "")</f>
        <v/>
      </c>
      <c r="AB536" s="26" t="str">
        <f t="shared" si="93"/>
        <v/>
      </c>
      <c r="AC536" s="26" t="str">
        <f t="shared" si="94"/>
        <v/>
      </c>
      <c r="AE536" s="26" t="str">
        <f t="shared" si="95"/>
        <v/>
      </c>
      <c r="AG536" s="26" t="str">
        <f>IF($D536="", "", COUNTIF($D$11:$D$2510, "&gt;"&amp;$D536)+1+COUNTIF($D$11:$D536, $D536)-1)</f>
        <v/>
      </c>
      <c r="AH536" s="92" t="str">
        <f t="shared" si="96"/>
        <v/>
      </c>
      <c r="AJ536" s="26" t="str">
        <f t="shared" si="97"/>
        <v/>
      </c>
      <c r="AK536" s="26" t="str">
        <f t="shared" si="98"/>
        <v/>
      </c>
    </row>
    <row r="537" spans="1:37" x14ac:dyDescent="0.25">
      <c r="A537" s="97"/>
      <c r="B537" s="26" t="str">
        <f t="shared" si="88"/>
        <v/>
      </c>
      <c r="C537" s="97"/>
      <c r="D537" s="123"/>
      <c r="E537" s="124"/>
      <c r="F537" s="125"/>
      <c r="G537" s="97"/>
      <c r="H537" s="24" t="str">
        <f>IF($E537="", "", IFERROR(ROUND($E537*INDEX('Intro &amp; Setup'!$BY$8:$BY$9, MATCH($E$8, 'Intro &amp; Setup'!$BX$8:$BX$9, 0)), 2), ""))</f>
        <v/>
      </c>
      <c r="I537" s="18" t="str">
        <f>IF(OR($E537="", $F537=""), "", IF($E$8='Intro &amp; Setup'!$BX$9, $F537/$E537, IF($H$8='Intro &amp; Setup'!$BX$9, $F537/$H537, "")))</f>
        <v/>
      </c>
      <c r="J537" s="21" t="str">
        <f>IF(OR($E537="", $F537=""), "", IF($E$8='Intro &amp; Setup'!$BX$8, $F537/$E537, IF($H$8='Intro &amp; Setup'!$BX$8, $F537/$H537, "")))</f>
        <v/>
      </c>
      <c r="K537" s="97"/>
      <c r="L537" s="42" t="str">
        <f t="array" ref="L537">IF($W537="", "", IFERROR(INDEX('Standard Runs'!$D$11:$D$65, MATCH(1, ('Standard Runs'!$F$11:$F$65&lt;=E537)*('Standard Runs'!$G$11:$G$65&gt;=E537), 0)), ""))</f>
        <v/>
      </c>
      <c r="M537" s="45" t="str">
        <f t="shared" si="89"/>
        <v/>
      </c>
      <c r="N537" s="97"/>
      <c r="O537" s="52" t="str">
        <f t="shared" si="90"/>
        <v/>
      </c>
      <c r="P537" s="53" t="str">
        <f>IF(OR($L537="", $M537=""), "", COUNTIFS($L$11:$L$2510, $L537, $M$11:$M$2510, "&lt;"&amp;$M537)+1+COUNTIFS($L$11:$L537, $L537, $M$11:$M537, $M537)-1)</f>
        <v/>
      </c>
      <c r="Q537" s="97"/>
      <c r="R537" s="57" t="str">
        <f t="array" ref="R537">IF(OR($L537="", $M537=""), "", MIN(IF($L$11:$L$2510=$L537, $M$11:$M$2510)))</f>
        <v/>
      </c>
      <c r="S537" s="18" t="str">
        <f t="array" ref="S537">IF(OR($L537="", $M537=""), "", AVERAGEIF($L$11:$L$2510, $L537, $M$11:$M$2510))</f>
        <v/>
      </c>
      <c r="T537" s="21" t="str">
        <f t="array" ref="T537">IF(OR($L537="", $M537=""), "", MAX(IF($L$11:$L$2510=$L537, $M$11:$M$2510)))</f>
        <v/>
      </c>
      <c r="U537" s="97"/>
      <c r="W537" s="26" t="str">
        <f t="shared" si="91"/>
        <v/>
      </c>
      <c r="X537" s="26" t="str">
        <f t="shared" si="92"/>
        <v/>
      </c>
      <c r="Z537" s="48" t="str">
        <f>IFERROR(INDEX('Standard Runs'!$E$11:$E$65, MATCH($L537, 'Standard Runs'!$D$11:$D$65, 0)), "")</f>
        <v/>
      </c>
      <c r="AB537" s="26" t="str">
        <f t="shared" si="93"/>
        <v/>
      </c>
      <c r="AC537" s="26" t="str">
        <f t="shared" si="94"/>
        <v/>
      </c>
      <c r="AE537" s="26" t="str">
        <f t="shared" si="95"/>
        <v/>
      </c>
      <c r="AG537" s="26" t="str">
        <f>IF($D537="", "", COUNTIF($D$11:$D$2510, "&gt;"&amp;$D537)+1+COUNTIF($D$11:$D537, $D537)-1)</f>
        <v/>
      </c>
      <c r="AH537" s="92" t="str">
        <f t="shared" si="96"/>
        <v/>
      </c>
      <c r="AJ537" s="26" t="str">
        <f t="shared" si="97"/>
        <v/>
      </c>
      <c r="AK537" s="26" t="str">
        <f t="shared" si="98"/>
        <v/>
      </c>
    </row>
    <row r="538" spans="1:37" x14ac:dyDescent="0.25">
      <c r="A538" s="97"/>
      <c r="B538" s="26" t="str">
        <f t="shared" si="88"/>
        <v/>
      </c>
      <c r="C538" s="97"/>
      <c r="D538" s="123"/>
      <c r="E538" s="124"/>
      <c r="F538" s="125"/>
      <c r="G538" s="97"/>
      <c r="H538" s="24" t="str">
        <f>IF($E538="", "", IFERROR(ROUND($E538*INDEX('Intro &amp; Setup'!$BY$8:$BY$9, MATCH($E$8, 'Intro &amp; Setup'!$BX$8:$BX$9, 0)), 2), ""))</f>
        <v/>
      </c>
      <c r="I538" s="18" t="str">
        <f>IF(OR($E538="", $F538=""), "", IF($E$8='Intro &amp; Setup'!$BX$9, $F538/$E538, IF($H$8='Intro &amp; Setup'!$BX$9, $F538/$H538, "")))</f>
        <v/>
      </c>
      <c r="J538" s="21" t="str">
        <f>IF(OR($E538="", $F538=""), "", IF($E$8='Intro &amp; Setup'!$BX$8, $F538/$E538, IF($H$8='Intro &amp; Setup'!$BX$8, $F538/$H538, "")))</f>
        <v/>
      </c>
      <c r="K538" s="97"/>
      <c r="L538" s="42" t="str">
        <f t="array" ref="L538">IF($W538="", "", IFERROR(INDEX('Standard Runs'!$D$11:$D$65, MATCH(1, ('Standard Runs'!$F$11:$F$65&lt;=E538)*('Standard Runs'!$G$11:$G$65&gt;=E538), 0)), ""))</f>
        <v/>
      </c>
      <c r="M538" s="45" t="str">
        <f t="shared" si="89"/>
        <v/>
      </c>
      <c r="N538" s="97"/>
      <c r="O538" s="52" t="str">
        <f t="shared" si="90"/>
        <v/>
      </c>
      <c r="P538" s="53" t="str">
        <f>IF(OR($L538="", $M538=""), "", COUNTIFS($L$11:$L$2510, $L538, $M$11:$M$2510, "&lt;"&amp;$M538)+1+COUNTIFS($L$11:$L538, $L538, $M$11:$M538, $M538)-1)</f>
        <v/>
      </c>
      <c r="Q538" s="97"/>
      <c r="R538" s="57" t="str">
        <f t="array" ref="R538">IF(OR($L538="", $M538=""), "", MIN(IF($L$11:$L$2510=$L538, $M$11:$M$2510)))</f>
        <v/>
      </c>
      <c r="S538" s="18" t="str">
        <f t="array" ref="S538">IF(OR($L538="", $M538=""), "", AVERAGEIF($L$11:$L$2510, $L538, $M$11:$M$2510))</f>
        <v/>
      </c>
      <c r="T538" s="21" t="str">
        <f t="array" ref="T538">IF(OR($L538="", $M538=""), "", MAX(IF($L$11:$L$2510=$L538, $M$11:$M$2510)))</f>
        <v/>
      </c>
      <c r="U538" s="97"/>
      <c r="W538" s="26" t="str">
        <f t="shared" si="91"/>
        <v/>
      </c>
      <c r="X538" s="26" t="str">
        <f t="shared" si="92"/>
        <v/>
      </c>
      <c r="Z538" s="48" t="str">
        <f>IFERROR(INDEX('Standard Runs'!$E$11:$E$65, MATCH($L538, 'Standard Runs'!$D$11:$D$65, 0)), "")</f>
        <v/>
      </c>
      <c r="AB538" s="26" t="str">
        <f t="shared" si="93"/>
        <v/>
      </c>
      <c r="AC538" s="26" t="str">
        <f t="shared" si="94"/>
        <v/>
      </c>
      <c r="AE538" s="26" t="str">
        <f t="shared" si="95"/>
        <v/>
      </c>
      <c r="AG538" s="26" t="str">
        <f>IF($D538="", "", COUNTIF($D$11:$D$2510, "&gt;"&amp;$D538)+1+COUNTIF($D$11:$D538, $D538)-1)</f>
        <v/>
      </c>
      <c r="AH538" s="92" t="str">
        <f t="shared" si="96"/>
        <v/>
      </c>
      <c r="AJ538" s="26" t="str">
        <f t="shared" si="97"/>
        <v/>
      </c>
      <c r="AK538" s="26" t="str">
        <f t="shared" si="98"/>
        <v/>
      </c>
    </row>
    <row r="539" spans="1:37" x14ac:dyDescent="0.25">
      <c r="A539" s="97"/>
      <c r="B539" s="26" t="str">
        <f t="shared" si="88"/>
        <v/>
      </c>
      <c r="C539" s="97"/>
      <c r="D539" s="123"/>
      <c r="E539" s="124"/>
      <c r="F539" s="125"/>
      <c r="G539" s="97"/>
      <c r="H539" s="24" t="str">
        <f>IF($E539="", "", IFERROR(ROUND($E539*INDEX('Intro &amp; Setup'!$BY$8:$BY$9, MATCH($E$8, 'Intro &amp; Setup'!$BX$8:$BX$9, 0)), 2), ""))</f>
        <v/>
      </c>
      <c r="I539" s="18" t="str">
        <f>IF(OR($E539="", $F539=""), "", IF($E$8='Intro &amp; Setup'!$BX$9, $F539/$E539, IF($H$8='Intro &amp; Setup'!$BX$9, $F539/$H539, "")))</f>
        <v/>
      </c>
      <c r="J539" s="21" t="str">
        <f>IF(OR($E539="", $F539=""), "", IF($E$8='Intro &amp; Setup'!$BX$8, $F539/$E539, IF($H$8='Intro &amp; Setup'!$BX$8, $F539/$H539, "")))</f>
        <v/>
      </c>
      <c r="K539" s="97"/>
      <c r="L539" s="42" t="str">
        <f t="array" ref="L539">IF($W539="", "", IFERROR(INDEX('Standard Runs'!$D$11:$D$65, MATCH(1, ('Standard Runs'!$F$11:$F$65&lt;=E539)*('Standard Runs'!$G$11:$G$65&gt;=E539), 0)), ""))</f>
        <v/>
      </c>
      <c r="M539" s="45" t="str">
        <f t="shared" si="89"/>
        <v/>
      </c>
      <c r="N539" s="97"/>
      <c r="O539" s="52" t="str">
        <f t="shared" si="90"/>
        <v/>
      </c>
      <c r="P539" s="53" t="str">
        <f>IF(OR($L539="", $M539=""), "", COUNTIFS($L$11:$L$2510, $L539, $M$11:$M$2510, "&lt;"&amp;$M539)+1+COUNTIFS($L$11:$L539, $L539, $M$11:$M539, $M539)-1)</f>
        <v/>
      </c>
      <c r="Q539" s="97"/>
      <c r="R539" s="57" t="str">
        <f t="array" ref="R539">IF(OR($L539="", $M539=""), "", MIN(IF($L$11:$L$2510=$L539, $M$11:$M$2510)))</f>
        <v/>
      </c>
      <c r="S539" s="18" t="str">
        <f t="array" ref="S539">IF(OR($L539="", $M539=""), "", AVERAGEIF($L$11:$L$2510, $L539, $M$11:$M$2510))</f>
        <v/>
      </c>
      <c r="T539" s="21" t="str">
        <f t="array" ref="T539">IF(OR($L539="", $M539=""), "", MAX(IF($L$11:$L$2510=$L539, $M$11:$M$2510)))</f>
        <v/>
      </c>
      <c r="U539" s="97"/>
      <c r="W539" s="26" t="str">
        <f t="shared" si="91"/>
        <v/>
      </c>
      <c r="X539" s="26" t="str">
        <f t="shared" si="92"/>
        <v/>
      </c>
      <c r="Z539" s="48" t="str">
        <f>IFERROR(INDEX('Standard Runs'!$E$11:$E$65, MATCH($L539, 'Standard Runs'!$D$11:$D$65, 0)), "")</f>
        <v/>
      </c>
      <c r="AB539" s="26" t="str">
        <f t="shared" si="93"/>
        <v/>
      </c>
      <c r="AC539" s="26" t="str">
        <f t="shared" si="94"/>
        <v/>
      </c>
      <c r="AE539" s="26" t="str">
        <f t="shared" si="95"/>
        <v/>
      </c>
      <c r="AG539" s="26" t="str">
        <f>IF($D539="", "", COUNTIF($D$11:$D$2510, "&gt;"&amp;$D539)+1+COUNTIF($D$11:$D539, $D539)-1)</f>
        <v/>
      </c>
      <c r="AH539" s="92" t="str">
        <f t="shared" si="96"/>
        <v/>
      </c>
      <c r="AJ539" s="26" t="str">
        <f t="shared" si="97"/>
        <v/>
      </c>
      <c r="AK539" s="26" t="str">
        <f t="shared" si="98"/>
        <v/>
      </c>
    </row>
    <row r="540" spans="1:37" x14ac:dyDescent="0.25">
      <c r="A540" s="97"/>
      <c r="B540" s="26" t="str">
        <f t="shared" si="88"/>
        <v/>
      </c>
      <c r="C540" s="97"/>
      <c r="D540" s="123"/>
      <c r="E540" s="124"/>
      <c r="F540" s="125"/>
      <c r="G540" s="97"/>
      <c r="H540" s="24" t="str">
        <f>IF($E540="", "", IFERROR(ROUND($E540*INDEX('Intro &amp; Setup'!$BY$8:$BY$9, MATCH($E$8, 'Intro &amp; Setup'!$BX$8:$BX$9, 0)), 2), ""))</f>
        <v/>
      </c>
      <c r="I540" s="18" t="str">
        <f>IF(OR($E540="", $F540=""), "", IF($E$8='Intro &amp; Setup'!$BX$9, $F540/$E540, IF($H$8='Intro &amp; Setup'!$BX$9, $F540/$H540, "")))</f>
        <v/>
      </c>
      <c r="J540" s="21" t="str">
        <f>IF(OR($E540="", $F540=""), "", IF($E$8='Intro &amp; Setup'!$BX$8, $F540/$E540, IF($H$8='Intro &amp; Setup'!$BX$8, $F540/$H540, "")))</f>
        <v/>
      </c>
      <c r="K540" s="97"/>
      <c r="L540" s="42" t="str">
        <f t="array" ref="L540">IF($W540="", "", IFERROR(INDEX('Standard Runs'!$D$11:$D$65, MATCH(1, ('Standard Runs'!$F$11:$F$65&lt;=E540)*('Standard Runs'!$G$11:$G$65&gt;=E540), 0)), ""))</f>
        <v/>
      </c>
      <c r="M540" s="45" t="str">
        <f t="shared" si="89"/>
        <v/>
      </c>
      <c r="N540" s="97"/>
      <c r="O540" s="52" t="str">
        <f t="shared" si="90"/>
        <v/>
      </c>
      <c r="P540" s="53" t="str">
        <f>IF(OR($L540="", $M540=""), "", COUNTIFS($L$11:$L$2510, $L540, $M$11:$M$2510, "&lt;"&amp;$M540)+1+COUNTIFS($L$11:$L540, $L540, $M$11:$M540, $M540)-1)</f>
        <v/>
      </c>
      <c r="Q540" s="97"/>
      <c r="R540" s="57" t="str">
        <f t="array" ref="R540">IF(OR($L540="", $M540=""), "", MIN(IF($L$11:$L$2510=$L540, $M$11:$M$2510)))</f>
        <v/>
      </c>
      <c r="S540" s="18" t="str">
        <f t="array" ref="S540">IF(OR($L540="", $M540=""), "", AVERAGEIF($L$11:$L$2510, $L540, $M$11:$M$2510))</f>
        <v/>
      </c>
      <c r="T540" s="21" t="str">
        <f t="array" ref="T540">IF(OR($L540="", $M540=""), "", MAX(IF($L$11:$L$2510=$L540, $M$11:$M$2510)))</f>
        <v/>
      </c>
      <c r="U540" s="97"/>
      <c r="W540" s="26" t="str">
        <f t="shared" si="91"/>
        <v/>
      </c>
      <c r="X540" s="26" t="str">
        <f t="shared" si="92"/>
        <v/>
      </c>
      <c r="Z540" s="48" t="str">
        <f>IFERROR(INDEX('Standard Runs'!$E$11:$E$65, MATCH($L540, 'Standard Runs'!$D$11:$D$65, 0)), "")</f>
        <v/>
      </c>
      <c r="AB540" s="26" t="str">
        <f t="shared" si="93"/>
        <v/>
      </c>
      <c r="AC540" s="26" t="str">
        <f t="shared" si="94"/>
        <v/>
      </c>
      <c r="AE540" s="26" t="str">
        <f t="shared" si="95"/>
        <v/>
      </c>
      <c r="AG540" s="26" t="str">
        <f>IF($D540="", "", COUNTIF($D$11:$D$2510, "&gt;"&amp;$D540)+1+COUNTIF($D$11:$D540, $D540)-1)</f>
        <v/>
      </c>
      <c r="AH540" s="92" t="str">
        <f t="shared" si="96"/>
        <v/>
      </c>
      <c r="AJ540" s="26" t="str">
        <f t="shared" si="97"/>
        <v/>
      </c>
      <c r="AK540" s="26" t="str">
        <f t="shared" si="98"/>
        <v/>
      </c>
    </row>
    <row r="541" spans="1:37" x14ac:dyDescent="0.25">
      <c r="A541" s="97"/>
      <c r="B541" s="26" t="str">
        <f t="shared" si="88"/>
        <v/>
      </c>
      <c r="C541" s="97"/>
      <c r="D541" s="123"/>
      <c r="E541" s="124"/>
      <c r="F541" s="125"/>
      <c r="G541" s="97"/>
      <c r="H541" s="24" t="str">
        <f>IF($E541="", "", IFERROR(ROUND($E541*INDEX('Intro &amp; Setup'!$BY$8:$BY$9, MATCH($E$8, 'Intro &amp; Setup'!$BX$8:$BX$9, 0)), 2), ""))</f>
        <v/>
      </c>
      <c r="I541" s="18" t="str">
        <f>IF(OR($E541="", $F541=""), "", IF($E$8='Intro &amp; Setup'!$BX$9, $F541/$E541, IF($H$8='Intro &amp; Setup'!$BX$9, $F541/$H541, "")))</f>
        <v/>
      </c>
      <c r="J541" s="21" t="str">
        <f>IF(OR($E541="", $F541=""), "", IF($E$8='Intro &amp; Setup'!$BX$8, $F541/$E541, IF($H$8='Intro &amp; Setup'!$BX$8, $F541/$H541, "")))</f>
        <v/>
      </c>
      <c r="K541" s="97"/>
      <c r="L541" s="42" t="str">
        <f t="array" ref="L541">IF($W541="", "", IFERROR(INDEX('Standard Runs'!$D$11:$D$65, MATCH(1, ('Standard Runs'!$F$11:$F$65&lt;=E541)*('Standard Runs'!$G$11:$G$65&gt;=E541), 0)), ""))</f>
        <v/>
      </c>
      <c r="M541" s="45" t="str">
        <f t="shared" si="89"/>
        <v/>
      </c>
      <c r="N541" s="97"/>
      <c r="O541" s="52" t="str">
        <f t="shared" si="90"/>
        <v/>
      </c>
      <c r="P541" s="53" t="str">
        <f>IF(OR($L541="", $M541=""), "", COUNTIFS($L$11:$L$2510, $L541, $M$11:$M$2510, "&lt;"&amp;$M541)+1+COUNTIFS($L$11:$L541, $L541, $M$11:$M541, $M541)-1)</f>
        <v/>
      </c>
      <c r="Q541" s="97"/>
      <c r="R541" s="57" t="str">
        <f t="array" ref="R541">IF(OR($L541="", $M541=""), "", MIN(IF($L$11:$L$2510=$L541, $M$11:$M$2510)))</f>
        <v/>
      </c>
      <c r="S541" s="18" t="str">
        <f t="array" ref="S541">IF(OR($L541="", $M541=""), "", AVERAGEIF($L$11:$L$2510, $L541, $M$11:$M$2510))</f>
        <v/>
      </c>
      <c r="T541" s="21" t="str">
        <f t="array" ref="T541">IF(OR($L541="", $M541=""), "", MAX(IF($L$11:$L$2510=$L541, $M$11:$M$2510)))</f>
        <v/>
      </c>
      <c r="U541" s="97"/>
      <c r="W541" s="26" t="str">
        <f t="shared" si="91"/>
        <v/>
      </c>
      <c r="X541" s="26" t="str">
        <f t="shared" si="92"/>
        <v/>
      </c>
      <c r="Z541" s="48" t="str">
        <f>IFERROR(INDEX('Standard Runs'!$E$11:$E$65, MATCH($L541, 'Standard Runs'!$D$11:$D$65, 0)), "")</f>
        <v/>
      </c>
      <c r="AB541" s="26" t="str">
        <f t="shared" si="93"/>
        <v/>
      </c>
      <c r="AC541" s="26" t="str">
        <f t="shared" si="94"/>
        <v/>
      </c>
      <c r="AE541" s="26" t="str">
        <f t="shared" si="95"/>
        <v/>
      </c>
      <c r="AG541" s="26" t="str">
        <f>IF($D541="", "", COUNTIF($D$11:$D$2510, "&gt;"&amp;$D541)+1+COUNTIF($D$11:$D541, $D541)-1)</f>
        <v/>
      </c>
      <c r="AH541" s="92" t="str">
        <f t="shared" si="96"/>
        <v/>
      </c>
      <c r="AJ541" s="26" t="str">
        <f t="shared" si="97"/>
        <v/>
      </c>
      <c r="AK541" s="26" t="str">
        <f t="shared" si="98"/>
        <v/>
      </c>
    </row>
    <row r="542" spans="1:37" x14ac:dyDescent="0.25">
      <c r="A542" s="97"/>
      <c r="B542" s="26" t="str">
        <f t="shared" si="88"/>
        <v/>
      </c>
      <c r="C542" s="97"/>
      <c r="D542" s="123"/>
      <c r="E542" s="124"/>
      <c r="F542" s="125"/>
      <c r="G542" s="97"/>
      <c r="H542" s="24" t="str">
        <f>IF($E542="", "", IFERROR(ROUND($E542*INDEX('Intro &amp; Setup'!$BY$8:$BY$9, MATCH($E$8, 'Intro &amp; Setup'!$BX$8:$BX$9, 0)), 2), ""))</f>
        <v/>
      </c>
      <c r="I542" s="18" t="str">
        <f>IF(OR($E542="", $F542=""), "", IF($E$8='Intro &amp; Setup'!$BX$9, $F542/$E542, IF($H$8='Intro &amp; Setup'!$BX$9, $F542/$H542, "")))</f>
        <v/>
      </c>
      <c r="J542" s="21" t="str">
        <f>IF(OR($E542="", $F542=""), "", IF($E$8='Intro &amp; Setup'!$BX$8, $F542/$E542, IF($H$8='Intro &amp; Setup'!$BX$8, $F542/$H542, "")))</f>
        <v/>
      </c>
      <c r="K542" s="97"/>
      <c r="L542" s="42" t="str">
        <f t="array" ref="L542">IF($W542="", "", IFERROR(INDEX('Standard Runs'!$D$11:$D$65, MATCH(1, ('Standard Runs'!$F$11:$F$65&lt;=E542)*('Standard Runs'!$G$11:$G$65&gt;=E542), 0)), ""))</f>
        <v/>
      </c>
      <c r="M542" s="45" t="str">
        <f t="shared" si="89"/>
        <v/>
      </c>
      <c r="N542" s="97"/>
      <c r="O542" s="52" t="str">
        <f t="shared" si="90"/>
        <v/>
      </c>
      <c r="P542" s="53" t="str">
        <f>IF(OR($L542="", $M542=""), "", COUNTIFS($L$11:$L$2510, $L542, $M$11:$M$2510, "&lt;"&amp;$M542)+1+COUNTIFS($L$11:$L542, $L542, $M$11:$M542, $M542)-1)</f>
        <v/>
      </c>
      <c r="Q542" s="97"/>
      <c r="R542" s="57" t="str">
        <f t="array" ref="R542">IF(OR($L542="", $M542=""), "", MIN(IF($L$11:$L$2510=$L542, $M$11:$M$2510)))</f>
        <v/>
      </c>
      <c r="S542" s="18" t="str">
        <f t="array" ref="S542">IF(OR($L542="", $M542=""), "", AVERAGEIF($L$11:$L$2510, $L542, $M$11:$M$2510))</f>
        <v/>
      </c>
      <c r="T542" s="21" t="str">
        <f t="array" ref="T542">IF(OR($L542="", $M542=""), "", MAX(IF($L$11:$L$2510=$L542, $M$11:$M$2510)))</f>
        <v/>
      </c>
      <c r="U542" s="97"/>
      <c r="W542" s="26" t="str">
        <f t="shared" si="91"/>
        <v/>
      </c>
      <c r="X542" s="26" t="str">
        <f t="shared" si="92"/>
        <v/>
      </c>
      <c r="Z542" s="48" t="str">
        <f>IFERROR(INDEX('Standard Runs'!$E$11:$E$65, MATCH($L542, 'Standard Runs'!$D$11:$D$65, 0)), "")</f>
        <v/>
      </c>
      <c r="AB542" s="26" t="str">
        <f t="shared" si="93"/>
        <v/>
      </c>
      <c r="AC542" s="26" t="str">
        <f t="shared" si="94"/>
        <v/>
      </c>
      <c r="AE542" s="26" t="str">
        <f t="shared" si="95"/>
        <v/>
      </c>
      <c r="AG542" s="26" t="str">
        <f>IF($D542="", "", COUNTIF($D$11:$D$2510, "&gt;"&amp;$D542)+1+COUNTIF($D$11:$D542, $D542)-1)</f>
        <v/>
      </c>
      <c r="AH542" s="92" t="str">
        <f t="shared" si="96"/>
        <v/>
      </c>
      <c r="AJ542" s="26" t="str">
        <f t="shared" si="97"/>
        <v/>
      </c>
      <c r="AK542" s="26" t="str">
        <f t="shared" si="98"/>
        <v/>
      </c>
    </row>
    <row r="543" spans="1:37" x14ac:dyDescent="0.25">
      <c r="A543" s="97"/>
      <c r="B543" s="26" t="str">
        <f t="shared" si="88"/>
        <v/>
      </c>
      <c r="C543" s="97"/>
      <c r="D543" s="123"/>
      <c r="E543" s="124"/>
      <c r="F543" s="125"/>
      <c r="G543" s="97"/>
      <c r="H543" s="24" t="str">
        <f>IF($E543="", "", IFERROR(ROUND($E543*INDEX('Intro &amp; Setup'!$BY$8:$BY$9, MATCH($E$8, 'Intro &amp; Setup'!$BX$8:$BX$9, 0)), 2), ""))</f>
        <v/>
      </c>
      <c r="I543" s="18" t="str">
        <f>IF(OR($E543="", $F543=""), "", IF($E$8='Intro &amp; Setup'!$BX$9, $F543/$E543, IF($H$8='Intro &amp; Setup'!$BX$9, $F543/$H543, "")))</f>
        <v/>
      </c>
      <c r="J543" s="21" t="str">
        <f>IF(OR($E543="", $F543=""), "", IF($E$8='Intro &amp; Setup'!$BX$8, $F543/$E543, IF($H$8='Intro &amp; Setup'!$BX$8, $F543/$H543, "")))</f>
        <v/>
      </c>
      <c r="K543" s="97"/>
      <c r="L543" s="42" t="str">
        <f t="array" ref="L543">IF($W543="", "", IFERROR(INDEX('Standard Runs'!$D$11:$D$65, MATCH(1, ('Standard Runs'!$F$11:$F$65&lt;=E543)*('Standard Runs'!$G$11:$G$65&gt;=E543), 0)), ""))</f>
        <v/>
      </c>
      <c r="M543" s="45" t="str">
        <f t="shared" si="89"/>
        <v/>
      </c>
      <c r="N543" s="97"/>
      <c r="O543" s="52" t="str">
        <f t="shared" si="90"/>
        <v/>
      </c>
      <c r="P543" s="53" t="str">
        <f>IF(OR($L543="", $M543=""), "", COUNTIFS($L$11:$L$2510, $L543, $M$11:$M$2510, "&lt;"&amp;$M543)+1+COUNTIFS($L$11:$L543, $L543, $M$11:$M543, $M543)-1)</f>
        <v/>
      </c>
      <c r="Q543" s="97"/>
      <c r="R543" s="57" t="str">
        <f t="array" ref="R543">IF(OR($L543="", $M543=""), "", MIN(IF($L$11:$L$2510=$L543, $M$11:$M$2510)))</f>
        <v/>
      </c>
      <c r="S543" s="18" t="str">
        <f t="array" ref="S543">IF(OR($L543="", $M543=""), "", AVERAGEIF($L$11:$L$2510, $L543, $M$11:$M$2510))</f>
        <v/>
      </c>
      <c r="T543" s="21" t="str">
        <f t="array" ref="T543">IF(OR($L543="", $M543=""), "", MAX(IF($L$11:$L$2510=$L543, $M$11:$M$2510)))</f>
        <v/>
      </c>
      <c r="U543" s="97"/>
      <c r="W543" s="26" t="str">
        <f t="shared" si="91"/>
        <v/>
      </c>
      <c r="X543" s="26" t="str">
        <f t="shared" si="92"/>
        <v/>
      </c>
      <c r="Z543" s="48" t="str">
        <f>IFERROR(INDEX('Standard Runs'!$E$11:$E$65, MATCH($L543, 'Standard Runs'!$D$11:$D$65, 0)), "")</f>
        <v/>
      </c>
      <c r="AB543" s="26" t="str">
        <f t="shared" si="93"/>
        <v/>
      </c>
      <c r="AC543" s="26" t="str">
        <f t="shared" si="94"/>
        <v/>
      </c>
      <c r="AE543" s="26" t="str">
        <f t="shared" si="95"/>
        <v/>
      </c>
      <c r="AG543" s="26" t="str">
        <f>IF($D543="", "", COUNTIF($D$11:$D$2510, "&gt;"&amp;$D543)+1+COUNTIF($D$11:$D543, $D543)-1)</f>
        <v/>
      </c>
      <c r="AH543" s="92" t="str">
        <f t="shared" si="96"/>
        <v/>
      </c>
      <c r="AJ543" s="26" t="str">
        <f t="shared" si="97"/>
        <v/>
      </c>
      <c r="AK543" s="26" t="str">
        <f t="shared" si="98"/>
        <v/>
      </c>
    </row>
    <row r="544" spans="1:37" x14ac:dyDescent="0.25">
      <c r="A544" s="97"/>
      <c r="B544" s="26" t="str">
        <f t="shared" si="88"/>
        <v/>
      </c>
      <c r="C544" s="97"/>
      <c r="D544" s="123"/>
      <c r="E544" s="124"/>
      <c r="F544" s="125"/>
      <c r="G544" s="97"/>
      <c r="H544" s="24" t="str">
        <f>IF($E544="", "", IFERROR(ROUND($E544*INDEX('Intro &amp; Setup'!$BY$8:$BY$9, MATCH($E$8, 'Intro &amp; Setup'!$BX$8:$BX$9, 0)), 2), ""))</f>
        <v/>
      </c>
      <c r="I544" s="18" t="str">
        <f>IF(OR($E544="", $F544=""), "", IF($E$8='Intro &amp; Setup'!$BX$9, $F544/$E544, IF($H$8='Intro &amp; Setup'!$BX$9, $F544/$H544, "")))</f>
        <v/>
      </c>
      <c r="J544" s="21" t="str">
        <f>IF(OR($E544="", $F544=""), "", IF($E$8='Intro &amp; Setup'!$BX$8, $F544/$E544, IF($H$8='Intro &amp; Setup'!$BX$8, $F544/$H544, "")))</f>
        <v/>
      </c>
      <c r="K544" s="97"/>
      <c r="L544" s="42" t="str">
        <f t="array" ref="L544">IF($W544="", "", IFERROR(INDEX('Standard Runs'!$D$11:$D$65, MATCH(1, ('Standard Runs'!$F$11:$F$65&lt;=E544)*('Standard Runs'!$G$11:$G$65&gt;=E544), 0)), ""))</f>
        <v/>
      </c>
      <c r="M544" s="45" t="str">
        <f t="shared" si="89"/>
        <v/>
      </c>
      <c r="N544" s="97"/>
      <c r="O544" s="52" t="str">
        <f t="shared" si="90"/>
        <v/>
      </c>
      <c r="P544" s="53" t="str">
        <f>IF(OR($L544="", $M544=""), "", COUNTIFS($L$11:$L$2510, $L544, $M$11:$M$2510, "&lt;"&amp;$M544)+1+COUNTIFS($L$11:$L544, $L544, $M$11:$M544, $M544)-1)</f>
        <v/>
      </c>
      <c r="Q544" s="97"/>
      <c r="R544" s="57" t="str">
        <f t="array" ref="R544">IF(OR($L544="", $M544=""), "", MIN(IF($L$11:$L$2510=$L544, $M$11:$M$2510)))</f>
        <v/>
      </c>
      <c r="S544" s="18" t="str">
        <f t="array" ref="S544">IF(OR($L544="", $M544=""), "", AVERAGEIF($L$11:$L$2510, $L544, $M$11:$M$2510))</f>
        <v/>
      </c>
      <c r="T544" s="21" t="str">
        <f t="array" ref="T544">IF(OR($L544="", $M544=""), "", MAX(IF($L$11:$L$2510=$L544, $M$11:$M$2510)))</f>
        <v/>
      </c>
      <c r="U544" s="97"/>
      <c r="W544" s="26" t="str">
        <f t="shared" si="91"/>
        <v/>
      </c>
      <c r="X544" s="26" t="str">
        <f t="shared" si="92"/>
        <v/>
      </c>
      <c r="Z544" s="48" t="str">
        <f>IFERROR(INDEX('Standard Runs'!$E$11:$E$65, MATCH($L544, 'Standard Runs'!$D$11:$D$65, 0)), "")</f>
        <v/>
      </c>
      <c r="AB544" s="26" t="str">
        <f t="shared" si="93"/>
        <v/>
      </c>
      <c r="AC544" s="26" t="str">
        <f t="shared" si="94"/>
        <v/>
      </c>
      <c r="AE544" s="26" t="str">
        <f t="shared" si="95"/>
        <v/>
      </c>
      <c r="AG544" s="26" t="str">
        <f>IF($D544="", "", COUNTIF($D$11:$D$2510, "&gt;"&amp;$D544)+1+COUNTIF($D$11:$D544, $D544)-1)</f>
        <v/>
      </c>
      <c r="AH544" s="92" t="str">
        <f t="shared" si="96"/>
        <v/>
      </c>
      <c r="AJ544" s="26" t="str">
        <f t="shared" si="97"/>
        <v/>
      </c>
      <c r="AK544" s="26" t="str">
        <f t="shared" si="98"/>
        <v/>
      </c>
    </row>
    <row r="545" spans="1:37" x14ac:dyDescent="0.25">
      <c r="A545" s="97"/>
      <c r="B545" s="26" t="str">
        <f t="shared" si="88"/>
        <v/>
      </c>
      <c r="C545" s="97"/>
      <c r="D545" s="123"/>
      <c r="E545" s="124"/>
      <c r="F545" s="125"/>
      <c r="G545" s="97"/>
      <c r="H545" s="24" t="str">
        <f>IF($E545="", "", IFERROR(ROUND($E545*INDEX('Intro &amp; Setup'!$BY$8:$BY$9, MATCH($E$8, 'Intro &amp; Setup'!$BX$8:$BX$9, 0)), 2), ""))</f>
        <v/>
      </c>
      <c r="I545" s="18" t="str">
        <f>IF(OR($E545="", $F545=""), "", IF($E$8='Intro &amp; Setup'!$BX$9, $F545/$E545, IF($H$8='Intro &amp; Setup'!$BX$9, $F545/$H545, "")))</f>
        <v/>
      </c>
      <c r="J545" s="21" t="str">
        <f>IF(OR($E545="", $F545=""), "", IF($E$8='Intro &amp; Setup'!$BX$8, $F545/$E545, IF($H$8='Intro &amp; Setup'!$BX$8, $F545/$H545, "")))</f>
        <v/>
      </c>
      <c r="K545" s="97"/>
      <c r="L545" s="42" t="str">
        <f t="array" ref="L545">IF($W545="", "", IFERROR(INDEX('Standard Runs'!$D$11:$D$65, MATCH(1, ('Standard Runs'!$F$11:$F$65&lt;=E545)*('Standard Runs'!$G$11:$G$65&gt;=E545), 0)), ""))</f>
        <v/>
      </c>
      <c r="M545" s="45" t="str">
        <f t="shared" si="89"/>
        <v/>
      </c>
      <c r="N545" s="97"/>
      <c r="O545" s="52" t="str">
        <f t="shared" si="90"/>
        <v/>
      </c>
      <c r="P545" s="53" t="str">
        <f>IF(OR($L545="", $M545=""), "", COUNTIFS($L$11:$L$2510, $L545, $M$11:$M$2510, "&lt;"&amp;$M545)+1+COUNTIFS($L$11:$L545, $L545, $M$11:$M545, $M545)-1)</f>
        <v/>
      </c>
      <c r="Q545" s="97"/>
      <c r="R545" s="57" t="str">
        <f t="array" ref="R545">IF(OR($L545="", $M545=""), "", MIN(IF($L$11:$L$2510=$L545, $M$11:$M$2510)))</f>
        <v/>
      </c>
      <c r="S545" s="18" t="str">
        <f t="array" ref="S545">IF(OR($L545="", $M545=""), "", AVERAGEIF($L$11:$L$2510, $L545, $M$11:$M$2510))</f>
        <v/>
      </c>
      <c r="T545" s="21" t="str">
        <f t="array" ref="T545">IF(OR($L545="", $M545=""), "", MAX(IF($L$11:$L$2510=$L545, $M$11:$M$2510)))</f>
        <v/>
      </c>
      <c r="U545" s="97"/>
      <c r="W545" s="26" t="str">
        <f t="shared" si="91"/>
        <v/>
      </c>
      <c r="X545" s="26" t="str">
        <f t="shared" si="92"/>
        <v/>
      </c>
      <c r="Z545" s="48" t="str">
        <f>IFERROR(INDEX('Standard Runs'!$E$11:$E$65, MATCH($L545, 'Standard Runs'!$D$11:$D$65, 0)), "")</f>
        <v/>
      </c>
      <c r="AB545" s="26" t="str">
        <f t="shared" si="93"/>
        <v/>
      </c>
      <c r="AC545" s="26" t="str">
        <f t="shared" si="94"/>
        <v/>
      </c>
      <c r="AE545" s="26" t="str">
        <f t="shared" si="95"/>
        <v/>
      </c>
      <c r="AG545" s="26" t="str">
        <f>IF($D545="", "", COUNTIF($D$11:$D$2510, "&gt;"&amp;$D545)+1+COUNTIF($D$11:$D545, $D545)-1)</f>
        <v/>
      </c>
      <c r="AH545" s="92" t="str">
        <f t="shared" si="96"/>
        <v/>
      </c>
      <c r="AJ545" s="26" t="str">
        <f t="shared" si="97"/>
        <v/>
      </c>
      <c r="AK545" s="26" t="str">
        <f t="shared" si="98"/>
        <v/>
      </c>
    </row>
    <row r="546" spans="1:37" x14ac:dyDescent="0.25">
      <c r="A546" s="97"/>
      <c r="B546" s="26" t="str">
        <f t="shared" si="88"/>
        <v/>
      </c>
      <c r="C546" s="97"/>
      <c r="D546" s="123"/>
      <c r="E546" s="124"/>
      <c r="F546" s="125"/>
      <c r="G546" s="97"/>
      <c r="H546" s="24" t="str">
        <f>IF($E546="", "", IFERROR(ROUND($E546*INDEX('Intro &amp; Setup'!$BY$8:$BY$9, MATCH($E$8, 'Intro &amp; Setup'!$BX$8:$BX$9, 0)), 2), ""))</f>
        <v/>
      </c>
      <c r="I546" s="18" t="str">
        <f>IF(OR($E546="", $F546=""), "", IF($E$8='Intro &amp; Setup'!$BX$9, $F546/$E546, IF($H$8='Intro &amp; Setup'!$BX$9, $F546/$H546, "")))</f>
        <v/>
      </c>
      <c r="J546" s="21" t="str">
        <f>IF(OR($E546="", $F546=""), "", IF($E$8='Intro &amp; Setup'!$BX$8, $F546/$E546, IF($H$8='Intro &amp; Setup'!$BX$8, $F546/$H546, "")))</f>
        <v/>
      </c>
      <c r="K546" s="97"/>
      <c r="L546" s="42" t="str">
        <f t="array" ref="L546">IF($W546="", "", IFERROR(INDEX('Standard Runs'!$D$11:$D$65, MATCH(1, ('Standard Runs'!$F$11:$F$65&lt;=E546)*('Standard Runs'!$G$11:$G$65&gt;=E546), 0)), ""))</f>
        <v/>
      </c>
      <c r="M546" s="45" t="str">
        <f t="shared" si="89"/>
        <v/>
      </c>
      <c r="N546" s="97"/>
      <c r="O546" s="52" t="str">
        <f t="shared" si="90"/>
        <v/>
      </c>
      <c r="P546" s="53" t="str">
        <f>IF(OR($L546="", $M546=""), "", COUNTIFS($L$11:$L$2510, $L546, $M$11:$M$2510, "&lt;"&amp;$M546)+1+COUNTIFS($L$11:$L546, $L546, $M$11:$M546, $M546)-1)</f>
        <v/>
      </c>
      <c r="Q546" s="97"/>
      <c r="R546" s="57" t="str">
        <f t="array" ref="R546">IF(OR($L546="", $M546=""), "", MIN(IF($L$11:$L$2510=$L546, $M$11:$M$2510)))</f>
        <v/>
      </c>
      <c r="S546" s="18" t="str">
        <f t="array" ref="S546">IF(OR($L546="", $M546=""), "", AVERAGEIF($L$11:$L$2510, $L546, $M$11:$M$2510))</f>
        <v/>
      </c>
      <c r="T546" s="21" t="str">
        <f t="array" ref="T546">IF(OR($L546="", $M546=""), "", MAX(IF($L$11:$L$2510=$L546, $M$11:$M$2510)))</f>
        <v/>
      </c>
      <c r="U546" s="97"/>
      <c r="W546" s="26" t="str">
        <f t="shared" si="91"/>
        <v/>
      </c>
      <c r="X546" s="26" t="str">
        <f t="shared" si="92"/>
        <v/>
      </c>
      <c r="Z546" s="48" t="str">
        <f>IFERROR(INDEX('Standard Runs'!$E$11:$E$65, MATCH($L546, 'Standard Runs'!$D$11:$D$65, 0)), "")</f>
        <v/>
      </c>
      <c r="AB546" s="26" t="str">
        <f t="shared" si="93"/>
        <v/>
      </c>
      <c r="AC546" s="26" t="str">
        <f t="shared" si="94"/>
        <v/>
      </c>
      <c r="AE546" s="26" t="str">
        <f t="shared" si="95"/>
        <v/>
      </c>
      <c r="AG546" s="26" t="str">
        <f>IF($D546="", "", COUNTIF($D$11:$D$2510, "&gt;"&amp;$D546)+1+COUNTIF($D$11:$D546, $D546)-1)</f>
        <v/>
      </c>
      <c r="AH546" s="92" t="str">
        <f t="shared" si="96"/>
        <v/>
      </c>
      <c r="AJ546" s="26" t="str">
        <f t="shared" si="97"/>
        <v/>
      </c>
      <c r="AK546" s="26" t="str">
        <f t="shared" si="98"/>
        <v/>
      </c>
    </row>
    <row r="547" spans="1:37" x14ac:dyDescent="0.25">
      <c r="A547" s="97"/>
      <c r="B547" s="26" t="str">
        <f t="shared" si="88"/>
        <v/>
      </c>
      <c r="C547" s="97"/>
      <c r="D547" s="123"/>
      <c r="E547" s="124"/>
      <c r="F547" s="125"/>
      <c r="G547" s="97"/>
      <c r="H547" s="24" t="str">
        <f>IF($E547="", "", IFERROR(ROUND($E547*INDEX('Intro &amp; Setup'!$BY$8:$BY$9, MATCH($E$8, 'Intro &amp; Setup'!$BX$8:$BX$9, 0)), 2), ""))</f>
        <v/>
      </c>
      <c r="I547" s="18" t="str">
        <f>IF(OR($E547="", $F547=""), "", IF($E$8='Intro &amp; Setup'!$BX$9, $F547/$E547, IF($H$8='Intro &amp; Setup'!$BX$9, $F547/$H547, "")))</f>
        <v/>
      </c>
      <c r="J547" s="21" t="str">
        <f>IF(OR($E547="", $F547=""), "", IF($E$8='Intro &amp; Setup'!$BX$8, $F547/$E547, IF($H$8='Intro &amp; Setup'!$BX$8, $F547/$H547, "")))</f>
        <v/>
      </c>
      <c r="K547" s="97"/>
      <c r="L547" s="42" t="str">
        <f t="array" ref="L547">IF($W547="", "", IFERROR(INDEX('Standard Runs'!$D$11:$D$65, MATCH(1, ('Standard Runs'!$F$11:$F$65&lt;=E547)*('Standard Runs'!$G$11:$G$65&gt;=E547), 0)), ""))</f>
        <v/>
      </c>
      <c r="M547" s="45" t="str">
        <f t="shared" si="89"/>
        <v/>
      </c>
      <c r="N547" s="97"/>
      <c r="O547" s="52" t="str">
        <f t="shared" si="90"/>
        <v/>
      </c>
      <c r="P547" s="53" t="str">
        <f>IF(OR($L547="", $M547=""), "", COUNTIFS($L$11:$L$2510, $L547, $M$11:$M$2510, "&lt;"&amp;$M547)+1+COUNTIFS($L$11:$L547, $L547, $M$11:$M547, $M547)-1)</f>
        <v/>
      </c>
      <c r="Q547" s="97"/>
      <c r="R547" s="57" t="str">
        <f t="array" ref="R547">IF(OR($L547="", $M547=""), "", MIN(IF($L$11:$L$2510=$L547, $M$11:$M$2510)))</f>
        <v/>
      </c>
      <c r="S547" s="18" t="str">
        <f t="array" ref="S547">IF(OR($L547="", $M547=""), "", AVERAGEIF($L$11:$L$2510, $L547, $M$11:$M$2510))</f>
        <v/>
      </c>
      <c r="T547" s="21" t="str">
        <f t="array" ref="T547">IF(OR($L547="", $M547=""), "", MAX(IF($L$11:$L$2510=$L547, $M$11:$M$2510)))</f>
        <v/>
      </c>
      <c r="U547" s="97"/>
      <c r="W547" s="26" t="str">
        <f t="shared" si="91"/>
        <v/>
      </c>
      <c r="X547" s="26" t="str">
        <f t="shared" si="92"/>
        <v/>
      </c>
      <c r="Z547" s="48" t="str">
        <f>IFERROR(INDEX('Standard Runs'!$E$11:$E$65, MATCH($L547, 'Standard Runs'!$D$11:$D$65, 0)), "")</f>
        <v/>
      </c>
      <c r="AB547" s="26" t="str">
        <f t="shared" si="93"/>
        <v/>
      </c>
      <c r="AC547" s="26" t="str">
        <f t="shared" si="94"/>
        <v/>
      </c>
      <c r="AE547" s="26" t="str">
        <f t="shared" si="95"/>
        <v/>
      </c>
      <c r="AG547" s="26" t="str">
        <f>IF($D547="", "", COUNTIF($D$11:$D$2510, "&gt;"&amp;$D547)+1+COUNTIF($D$11:$D547, $D547)-1)</f>
        <v/>
      </c>
      <c r="AH547" s="92" t="str">
        <f t="shared" si="96"/>
        <v/>
      </c>
      <c r="AJ547" s="26" t="str">
        <f t="shared" si="97"/>
        <v/>
      </c>
      <c r="AK547" s="26" t="str">
        <f t="shared" si="98"/>
        <v/>
      </c>
    </row>
    <row r="548" spans="1:37" x14ac:dyDescent="0.25">
      <c r="A548" s="97"/>
      <c r="B548" s="26" t="str">
        <f t="shared" si="88"/>
        <v/>
      </c>
      <c r="C548" s="97"/>
      <c r="D548" s="123"/>
      <c r="E548" s="124"/>
      <c r="F548" s="125"/>
      <c r="G548" s="97"/>
      <c r="H548" s="24" t="str">
        <f>IF($E548="", "", IFERROR(ROUND($E548*INDEX('Intro &amp; Setup'!$BY$8:$BY$9, MATCH($E$8, 'Intro &amp; Setup'!$BX$8:$BX$9, 0)), 2), ""))</f>
        <v/>
      </c>
      <c r="I548" s="18" t="str">
        <f>IF(OR($E548="", $F548=""), "", IF($E$8='Intro &amp; Setup'!$BX$9, $F548/$E548, IF($H$8='Intro &amp; Setup'!$BX$9, $F548/$H548, "")))</f>
        <v/>
      </c>
      <c r="J548" s="21" t="str">
        <f>IF(OR($E548="", $F548=""), "", IF($E$8='Intro &amp; Setup'!$BX$8, $F548/$E548, IF($H$8='Intro &amp; Setup'!$BX$8, $F548/$H548, "")))</f>
        <v/>
      </c>
      <c r="K548" s="97"/>
      <c r="L548" s="42" t="str">
        <f t="array" ref="L548">IF($W548="", "", IFERROR(INDEX('Standard Runs'!$D$11:$D$65, MATCH(1, ('Standard Runs'!$F$11:$F$65&lt;=E548)*('Standard Runs'!$G$11:$G$65&gt;=E548), 0)), ""))</f>
        <v/>
      </c>
      <c r="M548" s="45" t="str">
        <f t="shared" si="89"/>
        <v/>
      </c>
      <c r="N548" s="97"/>
      <c r="O548" s="52" t="str">
        <f t="shared" si="90"/>
        <v/>
      </c>
      <c r="P548" s="53" t="str">
        <f>IF(OR($L548="", $M548=""), "", COUNTIFS($L$11:$L$2510, $L548, $M$11:$M$2510, "&lt;"&amp;$M548)+1+COUNTIFS($L$11:$L548, $L548, $M$11:$M548, $M548)-1)</f>
        <v/>
      </c>
      <c r="Q548" s="97"/>
      <c r="R548" s="57" t="str">
        <f t="array" ref="R548">IF(OR($L548="", $M548=""), "", MIN(IF($L$11:$L$2510=$L548, $M$11:$M$2510)))</f>
        <v/>
      </c>
      <c r="S548" s="18" t="str">
        <f t="array" ref="S548">IF(OR($L548="", $M548=""), "", AVERAGEIF($L$11:$L$2510, $L548, $M$11:$M$2510))</f>
        <v/>
      </c>
      <c r="T548" s="21" t="str">
        <f t="array" ref="T548">IF(OR($L548="", $M548=""), "", MAX(IF($L$11:$L$2510=$L548, $M$11:$M$2510)))</f>
        <v/>
      </c>
      <c r="U548" s="97"/>
      <c r="W548" s="26" t="str">
        <f t="shared" si="91"/>
        <v/>
      </c>
      <c r="X548" s="26" t="str">
        <f t="shared" si="92"/>
        <v/>
      </c>
      <c r="Z548" s="48" t="str">
        <f>IFERROR(INDEX('Standard Runs'!$E$11:$E$65, MATCH($L548, 'Standard Runs'!$D$11:$D$65, 0)), "")</f>
        <v/>
      </c>
      <c r="AB548" s="26" t="str">
        <f t="shared" si="93"/>
        <v/>
      </c>
      <c r="AC548" s="26" t="str">
        <f t="shared" si="94"/>
        <v/>
      </c>
      <c r="AE548" s="26" t="str">
        <f t="shared" si="95"/>
        <v/>
      </c>
      <c r="AG548" s="26" t="str">
        <f>IF($D548="", "", COUNTIF($D$11:$D$2510, "&gt;"&amp;$D548)+1+COUNTIF($D$11:$D548, $D548)-1)</f>
        <v/>
      </c>
      <c r="AH548" s="92" t="str">
        <f t="shared" si="96"/>
        <v/>
      </c>
      <c r="AJ548" s="26" t="str">
        <f t="shared" si="97"/>
        <v/>
      </c>
      <c r="AK548" s="26" t="str">
        <f t="shared" si="98"/>
        <v/>
      </c>
    </row>
    <row r="549" spans="1:37" x14ac:dyDescent="0.25">
      <c r="A549" s="97"/>
      <c r="B549" s="26" t="str">
        <f t="shared" si="88"/>
        <v/>
      </c>
      <c r="C549" s="97"/>
      <c r="D549" s="123"/>
      <c r="E549" s="124"/>
      <c r="F549" s="125"/>
      <c r="G549" s="97"/>
      <c r="H549" s="24" t="str">
        <f>IF($E549="", "", IFERROR(ROUND($E549*INDEX('Intro &amp; Setup'!$BY$8:$BY$9, MATCH($E$8, 'Intro &amp; Setup'!$BX$8:$BX$9, 0)), 2), ""))</f>
        <v/>
      </c>
      <c r="I549" s="18" t="str">
        <f>IF(OR($E549="", $F549=""), "", IF($E$8='Intro &amp; Setup'!$BX$9, $F549/$E549, IF($H$8='Intro &amp; Setup'!$BX$9, $F549/$H549, "")))</f>
        <v/>
      </c>
      <c r="J549" s="21" t="str">
        <f>IF(OR($E549="", $F549=""), "", IF($E$8='Intro &amp; Setup'!$BX$8, $F549/$E549, IF($H$8='Intro &amp; Setup'!$BX$8, $F549/$H549, "")))</f>
        <v/>
      </c>
      <c r="K549" s="97"/>
      <c r="L549" s="42" t="str">
        <f t="array" ref="L549">IF($W549="", "", IFERROR(INDEX('Standard Runs'!$D$11:$D$65, MATCH(1, ('Standard Runs'!$F$11:$F$65&lt;=E549)*('Standard Runs'!$G$11:$G$65&gt;=E549), 0)), ""))</f>
        <v/>
      </c>
      <c r="M549" s="45" t="str">
        <f t="shared" si="89"/>
        <v/>
      </c>
      <c r="N549" s="97"/>
      <c r="O549" s="52" t="str">
        <f t="shared" si="90"/>
        <v/>
      </c>
      <c r="P549" s="53" t="str">
        <f>IF(OR($L549="", $M549=""), "", COUNTIFS($L$11:$L$2510, $L549, $M$11:$M$2510, "&lt;"&amp;$M549)+1+COUNTIFS($L$11:$L549, $L549, $M$11:$M549, $M549)-1)</f>
        <v/>
      </c>
      <c r="Q549" s="97"/>
      <c r="R549" s="57" t="str">
        <f t="array" ref="R549">IF(OR($L549="", $M549=""), "", MIN(IF($L$11:$L$2510=$L549, $M$11:$M$2510)))</f>
        <v/>
      </c>
      <c r="S549" s="18" t="str">
        <f t="array" ref="S549">IF(OR($L549="", $M549=""), "", AVERAGEIF($L$11:$L$2510, $L549, $M$11:$M$2510))</f>
        <v/>
      </c>
      <c r="T549" s="21" t="str">
        <f t="array" ref="T549">IF(OR($L549="", $M549=""), "", MAX(IF($L$11:$L$2510=$L549, $M$11:$M$2510)))</f>
        <v/>
      </c>
      <c r="U549" s="97"/>
      <c r="W549" s="26" t="str">
        <f t="shared" si="91"/>
        <v/>
      </c>
      <c r="X549" s="26" t="str">
        <f t="shared" si="92"/>
        <v/>
      </c>
      <c r="Z549" s="48" t="str">
        <f>IFERROR(INDEX('Standard Runs'!$E$11:$E$65, MATCH($L549, 'Standard Runs'!$D$11:$D$65, 0)), "")</f>
        <v/>
      </c>
      <c r="AB549" s="26" t="str">
        <f t="shared" si="93"/>
        <v/>
      </c>
      <c r="AC549" s="26" t="str">
        <f t="shared" si="94"/>
        <v/>
      </c>
      <c r="AE549" s="26" t="str">
        <f t="shared" si="95"/>
        <v/>
      </c>
      <c r="AG549" s="26" t="str">
        <f>IF($D549="", "", COUNTIF($D$11:$D$2510, "&gt;"&amp;$D549)+1+COUNTIF($D$11:$D549, $D549)-1)</f>
        <v/>
      </c>
      <c r="AH549" s="92" t="str">
        <f t="shared" si="96"/>
        <v/>
      </c>
      <c r="AJ549" s="26" t="str">
        <f t="shared" si="97"/>
        <v/>
      </c>
      <c r="AK549" s="26" t="str">
        <f t="shared" si="98"/>
        <v/>
      </c>
    </row>
    <row r="550" spans="1:37" x14ac:dyDescent="0.25">
      <c r="A550" s="97"/>
      <c r="B550" s="26" t="str">
        <f t="shared" si="88"/>
        <v/>
      </c>
      <c r="C550" s="97"/>
      <c r="D550" s="123"/>
      <c r="E550" s="124"/>
      <c r="F550" s="125"/>
      <c r="G550" s="97"/>
      <c r="H550" s="24" t="str">
        <f>IF($E550="", "", IFERROR(ROUND($E550*INDEX('Intro &amp; Setup'!$BY$8:$BY$9, MATCH($E$8, 'Intro &amp; Setup'!$BX$8:$BX$9, 0)), 2), ""))</f>
        <v/>
      </c>
      <c r="I550" s="18" t="str">
        <f>IF(OR($E550="", $F550=""), "", IF($E$8='Intro &amp; Setup'!$BX$9, $F550/$E550, IF($H$8='Intro &amp; Setup'!$BX$9, $F550/$H550, "")))</f>
        <v/>
      </c>
      <c r="J550" s="21" t="str">
        <f>IF(OR($E550="", $F550=""), "", IF($E$8='Intro &amp; Setup'!$BX$8, $F550/$E550, IF($H$8='Intro &amp; Setup'!$BX$8, $F550/$H550, "")))</f>
        <v/>
      </c>
      <c r="K550" s="97"/>
      <c r="L550" s="42" t="str">
        <f t="array" ref="L550">IF($W550="", "", IFERROR(INDEX('Standard Runs'!$D$11:$D$65, MATCH(1, ('Standard Runs'!$F$11:$F$65&lt;=E550)*('Standard Runs'!$G$11:$G$65&gt;=E550), 0)), ""))</f>
        <v/>
      </c>
      <c r="M550" s="45" t="str">
        <f t="shared" si="89"/>
        <v/>
      </c>
      <c r="N550" s="97"/>
      <c r="O550" s="52" t="str">
        <f t="shared" si="90"/>
        <v/>
      </c>
      <c r="P550" s="53" t="str">
        <f>IF(OR($L550="", $M550=""), "", COUNTIFS($L$11:$L$2510, $L550, $M$11:$M$2510, "&lt;"&amp;$M550)+1+COUNTIFS($L$11:$L550, $L550, $M$11:$M550, $M550)-1)</f>
        <v/>
      </c>
      <c r="Q550" s="97"/>
      <c r="R550" s="57" t="str">
        <f t="array" ref="R550">IF(OR($L550="", $M550=""), "", MIN(IF($L$11:$L$2510=$L550, $M$11:$M$2510)))</f>
        <v/>
      </c>
      <c r="S550" s="18" t="str">
        <f t="array" ref="S550">IF(OR($L550="", $M550=""), "", AVERAGEIF($L$11:$L$2510, $L550, $M$11:$M$2510))</f>
        <v/>
      </c>
      <c r="T550" s="21" t="str">
        <f t="array" ref="T550">IF(OR($L550="", $M550=""), "", MAX(IF($L$11:$L$2510=$L550, $M$11:$M$2510)))</f>
        <v/>
      </c>
      <c r="U550" s="97"/>
      <c r="W550" s="26" t="str">
        <f t="shared" si="91"/>
        <v/>
      </c>
      <c r="X550" s="26" t="str">
        <f t="shared" si="92"/>
        <v/>
      </c>
      <c r="Z550" s="48" t="str">
        <f>IFERROR(INDEX('Standard Runs'!$E$11:$E$65, MATCH($L550, 'Standard Runs'!$D$11:$D$65, 0)), "")</f>
        <v/>
      </c>
      <c r="AB550" s="26" t="str">
        <f t="shared" si="93"/>
        <v/>
      </c>
      <c r="AC550" s="26" t="str">
        <f t="shared" si="94"/>
        <v/>
      </c>
      <c r="AE550" s="26" t="str">
        <f t="shared" si="95"/>
        <v/>
      </c>
      <c r="AG550" s="26" t="str">
        <f>IF($D550="", "", COUNTIF($D$11:$D$2510, "&gt;"&amp;$D550)+1+COUNTIF($D$11:$D550, $D550)-1)</f>
        <v/>
      </c>
      <c r="AH550" s="92" t="str">
        <f t="shared" si="96"/>
        <v/>
      </c>
      <c r="AJ550" s="26" t="str">
        <f t="shared" si="97"/>
        <v/>
      </c>
      <c r="AK550" s="26" t="str">
        <f t="shared" si="98"/>
        <v/>
      </c>
    </row>
    <row r="551" spans="1:37" x14ac:dyDescent="0.25">
      <c r="A551" s="97"/>
      <c r="B551" s="26" t="str">
        <f t="shared" si="88"/>
        <v/>
      </c>
      <c r="C551" s="97"/>
      <c r="D551" s="123"/>
      <c r="E551" s="124"/>
      <c r="F551" s="125"/>
      <c r="G551" s="97"/>
      <c r="H551" s="24" t="str">
        <f>IF($E551="", "", IFERROR(ROUND($E551*INDEX('Intro &amp; Setup'!$BY$8:$BY$9, MATCH($E$8, 'Intro &amp; Setup'!$BX$8:$BX$9, 0)), 2), ""))</f>
        <v/>
      </c>
      <c r="I551" s="18" t="str">
        <f>IF(OR($E551="", $F551=""), "", IF($E$8='Intro &amp; Setup'!$BX$9, $F551/$E551, IF($H$8='Intro &amp; Setup'!$BX$9, $F551/$H551, "")))</f>
        <v/>
      </c>
      <c r="J551" s="21" t="str">
        <f>IF(OR($E551="", $F551=""), "", IF($E$8='Intro &amp; Setup'!$BX$8, $F551/$E551, IF($H$8='Intro &amp; Setup'!$BX$8, $F551/$H551, "")))</f>
        <v/>
      </c>
      <c r="K551" s="97"/>
      <c r="L551" s="42" t="str">
        <f t="array" ref="L551">IF($W551="", "", IFERROR(INDEX('Standard Runs'!$D$11:$D$65, MATCH(1, ('Standard Runs'!$F$11:$F$65&lt;=E551)*('Standard Runs'!$G$11:$G$65&gt;=E551), 0)), ""))</f>
        <v/>
      </c>
      <c r="M551" s="45" t="str">
        <f t="shared" si="89"/>
        <v/>
      </c>
      <c r="N551" s="97"/>
      <c r="O551" s="52" t="str">
        <f t="shared" si="90"/>
        <v/>
      </c>
      <c r="P551" s="53" t="str">
        <f>IF(OR($L551="", $M551=""), "", COUNTIFS($L$11:$L$2510, $L551, $M$11:$M$2510, "&lt;"&amp;$M551)+1+COUNTIFS($L$11:$L551, $L551, $M$11:$M551, $M551)-1)</f>
        <v/>
      </c>
      <c r="Q551" s="97"/>
      <c r="R551" s="57" t="str">
        <f t="array" ref="R551">IF(OR($L551="", $M551=""), "", MIN(IF($L$11:$L$2510=$L551, $M$11:$M$2510)))</f>
        <v/>
      </c>
      <c r="S551" s="18" t="str">
        <f t="array" ref="S551">IF(OR($L551="", $M551=""), "", AVERAGEIF($L$11:$L$2510, $L551, $M$11:$M$2510))</f>
        <v/>
      </c>
      <c r="T551" s="21" t="str">
        <f t="array" ref="T551">IF(OR($L551="", $M551=""), "", MAX(IF($L$11:$L$2510=$L551, $M$11:$M$2510)))</f>
        <v/>
      </c>
      <c r="U551" s="97"/>
      <c r="W551" s="26" t="str">
        <f t="shared" si="91"/>
        <v/>
      </c>
      <c r="X551" s="26" t="str">
        <f t="shared" si="92"/>
        <v/>
      </c>
      <c r="Z551" s="48" t="str">
        <f>IFERROR(INDEX('Standard Runs'!$E$11:$E$65, MATCH($L551, 'Standard Runs'!$D$11:$D$65, 0)), "")</f>
        <v/>
      </c>
      <c r="AB551" s="26" t="str">
        <f t="shared" si="93"/>
        <v/>
      </c>
      <c r="AC551" s="26" t="str">
        <f t="shared" si="94"/>
        <v/>
      </c>
      <c r="AE551" s="26" t="str">
        <f t="shared" si="95"/>
        <v/>
      </c>
      <c r="AG551" s="26" t="str">
        <f>IF($D551="", "", COUNTIF($D$11:$D$2510, "&gt;"&amp;$D551)+1+COUNTIF($D$11:$D551, $D551)-1)</f>
        <v/>
      </c>
      <c r="AH551" s="92" t="str">
        <f t="shared" si="96"/>
        <v/>
      </c>
      <c r="AJ551" s="26" t="str">
        <f t="shared" si="97"/>
        <v/>
      </c>
      <c r="AK551" s="26" t="str">
        <f t="shared" si="98"/>
        <v/>
      </c>
    </row>
    <row r="552" spans="1:37" x14ac:dyDescent="0.25">
      <c r="A552" s="97"/>
      <c r="B552" s="26" t="str">
        <f t="shared" si="88"/>
        <v/>
      </c>
      <c r="C552" s="97"/>
      <c r="D552" s="123"/>
      <c r="E552" s="124"/>
      <c r="F552" s="125"/>
      <c r="G552" s="97"/>
      <c r="H552" s="24" t="str">
        <f>IF($E552="", "", IFERROR(ROUND($E552*INDEX('Intro &amp; Setup'!$BY$8:$BY$9, MATCH($E$8, 'Intro &amp; Setup'!$BX$8:$BX$9, 0)), 2), ""))</f>
        <v/>
      </c>
      <c r="I552" s="18" t="str">
        <f>IF(OR($E552="", $F552=""), "", IF($E$8='Intro &amp; Setup'!$BX$9, $F552/$E552, IF($H$8='Intro &amp; Setup'!$BX$9, $F552/$H552, "")))</f>
        <v/>
      </c>
      <c r="J552" s="21" t="str">
        <f>IF(OR($E552="", $F552=""), "", IF($E$8='Intro &amp; Setup'!$BX$8, $F552/$E552, IF($H$8='Intro &amp; Setup'!$BX$8, $F552/$H552, "")))</f>
        <v/>
      </c>
      <c r="K552" s="97"/>
      <c r="L552" s="42" t="str">
        <f t="array" ref="L552">IF($W552="", "", IFERROR(INDEX('Standard Runs'!$D$11:$D$65, MATCH(1, ('Standard Runs'!$F$11:$F$65&lt;=E552)*('Standard Runs'!$G$11:$G$65&gt;=E552), 0)), ""))</f>
        <v/>
      </c>
      <c r="M552" s="45" t="str">
        <f t="shared" si="89"/>
        <v/>
      </c>
      <c r="N552" s="97"/>
      <c r="O552" s="52" t="str">
        <f t="shared" si="90"/>
        <v/>
      </c>
      <c r="P552" s="53" t="str">
        <f>IF(OR($L552="", $M552=""), "", COUNTIFS($L$11:$L$2510, $L552, $M$11:$M$2510, "&lt;"&amp;$M552)+1+COUNTIFS($L$11:$L552, $L552, $M$11:$M552, $M552)-1)</f>
        <v/>
      </c>
      <c r="Q552" s="97"/>
      <c r="R552" s="57" t="str">
        <f t="array" ref="R552">IF(OR($L552="", $M552=""), "", MIN(IF($L$11:$L$2510=$L552, $M$11:$M$2510)))</f>
        <v/>
      </c>
      <c r="S552" s="18" t="str">
        <f t="array" ref="S552">IF(OR($L552="", $M552=""), "", AVERAGEIF($L$11:$L$2510, $L552, $M$11:$M$2510))</f>
        <v/>
      </c>
      <c r="T552" s="21" t="str">
        <f t="array" ref="T552">IF(OR($L552="", $M552=""), "", MAX(IF($L$11:$L$2510=$L552, $M$11:$M$2510)))</f>
        <v/>
      </c>
      <c r="U552" s="97"/>
      <c r="W552" s="26" t="str">
        <f t="shared" si="91"/>
        <v/>
      </c>
      <c r="X552" s="26" t="str">
        <f t="shared" si="92"/>
        <v/>
      </c>
      <c r="Z552" s="48" t="str">
        <f>IFERROR(INDEX('Standard Runs'!$E$11:$E$65, MATCH($L552, 'Standard Runs'!$D$11:$D$65, 0)), "")</f>
        <v/>
      </c>
      <c r="AB552" s="26" t="str">
        <f t="shared" si="93"/>
        <v/>
      </c>
      <c r="AC552" s="26" t="str">
        <f t="shared" si="94"/>
        <v/>
      </c>
      <c r="AE552" s="26" t="str">
        <f t="shared" si="95"/>
        <v/>
      </c>
      <c r="AG552" s="26" t="str">
        <f>IF($D552="", "", COUNTIF($D$11:$D$2510, "&gt;"&amp;$D552)+1+COUNTIF($D$11:$D552, $D552)-1)</f>
        <v/>
      </c>
      <c r="AH552" s="92" t="str">
        <f t="shared" si="96"/>
        <v/>
      </c>
      <c r="AJ552" s="26" t="str">
        <f t="shared" si="97"/>
        <v/>
      </c>
      <c r="AK552" s="26" t="str">
        <f t="shared" si="98"/>
        <v/>
      </c>
    </row>
    <row r="553" spans="1:37" x14ac:dyDescent="0.25">
      <c r="A553" s="97"/>
      <c r="B553" s="26" t="str">
        <f t="shared" si="88"/>
        <v/>
      </c>
      <c r="C553" s="97"/>
      <c r="D553" s="123"/>
      <c r="E553" s="124"/>
      <c r="F553" s="125"/>
      <c r="G553" s="97"/>
      <c r="H553" s="24" t="str">
        <f>IF($E553="", "", IFERROR(ROUND($E553*INDEX('Intro &amp; Setup'!$BY$8:$BY$9, MATCH($E$8, 'Intro &amp; Setup'!$BX$8:$BX$9, 0)), 2), ""))</f>
        <v/>
      </c>
      <c r="I553" s="18" t="str">
        <f>IF(OR($E553="", $F553=""), "", IF($E$8='Intro &amp; Setup'!$BX$9, $F553/$E553, IF($H$8='Intro &amp; Setup'!$BX$9, $F553/$H553, "")))</f>
        <v/>
      </c>
      <c r="J553" s="21" t="str">
        <f>IF(OR($E553="", $F553=""), "", IF($E$8='Intro &amp; Setup'!$BX$8, $F553/$E553, IF($H$8='Intro &amp; Setup'!$BX$8, $F553/$H553, "")))</f>
        <v/>
      </c>
      <c r="K553" s="97"/>
      <c r="L553" s="42" t="str">
        <f t="array" ref="L553">IF($W553="", "", IFERROR(INDEX('Standard Runs'!$D$11:$D$65, MATCH(1, ('Standard Runs'!$F$11:$F$65&lt;=E553)*('Standard Runs'!$G$11:$G$65&gt;=E553), 0)), ""))</f>
        <v/>
      </c>
      <c r="M553" s="45" t="str">
        <f t="shared" si="89"/>
        <v/>
      </c>
      <c r="N553" s="97"/>
      <c r="O553" s="52" t="str">
        <f t="shared" si="90"/>
        <v/>
      </c>
      <c r="P553" s="53" t="str">
        <f>IF(OR($L553="", $M553=""), "", COUNTIFS($L$11:$L$2510, $L553, $M$11:$M$2510, "&lt;"&amp;$M553)+1+COUNTIFS($L$11:$L553, $L553, $M$11:$M553, $M553)-1)</f>
        <v/>
      </c>
      <c r="Q553" s="97"/>
      <c r="R553" s="57" t="str">
        <f t="array" ref="R553">IF(OR($L553="", $M553=""), "", MIN(IF($L$11:$L$2510=$L553, $M$11:$M$2510)))</f>
        <v/>
      </c>
      <c r="S553" s="18" t="str">
        <f t="array" ref="S553">IF(OR($L553="", $M553=""), "", AVERAGEIF($L$11:$L$2510, $L553, $M$11:$M$2510))</f>
        <v/>
      </c>
      <c r="T553" s="21" t="str">
        <f t="array" ref="T553">IF(OR($L553="", $M553=""), "", MAX(IF($L$11:$L$2510=$L553, $M$11:$M$2510)))</f>
        <v/>
      </c>
      <c r="U553" s="97"/>
      <c r="W553" s="26" t="str">
        <f t="shared" si="91"/>
        <v/>
      </c>
      <c r="X553" s="26" t="str">
        <f t="shared" si="92"/>
        <v/>
      </c>
      <c r="Z553" s="48" t="str">
        <f>IFERROR(INDEX('Standard Runs'!$E$11:$E$65, MATCH($L553, 'Standard Runs'!$D$11:$D$65, 0)), "")</f>
        <v/>
      </c>
      <c r="AB553" s="26" t="str">
        <f t="shared" si="93"/>
        <v/>
      </c>
      <c r="AC553" s="26" t="str">
        <f t="shared" si="94"/>
        <v/>
      </c>
      <c r="AE553" s="26" t="str">
        <f t="shared" si="95"/>
        <v/>
      </c>
      <c r="AG553" s="26" t="str">
        <f>IF($D553="", "", COUNTIF($D$11:$D$2510, "&gt;"&amp;$D553)+1+COUNTIF($D$11:$D553, $D553)-1)</f>
        <v/>
      </c>
      <c r="AH553" s="92" t="str">
        <f t="shared" si="96"/>
        <v/>
      </c>
      <c r="AJ553" s="26" t="str">
        <f t="shared" si="97"/>
        <v/>
      </c>
      <c r="AK553" s="26" t="str">
        <f t="shared" si="98"/>
        <v/>
      </c>
    </row>
    <row r="554" spans="1:37" x14ac:dyDescent="0.25">
      <c r="A554" s="97"/>
      <c r="B554" s="26" t="str">
        <f t="shared" si="88"/>
        <v/>
      </c>
      <c r="C554" s="97"/>
      <c r="D554" s="123"/>
      <c r="E554" s="124"/>
      <c r="F554" s="125"/>
      <c r="G554" s="97"/>
      <c r="H554" s="24" t="str">
        <f>IF($E554="", "", IFERROR(ROUND($E554*INDEX('Intro &amp; Setup'!$BY$8:$BY$9, MATCH($E$8, 'Intro &amp; Setup'!$BX$8:$BX$9, 0)), 2), ""))</f>
        <v/>
      </c>
      <c r="I554" s="18" t="str">
        <f>IF(OR($E554="", $F554=""), "", IF($E$8='Intro &amp; Setup'!$BX$9, $F554/$E554, IF($H$8='Intro &amp; Setup'!$BX$9, $F554/$H554, "")))</f>
        <v/>
      </c>
      <c r="J554" s="21" t="str">
        <f>IF(OR($E554="", $F554=""), "", IF($E$8='Intro &amp; Setup'!$BX$8, $F554/$E554, IF($H$8='Intro &amp; Setup'!$BX$8, $F554/$H554, "")))</f>
        <v/>
      </c>
      <c r="K554" s="97"/>
      <c r="L554" s="42" t="str">
        <f t="array" ref="L554">IF($W554="", "", IFERROR(INDEX('Standard Runs'!$D$11:$D$65, MATCH(1, ('Standard Runs'!$F$11:$F$65&lt;=E554)*('Standard Runs'!$G$11:$G$65&gt;=E554), 0)), ""))</f>
        <v/>
      </c>
      <c r="M554" s="45" t="str">
        <f t="shared" si="89"/>
        <v/>
      </c>
      <c r="N554" s="97"/>
      <c r="O554" s="52" t="str">
        <f t="shared" si="90"/>
        <v/>
      </c>
      <c r="P554" s="53" t="str">
        <f>IF(OR($L554="", $M554=""), "", COUNTIFS($L$11:$L$2510, $L554, $M$11:$M$2510, "&lt;"&amp;$M554)+1+COUNTIFS($L$11:$L554, $L554, $M$11:$M554, $M554)-1)</f>
        <v/>
      </c>
      <c r="Q554" s="97"/>
      <c r="R554" s="57" t="str">
        <f t="array" ref="R554">IF(OR($L554="", $M554=""), "", MIN(IF($L$11:$L$2510=$L554, $M$11:$M$2510)))</f>
        <v/>
      </c>
      <c r="S554" s="18" t="str">
        <f t="array" ref="S554">IF(OR($L554="", $M554=""), "", AVERAGEIF($L$11:$L$2510, $L554, $M$11:$M$2510))</f>
        <v/>
      </c>
      <c r="T554" s="21" t="str">
        <f t="array" ref="T554">IF(OR($L554="", $M554=""), "", MAX(IF($L$11:$L$2510=$L554, $M$11:$M$2510)))</f>
        <v/>
      </c>
      <c r="U554" s="97"/>
      <c r="W554" s="26" t="str">
        <f t="shared" si="91"/>
        <v/>
      </c>
      <c r="X554" s="26" t="str">
        <f t="shared" si="92"/>
        <v/>
      </c>
      <c r="Z554" s="48" t="str">
        <f>IFERROR(INDEX('Standard Runs'!$E$11:$E$65, MATCH($L554, 'Standard Runs'!$D$11:$D$65, 0)), "")</f>
        <v/>
      </c>
      <c r="AB554" s="26" t="str">
        <f t="shared" si="93"/>
        <v/>
      </c>
      <c r="AC554" s="26" t="str">
        <f t="shared" si="94"/>
        <v/>
      </c>
      <c r="AE554" s="26" t="str">
        <f t="shared" si="95"/>
        <v/>
      </c>
      <c r="AG554" s="26" t="str">
        <f>IF($D554="", "", COUNTIF($D$11:$D$2510, "&gt;"&amp;$D554)+1+COUNTIF($D$11:$D554, $D554)-1)</f>
        <v/>
      </c>
      <c r="AH554" s="92" t="str">
        <f t="shared" si="96"/>
        <v/>
      </c>
      <c r="AJ554" s="26" t="str">
        <f t="shared" si="97"/>
        <v/>
      </c>
      <c r="AK554" s="26" t="str">
        <f t="shared" si="98"/>
        <v/>
      </c>
    </row>
    <row r="555" spans="1:37" x14ac:dyDescent="0.25">
      <c r="A555" s="97"/>
      <c r="B555" s="26" t="str">
        <f t="shared" si="88"/>
        <v/>
      </c>
      <c r="C555" s="97"/>
      <c r="D555" s="123"/>
      <c r="E555" s="124"/>
      <c r="F555" s="125"/>
      <c r="G555" s="97"/>
      <c r="H555" s="24" t="str">
        <f>IF($E555="", "", IFERROR(ROUND($E555*INDEX('Intro &amp; Setup'!$BY$8:$BY$9, MATCH($E$8, 'Intro &amp; Setup'!$BX$8:$BX$9, 0)), 2), ""))</f>
        <v/>
      </c>
      <c r="I555" s="18" t="str">
        <f>IF(OR($E555="", $F555=""), "", IF($E$8='Intro &amp; Setup'!$BX$9, $F555/$E555, IF($H$8='Intro &amp; Setup'!$BX$9, $F555/$H555, "")))</f>
        <v/>
      </c>
      <c r="J555" s="21" t="str">
        <f>IF(OR($E555="", $F555=""), "", IF($E$8='Intro &amp; Setup'!$BX$8, $F555/$E555, IF($H$8='Intro &amp; Setup'!$BX$8, $F555/$H555, "")))</f>
        <v/>
      </c>
      <c r="K555" s="97"/>
      <c r="L555" s="42" t="str">
        <f t="array" ref="L555">IF($W555="", "", IFERROR(INDEX('Standard Runs'!$D$11:$D$65, MATCH(1, ('Standard Runs'!$F$11:$F$65&lt;=E555)*('Standard Runs'!$G$11:$G$65&gt;=E555), 0)), ""))</f>
        <v/>
      </c>
      <c r="M555" s="45" t="str">
        <f t="shared" si="89"/>
        <v/>
      </c>
      <c r="N555" s="97"/>
      <c r="O555" s="52" t="str">
        <f t="shared" si="90"/>
        <v/>
      </c>
      <c r="P555" s="53" t="str">
        <f>IF(OR($L555="", $M555=""), "", COUNTIFS($L$11:$L$2510, $L555, $M$11:$M$2510, "&lt;"&amp;$M555)+1+COUNTIFS($L$11:$L555, $L555, $M$11:$M555, $M555)-1)</f>
        <v/>
      </c>
      <c r="Q555" s="97"/>
      <c r="R555" s="57" t="str">
        <f t="array" ref="R555">IF(OR($L555="", $M555=""), "", MIN(IF($L$11:$L$2510=$L555, $M$11:$M$2510)))</f>
        <v/>
      </c>
      <c r="S555" s="18" t="str">
        <f t="array" ref="S555">IF(OR($L555="", $M555=""), "", AVERAGEIF($L$11:$L$2510, $L555, $M$11:$M$2510))</f>
        <v/>
      </c>
      <c r="T555" s="21" t="str">
        <f t="array" ref="T555">IF(OR($L555="", $M555=""), "", MAX(IF($L$11:$L$2510=$L555, $M$11:$M$2510)))</f>
        <v/>
      </c>
      <c r="U555" s="97"/>
      <c r="W555" s="26" t="str">
        <f t="shared" si="91"/>
        <v/>
      </c>
      <c r="X555" s="26" t="str">
        <f t="shared" si="92"/>
        <v/>
      </c>
      <c r="Z555" s="48" t="str">
        <f>IFERROR(INDEX('Standard Runs'!$E$11:$E$65, MATCH($L555, 'Standard Runs'!$D$11:$D$65, 0)), "")</f>
        <v/>
      </c>
      <c r="AB555" s="26" t="str">
        <f t="shared" si="93"/>
        <v/>
      </c>
      <c r="AC555" s="26" t="str">
        <f t="shared" si="94"/>
        <v/>
      </c>
      <c r="AE555" s="26" t="str">
        <f t="shared" si="95"/>
        <v/>
      </c>
      <c r="AG555" s="26" t="str">
        <f>IF($D555="", "", COUNTIF($D$11:$D$2510, "&gt;"&amp;$D555)+1+COUNTIF($D$11:$D555, $D555)-1)</f>
        <v/>
      </c>
      <c r="AH555" s="92" t="str">
        <f t="shared" si="96"/>
        <v/>
      </c>
      <c r="AJ555" s="26" t="str">
        <f t="shared" si="97"/>
        <v/>
      </c>
      <c r="AK555" s="26" t="str">
        <f t="shared" si="98"/>
        <v/>
      </c>
    </row>
    <row r="556" spans="1:37" x14ac:dyDescent="0.25">
      <c r="A556" s="97"/>
      <c r="B556" s="26" t="str">
        <f t="shared" si="88"/>
        <v/>
      </c>
      <c r="C556" s="97"/>
      <c r="D556" s="123"/>
      <c r="E556" s="124"/>
      <c r="F556" s="125"/>
      <c r="G556" s="97"/>
      <c r="H556" s="24" t="str">
        <f>IF($E556="", "", IFERROR(ROUND($E556*INDEX('Intro &amp; Setup'!$BY$8:$BY$9, MATCH($E$8, 'Intro &amp; Setup'!$BX$8:$BX$9, 0)), 2), ""))</f>
        <v/>
      </c>
      <c r="I556" s="18" t="str">
        <f>IF(OR($E556="", $F556=""), "", IF($E$8='Intro &amp; Setup'!$BX$9, $F556/$E556, IF($H$8='Intro &amp; Setup'!$BX$9, $F556/$H556, "")))</f>
        <v/>
      </c>
      <c r="J556" s="21" t="str">
        <f>IF(OR($E556="", $F556=""), "", IF($E$8='Intro &amp; Setup'!$BX$8, $F556/$E556, IF($H$8='Intro &amp; Setup'!$BX$8, $F556/$H556, "")))</f>
        <v/>
      </c>
      <c r="K556" s="97"/>
      <c r="L556" s="42" t="str">
        <f t="array" ref="L556">IF($W556="", "", IFERROR(INDEX('Standard Runs'!$D$11:$D$65, MATCH(1, ('Standard Runs'!$F$11:$F$65&lt;=E556)*('Standard Runs'!$G$11:$G$65&gt;=E556), 0)), ""))</f>
        <v/>
      </c>
      <c r="M556" s="45" t="str">
        <f t="shared" si="89"/>
        <v/>
      </c>
      <c r="N556" s="97"/>
      <c r="O556" s="52" t="str">
        <f t="shared" si="90"/>
        <v/>
      </c>
      <c r="P556" s="53" t="str">
        <f>IF(OR($L556="", $M556=""), "", COUNTIFS($L$11:$L$2510, $L556, $M$11:$M$2510, "&lt;"&amp;$M556)+1+COUNTIFS($L$11:$L556, $L556, $M$11:$M556, $M556)-1)</f>
        <v/>
      </c>
      <c r="Q556" s="97"/>
      <c r="R556" s="57" t="str">
        <f t="array" ref="R556">IF(OR($L556="", $M556=""), "", MIN(IF($L$11:$L$2510=$L556, $M$11:$M$2510)))</f>
        <v/>
      </c>
      <c r="S556" s="18" t="str">
        <f t="array" ref="S556">IF(OR($L556="", $M556=""), "", AVERAGEIF($L$11:$L$2510, $L556, $M$11:$M$2510))</f>
        <v/>
      </c>
      <c r="T556" s="21" t="str">
        <f t="array" ref="T556">IF(OR($L556="", $M556=""), "", MAX(IF($L$11:$L$2510=$L556, $M$11:$M$2510)))</f>
        <v/>
      </c>
      <c r="U556" s="97"/>
      <c r="W556" s="26" t="str">
        <f t="shared" si="91"/>
        <v/>
      </c>
      <c r="X556" s="26" t="str">
        <f t="shared" si="92"/>
        <v/>
      </c>
      <c r="Z556" s="48" t="str">
        <f>IFERROR(INDEX('Standard Runs'!$E$11:$E$65, MATCH($L556, 'Standard Runs'!$D$11:$D$65, 0)), "")</f>
        <v/>
      </c>
      <c r="AB556" s="26" t="str">
        <f t="shared" si="93"/>
        <v/>
      </c>
      <c r="AC556" s="26" t="str">
        <f t="shared" si="94"/>
        <v/>
      </c>
      <c r="AE556" s="26" t="str">
        <f t="shared" si="95"/>
        <v/>
      </c>
      <c r="AG556" s="26" t="str">
        <f>IF($D556="", "", COUNTIF($D$11:$D$2510, "&gt;"&amp;$D556)+1+COUNTIF($D$11:$D556, $D556)-1)</f>
        <v/>
      </c>
      <c r="AH556" s="92" t="str">
        <f t="shared" si="96"/>
        <v/>
      </c>
      <c r="AJ556" s="26" t="str">
        <f t="shared" si="97"/>
        <v/>
      </c>
      <c r="AK556" s="26" t="str">
        <f t="shared" si="98"/>
        <v/>
      </c>
    </row>
    <row r="557" spans="1:37" x14ac:dyDescent="0.25">
      <c r="A557" s="97"/>
      <c r="B557" s="26" t="str">
        <f t="shared" si="88"/>
        <v/>
      </c>
      <c r="C557" s="97"/>
      <c r="D557" s="123"/>
      <c r="E557" s="124"/>
      <c r="F557" s="125"/>
      <c r="G557" s="97"/>
      <c r="H557" s="24" t="str">
        <f>IF($E557="", "", IFERROR(ROUND($E557*INDEX('Intro &amp; Setup'!$BY$8:$BY$9, MATCH($E$8, 'Intro &amp; Setup'!$BX$8:$BX$9, 0)), 2), ""))</f>
        <v/>
      </c>
      <c r="I557" s="18" t="str">
        <f>IF(OR($E557="", $F557=""), "", IF($E$8='Intro &amp; Setup'!$BX$9, $F557/$E557, IF($H$8='Intro &amp; Setup'!$BX$9, $F557/$H557, "")))</f>
        <v/>
      </c>
      <c r="J557" s="21" t="str">
        <f>IF(OR($E557="", $F557=""), "", IF($E$8='Intro &amp; Setup'!$BX$8, $F557/$E557, IF($H$8='Intro &amp; Setup'!$BX$8, $F557/$H557, "")))</f>
        <v/>
      </c>
      <c r="K557" s="97"/>
      <c r="L557" s="42" t="str">
        <f t="array" ref="L557">IF($W557="", "", IFERROR(INDEX('Standard Runs'!$D$11:$D$65, MATCH(1, ('Standard Runs'!$F$11:$F$65&lt;=E557)*('Standard Runs'!$G$11:$G$65&gt;=E557), 0)), ""))</f>
        <v/>
      </c>
      <c r="M557" s="45" t="str">
        <f t="shared" si="89"/>
        <v/>
      </c>
      <c r="N557" s="97"/>
      <c r="O557" s="52" t="str">
        <f t="shared" si="90"/>
        <v/>
      </c>
      <c r="P557" s="53" t="str">
        <f>IF(OR($L557="", $M557=""), "", COUNTIFS($L$11:$L$2510, $L557, $M$11:$M$2510, "&lt;"&amp;$M557)+1+COUNTIFS($L$11:$L557, $L557, $M$11:$M557, $M557)-1)</f>
        <v/>
      </c>
      <c r="Q557" s="97"/>
      <c r="R557" s="57" t="str">
        <f t="array" ref="R557">IF(OR($L557="", $M557=""), "", MIN(IF($L$11:$L$2510=$L557, $M$11:$M$2510)))</f>
        <v/>
      </c>
      <c r="S557" s="18" t="str">
        <f t="array" ref="S557">IF(OR($L557="", $M557=""), "", AVERAGEIF($L$11:$L$2510, $L557, $M$11:$M$2510))</f>
        <v/>
      </c>
      <c r="T557" s="21" t="str">
        <f t="array" ref="T557">IF(OR($L557="", $M557=""), "", MAX(IF($L$11:$L$2510=$L557, $M$11:$M$2510)))</f>
        <v/>
      </c>
      <c r="U557" s="97"/>
      <c r="W557" s="26" t="str">
        <f t="shared" si="91"/>
        <v/>
      </c>
      <c r="X557" s="26" t="str">
        <f t="shared" si="92"/>
        <v/>
      </c>
      <c r="Z557" s="48" t="str">
        <f>IFERROR(INDEX('Standard Runs'!$E$11:$E$65, MATCH($L557, 'Standard Runs'!$D$11:$D$65, 0)), "")</f>
        <v/>
      </c>
      <c r="AB557" s="26" t="str">
        <f t="shared" si="93"/>
        <v/>
      </c>
      <c r="AC557" s="26" t="str">
        <f t="shared" si="94"/>
        <v/>
      </c>
      <c r="AE557" s="26" t="str">
        <f t="shared" si="95"/>
        <v/>
      </c>
      <c r="AG557" s="26" t="str">
        <f>IF($D557="", "", COUNTIF($D$11:$D$2510, "&gt;"&amp;$D557)+1+COUNTIF($D$11:$D557, $D557)-1)</f>
        <v/>
      </c>
      <c r="AH557" s="92" t="str">
        <f t="shared" si="96"/>
        <v/>
      </c>
      <c r="AJ557" s="26" t="str">
        <f t="shared" si="97"/>
        <v/>
      </c>
      <c r="AK557" s="26" t="str">
        <f t="shared" si="98"/>
        <v/>
      </c>
    </row>
    <row r="558" spans="1:37" x14ac:dyDescent="0.25">
      <c r="A558" s="97"/>
      <c r="B558" s="26" t="str">
        <f t="shared" si="88"/>
        <v/>
      </c>
      <c r="C558" s="97"/>
      <c r="D558" s="123"/>
      <c r="E558" s="124"/>
      <c r="F558" s="125"/>
      <c r="G558" s="97"/>
      <c r="H558" s="24" t="str">
        <f>IF($E558="", "", IFERROR(ROUND($E558*INDEX('Intro &amp; Setup'!$BY$8:$BY$9, MATCH($E$8, 'Intro &amp; Setup'!$BX$8:$BX$9, 0)), 2), ""))</f>
        <v/>
      </c>
      <c r="I558" s="18" t="str">
        <f>IF(OR($E558="", $F558=""), "", IF($E$8='Intro &amp; Setup'!$BX$9, $F558/$E558, IF($H$8='Intro &amp; Setup'!$BX$9, $F558/$H558, "")))</f>
        <v/>
      </c>
      <c r="J558" s="21" t="str">
        <f>IF(OR($E558="", $F558=""), "", IF($E$8='Intro &amp; Setup'!$BX$8, $F558/$E558, IF($H$8='Intro &amp; Setup'!$BX$8, $F558/$H558, "")))</f>
        <v/>
      </c>
      <c r="K558" s="97"/>
      <c r="L558" s="42" t="str">
        <f t="array" ref="L558">IF($W558="", "", IFERROR(INDEX('Standard Runs'!$D$11:$D$65, MATCH(1, ('Standard Runs'!$F$11:$F$65&lt;=E558)*('Standard Runs'!$G$11:$G$65&gt;=E558), 0)), ""))</f>
        <v/>
      </c>
      <c r="M558" s="45" t="str">
        <f t="shared" si="89"/>
        <v/>
      </c>
      <c r="N558" s="97"/>
      <c r="O558" s="52" t="str">
        <f t="shared" si="90"/>
        <v/>
      </c>
      <c r="P558" s="53" t="str">
        <f>IF(OR($L558="", $M558=""), "", COUNTIFS($L$11:$L$2510, $L558, $M$11:$M$2510, "&lt;"&amp;$M558)+1+COUNTIFS($L$11:$L558, $L558, $M$11:$M558, $M558)-1)</f>
        <v/>
      </c>
      <c r="Q558" s="97"/>
      <c r="R558" s="57" t="str">
        <f t="array" ref="R558">IF(OR($L558="", $M558=""), "", MIN(IF($L$11:$L$2510=$L558, $M$11:$M$2510)))</f>
        <v/>
      </c>
      <c r="S558" s="18" t="str">
        <f t="array" ref="S558">IF(OR($L558="", $M558=""), "", AVERAGEIF($L$11:$L$2510, $L558, $M$11:$M$2510))</f>
        <v/>
      </c>
      <c r="T558" s="21" t="str">
        <f t="array" ref="T558">IF(OR($L558="", $M558=""), "", MAX(IF($L$11:$L$2510=$L558, $M$11:$M$2510)))</f>
        <v/>
      </c>
      <c r="U558" s="97"/>
      <c r="W558" s="26" t="str">
        <f t="shared" si="91"/>
        <v/>
      </c>
      <c r="X558" s="26" t="str">
        <f t="shared" si="92"/>
        <v/>
      </c>
      <c r="Z558" s="48" t="str">
        <f>IFERROR(INDEX('Standard Runs'!$E$11:$E$65, MATCH($L558, 'Standard Runs'!$D$11:$D$65, 0)), "")</f>
        <v/>
      </c>
      <c r="AB558" s="26" t="str">
        <f t="shared" si="93"/>
        <v/>
      </c>
      <c r="AC558" s="26" t="str">
        <f t="shared" si="94"/>
        <v/>
      </c>
      <c r="AE558" s="26" t="str">
        <f t="shared" si="95"/>
        <v/>
      </c>
      <c r="AG558" s="26" t="str">
        <f>IF($D558="", "", COUNTIF($D$11:$D$2510, "&gt;"&amp;$D558)+1+COUNTIF($D$11:$D558, $D558)-1)</f>
        <v/>
      </c>
      <c r="AH558" s="92" t="str">
        <f t="shared" si="96"/>
        <v/>
      </c>
      <c r="AJ558" s="26" t="str">
        <f t="shared" si="97"/>
        <v/>
      </c>
      <c r="AK558" s="26" t="str">
        <f t="shared" si="98"/>
        <v/>
      </c>
    </row>
    <row r="559" spans="1:37" x14ac:dyDescent="0.25">
      <c r="A559" s="97"/>
      <c r="B559" s="26" t="str">
        <f t="shared" si="88"/>
        <v/>
      </c>
      <c r="C559" s="97"/>
      <c r="D559" s="123"/>
      <c r="E559" s="124"/>
      <c r="F559" s="125"/>
      <c r="G559" s="97"/>
      <c r="H559" s="24" t="str">
        <f>IF($E559="", "", IFERROR(ROUND($E559*INDEX('Intro &amp; Setup'!$BY$8:$BY$9, MATCH($E$8, 'Intro &amp; Setup'!$BX$8:$BX$9, 0)), 2), ""))</f>
        <v/>
      </c>
      <c r="I559" s="18" t="str">
        <f>IF(OR($E559="", $F559=""), "", IF($E$8='Intro &amp; Setup'!$BX$9, $F559/$E559, IF($H$8='Intro &amp; Setup'!$BX$9, $F559/$H559, "")))</f>
        <v/>
      </c>
      <c r="J559" s="21" t="str">
        <f>IF(OR($E559="", $F559=""), "", IF($E$8='Intro &amp; Setup'!$BX$8, $F559/$E559, IF($H$8='Intro &amp; Setup'!$BX$8, $F559/$H559, "")))</f>
        <v/>
      </c>
      <c r="K559" s="97"/>
      <c r="L559" s="42" t="str">
        <f t="array" ref="L559">IF($W559="", "", IFERROR(INDEX('Standard Runs'!$D$11:$D$65, MATCH(1, ('Standard Runs'!$F$11:$F$65&lt;=E559)*('Standard Runs'!$G$11:$G$65&gt;=E559), 0)), ""))</f>
        <v/>
      </c>
      <c r="M559" s="45" t="str">
        <f t="shared" si="89"/>
        <v/>
      </c>
      <c r="N559" s="97"/>
      <c r="O559" s="52" t="str">
        <f t="shared" si="90"/>
        <v/>
      </c>
      <c r="P559" s="53" t="str">
        <f>IF(OR($L559="", $M559=""), "", COUNTIFS($L$11:$L$2510, $L559, $M$11:$M$2510, "&lt;"&amp;$M559)+1+COUNTIFS($L$11:$L559, $L559, $M$11:$M559, $M559)-1)</f>
        <v/>
      </c>
      <c r="Q559" s="97"/>
      <c r="R559" s="57" t="str">
        <f t="array" ref="R559">IF(OR($L559="", $M559=""), "", MIN(IF($L$11:$L$2510=$L559, $M$11:$M$2510)))</f>
        <v/>
      </c>
      <c r="S559" s="18" t="str">
        <f t="array" ref="S559">IF(OR($L559="", $M559=""), "", AVERAGEIF($L$11:$L$2510, $L559, $M$11:$M$2510))</f>
        <v/>
      </c>
      <c r="T559" s="21" t="str">
        <f t="array" ref="T559">IF(OR($L559="", $M559=""), "", MAX(IF($L$11:$L$2510=$L559, $M$11:$M$2510)))</f>
        <v/>
      </c>
      <c r="U559" s="97"/>
      <c r="W559" s="26" t="str">
        <f t="shared" si="91"/>
        <v/>
      </c>
      <c r="X559" s="26" t="str">
        <f t="shared" si="92"/>
        <v/>
      </c>
      <c r="Z559" s="48" t="str">
        <f>IFERROR(INDEX('Standard Runs'!$E$11:$E$65, MATCH($L559, 'Standard Runs'!$D$11:$D$65, 0)), "")</f>
        <v/>
      </c>
      <c r="AB559" s="26" t="str">
        <f t="shared" si="93"/>
        <v/>
      </c>
      <c r="AC559" s="26" t="str">
        <f t="shared" si="94"/>
        <v/>
      </c>
      <c r="AE559" s="26" t="str">
        <f t="shared" si="95"/>
        <v/>
      </c>
      <c r="AG559" s="26" t="str">
        <f>IF($D559="", "", COUNTIF($D$11:$D$2510, "&gt;"&amp;$D559)+1+COUNTIF($D$11:$D559, $D559)-1)</f>
        <v/>
      </c>
      <c r="AH559" s="92" t="str">
        <f t="shared" si="96"/>
        <v/>
      </c>
      <c r="AJ559" s="26" t="str">
        <f t="shared" si="97"/>
        <v/>
      </c>
      <c r="AK559" s="26" t="str">
        <f t="shared" si="98"/>
        <v/>
      </c>
    </row>
    <row r="560" spans="1:37" x14ac:dyDescent="0.25">
      <c r="A560" s="97"/>
      <c r="B560" s="26" t="str">
        <f t="shared" si="88"/>
        <v/>
      </c>
      <c r="C560" s="97"/>
      <c r="D560" s="123"/>
      <c r="E560" s="124"/>
      <c r="F560" s="125"/>
      <c r="G560" s="97"/>
      <c r="H560" s="24" t="str">
        <f>IF($E560="", "", IFERROR(ROUND($E560*INDEX('Intro &amp; Setup'!$BY$8:$BY$9, MATCH($E$8, 'Intro &amp; Setup'!$BX$8:$BX$9, 0)), 2), ""))</f>
        <v/>
      </c>
      <c r="I560" s="18" t="str">
        <f>IF(OR($E560="", $F560=""), "", IF($E$8='Intro &amp; Setup'!$BX$9, $F560/$E560, IF($H$8='Intro &amp; Setup'!$BX$9, $F560/$H560, "")))</f>
        <v/>
      </c>
      <c r="J560" s="21" t="str">
        <f>IF(OR($E560="", $F560=""), "", IF($E$8='Intro &amp; Setup'!$BX$8, $F560/$E560, IF($H$8='Intro &amp; Setup'!$BX$8, $F560/$H560, "")))</f>
        <v/>
      </c>
      <c r="K560" s="97"/>
      <c r="L560" s="42" t="str">
        <f t="array" ref="L560">IF($W560="", "", IFERROR(INDEX('Standard Runs'!$D$11:$D$65, MATCH(1, ('Standard Runs'!$F$11:$F$65&lt;=E560)*('Standard Runs'!$G$11:$G$65&gt;=E560), 0)), ""))</f>
        <v/>
      </c>
      <c r="M560" s="45" t="str">
        <f t="shared" si="89"/>
        <v/>
      </c>
      <c r="N560" s="97"/>
      <c r="O560" s="52" t="str">
        <f t="shared" si="90"/>
        <v/>
      </c>
      <c r="P560" s="53" t="str">
        <f>IF(OR($L560="", $M560=""), "", COUNTIFS($L$11:$L$2510, $L560, $M$11:$M$2510, "&lt;"&amp;$M560)+1+COUNTIFS($L$11:$L560, $L560, $M$11:$M560, $M560)-1)</f>
        <v/>
      </c>
      <c r="Q560" s="97"/>
      <c r="R560" s="57" t="str">
        <f t="array" ref="R560">IF(OR($L560="", $M560=""), "", MIN(IF($L$11:$L$2510=$L560, $M$11:$M$2510)))</f>
        <v/>
      </c>
      <c r="S560" s="18" t="str">
        <f t="array" ref="S560">IF(OR($L560="", $M560=""), "", AVERAGEIF($L$11:$L$2510, $L560, $M$11:$M$2510))</f>
        <v/>
      </c>
      <c r="T560" s="21" t="str">
        <f t="array" ref="T560">IF(OR($L560="", $M560=""), "", MAX(IF($L$11:$L$2510=$L560, $M$11:$M$2510)))</f>
        <v/>
      </c>
      <c r="U560" s="97"/>
      <c r="W560" s="26" t="str">
        <f t="shared" si="91"/>
        <v/>
      </c>
      <c r="X560" s="26" t="str">
        <f t="shared" si="92"/>
        <v/>
      </c>
      <c r="Z560" s="48" t="str">
        <f>IFERROR(INDEX('Standard Runs'!$E$11:$E$65, MATCH($L560, 'Standard Runs'!$D$11:$D$65, 0)), "")</f>
        <v/>
      </c>
      <c r="AB560" s="26" t="str">
        <f t="shared" si="93"/>
        <v/>
      </c>
      <c r="AC560" s="26" t="str">
        <f t="shared" si="94"/>
        <v/>
      </c>
      <c r="AE560" s="26" t="str">
        <f t="shared" si="95"/>
        <v/>
      </c>
      <c r="AG560" s="26" t="str">
        <f>IF($D560="", "", COUNTIF($D$11:$D$2510, "&gt;"&amp;$D560)+1+COUNTIF($D$11:$D560, $D560)-1)</f>
        <v/>
      </c>
      <c r="AH560" s="92" t="str">
        <f t="shared" si="96"/>
        <v/>
      </c>
      <c r="AJ560" s="26" t="str">
        <f t="shared" si="97"/>
        <v/>
      </c>
      <c r="AK560" s="26" t="str">
        <f t="shared" si="98"/>
        <v/>
      </c>
    </row>
    <row r="561" spans="1:37" x14ac:dyDescent="0.25">
      <c r="A561" s="97"/>
      <c r="B561" s="26" t="str">
        <f t="shared" si="88"/>
        <v/>
      </c>
      <c r="C561" s="97"/>
      <c r="D561" s="123"/>
      <c r="E561" s="124"/>
      <c r="F561" s="125"/>
      <c r="G561" s="97"/>
      <c r="H561" s="24" t="str">
        <f>IF($E561="", "", IFERROR(ROUND($E561*INDEX('Intro &amp; Setup'!$BY$8:$BY$9, MATCH($E$8, 'Intro &amp; Setup'!$BX$8:$BX$9, 0)), 2), ""))</f>
        <v/>
      </c>
      <c r="I561" s="18" t="str">
        <f>IF(OR($E561="", $F561=""), "", IF($E$8='Intro &amp; Setup'!$BX$9, $F561/$E561, IF($H$8='Intro &amp; Setup'!$BX$9, $F561/$H561, "")))</f>
        <v/>
      </c>
      <c r="J561" s="21" t="str">
        <f>IF(OR($E561="", $F561=""), "", IF($E$8='Intro &amp; Setup'!$BX$8, $F561/$E561, IF($H$8='Intro &amp; Setup'!$BX$8, $F561/$H561, "")))</f>
        <v/>
      </c>
      <c r="K561" s="97"/>
      <c r="L561" s="42" t="str">
        <f t="array" ref="L561">IF($W561="", "", IFERROR(INDEX('Standard Runs'!$D$11:$D$65, MATCH(1, ('Standard Runs'!$F$11:$F$65&lt;=E561)*('Standard Runs'!$G$11:$G$65&gt;=E561), 0)), ""))</f>
        <v/>
      </c>
      <c r="M561" s="45" t="str">
        <f t="shared" si="89"/>
        <v/>
      </c>
      <c r="N561" s="97"/>
      <c r="O561" s="52" t="str">
        <f t="shared" si="90"/>
        <v/>
      </c>
      <c r="P561" s="53" t="str">
        <f>IF(OR($L561="", $M561=""), "", COUNTIFS($L$11:$L$2510, $L561, $M$11:$M$2510, "&lt;"&amp;$M561)+1+COUNTIFS($L$11:$L561, $L561, $M$11:$M561, $M561)-1)</f>
        <v/>
      </c>
      <c r="Q561" s="97"/>
      <c r="R561" s="57" t="str">
        <f t="array" ref="R561">IF(OR($L561="", $M561=""), "", MIN(IF($L$11:$L$2510=$L561, $M$11:$M$2510)))</f>
        <v/>
      </c>
      <c r="S561" s="18" t="str">
        <f t="array" ref="S561">IF(OR($L561="", $M561=""), "", AVERAGEIF($L$11:$L$2510, $L561, $M$11:$M$2510))</f>
        <v/>
      </c>
      <c r="T561" s="21" t="str">
        <f t="array" ref="T561">IF(OR($L561="", $M561=""), "", MAX(IF($L$11:$L$2510=$L561, $M$11:$M$2510)))</f>
        <v/>
      </c>
      <c r="U561" s="97"/>
      <c r="W561" s="26" t="str">
        <f t="shared" si="91"/>
        <v/>
      </c>
      <c r="X561" s="26" t="str">
        <f t="shared" si="92"/>
        <v/>
      </c>
      <c r="Z561" s="48" t="str">
        <f>IFERROR(INDEX('Standard Runs'!$E$11:$E$65, MATCH($L561, 'Standard Runs'!$D$11:$D$65, 0)), "")</f>
        <v/>
      </c>
      <c r="AB561" s="26" t="str">
        <f t="shared" si="93"/>
        <v/>
      </c>
      <c r="AC561" s="26" t="str">
        <f t="shared" si="94"/>
        <v/>
      </c>
      <c r="AE561" s="26" t="str">
        <f t="shared" si="95"/>
        <v/>
      </c>
      <c r="AG561" s="26" t="str">
        <f>IF($D561="", "", COUNTIF($D$11:$D$2510, "&gt;"&amp;$D561)+1+COUNTIF($D$11:$D561, $D561)-1)</f>
        <v/>
      </c>
      <c r="AH561" s="92" t="str">
        <f t="shared" si="96"/>
        <v/>
      </c>
      <c r="AJ561" s="26" t="str">
        <f t="shared" si="97"/>
        <v/>
      </c>
      <c r="AK561" s="26" t="str">
        <f t="shared" si="98"/>
        <v/>
      </c>
    </row>
    <row r="562" spans="1:37" x14ac:dyDescent="0.25">
      <c r="A562" s="97"/>
      <c r="B562" s="26" t="str">
        <f t="shared" si="88"/>
        <v/>
      </c>
      <c r="C562" s="97"/>
      <c r="D562" s="123"/>
      <c r="E562" s="124"/>
      <c r="F562" s="125"/>
      <c r="G562" s="97"/>
      <c r="H562" s="24" t="str">
        <f>IF($E562="", "", IFERROR(ROUND($E562*INDEX('Intro &amp; Setup'!$BY$8:$BY$9, MATCH($E$8, 'Intro &amp; Setup'!$BX$8:$BX$9, 0)), 2), ""))</f>
        <v/>
      </c>
      <c r="I562" s="18" t="str">
        <f>IF(OR($E562="", $F562=""), "", IF($E$8='Intro &amp; Setup'!$BX$9, $F562/$E562, IF($H$8='Intro &amp; Setup'!$BX$9, $F562/$H562, "")))</f>
        <v/>
      </c>
      <c r="J562" s="21" t="str">
        <f>IF(OR($E562="", $F562=""), "", IF($E$8='Intro &amp; Setup'!$BX$8, $F562/$E562, IF($H$8='Intro &amp; Setup'!$BX$8, $F562/$H562, "")))</f>
        <v/>
      </c>
      <c r="K562" s="97"/>
      <c r="L562" s="42" t="str">
        <f t="array" ref="L562">IF($W562="", "", IFERROR(INDEX('Standard Runs'!$D$11:$D$65, MATCH(1, ('Standard Runs'!$F$11:$F$65&lt;=E562)*('Standard Runs'!$G$11:$G$65&gt;=E562), 0)), ""))</f>
        <v/>
      </c>
      <c r="M562" s="45" t="str">
        <f t="shared" si="89"/>
        <v/>
      </c>
      <c r="N562" s="97"/>
      <c r="O562" s="52" t="str">
        <f t="shared" si="90"/>
        <v/>
      </c>
      <c r="P562" s="53" t="str">
        <f>IF(OR($L562="", $M562=""), "", COUNTIFS($L$11:$L$2510, $L562, $M$11:$M$2510, "&lt;"&amp;$M562)+1+COUNTIFS($L$11:$L562, $L562, $M$11:$M562, $M562)-1)</f>
        <v/>
      </c>
      <c r="Q562" s="97"/>
      <c r="R562" s="57" t="str">
        <f t="array" ref="R562">IF(OR($L562="", $M562=""), "", MIN(IF($L$11:$L$2510=$L562, $M$11:$M$2510)))</f>
        <v/>
      </c>
      <c r="S562" s="18" t="str">
        <f t="array" ref="S562">IF(OR($L562="", $M562=""), "", AVERAGEIF($L$11:$L$2510, $L562, $M$11:$M$2510))</f>
        <v/>
      </c>
      <c r="T562" s="21" t="str">
        <f t="array" ref="T562">IF(OR($L562="", $M562=""), "", MAX(IF($L$11:$L$2510=$L562, $M$11:$M$2510)))</f>
        <v/>
      </c>
      <c r="U562" s="97"/>
      <c r="W562" s="26" t="str">
        <f t="shared" si="91"/>
        <v/>
      </c>
      <c r="X562" s="26" t="str">
        <f t="shared" si="92"/>
        <v/>
      </c>
      <c r="Z562" s="48" t="str">
        <f>IFERROR(INDEX('Standard Runs'!$E$11:$E$65, MATCH($L562, 'Standard Runs'!$D$11:$D$65, 0)), "")</f>
        <v/>
      </c>
      <c r="AB562" s="26" t="str">
        <f t="shared" si="93"/>
        <v/>
      </c>
      <c r="AC562" s="26" t="str">
        <f t="shared" si="94"/>
        <v/>
      </c>
      <c r="AE562" s="26" t="str">
        <f t="shared" si="95"/>
        <v/>
      </c>
      <c r="AG562" s="26" t="str">
        <f>IF($D562="", "", COUNTIF($D$11:$D$2510, "&gt;"&amp;$D562)+1+COUNTIF($D$11:$D562, $D562)-1)</f>
        <v/>
      </c>
      <c r="AH562" s="92" t="str">
        <f t="shared" si="96"/>
        <v/>
      </c>
      <c r="AJ562" s="26" t="str">
        <f t="shared" si="97"/>
        <v/>
      </c>
      <c r="AK562" s="26" t="str">
        <f t="shared" si="98"/>
        <v/>
      </c>
    </row>
    <row r="563" spans="1:37" x14ac:dyDescent="0.25">
      <c r="A563" s="97"/>
      <c r="B563" s="26" t="str">
        <f t="shared" si="88"/>
        <v/>
      </c>
      <c r="C563" s="97"/>
      <c r="D563" s="123"/>
      <c r="E563" s="124"/>
      <c r="F563" s="125"/>
      <c r="G563" s="97"/>
      <c r="H563" s="24" t="str">
        <f>IF($E563="", "", IFERROR(ROUND($E563*INDEX('Intro &amp; Setup'!$BY$8:$BY$9, MATCH($E$8, 'Intro &amp; Setup'!$BX$8:$BX$9, 0)), 2), ""))</f>
        <v/>
      </c>
      <c r="I563" s="18" t="str">
        <f>IF(OR($E563="", $F563=""), "", IF($E$8='Intro &amp; Setup'!$BX$9, $F563/$E563, IF($H$8='Intro &amp; Setup'!$BX$9, $F563/$H563, "")))</f>
        <v/>
      </c>
      <c r="J563" s="21" t="str">
        <f>IF(OR($E563="", $F563=""), "", IF($E$8='Intro &amp; Setup'!$BX$8, $F563/$E563, IF($H$8='Intro &amp; Setup'!$BX$8, $F563/$H563, "")))</f>
        <v/>
      </c>
      <c r="K563" s="97"/>
      <c r="L563" s="42" t="str">
        <f t="array" ref="L563">IF($W563="", "", IFERROR(INDEX('Standard Runs'!$D$11:$D$65, MATCH(1, ('Standard Runs'!$F$11:$F$65&lt;=E563)*('Standard Runs'!$G$11:$G$65&gt;=E563), 0)), ""))</f>
        <v/>
      </c>
      <c r="M563" s="45" t="str">
        <f t="shared" si="89"/>
        <v/>
      </c>
      <c r="N563" s="97"/>
      <c r="O563" s="52" t="str">
        <f t="shared" si="90"/>
        <v/>
      </c>
      <c r="P563" s="53" t="str">
        <f>IF(OR($L563="", $M563=""), "", COUNTIFS($L$11:$L$2510, $L563, $M$11:$M$2510, "&lt;"&amp;$M563)+1+COUNTIFS($L$11:$L563, $L563, $M$11:$M563, $M563)-1)</f>
        <v/>
      </c>
      <c r="Q563" s="97"/>
      <c r="R563" s="57" t="str">
        <f t="array" ref="R563">IF(OR($L563="", $M563=""), "", MIN(IF($L$11:$L$2510=$L563, $M$11:$M$2510)))</f>
        <v/>
      </c>
      <c r="S563" s="18" t="str">
        <f t="array" ref="S563">IF(OR($L563="", $M563=""), "", AVERAGEIF($L$11:$L$2510, $L563, $M$11:$M$2510))</f>
        <v/>
      </c>
      <c r="T563" s="21" t="str">
        <f t="array" ref="T563">IF(OR($L563="", $M563=""), "", MAX(IF($L$11:$L$2510=$L563, $M$11:$M$2510)))</f>
        <v/>
      </c>
      <c r="U563" s="97"/>
      <c r="W563" s="26" t="str">
        <f t="shared" si="91"/>
        <v/>
      </c>
      <c r="X563" s="26" t="str">
        <f t="shared" si="92"/>
        <v/>
      </c>
      <c r="Z563" s="48" t="str">
        <f>IFERROR(INDEX('Standard Runs'!$E$11:$E$65, MATCH($L563, 'Standard Runs'!$D$11:$D$65, 0)), "")</f>
        <v/>
      </c>
      <c r="AB563" s="26" t="str">
        <f t="shared" si="93"/>
        <v/>
      </c>
      <c r="AC563" s="26" t="str">
        <f t="shared" si="94"/>
        <v/>
      </c>
      <c r="AE563" s="26" t="str">
        <f t="shared" si="95"/>
        <v/>
      </c>
      <c r="AG563" s="26" t="str">
        <f>IF($D563="", "", COUNTIF($D$11:$D$2510, "&gt;"&amp;$D563)+1+COUNTIF($D$11:$D563, $D563)-1)</f>
        <v/>
      </c>
      <c r="AH563" s="92" t="str">
        <f t="shared" si="96"/>
        <v/>
      </c>
      <c r="AJ563" s="26" t="str">
        <f t="shared" si="97"/>
        <v/>
      </c>
      <c r="AK563" s="26" t="str">
        <f t="shared" si="98"/>
        <v/>
      </c>
    </row>
    <row r="564" spans="1:37" x14ac:dyDescent="0.25">
      <c r="A564" s="97"/>
      <c r="B564" s="26" t="str">
        <f t="shared" si="88"/>
        <v/>
      </c>
      <c r="C564" s="97"/>
      <c r="D564" s="123"/>
      <c r="E564" s="124"/>
      <c r="F564" s="125"/>
      <c r="G564" s="97"/>
      <c r="H564" s="24" t="str">
        <f>IF($E564="", "", IFERROR(ROUND($E564*INDEX('Intro &amp; Setup'!$BY$8:$BY$9, MATCH($E$8, 'Intro &amp; Setup'!$BX$8:$BX$9, 0)), 2), ""))</f>
        <v/>
      </c>
      <c r="I564" s="18" t="str">
        <f>IF(OR($E564="", $F564=""), "", IF($E$8='Intro &amp; Setup'!$BX$9, $F564/$E564, IF($H$8='Intro &amp; Setup'!$BX$9, $F564/$H564, "")))</f>
        <v/>
      </c>
      <c r="J564" s="21" t="str">
        <f>IF(OR($E564="", $F564=""), "", IF($E$8='Intro &amp; Setup'!$BX$8, $F564/$E564, IF($H$8='Intro &amp; Setup'!$BX$8, $F564/$H564, "")))</f>
        <v/>
      </c>
      <c r="K564" s="97"/>
      <c r="L564" s="42" t="str">
        <f t="array" ref="L564">IF($W564="", "", IFERROR(INDEX('Standard Runs'!$D$11:$D$65, MATCH(1, ('Standard Runs'!$F$11:$F$65&lt;=E564)*('Standard Runs'!$G$11:$G$65&gt;=E564), 0)), ""))</f>
        <v/>
      </c>
      <c r="M564" s="45" t="str">
        <f t="shared" si="89"/>
        <v/>
      </c>
      <c r="N564" s="97"/>
      <c r="O564" s="52" t="str">
        <f t="shared" si="90"/>
        <v/>
      </c>
      <c r="P564" s="53" t="str">
        <f>IF(OR($L564="", $M564=""), "", COUNTIFS($L$11:$L$2510, $L564, $M$11:$M$2510, "&lt;"&amp;$M564)+1+COUNTIFS($L$11:$L564, $L564, $M$11:$M564, $M564)-1)</f>
        <v/>
      </c>
      <c r="Q564" s="97"/>
      <c r="R564" s="57" t="str">
        <f t="array" ref="R564">IF(OR($L564="", $M564=""), "", MIN(IF($L$11:$L$2510=$L564, $M$11:$M$2510)))</f>
        <v/>
      </c>
      <c r="S564" s="18" t="str">
        <f t="array" ref="S564">IF(OR($L564="", $M564=""), "", AVERAGEIF($L$11:$L$2510, $L564, $M$11:$M$2510))</f>
        <v/>
      </c>
      <c r="T564" s="21" t="str">
        <f t="array" ref="T564">IF(OR($L564="", $M564=""), "", MAX(IF($L$11:$L$2510=$L564, $M$11:$M$2510)))</f>
        <v/>
      </c>
      <c r="U564" s="97"/>
      <c r="W564" s="26" t="str">
        <f t="shared" si="91"/>
        <v/>
      </c>
      <c r="X564" s="26" t="str">
        <f t="shared" si="92"/>
        <v/>
      </c>
      <c r="Z564" s="48" t="str">
        <f>IFERROR(INDEX('Standard Runs'!$E$11:$E$65, MATCH($L564, 'Standard Runs'!$D$11:$D$65, 0)), "")</f>
        <v/>
      </c>
      <c r="AB564" s="26" t="str">
        <f t="shared" si="93"/>
        <v/>
      </c>
      <c r="AC564" s="26" t="str">
        <f t="shared" si="94"/>
        <v/>
      </c>
      <c r="AE564" s="26" t="str">
        <f t="shared" si="95"/>
        <v/>
      </c>
      <c r="AG564" s="26" t="str">
        <f>IF($D564="", "", COUNTIF($D$11:$D$2510, "&gt;"&amp;$D564)+1+COUNTIF($D$11:$D564, $D564)-1)</f>
        <v/>
      </c>
      <c r="AH564" s="92" t="str">
        <f t="shared" si="96"/>
        <v/>
      </c>
      <c r="AJ564" s="26" t="str">
        <f t="shared" si="97"/>
        <v/>
      </c>
      <c r="AK564" s="26" t="str">
        <f t="shared" si="98"/>
        <v/>
      </c>
    </row>
    <row r="565" spans="1:37" x14ac:dyDescent="0.25">
      <c r="A565" s="97"/>
      <c r="B565" s="26" t="str">
        <f t="shared" si="88"/>
        <v/>
      </c>
      <c r="C565" s="97"/>
      <c r="D565" s="123"/>
      <c r="E565" s="124"/>
      <c r="F565" s="125"/>
      <c r="G565" s="97"/>
      <c r="H565" s="24" t="str">
        <f>IF($E565="", "", IFERROR(ROUND($E565*INDEX('Intro &amp; Setup'!$BY$8:$BY$9, MATCH($E$8, 'Intro &amp; Setup'!$BX$8:$BX$9, 0)), 2), ""))</f>
        <v/>
      </c>
      <c r="I565" s="18" t="str">
        <f>IF(OR($E565="", $F565=""), "", IF($E$8='Intro &amp; Setup'!$BX$9, $F565/$E565, IF($H$8='Intro &amp; Setup'!$BX$9, $F565/$H565, "")))</f>
        <v/>
      </c>
      <c r="J565" s="21" t="str">
        <f>IF(OR($E565="", $F565=""), "", IF($E$8='Intro &amp; Setup'!$BX$8, $F565/$E565, IF($H$8='Intro &amp; Setup'!$BX$8, $F565/$H565, "")))</f>
        <v/>
      </c>
      <c r="K565" s="97"/>
      <c r="L565" s="42" t="str">
        <f t="array" ref="L565">IF($W565="", "", IFERROR(INDEX('Standard Runs'!$D$11:$D$65, MATCH(1, ('Standard Runs'!$F$11:$F$65&lt;=E565)*('Standard Runs'!$G$11:$G$65&gt;=E565), 0)), ""))</f>
        <v/>
      </c>
      <c r="M565" s="45" t="str">
        <f t="shared" si="89"/>
        <v/>
      </c>
      <c r="N565" s="97"/>
      <c r="O565" s="52" t="str">
        <f t="shared" si="90"/>
        <v/>
      </c>
      <c r="P565" s="53" t="str">
        <f>IF(OR($L565="", $M565=""), "", COUNTIFS($L$11:$L$2510, $L565, $M$11:$M$2510, "&lt;"&amp;$M565)+1+COUNTIFS($L$11:$L565, $L565, $M$11:$M565, $M565)-1)</f>
        <v/>
      </c>
      <c r="Q565" s="97"/>
      <c r="R565" s="57" t="str">
        <f t="array" ref="R565">IF(OR($L565="", $M565=""), "", MIN(IF($L$11:$L$2510=$L565, $M$11:$M$2510)))</f>
        <v/>
      </c>
      <c r="S565" s="18" t="str">
        <f t="array" ref="S565">IF(OR($L565="", $M565=""), "", AVERAGEIF($L$11:$L$2510, $L565, $M$11:$M$2510))</f>
        <v/>
      </c>
      <c r="T565" s="21" t="str">
        <f t="array" ref="T565">IF(OR($L565="", $M565=""), "", MAX(IF($L$11:$L$2510=$L565, $M$11:$M$2510)))</f>
        <v/>
      </c>
      <c r="U565" s="97"/>
      <c r="W565" s="26" t="str">
        <f t="shared" si="91"/>
        <v/>
      </c>
      <c r="X565" s="26" t="str">
        <f t="shared" si="92"/>
        <v/>
      </c>
      <c r="Z565" s="48" t="str">
        <f>IFERROR(INDEX('Standard Runs'!$E$11:$E$65, MATCH($L565, 'Standard Runs'!$D$11:$D$65, 0)), "")</f>
        <v/>
      </c>
      <c r="AB565" s="26" t="str">
        <f t="shared" si="93"/>
        <v/>
      </c>
      <c r="AC565" s="26" t="str">
        <f t="shared" si="94"/>
        <v/>
      </c>
      <c r="AE565" s="26" t="str">
        <f t="shared" si="95"/>
        <v/>
      </c>
      <c r="AG565" s="26" t="str">
        <f>IF($D565="", "", COUNTIF($D$11:$D$2510, "&gt;"&amp;$D565)+1+COUNTIF($D$11:$D565, $D565)-1)</f>
        <v/>
      </c>
      <c r="AH565" s="92" t="str">
        <f t="shared" si="96"/>
        <v/>
      </c>
      <c r="AJ565" s="26" t="str">
        <f t="shared" si="97"/>
        <v/>
      </c>
      <c r="AK565" s="26" t="str">
        <f t="shared" si="98"/>
        <v/>
      </c>
    </row>
    <row r="566" spans="1:37" x14ac:dyDescent="0.25">
      <c r="A566" s="97"/>
      <c r="B566" s="26" t="str">
        <f t="shared" si="88"/>
        <v/>
      </c>
      <c r="C566" s="97"/>
      <c r="D566" s="123"/>
      <c r="E566" s="124"/>
      <c r="F566" s="125"/>
      <c r="G566" s="97"/>
      <c r="H566" s="24" t="str">
        <f>IF($E566="", "", IFERROR(ROUND($E566*INDEX('Intro &amp; Setup'!$BY$8:$BY$9, MATCH($E$8, 'Intro &amp; Setup'!$BX$8:$BX$9, 0)), 2), ""))</f>
        <v/>
      </c>
      <c r="I566" s="18" t="str">
        <f>IF(OR($E566="", $F566=""), "", IF($E$8='Intro &amp; Setup'!$BX$9, $F566/$E566, IF($H$8='Intro &amp; Setup'!$BX$9, $F566/$H566, "")))</f>
        <v/>
      </c>
      <c r="J566" s="21" t="str">
        <f>IF(OR($E566="", $F566=""), "", IF($E$8='Intro &amp; Setup'!$BX$8, $F566/$E566, IF($H$8='Intro &amp; Setup'!$BX$8, $F566/$H566, "")))</f>
        <v/>
      </c>
      <c r="K566" s="97"/>
      <c r="L566" s="42" t="str">
        <f t="array" ref="L566">IF($W566="", "", IFERROR(INDEX('Standard Runs'!$D$11:$D$65, MATCH(1, ('Standard Runs'!$F$11:$F$65&lt;=E566)*('Standard Runs'!$G$11:$G$65&gt;=E566), 0)), ""))</f>
        <v/>
      </c>
      <c r="M566" s="45" t="str">
        <f t="shared" si="89"/>
        <v/>
      </c>
      <c r="N566" s="97"/>
      <c r="O566" s="52" t="str">
        <f t="shared" si="90"/>
        <v/>
      </c>
      <c r="P566" s="53" t="str">
        <f>IF(OR($L566="", $M566=""), "", COUNTIFS($L$11:$L$2510, $L566, $M$11:$M$2510, "&lt;"&amp;$M566)+1+COUNTIFS($L$11:$L566, $L566, $M$11:$M566, $M566)-1)</f>
        <v/>
      </c>
      <c r="Q566" s="97"/>
      <c r="R566" s="57" t="str">
        <f t="array" ref="R566">IF(OR($L566="", $M566=""), "", MIN(IF($L$11:$L$2510=$L566, $M$11:$M$2510)))</f>
        <v/>
      </c>
      <c r="S566" s="18" t="str">
        <f t="array" ref="S566">IF(OR($L566="", $M566=""), "", AVERAGEIF($L$11:$L$2510, $L566, $M$11:$M$2510))</f>
        <v/>
      </c>
      <c r="T566" s="21" t="str">
        <f t="array" ref="T566">IF(OR($L566="", $M566=""), "", MAX(IF($L$11:$L$2510=$L566, $M$11:$M$2510)))</f>
        <v/>
      </c>
      <c r="U566" s="97"/>
      <c r="W566" s="26" t="str">
        <f t="shared" si="91"/>
        <v/>
      </c>
      <c r="X566" s="26" t="str">
        <f t="shared" si="92"/>
        <v/>
      </c>
      <c r="Z566" s="48" t="str">
        <f>IFERROR(INDEX('Standard Runs'!$E$11:$E$65, MATCH($L566, 'Standard Runs'!$D$11:$D$65, 0)), "")</f>
        <v/>
      </c>
      <c r="AB566" s="26" t="str">
        <f t="shared" si="93"/>
        <v/>
      </c>
      <c r="AC566" s="26" t="str">
        <f t="shared" si="94"/>
        <v/>
      </c>
      <c r="AE566" s="26" t="str">
        <f t="shared" si="95"/>
        <v/>
      </c>
      <c r="AG566" s="26" t="str">
        <f>IF($D566="", "", COUNTIF($D$11:$D$2510, "&gt;"&amp;$D566)+1+COUNTIF($D$11:$D566, $D566)-1)</f>
        <v/>
      </c>
      <c r="AH566" s="92" t="str">
        <f t="shared" si="96"/>
        <v/>
      </c>
      <c r="AJ566" s="26" t="str">
        <f t="shared" si="97"/>
        <v/>
      </c>
      <c r="AK566" s="26" t="str">
        <f t="shared" si="98"/>
        <v/>
      </c>
    </row>
    <row r="567" spans="1:37" x14ac:dyDescent="0.25">
      <c r="A567" s="97"/>
      <c r="B567" s="26" t="str">
        <f t="shared" si="88"/>
        <v/>
      </c>
      <c r="C567" s="97"/>
      <c r="D567" s="123"/>
      <c r="E567" s="124"/>
      <c r="F567" s="125"/>
      <c r="G567" s="97"/>
      <c r="H567" s="24" t="str">
        <f>IF($E567="", "", IFERROR(ROUND($E567*INDEX('Intro &amp; Setup'!$BY$8:$BY$9, MATCH($E$8, 'Intro &amp; Setup'!$BX$8:$BX$9, 0)), 2), ""))</f>
        <v/>
      </c>
      <c r="I567" s="18" t="str">
        <f>IF(OR($E567="", $F567=""), "", IF($E$8='Intro &amp; Setup'!$BX$9, $F567/$E567, IF($H$8='Intro &amp; Setup'!$BX$9, $F567/$H567, "")))</f>
        <v/>
      </c>
      <c r="J567" s="21" t="str">
        <f>IF(OR($E567="", $F567=""), "", IF($E$8='Intro &amp; Setup'!$BX$8, $F567/$E567, IF($H$8='Intro &amp; Setup'!$BX$8, $F567/$H567, "")))</f>
        <v/>
      </c>
      <c r="K567" s="97"/>
      <c r="L567" s="42" t="str">
        <f t="array" ref="L567">IF($W567="", "", IFERROR(INDEX('Standard Runs'!$D$11:$D$65, MATCH(1, ('Standard Runs'!$F$11:$F$65&lt;=E567)*('Standard Runs'!$G$11:$G$65&gt;=E567), 0)), ""))</f>
        <v/>
      </c>
      <c r="M567" s="45" t="str">
        <f t="shared" si="89"/>
        <v/>
      </c>
      <c r="N567" s="97"/>
      <c r="O567" s="52" t="str">
        <f t="shared" si="90"/>
        <v/>
      </c>
      <c r="P567" s="53" t="str">
        <f>IF(OR($L567="", $M567=""), "", COUNTIFS($L$11:$L$2510, $L567, $M$11:$M$2510, "&lt;"&amp;$M567)+1+COUNTIFS($L$11:$L567, $L567, $M$11:$M567, $M567)-1)</f>
        <v/>
      </c>
      <c r="Q567" s="97"/>
      <c r="R567" s="57" t="str">
        <f t="array" ref="R567">IF(OR($L567="", $M567=""), "", MIN(IF($L$11:$L$2510=$L567, $M$11:$M$2510)))</f>
        <v/>
      </c>
      <c r="S567" s="18" t="str">
        <f t="array" ref="S567">IF(OR($L567="", $M567=""), "", AVERAGEIF($L$11:$L$2510, $L567, $M$11:$M$2510))</f>
        <v/>
      </c>
      <c r="T567" s="21" t="str">
        <f t="array" ref="T567">IF(OR($L567="", $M567=""), "", MAX(IF($L$11:$L$2510=$L567, $M$11:$M$2510)))</f>
        <v/>
      </c>
      <c r="U567" s="97"/>
      <c r="W567" s="26" t="str">
        <f t="shared" si="91"/>
        <v/>
      </c>
      <c r="X567" s="26" t="str">
        <f t="shared" si="92"/>
        <v/>
      </c>
      <c r="Z567" s="48" t="str">
        <f>IFERROR(INDEX('Standard Runs'!$E$11:$E$65, MATCH($L567, 'Standard Runs'!$D$11:$D$65, 0)), "")</f>
        <v/>
      </c>
      <c r="AB567" s="26" t="str">
        <f t="shared" si="93"/>
        <v/>
      </c>
      <c r="AC567" s="26" t="str">
        <f t="shared" si="94"/>
        <v/>
      </c>
      <c r="AE567" s="26" t="str">
        <f t="shared" si="95"/>
        <v/>
      </c>
      <c r="AG567" s="26" t="str">
        <f>IF($D567="", "", COUNTIF($D$11:$D$2510, "&gt;"&amp;$D567)+1+COUNTIF($D$11:$D567, $D567)-1)</f>
        <v/>
      </c>
      <c r="AH567" s="92" t="str">
        <f t="shared" si="96"/>
        <v/>
      </c>
      <c r="AJ567" s="26" t="str">
        <f t="shared" si="97"/>
        <v/>
      </c>
      <c r="AK567" s="26" t="str">
        <f t="shared" si="98"/>
        <v/>
      </c>
    </row>
    <row r="568" spans="1:37" x14ac:dyDescent="0.25">
      <c r="A568" s="97"/>
      <c r="B568" s="26" t="str">
        <f t="shared" si="88"/>
        <v/>
      </c>
      <c r="C568" s="97"/>
      <c r="D568" s="123"/>
      <c r="E568" s="124"/>
      <c r="F568" s="125"/>
      <c r="G568" s="97"/>
      <c r="H568" s="24" t="str">
        <f>IF($E568="", "", IFERROR(ROUND($E568*INDEX('Intro &amp; Setup'!$BY$8:$BY$9, MATCH($E$8, 'Intro &amp; Setup'!$BX$8:$BX$9, 0)), 2), ""))</f>
        <v/>
      </c>
      <c r="I568" s="18" t="str">
        <f>IF(OR($E568="", $F568=""), "", IF($E$8='Intro &amp; Setup'!$BX$9, $F568/$E568, IF($H$8='Intro &amp; Setup'!$BX$9, $F568/$H568, "")))</f>
        <v/>
      </c>
      <c r="J568" s="21" t="str">
        <f>IF(OR($E568="", $F568=""), "", IF($E$8='Intro &amp; Setup'!$BX$8, $F568/$E568, IF($H$8='Intro &amp; Setup'!$BX$8, $F568/$H568, "")))</f>
        <v/>
      </c>
      <c r="K568" s="97"/>
      <c r="L568" s="42" t="str">
        <f t="array" ref="L568">IF($W568="", "", IFERROR(INDEX('Standard Runs'!$D$11:$D$65, MATCH(1, ('Standard Runs'!$F$11:$F$65&lt;=E568)*('Standard Runs'!$G$11:$G$65&gt;=E568), 0)), ""))</f>
        <v/>
      </c>
      <c r="M568" s="45" t="str">
        <f t="shared" si="89"/>
        <v/>
      </c>
      <c r="N568" s="97"/>
      <c r="O568" s="52" t="str">
        <f t="shared" si="90"/>
        <v/>
      </c>
      <c r="P568" s="53" t="str">
        <f>IF(OR($L568="", $M568=""), "", COUNTIFS($L$11:$L$2510, $L568, $M$11:$M$2510, "&lt;"&amp;$M568)+1+COUNTIFS($L$11:$L568, $L568, $M$11:$M568, $M568)-1)</f>
        <v/>
      </c>
      <c r="Q568" s="97"/>
      <c r="R568" s="57" t="str">
        <f t="array" ref="R568">IF(OR($L568="", $M568=""), "", MIN(IF($L$11:$L$2510=$L568, $M$11:$M$2510)))</f>
        <v/>
      </c>
      <c r="S568" s="18" t="str">
        <f t="array" ref="S568">IF(OR($L568="", $M568=""), "", AVERAGEIF($L$11:$L$2510, $L568, $M$11:$M$2510))</f>
        <v/>
      </c>
      <c r="T568" s="21" t="str">
        <f t="array" ref="T568">IF(OR($L568="", $M568=""), "", MAX(IF($L$11:$L$2510=$L568, $M$11:$M$2510)))</f>
        <v/>
      </c>
      <c r="U568" s="97"/>
      <c r="W568" s="26" t="str">
        <f t="shared" si="91"/>
        <v/>
      </c>
      <c r="X568" s="26" t="str">
        <f t="shared" si="92"/>
        <v/>
      </c>
      <c r="Z568" s="48" t="str">
        <f>IFERROR(INDEX('Standard Runs'!$E$11:$E$65, MATCH($L568, 'Standard Runs'!$D$11:$D$65, 0)), "")</f>
        <v/>
      </c>
      <c r="AB568" s="26" t="str">
        <f t="shared" si="93"/>
        <v/>
      </c>
      <c r="AC568" s="26" t="str">
        <f t="shared" si="94"/>
        <v/>
      </c>
      <c r="AE568" s="26" t="str">
        <f t="shared" si="95"/>
        <v/>
      </c>
      <c r="AG568" s="26" t="str">
        <f>IF($D568="", "", COUNTIF($D$11:$D$2510, "&gt;"&amp;$D568)+1+COUNTIF($D$11:$D568, $D568)-1)</f>
        <v/>
      </c>
      <c r="AH568" s="92" t="str">
        <f t="shared" si="96"/>
        <v/>
      </c>
      <c r="AJ568" s="26" t="str">
        <f t="shared" si="97"/>
        <v/>
      </c>
      <c r="AK568" s="26" t="str">
        <f t="shared" si="98"/>
        <v/>
      </c>
    </row>
    <row r="569" spans="1:37" x14ac:dyDescent="0.25">
      <c r="A569" s="97"/>
      <c r="B569" s="26" t="str">
        <f t="shared" si="88"/>
        <v/>
      </c>
      <c r="C569" s="97"/>
      <c r="D569" s="123"/>
      <c r="E569" s="124"/>
      <c r="F569" s="125"/>
      <c r="G569" s="97"/>
      <c r="H569" s="24" t="str">
        <f>IF($E569="", "", IFERROR(ROUND($E569*INDEX('Intro &amp; Setup'!$BY$8:$BY$9, MATCH($E$8, 'Intro &amp; Setup'!$BX$8:$BX$9, 0)), 2), ""))</f>
        <v/>
      </c>
      <c r="I569" s="18" t="str">
        <f>IF(OR($E569="", $F569=""), "", IF($E$8='Intro &amp; Setup'!$BX$9, $F569/$E569, IF($H$8='Intro &amp; Setup'!$BX$9, $F569/$H569, "")))</f>
        <v/>
      </c>
      <c r="J569" s="21" t="str">
        <f>IF(OR($E569="", $F569=""), "", IF($E$8='Intro &amp; Setup'!$BX$8, $F569/$E569, IF($H$8='Intro &amp; Setup'!$BX$8, $F569/$H569, "")))</f>
        <v/>
      </c>
      <c r="K569" s="97"/>
      <c r="L569" s="42" t="str">
        <f t="array" ref="L569">IF($W569="", "", IFERROR(INDEX('Standard Runs'!$D$11:$D$65, MATCH(1, ('Standard Runs'!$F$11:$F$65&lt;=E569)*('Standard Runs'!$G$11:$G$65&gt;=E569), 0)), ""))</f>
        <v/>
      </c>
      <c r="M569" s="45" t="str">
        <f t="shared" si="89"/>
        <v/>
      </c>
      <c r="N569" s="97"/>
      <c r="O569" s="52" t="str">
        <f t="shared" si="90"/>
        <v/>
      </c>
      <c r="P569" s="53" t="str">
        <f>IF(OR($L569="", $M569=""), "", COUNTIFS($L$11:$L$2510, $L569, $M$11:$M$2510, "&lt;"&amp;$M569)+1+COUNTIFS($L$11:$L569, $L569, $M$11:$M569, $M569)-1)</f>
        <v/>
      </c>
      <c r="Q569" s="97"/>
      <c r="R569" s="57" t="str">
        <f t="array" ref="R569">IF(OR($L569="", $M569=""), "", MIN(IF($L$11:$L$2510=$L569, $M$11:$M$2510)))</f>
        <v/>
      </c>
      <c r="S569" s="18" t="str">
        <f t="array" ref="S569">IF(OR($L569="", $M569=""), "", AVERAGEIF($L$11:$L$2510, $L569, $M$11:$M$2510))</f>
        <v/>
      </c>
      <c r="T569" s="21" t="str">
        <f t="array" ref="T569">IF(OR($L569="", $M569=""), "", MAX(IF($L$11:$L$2510=$L569, $M$11:$M$2510)))</f>
        <v/>
      </c>
      <c r="U569" s="97"/>
      <c r="W569" s="26" t="str">
        <f t="shared" si="91"/>
        <v/>
      </c>
      <c r="X569" s="26" t="str">
        <f t="shared" si="92"/>
        <v/>
      </c>
      <c r="Z569" s="48" t="str">
        <f>IFERROR(INDEX('Standard Runs'!$E$11:$E$65, MATCH($L569, 'Standard Runs'!$D$11:$D$65, 0)), "")</f>
        <v/>
      </c>
      <c r="AB569" s="26" t="str">
        <f t="shared" si="93"/>
        <v/>
      </c>
      <c r="AC569" s="26" t="str">
        <f t="shared" si="94"/>
        <v/>
      </c>
      <c r="AE569" s="26" t="str">
        <f t="shared" si="95"/>
        <v/>
      </c>
      <c r="AG569" s="26" t="str">
        <f>IF($D569="", "", COUNTIF($D$11:$D$2510, "&gt;"&amp;$D569)+1+COUNTIF($D$11:$D569, $D569)-1)</f>
        <v/>
      </c>
      <c r="AH569" s="92" t="str">
        <f t="shared" si="96"/>
        <v/>
      </c>
      <c r="AJ569" s="26" t="str">
        <f t="shared" si="97"/>
        <v/>
      </c>
      <c r="AK569" s="26" t="str">
        <f t="shared" si="98"/>
        <v/>
      </c>
    </row>
    <row r="570" spans="1:37" x14ac:dyDescent="0.25">
      <c r="A570" s="97"/>
      <c r="B570" s="26" t="str">
        <f t="shared" si="88"/>
        <v/>
      </c>
      <c r="C570" s="97"/>
      <c r="D570" s="123"/>
      <c r="E570" s="124"/>
      <c r="F570" s="125"/>
      <c r="G570" s="97"/>
      <c r="H570" s="24" t="str">
        <f>IF($E570="", "", IFERROR(ROUND($E570*INDEX('Intro &amp; Setup'!$BY$8:$BY$9, MATCH($E$8, 'Intro &amp; Setup'!$BX$8:$BX$9, 0)), 2), ""))</f>
        <v/>
      </c>
      <c r="I570" s="18" t="str">
        <f>IF(OR($E570="", $F570=""), "", IF($E$8='Intro &amp; Setup'!$BX$9, $F570/$E570, IF($H$8='Intro &amp; Setup'!$BX$9, $F570/$H570, "")))</f>
        <v/>
      </c>
      <c r="J570" s="21" t="str">
        <f>IF(OR($E570="", $F570=""), "", IF($E$8='Intro &amp; Setup'!$BX$8, $F570/$E570, IF($H$8='Intro &amp; Setup'!$BX$8, $F570/$H570, "")))</f>
        <v/>
      </c>
      <c r="K570" s="97"/>
      <c r="L570" s="42" t="str">
        <f t="array" ref="L570">IF($W570="", "", IFERROR(INDEX('Standard Runs'!$D$11:$D$65, MATCH(1, ('Standard Runs'!$F$11:$F$65&lt;=E570)*('Standard Runs'!$G$11:$G$65&gt;=E570), 0)), ""))</f>
        <v/>
      </c>
      <c r="M570" s="45" t="str">
        <f t="shared" si="89"/>
        <v/>
      </c>
      <c r="N570" s="97"/>
      <c r="O570" s="52" t="str">
        <f t="shared" si="90"/>
        <v/>
      </c>
      <c r="P570" s="53" t="str">
        <f>IF(OR($L570="", $M570=""), "", COUNTIFS($L$11:$L$2510, $L570, $M$11:$M$2510, "&lt;"&amp;$M570)+1+COUNTIFS($L$11:$L570, $L570, $M$11:$M570, $M570)-1)</f>
        <v/>
      </c>
      <c r="Q570" s="97"/>
      <c r="R570" s="57" t="str">
        <f t="array" ref="R570">IF(OR($L570="", $M570=""), "", MIN(IF($L$11:$L$2510=$L570, $M$11:$M$2510)))</f>
        <v/>
      </c>
      <c r="S570" s="18" t="str">
        <f t="array" ref="S570">IF(OR($L570="", $M570=""), "", AVERAGEIF($L$11:$L$2510, $L570, $M$11:$M$2510))</f>
        <v/>
      </c>
      <c r="T570" s="21" t="str">
        <f t="array" ref="T570">IF(OR($L570="", $M570=""), "", MAX(IF($L$11:$L$2510=$L570, $M$11:$M$2510)))</f>
        <v/>
      </c>
      <c r="U570" s="97"/>
      <c r="W570" s="26" t="str">
        <f t="shared" si="91"/>
        <v/>
      </c>
      <c r="X570" s="26" t="str">
        <f t="shared" si="92"/>
        <v/>
      </c>
      <c r="Z570" s="48" t="str">
        <f>IFERROR(INDEX('Standard Runs'!$E$11:$E$65, MATCH($L570, 'Standard Runs'!$D$11:$D$65, 0)), "")</f>
        <v/>
      </c>
      <c r="AB570" s="26" t="str">
        <f t="shared" si="93"/>
        <v/>
      </c>
      <c r="AC570" s="26" t="str">
        <f t="shared" si="94"/>
        <v/>
      </c>
      <c r="AE570" s="26" t="str">
        <f t="shared" si="95"/>
        <v/>
      </c>
      <c r="AG570" s="26" t="str">
        <f>IF($D570="", "", COUNTIF($D$11:$D$2510, "&gt;"&amp;$D570)+1+COUNTIF($D$11:$D570, $D570)-1)</f>
        <v/>
      </c>
      <c r="AH570" s="92" t="str">
        <f t="shared" si="96"/>
        <v/>
      </c>
      <c r="AJ570" s="26" t="str">
        <f t="shared" si="97"/>
        <v/>
      </c>
      <c r="AK570" s="26" t="str">
        <f t="shared" si="98"/>
        <v/>
      </c>
    </row>
    <row r="571" spans="1:37" x14ac:dyDescent="0.25">
      <c r="A571" s="97"/>
      <c r="B571" s="26" t="str">
        <f t="shared" si="88"/>
        <v/>
      </c>
      <c r="C571" s="97"/>
      <c r="D571" s="123"/>
      <c r="E571" s="124"/>
      <c r="F571" s="125"/>
      <c r="G571" s="97"/>
      <c r="H571" s="24" t="str">
        <f>IF($E571="", "", IFERROR(ROUND($E571*INDEX('Intro &amp; Setup'!$BY$8:$BY$9, MATCH($E$8, 'Intro &amp; Setup'!$BX$8:$BX$9, 0)), 2), ""))</f>
        <v/>
      </c>
      <c r="I571" s="18" t="str">
        <f>IF(OR($E571="", $F571=""), "", IF($E$8='Intro &amp; Setup'!$BX$9, $F571/$E571, IF($H$8='Intro &amp; Setup'!$BX$9, $F571/$H571, "")))</f>
        <v/>
      </c>
      <c r="J571" s="21" t="str">
        <f>IF(OR($E571="", $F571=""), "", IF($E$8='Intro &amp; Setup'!$BX$8, $F571/$E571, IF($H$8='Intro &amp; Setup'!$BX$8, $F571/$H571, "")))</f>
        <v/>
      </c>
      <c r="K571" s="97"/>
      <c r="L571" s="42" t="str">
        <f t="array" ref="L571">IF($W571="", "", IFERROR(INDEX('Standard Runs'!$D$11:$D$65, MATCH(1, ('Standard Runs'!$F$11:$F$65&lt;=E571)*('Standard Runs'!$G$11:$G$65&gt;=E571), 0)), ""))</f>
        <v/>
      </c>
      <c r="M571" s="45" t="str">
        <f t="shared" si="89"/>
        <v/>
      </c>
      <c r="N571" s="97"/>
      <c r="O571" s="52" t="str">
        <f t="shared" si="90"/>
        <v/>
      </c>
      <c r="P571" s="53" t="str">
        <f>IF(OR($L571="", $M571=""), "", COUNTIFS($L$11:$L$2510, $L571, $M$11:$M$2510, "&lt;"&amp;$M571)+1+COUNTIFS($L$11:$L571, $L571, $M$11:$M571, $M571)-1)</f>
        <v/>
      </c>
      <c r="Q571" s="97"/>
      <c r="R571" s="57" t="str">
        <f t="array" ref="R571">IF(OR($L571="", $M571=""), "", MIN(IF($L$11:$L$2510=$L571, $M$11:$M$2510)))</f>
        <v/>
      </c>
      <c r="S571" s="18" t="str">
        <f t="array" ref="S571">IF(OR($L571="", $M571=""), "", AVERAGEIF($L$11:$L$2510, $L571, $M$11:$M$2510))</f>
        <v/>
      </c>
      <c r="T571" s="21" t="str">
        <f t="array" ref="T571">IF(OR($L571="", $M571=""), "", MAX(IF($L$11:$L$2510=$L571, $M$11:$M$2510)))</f>
        <v/>
      </c>
      <c r="U571" s="97"/>
      <c r="W571" s="26" t="str">
        <f t="shared" si="91"/>
        <v/>
      </c>
      <c r="X571" s="26" t="str">
        <f t="shared" si="92"/>
        <v/>
      </c>
      <c r="Z571" s="48" t="str">
        <f>IFERROR(INDEX('Standard Runs'!$E$11:$E$65, MATCH($L571, 'Standard Runs'!$D$11:$D$65, 0)), "")</f>
        <v/>
      </c>
      <c r="AB571" s="26" t="str">
        <f t="shared" si="93"/>
        <v/>
      </c>
      <c r="AC571" s="26" t="str">
        <f t="shared" si="94"/>
        <v/>
      </c>
      <c r="AE571" s="26" t="str">
        <f t="shared" si="95"/>
        <v/>
      </c>
      <c r="AG571" s="26" t="str">
        <f>IF($D571="", "", COUNTIF($D$11:$D$2510, "&gt;"&amp;$D571)+1+COUNTIF($D$11:$D571, $D571)-1)</f>
        <v/>
      </c>
      <c r="AH571" s="92" t="str">
        <f t="shared" si="96"/>
        <v/>
      </c>
      <c r="AJ571" s="26" t="str">
        <f t="shared" si="97"/>
        <v/>
      </c>
      <c r="AK571" s="26" t="str">
        <f t="shared" si="98"/>
        <v/>
      </c>
    </row>
    <row r="572" spans="1:37" x14ac:dyDescent="0.25">
      <c r="A572" s="97"/>
      <c r="B572" s="26" t="str">
        <f t="shared" si="88"/>
        <v/>
      </c>
      <c r="C572" s="97"/>
      <c r="D572" s="123"/>
      <c r="E572" s="124"/>
      <c r="F572" s="125"/>
      <c r="G572" s="97"/>
      <c r="H572" s="24" t="str">
        <f>IF($E572="", "", IFERROR(ROUND($E572*INDEX('Intro &amp; Setup'!$BY$8:$BY$9, MATCH($E$8, 'Intro &amp; Setup'!$BX$8:$BX$9, 0)), 2), ""))</f>
        <v/>
      </c>
      <c r="I572" s="18" t="str">
        <f>IF(OR($E572="", $F572=""), "", IF($E$8='Intro &amp; Setup'!$BX$9, $F572/$E572, IF($H$8='Intro &amp; Setup'!$BX$9, $F572/$H572, "")))</f>
        <v/>
      </c>
      <c r="J572" s="21" t="str">
        <f>IF(OR($E572="", $F572=""), "", IF($E$8='Intro &amp; Setup'!$BX$8, $F572/$E572, IF($H$8='Intro &amp; Setup'!$BX$8, $F572/$H572, "")))</f>
        <v/>
      </c>
      <c r="K572" s="97"/>
      <c r="L572" s="42" t="str">
        <f t="array" ref="L572">IF($W572="", "", IFERROR(INDEX('Standard Runs'!$D$11:$D$65, MATCH(1, ('Standard Runs'!$F$11:$F$65&lt;=E572)*('Standard Runs'!$G$11:$G$65&gt;=E572), 0)), ""))</f>
        <v/>
      </c>
      <c r="M572" s="45" t="str">
        <f t="shared" si="89"/>
        <v/>
      </c>
      <c r="N572" s="97"/>
      <c r="O572" s="52" t="str">
        <f t="shared" si="90"/>
        <v/>
      </c>
      <c r="P572" s="53" t="str">
        <f>IF(OR($L572="", $M572=""), "", COUNTIFS($L$11:$L$2510, $L572, $M$11:$M$2510, "&lt;"&amp;$M572)+1+COUNTIFS($L$11:$L572, $L572, $M$11:$M572, $M572)-1)</f>
        <v/>
      </c>
      <c r="Q572" s="97"/>
      <c r="R572" s="57" t="str">
        <f t="array" ref="R572">IF(OR($L572="", $M572=""), "", MIN(IF($L$11:$L$2510=$L572, $M$11:$M$2510)))</f>
        <v/>
      </c>
      <c r="S572" s="18" t="str">
        <f t="array" ref="S572">IF(OR($L572="", $M572=""), "", AVERAGEIF($L$11:$L$2510, $L572, $M$11:$M$2510))</f>
        <v/>
      </c>
      <c r="T572" s="21" t="str">
        <f t="array" ref="T572">IF(OR($L572="", $M572=""), "", MAX(IF($L$11:$L$2510=$L572, $M$11:$M$2510)))</f>
        <v/>
      </c>
      <c r="U572" s="97"/>
      <c r="W572" s="26" t="str">
        <f t="shared" si="91"/>
        <v/>
      </c>
      <c r="X572" s="26" t="str">
        <f t="shared" si="92"/>
        <v/>
      </c>
      <c r="Z572" s="48" t="str">
        <f>IFERROR(INDEX('Standard Runs'!$E$11:$E$65, MATCH($L572, 'Standard Runs'!$D$11:$D$65, 0)), "")</f>
        <v/>
      </c>
      <c r="AB572" s="26" t="str">
        <f t="shared" si="93"/>
        <v/>
      </c>
      <c r="AC572" s="26" t="str">
        <f t="shared" si="94"/>
        <v/>
      </c>
      <c r="AE572" s="26" t="str">
        <f t="shared" si="95"/>
        <v/>
      </c>
      <c r="AG572" s="26" t="str">
        <f>IF($D572="", "", COUNTIF($D$11:$D$2510, "&gt;"&amp;$D572)+1+COUNTIF($D$11:$D572, $D572)-1)</f>
        <v/>
      </c>
      <c r="AH572" s="92" t="str">
        <f t="shared" si="96"/>
        <v/>
      </c>
      <c r="AJ572" s="26" t="str">
        <f t="shared" si="97"/>
        <v/>
      </c>
      <c r="AK572" s="26" t="str">
        <f t="shared" si="98"/>
        <v/>
      </c>
    </row>
    <row r="573" spans="1:37" x14ac:dyDescent="0.25">
      <c r="A573" s="97"/>
      <c r="B573" s="26" t="str">
        <f t="shared" si="88"/>
        <v/>
      </c>
      <c r="C573" s="97"/>
      <c r="D573" s="123"/>
      <c r="E573" s="124"/>
      <c r="F573" s="125"/>
      <c r="G573" s="97"/>
      <c r="H573" s="24" t="str">
        <f>IF($E573="", "", IFERROR(ROUND($E573*INDEX('Intro &amp; Setup'!$BY$8:$BY$9, MATCH($E$8, 'Intro &amp; Setup'!$BX$8:$BX$9, 0)), 2), ""))</f>
        <v/>
      </c>
      <c r="I573" s="18" t="str">
        <f>IF(OR($E573="", $F573=""), "", IF($E$8='Intro &amp; Setup'!$BX$9, $F573/$E573, IF($H$8='Intro &amp; Setup'!$BX$9, $F573/$H573, "")))</f>
        <v/>
      </c>
      <c r="J573" s="21" t="str">
        <f>IF(OR($E573="", $F573=""), "", IF($E$8='Intro &amp; Setup'!$BX$8, $F573/$E573, IF($H$8='Intro &amp; Setup'!$BX$8, $F573/$H573, "")))</f>
        <v/>
      </c>
      <c r="K573" s="97"/>
      <c r="L573" s="42" t="str">
        <f t="array" ref="L573">IF($W573="", "", IFERROR(INDEX('Standard Runs'!$D$11:$D$65, MATCH(1, ('Standard Runs'!$F$11:$F$65&lt;=E573)*('Standard Runs'!$G$11:$G$65&gt;=E573), 0)), ""))</f>
        <v/>
      </c>
      <c r="M573" s="45" t="str">
        <f t="shared" si="89"/>
        <v/>
      </c>
      <c r="N573" s="97"/>
      <c r="O573" s="52" t="str">
        <f t="shared" si="90"/>
        <v/>
      </c>
      <c r="P573" s="53" t="str">
        <f>IF(OR($L573="", $M573=""), "", COUNTIFS($L$11:$L$2510, $L573, $M$11:$M$2510, "&lt;"&amp;$M573)+1+COUNTIFS($L$11:$L573, $L573, $M$11:$M573, $M573)-1)</f>
        <v/>
      </c>
      <c r="Q573" s="97"/>
      <c r="R573" s="57" t="str">
        <f t="array" ref="R573">IF(OR($L573="", $M573=""), "", MIN(IF($L$11:$L$2510=$L573, $M$11:$M$2510)))</f>
        <v/>
      </c>
      <c r="S573" s="18" t="str">
        <f t="array" ref="S573">IF(OR($L573="", $M573=""), "", AVERAGEIF($L$11:$L$2510, $L573, $M$11:$M$2510))</f>
        <v/>
      </c>
      <c r="T573" s="21" t="str">
        <f t="array" ref="T573">IF(OR($L573="", $M573=""), "", MAX(IF($L$11:$L$2510=$L573, $M$11:$M$2510)))</f>
        <v/>
      </c>
      <c r="U573" s="97"/>
      <c r="W573" s="26" t="str">
        <f t="shared" si="91"/>
        <v/>
      </c>
      <c r="X573" s="26" t="str">
        <f t="shared" si="92"/>
        <v/>
      </c>
      <c r="Z573" s="48" t="str">
        <f>IFERROR(INDEX('Standard Runs'!$E$11:$E$65, MATCH($L573, 'Standard Runs'!$D$11:$D$65, 0)), "")</f>
        <v/>
      </c>
      <c r="AB573" s="26" t="str">
        <f t="shared" si="93"/>
        <v/>
      </c>
      <c r="AC573" s="26" t="str">
        <f t="shared" si="94"/>
        <v/>
      </c>
      <c r="AE573" s="26" t="str">
        <f t="shared" si="95"/>
        <v/>
      </c>
      <c r="AG573" s="26" t="str">
        <f>IF($D573="", "", COUNTIF($D$11:$D$2510, "&gt;"&amp;$D573)+1+COUNTIF($D$11:$D573, $D573)-1)</f>
        <v/>
      </c>
      <c r="AH573" s="92" t="str">
        <f t="shared" si="96"/>
        <v/>
      </c>
      <c r="AJ573" s="26" t="str">
        <f t="shared" si="97"/>
        <v/>
      </c>
      <c r="AK573" s="26" t="str">
        <f t="shared" si="98"/>
        <v/>
      </c>
    </row>
    <row r="574" spans="1:37" x14ac:dyDescent="0.25">
      <c r="A574" s="97"/>
      <c r="B574" s="26" t="str">
        <f t="shared" si="88"/>
        <v/>
      </c>
      <c r="C574" s="97"/>
      <c r="D574" s="123"/>
      <c r="E574" s="124"/>
      <c r="F574" s="125"/>
      <c r="G574" s="97"/>
      <c r="H574" s="24" t="str">
        <f>IF($E574="", "", IFERROR(ROUND($E574*INDEX('Intro &amp; Setup'!$BY$8:$BY$9, MATCH($E$8, 'Intro &amp; Setup'!$BX$8:$BX$9, 0)), 2), ""))</f>
        <v/>
      </c>
      <c r="I574" s="18" t="str">
        <f>IF(OR($E574="", $F574=""), "", IF($E$8='Intro &amp; Setup'!$BX$9, $F574/$E574, IF($H$8='Intro &amp; Setup'!$BX$9, $F574/$H574, "")))</f>
        <v/>
      </c>
      <c r="J574" s="21" t="str">
        <f>IF(OR($E574="", $F574=""), "", IF($E$8='Intro &amp; Setup'!$BX$8, $F574/$E574, IF($H$8='Intro &amp; Setup'!$BX$8, $F574/$H574, "")))</f>
        <v/>
      </c>
      <c r="K574" s="97"/>
      <c r="L574" s="42" t="str">
        <f t="array" ref="L574">IF($W574="", "", IFERROR(INDEX('Standard Runs'!$D$11:$D$65, MATCH(1, ('Standard Runs'!$F$11:$F$65&lt;=E574)*('Standard Runs'!$G$11:$G$65&gt;=E574), 0)), ""))</f>
        <v/>
      </c>
      <c r="M574" s="45" t="str">
        <f t="shared" si="89"/>
        <v/>
      </c>
      <c r="N574" s="97"/>
      <c r="O574" s="52" t="str">
        <f t="shared" si="90"/>
        <v/>
      </c>
      <c r="P574" s="53" t="str">
        <f>IF(OR($L574="", $M574=""), "", COUNTIFS($L$11:$L$2510, $L574, $M$11:$M$2510, "&lt;"&amp;$M574)+1+COUNTIFS($L$11:$L574, $L574, $M$11:$M574, $M574)-1)</f>
        <v/>
      </c>
      <c r="Q574" s="97"/>
      <c r="R574" s="57" t="str">
        <f t="array" ref="R574">IF(OR($L574="", $M574=""), "", MIN(IF($L$11:$L$2510=$L574, $M$11:$M$2510)))</f>
        <v/>
      </c>
      <c r="S574" s="18" t="str">
        <f t="array" ref="S574">IF(OR($L574="", $M574=""), "", AVERAGEIF($L$11:$L$2510, $L574, $M$11:$M$2510))</f>
        <v/>
      </c>
      <c r="T574" s="21" t="str">
        <f t="array" ref="T574">IF(OR($L574="", $M574=""), "", MAX(IF($L$11:$L$2510=$L574, $M$11:$M$2510)))</f>
        <v/>
      </c>
      <c r="U574" s="97"/>
      <c r="W574" s="26" t="str">
        <f t="shared" si="91"/>
        <v/>
      </c>
      <c r="X574" s="26" t="str">
        <f t="shared" si="92"/>
        <v/>
      </c>
      <c r="Z574" s="48" t="str">
        <f>IFERROR(INDEX('Standard Runs'!$E$11:$E$65, MATCH($L574, 'Standard Runs'!$D$11:$D$65, 0)), "")</f>
        <v/>
      </c>
      <c r="AB574" s="26" t="str">
        <f t="shared" si="93"/>
        <v/>
      </c>
      <c r="AC574" s="26" t="str">
        <f t="shared" si="94"/>
        <v/>
      </c>
      <c r="AE574" s="26" t="str">
        <f t="shared" si="95"/>
        <v/>
      </c>
      <c r="AG574" s="26" t="str">
        <f>IF($D574="", "", COUNTIF($D$11:$D$2510, "&gt;"&amp;$D574)+1+COUNTIF($D$11:$D574, $D574)-1)</f>
        <v/>
      </c>
      <c r="AH574" s="92" t="str">
        <f t="shared" si="96"/>
        <v/>
      </c>
      <c r="AJ574" s="26" t="str">
        <f t="shared" si="97"/>
        <v/>
      </c>
      <c r="AK574" s="26" t="str">
        <f t="shared" si="98"/>
        <v/>
      </c>
    </row>
    <row r="575" spans="1:37" x14ac:dyDescent="0.25">
      <c r="A575" s="97"/>
      <c r="B575" s="26" t="str">
        <f t="shared" si="88"/>
        <v/>
      </c>
      <c r="C575" s="97"/>
      <c r="D575" s="123"/>
      <c r="E575" s="124"/>
      <c r="F575" s="125"/>
      <c r="G575" s="97"/>
      <c r="H575" s="24" t="str">
        <f>IF($E575="", "", IFERROR(ROUND($E575*INDEX('Intro &amp; Setup'!$BY$8:$BY$9, MATCH($E$8, 'Intro &amp; Setup'!$BX$8:$BX$9, 0)), 2), ""))</f>
        <v/>
      </c>
      <c r="I575" s="18" t="str">
        <f>IF(OR($E575="", $F575=""), "", IF($E$8='Intro &amp; Setup'!$BX$9, $F575/$E575, IF($H$8='Intro &amp; Setup'!$BX$9, $F575/$H575, "")))</f>
        <v/>
      </c>
      <c r="J575" s="21" t="str">
        <f>IF(OR($E575="", $F575=""), "", IF($E$8='Intro &amp; Setup'!$BX$8, $F575/$E575, IF($H$8='Intro &amp; Setup'!$BX$8, $F575/$H575, "")))</f>
        <v/>
      </c>
      <c r="K575" s="97"/>
      <c r="L575" s="42" t="str">
        <f t="array" ref="L575">IF($W575="", "", IFERROR(INDEX('Standard Runs'!$D$11:$D$65, MATCH(1, ('Standard Runs'!$F$11:$F$65&lt;=E575)*('Standard Runs'!$G$11:$G$65&gt;=E575), 0)), ""))</f>
        <v/>
      </c>
      <c r="M575" s="45" t="str">
        <f t="shared" si="89"/>
        <v/>
      </c>
      <c r="N575" s="97"/>
      <c r="O575" s="52" t="str">
        <f t="shared" si="90"/>
        <v/>
      </c>
      <c r="P575" s="53" t="str">
        <f>IF(OR($L575="", $M575=""), "", COUNTIFS($L$11:$L$2510, $L575, $M$11:$M$2510, "&lt;"&amp;$M575)+1+COUNTIFS($L$11:$L575, $L575, $M$11:$M575, $M575)-1)</f>
        <v/>
      </c>
      <c r="Q575" s="97"/>
      <c r="R575" s="57" t="str">
        <f t="array" ref="R575">IF(OR($L575="", $M575=""), "", MIN(IF($L$11:$L$2510=$L575, $M$11:$M$2510)))</f>
        <v/>
      </c>
      <c r="S575" s="18" t="str">
        <f t="array" ref="S575">IF(OR($L575="", $M575=""), "", AVERAGEIF($L$11:$L$2510, $L575, $M$11:$M$2510))</f>
        <v/>
      </c>
      <c r="T575" s="21" t="str">
        <f t="array" ref="T575">IF(OR($L575="", $M575=""), "", MAX(IF($L$11:$L$2510=$L575, $M$11:$M$2510)))</f>
        <v/>
      </c>
      <c r="U575" s="97"/>
      <c r="W575" s="26" t="str">
        <f t="shared" si="91"/>
        <v/>
      </c>
      <c r="X575" s="26" t="str">
        <f t="shared" si="92"/>
        <v/>
      </c>
      <c r="Z575" s="48" t="str">
        <f>IFERROR(INDEX('Standard Runs'!$E$11:$E$65, MATCH($L575, 'Standard Runs'!$D$11:$D$65, 0)), "")</f>
        <v/>
      </c>
      <c r="AB575" s="26" t="str">
        <f t="shared" si="93"/>
        <v/>
      </c>
      <c r="AC575" s="26" t="str">
        <f t="shared" si="94"/>
        <v/>
      </c>
      <c r="AE575" s="26" t="str">
        <f t="shared" si="95"/>
        <v/>
      </c>
      <c r="AG575" s="26" t="str">
        <f>IF($D575="", "", COUNTIF($D$11:$D$2510, "&gt;"&amp;$D575)+1+COUNTIF($D$11:$D575, $D575)-1)</f>
        <v/>
      </c>
      <c r="AH575" s="92" t="str">
        <f t="shared" si="96"/>
        <v/>
      </c>
      <c r="AJ575" s="26" t="str">
        <f t="shared" si="97"/>
        <v/>
      </c>
      <c r="AK575" s="26" t="str">
        <f t="shared" si="98"/>
        <v/>
      </c>
    </row>
    <row r="576" spans="1:37" x14ac:dyDescent="0.25">
      <c r="A576" s="97"/>
      <c r="B576" s="26" t="str">
        <f t="shared" si="88"/>
        <v/>
      </c>
      <c r="C576" s="97"/>
      <c r="D576" s="123"/>
      <c r="E576" s="124"/>
      <c r="F576" s="125"/>
      <c r="G576" s="97"/>
      <c r="H576" s="24" t="str">
        <f>IF($E576="", "", IFERROR(ROUND($E576*INDEX('Intro &amp; Setup'!$BY$8:$BY$9, MATCH($E$8, 'Intro &amp; Setup'!$BX$8:$BX$9, 0)), 2), ""))</f>
        <v/>
      </c>
      <c r="I576" s="18" t="str">
        <f>IF(OR($E576="", $F576=""), "", IF($E$8='Intro &amp; Setup'!$BX$9, $F576/$E576, IF($H$8='Intro &amp; Setup'!$BX$9, $F576/$H576, "")))</f>
        <v/>
      </c>
      <c r="J576" s="21" t="str">
        <f>IF(OR($E576="", $F576=""), "", IF($E$8='Intro &amp; Setup'!$BX$8, $F576/$E576, IF($H$8='Intro &amp; Setup'!$BX$8, $F576/$H576, "")))</f>
        <v/>
      </c>
      <c r="K576" s="97"/>
      <c r="L576" s="42" t="str">
        <f t="array" ref="L576">IF($W576="", "", IFERROR(INDEX('Standard Runs'!$D$11:$D$65, MATCH(1, ('Standard Runs'!$F$11:$F$65&lt;=E576)*('Standard Runs'!$G$11:$G$65&gt;=E576), 0)), ""))</f>
        <v/>
      </c>
      <c r="M576" s="45" t="str">
        <f t="shared" si="89"/>
        <v/>
      </c>
      <c r="N576" s="97"/>
      <c r="O576" s="52" t="str">
        <f t="shared" si="90"/>
        <v/>
      </c>
      <c r="P576" s="53" t="str">
        <f>IF(OR($L576="", $M576=""), "", COUNTIFS($L$11:$L$2510, $L576, $M$11:$M$2510, "&lt;"&amp;$M576)+1+COUNTIFS($L$11:$L576, $L576, $M$11:$M576, $M576)-1)</f>
        <v/>
      </c>
      <c r="Q576" s="97"/>
      <c r="R576" s="57" t="str">
        <f t="array" ref="R576">IF(OR($L576="", $M576=""), "", MIN(IF($L$11:$L$2510=$L576, $M$11:$M$2510)))</f>
        <v/>
      </c>
      <c r="S576" s="18" t="str">
        <f t="array" ref="S576">IF(OR($L576="", $M576=""), "", AVERAGEIF($L$11:$L$2510, $L576, $M$11:$M$2510))</f>
        <v/>
      </c>
      <c r="T576" s="21" t="str">
        <f t="array" ref="T576">IF(OR($L576="", $M576=""), "", MAX(IF($L$11:$L$2510=$L576, $M$11:$M$2510)))</f>
        <v/>
      </c>
      <c r="U576" s="97"/>
      <c r="W576" s="26" t="str">
        <f t="shared" si="91"/>
        <v/>
      </c>
      <c r="X576" s="26" t="str">
        <f t="shared" si="92"/>
        <v/>
      </c>
      <c r="Z576" s="48" t="str">
        <f>IFERROR(INDEX('Standard Runs'!$E$11:$E$65, MATCH($L576, 'Standard Runs'!$D$11:$D$65, 0)), "")</f>
        <v/>
      </c>
      <c r="AB576" s="26" t="str">
        <f t="shared" si="93"/>
        <v/>
      </c>
      <c r="AC576" s="26" t="str">
        <f t="shared" si="94"/>
        <v/>
      </c>
      <c r="AE576" s="26" t="str">
        <f t="shared" si="95"/>
        <v/>
      </c>
      <c r="AG576" s="26" t="str">
        <f>IF($D576="", "", COUNTIF($D$11:$D$2510, "&gt;"&amp;$D576)+1+COUNTIF($D$11:$D576, $D576)-1)</f>
        <v/>
      </c>
      <c r="AH576" s="92" t="str">
        <f t="shared" si="96"/>
        <v/>
      </c>
      <c r="AJ576" s="26" t="str">
        <f t="shared" si="97"/>
        <v/>
      </c>
      <c r="AK576" s="26" t="str">
        <f t="shared" si="98"/>
        <v/>
      </c>
    </row>
    <row r="577" spans="1:37" x14ac:dyDescent="0.25">
      <c r="A577" s="97"/>
      <c r="B577" s="26" t="str">
        <f t="shared" si="88"/>
        <v/>
      </c>
      <c r="C577" s="97"/>
      <c r="D577" s="123"/>
      <c r="E577" s="124"/>
      <c r="F577" s="125"/>
      <c r="G577" s="97"/>
      <c r="H577" s="24" t="str">
        <f>IF($E577="", "", IFERROR(ROUND($E577*INDEX('Intro &amp; Setup'!$BY$8:$BY$9, MATCH($E$8, 'Intro &amp; Setup'!$BX$8:$BX$9, 0)), 2), ""))</f>
        <v/>
      </c>
      <c r="I577" s="18" t="str">
        <f>IF(OR($E577="", $F577=""), "", IF($E$8='Intro &amp; Setup'!$BX$9, $F577/$E577, IF($H$8='Intro &amp; Setup'!$BX$9, $F577/$H577, "")))</f>
        <v/>
      </c>
      <c r="J577" s="21" t="str">
        <f>IF(OR($E577="", $F577=""), "", IF($E$8='Intro &amp; Setup'!$BX$8, $F577/$E577, IF($H$8='Intro &amp; Setup'!$BX$8, $F577/$H577, "")))</f>
        <v/>
      </c>
      <c r="K577" s="97"/>
      <c r="L577" s="42" t="str">
        <f t="array" ref="L577">IF($W577="", "", IFERROR(INDEX('Standard Runs'!$D$11:$D$65, MATCH(1, ('Standard Runs'!$F$11:$F$65&lt;=E577)*('Standard Runs'!$G$11:$G$65&gt;=E577), 0)), ""))</f>
        <v/>
      </c>
      <c r="M577" s="45" t="str">
        <f t="shared" si="89"/>
        <v/>
      </c>
      <c r="N577" s="97"/>
      <c r="O577" s="52" t="str">
        <f t="shared" si="90"/>
        <v/>
      </c>
      <c r="P577" s="53" t="str">
        <f>IF(OR($L577="", $M577=""), "", COUNTIFS($L$11:$L$2510, $L577, $M$11:$M$2510, "&lt;"&amp;$M577)+1+COUNTIFS($L$11:$L577, $L577, $M$11:$M577, $M577)-1)</f>
        <v/>
      </c>
      <c r="Q577" s="97"/>
      <c r="R577" s="57" t="str">
        <f t="array" ref="R577">IF(OR($L577="", $M577=""), "", MIN(IF($L$11:$L$2510=$L577, $M$11:$M$2510)))</f>
        <v/>
      </c>
      <c r="S577" s="18" t="str">
        <f t="array" ref="S577">IF(OR($L577="", $M577=""), "", AVERAGEIF($L$11:$L$2510, $L577, $M$11:$M$2510))</f>
        <v/>
      </c>
      <c r="T577" s="21" t="str">
        <f t="array" ref="T577">IF(OR($L577="", $M577=""), "", MAX(IF($L$11:$L$2510=$L577, $M$11:$M$2510)))</f>
        <v/>
      </c>
      <c r="U577" s="97"/>
      <c r="W577" s="26" t="str">
        <f t="shared" si="91"/>
        <v/>
      </c>
      <c r="X577" s="26" t="str">
        <f t="shared" si="92"/>
        <v/>
      </c>
      <c r="Z577" s="48" t="str">
        <f>IFERROR(INDEX('Standard Runs'!$E$11:$E$65, MATCH($L577, 'Standard Runs'!$D$11:$D$65, 0)), "")</f>
        <v/>
      </c>
      <c r="AB577" s="26" t="str">
        <f t="shared" si="93"/>
        <v/>
      </c>
      <c r="AC577" s="26" t="str">
        <f t="shared" si="94"/>
        <v/>
      </c>
      <c r="AE577" s="26" t="str">
        <f t="shared" si="95"/>
        <v/>
      </c>
      <c r="AG577" s="26" t="str">
        <f>IF($D577="", "", COUNTIF($D$11:$D$2510, "&gt;"&amp;$D577)+1+COUNTIF($D$11:$D577, $D577)-1)</f>
        <v/>
      </c>
      <c r="AH577" s="92" t="str">
        <f t="shared" si="96"/>
        <v/>
      </c>
      <c r="AJ577" s="26" t="str">
        <f t="shared" si="97"/>
        <v/>
      </c>
      <c r="AK577" s="26" t="str">
        <f t="shared" si="98"/>
        <v/>
      </c>
    </row>
    <row r="578" spans="1:37" x14ac:dyDescent="0.25">
      <c r="A578" s="97"/>
      <c r="B578" s="26" t="str">
        <f t="shared" si="88"/>
        <v/>
      </c>
      <c r="C578" s="97"/>
      <c r="D578" s="123"/>
      <c r="E578" s="124"/>
      <c r="F578" s="125"/>
      <c r="G578" s="97"/>
      <c r="H578" s="24" t="str">
        <f>IF($E578="", "", IFERROR(ROUND($E578*INDEX('Intro &amp; Setup'!$BY$8:$BY$9, MATCH($E$8, 'Intro &amp; Setup'!$BX$8:$BX$9, 0)), 2), ""))</f>
        <v/>
      </c>
      <c r="I578" s="18" t="str">
        <f>IF(OR($E578="", $F578=""), "", IF($E$8='Intro &amp; Setup'!$BX$9, $F578/$E578, IF($H$8='Intro &amp; Setup'!$BX$9, $F578/$H578, "")))</f>
        <v/>
      </c>
      <c r="J578" s="21" t="str">
        <f>IF(OR($E578="", $F578=""), "", IF($E$8='Intro &amp; Setup'!$BX$8, $F578/$E578, IF($H$8='Intro &amp; Setup'!$BX$8, $F578/$H578, "")))</f>
        <v/>
      </c>
      <c r="K578" s="97"/>
      <c r="L578" s="42" t="str">
        <f t="array" ref="L578">IF($W578="", "", IFERROR(INDEX('Standard Runs'!$D$11:$D$65, MATCH(1, ('Standard Runs'!$F$11:$F$65&lt;=E578)*('Standard Runs'!$G$11:$G$65&gt;=E578), 0)), ""))</f>
        <v/>
      </c>
      <c r="M578" s="45" t="str">
        <f t="shared" si="89"/>
        <v/>
      </c>
      <c r="N578" s="97"/>
      <c r="O578" s="52" t="str">
        <f t="shared" si="90"/>
        <v/>
      </c>
      <c r="P578" s="53" t="str">
        <f>IF(OR($L578="", $M578=""), "", COUNTIFS($L$11:$L$2510, $L578, $M$11:$M$2510, "&lt;"&amp;$M578)+1+COUNTIFS($L$11:$L578, $L578, $M$11:$M578, $M578)-1)</f>
        <v/>
      </c>
      <c r="Q578" s="97"/>
      <c r="R578" s="57" t="str">
        <f t="array" ref="R578">IF(OR($L578="", $M578=""), "", MIN(IF($L$11:$L$2510=$L578, $M$11:$M$2510)))</f>
        <v/>
      </c>
      <c r="S578" s="18" t="str">
        <f t="array" ref="S578">IF(OR($L578="", $M578=""), "", AVERAGEIF($L$11:$L$2510, $L578, $M$11:$M$2510))</f>
        <v/>
      </c>
      <c r="T578" s="21" t="str">
        <f t="array" ref="T578">IF(OR($L578="", $M578=""), "", MAX(IF($L$11:$L$2510=$L578, $M$11:$M$2510)))</f>
        <v/>
      </c>
      <c r="U578" s="97"/>
      <c r="W578" s="26" t="str">
        <f t="shared" si="91"/>
        <v/>
      </c>
      <c r="X578" s="26" t="str">
        <f t="shared" si="92"/>
        <v/>
      </c>
      <c r="Z578" s="48" t="str">
        <f>IFERROR(INDEX('Standard Runs'!$E$11:$E$65, MATCH($L578, 'Standard Runs'!$D$11:$D$65, 0)), "")</f>
        <v/>
      </c>
      <c r="AB578" s="26" t="str">
        <f t="shared" si="93"/>
        <v/>
      </c>
      <c r="AC578" s="26" t="str">
        <f t="shared" si="94"/>
        <v/>
      </c>
      <c r="AE578" s="26" t="str">
        <f t="shared" si="95"/>
        <v/>
      </c>
      <c r="AG578" s="26" t="str">
        <f>IF($D578="", "", COUNTIF($D$11:$D$2510, "&gt;"&amp;$D578)+1+COUNTIF($D$11:$D578, $D578)-1)</f>
        <v/>
      </c>
      <c r="AH578" s="92" t="str">
        <f t="shared" si="96"/>
        <v/>
      </c>
      <c r="AJ578" s="26" t="str">
        <f t="shared" si="97"/>
        <v/>
      </c>
      <c r="AK578" s="26" t="str">
        <f t="shared" si="98"/>
        <v/>
      </c>
    </row>
    <row r="579" spans="1:37" x14ac:dyDescent="0.25">
      <c r="A579" s="97"/>
      <c r="B579" s="26" t="str">
        <f t="shared" si="88"/>
        <v/>
      </c>
      <c r="C579" s="97"/>
      <c r="D579" s="123"/>
      <c r="E579" s="124"/>
      <c r="F579" s="125"/>
      <c r="G579" s="97"/>
      <c r="H579" s="24" t="str">
        <f>IF($E579="", "", IFERROR(ROUND($E579*INDEX('Intro &amp; Setup'!$BY$8:$BY$9, MATCH($E$8, 'Intro &amp; Setup'!$BX$8:$BX$9, 0)), 2), ""))</f>
        <v/>
      </c>
      <c r="I579" s="18" t="str">
        <f>IF(OR($E579="", $F579=""), "", IF($E$8='Intro &amp; Setup'!$BX$9, $F579/$E579, IF($H$8='Intro &amp; Setup'!$BX$9, $F579/$H579, "")))</f>
        <v/>
      </c>
      <c r="J579" s="21" t="str">
        <f>IF(OR($E579="", $F579=""), "", IF($E$8='Intro &amp; Setup'!$BX$8, $F579/$E579, IF($H$8='Intro &amp; Setup'!$BX$8, $F579/$H579, "")))</f>
        <v/>
      </c>
      <c r="K579" s="97"/>
      <c r="L579" s="42" t="str">
        <f t="array" ref="L579">IF($W579="", "", IFERROR(INDEX('Standard Runs'!$D$11:$D$65, MATCH(1, ('Standard Runs'!$F$11:$F$65&lt;=E579)*('Standard Runs'!$G$11:$G$65&gt;=E579), 0)), ""))</f>
        <v/>
      </c>
      <c r="M579" s="45" t="str">
        <f t="shared" si="89"/>
        <v/>
      </c>
      <c r="N579" s="97"/>
      <c r="O579" s="52" t="str">
        <f t="shared" si="90"/>
        <v/>
      </c>
      <c r="P579" s="53" t="str">
        <f>IF(OR($L579="", $M579=""), "", COUNTIFS($L$11:$L$2510, $L579, $M$11:$M$2510, "&lt;"&amp;$M579)+1+COUNTIFS($L$11:$L579, $L579, $M$11:$M579, $M579)-1)</f>
        <v/>
      </c>
      <c r="Q579" s="97"/>
      <c r="R579" s="57" t="str">
        <f t="array" ref="R579">IF(OR($L579="", $M579=""), "", MIN(IF($L$11:$L$2510=$L579, $M$11:$M$2510)))</f>
        <v/>
      </c>
      <c r="S579" s="18" t="str">
        <f t="array" ref="S579">IF(OR($L579="", $M579=""), "", AVERAGEIF($L$11:$L$2510, $L579, $M$11:$M$2510))</f>
        <v/>
      </c>
      <c r="T579" s="21" t="str">
        <f t="array" ref="T579">IF(OR($L579="", $M579=""), "", MAX(IF($L$11:$L$2510=$L579, $M$11:$M$2510)))</f>
        <v/>
      </c>
      <c r="U579" s="97"/>
      <c r="W579" s="26" t="str">
        <f t="shared" si="91"/>
        <v/>
      </c>
      <c r="X579" s="26" t="str">
        <f t="shared" si="92"/>
        <v/>
      </c>
      <c r="Z579" s="48" t="str">
        <f>IFERROR(INDEX('Standard Runs'!$E$11:$E$65, MATCH($L579, 'Standard Runs'!$D$11:$D$65, 0)), "")</f>
        <v/>
      </c>
      <c r="AB579" s="26" t="str">
        <f t="shared" si="93"/>
        <v/>
      </c>
      <c r="AC579" s="26" t="str">
        <f t="shared" si="94"/>
        <v/>
      </c>
      <c r="AE579" s="26" t="str">
        <f t="shared" si="95"/>
        <v/>
      </c>
      <c r="AG579" s="26" t="str">
        <f>IF($D579="", "", COUNTIF($D$11:$D$2510, "&gt;"&amp;$D579)+1+COUNTIF($D$11:$D579, $D579)-1)</f>
        <v/>
      </c>
      <c r="AH579" s="92" t="str">
        <f t="shared" si="96"/>
        <v/>
      </c>
      <c r="AJ579" s="26" t="str">
        <f t="shared" si="97"/>
        <v/>
      </c>
      <c r="AK579" s="26" t="str">
        <f t="shared" si="98"/>
        <v/>
      </c>
    </row>
    <row r="580" spans="1:37" x14ac:dyDescent="0.25">
      <c r="A580" s="97"/>
      <c r="B580" s="26" t="str">
        <f t="shared" si="88"/>
        <v/>
      </c>
      <c r="C580" s="97"/>
      <c r="D580" s="123"/>
      <c r="E580" s="124"/>
      <c r="F580" s="125"/>
      <c r="G580" s="97"/>
      <c r="H580" s="24" t="str">
        <f>IF($E580="", "", IFERROR(ROUND($E580*INDEX('Intro &amp; Setup'!$BY$8:$BY$9, MATCH($E$8, 'Intro &amp; Setup'!$BX$8:$BX$9, 0)), 2), ""))</f>
        <v/>
      </c>
      <c r="I580" s="18" t="str">
        <f>IF(OR($E580="", $F580=""), "", IF($E$8='Intro &amp; Setup'!$BX$9, $F580/$E580, IF($H$8='Intro &amp; Setup'!$BX$9, $F580/$H580, "")))</f>
        <v/>
      </c>
      <c r="J580" s="21" t="str">
        <f>IF(OR($E580="", $F580=""), "", IF($E$8='Intro &amp; Setup'!$BX$8, $F580/$E580, IF($H$8='Intro &amp; Setup'!$BX$8, $F580/$H580, "")))</f>
        <v/>
      </c>
      <c r="K580" s="97"/>
      <c r="L580" s="42" t="str">
        <f t="array" ref="L580">IF($W580="", "", IFERROR(INDEX('Standard Runs'!$D$11:$D$65, MATCH(1, ('Standard Runs'!$F$11:$F$65&lt;=E580)*('Standard Runs'!$G$11:$G$65&gt;=E580), 0)), ""))</f>
        <v/>
      </c>
      <c r="M580" s="45" t="str">
        <f t="shared" si="89"/>
        <v/>
      </c>
      <c r="N580" s="97"/>
      <c r="O580" s="52" t="str">
        <f t="shared" si="90"/>
        <v/>
      </c>
      <c r="P580" s="53" t="str">
        <f>IF(OR($L580="", $M580=""), "", COUNTIFS($L$11:$L$2510, $L580, $M$11:$M$2510, "&lt;"&amp;$M580)+1+COUNTIFS($L$11:$L580, $L580, $M$11:$M580, $M580)-1)</f>
        <v/>
      </c>
      <c r="Q580" s="97"/>
      <c r="R580" s="57" t="str">
        <f t="array" ref="R580">IF(OR($L580="", $M580=""), "", MIN(IF($L$11:$L$2510=$L580, $M$11:$M$2510)))</f>
        <v/>
      </c>
      <c r="S580" s="18" t="str">
        <f t="array" ref="S580">IF(OR($L580="", $M580=""), "", AVERAGEIF($L$11:$L$2510, $L580, $M$11:$M$2510))</f>
        <v/>
      </c>
      <c r="T580" s="21" t="str">
        <f t="array" ref="T580">IF(OR($L580="", $M580=""), "", MAX(IF($L$11:$L$2510=$L580, $M$11:$M$2510)))</f>
        <v/>
      </c>
      <c r="U580" s="97"/>
      <c r="W580" s="26" t="str">
        <f t="shared" si="91"/>
        <v/>
      </c>
      <c r="X580" s="26" t="str">
        <f t="shared" si="92"/>
        <v/>
      </c>
      <c r="Z580" s="48" t="str">
        <f>IFERROR(INDEX('Standard Runs'!$E$11:$E$65, MATCH($L580, 'Standard Runs'!$D$11:$D$65, 0)), "")</f>
        <v/>
      </c>
      <c r="AB580" s="26" t="str">
        <f t="shared" si="93"/>
        <v/>
      </c>
      <c r="AC580" s="26" t="str">
        <f t="shared" si="94"/>
        <v/>
      </c>
      <c r="AE580" s="26" t="str">
        <f t="shared" si="95"/>
        <v/>
      </c>
      <c r="AG580" s="26" t="str">
        <f>IF($D580="", "", COUNTIF($D$11:$D$2510, "&gt;"&amp;$D580)+1+COUNTIF($D$11:$D580, $D580)-1)</f>
        <v/>
      </c>
      <c r="AH580" s="92" t="str">
        <f t="shared" si="96"/>
        <v/>
      </c>
      <c r="AJ580" s="26" t="str">
        <f t="shared" si="97"/>
        <v/>
      </c>
      <c r="AK580" s="26" t="str">
        <f t="shared" si="98"/>
        <v/>
      </c>
    </row>
    <row r="581" spans="1:37" x14ac:dyDescent="0.25">
      <c r="A581" s="97"/>
      <c r="B581" s="26" t="str">
        <f t="shared" si="88"/>
        <v/>
      </c>
      <c r="C581" s="97"/>
      <c r="D581" s="123"/>
      <c r="E581" s="124"/>
      <c r="F581" s="125"/>
      <c r="G581" s="97"/>
      <c r="H581" s="24" t="str">
        <f>IF($E581="", "", IFERROR(ROUND($E581*INDEX('Intro &amp; Setup'!$BY$8:$BY$9, MATCH($E$8, 'Intro &amp; Setup'!$BX$8:$BX$9, 0)), 2), ""))</f>
        <v/>
      </c>
      <c r="I581" s="18" t="str">
        <f>IF(OR($E581="", $F581=""), "", IF($E$8='Intro &amp; Setup'!$BX$9, $F581/$E581, IF($H$8='Intro &amp; Setup'!$BX$9, $F581/$H581, "")))</f>
        <v/>
      </c>
      <c r="J581" s="21" t="str">
        <f>IF(OR($E581="", $F581=""), "", IF($E$8='Intro &amp; Setup'!$BX$8, $F581/$E581, IF($H$8='Intro &amp; Setup'!$BX$8, $F581/$H581, "")))</f>
        <v/>
      </c>
      <c r="K581" s="97"/>
      <c r="L581" s="42" t="str">
        <f t="array" ref="L581">IF($W581="", "", IFERROR(INDEX('Standard Runs'!$D$11:$D$65, MATCH(1, ('Standard Runs'!$F$11:$F$65&lt;=E581)*('Standard Runs'!$G$11:$G$65&gt;=E581), 0)), ""))</f>
        <v/>
      </c>
      <c r="M581" s="45" t="str">
        <f t="shared" si="89"/>
        <v/>
      </c>
      <c r="N581" s="97"/>
      <c r="O581" s="52" t="str">
        <f t="shared" si="90"/>
        <v/>
      </c>
      <c r="P581" s="53" t="str">
        <f>IF(OR($L581="", $M581=""), "", COUNTIFS($L$11:$L$2510, $L581, $M$11:$M$2510, "&lt;"&amp;$M581)+1+COUNTIFS($L$11:$L581, $L581, $M$11:$M581, $M581)-1)</f>
        <v/>
      </c>
      <c r="Q581" s="97"/>
      <c r="R581" s="57" t="str">
        <f t="array" ref="R581">IF(OR($L581="", $M581=""), "", MIN(IF($L$11:$L$2510=$L581, $M$11:$M$2510)))</f>
        <v/>
      </c>
      <c r="S581" s="18" t="str">
        <f t="array" ref="S581">IF(OR($L581="", $M581=""), "", AVERAGEIF($L$11:$L$2510, $L581, $M$11:$M$2510))</f>
        <v/>
      </c>
      <c r="T581" s="21" t="str">
        <f t="array" ref="T581">IF(OR($L581="", $M581=""), "", MAX(IF($L$11:$L$2510=$L581, $M$11:$M$2510)))</f>
        <v/>
      </c>
      <c r="U581" s="97"/>
      <c r="W581" s="26" t="str">
        <f t="shared" si="91"/>
        <v/>
      </c>
      <c r="X581" s="26" t="str">
        <f t="shared" si="92"/>
        <v/>
      </c>
      <c r="Z581" s="48" t="str">
        <f>IFERROR(INDEX('Standard Runs'!$E$11:$E$65, MATCH($L581, 'Standard Runs'!$D$11:$D$65, 0)), "")</f>
        <v/>
      </c>
      <c r="AB581" s="26" t="str">
        <f t="shared" si="93"/>
        <v/>
      </c>
      <c r="AC581" s="26" t="str">
        <f t="shared" si="94"/>
        <v/>
      </c>
      <c r="AE581" s="26" t="str">
        <f t="shared" si="95"/>
        <v/>
      </c>
      <c r="AG581" s="26" t="str">
        <f>IF($D581="", "", COUNTIF($D$11:$D$2510, "&gt;"&amp;$D581)+1+COUNTIF($D$11:$D581, $D581)-1)</f>
        <v/>
      </c>
      <c r="AH581" s="92" t="str">
        <f t="shared" si="96"/>
        <v/>
      </c>
      <c r="AJ581" s="26" t="str">
        <f t="shared" si="97"/>
        <v/>
      </c>
      <c r="AK581" s="26" t="str">
        <f t="shared" si="98"/>
        <v/>
      </c>
    </row>
    <row r="582" spans="1:37" x14ac:dyDescent="0.25">
      <c r="A582" s="97"/>
      <c r="B582" s="26" t="str">
        <f t="shared" si="88"/>
        <v/>
      </c>
      <c r="C582" s="97"/>
      <c r="D582" s="123"/>
      <c r="E582" s="124"/>
      <c r="F582" s="125"/>
      <c r="G582" s="97"/>
      <c r="H582" s="24" t="str">
        <f>IF($E582="", "", IFERROR(ROUND($E582*INDEX('Intro &amp; Setup'!$BY$8:$BY$9, MATCH($E$8, 'Intro &amp; Setup'!$BX$8:$BX$9, 0)), 2), ""))</f>
        <v/>
      </c>
      <c r="I582" s="18" t="str">
        <f>IF(OR($E582="", $F582=""), "", IF($E$8='Intro &amp; Setup'!$BX$9, $F582/$E582, IF($H$8='Intro &amp; Setup'!$BX$9, $F582/$H582, "")))</f>
        <v/>
      </c>
      <c r="J582" s="21" t="str">
        <f>IF(OR($E582="", $F582=""), "", IF($E$8='Intro &amp; Setup'!$BX$8, $F582/$E582, IF($H$8='Intro &amp; Setup'!$BX$8, $F582/$H582, "")))</f>
        <v/>
      </c>
      <c r="K582" s="97"/>
      <c r="L582" s="42" t="str">
        <f t="array" ref="L582">IF($W582="", "", IFERROR(INDEX('Standard Runs'!$D$11:$D$65, MATCH(1, ('Standard Runs'!$F$11:$F$65&lt;=E582)*('Standard Runs'!$G$11:$G$65&gt;=E582), 0)), ""))</f>
        <v/>
      </c>
      <c r="M582" s="45" t="str">
        <f t="shared" si="89"/>
        <v/>
      </c>
      <c r="N582" s="97"/>
      <c r="O582" s="52" t="str">
        <f t="shared" si="90"/>
        <v/>
      </c>
      <c r="P582" s="53" t="str">
        <f>IF(OR($L582="", $M582=""), "", COUNTIFS($L$11:$L$2510, $L582, $M$11:$M$2510, "&lt;"&amp;$M582)+1+COUNTIFS($L$11:$L582, $L582, $M$11:$M582, $M582)-1)</f>
        <v/>
      </c>
      <c r="Q582" s="97"/>
      <c r="R582" s="57" t="str">
        <f t="array" ref="R582">IF(OR($L582="", $M582=""), "", MIN(IF($L$11:$L$2510=$L582, $M$11:$M$2510)))</f>
        <v/>
      </c>
      <c r="S582" s="18" t="str">
        <f t="array" ref="S582">IF(OR($L582="", $M582=""), "", AVERAGEIF($L$11:$L$2510, $L582, $M$11:$M$2510))</f>
        <v/>
      </c>
      <c r="T582" s="21" t="str">
        <f t="array" ref="T582">IF(OR($L582="", $M582=""), "", MAX(IF($L$11:$L$2510=$L582, $M$11:$M$2510)))</f>
        <v/>
      </c>
      <c r="U582" s="97"/>
      <c r="W582" s="26" t="str">
        <f t="shared" si="91"/>
        <v/>
      </c>
      <c r="X582" s="26" t="str">
        <f t="shared" si="92"/>
        <v/>
      </c>
      <c r="Z582" s="48" t="str">
        <f>IFERROR(INDEX('Standard Runs'!$E$11:$E$65, MATCH($L582, 'Standard Runs'!$D$11:$D$65, 0)), "")</f>
        <v/>
      </c>
      <c r="AB582" s="26" t="str">
        <f t="shared" si="93"/>
        <v/>
      </c>
      <c r="AC582" s="26" t="str">
        <f t="shared" si="94"/>
        <v/>
      </c>
      <c r="AE582" s="26" t="str">
        <f t="shared" si="95"/>
        <v/>
      </c>
      <c r="AG582" s="26" t="str">
        <f>IF($D582="", "", COUNTIF($D$11:$D$2510, "&gt;"&amp;$D582)+1+COUNTIF($D$11:$D582, $D582)-1)</f>
        <v/>
      </c>
      <c r="AH582" s="92" t="str">
        <f t="shared" si="96"/>
        <v/>
      </c>
      <c r="AJ582" s="26" t="str">
        <f t="shared" si="97"/>
        <v/>
      </c>
      <c r="AK582" s="26" t="str">
        <f t="shared" si="98"/>
        <v/>
      </c>
    </row>
    <row r="583" spans="1:37" x14ac:dyDescent="0.25">
      <c r="A583" s="97"/>
      <c r="B583" s="26" t="str">
        <f t="shared" si="88"/>
        <v/>
      </c>
      <c r="C583" s="97"/>
      <c r="D583" s="123"/>
      <c r="E583" s="124"/>
      <c r="F583" s="125"/>
      <c r="G583" s="97"/>
      <c r="H583" s="24" t="str">
        <f>IF($E583="", "", IFERROR(ROUND($E583*INDEX('Intro &amp; Setup'!$BY$8:$BY$9, MATCH($E$8, 'Intro &amp; Setup'!$BX$8:$BX$9, 0)), 2), ""))</f>
        <v/>
      </c>
      <c r="I583" s="18" t="str">
        <f>IF(OR($E583="", $F583=""), "", IF($E$8='Intro &amp; Setup'!$BX$9, $F583/$E583, IF($H$8='Intro &amp; Setup'!$BX$9, $F583/$H583, "")))</f>
        <v/>
      </c>
      <c r="J583" s="21" t="str">
        <f>IF(OR($E583="", $F583=""), "", IF($E$8='Intro &amp; Setup'!$BX$8, $F583/$E583, IF($H$8='Intro &amp; Setup'!$BX$8, $F583/$H583, "")))</f>
        <v/>
      </c>
      <c r="K583" s="97"/>
      <c r="L583" s="42" t="str">
        <f t="array" ref="L583">IF($W583="", "", IFERROR(INDEX('Standard Runs'!$D$11:$D$65, MATCH(1, ('Standard Runs'!$F$11:$F$65&lt;=E583)*('Standard Runs'!$G$11:$G$65&gt;=E583), 0)), ""))</f>
        <v/>
      </c>
      <c r="M583" s="45" t="str">
        <f t="shared" si="89"/>
        <v/>
      </c>
      <c r="N583" s="97"/>
      <c r="O583" s="52" t="str">
        <f t="shared" si="90"/>
        <v/>
      </c>
      <c r="P583" s="53" t="str">
        <f>IF(OR($L583="", $M583=""), "", COUNTIFS($L$11:$L$2510, $L583, $M$11:$M$2510, "&lt;"&amp;$M583)+1+COUNTIFS($L$11:$L583, $L583, $M$11:$M583, $M583)-1)</f>
        <v/>
      </c>
      <c r="Q583" s="97"/>
      <c r="R583" s="57" t="str">
        <f t="array" ref="R583">IF(OR($L583="", $M583=""), "", MIN(IF($L$11:$L$2510=$L583, $M$11:$M$2510)))</f>
        <v/>
      </c>
      <c r="S583" s="18" t="str">
        <f t="array" ref="S583">IF(OR($L583="", $M583=""), "", AVERAGEIF($L$11:$L$2510, $L583, $M$11:$M$2510))</f>
        <v/>
      </c>
      <c r="T583" s="21" t="str">
        <f t="array" ref="T583">IF(OR($L583="", $M583=""), "", MAX(IF($L$11:$L$2510=$L583, $M$11:$M$2510)))</f>
        <v/>
      </c>
      <c r="U583" s="97"/>
      <c r="W583" s="26" t="str">
        <f t="shared" si="91"/>
        <v/>
      </c>
      <c r="X583" s="26" t="str">
        <f t="shared" si="92"/>
        <v/>
      </c>
      <c r="Z583" s="48" t="str">
        <f>IFERROR(INDEX('Standard Runs'!$E$11:$E$65, MATCH($L583, 'Standard Runs'!$D$11:$D$65, 0)), "")</f>
        <v/>
      </c>
      <c r="AB583" s="26" t="str">
        <f t="shared" si="93"/>
        <v/>
      </c>
      <c r="AC583" s="26" t="str">
        <f t="shared" si="94"/>
        <v/>
      </c>
      <c r="AE583" s="26" t="str">
        <f t="shared" si="95"/>
        <v/>
      </c>
      <c r="AG583" s="26" t="str">
        <f>IF($D583="", "", COUNTIF($D$11:$D$2510, "&gt;"&amp;$D583)+1+COUNTIF($D$11:$D583, $D583)-1)</f>
        <v/>
      </c>
      <c r="AH583" s="92" t="str">
        <f t="shared" si="96"/>
        <v/>
      </c>
      <c r="AJ583" s="26" t="str">
        <f t="shared" si="97"/>
        <v/>
      </c>
      <c r="AK583" s="26" t="str">
        <f t="shared" si="98"/>
        <v/>
      </c>
    </row>
    <row r="584" spans="1:37" x14ac:dyDescent="0.25">
      <c r="A584" s="97"/>
      <c r="B584" s="26" t="str">
        <f t="shared" si="88"/>
        <v/>
      </c>
      <c r="C584" s="97"/>
      <c r="D584" s="123"/>
      <c r="E584" s="124"/>
      <c r="F584" s="125"/>
      <c r="G584" s="97"/>
      <c r="H584" s="24" t="str">
        <f>IF($E584="", "", IFERROR(ROUND($E584*INDEX('Intro &amp; Setup'!$BY$8:$BY$9, MATCH($E$8, 'Intro &amp; Setup'!$BX$8:$BX$9, 0)), 2), ""))</f>
        <v/>
      </c>
      <c r="I584" s="18" t="str">
        <f>IF(OR($E584="", $F584=""), "", IF($E$8='Intro &amp; Setup'!$BX$9, $F584/$E584, IF($H$8='Intro &amp; Setup'!$BX$9, $F584/$H584, "")))</f>
        <v/>
      </c>
      <c r="J584" s="21" t="str">
        <f>IF(OR($E584="", $F584=""), "", IF($E$8='Intro &amp; Setup'!$BX$8, $F584/$E584, IF($H$8='Intro &amp; Setup'!$BX$8, $F584/$H584, "")))</f>
        <v/>
      </c>
      <c r="K584" s="97"/>
      <c r="L584" s="42" t="str">
        <f t="array" ref="L584">IF($W584="", "", IFERROR(INDEX('Standard Runs'!$D$11:$D$65, MATCH(1, ('Standard Runs'!$F$11:$F$65&lt;=E584)*('Standard Runs'!$G$11:$G$65&gt;=E584), 0)), ""))</f>
        <v/>
      </c>
      <c r="M584" s="45" t="str">
        <f t="shared" si="89"/>
        <v/>
      </c>
      <c r="N584" s="97"/>
      <c r="O584" s="52" t="str">
        <f t="shared" si="90"/>
        <v/>
      </c>
      <c r="P584" s="53" t="str">
        <f>IF(OR($L584="", $M584=""), "", COUNTIFS($L$11:$L$2510, $L584, $M$11:$M$2510, "&lt;"&amp;$M584)+1+COUNTIFS($L$11:$L584, $L584, $M$11:$M584, $M584)-1)</f>
        <v/>
      </c>
      <c r="Q584" s="97"/>
      <c r="R584" s="57" t="str">
        <f t="array" ref="R584">IF(OR($L584="", $M584=""), "", MIN(IF($L$11:$L$2510=$L584, $M$11:$M$2510)))</f>
        <v/>
      </c>
      <c r="S584" s="18" t="str">
        <f t="array" ref="S584">IF(OR($L584="", $M584=""), "", AVERAGEIF($L$11:$L$2510, $L584, $M$11:$M$2510))</f>
        <v/>
      </c>
      <c r="T584" s="21" t="str">
        <f t="array" ref="T584">IF(OR($L584="", $M584=""), "", MAX(IF($L$11:$L$2510=$L584, $M$11:$M$2510)))</f>
        <v/>
      </c>
      <c r="U584" s="97"/>
      <c r="W584" s="26" t="str">
        <f t="shared" si="91"/>
        <v/>
      </c>
      <c r="X584" s="26" t="str">
        <f t="shared" si="92"/>
        <v/>
      </c>
      <c r="Z584" s="48" t="str">
        <f>IFERROR(INDEX('Standard Runs'!$E$11:$E$65, MATCH($L584, 'Standard Runs'!$D$11:$D$65, 0)), "")</f>
        <v/>
      </c>
      <c r="AB584" s="26" t="str">
        <f t="shared" si="93"/>
        <v/>
      </c>
      <c r="AC584" s="26" t="str">
        <f t="shared" si="94"/>
        <v/>
      </c>
      <c r="AE584" s="26" t="str">
        <f t="shared" si="95"/>
        <v/>
      </c>
      <c r="AG584" s="26" t="str">
        <f>IF($D584="", "", COUNTIF($D$11:$D$2510, "&gt;"&amp;$D584)+1+COUNTIF($D$11:$D584, $D584)-1)</f>
        <v/>
      </c>
      <c r="AH584" s="92" t="str">
        <f t="shared" si="96"/>
        <v/>
      </c>
      <c r="AJ584" s="26" t="str">
        <f t="shared" si="97"/>
        <v/>
      </c>
      <c r="AK584" s="26" t="str">
        <f t="shared" si="98"/>
        <v/>
      </c>
    </row>
    <row r="585" spans="1:37" x14ac:dyDescent="0.25">
      <c r="A585" s="97"/>
      <c r="B585" s="26" t="str">
        <f t="shared" si="88"/>
        <v/>
      </c>
      <c r="C585" s="97"/>
      <c r="D585" s="123"/>
      <c r="E585" s="124"/>
      <c r="F585" s="125"/>
      <c r="G585" s="97"/>
      <c r="H585" s="24" t="str">
        <f>IF($E585="", "", IFERROR(ROUND($E585*INDEX('Intro &amp; Setup'!$BY$8:$BY$9, MATCH($E$8, 'Intro &amp; Setup'!$BX$8:$BX$9, 0)), 2), ""))</f>
        <v/>
      </c>
      <c r="I585" s="18" t="str">
        <f>IF(OR($E585="", $F585=""), "", IF($E$8='Intro &amp; Setup'!$BX$9, $F585/$E585, IF($H$8='Intro &amp; Setup'!$BX$9, $F585/$H585, "")))</f>
        <v/>
      </c>
      <c r="J585" s="21" t="str">
        <f>IF(OR($E585="", $F585=""), "", IF($E$8='Intro &amp; Setup'!$BX$8, $F585/$E585, IF($H$8='Intro &amp; Setup'!$BX$8, $F585/$H585, "")))</f>
        <v/>
      </c>
      <c r="K585" s="97"/>
      <c r="L585" s="42" t="str">
        <f t="array" ref="L585">IF($W585="", "", IFERROR(INDEX('Standard Runs'!$D$11:$D$65, MATCH(1, ('Standard Runs'!$F$11:$F$65&lt;=E585)*('Standard Runs'!$G$11:$G$65&gt;=E585), 0)), ""))</f>
        <v/>
      </c>
      <c r="M585" s="45" t="str">
        <f t="shared" si="89"/>
        <v/>
      </c>
      <c r="N585" s="97"/>
      <c r="O585" s="52" t="str">
        <f t="shared" si="90"/>
        <v/>
      </c>
      <c r="P585" s="53" t="str">
        <f>IF(OR($L585="", $M585=""), "", COUNTIFS($L$11:$L$2510, $L585, $M$11:$M$2510, "&lt;"&amp;$M585)+1+COUNTIFS($L$11:$L585, $L585, $M$11:$M585, $M585)-1)</f>
        <v/>
      </c>
      <c r="Q585" s="97"/>
      <c r="R585" s="57" t="str">
        <f t="array" ref="R585">IF(OR($L585="", $M585=""), "", MIN(IF($L$11:$L$2510=$L585, $M$11:$M$2510)))</f>
        <v/>
      </c>
      <c r="S585" s="18" t="str">
        <f t="array" ref="S585">IF(OR($L585="", $M585=""), "", AVERAGEIF($L$11:$L$2510, $L585, $M$11:$M$2510))</f>
        <v/>
      </c>
      <c r="T585" s="21" t="str">
        <f t="array" ref="T585">IF(OR($L585="", $M585=""), "", MAX(IF($L$11:$L$2510=$L585, $M$11:$M$2510)))</f>
        <v/>
      </c>
      <c r="U585" s="97"/>
      <c r="W585" s="26" t="str">
        <f t="shared" si="91"/>
        <v/>
      </c>
      <c r="X585" s="26" t="str">
        <f t="shared" si="92"/>
        <v/>
      </c>
      <c r="Z585" s="48" t="str">
        <f>IFERROR(INDEX('Standard Runs'!$E$11:$E$65, MATCH($L585, 'Standard Runs'!$D$11:$D$65, 0)), "")</f>
        <v/>
      </c>
      <c r="AB585" s="26" t="str">
        <f t="shared" si="93"/>
        <v/>
      </c>
      <c r="AC585" s="26" t="str">
        <f t="shared" si="94"/>
        <v/>
      </c>
      <c r="AE585" s="26" t="str">
        <f t="shared" si="95"/>
        <v/>
      </c>
      <c r="AG585" s="26" t="str">
        <f>IF($D585="", "", COUNTIF($D$11:$D$2510, "&gt;"&amp;$D585)+1+COUNTIF($D$11:$D585, $D585)-1)</f>
        <v/>
      </c>
      <c r="AH585" s="92" t="str">
        <f t="shared" si="96"/>
        <v/>
      </c>
      <c r="AJ585" s="26" t="str">
        <f t="shared" si="97"/>
        <v/>
      </c>
      <c r="AK585" s="26" t="str">
        <f t="shared" si="98"/>
        <v/>
      </c>
    </row>
    <row r="586" spans="1:37" x14ac:dyDescent="0.25">
      <c r="A586" s="97"/>
      <c r="B586" s="26" t="str">
        <f t="shared" si="88"/>
        <v/>
      </c>
      <c r="C586" s="97"/>
      <c r="D586" s="123"/>
      <c r="E586" s="124"/>
      <c r="F586" s="125"/>
      <c r="G586" s="97"/>
      <c r="H586" s="24" t="str">
        <f>IF($E586="", "", IFERROR(ROUND($E586*INDEX('Intro &amp; Setup'!$BY$8:$BY$9, MATCH($E$8, 'Intro &amp; Setup'!$BX$8:$BX$9, 0)), 2), ""))</f>
        <v/>
      </c>
      <c r="I586" s="18" t="str">
        <f>IF(OR($E586="", $F586=""), "", IF($E$8='Intro &amp; Setup'!$BX$9, $F586/$E586, IF($H$8='Intro &amp; Setup'!$BX$9, $F586/$H586, "")))</f>
        <v/>
      </c>
      <c r="J586" s="21" t="str">
        <f>IF(OR($E586="", $F586=""), "", IF($E$8='Intro &amp; Setup'!$BX$8, $F586/$E586, IF($H$8='Intro &amp; Setup'!$BX$8, $F586/$H586, "")))</f>
        <v/>
      </c>
      <c r="K586" s="97"/>
      <c r="L586" s="42" t="str">
        <f t="array" ref="L586">IF($W586="", "", IFERROR(INDEX('Standard Runs'!$D$11:$D$65, MATCH(1, ('Standard Runs'!$F$11:$F$65&lt;=E586)*('Standard Runs'!$G$11:$G$65&gt;=E586), 0)), ""))</f>
        <v/>
      </c>
      <c r="M586" s="45" t="str">
        <f t="shared" si="89"/>
        <v/>
      </c>
      <c r="N586" s="97"/>
      <c r="O586" s="52" t="str">
        <f t="shared" si="90"/>
        <v/>
      </c>
      <c r="P586" s="53" t="str">
        <f>IF(OR($L586="", $M586=""), "", COUNTIFS($L$11:$L$2510, $L586, $M$11:$M$2510, "&lt;"&amp;$M586)+1+COUNTIFS($L$11:$L586, $L586, $M$11:$M586, $M586)-1)</f>
        <v/>
      </c>
      <c r="Q586" s="97"/>
      <c r="R586" s="57" t="str">
        <f t="array" ref="R586">IF(OR($L586="", $M586=""), "", MIN(IF($L$11:$L$2510=$L586, $M$11:$M$2510)))</f>
        <v/>
      </c>
      <c r="S586" s="18" t="str">
        <f t="array" ref="S586">IF(OR($L586="", $M586=""), "", AVERAGEIF($L$11:$L$2510, $L586, $M$11:$M$2510))</f>
        <v/>
      </c>
      <c r="T586" s="21" t="str">
        <f t="array" ref="T586">IF(OR($L586="", $M586=""), "", MAX(IF($L$11:$L$2510=$L586, $M$11:$M$2510)))</f>
        <v/>
      </c>
      <c r="U586" s="97"/>
      <c r="W586" s="26" t="str">
        <f t="shared" si="91"/>
        <v/>
      </c>
      <c r="X586" s="26" t="str">
        <f t="shared" si="92"/>
        <v/>
      </c>
      <c r="Z586" s="48" t="str">
        <f>IFERROR(INDEX('Standard Runs'!$E$11:$E$65, MATCH($L586, 'Standard Runs'!$D$11:$D$65, 0)), "")</f>
        <v/>
      </c>
      <c r="AB586" s="26" t="str">
        <f t="shared" si="93"/>
        <v/>
      </c>
      <c r="AC586" s="26" t="str">
        <f t="shared" si="94"/>
        <v/>
      </c>
      <c r="AE586" s="26" t="str">
        <f t="shared" si="95"/>
        <v/>
      </c>
      <c r="AG586" s="26" t="str">
        <f>IF($D586="", "", COUNTIF($D$11:$D$2510, "&gt;"&amp;$D586)+1+COUNTIF($D$11:$D586, $D586)-1)</f>
        <v/>
      </c>
      <c r="AH586" s="92" t="str">
        <f t="shared" si="96"/>
        <v/>
      </c>
      <c r="AJ586" s="26" t="str">
        <f t="shared" si="97"/>
        <v/>
      </c>
      <c r="AK586" s="26" t="str">
        <f t="shared" si="98"/>
        <v/>
      </c>
    </row>
    <row r="587" spans="1:37" x14ac:dyDescent="0.25">
      <c r="A587" s="97"/>
      <c r="B587" s="26" t="str">
        <f t="shared" si="88"/>
        <v/>
      </c>
      <c r="C587" s="97"/>
      <c r="D587" s="123"/>
      <c r="E587" s="124"/>
      <c r="F587" s="125"/>
      <c r="G587" s="97"/>
      <c r="H587" s="24" t="str">
        <f>IF($E587="", "", IFERROR(ROUND($E587*INDEX('Intro &amp; Setup'!$BY$8:$BY$9, MATCH($E$8, 'Intro &amp; Setup'!$BX$8:$BX$9, 0)), 2), ""))</f>
        <v/>
      </c>
      <c r="I587" s="18" t="str">
        <f>IF(OR($E587="", $F587=""), "", IF($E$8='Intro &amp; Setup'!$BX$9, $F587/$E587, IF($H$8='Intro &amp; Setup'!$BX$9, $F587/$H587, "")))</f>
        <v/>
      </c>
      <c r="J587" s="21" t="str">
        <f>IF(OR($E587="", $F587=""), "", IF($E$8='Intro &amp; Setup'!$BX$8, $F587/$E587, IF($H$8='Intro &amp; Setup'!$BX$8, $F587/$H587, "")))</f>
        <v/>
      </c>
      <c r="K587" s="97"/>
      <c r="L587" s="42" t="str">
        <f t="array" ref="L587">IF($W587="", "", IFERROR(INDEX('Standard Runs'!$D$11:$D$65, MATCH(1, ('Standard Runs'!$F$11:$F$65&lt;=E587)*('Standard Runs'!$G$11:$G$65&gt;=E587), 0)), ""))</f>
        <v/>
      </c>
      <c r="M587" s="45" t="str">
        <f t="shared" si="89"/>
        <v/>
      </c>
      <c r="N587" s="97"/>
      <c r="O587" s="52" t="str">
        <f t="shared" si="90"/>
        <v/>
      </c>
      <c r="P587" s="53" t="str">
        <f>IF(OR($L587="", $M587=""), "", COUNTIFS($L$11:$L$2510, $L587, $M$11:$M$2510, "&lt;"&amp;$M587)+1+COUNTIFS($L$11:$L587, $L587, $M$11:$M587, $M587)-1)</f>
        <v/>
      </c>
      <c r="Q587" s="97"/>
      <c r="R587" s="57" t="str">
        <f t="array" ref="R587">IF(OR($L587="", $M587=""), "", MIN(IF($L$11:$L$2510=$L587, $M$11:$M$2510)))</f>
        <v/>
      </c>
      <c r="S587" s="18" t="str">
        <f t="array" ref="S587">IF(OR($L587="", $M587=""), "", AVERAGEIF($L$11:$L$2510, $L587, $M$11:$M$2510))</f>
        <v/>
      </c>
      <c r="T587" s="21" t="str">
        <f t="array" ref="T587">IF(OR($L587="", $M587=""), "", MAX(IF($L$11:$L$2510=$L587, $M$11:$M$2510)))</f>
        <v/>
      </c>
      <c r="U587" s="97"/>
      <c r="W587" s="26" t="str">
        <f t="shared" si="91"/>
        <v/>
      </c>
      <c r="X587" s="26" t="str">
        <f t="shared" si="92"/>
        <v/>
      </c>
      <c r="Z587" s="48" t="str">
        <f>IFERROR(INDEX('Standard Runs'!$E$11:$E$65, MATCH($L587, 'Standard Runs'!$D$11:$D$65, 0)), "")</f>
        <v/>
      </c>
      <c r="AB587" s="26" t="str">
        <f t="shared" si="93"/>
        <v/>
      </c>
      <c r="AC587" s="26" t="str">
        <f t="shared" si="94"/>
        <v/>
      </c>
      <c r="AE587" s="26" t="str">
        <f t="shared" si="95"/>
        <v/>
      </c>
      <c r="AG587" s="26" t="str">
        <f>IF($D587="", "", COUNTIF($D$11:$D$2510, "&gt;"&amp;$D587)+1+COUNTIF($D$11:$D587, $D587)-1)</f>
        <v/>
      </c>
      <c r="AH587" s="92" t="str">
        <f t="shared" si="96"/>
        <v/>
      </c>
      <c r="AJ587" s="26" t="str">
        <f t="shared" si="97"/>
        <v/>
      </c>
      <c r="AK587" s="26" t="str">
        <f t="shared" si="98"/>
        <v/>
      </c>
    </row>
    <row r="588" spans="1:37" x14ac:dyDescent="0.25">
      <c r="A588" s="97"/>
      <c r="B588" s="26" t="str">
        <f t="shared" ref="B588:B651" si="99">IF($P588="", "", IFERROR(INDEX($X$3:$X$5, MATCH($P588, $Y$3:$Y$5, 0)), ""))</f>
        <v/>
      </c>
      <c r="C588" s="97"/>
      <c r="D588" s="123"/>
      <c r="E588" s="124"/>
      <c r="F588" s="125"/>
      <c r="G588" s="97"/>
      <c r="H588" s="24" t="str">
        <f>IF($E588="", "", IFERROR(ROUND($E588*INDEX('Intro &amp; Setup'!$BY$8:$BY$9, MATCH($E$8, 'Intro &amp; Setup'!$BX$8:$BX$9, 0)), 2), ""))</f>
        <v/>
      </c>
      <c r="I588" s="18" t="str">
        <f>IF(OR($E588="", $F588=""), "", IF($E$8='Intro &amp; Setup'!$BX$9, $F588/$E588, IF($H$8='Intro &amp; Setup'!$BX$9, $F588/$H588, "")))</f>
        <v/>
      </c>
      <c r="J588" s="21" t="str">
        <f>IF(OR($E588="", $F588=""), "", IF($E$8='Intro &amp; Setup'!$BX$8, $F588/$E588, IF($H$8='Intro &amp; Setup'!$BX$8, $F588/$H588, "")))</f>
        <v/>
      </c>
      <c r="K588" s="97"/>
      <c r="L588" s="42" t="str">
        <f t="array" ref="L588">IF($W588="", "", IFERROR(INDEX('Standard Runs'!$D$11:$D$65, MATCH(1, ('Standard Runs'!$F$11:$F$65&lt;=E588)*('Standard Runs'!$G$11:$G$65&gt;=E588), 0)), ""))</f>
        <v/>
      </c>
      <c r="M588" s="45" t="str">
        <f t="shared" ref="M588:M651" si="100">IFERROR($F588/$E588*$Z588, "")</f>
        <v/>
      </c>
      <c r="N588" s="97"/>
      <c r="O588" s="52" t="str">
        <f t="shared" ref="O588:O651" si="101">IF($L588="", "", COUNTIF($L$11:$L$2510, $L588))</f>
        <v/>
      </c>
      <c r="P588" s="53" t="str">
        <f>IF(OR($L588="", $M588=""), "", COUNTIFS($L$11:$L$2510, $L588, $M$11:$M$2510, "&lt;"&amp;$M588)+1+COUNTIFS($L$11:$L588, $L588, $M$11:$M588, $M588)-1)</f>
        <v/>
      </c>
      <c r="Q588" s="97"/>
      <c r="R588" s="57" t="str">
        <f t="array" ref="R588">IF(OR($L588="", $M588=""), "", MIN(IF($L$11:$L$2510=$L588, $M$11:$M$2510)))</f>
        <v/>
      </c>
      <c r="S588" s="18" t="str">
        <f t="array" ref="S588">IF(OR($L588="", $M588=""), "", AVERAGEIF($L$11:$L$2510, $L588, $M$11:$M$2510))</f>
        <v/>
      </c>
      <c r="T588" s="21" t="str">
        <f t="array" ref="T588">IF(OR($L588="", $M588=""), "", MAX(IF($L$11:$L$2510=$L588, $M$11:$M$2510)))</f>
        <v/>
      </c>
      <c r="U588" s="97"/>
      <c r="W588" s="26" t="str">
        <f t="shared" ref="W588:W651" si="102">IF(AND($D588="", $E588="", $F588=""), "", "X")</f>
        <v/>
      </c>
      <c r="X588" s="26" t="str">
        <f t="shared" ref="X588:X651" si="103">IF($W588="", "", IF($L588="", "X", ""))</f>
        <v/>
      </c>
      <c r="Z588" s="48" t="str">
        <f>IFERROR(INDEX('Standard Runs'!$E$11:$E$65, MATCH($L588, 'Standard Runs'!$D$11:$D$65, 0)), "")</f>
        <v/>
      </c>
      <c r="AB588" s="26" t="str">
        <f t="shared" ref="AB588:AB651" si="104">IF($B588="", "", _xlfn.CONCAT($L588, " - ", $P588))</f>
        <v/>
      </c>
      <c r="AC588" s="26" t="str">
        <f t="shared" ref="AC588:AC651" si="105">IF(COUNTIF($D588:$F588, "")=0, "X", "")</f>
        <v/>
      </c>
      <c r="AE588" s="26" t="str">
        <f t="shared" ref="AE588:AE651" si="106">IF($P588="", "", IF($P588=1, _xlfn.CONCAT($L588, " - ", $AE$7), IF($P588=$O588, _xlfn.CONCAT($L588, " - ", $AE$8), "")))</f>
        <v/>
      </c>
      <c r="AG588" s="26" t="str">
        <f>IF($D588="", "", COUNTIF($D$11:$D$2510, "&gt;"&amp;$D588)+1+COUNTIF($D$11:$D588, $D588)-1)</f>
        <v/>
      </c>
      <c r="AH588" s="92" t="str">
        <f t="shared" ref="AH588:AH651" si="107">IF(OR($M588="", $Z588=""), "", $M588/$Z588)</f>
        <v/>
      </c>
      <c r="AJ588" s="26" t="str">
        <f t="shared" ref="AJ588:AJ651" si="108">IF(OR($AJ$8="", $AG588=""), "", IF($AJ$8=$L588, $AG588, ""))</f>
        <v/>
      </c>
      <c r="AK588" s="26" t="str">
        <f t="shared" ref="AK588:AK651" si="109">IF($AJ588="", "", COUNTIF($AJ$11:$AJ$2510, "&lt;"&amp;$AJ588)+1)</f>
        <v/>
      </c>
    </row>
    <row r="589" spans="1:37" x14ac:dyDescent="0.25">
      <c r="A589" s="97"/>
      <c r="B589" s="26" t="str">
        <f t="shared" si="99"/>
        <v/>
      </c>
      <c r="C589" s="97"/>
      <c r="D589" s="123"/>
      <c r="E589" s="124"/>
      <c r="F589" s="125"/>
      <c r="G589" s="97"/>
      <c r="H589" s="24" t="str">
        <f>IF($E589="", "", IFERROR(ROUND($E589*INDEX('Intro &amp; Setup'!$BY$8:$BY$9, MATCH($E$8, 'Intro &amp; Setup'!$BX$8:$BX$9, 0)), 2), ""))</f>
        <v/>
      </c>
      <c r="I589" s="18" t="str">
        <f>IF(OR($E589="", $F589=""), "", IF($E$8='Intro &amp; Setup'!$BX$9, $F589/$E589, IF($H$8='Intro &amp; Setup'!$BX$9, $F589/$H589, "")))</f>
        <v/>
      </c>
      <c r="J589" s="21" t="str">
        <f>IF(OR($E589="", $F589=""), "", IF($E$8='Intro &amp; Setup'!$BX$8, $F589/$E589, IF($H$8='Intro &amp; Setup'!$BX$8, $F589/$H589, "")))</f>
        <v/>
      </c>
      <c r="K589" s="97"/>
      <c r="L589" s="42" t="str">
        <f t="array" ref="L589">IF($W589="", "", IFERROR(INDEX('Standard Runs'!$D$11:$D$65, MATCH(1, ('Standard Runs'!$F$11:$F$65&lt;=E589)*('Standard Runs'!$G$11:$G$65&gt;=E589), 0)), ""))</f>
        <v/>
      </c>
      <c r="M589" s="45" t="str">
        <f t="shared" si="100"/>
        <v/>
      </c>
      <c r="N589" s="97"/>
      <c r="O589" s="52" t="str">
        <f t="shared" si="101"/>
        <v/>
      </c>
      <c r="P589" s="53" t="str">
        <f>IF(OR($L589="", $M589=""), "", COUNTIFS($L$11:$L$2510, $L589, $M$11:$M$2510, "&lt;"&amp;$M589)+1+COUNTIFS($L$11:$L589, $L589, $M$11:$M589, $M589)-1)</f>
        <v/>
      </c>
      <c r="Q589" s="97"/>
      <c r="R589" s="57" t="str">
        <f t="array" ref="R589">IF(OR($L589="", $M589=""), "", MIN(IF($L$11:$L$2510=$L589, $M$11:$M$2510)))</f>
        <v/>
      </c>
      <c r="S589" s="18" t="str">
        <f t="array" ref="S589">IF(OR($L589="", $M589=""), "", AVERAGEIF($L$11:$L$2510, $L589, $M$11:$M$2510))</f>
        <v/>
      </c>
      <c r="T589" s="21" t="str">
        <f t="array" ref="T589">IF(OR($L589="", $M589=""), "", MAX(IF($L$11:$L$2510=$L589, $M$11:$M$2510)))</f>
        <v/>
      </c>
      <c r="U589" s="97"/>
      <c r="W589" s="26" t="str">
        <f t="shared" si="102"/>
        <v/>
      </c>
      <c r="X589" s="26" t="str">
        <f t="shared" si="103"/>
        <v/>
      </c>
      <c r="Z589" s="48" t="str">
        <f>IFERROR(INDEX('Standard Runs'!$E$11:$E$65, MATCH($L589, 'Standard Runs'!$D$11:$D$65, 0)), "")</f>
        <v/>
      </c>
      <c r="AB589" s="26" t="str">
        <f t="shared" si="104"/>
        <v/>
      </c>
      <c r="AC589" s="26" t="str">
        <f t="shared" si="105"/>
        <v/>
      </c>
      <c r="AE589" s="26" t="str">
        <f t="shared" si="106"/>
        <v/>
      </c>
      <c r="AG589" s="26" t="str">
        <f>IF($D589="", "", COUNTIF($D$11:$D$2510, "&gt;"&amp;$D589)+1+COUNTIF($D$11:$D589, $D589)-1)</f>
        <v/>
      </c>
      <c r="AH589" s="92" t="str">
        <f t="shared" si="107"/>
        <v/>
      </c>
      <c r="AJ589" s="26" t="str">
        <f t="shared" si="108"/>
        <v/>
      </c>
      <c r="AK589" s="26" t="str">
        <f t="shared" si="109"/>
        <v/>
      </c>
    </row>
    <row r="590" spans="1:37" x14ac:dyDescent="0.25">
      <c r="A590" s="97"/>
      <c r="B590" s="26" t="str">
        <f t="shared" si="99"/>
        <v/>
      </c>
      <c r="C590" s="97"/>
      <c r="D590" s="123"/>
      <c r="E590" s="124"/>
      <c r="F590" s="125"/>
      <c r="G590" s="97"/>
      <c r="H590" s="24" t="str">
        <f>IF($E590="", "", IFERROR(ROUND($E590*INDEX('Intro &amp; Setup'!$BY$8:$BY$9, MATCH($E$8, 'Intro &amp; Setup'!$BX$8:$BX$9, 0)), 2), ""))</f>
        <v/>
      </c>
      <c r="I590" s="18" t="str">
        <f>IF(OR($E590="", $F590=""), "", IF($E$8='Intro &amp; Setup'!$BX$9, $F590/$E590, IF($H$8='Intro &amp; Setup'!$BX$9, $F590/$H590, "")))</f>
        <v/>
      </c>
      <c r="J590" s="21" t="str">
        <f>IF(OR($E590="", $F590=""), "", IF($E$8='Intro &amp; Setup'!$BX$8, $F590/$E590, IF($H$8='Intro &amp; Setup'!$BX$8, $F590/$H590, "")))</f>
        <v/>
      </c>
      <c r="K590" s="97"/>
      <c r="L590" s="42" t="str">
        <f t="array" ref="L590">IF($W590="", "", IFERROR(INDEX('Standard Runs'!$D$11:$D$65, MATCH(1, ('Standard Runs'!$F$11:$F$65&lt;=E590)*('Standard Runs'!$G$11:$G$65&gt;=E590), 0)), ""))</f>
        <v/>
      </c>
      <c r="M590" s="45" t="str">
        <f t="shared" si="100"/>
        <v/>
      </c>
      <c r="N590" s="97"/>
      <c r="O590" s="52" t="str">
        <f t="shared" si="101"/>
        <v/>
      </c>
      <c r="P590" s="53" t="str">
        <f>IF(OR($L590="", $M590=""), "", COUNTIFS($L$11:$L$2510, $L590, $M$11:$M$2510, "&lt;"&amp;$M590)+1+COUNTIFS($L$11:$L590, $L590, $M$11:$M590, $M590)-1)</f>
        <v/>
      </c>
      <c r="Q590" s="97"/>
      <c r="R590" s="57" t="str">
        <f t="array" ref="R590">IF(OR($L590="", $M590=""), "", MIN(IF($L$11:$L$2510=$L590, $M$11:$M$2510)))</f>
        <v/>
      </c>
      <c r="S590" s="18" t="str">
        <f t="array" ref="S590">IF(OR($L590="", $M590=""), "", AVERAGEIF($L$11:$L$2510, $L590, $M$11:$M$2510))</f>
        <v/>
      </c>
      <c r="T590" s="21" t="str">
        <f t="array" ref="T590">IF(OR($L590="", $M590=""), "", MAX(IF($L$11:$L$2510=$L590, $M$11:$M$2510)))</f>
        <v/>
      </c>
      <c r="U590" s="97"/>
      <c r="W590" s="26" t="str">
        <f t="shared" si="102"/>
        <v/>
      </c>
      <c r="X590" s="26" t="str">
        <f t="shared" si="103"/>
        <v/>
      </c>
      <c r="Z590" s="48" t="str">
        <f>IFERROR(INDEX('Standard Runs'!$E$11:$E$65, MATCH($L590, 'Standard Runs'!$D$11:$D$65, 0)), "")</f>
        <v/>
      </c>
      <c r="AB590" s="26" t="str">
        <f t="shared" si="104"/>
        <v/>
      </c>
      <c r="AC590" s="26" t="str">
        <f t="shared" si="105"/>
        <v/>
      </c>
      <c r="AE590" s="26" t="str">
        <f t="shared" si="106"/>
        <v/>
      </c>
      <c r="AG590" s="26" t="str">
        <f>IF($D590="", "", COUNTIF($D$11:$D$2510, "&gt;"&amp;$D590)+1+COUNTIF($D$11:$D590, $D590)-1)</f>
        <v/>
      </c>
      <c r="AH590" s="92" t="str">
        <f t="shared" si="107"/>
        <v/>
      </c>
      <c r="AJ590" s="26" t="str">
        <f t="shared" si="108"/>
        <v/>
      </c>
      <c r="AK590" s="26" t="str">
        <f t="shared" si="109"/>
        <v/>
      </c>
    </row>
    <row r="591" spans="1:37" x14ac:dyDescent="0.25">
      <c r="A591" s="97"/>
      <c r="B591" s="26" t="str">
        <f t="shared" si="99"/>
        <v/>
      </c>
      <c r="C591" s="97"/>
      <c r="D591" s="123"/>
      <c r="E591" s="124"/>
      <c r="F591" s="125"/>
      <c r="G591" s="97"/>
      <c r="H591" s="24" t="str">
        <f>IF($E591="", "", IFERROR(ROUND($E591*INDEX('Intro &amp; Setup'!$BY$8:$BY$9, MATCH($E$8, 'Intro &amp; Setup'!$BX$8:$BX$9, 0)), 2), ""))</f>
        <v/>
      </c>
      <c r="I591" s="18" t="str">
        <f>IF(OR($E591="", $F591=""), "", IF($E$8='Intro &amp; Setup'!$BX$9, $F591/$E591, IF($H$8='Intro &amp; Setup'!$BX$9, $F591/$H591, "")))</f>
        <v/>
      </c>
      <c r="J591" s="21" t="str">
        <f>IF(OR($E591="", $F591=""), "", IF($E$8='Intro &amp; Setup'!$BX$8, $F591/$E591, IF($H$8='Intro &amp; Setup'!$BX$8, $F591/$H591, "")))</f>
        <v/>
      </c>
      <c r="K591" s="97"/>
      <c r="L591" s="42" t="str">
        <f t="array" ref="L591">IF($W591="", "", IFERROR(INDEX('Standard Runs'!$D$11:$D$65, MATCH(1, ('Standard Runs'!$F$11:$F$65&lt;=E591)*('Standard Runs'!$G$11:$G$65&gt;=E591), 0)), ""))</f>
        <v/>
      </c>
      <c r="M591" s="45" t="str">
        <f t="shared" si="100"/>
        <v/>
      </c>
      <c r="N591" s="97"/>
      <c r="O591" s="52" t="str">
        <f t="shared" si="101"/>
        <v/>
      </c>
      <c r="P591" s="53" t="str">
        <f>IF(OR($L591="", $M591=""), "", COUNTIFS($L$11:$L$2510, $L591, $M$11:$M$2510, "&lt;"&amp;$M591)+1+COUNTIFS($L$11:$L591, $L591, $M$11:$M591, $M591)-1)</f>
        <v/>
      </c>
      <c r="Q591" s="97"/>
      <c r="R591" s="57" t="str">
        <f t="array" ref="R591">IF(OR($L591="", $M591=""), "", MIN(IF($L$11:$L$2510=$L591, $M$11:$M$2510)))</f>
        <v/>
      </c>
      <c r="S591" s="18" t="str">
        <f t="array" ref="S591">IF(OR($L591="", $M591=""), "", AVERAGEIF($L$11:$L$2510, $L591, $M$11:$M$2510))</f>
        <v/>
      </c>
      <c r="T591" s="21" t="str">
        <f t="array" ref="T591">IF(OR($L591="", $M591=""), "", MAX(IF($L$11:$L$2510=$L591, $M$11:$M$2510)))</f>
        <v/>
      </c>
      <c r="U591" s="97"/>
      <c r="W591" s="26" t="str">
        <f t="shared" si="102"/>
        <v/>
      </c>
      <c r="X591" s="26" t="str">
        <f t="shared" si="103"/>
        <v/>
      </c>
      <c r="Z591" s="48" t="str">
        <f>IFERROR(INDEX('Standard Runs'!$E$11:$E$65, MATCH($L591, 'Standard Runs'!$D$11:$D$65, 0)), "")</f>
        <v/>
      </c>
      <c r="AB591" s="26" t="str">
        <f t="shared" si="104"/>
        <v/>
      </c>
      <c r="AC591" s="26" t="str">
        <f t="shared" si="105"/>
        <v/>
      </c>
      <c r="AE591" s="26" t="str">
        <f t="shared" si="106"/>
        <v/>
      </c>
      <c r="AG591" s="26" t="str">
        <f>IF($D591="", "", COUNTIF($D$11:$D$2510, "&gt;"&amp;$D591)+1+COUNTIF($D$11:$D591, $D591)-1)</f>
        <v/>
      </c>
      <c r="AH591" s="92" t="str">
        <f t="shared" si="107"/>
        <v/>
      </c>
      <c r="AJ591" s="26" t="str">
        <f t="shared" si="108"/>
        <v/>
      </c>
      <c r="AK591" s="26" t="str">
        <f t="shared" si="109"/>
        <v/>
      </c>
    </row>
    <row r="592" spans="1:37" x14ac:dyDescent="0.25">
      <c r="A592" s="97"/>
      <c r="B592" s="26" t="str">
        <f t="shared" si="99"/>
        <v/>
      </c>
      <c r="C592" s="97"/>
      <c r="D592" s="123"/>
      <c r="E592" s="124"/>
      <c r="F592" s="125"/>
      <c r="G592" s="97"/>
      <c r="H592" s="24" t="str">
        <f>IF($E592="", "", IFERROR(ROUND($E592*INDEX('Intro &amp; Setup'!$BY$8:$BY$9, MATCH($E$8, 'Intro &amp; Setup'!$BX$8:$BX$9, 0)), 2), ""))</f>
        <v/>
      </c>
      <c r="I592" s="18" t="str">
        <f>IF(OR($E592="", $F592=""), "", IF($E$8='Intro &amp; Setup'!$BX$9, $F592/$E592, IF($H$8='Intro &amp; Setup'!$BX$9, $F592/$H592, "")))</f>
        <v/>
      </c>
      <c r="J592" s="21" t="str">
        <f>IF(OR($E592="", $F592=""), "", IF($E$8='Intro &amp; Setup'!$BX$8, $F592/$E592, IF($H$8='Intro &amp; Setup'!$BX$8, $F592/$H592, "")))</f>
        <v/>
      </c>
      <c r="K592" s="97"/>
      <c r="L592" s="42" t="str">
        <f t="array" ref="L592">IF($W592="", "", IFERROR(INDEX('Standard Runs'!$D$11:$D$65, MATCH(1, ('Standard Runs'!$F$11:$F$65&lt;=E592)*('Standard Runs'!$G$11:$G$65&gt;=E592), 0)), ""))</f>
        <v/>
      </c>
      <c r="M592" s="45" t="str">
        <f t="shared" si="100"/>
        <v/>
      </c>
      <c r="N592" s="97"/>
      <c r="O592" s="52" t="str">
        <f t="shared" si="101"/>
        <v/>
      </c>
      <c r="P592" s="53" t="str">
        <f>IF(OR($L592="", $M592=""), "", COUNTIFS($L$11:$L$2510, $L592, $M$11:$M$2510, "&lt;"&amp;$M592)+1+COUNTIFS($L$11:$L592, $L592, $M$11:$M592, $M592)-1)</f>
        <v/>
      </c>
      <c r="Q592" s="97"/>
      <c r="R592" s="57" t="str">
        <f t="array" ref="R592">IF(OR($L592="", $M592=""), "", MIN(IF($L$11:$L$2510=$L592, $M$11:$M$2510)))</f>
        <v/>
      </c>
      <c r="S592" s="18" t="str">
        <f t="array" ref="S592">IF(OR($L592="", $M592=""), "", AVERAGEIF($L$11:$L$2510, $L592, $M$11:$M$2510))</f>
        <v/>
      </c>
      <c r="T592" s="21" t="str">
        <f t="array" ref="T592">IF(OR($L592="", $M592=""), "", MAX(IF($L$11:$L$2510=$L592, $M$11:$M$2510)))</f>
        <v/>
      </c>
      <c r="U592" s="97"/>
      <c r="W592" s="26" t="str">
        <f t="shared" si="102"/>
        <v/>
      </c>
      <c r="X592" s="26" t="str">
        <f t="shared" si="103"/>
        <v/>
      </c>
      <c r="Z592" s="48" t="str">
        <f>IFERROR(INDEX('Standard Runs'!$E$11:$E$65, MATCH($L592, 'Standard Runs'!$D$11:$D$65, 0)), "")</f>
        <v/>
      </c>
      <c r="AB592" s="26" t="str">
        <f t="shared" si="104"/>
        <v/>
      </c>
      <c r="AC592" s="26" t="str">
        <f t="shared" si="105"/>
        <v/>
      </c>
      <c r="AE592" s="26" t="str">
        <f t="shared" si="106"/>
        <v/>
      </c>
      <c r="AG592" s="26" t="str">
        <f>IF($D592="", "", COUNTIF($D$11:$D$2510, "&gt;"&amp;$D592)+1+COUNTIF($D$11:$D592, $D592)-1)</f>
        <v/>
      </c>
      <c r="AH592" s="92" t="str">
        <f t="shared" si="107"/>
        <v/>
      </c>
      <c r="AJ592" s="26" t="str">
        <f t="shared" si="108"/>
        <v/>
      </c>
      <c r="AK592" s="26" t="str">
        <f t="shared" si="109"/>
        <v/>
      </c>
    </row>
    <row r="593" spans="1:37" x14ac:dyDescent="0.25">
      <c r="A593" s="97"/>
      <c r="B593" s="26" t="str">
        <f t="shared" si="99"/>
        <v/>
      </c>
      <c r="C593" s="97"/>
      <c r="D593" s="123"/>
      <c r="E593" s="124"/>
      <c r="F593" s="125"/>
      <c r="G593" s="97"/>
      <c r="H593" s="24" t="str">
        <f>IF($E593="", "", IFERROR(ROUND($E593*INDEX('Intro &amp; Setup'!$BY$8:$BY$9, MATCH($E$8, 'Intro &amp; Setup'!$BX$8:$BX$9, 0)), 2), ""))</f>
        <v/>
      </c>
      <c r="I593" s="18" t="str">
        <f>IF(OR($E593="", $F593=""), "", IF($E$8='Intro &amp; Setup'!$BX$9, $F593/$E593, IF($H$8='Intro &amp; Setup'!$BX$9, $F593/$H593, "")))</f>
        <v/>
      </c>
      <c r="J593" s="21" t="str">
        <f>IF(OR($E593="", $F593=""), "", IF($E$8='Intro &amp; Setup'!$BX$8, $F593/$E593, IF($H$8='Intro &amp; Setup'!$BX$8, $F593/$H593, "")))</f>
        <v/>
      </c>
      <c r="K593" s="97"/>
      <c r="L593" s="42" t="str">
        <f t="array" ref="L593">IF($W593="", "", IFERROR(INDEX('Standard Runs'!$D$11:$D$65, MATCH(1, ('Standard Runs'!$F$11:$F$65&lt;=E593)*('Standard Runs'!$G$11:$G$65&gt;=E593), 0)), ""))</f>
        <v/>
      </c>
      <c r="M593" s="45" t="str">
        <f t="shared" si="100"/>
        <v/>
      </c>
      <c r="N593" s="97"/>
      <c r="O593" s="52" t="str">
        <f t="shared" si="101"/>
        <v/>
      </c>
      <c r="P593" s="53" t="str">
        <f>IF(OR($L593="", $M593=""), "", COUNTIFS($L$11:$L$2510, $L593, $M$11:$M$2510, "&lt;"&amp;$M593)+1+COUNTIFS($L$11:$L593, $L593, $M$11:$M593, $M593)-1)</f>
        <v/>
      </c>
      <c r="Q593" s="97"/>
      <c r="R593" s="57" t="str">
        <f t="array" ref="R593">IF(OR($L593="", $M593=""), "", MIN(IF($L$11:$L$2510=$L593, $M$11:$M$2510)))</f>
        <v/>
      </c>
      <c r="S593" s="18" t="str">
        <f t="array" ref="S593">IF(OR($L593="", $M593=""), "", AVERAGEIF($L$11:$L$2510, $L593, $M$11:$M$2510))</f>
        <v/>
      </c>
      <c r="T593" s="21" t="str">
        <f t="array" ref="T593">IF(OR($L593="", $M593=""), "", MAX(IF($L$11:$L$2510=$L593, $M$11:$M$2510)))</f>
        <v/>
      </c>
      <c r="U593" s="97"/>
      <c r="W593" s="26" t="str">
        <f t="shared" si="102"/>
        <v/>
      </c>
      <c r="X593" s="26" t="str">
        <f t="shared" si="103"/>
        <v/>
      </c>
      <c r="Z593" s="48" t="str">
        <f>IFERROR(INDEX('Standard Runs'!$E$11:$E$65, MATCH($L593, 'Standard Runs'!$D$11:$D$65, 0)), "")</f>
        <v/>
      </c>
      <c r="AB593" s="26" t="str">
        <f t="shared" si="104"/>
        <v/>
      </c>
      <c r="AC593" s="26" t="str">
        <f t="shared" si="105"/>
        <v/>
      </c>
      <c r="AE593" s="26" t="str">
        <f t="shared" si="106"/>
        <v/>
      </c>
      <c r="AG593" s="26" t="str">
        <f>IF($D593="", "", COUNTIF($D$11:$D$2510, "&gt;"&amp;$D593)+1+COUNTIF($D$11:$D593, $D593)-1)</f>
        <v/>
      </c>
      <c r="AH593" s="92" t="str">
        <f t="shared" si="107"/>
        <v/>
      </c>
      <c r="AJ593" s="26" t="str">
        <f t="shared" si="108"/>
        <v/>
      </c>
      <c r="AK593" s="26" t="str">
        <f t="shared" si="109"/>
        <v/>
      </c>
    </row>
    <row r="594" spans="1:37" x14ac:dyDescent="0.25">
      <c r="A594" s="97"/>
      <c r="B594" s="26" t="str">
        <f t="shared" si="99"/>
        <v/>
      </c>
      <c r="C594" s="97"/>
      <c r="D594" s="123"/>
      <c r="E594" s="124"/>
      <c r="F594" s="125"/>
      <c r="G594" s="97"/>
      <c r="H594" s="24" t="str">
        <f>IF($E594="", "", IFERROR(ROUND($E594*INDEX('Intro &amp; Setup'!$BY$8:$BY$9, MATCH($E$8, 'Intro &amp; Setup'!$BX$8:$BX$9, 0)), 2), ""))</f>
        <v/>
      </c>
      <c r="I594" s="18" t="str">
        <f>IF(OR($E594="", $F594=""), "", IF($E$8='Intro &amp; Setup'!$BX$9, $F594/$E594, IF($H$8='Intro &amp; Setup'!$BX$9, $F594/$H594, "")))</f>
        <v/>
      </c>
      <c r="J594" s="21" t="str">
        <f>IF(OR($E594="", $F594=""), "", IF($E$8='Intro &amp; Setup'!$BX$8, $F594/$E594, IF($H$8='Intro &amp; Setup'!$BX$8, $F594/$H594, "")))</f>
        <v/>
      </c>
      <c r="K594" s="97"/>
      <c r="L594" s="42" t="str">
        <f t="array" ref="L594">IF($W594="", "", IFERROR(INDEX('Standard Runs'!$D$11:$D$65, MATCH(1, ('Standard Runs'!$F$11:$F$65&lt;=E594)*('Standard Runs'!$G$11:$G$65&gt;=E594), 0)), ""))</f>
        <v/>
      </c>
      <c r="M594" s="45" t="str">
        <f t="shared" si="100"/>
        <v/>
      </c>
      <c r="N594" s="97"/>
      <c r="O594" s="52" t="str">
        <f t="shared" si="101"/>
        <v/>
      </c>
      <c r="P594" s="53" t="str">
        <f>IF(OR($L594="", $M594=""), "", COUNTIFS($L$11:$L$2510, $L594, $M$11:$M$2510, "&lt;"&amp;$M594)+1+COUNTIFS($L$11:$L594, $L594, $M$11:$M594, $M594)-1)</f>
        <v/>
      </c>
      <c r="Q594" s="97"/>
      <c r="R594" s="57" t="str">
        <f t="array" ref="R594">IF(OR($L594="", $M594=""), "", MIN(IF($L$11:$L$2510=$L594, $M$11:$M$2510)))</f>
        <v/>
      </c>
      <c r="S594" s="18" t="str">
        <f t="array" ref="S594">IF(OR($L594="", $M594=""), "", AVERAGEIF($L$11:$L$2510, $L594, $M$11:$M$2510))</f>
        <v/>
      </c>
      <c r="T594" s="21" t="str">
        <f t="array" ref="T594">IF(OR($L594="", $M594=""), "", MAX(IF($L$11:$L$2510=$L594, $M$11:$M$2510)))</f>
        <v/>
      </c>
      <c r="U594" s="97"/>
      <c r="W594" s="26" t="str">
        <f t="shared" si="102"/>
        <v/>
      </c>
      <c r="X594" s="26" t="str">
        <f t="shared" si="103"/>
        <v/>
      </c>
      <c r="Z594" s="48" t="str">
        <f>IFERROR(INDEX('Standard Runs'!$E$11:$E$65, MATCH($L594, 'Standard Runs'!$D$11:$D$65, 0)), "")</f>
        <v/>
      </c>
      <c r="AB594" s="26" t="str">
        <f t="shared" si="104"/>
        <v/>
      </c>
      <c r="AC594" s="26" t="str">
        <f t="shared" si="105"/>
        <v/>
      </c>
      <c r="AE594" s="26" t="str">
        <f t="shared" si="106"/>
        <v/>
      </c>
      <c r="AG594" s="26" t="str">
        <f>IF($D594="", "", COUNTIF($D$11:$D$2510, "&gt;"&amp;$D594)+1+COUNTIF($D$11:$D594, $D594)-1)</f>
        <v/>
      </c>
      <c r="AH594" s="92" t="str">
        <f t="shared" si="107"/>
        <v/>
      </c>
      <c r="AJ594" s="26" t="str">
        <f t="shared" si="108"/>
        <v/>
      </c>
      <c r="AK594" s="26" t="str">
        <f t="shared" si="109"/>
        <v/>
      </c>
    </row>
    <row r="595" spans="1:37" x14ac:dyDescent="0.25">
      <c r="A595" s="97"/>
      <c r="B595" s="26" t="str">
        <f t="shared" si="99"/>
        <v/>
      </c>
      <c r="C595" s="97"/>
      <c r="D595" s="123"/>
      <c r="E595" s="124"/>
      <c r="F595" s="125"/>
      <c r="G595" s="97"/>
      <c r="H595" s="24" t="str">
        <f>IF($E595="", "", IFERROR(ROUND($E595*INDEX('Intro &amp; Setup'!$BY$8:$BY$9, MATCH($E$8, 'Intro &amp; Setup'!$BX$8:$BX$9, 0)), 2), ""))</f>
        <v/>
      </c>
      <c r="I595" s="18" t="str">
        <f>IF(OR($E595="", $F595=""), "", IF($E$8='Intro &amp; Setup'!$BX$9, $F595/$E595, IF($H$8='Intro &amp; Setup'!$BX$9, $F595/$H595, "")))</f>
        <v/>
      </c>
      <c r="J595" s="21" t="str">
        <f>IF(OR($E595="", $F595=""), "", IF($E$8='Intro &amp; Setup'!$BX$8, $F595/$E595, IF($H$8='Intro &amp; Setup'!$BX$8, $F595/$H595, "")))</f>
        <v/>
      </c>
      <c r="K595" s="97"/>
      <c r="L595" s="42" t="str">
        <f t="array" ref="L595">IF($W595="", "", IFERROR(INDEX('Standard Runs'!$D$11:$D$65, MATCH(1, ('Standard Runs'!$F$11:$F$65&lt;=E595)*('Standard Runs'!$G$11:$G$65&gt;=E595), 0)), ""))</f>
        <v/>
      </c>
      <c r="M595" s="45" t="str">
        <f t="shared" si="100"/>
        <v/>
      </c>
      <c r="N595" s="97"/>
      <c r="O595" s="52" t="str">
        <f t="shared" si="101"/>
        <v/>
      </c>
      <c r="P595" s="53" t="str">
        <f>IF(OR($L595="", $M595=""), "", COUNTIFS($L$11:$L$2510, $L595, $M$11:$M$2510, "&lt;"&amp;$M595)+1+COUNTIFS($L$11:$L595, $L595, $M$11:$M595, $M595)-1)</f>
        <v/>
      </c>
      <c r="Q595" s="97"/>
      <c r="R595" s="57" t="str">
        <f t="array" ref="R595">IF(OR($L595="", $M595=""), "", MIN(IF($L$11:$L$2510=$L595, $M$11:$M$2510)))</f>
        <v/>
      </c>
      <c r="S595" s="18" t="str">
        <f t="array" ref="S595">IF(OR($L595="", $M595=""), "", AVERAGEIF($L$11:$L$2510, $L595, $M$11:$M$2510))</f>
        <v/>
      </c>
      <c r="T595" s="21" t="str">
        <f t="array" ref="T595">IF(OR($L595="", $M595=""), "", MAX(IF($L$11:$L$2510=$L595, $M$11:$M$2510)))</f>
        <v/>
      </c>
      <c r="U595" s="97"/>
      <c r="W595" s="26" t="str">
        <f t="shared" si="102"/>
        <v/>
      </c>
      <c r="X595" s="26" t="str">
        <f t="shared" si="103"/>
        <v/>
      </c>
      <c r="Z595" s="48" t="str">
        <f>IFERROR(INDEX('Standard Runs'!$E$11:$E$65, MATCH($L595, 'Standard Runs'!$D$11:$D$65, 0)), "")</f>
        <v/>
      </c>
      <c r="AB595" s="26" t="str">
        <f t="shared" si="104"/>
        <v/>
      </c>
      <c r="AC595" s="26" t="str">
        <f t="shared" si="105"/>
        <v/>
      </c>
      <c r="AE595" s="26" t="str">
        <f t="shared" si="106"/>
        <v/>
      </c>
      <c r="AG595" s="26" t="str">
        <f>IF($D595="", "", COUNTIF($D$11:$D$2510, "&gt;"&amp;$D595)+1+COUNTIF($D$11:$D595, $D595)-1)</f>
        <v/>
      </c>
      <c r="AH595" s="92" t="str">
        <f t="shared" si="107"/>
        <v/>
      </c>
      <c r="AJ595" s="26" t="str">
        <f t="shared" si="108"/>
        <v/>
      </c>
      <c r="AK595" s="26" t="str">
        <f t="shared" si="109"/>
        <v/>
      </c>
    </row>
    <row r="596" spans="1:37" x14ac:dyDescent="0.25">
      <c r="A596" s="97"/>
      <c r="B596" s="26" t="str">
        <f t="shared" si="99"/>
        <v/>
      </c>
      <c r="C596" s="97"/>
      <c r="D596" s="123"/>
      <c r="E596" s="124"/>
      <c r="F596" s="125"/>
      <c r="G596" s="97"/>
      <c r="H596" s="24" t="str">
        <f>IF($E596="", "", IFERROR(ROUND($E596*INDEX('Intro &amp; Setup'!$BY$8:$BY$9, MATCH($E$8, 'Intro &amp; Setup'!$BX$8:$BX$9, 0)), 2), ""))</f>
        <v/>
      </c>
      <c r="I596" s="18" t="str">
        <f>IF(OR($E596="", $F596=""), "", IF($E$8='Intro &amp; Setup'!$BX$9, $F596/$E596, IF($H$8='Intro &amp; Setup'!$BX$9, $F596/$H596, "")))</f>
        <v/>
      </c>
      <c r="J596" s="21" t="str">
        <f>IF(OR($E596="", $F596=""), "", IF($E$8='Intro &amp; Setup'!$BX$8, $F596/$E596, IF($H$8='Intro &amp; Setup'!$BX$8, $F596/$H596, "")))</f>
        <v/>
      </c>
      <c r="K596" s="97"/>
      <c r="L596" s="42" t="str">
        <f t="array" ref="L596">IF($W596="", "", IFERROR(INDEX('Standard Runs'!$D$11:$D$65, MATCH(1, ('Standard Runs'!$F$11:$F$65&lt;=E596)*('Standard Runs'!$G$11:$G$65&gt;=E596), 0)), ""))</f>
        <v/>
      </c>
      <c r="M596" s="45" t="str">
        <f t="shared" si="100"/>
        <v/>
      </c>
      <c r="N596" s="97"/>
      <c r="O596" s="52" t="str">
        <f t="shared" si="101"/>
        <v/>
      </c>
      <c r="P596" s="53" t="str">
        <f>IF(OR($L596="", $M596=""), "", COUNTIFS($L$11:$L$2510, $L596, $M$11:$M$2510, "&lt;"&amp;$M596)+1+COUNTIFS($L$11:$L596, $L596, $M$11:$M596, $M596)-1)</f>
        <v/>
      </c>
      <c r="Q596" s="97"/>
      <c r="R596" s="57" t="str">
        <f t="array" ref="R596">IF(OR($L596="", $M596=""), "", MIN(IF($L$11:$L$2510=$L596, $M$11:$M$2510)))</f>
        <v/>
      </c>
      <c r="S596" s="18" t="str">
        <f t="array" ref="S596">IF(OR($L596="", $M596=""), "", AVERAGEIF($L$11:$L$2510, $L596, $M$11:$M$2510))</f>
        <v/>
      </c>
      <c r="T596" s="21" t="str">
        <f t="array" ref="T596">IF(OR($L596="", $M596=""), "", MAX(IF($L$11:$L$2510=$L596, $M$11:$M$2510)))</f>
        <v/>
      </c>
      <c r="U596" s="97"/>
      <c r="W596" s="26" t="str">
        <f t="shared" si="102"/>
        <v/>
      </c>
      <c r="X596" s="26" t="str">
        <f t="shared" si="103"/>
        <v/>
      </c>
      <c r="Z596" s="48" t="str">
        <f>IFERROR(INDEX('Standard Runs'!$E$11:$E$65, MATCH($L596, 'Standard Runs'!$D$11:$D$65, 0)), "")</f>
        <v/>
      </c>
      <c r="AB596" s="26" t="str">
        <f t="shared" si="104"/>
        <v/>
      </c>
      <c r="AC596" s="26" t="str">
        <f t="shared" si="105"/>
        <v/>
      </c>
      <c r="AE596" s="26" t="str">
        <f t="shared" si="106"/>
        <v/>
      </c>
      <c r="AG596" s="26" t="str">
        <f>IF($D596="", "", COUNTIF($D$11:$D$2510, "&gt;"&amp;$D596)+1+COUNTIF($D$11:$D596, $D596)-1)</f>
        <v/>
      </c>
      <c r="AH596" s="92" t="str">
        <f t="shared" si="107"/>
        <v/>
      </c>
      <c r="AJ596" s="26" t="str">
        <f t="shared" si="108"/>
        <v/>
      </c>
      <c r="AK596" s="26" t="str">
        <f t="shared" si="109"/>
        <v/>
      </c>
    </row>
    <row r="597" spans="1:37" x14ac:dyDescent="0.25">
      <c r="A597" s="97"/>
      <c r="B597" s="26" t="str">
        <f t="shared" si="99"/>
        <v/>
      </c>
      <c r="C597" s="97"/>
      <c r="D597" s="123"/>
      <c r="E597" s="124"/>
      <c r="F597" s="125"/>
      <c r="G597" s="97"/>
      <c r="H597" s="24" t="str">
        <f>IF($E597="", "", IFERROR(ROUND($E597*INDEX('Intro &amp; Setup'!$BY$8:$BY$9, MATCH($E$8, 'Intro &amp; Setup'!$BX$8:$BX$9, 0)), 2), ""))</f>
        <v/>
      </c>
      <c r="I597" s="18" t="str">
        <f>IF(OR($E597="", $F597=""), "", IF($E$8='Intro &amp; Setup'!$BX$9, $F597/$E597, IF($H$8='Intro &amp; Setup'!$BX$9, $F597/$H597, "")))</f>
        <v/>
      </c>
      <c r="J597" s="21" t="str">
        <f>IF(OR($E597="", $F597=""), "", IF($E$8='Intro &amp; Setup'!$BX$8, $F597/$E597, IF($H$8='Intro &amp; Setup'!$BX$8, $F597/$H597, "")))</f>
        <v/>
      </c>
      <c r="K597" s="97"/>
      <c r="L597" s="42" t="str">
        <f t="array" ref="L597">IF($W597="", "", IFERROR(INDEX('Standard Runs'!$D$11:$D$65, MATCH(1, ('Standard Runs'!$F$11:$F$65&lt;=E597)*('Standard Runs'!$G$11:$G$65&gt;=E597), 0)), ""))</f>
        <v/>
      </c>
      <c r="M597" s="45" t="str">
        <f t="shared" si="100"/>
        <v/>
      </c>
      <c r="N597" s="97"/>
      <c r="O597" s="52" t="str">
        <f t="shared" si="101"/>
        <v/>
      </c>
      <c r="P597" s="53" t="str">
        <f>IF(OR($L597="", $M597=""), "", COUNTIFS($L$11:$L$2510, $L597, $M$11:$M$2510, "&lt;"&amp;$M597)+1+COUNTIFS($L$11:$L597, $L597, $M$11:$M597, $M597)-1)</f>
        <v/>
      </c>
      <c r="Q597" s="97"/>
      <c r="R597" s="57" t="str">
        <f t="array" ref="R597">IF(OR($L597="", $M597=""), "", MIN(IF($L$11:$L$2510=$L597, $M$11:$M$2510)))</f>
        <v/>
      </c>
      <c r="S597" s="18" t="str">
        <f t="array" ref="S597">IF(OR($L597="", $M597=""), "", AVERAGEIF($L$11:$L$2510, $L597, $M$11:$M$2510))</f>
        <v/>
      </c>
      <c r="T597" s="21" t="str">
        <f t="array" ref="T597">IF(OR($L597="", $M597=""), "", MAX(IF($L$11:$L$2510=$L597, $M$11:$M$2510)))</f>
        <v/>
      </c>
      <c r="U597" s="97"/>
      <c r="W597" s="26" t="str">
        <f t="shared" si="102"/>
        <v/>
      </c>
      <c r="X597" s="26" t="str">
        <f t="shared" si="103"/>
        <v/>
      </c>
      <c r="Z597" s="48" t="str">
        <f>IFERROR(INDEX('Standard Runs'!$E$11:$E$65, MATCH($L597, 'Standard Runs'!$D$11:$D$65, 0)), "")</f>
        <v/>
      </c>
      <c r="AB597" s="26" t="str">
        <f t="shared" si="104"/>
        <v/>
      </c>
      <c r="AC597" s="26" t="str">
        <f t="shared" si="105"/>
        <v/>
      </c>
      <c r="AE597" s="26" t="str">
        <f t="shared" si="106"/>
        <v/>
      </c>
      <c r="AG597" s="26" t="str">
        <f>IF($D597="", "", COUNTIF($D$11:$D$2510, "&gt;"&amp;$D597)+1+COUNTIF($D$11:$D597, $D597)-1)</f>
        <v/>
      </c>
      <c r="AH597" s="92" t="str">
        <f t="shared" si="107"/>
        <v/>
      </c>
      <c r="AJ597" s="26" t="str">
        <f t="shared" si="108"/>
        <v/>
      </c>
      <c r="AK597" s="26" t="str">
        <f t="shared" si="109"/>
        <v/>
      </c>
    </row>
    <row r="598" spans="1:37" x14ac:dyDescent="0.25">
      <c r="A598" s="97"/>
      <c r="B598" s="26" t="str">
        <f t="shared" si="99"/>
        <v/>
      </c>
      <c r="C598" s="97"/>
      <c r="D598" s="123"/>
      <c r="E598" s="124"/>
      <c r="F598" s="125"/>
      <c r="G598" s="97"/>
      <c r="H598" s="24" t="str">
        <f>IF($E598="", "", IFERROR(ROUND($E598*INDEX('Intro &amp; Setup'!$BY$8:$BY$9, MATCH($E$8, 'Intro &amp; Setup'!$BX$8:$BX$9, 0)), 2), ""))</f>
        <v/>
      </c>
      <c r="I598" s="18" t="str">
        <f>IF(OR($E598="", $F598=""), "", IF($E$8='Intro &amp; Setup'!$BX$9, $F598/$E598, IF($H$8='Intro &amp; Setup'!$BX$9, $F598/$H598, "")))</f>
        <v/>
      </c>
      <c r="J598" s="21" t="str">
        <f>IF(OR($E598="", $F598=""), "", IF($E$8='Intro &amp; Setup'!$BX$8, $F598/$E598, IF($H$8='Intro &amp; Setup'!$BX$8, $F598/$H598, "")))</f>
        <v/>
      </c>
      <c r="K598" s="97"/>
      <c r="L598" s="42" t="str">
        <f t="array" ref="L598">IF($W598="", "", IFERROR(INDEX('Standard Runs'!$D$11:$D$65, MATCH(1, ('Standard Runs'!$F$11:$F$65&lt;=E598)*('Standard Runs'!$G$11:$G$65&gt;=E598), 0)), ""))</f>
        <v/>
      </c>
      <c r="M598" s="45" t="str">
        <f t="shared" si="100"/>
        <v/>
      </c>
      <c r="N598" s="97"/>
      <c r="O598" s="52" t="str">
        <f t="shared" si="101"/>
        <v/>
      </c>
      <c r="P598" s="53" t="str">
        <f>IF(OR($L598="", $M598=""), "", COUNTIFS($L$11:$L$2510, $L598, $M$11:$M$2510, "&lt;"&amp;$M598)+1+COUNTIFS($L$11:$L598, $L598, $M$11:$M598, $M598)-1)</f>
        <v/>
      </c>
      <c r="Q598" s="97"/>
      <c r="R598" s="57" t="str">
        <f t="array" ref="R598">IF(OR($L598="", $M598=""), "", MIN(IF($L$11:$L$2510=$L598, $M$11:$M$2510)))</f>
        <v/>
      </c>
      <c r="S598" s="18" t="str">
        <f t="array" ref="S598">IF(OR($L598="", $M598=""), "", AVERAGEIF($L$11:$L$2510, $L598, $M$11:$M$2510))</f>
        <v/>
      </c>
      <c r="T598" s="21" t="str">
        <f t="array" ref="T598">IF(OR($L598="", $M598=""), "", MAX(IF($L$11:$L$2510=$L598, $M$11:$M$2510)))</f>
        <v/>
      </c>
      <c r="U598" s="97"/>
      <c r="W598" s="26" t="str">
        <f t="shared" si="102"/>
        <v/>
      </c>
      <c r="X598" s="26" t="str">
        <f t="shared" si="103"/>
        <v/>
      </c>
      <c r="Z598" s="48" t="str">
        <f>IFERROR(INDEX('Standard Runs'!$E$11:$E$65, MATCH($L598, 'Standard Runs'!$D$11:$D$65, 0)), "")</f>
        <v/>
      </c>
      <c r="AB598" s="26" t="str">
        <f t="shared" si="104"/>
        <v/>
      </c>
      <c r="AC598" s="26" t="str">
        <f t="shared" si="105"/>
        <v/>
      </c>
      <c r="AE598" s="26" t="str">
        <f t="shared" si="106"/>
        <v/>
      </c>
      <c r="AG598" s="26" t="str">
        <f>IF($D598="", "", COUNTIF($D$11:$D$2510, "&gt;"&amp;$D598)+1+COUNTIF($D$11:$D598, $D598)-1)</f>
        <v/>
      </c>
      <c r="AH598" s="92" t="str">
        <f t="shared" si="107"/>
        <v/>
      </c>
      <c r="AJ598" s="26" t="str">
        <f t="shared" si="108"/>
        <v/>
      </c>
      <c r="AK598" s="26" t="str">
        <f t="shared" si="109"/>
        <v/>
      </c>
    </row>
    <row r="599" spans="1:37" x14ac:dyDescent="0.25">
      <c r="A599" s="97"/>
      <c r="B599" s="26" t="str">
        <f t="shared" si="99"/>
        <v/>
      </c>
      <c r="C599" s="97"/>
      <c r="D599" s="123"/>
      <c r="E599" s="124"/>
      <c r="F599" s="125"/>
      <c r="G599" s="97"/>
      <c r="H599" s="24" t="str">
        <f>IF($E599="", "", IFERROR(ROUND($E599*INDEX('Intro &amp; Setup'!$BY$8:$BY$9, MATCH($E$8, 'Intro &amp; Setup'!$BX$8:$BX$9, 0)), 2), ""))</f>
        <v/>
      </c>
      <c r="I599" s="18" t="str">
        <f>IF(OR($E599="", $F599=""), "", IF($E$8='Intro &amp; Setup'!$BX$9, $F599/$E599, IF($H$8='Intro &amp; Setup'!$BX$9, $F599/$H599, "")))</f>
        <v/>
      </c>
      <c r="J599" s="21" t="str">
        <f>IF(OR($E599="", $F599=""), "", IF($E$8='Intro &amp; Setup'!$BX$8, $F599/$E599, IF($H$8='Intro &amp; Setup'!$BX$8, $F599/$H599, "")))</f>
        <v/>
      </c>
      <c r="K599" s="97"/>
      <c r="L599" s="42" t="str">
        <f t="array" ref="L599">IF($W599="", "", IFERROR(INDEX('Standard Runs'!$D$11:$D$65, MATCH(1, ('Standard Runs'!$F$11:$F$65&lt;=E599)*('Standard Runs'!$G$11:$G$65&gt;=E599), 0)), ""))</f>
        <v/>
      </c>
      <c r="M599" s="45" t="str">
        <f t="shared" si="100"/>
        <v/>
      </c>
      <c r="N599" s="97"/>
      <c r="O599" s="52" t="str">
        <f t="shared" si="101"/>
        <v/>
      </c>
      <c r="P599" s="53" t="str">
        <f>IF(OR($L599="", $M599=""), "", COUNTIFS($L$11:$L$2510, $L599, $M$11:$M$2510, "&lt;"&amp;$M599)+1+COUNTIFS($L$11:$L599, $L599, $M$11:$M599, $M599)-1)</f>
        <v/>
      </c>
      <c r="Q599" s="97"/>
      <c r="R599" s="57" t="str">
        <f t="array" ref="R599">IF(OR($L599="", $M599=""), "", MIN(IF($L$11:$L$2510=$L599, $M$11:$M$2510)))</f>
        <v/>
      </c>
      <c r="S599" s="18" t="str">
        <f t="array" ref="S599">IF(OR($L599="", $M599=""), "", AVERAGEIF($L$11:$L$2510, $L599, $M$11:$M$2510))</f>
        <v/>
      </c>
      <c r="T599" s="21" t="str">
        <f t="array" ref="T599">IF(OR($L599="", $M599=""), "", MAX(IF($L$11:$L$2510=$L599, $M$11:$M$2510)))</f>
        <v/>
      </c>
      <c r="U599" s="97"/>
      <c r="W599" s="26" t="str">
        <f t="shared" si="102"/>
        <v/>
      </c>
      <c r="X599" s="26" t="str">
        <f t="shared" si="103"/>
        <v/>
      </c>
      <c r="Z599" s="48" t="str">
        <f>IFERROR(INDEX('Standard Runs'!$E$11:$E$65, MATCH($L599, 'Standard Runs'!$D$11:$D$65, 0)), "")</f>
        <v/>
      </c>
      <c r="AB599" s="26" t="str">
        <f t="shared" si="104"/>
        <v/>
      </c>
      <c r="AC599" s="26" t="str">
        <f t="shared" si="105"/>
        <v/>
      </c>
      <c r="AE599" s="26" t="str">
        <f t="shared" si="106"/>
        <v/>
      </c>
      <c r="AG599" s="26" t="str">
        <f>IF($D599="", "", COUNTIF($D$11:$D$2510, "&gt;"&amp;$D599)+1+COUNTIF($D$11:$D599, $D599)-1)</f>
        <v/>
      </c>
      <c r="AH599" s="92" t="str">
        <f t="shared" si="107"/>
        <v/>
      </c>
      <c r="AJ599" s="26" t="str">
        <f t="shared" si="108"/>
        <v/>
      </c>
      <c r="AK599" s="26" t="str">
        <f t="shared" si="109"/>
        <v/>
      </c>
    </row>
    <row r="600" spans="1:37" x14ac:dyDescent="0.25">
      <c r="A600" s="97"/>
      <c r="B600" s="26" t="str">
        <f t="shared" si="99"/>
        <v/>
      </c>
      <c r="C600" s="97"/>
      <c r="D600" s="123"/>
      <c r="E600" s="124"/>
      <c r="F600" s="125"/>
      <c r="G600" s="97"/>
      <c r="H600" s="24" t="str">
        <f>IF($E600="", "", IFERROR(ROUND($E600*INDEX('Intro &amp; Setup'!$BY$8:$BY$9, MATCH($E$8, 'Intro &amp; Setup'!$BX$8:$BX$9, 0)), 2), ""))</f>
        <v/>
      </c>
      <c r="I600" s="18" t="str">
        <f>IF(OR($E600="", $F600=""), "", IF($E$8='Intro &amp; Setup'!$BX$9, $F600/$E600, IF($H$8='Intro &amp; Setup'!$BX$9, $F600/$H600, "")))</f>
        <v/>
      </c>
      <c r="J600" s="21" t="str">
        <f>IF(OR($E600="", $F600=""), "", IF($E$8='Intro &amp; Setup'!$BX$8, $F600/$E600, IF($H$8='Intro &amp; Setup'!$BX$8, $F600/$H600, "")))</f>
        <v/>
      </c>
      <c r="K600" s="97"/>
      <c r="L600" s="42" t="str">
        <f t="array" ref="L600">IF($W600="", "", IFERROR(INDEX('Standard Runs'!$D$11:$D$65, MATCH(1, ('Standard Runs'!$F$11:$F$65&lt;=E600)*('Standard Runs'!$G$11:$G$65&gt;=E600), 0)), ""))</f>
        <v/>
      </c>
      <c r="M600" s="45" t="str">
        <f t="shared" si="100"/>
        <v/>
      </c>
      <c r="N600" s="97"/>
      <c r="O600" s="52" t="str">
        <f t="shared" si="101"/>
        <v/>
      </c>
      <c r="P600" s="53" t="str">
        <f>IF(OR($L600="", $M600=""), "", COUNTIFS($L$11:$L$2510, $L600, $M$11:$M$2510, "&lt;"&amp;$M600)+1+COUNTIFS($L$11:$L600, $L600, $M$11:$M600, $M600)-1)</f>
        <v/>
      </c>
      <c r="Q600" s="97"/>
      <c r="R600" s="57" t="str">
        <f t="array" ref="R600">IF(OR($L600="", $M600=""), "", MIN(IF($L$11:$L$2510=$L600, $M$11:$M$2510)))</f>
        <v/>
      </c>
      <c r="S600" s="18" t="str">
        <f t="array" ref="S600">IF(OR($L600="", $M600=""), "", AVERAGEIF($L$11:$L$2510, $L600, $M$11:$M$2510))</f>
        <v/>
      </c>
      <c r="T600" s="21" t="str">
        <f t="array" ref="T600">IF(OR($L600="", $M600=""), "", MAX(IF($L$11:$L$2510=$L600, $M$11:$M$2510)))</f>
        <v/>
      </c>
      <c r="U600" s="97"/>
      <c r="W600" s="26" t="str">
        <f t="shared" si="102"/>
        <v/>
      </c>
      <c r="X600" s="26" t="str">
        <f t="shared" si="103"/>
        <v/>
      </c>
      <c r="Z600" s="48" t="str">
        <f>IFERROR(INDEX('Standard Runs'!$E$11:$E$65, MATCH($L600, 'Standard Runs'!$D$11:$D$65, 0)), "")</f>
        <v/>
      </c>
      <c r="AB600" s="26" t="str">
        <f t="shared" si="104"/>
        <v/>
      </c>
      <c r="AC600" s="26" t="str">
        <f t="shared" si="105"/>
        <v/>
      </c>
      <c r="AE600" s="26" t="str">
        <f t="shared" si="106"/>
        <v/>
      </c>
      <c r="AG600" s="26" t="str">
        <f>IF($D600="", "", COUNTIF($D$11:$D$2510, "&gt;"&amp;$D600)+1+COUNTIF($D$11:$D600, $D600)-1)</f>
        <v/>
      </c>
      <c r="AH600" s="92" t="str">
        <f t="shared" si="107"/>
        <v/>
      </c>
      <c r="AJ600" s="26" t="str">
        <f t="shared" si="108"/>
        <v/>
      </c>
      <c r="AK600" s="26" t="str">
        <f t="shared" si="109"/>
        <v/>
      </c>
    </row>
    <row r="601" spans="1:37" x14ac:dyDescent="0.25">
      <c r="A601" s="97"/>
      <c r="B601" s="26" t="str">
        <f t="shared" si="99"/>
        <v/>
      </c>
      <c r="C601" s="97"/>
      <c r="D601" s="123"/>
      <c r="E601" s="124"/>
      <c r="F601" s="125"/>
      <c r="G601" s="97"/>
      <c r="H601" s="24" t="str">
        <f>IF($E601="", "", IFERROR(ROUND($E601*INDEX('Intro &amp; Setup'!$BY$8:$BY$9, MATCH($E$8, 'Intro &amp; Setup'!$BX$8:$BX$9, 0)), 2), ""))</f>
        <v/>
      </c>
      <c r="I601" s="18" t="str">
        <f>IF(OR($E601="", $F601=""), "", IF($E$8='Intro &amp; Setup'!$BX$9, $F601/$E601, IF($H$8='Intro &amp; Setup'!$BX$9, $F601/$H601, "")))</f>
        <v/>
      </c>
      <c r="J601" s="21" t="str">
        <f>IF(OR($E601="", $F601=""), "", IF($E$8='Intro &amp; Setup'!$BX$8, $F601/$E601, IF($H$8='Intro &amp; Setup'!$BX$8, $F601/$H601, "")))</f>
        <v/>
      </c>
      <c r="K601" s="97"/>
      <c r="L601" s="42" t="str">
        <f t="array" ref="L601">IF($W601="", "", IFERROR(INDEX('Standard Runs'!$D$11:$D$65, MATCH(1, ('Standard Runs'!$F$11:$F$65&lt;=E601)*('Standard Runs'!$G$11:$G$65&gt;=E601), 0)), ""))</f>
        <v/>
      </c>
      <c r="M601" s="45" t="str">
        <f t="shared" si="100"/>
        <v/>
      </c>
      <c r="N601" s="97"/>
      <c r="O601" s="52" t="str">
        <f t="shared" si="101"/>
        <v/>
      </c>
      <c r="P601" s="53" t="str">
        <f>IF(OR($L601="", $M601=""), "", COUNTIFS($L$11:$L$2510, $L601, $M$11:$M$2510, "&lt;"&amp;$M601)+1+COUNTIFS($L$11:$L601, $L601, $M$11:$M601, $M601)-1)</f>
        <v/>
      </c>
      <c r="Q601" s="97"/>
      <c r="R601" s="57" t="str">
        <f t="array" ref="R601">IF(OR($L601="", $M601=""), "", MIN(IF($L$11:$L$2510=$L601, $M$11:$M$2510)))</f>
        <v/>
      </c>
      <c r="S601" s="18" t="str">
        <f t="array" ref="S601">IF(OR($L601="", $M601=""), "", AVERAGEIF($L$11:$L$2510, $L601, $M$11:$M$2510))</f>
        <v/>
      </c>
      <c r="T601" s="21" t="str">
        <f t="array" ref="T601">IF(OR($L601="", $M601=""), "", MAX(IF($L$11:$L$2510=$L601, $M$11:$M$2510)))</f>
        <v/>
      </c>
      <c r="U601" s="97"/>
      <c r="W601" s="26" t="str">
        <f t="shared" si="102"/>
        <v/>
      </c>
      <c r="X601" s="26" t="str">
        <f t="shared" si="103"/>
        <v/>
      </c>
      <c r="Z601" s="48" t="str">
        <f>IFERROR(INDEX('Standard Runs'!$E$11:$E$65, MATCH($L601, 'Standard Runs'!$D$11:$D$65, 0)), "")</f>
        <v/>
      </c>
      <c r="AB601" s="26" t="str">
        <f t="shared" si="104"/>
        <v/>
      </c>
      <c r="AC601" s="26" t="str">
        <f t="shared" si="105"/>
        <v/>
      </c>
      <c r="AE601" s="26" t="str">
        <f t="shared" si="106"/>
        <v/>
      </c>
      <c r="AG601" s="26" t="str">
        <f>IF($D601="", "", COUNTIF($D$11:$D$2510, "&gt;"&amp;$D601)+1+COUNTIF($D$11:$D601, $D601)-1)</f>
        <v/>
      </c>
      <c r="AH601" s="92" t="str">
        <f t="shared" si="107"/>
        <v/>
      </c>
      <c r="AJ601" s="26" t="str">
        <f t="shared" si="108"/>
        <v/>
      </c>
      <c r="AK601" s="26" t="str">
        <f t="shared" si="109"/>
        <v/>
      </c>
    </row>
    <row r="602" spans="1:37" x14ac:dyDescent="0.25">
      <c r="A602" s="97"/>
      <c r="B602" s="26" t="str">
        <f t="shared" si="99"/>
        <v/>
      </c>
      <c r="C602" s="97"/>
      <c r="D602" s="123"/>
      <c r="E602" s="124"/>
      <c r="F602" s="125"/>
      <c r="G602" s="97"/>
      <c r="H602" s="24" t="str">
        <f>IF($E602="", "", IFERROR(ROUND($E602*INDEX('Intro &amp; Setup'!$BY$8:$BY$9, MATCH($E$8, 'Intro &amp; Setup'!$BX$8:$BX$9, 0)), 2), ""))</f>
        <v/>
      </c>
      <c r="I602" s="18" t="str">
        <f>IF(OR($E602="", $F602=""), "", IF($E$8='Intro &amp; Setup'!$BX$9, $F602/$E602, IF($H$8='Intro &amp; Setup'!$BX$9, $F602/$H602, "")))</f>
        <v/>
      </c>
      <c r="J602" s="21" t="str">
        <f>IF(OR($E602="", $F602=""), "", IF($E$8='Intro &amp; Setup'!$BX$8, $F602/$E602, IF($H$8='Intro &amp; Setup'!$BX$8, $F602/$H602, "")))</f>
        <v/>
      </c>
      <c r="K602" s="97"/>
      <c r="L602" s="42" t="str">
        <f t="array" ref="L602">IF($W602="", "", IFERROR(INDEX('Standard Runs'!$D$11:$D$65, MATCH(1, ('Standard Runs'!$F$11:$F$65&lt;=E602)*('Standard Runs'!$G$11:$G$65&gt;=E602), 0)), ""))</f>
        <v/>
      </c>
      <c r="M602" s="45" t="str">
        <f t="shared" si="100"/>
        <v/>
      </c>
      <c r="N602" s="97"/>
      <c r="O602" s="52" t="str">
        <f t="shared" si="101"/>
        <v/>
      </c>
      <c r="P602" s="53" t="str">
        <f>IF(OR($L602="", $M602=""), "", COUNTIFS($L$11:$L$2510, $L602, $M$11:$M$2510, "&lt;"&amp;$M602)+1+COUNTIFS($L$11:$L602, $L602, $M$11:$M602, $M602)-1)</f>
        <v/>
      </c>
      <c r="Q602" s="97"/>
      <c r="R602" s="57" t="str">
        <f t="array" ref="R602">IF(OR($L602="", $M602=""), "", MIN(IF($L$11:$L$2510=$L602, $M$11:$M$2510)))</f>
        <v/>
      </c>
      <c r="S602" s="18" t="str">
        <f t="array" ref="S602">IF(OR($L602="", $M602=""), "", AVERAGEIF($L$11:$L$2510, $L602, $M$11:$M$2510))</f>
        <v/>
      </c>
      <c r="T602" s="21" t="str">
        <f t="array" ref="T602">IF(OR($L602="", $M602=""), "", MAX(IF($L$11:$L$2510=$L602, $M$11:$M$2510)))</f>
        <v/>
      </c>
      <c r="U602" s="97"/>
      <c r="W602" s="26" t="str">
        <f t="shared" si="102"/>
        <v/>
      </c>
      <c r="X602" s="26" t="str">
        <f t="shared" si="103"/>
        <v/>
      </c>
      <c r="Z602" s="48" t="str">
        <f>IFERROR(INDEX('Standard Runs'!$E$11:$E$65, MATCH($L602, 'Standard Runs'!$D$11:$D$65, 0)), "")</f>
        <v/>
      </c>
      <c r="AB602" s="26" t="str">
        <f t="shared" si="104"/>
        <v/>
      </c>
      <c r="AC602" s="26" t="str">
        <f t="shared" si="105"/>
        <v/>
      </c>
      <c r="AE602" s="26" t="str">
        <f t="shared" si="106"/>
        <v/>
      </c>
      <c r="AG602" s="26" t="str">
        <f>IF($D602="", "", COUNTIF($D$11:$D$2510, "&gt;"&amp;$D602)+1+COUNTIF($D$11:$D602, $D602)-1)</f>
        <v/>
      </c>
      <c r="AH602" s="92" t="str">
        <f t="shared" si="107"/>
        <v/>
      </c>
      <c r="AJ602" s="26" t="str">
        <f t="shared" si="108"/>
        <v/>
      </c>
      <c r="AK602" s="26" t="str">
        <f t="shared" si="109"/>
        <v/>
      </c>
    </row>
    <row r="603" spans="1:37" x14ac:dyDescent="0.25">
      <c r="A603" s="97"/>
      <c r="B603" s="26" t="str">
        <f t="shared" si="99"/>
        <v/>
      </c>
      <c r="C603" s="97"/>
      <c r="D603" s="123"/>
      <c r="E603" s="124"/>
      <c r="F603" s="125"/>
      <c r="G603" s="97"/>
      <c r="H603" s="24" t="str">
        <f>IF($E603="", "", IFERROR(ROUND($E603*INDEX('Intro &amp; Setup'!$BY$8:$BY$9, MATCH($E$8, 'Intro &amp; Setup'!$BX$8:$BX$9, 0)), 2), ""))</f>
        <v/>
      </c>
      <c r="I603" s="18" t="str">
        <f>IF(OR($E603="", $F603=""), "", IF($E$8='Intro &amp; Setup'!$BX$9, $F603/$E603, IF($H$8='Intro &amp; Setup'!$BX$9, $F603/$H603, "")))</f>
        <v/>
      </c>
      <c r="J603" s="21" t="str">
        <f>IF(OR($E603="", $F603=""), "", IF($E$8='Intro &amp; Setup'!$BX$8, $F603/$E603, IF($H$8='Intro &amp; Setup'!$BX$8, $F603/$H603, "")))</f>
        <v/>
      </c>
      <c r="K603" s="97"/>
      <c r="L603" s="42" t="str">
        <f t="array" ref="L603">IF($W603="", "", IFERROR(INDEX('Standard Runs'!$D$11:$D$65, MATCH(1, ('Standard Runs'!$F$11:$F$65&lt;=E603)*('Standard Runs'!$G$11:$G$65&gt;=E603), 0)), ""))</f>
        <v/>
      </c>
      <c r="M603" s="45" t="str">
        <f t="shared" si="100"/>
        <v/>
      </c>
      <c r="N603" s="97"/>
      <c r="O603" s="52" t="str">
        <f t="shared" si="101"/>
        <v/>
      </c>
      <c r="P603" s="53" t="str">
        <f>IF(OR($L603="", $M603=""), "", COUNTIFS($L$11:$L$2510, $L603, $M$11:$M$2510, "&lt;"&amp;$M603)+1+COUNTIFS($L$11:$L603, $L603, $M$11:$M603, $M603)-1)</f>
        <v/>
      </c>
      <c r="Q603" s="97"/>
      <c r="R603" s="57" t="str">
        <f t="array" ref="R603">IF(OR($L603="", $M603=""), "", MIN(IF($L$11:$L$2510=$L603, $M$11:$M$2510)))</f>
        <v/>
      </c>
      <c r="S603" s="18" t="str">
        <f t="array" ref="S603">IF(OR($L603="", $M603=""), "", AVERAGEIF($L$11:$L$2510, $L603, $M$11:$M$2510))</f>
        <v/>
      </c>
      <c r="T603" s="21" t="str">
        <f t="array" ref="T603">IF(OR($L603="", $M603=""), "", MAX(IF($L$11:$L$2510=$L603, $M$11:$M$2510)))</f>
        <v/>
      </c>
      <c r="U603" s="97"/>
      <c r="W603" s="26" t="str">
        <f t="shared" si="102"/>
        <v/>
      </c>
      <c r="X603" s="26" t="str">
        <f t="shared" si="103"/>
        <v/>
      </c>
      <c r="Z603" s="48" t="str">
        <f>IFERROR(INDEX('Standard Runs'!$E$11:$E$65, MATCH($L603, 'Standard Runs'!$D$11:$D$65, 0)), "")</f>
        <v/>
      </c>
      <c r="AB603" s="26" t="str">
        <f t="shared" si="104"/>
        <v/>
      </c>
      <c r="AC603" s="26" t="str">
        <f t="shared" si="105"/>
        <v/>
      </c>
      <c r="AE603" s="26" t="str">
        <f t="shared" si="106"/>
        <v/>
      </c>
      <c r="AG603" s="26" t="str">
        <f>IF($D603="", "", COUNTIF($D$11:$D$2510, "&gt;"&amp;$D603)+1+COUNTIF($D$11:$D603, $D603)-1)</f>
        <v/>
      </c>
      <c r="AH603" s="92" t="str">
        <f t="shared" si="107"/>
        <v/>
      </c>
      <c r="AJ603" s="26" t="str">
        <f t="shared" si="108"/>
        <v/>
      </c>
      <c r="AK603" s="26" t="str">
        <f t="shared" si="109"/>
        <v/>
      </c>
    </row>
    <row r="604" spans="1:37" x14ac:dyDescent="0.25">
      <c r="A604" s="97"/>
      <c r="B604" s="26" t="str">
        <f t="shared" si="99"/>
        <v/>
      </c>
      <c r="C604" s="97"/>
      <c r="D604" s="123"/>
      <c r="E604" s="124"/>
      <c r="F604" s="125"/>
      <c r="G604" s="97"/>
      <c r="H604" s="24" t="str">
        <f>IF($E604="", "", IFERROR(ROUND($E604*INDEX('Intro &amp; Setup'!$BY$8:$BY$9, MATCH($E$8, 'Intro &amp; Setup'!$BX$8:$BX$9, 0)), 2), ""))</f>
        <v/>
      </c>
      <c r="I604" s="18" t="str">
        <f>IF(OR($E604="", $F604=""), "", IF($E$8='Intro &amp; Setup'!$BX$9, $F604/$E604, IF($H$8='Intro &amp; Setup'!$BX$9, $F604/$H604, "")))</f>
        <v/>
      </c>
      <c r="J604" s="21" t="str">
        <f>IF(OR($E604="", $F604=""), "", IF($E$8='Intro &amp; Setup'!$BX$8, $F604/$E604, IF($H$8='Intro &amp; Setup'!$BX$8, $F604/$H604, "")))</f>
        <v/>
      </c>
      <c r="K604" s="97"/>
      <c r="L604" s="42" t="str">
        <f t="array" ref="L604">IF($W604="", "", IFERROR(INDEX('Standard Runs'!$D$11:$D$65, MATCH(1, ('Standard Runs'!$F$11:$F$65&lt;=E604)*('Standard Runs'!$G$11:$G$65&gt;=E604), 0)), ""))</f>
        <v/>
      </c>
      <c r="M604" s="45" t="str">
        <f t="shared" si="100"/>
        <v/>
      </c>
      <c r="N604" s="97"/>
      <c r="O604" s="52" t="str">
        <f t="shared" si="101"/>
        <v/>
      </c>
      <c r="P604" s="53" t="str">
        <f>IF(OR($L604="", $M604=""), "", COUNTIFS($L$11:$L$2510, $L604, $M$11:$M$2510, "&lt;"&amp;$M604)+1+COUNTIFS($L$11:$L604, $L604, $M$11:$M604, $M604)-1)</f>
        <v/>
      </c>
      <c r="Q604" s="97"/>
      <c r="R604" s="57" t="str">
        <f t="array" ref="R604">IF(OR($L604="", $M604=""), "", MIN(IF($L$11:$L$2510=$L604, $M$11:$M$2510)))</f>
        <v/>
      </c>
      <c r="S604" s="18" t="str">
        <f t="array" ref="S604">IF(OR($L604="", $M604=""), "", AVERAGEIF($L$11:$L$2510, $L604, $M$11:$M$2510))</f>
        <v/>
      </c>
      <c r="T604" s="21" t="str">
        <f t="array" ref="T604">IF(OR($L604="", $M604=""), "", MAX(IF($L$11:$L$2510=$L604, $M$11:$M$2510)))</f>
        <v/>
      </c>
      <c r="U604" s="97"/>
      <c r="W604" s="26" t="str">
        <f t="shared" si="102"/>
        <v/>
      </c>
      <c r="X604" s="26" t="str">
        <f t="shared" si="103"/>
        <v/>
      </c>
      <c r="Z604" s="48" t="str">
        <f>IFERROR(INDEX('Standard Runs'!$E$11:$E$65, MATCH($L604, 'Standard Runs'!$D$11:$D$65, 0)), "")</f>
        <v/>
      </c>
      <c r="AB604" s="26" t="str">
        <f t="shared" si="104"/>
        <v/>
      </c>
      <c r="AC604" s="26" t="str">
        <f t="shared" si="105"/>
        <v/>
      </c>
      <c r="AE604" s="26" t="str">
        <f t="shared" si="106"/>
        <v/>
      </c>
      <c r="AG604" s="26" t="str">
        <f>IF($D604="", "", COUNTIF($D$11:$D$2510, "&gt;"&amp;$D604)+1+COUNTIF($D$11:$D604, $D604)-1)</f>
        <v/>
      </c>
      <c r="AH604" s="92" t="str">
        <f t="shared" si="107"/>
        <v/>
      </c>
      <c r="AJ604" s="26" t="str">
        <f t="shared" si="108"/>
        <v/>
      </c>
      <c r="AK604" s="26" t="str">
        <f t="shared" si="109"/>
        <v/>
      </c>
    </row>
    <row r="605" spans="1:37" x14ac:dyDescent="0.25">
      <c r="A605" s="97"/>
      <c r="B605" s="26" t="str">
        <f t="shared" si="99"/>
        <v/>
      </c>
      <c r="C605" s="97"/>
      <c r="D605" s="123"/>
      <c r="E605" s="124"/>
      <c r="F605" s="125"/>
      <c r="G605" s="97"/>
      <c r="H605" s="24" t="str">
        <f>IF($E605="", "", IFERROR(ROUND($E605*INDEX('Intro &amp; Setup'!$BY$8:$BY$9, MATCH($E$8, 'Intro &amp; Setup'!$BX$8:$BX$9, 0)), 2), ""))</f>
        <v/>
      </c>
      <c r="I605" s="18" t="str">
        <f>IF(OR($E605="", $F605=""), "", IF($E$8='Intro &amp; Setup'!$BX$9, $F605/$E605, IF($H$8='Intro &amp; Setup'!$BX$9, $F605/$H605, "")))</f>
        <v/>
      </c>
      <c r="J605" s="21" t="str">
        <f>IF(OR($E605="", $F605=""), "", IF($E$8='Intro &amp; Setup'!$BX$8, $F605/$E605, IF($H$8='Intro &amp; Setup'!$BX$8, $F605/$H605, "")))</f>
        <v/>
      </c>
      <c r="K605" s="97"/>
      <c r="L605" s="42" t="str">
        <f t="array" ref="L605">IF($W605="", "", IFERROR(INDEX('Standard Runs'!$D$11:$D$65, MATCH(1, ('Standard Runs'!$F$11:$F$65&lt;=E605)*('Standard Runs'!$G$11:$G$65&gt;=E605), 0)), ""))</f>
        <v/>
      </c>
      <c r="M605" s="45" t="str">
        <f t="shared" si="100"/>
        <v/>
      </c>
      <c r="N605" s="97"/>
      <c r="O605" s="52" t="str">
        <f t="shared" si="101"/>
        <v/>
      </c>
      <c r="P605" s="53" t="str">
        <f>IF(OR($L605="", $M605=""), "", COUNTIFS($L$11:$L$2510, $L605, $M$11:$M$2510, "&lt;"&amp;$M605)+1+COUNTIFS($L$11:$L605, $L605, $M$11:$M605, $M605)-1)</f>
        <v/>
      </c>
      <c r="Q605" s="97"/>
      <c r="R605" s="57" t="str">
        <f t="array" ref="R605">IF(OR($L605="", $M605=""), "", MIN(IF($L$11:$L$2510=$L605, $M$11:$M$2510)))</f>
        <v/>
      </c>
      <c r="S605" s="18" t="str">
        <f t="array" ref="S605">IF(OR($L605="", $M605=""), "", AVERAGEIF($L$11:$L$2510, $L605, $M$11:$M$2510))</f>
        <v/>
      </c>
      <c r="T605" s="21" t="str">
        <f t="array" ref="T605">IF(OR($L605="", $M605=""), "", MAX(IF($L$11:$L$2510=$L605, $M$11:$M$2510)))</f>
        <v/>
      </c>
      <c r="U605" s="97"/>
      <c r="W605" s="26" t="str">
        <f t="shared" si="102"/>
        <v/>
      </c>
      <c r="X605" s="26" t="str">
        <f t="shared" si="103"/>
        <v/>
      </c>
      <c r="Z605" s="48" t="str">
        <f>IFERROR(INDEX('Standard Runs'!$E$11:$E$65, MATCH($L605, 'Standard Runs'!$D$11:$D$65, 0)), "")</f>
        <v/>
      </c>
      <c r="AB605" s="26" t="str">
        <f t="shared" si="104"/>
        <v/>
      </c>
      <c r="AC605" s="26" t="str">
        <f t="shared" si="105"/>
        <v/>
      </c>
      <c r="AE605" s="26" t="str">
        <f t="shared" si="106"/>
        <v/>
      </c>
      <c r="AG605" s="26" t="str">
        <f>IF($D605="", "", COUNTIF($D$11:$D$2510, "&gt;"&amp;$D605)+1+COUNTIF($D$11:$D605, $D605)-1)</f>
        <v/>
      </c>
      <c r="AH605" s="92" t="str">
        <f t="shared" si="107"/>
        <v/>
      </c>
      <c r="AJ605" s="26" t="str">
        <f t="shared" si="108"/>
        <v/>
      </c>
      <c r="AK605" s="26" t="str">
        <f t="shared" si="109"/>
        <v/>
      </c>
    </row>
    <row r="606" spans="1:37" x14ac:dyDescent="0.25">
      <c r="A606" s="97"/>
      <c r="B606" s="26" t="str">
        <f t="shared" si="99"/>
        <v/>
      </c>
      <c r="C606" s="97"/>
      <c r="D606" s="123"/>
      <c r="E606" s="124"/>
      <c r="F606" s="125"/>
      <c r="G606" s="97"/>
      <c r="H606" s="24" t="str">
        <f>IF($E606="", "", IFERROR(ROUND($E606*INDEX('Intro &amp; Setup'!$BY$8:$BY$9, MATCH($E$8, 'Intro &amp; Setup'!$BX$8:$BX$9, 0)), 2), ""))</f>
        <v/>
      </c>
      <c r="I606" s="18" t="str">
        <f>IF(OR($E606="", $F606=""), "", IF($E$8='Intro &amp; Setup'!$BX$9, $F606/$E606, IF($H$8='Intro &amp; Setup'!$BX$9, $F606/$H606, "")))</f>
        <v/>
      </c>
      <c r="J606" s="21" t="str">
        <f>IF(OR($E606="", $F606=""), "", IF($E$8='Intro &amp; Setup'!$BX$8, $F606/$E606, IF($H$8='Intro &amp; Setup'!$BX$8, $F606/$H606, "")))</f>
        <v/>
      </c>
      <c r="K606" s="97"/>
      <c r="L606" s="42" t="str">
        <f t="array" ref="L606">IF($W606="", "", IFERROR(INDEX('Standard Runs'!$D$11:$D$65, MATCH(1, ('Standard Runs'!$F$11:$F$65&lt;=E606)*('Standard Runs'!$G$11:$G$65&gt;=E606), 0)), ""))</f>
        <v/>
      </c>
      <c r="M606" s="45" t="str">
        <f t="shared" si="100"/>
        <v/>
      </c>
      <c r="N606" s="97"/>
      <c r="O606" s="52" t="str">
        <f t="shared" si="101"/>
        <v/>
      </c>
      <c r="P606" s="53" t="str">
        <f>IF(OR($L606="", $M606=""), "", COUNTIFS($L$11:$L$2510, $L606, $M$11:$M$2510, "&lt;"&amp;$M606)+1+COUNTIFS($L$11:$L606, $L606, $M$11:$M606, $M606)-1)</f>
        <v/>
      </c>
      <c r="Q606" s="97"/>
      <c r="R606" s="57" t="str">
        <f t="array" ref="R606">IF(OR($L606="", $M606=""), "", MIN(IF($L$11:$L$2510=$L606, $M$11:$M$2510)))</f>
        <v/>
      </c>
      <c r="S606" s="18" t="str">
        <f t="array" ref="S606">IF(OR($L606="", $M606=""), "", AVERAGEIF($L$11:$L$2510, $L606, $M$11:$M$2510))</f>
        <v/>
      </c>
      <c r="T606" s="21" t="str">
        <f t="array" ref="T606">IF(OR($L606="", $M606=""), "", MAX(IF($L$11:$L$2510=$L606, $M$11:$M$2510)))</f>
        <v/>
      </c>
      <c r="U606" s="97"/>
      <c r="W606" s="26" t="str">
        <f t="shared" si="102"/>
        <v/>
      </c>
      <c r="X606" s="26" t="str">
        <f t="shared" si="103"/>
        <v/>
      </c>
      <c r="Z606" s="48" t="str">
        <f>IFERROR(INDEX('Standard Runs'!$E$11:$E$65, MATCH($L606, 'Standard Runs'!$D$11:$D$65, 0)), "")</f>
        <v/>
      </c>
      <c r="AB606" s="26" t="str">
        <f t="shared" si="104"/>
        <v/>
      </c>
      <c r="AC606" s="26" t="str">
        <f t="shared" si="105"/>
        <v/>
      </c>
      <c r="AE606" s="26" t="str">
        <f t="shared" si="106"/>
        <v/>
      </c>
      <c r="AG606" s="26" t="str">
        <f>IF($D606="", "", COUNTIF($D$11:$D$2510, "&gt;"&amp;$D606)+1+COUNTIF($D$11:$D606, $D606)-1)</f>
        <v/>
      </c>
      <c r="AH606" s="92" t="str">
        <f t="shared" si="107"/>
        <v/>
      </c>
      <c r="AJ606" s="26" t="str">
        <f t="shared" si="108"/>
        <v/>
      </c>
      <c r="AK606" s="26" t="str">
        <f t="shared" si="109"/>
        <v/>
      </c>
    </row>
    <row r="607" spans="1:37" x14ac:dyDescent="0.25">
      <c r="A607" s="97"/>
      <c r="B607" s="26" t="str">
        <f t="shared" si="99"/>
        <v/>
      </c>
      <c r="C607" s="97"/>
      <c r="D607" s="123"/>
      <c r="E607" s="124"/>
      <c r="F607" s="125"/>
      <c r="G607" s="97"/>
      <c r="H607" s="24" t="str">
        <f>IF($E607="", "", IFERROR(ROUND($E607*INDEX('Intro &amp; Setup'!$BY$8:$BY$9, MATCH($E$8, 'Intro &amp; Setup'!$BX$8:$BX$9, 0)), 2), ""))</f>
        <v/>
      </c>
      <c r="I607" s="18" t="str">
        <f>IF(OR($E607="", $F607=""), "", IF($E$8='Intro &amp; Setup'!$BX$9, $F607/$E607, IF($H$8='Intro &amp; Setup'!$BX$9, $F607/$H607, "")))</f>
        <v/>
      </c>
      <c r="J607" s="21" t="str">
        <f>IF(OR($E607="", $F607=""), "", IF($E$8='Intro &amp; Setup'!$BX$8, $F607/$E607, IF($H$8='Intro &amp; Setup'!$BX$8, $F607/$H607, "")))</f>
        <v/>
      </c>
      <c r="K607" s="97"/>
      <c r="L607" s="42" t="str">
        <f t="array" ref="L607">IF($W607="", "", IFERROR(INDEX('Standard Runs'!$D$11:$D$65, MATCH(1, ('Standard Runs'!$F$11:$F$65&lt;=E607)*('Standard Runs'!$G$11:$G$65&gt;=E607), 0)), ""))</f>
        <v/>
      </c>
      <c r="M607" s="45" t="str">
        <f t="shared" si="100"/>
        <v/>
      </c>
      <c r="N607" s="97"/>
      <c r="O607" s="52" t="str">
        <f t="shared" si="101"/>
        <v/>
      </c>
      <c r="P607" s="53" t="str">
        <f>IF(OR($L607="", $M607=""), "", COUNTIFS($L$11:$L$2510, $L607, $M$11:$M$2510, "&lt;"&amp;$M607)+1+COUNTIFS($L$11:$L607, $L607, $M$11:$M607, $M607)-1)</f>
        <v/>
      </c>
      <c r="Q607" s="97"/>
      <c r="R607" s="57" t="str">
        <f t="array" ref="R607">IF(OR($L607="", $M607=""), "", MIN(IF($L$11:$L$2510=$L607, $M$11:$M$2510)))</f>
        <v/>
      </c>
      <c r="S607" s="18" t="str">
        <f t="array" ref="S607">IF(OR($L607="", $M607=""), "", AVERAGEIF($L$11:$L$2510, $L607, $M$11:$M$2510))</f>
        <v/>
      </c>
      <c r="T607" s="21" t="str">
        <f t="array" ref="T607">IF(OR($L607="", $M607=""), "", MAX(IF($L$11:$L$2510=$L607, $M$11:$M$2510)))</f>
        <v/>
      </c>
      <c r="U607" s="97"/>
      <c r="W607" s="26" t="str">
        <f t="shared" si="102"/>
        <v/>
      </c>
      <c r="X607" s="26" t="str">
        <f t="shared" si="103"/>
        <v/>
      </c>
      <c r="Z607" s="48" t="str">
        <f>IFERROR(INDEX('Standard Runs'!$E$11:$E$65, MATCH($L607, 'Standard Runs'!$D$11:$D$65, 0)), "")</f>
        <v/>
      </c>
      <c r="AB607" s="26" t="str">
        <f t="shared" si="104"/>
        <v/>
      </c>
      <c r="AC607" s="26" t="str">
        <f t="shared" si="105"/>
        <v/>
      </c>
      <c r="AE607" s="26" t="str">
        <f t="shared" si="106"/>
        <v/>
      </c>
      <c r="AG607" s="26" t="str">
        <f>IF($D607="", "", COUNTIF($D$11:$D$2510, "&gt;"&amp;$D607)+1+COUNTIF($D$11:$D607, $D607)-1)</f>
        <v/>
      </c>
      <c r="AH607" s="92" t="str">
        <f t="shared" si="107"/>
        <v/>
      </c>
      <c r="AJ607" s="26" t="str">
        <f t="shared" si="108"/>
        <v/>
      </c>
      <c r="AK607" s="26" t="str">
        <f t="shared" si="109"/>
        <v/>
      </c>
    </row>
    <row r="608" spans="1:37" x14ac:dyDescent="0.25">
      <c r="A608" s="97"/>
      <c r="B608" s="26" t="str">
        <f t="shared" si="99"/>
        <v/>
      </c>
      <c r="C608" s="97"/>
      <c r="D608" s="123"/>
      <c r="E608" s="124"/>
      <c r="F608" s="125"/>
      <c r="G608" s="97"/>
      <c r="H608" s="24" t="str">
        <f>IF($E608="", "", IFERROR(ROUND($E608*INDEX('Intro &amp; Setup'!$BY$8:$BY$9, MATCH($E$8, 'Intro &amp; Setup'!$BX$8:$BX$9, 0)), 2), ""))</f>
        <v/>
      </c>
      <c r="I608" s="18" t="str">
        <f>IF(OR($E608="", $F608=""), "", IF($E$8='Intro &amp; Setup'!$BX$9, $F608/$E608, IF($H$8='Intro &amp; Setup'!$BX$9, $F608/$H608, "")))</f>
        <v/>
      </c>
      <c r="J608" s="21" t="str">
        <f>IF(OR($E608="", $F608=""), "", IF($E$8='Intro &amp; Setup'!$BX$8, $F608/$E608, IF($H$8='Intro &amp; Setup'!$BX$8, $F608/$H608, "")))</f>
        <v/>
      </c>
      <c r="K608" s="97"/>
      <c r="L608" s="42" t="str">
        <f t="array" ref="L608">IF($W608="", "", IFERROR(INDEX('Standard Runs'!$D$11:$D$65, MATCH(1, ('Standard Runs'!$F$11:$F$65&lt;=E608)*('Standard Runs'!$G$11:$G$65&gt;=E608), 0)), ""))</f>
        <v/>
      </c>
      <c r="M608" s="45" t="str">
        <f t="shared" si="100"/>
        <v/>
      </c>
      <c r="N608" s="97"/>
      <c r="O608" s="52" t="str">
        <f t="shared" si="101"/>
        <v/>
      </c>
      <c r="P608" s="53" t="str">
        <f>IF(OR($L608="", $M608=""), "", COUNTIFS($L$11:$L$2510, $L608, $M$11:$M$2510, "&lt;"&amp;$M608)+1+COUNTIFS($L$11:$L608, $L608, $M$11:$M608, $M608)-1)</f>
        <v/>
      </c>
      <c r="Q608" s="97"/>
      <c r="R608" s="57" t="str">
        <f t="array" ref="R608">IF(OR($L608="", $M608=""), "", MIN(IF($L$11:$L$2510=$L608, $M$11:$M$2510)))</f>
        <v/>
      </c>
      <c r="S608" s="18" t="str">
        <f t="array" ref="S608">IF(OR($L608="", $M608=""), "", AVERAGEIF($L$11:$L$2510, $L608, $M$11:$M$2510))</f>
        <v/>
      </c>
      <c r="T608" s="21" t="str">
        <f t="array" ref="T608">IF(OR($L608="", $M608=""), "", MAX(IF($L$11:$L$2510=$L608, $M$11:$M$2510)))</f>
        <v/>
      </c>
      <c r="U608" s="97"/>
      <c r="W608" s="26" t="str">
        <f t="shared" si="102"/>
        <v/>
      </c>
      <c r="X608" s="26" t="str">
        <f t="shared" si="103"/>
        <v/>
      </c>
      <c r="Z608" s="48" t="str">
        <f>IFERROR(INDEX('Standard Runs'!$E$11:$E$65, MATCH($L608, 'Standard Runs'!$D$11:$D$65, 0)), "")</f>
        <v/>
      </c>
      <c r="AB608" s="26" t="str">
        <f t="shared" si="104"/>
        <v/>
      </c>
      <c r="AC608" s="26" t="str">
        <f t="shared" si="105"/>
        <v/>
      </c>
      <c r="AE608" s="26" t="str">
        <f t="shared" si="106"/>
        <v/>
      </c>
      <c r="AG608" s="26" t="str">
        <f>IF($D608="", "", COUNTIF($D$11:$D$2510, "&gt;"&amp;$D608)+1+COUNTIF($D$11:$D608, $D608)-1)</f>
        <v/>
      </c>
      <c r="AH608" s="92" t="str">
        <f t="shared" si="107"/>
        <v/>
      </c>
      <c r="AJ608" s="26" t="str">
        <f t="shared" si="108"/>
        <v/>
      </c>
      <c r="AK608" s="26" t="str">
        <f t="shared" si="109"/>
        <v/>
      </c>
    </row>
    <row r="609" spans="1:37" x14ac:dyDescent="0.25">
      <c r="A609" s="97"/>
      <c r="B609" s="26" t="str">
        <f t="shared" si="99"/>
        <v/>
      </c>
      <c r="C609" s="97"/>
      <c r="D609" s="123"/>
      <c r="E609" s="124"/>
      <c r="F609" s="125"/>
      <c r="G609" s="97"/>
      <c r="H609" s="24" t="str">
        <f>IF($E609="", "", IFERROR(ROUND($E609*INDEX('Intro &amp; Setup'!$BY$8:$BY$9, MATCH($E$8, 'Intro &amp; Setup'!$BX$8:$BX$9, 0)), 2), ""))</f>
        <v/>
      </c>
      <c r="I609" s="18" t="str">
        <f>IF(OR($E609="", $F609=""), "", IF($E$8='Intro &amp; Setup'!$BX$9, $F609/$E609, IF($H$8='Intro &amp; Setup'!$BX$9, $F609/$H609, "")))</f>
        <v/>
      </c>
      <c r="J609" s="21" t="str">
        <f>IF(OR($E609="", $F609=""), "", IF($E$8='Intro &amp; Setup'!$BX$8, $F609/$E609, IF($H$8='Intro &amp; Setup'!$BX$8, $F609/$H609, "")))</f>
        <v/>
      </c>
      <c r="K609" s="97"/>
      <c r="L609" s="42" t="str">
        <f t="array" ref="L609">IF($W609="", "", IFERROR(INDEX('Standard Runs'!$D$11:$D$65, MATCH(1, ('Standard Runs'!$F$11:$F$65&lt;=E609)*('Standard Runs'!$G$11:$G$65&gt;=E609), 0)), ""))</f>
        <v/>
      </c>
      <c r="M609" s="45" t="str">
        <f t="shared" si="100"/>
        <v/>
      </c>
      <c r="N609" s="97"/>
      <c r="O609" s="52" t="str">
        <f t="shared" si="101"/>
        <v/>
      </c>
      <c r="P609" s="53" t="str">
        <f>IF(OR($L609="", $M609=""), "", COUNTIFS($L$11:$L$2510, $L609, $M$11:$M$2510, "&lt;"&amp;$M609)+1+COUNTIFS($L$11:$L609, $L609, $M$11:$M609, $M609)-1)</f>
        <v/>
      </c>
      <c r="Q609" s="97"/>
      <c r="R609" s="57" t="str">
        <f t="array" ref="R609">IF(OR($L609="", $M609=""), "", MIN(IF($L$11:$L$2510=$L609, $M$11:$M$2510)))</f>
        <v/>
      </c>
      <c r="S609" s="18" t="str">
        <f t="array" ref="S609">IF(OR($L609="", $M609=""), "", AVERAGEIF($L$11:$L$2510, $L609, $M$11:$M$2510))</f>
        <v/>
      </c>
      <c r="T609" s="21" t="str">
        <f t="array" ref="T609">IF(OR($L609="", $M609=""), "", MAX(IF($L$11:$L$2510=$L609, $M$11:$M$2510)))</f>
        <v/>
      </c>
      <c r="U609" s="97"/>
      <c r="W609" s="26" t="str">
        <f t="shared" si="102"/>
        <v/>
      </c>
      <c r="X609" s="26" t="str">
        <f t="shared" si="103"/>
        <v/>
      </c>
      <c r="Z609" s="48" t="str">
        <f>IFERROR(INDEX('Standard Runs'!$E$11:$E$65, MATCH($L609, 'Standard Runs'!$D$11:$D$65, 0)), "")</f>
        <v/>
      </c>
      <c r="AB609" s="26" t="str">
        <f t="shared" si="104"/>
        <v/>
      </c>
      <c r="AC609" s="26" t="str">
        <f t="shared" si="105"/>
        <v/>
      </c>
      <c r="AE609" s="26" t="str">
        <f t="shared" si="106"/>
        <v/>
      </c>
      <c r="AG609" s="26" t="str">
        <f>IF($D609="", "", COUNTIF($D$11:$D$2510, "&gt;"&amp;$D609)+1+COUNTIF($D$11:$D609, $D609)-1)</f>
        <v/>
      </c>
      <c r="AH609" s="92" t="str">
        <f t="shared" si="107"/>
        <v/>
      </c>
      <c r="AJ609" s="26" t="str">
        <f t="shared" si="108"/>
        <v/>
      </c>
      <c r="AK609" s="26" t="str">
        <f t="shared" si="109"/>
        <v/>
      </c>
    </row>
    <row r="610" spans="1:37" x14ac:dyDescent="0.25">
      <c r="A610" s="97"/>
      <c r="B610" s="26" t="str">
        <f t="shared" si="99"/>
        <v/>
      </c>
      <c r="C610" s="97"/>
      <c r="D610" s="123"/>
      <c r="E610" s="124"/>
      <c r="F610" s="125"/>
      <c r="G610" s="97"/>
      <c r="H610" s="24" t="str">
        <f>IF($E610="", "", IFERROR(ROUND($E610*INDEX('Intro &amp; Setup'!$BY$8:$BY$9, MATCH($E$8, 'Intro &amp; Setup'!$BX$8:$BX$9, 0)), 2), ""))</f>
        <v/>
      </c>
      <c r="I610" s="18" t="str">
        <f>IF(OR($E610="", $F610=""), "", IF($E$8='Intro &amp; Setup'!$BX$9, $F610/$E610, IF($H$8='Intro &amp; Setup'!$BX$9, $F610/$H610, "")))</f>
        <v/>
      </c>
      <c r="J610" s="21" t="str">
        <f>IF(OR($E610="", $F610=""), "", IF($E$8='Intro &amp; Setup'!$BX$8, $F610/$E610, IF($H$8='Intro &amp; Setup'!$BX$8, $F610/$H610, "")))</f>
        <v/>
      </c>
      <c r="K610" s="97"/>
      <c r="L610" s="42" t="str">
        <f t="array" ref="L610">IF($W610="", "", IFERROR(INDEX('Standard Runs'!$D$11:$D$65, MATCH(1, ('Standard Runs'!$F$11:$F$65&lt;=E610)*('Standard Runs'!$G$11:$G$65&gt;=E610), 0)), ""))</f>
        <v/>
      </c>
      <c r="M610" s="45" t="str">
        <f t="shared" si="100"/>
        <v/>
      </c>
      <c r="N610" s="97"/>
      <c r="O610" s="52" t="str">
        <f t="shared" si="101"/>
        <v/>
      </c>
      <c r="P610" s="53" t="str">
        <f>IF(OR($L610="", $M610=""), "", COUNTIFS($L$11:$L$2510, $L610, $M$11:$M$2510, "&lt;"&amp;$M610)+1+COUNTIFS($L$11:$L610, $L610, $M$11:$M610, $M610)-1)</f>
        <v/>
      </c>
      <c r="Q610" s="97"/>
      <c r="R610" s="57" t="str">
        <f t="array" ref="R610">IF(OR($L610="", $M610=""), "", MIN(IF($L$11:$L$2510=$L610, $M$11:$M$2510)))</f>
        <v/>
      </c>
      <c r="S610" s="18" t="str">
        <f t="array" ref="S610">IF(OR($L610="", $M610=""), "", AVERAGEIF($L$11:$L$2510, $L610, $M$11:$M$2510))</f>
        <v/>
      </c>
      <c r="T610" s="21" t="str">
        <f t="array" ref="T610">IF(OR($L610="", $M610=""), "", MAX(IF($L$11:$L$2510=$L610, $M$11:$M$2510)))</f>
        <v/>
      </c>
      <c r="U610" s="97"/>
      <c r="W610" s="26" t="str">
        <f t="shared" si="102"/>
        <v/>
      </c>
      <c r="X610" s="26" t="str">
        <f t="shared" si="103"/>
        <v/>
      </c>
      <c r="Z610" s="48" t="str">
        <f>IFERROR(INDEX('Standard Runs'!$E$11:$E$65, MATCH($L610, 'Standard Runs'!$D$11:$D$65, 0)), "")</f>
        <v/>
      </c>
      <c r="AB610" s="26" t="str">
        <f t="shared" si="104"/>
        <v/>
      </c>
      <c r="AC610" s="26" t="str">
        <f t="shared" si="105"/>
        <v/>
      </c>
      <c r="AE610" s="26" t="str">
        <f t="shared" si="106"/>
        <v/>
      </c>
      <c r="AG610" s="26" t="str">
        <f>IF($D610="", "", COUNTIF($D$11:$D$2510, "&gt;"&amp;$D610)+1+COUNTIF($D$11:$D610, $D610)-1)</f>
        <v/>
      </c>
      <c r="AH610" s="92" t="str">
        <f t="shared" si="107"/>
        <v/>
      </c>
      <c r="AJ610" s="26" t="str">
        <f t="shared" si="108"/>
        <v/>
      </c>
      <c r="AK610" s="26" t="str">
        <f t="shared" si="109"/>
        <v/>
      </c>
    </row>
    <row r="611" spans="1:37" x14ac:dyDescent="0.25">
      <c r="A611" s="97"/>
      <c r="B611" s="26" t="str">
        <f t="shared" si="99"/>
        <v/>
      </c>
      <c r="C611" s="97"/>
      <c r="D611" s="123"/>
      <c r="E611" s="124"/>
      <c r="F611" s="125"/>
      <c r="G611" s="97"/>
      <c r="H611" s="24" t="str">
        <f>IF($E611="", "", IFERROR(ROUND($E611*INDEX('Intro &amp; Setup'!$BY$8:$BY$9, MATCH($E$8, 'Intro &amp; Setup'!$BX$8:$BX$9, 0)), 2), ""))</f>
        <v/>
      </c>
      <c r="I611" s="18" t="str">
        <f>IF(OR($E611="", $F611=""), "", IF($E$8='Intro &amp; Setup'!$BX$9, $F611/$E611, IF($H$8='Intro &amp; Setup'!$BX$9, $F611/$H611, "")))</f>
        <v/>
      </c>
      <c r="J611" s="21" t="str">
        <f>IF(OR($E611="", $F611=""), "", IF($E$8='Intro &amp; Setup'!$BX$8, $F611/$E611, IF($H$8='Intro &amp; Setup'!$BX$8, $F611/$H611, "")))</f>
        <v/>
      </c>
      <c r="K611" s="97"/>
      <c r="L611" s="42" t="str">
        <f t="array" ref="L611">IF($W611="", "", IFERROR(INDEX('Standard Runs'!$D$11:$D$65, MATCH(1, ('Standard Runs'!$F$11:$F$65&lt;=E611)*('Standard Runs'!$G$11:$G$65&gt;=E611), 0)), ""))</f>
        <v/>
      </c>
      <c r="M611" s="45" t="str">
        <f t="shared" si="100"/>
        <v/>
      </c>
      <c r="N611" s="97"/>
      <c r="O611" s="52" t="str">
        <f t="shared" si="101"/>
        <v/>
      </c>
      <c r="P611" s="53" t="str">
        <f>IF(OR($L611="", $M611=""), "", COUNTIFS($L$11:$L$2510, $L611, $M$11:$M$2510, "&lt;"&amp;$M611)+1+COUNTIFS($L$11:$L611, $L611, $M$11:$M611, $M611)-1)</f>
        <v/>
      </c>
      <c r="Q611" s="97"/>
      <c r="R611" s="57" t="str">
        <f t="array" ref="R611">IF(OR($L611="", $M611=""), "", MIN(IF($L$11:$L$2510=$L611, $M$11:$M$2510)))</f>
        <v/>
      </c>
      <c r="S611" s="18" t="str">
        <f t="array" ref="S611">IF(OR($L611="", $M611=""), "", AVERAGEIF($L$11:$L$2510, $L611, $M$11:$M$2510))</f>
        <v/>
      </c>
      <c r="T611" s="21" t="str">
        <f t="array" ref="T611">IF(OR($L611="", $M611=""), "", MAX(IF($L$11:$L$2510=$L611, $M$11:$M$2510)))</f>
        <v/>
      </c>
      <c r="U611" s="97"/>
      <c r="W611" s="26" t="str">
        <f t="shared" si="102"/>
        <v/>
      </c>
      <c r="X611" s="26" t="str">
        <f t="shared" si="103"/>
        <v/>
      </c>
      <c r="Z611" s="48" t="str">
        <f>IFERROR(INDEX('Standard Runs'!$E$11:$E$65, MATCH($L611, 'Standard Runs'!$D$11:$D$65, 0)), "")</f>
        <v/>
      </c>
      <c r="AB611" s="26" t="str">
        <f t="shared" si="104"/>
        <v/>
      </c>
      <c r="AC611" s="26" t="str">
        <f t="shared" si="105"/>
        <v/>
      </c>
      <c r="AE611" s="26" t="str">
        <f t="shared" si="106"/>
        <v/>
      </c>
      <c r="AG611" s="26" t="str">
        <f>IF($D611="", "", COUNTIF($D$11:$D$2510, "&gt;"&amp;$D611)+1+COUNTIF($D$11:$D611, $D611)-1)</f>
        <v/>
      </c>
      <c r="AH611" s="92" t="str">
        <f t="shared" si="107"/>
        <v/>
      </c>
      <c r="AJ611" s="26" t="str">
        <f t="shared" si="108"/>
        <v/>
      </c>
      <c r="AK611" s="26" t="str">
        <f t="shared" si="109"/>
        <v/>
      </c>
    </row>
    <row r="612" spans="1:37" x14ac:dyDescent="0.25">
      <c r="A612" s="97"/>
      <c r="B612" s="26" t="str">
        <f t="shared" si="99"/>
        <v/>
      </c>
      <c r="C612" s="97"/>
      <c r="D612" s="123"/>
      <c r="E612" s="124"/>
      <c r="F612" s="125"/>
      <c r="G612" s="97"/>
      <c r="H612" s="24" t="str">
        <f>IF($E612="", "", IFERROR(ROUND($E612*INDEX('Intro &amp; Setup'!$BY$8:$BY$9, MATCH($E$8, 'Intro &amp; Setup'!$BX$8:$BX$9, 0)), 2), ""))</f>
        <v/>
      </c>
      <c r="I612" s="18" t="str">
        <f>IF(OR($E612="", $F612=""), "", IF($E$8='Intro &amp; Setup'!$BX$9, $F612/$E612, IF($H$8='Intro &amp; Setup'!$BX$9, $F612/$H612, "")))</f>
        <v/>
      </c>
      <c r="J612" s="21" t="str">
        <f>IF(OR($E612="", $F612=""), "", IF($E$8='Intro &amp; Setup'!$BX$8, $F612/$E612, IF($H$8='Intro &amp; Setup'!$BX$8, $F612/$H612, "")))</f>
        <v/>
      </c>
      <c r="K612" s="97"/>
      <c r="L612" s="42" t="str">
        <f t="array" ref="L612">IF($W612="", "", IFERROR(INDEX('Standard Runs'!$D$11:$D$65, MATCH(1, ('Standard Runs'!$F$11:$F$65&lt;=E612)*('Standard Runs'!$G$11:$G$65&gt;=E612), 0)), ""))</f>
        <v/>
      </c>
      <c r="M612" s="45" t="str">
        <f t="shared" si="100"/>
        <v/>
      </c>
      <c r="N612" s="97"/>
      <c r="O612" s="52" t="str">
        <f t="shared" si="101"/>
        <v/>
      </c>
      <c r="P612" s="53" t="str">
        <f>IF(OR($L612="", $M612=""), "", COUNTIFS($L$11:$L$2510, $L612, $M$11:$M$2510, "&lt;"&amp;$M612)+1+COUNTIFS($L$11:$L612, $L612, $M$11:$M612, $M612)-1)</f>
        <v/>
      </c>
      <c r="Q612" s="97"/>
      <c r="R612" s="57" t="str">
        <f t="array" ref="R612">IF(OR($L612="", $M612=""), "", MIN(IF($L$11:$L$2510=$L612, $M$11:$M$2510)))</f>
        <v/>
      </c>
      <c r="S612" s="18" t="str">
        <f t="array" ref="S612">IF(OR($L612="", $M612=""), "", AVERAGEIF($L$11:$L$2510, $L612, $M$11:$M$2510))</f>
        <v/>
      </c>
      <c r="T612" s="21" t="str">
        <f t="array" ref="T612">IF(OR($L612="", $M612=""), "", MAX(IF($L$11:$L$2510=$L612, $M$11:$M$2510)))</f>
        <v/>
      </c>
      <c r="U612" s="97"/>
      <c r="W612" s="26" t="str">
        <f t="shared" si="102"/>
        <v/>
      </c>
      <c r="X612" s="26" t="str">
        <f t="shared" si="103"/>
        <v/>
      </c>
      <c r="Z612" s="48" t="str">
        <f>IFERROR(INDEX('Standard Runs'!$E$11:$E$65, MATCH($L612, 'Standard Runs'!$D$11:$D$65, 0)), "")</f>
        <v/>
      </c>
      <c r="AB612" s="26" t="str">
        <f t="shared" si="104"/>
        <v/>
      </c>
      <c r="AC612" s="26" t="str">
        <f t="shared" si="105"/>
        <v/>
      </c>
      <c r="AE612" s="26" t="str">
        <f t="shared" si="106"/>
        <v/>
      </c>
      <c r="AG612" s="26" t="str">
        <f>IF($D612="", "", COUNTIF($D$11:$D$2510, "&gt;"&amp;$D612)+1+COUNTIF($D$11:$D612, $D612)-1)</f>
        <v/>
      </c>
      <c r="AH612" s="92" t="str">
        <f t="shared" si="107"/>
        <v/>
      </c>
      <c r="AJ612" s="26" t="str">
        <f t="shared" si="108"/>
        <v/>
      </c>
      <c r="AK612" s="26" t="str">
        <f t="shared" si="109"/>
        <v/>
      </c>
    </row>
    <row r="613" spans="1:37" x14ac:dyDescent="0.25">
      <c r="A613" s="97"/>
      <c r="B613" s="26" t="str">
        <f t="shared" si="99"/>
        <v/>
      </c>
      <c r="C613" s="97"/>
      <c r="D613" s="123"/>
      <c r="E613" s="124"/>
      <c r="F613" s="125"/>
      <c r="G613" s="97"/>
      <c r="H613" s="24" t="str">
        <f>IF($E613="", "", IFERROR(ROUND($E613*INDEX('Intro &amp; Setup'!$BY$8:$BY$9, MATCH($E$8, 'Intro &amp; Setup'!$BX$8:$BX$9, 0)), 2), ""))</f>
        <v/>
      </c>
      <c r="I613" s="18" t="str">
        <f>IF(OR($E613="", $F613=""), "", IF($E$8='Intro &amp; Setup'!$BX$9, $F613/$E613, IF($H$8='Intro &amp; Setup'!$BX$9, $F613/$H613, "")))</f>
        <v/>
      </c>
      <c r="J613" s="21" t="str">
        <f>IF(OR($E613="", $F613=""), "", IF($E$8='Intro &amp; Setup'!$BX$8, $F613/$E613, IF($H$8='Intro &amp; Setup'!$BX$8, $F613/$H613, "")))</f>
        <v/>
      </c>
      <c r="K613" s="97"/>
      <c r="L613" s="42" t="str">
        <f t="array" ref="L613">IF($W613="", "", IFERROR(INDEX('Standard Runs'!$D$11:$D$65, MATCH(1, ('Standard Runs'!$F$11:$F$65&lt;=E613)*('Standard Runs'!$G$11:$G$65&gt;=E613), 0)), ""))</f>
        <v/>
      </c>
      <c r="M613" s="45" t="str">
        <f t="shared" si="100"/>
        <v/>
      </c>
      <c r="N613" s="97"/>
      <c r="O613" s="52" t="str">
        <f t="shared" si="101"/>
        <v/>
      </c>
      <c r="P613" s="53" t="str">
        <f>IF(OR($L613="", $M613=""), "", COUNTIFS($L$11:$L$2510, $L613, $M$11:$M$2510, "&lt;"&amp;$M613)+1+COUNTIFS($L$11:$L613, $L613, $M$11:$M613, $M613)-1)</f>
        <v/>
      </c>
      <c r="Q613" s="97"/>
      <c r="R613" s="57" t="str">
        <f t="array" ref="R613">IF(OR($L613="", $M613=""), "", MIN(IF($L$11:$L$2510=$L613, $M$11:$M$2510)))</f>
        <v/>
      </c>
      <c r="S613" s="18" t="str">
        <f t="array" ref="S613">IF(OR($L613="", $M613=""), "", AVERAGEIF($L$11:$L$2510, $L613, $M$11:$M$2510))</f>
        <v/>
      </c>
      <c r="T613" s="21" t="str">
        <f t="array" ref="T613">IF(OR($L613="", $M613=""), "", MAX(IF($L$11:$L$2510=$L613, $M$11:$M$2510)))</f>
        <v/>
      </c>
      <c r="U613" s="97"/>
      <c r="W613" s="26" t="str">
        <f t="shared" si="102"/>
        <v/>
      </c>
      <c r="X613" s="26" t="str">
        <f t="shared" si="103"/>
        <v/>
      </c>
      <c r="Z613" s="48" t="str">
        <f>IFERROR(INDEX('Standard Runs'!$E$11:$E$65, MATCH($L613, 'Standard Runs'!$D$11:$D$65, 0)), "")</f>
        <v/>
      </c>
      <c r="AB613" s="26" t="str">
        <f t="shared" si="104"/>
        <v/>
      </c>
      <c r="AC613" s="26" t="str">
        <f t="shared" si="105"/>
        <v/>
      </c>
      <c r="AE613" s="26" t="str">
        <f t="shared" si="106"/>
        <v/>
      </c>
      <c r="AG613" s="26" t="str">
        <f>IF($D613="", "", COUNTIF($D$11:$D$2510, "&gt;"&amp;$D613)+1+COUNTIF($D$11:$D613, $D613)-1)</f>
        <v/>
      </c>
      <c r="AH613" s="92" t="str">
        <f t="shared" si="107"/>
        <v/>
      </c>
      <c r="AJ613" s="26" t="str">
        <f t="shared" si="108"/>
        <v/>
      </c>
      <c r="AK613" s="26" t="str">
        <f t="shared" si="109"/>
        <v/>
      </c>
    </row>
    <row r="614" spans="1:37" x14ac:dyDescent="0.25">
      <c r="A614" s="97"/>
      <c r="B614" s="26" t="str">
        <f t="shared" si="99"/>
        <v/>
      </c>
      <c r="C614" s="97"/>
      <c r="D614" s="123"/>
      <c r="E614" s="124"/>
      <c r="F614" s="125"/>
      <c r="G614" s="97"/>
      <c r="H614" s="24" t="str">
        <f>IF($E614="", "", IFERROR(ROUND($E614*INDEX('Intro &amp; Setup'!$BY$8:$BY$9, MATCH($E$8, 'Intro &amp; Setup'!$BX$8:$BX$9, 0)), 2), ""))</f>
        <v/>
      </c>
      <c r="I614" s="18" t="str">
        <f>IF(OR($E614="", $F614=""), "", IF($E$8='Intro &amp; Setup'!$BX$9, $F614/$E614, IF($H$8='Intro &amp; Setup'!$BX$9, $F614/$H614, "")))</f>
        <v/>
      </c>
      <c r="J614" s="21" t="str">
        <f>IF(OR($E614="", $F614=""), "", IF($E$8='Intro &amp; Setup'!$BX$8, $F614/$E614, IF($H$8='Intro &amp; Setup'!$BX$8, $F614/$H614, "")))</f>
        <v/>
      </c>
      <c r="K614" s="97"/>
      <c r="L614" s="42" t="str">
        <f t="array" ref="L614">IF($W614="", "", IFERROR(INDEX('Standard Runs'!$D$11:$D$65, MATCH(1, ('Standard Runs'!$F$11:$F$65&lt;=E614)*('Standard Runs'!$G$11:$G$65&gt;=E614), 0)), ""))</f>
        <v/>
      </c>
      <c r="M614" s="45" t="str">
        <f t="shared" si="100"/>
        <v/>
      </c>
      <c r="N614" s="97"/>
      <c r="O614" s="52" t="str">
        <f t="shared" si="101"/>
        <v/>
      </c>
      <c r="P614" s="53" t="str">
        <f>IF(OR($L614="", $M614=""), "", COUNTIFS($L$11:$L$2510, $L614, $M$11:$M$2510, "&lt;"&amp;$M614)+1+COUNTIFS($L$11:$L614, $L614, $M$11:$M614, $M614)-1)</f>
        <v/>
      </c>
      <c r="Q614" s="97"/>
      <c r="R614" s="57" t="str">
        <f t="array" ref="R614">IF(OR($L614="", $M614=""), "", MIN(IF($L$11:$L$2510=$L614, $M$11:$M$2510)))</f>
        <v/>
      </c>
      <c r="S614" s="18" t="str">
        <f t="array" ref="S614">IF(OR($L614="", $M614=""), "", AVERAGEIF($L$11:$L$2510, $L614, $M$11:$M$2510))</f>
        <v/>
      </c>
      <c r="T614" s="21" t="str">
        <f t="array" ref="T614">IF(OR($L614="", $M614=""), "", MAX(IF($L$11:$L$2510=$L614, $M$11:$M$2510)))</f>
        <v/>
      </c>
      <c r="U614" s="97"/>
      <c r="W614" s="26" t="str">
        <f t="shared" si="102"/>
        <v/>
      </c>
      <c r="X614" s="26" t="str">
        <f t="shared" si="103"/>
        <v/>
      </c>
      <c r="Z614" s="48" t="str">
        <f>IFERROR(INDEX('Standard Runs'!$E$11:$E$65, MATCH($L614, 'Standard Runs'!$D$11:$D$65, 0)), "")</f>
        <v/>
      </c>
      <c r="AB614" s="26" t="str">
        <f t="shared" si="104"/>
        <v/>
      </c>
      <c r="AC614" s="26" t="str">
        <f t="shared" si="105"/>
        <v/>
      </c>
      <c r="AE614" s="26" t="str">
        <f t="shared" si="106"/>
        <v/>
      </c>
      <c r="AG614" s="26" t="str">
        <f>IF($D614="", "", COUNTIF($D$11:$D$2510, "&gt;"&amp;$D614)+1+COUNTIF($D$11:$D614, $D614)-1)</f>
        <v/>
      </c>
      <c r="AH614" s="92" t="str">
        <f t="shared" si="107"/>
        <v/>
      </c>
      <c r="AJ614" s="26" t="str">
        <f t="shared" si="108"/>
        <v/>
      </c>
      <c r="AK614" s="26" t="str">
        <f t="shared" si="109"/>
        <v/>
      </c>
    </row>
    <row r="615" spans="1:37" x14ac:dyDescent="0.25">
      <c r="A615" s="97"/>
      <c r="B615" s="26" t="str">
        <f t="shared" si="99"/>
        <v/>
      </c>
      <c r="C615" s="97"/>
      <c r="D615" s="123"/>
      <c r="E615" s="124"/>
      <c r="F615" s="125"/>
      <c r="G615" s="97"/>
      <c r="H615" s="24" t="str">
        <f>IF($E615="", "", IFERROR(ROUND($E615*INDEX('Intro &amp; Setup'!$BY$8:$BY$9, MATCH($E$8, 'Intro &amp; Setup'!$BX$8:$BX$9, 0)), 2), ""))</f>
        <v/>
      </c>
      <c r="I615" s="18" t="str">
        <f>IF(OR($E615="", $F615=""), "", IF($E$8='Intro &amp; Setup'!$BX$9, $F615/$E615, IF($H$8='Intro &amp; Setup'!$BX$9, $F615/$H615, "")))</f>
        <v/>
      </c>
      <c r="J615" s="21" t="str">
        <f>IF(OR($E615="", $F615=""), "", IF($E$8='Intro &amp; Setup'!$BX$8, $F615/$E615, IF($H$8='Intro &amp; Setup'!$BX$8, $F615/$H615, "")))</f>
        <v/>
      </c>
      <c r="K615" s="97"/>
      <c r="L615" s="42" t="str">
        <f t="array" ref="L615">IF($W615="", "", IFERROR(INDEX('Standard Runs'!$D$11:$D$65, MATCH(1, ('Standard Runs'!$F$11:$F$65&lt;=E615)*('Standard Runs'!$G$11:$G$65&gt;=E615), 0)), ""))</f>
        <v/>
      </c>
      <c r="M615" s="45" t="str">
        <f t="shared" si="100"/>
        <v/>
      </c>
      <c r="N615" s="97"/>
      <c r="O615" s="52" t="str">
        <f t="shared" si="101"/>
        <v/>
      </c>
      <c r="P615" s="53" t="str">
        <f>IF(OR($L615="", $M615=""), "", COUNTIFS($L$11:$L$2510, $L615, $M$11:$M$2510, "&lt;"&amp;$M615)+1+COUNTIFS($L$11:$L615, $L615, $M$11:$M615, $M615)-1)</f>
        <v/>
      </c>
      <c r="Q615" s="97"/>
      <c r="R615" s="57" t="str">
        <f t="array" ref="R615">IF(OR($L615="", $M615=""), "", MIN(IF($L$11:$L$2510=$L615, $M$11:$M$2510)))</f>
        <v/>
      </c>
      <c r="S615" s="18" t="str">
        <f t="array" ref="S615">IF(OR($L615="", $M615=""), "", AVERAGEIF($L$11:$L$2510, $L615, $M$11:$M$2510))</f>
        <v/>
      </c>
      <c r="T615" s="21" t="str">
        <f t="array" ref="T615">IF(OR($L615="", $M615=""), "", MAX(IF($L$11:$L$2510=$L615, $M$11:$M$2510)))</f>
        <v/>
      </c>
      <c r="U615" s="97"/>
      <c r="W615" s="26" t="str">
        <f t="shared" si="102"/>
        <v/>
      </c>
      <c r="X615" s="26" t="str">
        <f t="shared" si="103"/>
        <v/>
      </c>
      <c r="Z615" s="48" t="str">
        <f>IFERROR(INDEX('Standard Runs'!$E$11:$E$65, MATCH($L615, 'Standard Runs'!$D$11:$D$65, 0)), "")</f>
        <v/>
      </c>
      <c r="AB615" s="26" t="str">
        <f t="shared" si="104"/>
        <v/>
      </c>
      <c r="AC615" s="26" t="str">
        <f t="shared" si="105"/>
        <v/>
      </c>
      <c r="AE615" s="26" t="str">
        <f t="shared" si="106"/>
        <v/>
      </c>
      <c r="AG615" s="26" t="str">
        <f>IF($D615="", "", COUNTIF($D$11:$D$2510, "&gt;"&amp;$D615)+1+COUNTIF($D$11:$D615, $D615)-1)</f>
        <v/>
      </c>
      <c r="AH615" s="92" t="str">
        <f t="shared" si="107"/>
        <v/>
      </c>
      <c r="AJ615" s="26" t="str">
        <f t="shared" si="108"/>
        <v/>
      </c>
      <c r="AK615" s="26" t="str">
        <f t="shared" si="109"/>
        <v/>
      </c>
    </row>
    <row r="616" spans="1:37" x14ac:dyDescent="0.25">
      <c r="A616" s="97"/>
      <c r="B616" s="26" t="str">
        <f t="shared" si="99"/>
        <v/>
      </c>
      <c r="C616" s="97"/>
      <c r="D616" s="123"/>
      <c r="E616" s="124"/>
      <c r="F616" s="125"/>
      <c r="G616" s="97"/>
      <c r="H616" s="24" t="str">
        <f>IF($E616="", "", IFERROR(ROUND($E616*INDEX('Intro &amp; Setup'!$BY$8:$BY$9, MATCH($E$8, 'Intro &amp; Setup'!$BX$8:$BX$9, 0)), 2), ""))</f>
        <v/>
      </c>
      <c r="I616" s="18" t="str">
        <f>IF(OR($E616="", $F616=""), "", IF($E$8='Intro &amp; Setup'!$BX$9, $F616/$E616, IF($H$8='Intro &amp; Setup'!$BX$9, $F616/$H616, "")))</f>
        <v/>
      </c>
      <c r="J616" s="21" t="str">
        <f>IF(OR($E616="", $F616=""), "", IF($E$8='Intro &amp; Setup'!$BX$8, $F616/$E616, IF($H$8='Intro &amp; Setup'!$BX$8, $F616/$H616, "")))</f>
        <v/>
      </c>
      <c r="K616" s="97"/>
      <c r="L616" s="42" t="str">
        <f t="array" ref="L616">IF($W616="", "", IFERROR(INDEX('Standard Runs'!$D$11:$D$65, MATCH(1, ('Standard Runs'!$F$11:$F$65&lt;=E616)*('Standard Runs'!$G$11:$G$65&gt;=E616), 0)), ""))</f>
        <v/>
      </c>
      <c r="M616" s="45" t="str">
        <f t="shared" si="100"/>
        <v/>
      </c>
      <c r="N616" s="97"/>
      <c r="O616" s="52" t="str">
        <f t="shared" si="101"/>
        <v/>
      </c>
      <c r="P616" s="53" t="str">
        <f>IF(OR($L616="", $M616=""), "", COUNTIFS($L$11:$L$2510, $L616, $M$11:$M$2510, "&lt;"&amp;$M616)+1+COUNTIFS($L$11:$L616, $L616, $M$11:$M616, $M616)-1)</f>
        <v/>
      </c>
      <c r="Q616" s="97"/>
      <c r="R616" s="57" t="str">
        <f t="array" ref="R616">IF(OR($L616="", $M616=""), "", MIN(IF($L$11:$L$2510=$L616, $M$11:$M$2510)))</f>
        <v/>
      </c>
      <c r="S616" s="18" t="str">
        <f t="array" ref="S616">IF(OR($L616="", $M616=""), "", AVERAGEIF($L$11:$L$2510, $L616, $M$11:$M$2510))</f>
        <v/>
      </c>
      <c r="T616" s="21" t="str">
        <f t="array" ref="T616">IF(OR($L616="", $M616=""), "", MAX(IF($L$11:$L$2510=$L616, $M$11:$M$2510)))</f>
        <v/>
      </c>
      <c r="U616" s="97"/>
      <c r="W616" s="26" t="str">
        <f t="shared" si="102"/>
        <v/>
      </c>
      <c r="X616" s="26" t="str">
        <f t="shared" si="103"/>
        <v/>
      </c>
      <c r="Z616" s="48" t="str">
        <f>IFERROR(INDEX('Standard Runs'!$E$11:$E$65, MATCH($L616, 'Standard Runs'!$D$11:$D$65, 0)), "")</f>
        <v/>
      </c>
      <c r="AB616" s="26" t="str">
        <f t="shared" si="104"/>
        <v/>
      </c>
      <c r="AC616" s="26" t="str">
        <f t="shared" si="105"/>
        <v/>
      </c>
      <c r="AE616" s="26" t="str">
        <f t="shared" si="106"/>
        <v/>
      </c>
      <c r="AG616" s="26" t="str">
        <f>IF($D616="", "", COUNTIF($D$11:$D$2510, "&gt;"&amp;$D616)+1+COUNTIF($D$11:$D616, $D616)-1)</f>
        <v/>
      </c>
      <c r="AH616" s="92" t="str">
        <f t="shared" si="107"/>
        <v/>
      </c>
      <c r="AJ616" s="26" t="str">
        <f t="shared" si="108"/>
        <v/>
      </c>
      <c r="AK616" s="26" t="str">
        <f t="shared" si="109"/>
        <v/>
      </c>
    </row>
    <row r="617" spans="1:37" x14ac:dyDescent="0.25">
      <c r="A617" s="97"/>
      <c r="B617" s="26" t="str">
        <f t="shared" si="99"/>
        <v/>
      </c>
      <c r="C617" s="97"/>
      <c r="D617" s="123"/>
      <c r="E617" s="124"/>
      <c r="F617" s="125"/>
      <c r="G617" s="97"/>
      <c r="H617" s="24" t="str">
        <f>IF($E617="", "", IFERROR(ROUND($E617*INDEX('Intro &amp; Setup'!$BY$8:$BY$9, MATCH($E$8, 'Intro &amp; Setup'!$BX$8:$BX$9, 0)), 2), ""))</f>
        <v/>
      </c>
      <c r="I617" s="18" t="str">
        <f>IF(OR($E617="", $F617=""), "", IF($E$8='Intro &amp; Setup'!$BX$9, $F617/$E617, IF($H$8='Intro &amp; Setup'!$BX$9, $F617/$H617, "")))</f>
        <v/>
      </c>
      <c r="J617" s="21" t="str">
        <f>IF(OR($E617="", $F617=""), "", IF($E$8='Intro &amp; Setup'!$BX$8, $F617/$E617, IF($H$8='Intro &amp; Setup'!$BX$8, $F617/$H617, "")))</f>
        <v/>
      </c>
      <c r="K617" s="97"/>
      <c r="L617" s="42" t="str">
        <f t="array" ref="L617">IF($W617="", "", IFERROR(INDEX('Standard Runs'!$D$11:$D$65, MATCH(1, ('Standard Runs'!$F$11:$F$65&lt;=E617)*('Standard Runs'!$G$11:$G$65&gt;=E617), 0)), ""))</f>
        <v/>
      </c>
      <c r="M617" s="45" t="str">
        <f t="shared" si="100"/>
        <v/>
      </c>
      <c r="N617" s="97"/>
      <c r="O617" s="52" t="str">
        <f t="shared" si="101"/>
        <v/>
      </c>
      <c r="P617" s="53" t="str">
        <f>IF(OR($L617="", $M617=""), "", COUNTIFS($L$11:$L$2510, $L617, $M$11:$M$2510, "&lt;"&amp;$M617)+1+COUNTIFS($L$11:$L617, $L617, $M$11:$M617, $M617)-1)</f>
        <v/>
      </c>
      <c r="Q617" s="97"/>
      <c r="R617" s="57" t="str">
        <f t="array" ref="R617">IF(OR($L617="", $M617=""), "", MIN(IF($L$11:$L$2510=$L617, $M$11:$M$2510)))</f>
        <v/>
      </c>
      <c r="S617" s="18" t="str">
        <f t="array" ref="S617">IF(OR($L617="", $M617=""), "", AVERAGEIF($L$11:$L$2510, $L617, $M$11:$M$2510))</f>
        <v/>
      </c>
      <c r="T617" s="21" t="str">
        <f t="array" ref="T617">IF(OR($L617="", $M617=""), "", MAX(IF($L$11:$L$2510=$L617, $M$11:$M$2510)))</f>
        <v/>
      </c>
      <c r="U617" s="97"/>
      <c r="W617" s="26" t="str">
        <f t="shared" si="102"/>
        <v/>
      </c>
      <c r="X617" s="26" t="str">
        <f t="shared" si="103"/>
        <v/>
      </c>
      <c r="Z617" s="48" t="str">
        <f>IFERROR(INDEX('Standard Runs'!$E$11:$E$65, MATCH($L617, 'Standard Runs'!$D$11:$D$65, 0)), "")</f>
        <v/>
      </c>
      <c r="AB617" s="26" t="str">
        <f t="shared" si="104"/>
        <v/>
      </c>
      <c r="AC617" s="26" t="str">
        <f t="shared" si="105"/>
        <v/>
      </c>
      <c r="AE617" s="26" t="str">
        <f t="shared" si="106"/>
        <v/>
      </c>
      <c r="AG617" s="26" t="str">
        <f>IF($D617="", "", COUNTIF($D$11:$D$2510, "&gt;"&amp;$D617)+1+COUNTIF($D$11:$D617, $D617)-1)</f>
        <v/>
      </c>
      <c r="AH617" s="92" t="str">
        <f t="shared" si="107"/>
        <v/>
      </c>
      <c r="AJ617" s="26" t="str">
        <f t="shared" si="108"/>
        <v/>
      </c>
      <c r="AK617" s="26" t="str">
        <f t="shared" si="109"/>
        <v/>
      </c>
    </row>
    <row r="618" spans="1:37" x14ac:dyDescent="0.25">
      <c r="A618" s="97"/>
      <c r="B618" s="26" t="str">
        <f t="shared" si="99"/>
        <v/>
      </c>
      <c r="C618" s="97"/>
      <c r="D618" s="123"/>
      <c r="E618" s="124"/>
      <c r="F618" s="125"/>
      <c r="G618" s="97"/>
      <c r="H618" s="24" t="str">
        <f>IF($E618="", "", IFERROR(ROUND($E618*INDEX('Intro &amp; Setup'!$BY$8:$BY$9, MATCH($E$8, 'Intro &amp; Setup'!$BX$8:$BX$9, 0)), 2), ""))</f>
        <v/>
      </c>
      <c r="I618" s="18" t="str">
        <f>IF(OR($E618="", $F618=""), "", IF($E$8='Intro &amp; Setup'!$BX$9, $F618/$E618, IF($H$8='Intro &amp; Setup'!$BX$9, $F618/$H618, "")))</f>
        <v/>
      </c>
      <c r="J618" s="21" t="str">
        <f>IF(OR($E618="", $F618=""), "", IF($E$8='Intro &amp; Setup'!$BX$8, $F618/$E618, IF($H$8='Intro &amp; Setup'!$BX$8, $F618/$H618, "")))</f>
        <v/>
      </c>
      <c r="K618" s="97"/>
      <c r="L618" s="42" t="str">
        <f t="array" ref="L618">IF($W618="", "", IFERROR(INDEX('Standard Runs'!$D$11:$D$65, MATCH(1, ('Standard Runs'!$F$11:$F$65&lt;=E618)*('Standard Runs'!$G$11:$G$65&gt;=E618), 0)), ""))</f>
        <v/>
      </c>
      <c r="M618" s="45" t="str">
        <f t="shared" si="100"/>
        <v/>
      </c>
      <c r="N618" s="97"/>
      <c r="O618" s="52" t="str">
        <f t="shared" si="101"/>
        <v/>
      </c>
      <c r="P618" s="53" t="str">
        <f>IF(OR($L618="", $M618=""), "", COUNTIFS($L$11:$L$2510, $L618, $M$11:$M$2510, "&lt;"&amp;$M618)+1+COUNTIFS($L$11:$L618, $L618, $M$11:$M618, $M618)-1)</f>
        <v/>
      </c>
      <c r="Q618" s="97"/>
      <c r="R618" s="57" t="str">
        <f t="array" ref="R618">IF(OR($L618="", $M618=""), "", MIN(IF($L$11:$L$2510=$L618, $M$11:$M$2510)))</f>
        <v/>
      </c>
      <c r="S618" s="18" t="str">
        <f t="array" ref="S618">IF(OR($L618="", $M618=""), "", AVERAGEIF($L$11:$L$2510, $L618, $M$11:$M$2510))</f>
        <v/>
      </c>
      <c r="T618" s="21" t="str">
        <f t="array" ref="T618">IF(OR($L618="", $M618=""), "", MAX(IF($L$11:$L$2510=$L618, $M$11:$M$2510)))</f>
        <v/>
      </c>
      <c r="U618" s="97"/>
      <c r="W618" s="26" t="str">
        <f t="shared" si="102"/>
        <v/>
      </c>
      <c r="X618" s="26" t="str">
        <f t="shared" si="103"/>
        <v/>
      </c>
      <c r="Z618" s="48" t="str">
        <f>IFERROR(INDEX('Standard Runs'!$E$11:$E$65, MATCH($L618, 'Standard Runs'!$D$11:$D$65, 0)), "")</f>
        <v/>
      </c>
      <c r="AB618" s="26" t="str">
        <f t="shared" si="104"/>
        <v/>
      </c>
      <c r="AC618" s="26" t="str">
        <f t="shared" si="105"/>
        <v/>
      </c>
      <c r="AE618" s="26" t="str">
        <f t="shared" si="106"/>
        <v/>
      </c>
      <c r="AG618" s="26" t="str">
        <f>IF($D618="", "", COUNTIF($D$11:$D$2510, "&gt;"&amp;$D618)+1+COUNTIF($D$11:$D618, $D618)-1)</f>
        <v/>
      </c>
      <c r="AH618" s="92" t="str">
        <f t="shared" si="107"/>
        <v/>
      </c>
      <c r="AJ618" s="26" t="str">
        <f t="shared" si="108"/>
        <v/>
      </c>
      <c r="AK618" s="26" t="str">
        <f t="shared" si="109"/>
        <v/>
      </c>
    </row>
    <row r="619" spans="1:37" x14ac:dyDescent="0.25">
      <c r="A619" s="97"/>
      <c r="B619" s="26" t="str">
        <f t="shared" si="99"/>
        <v/>
      </c>
      <c r="C619" s="97"/>
      <c r="D619" s="123"/>
      <c r="E619" s="124"/>
      <c r="F619" s="125"/>
      <c r="G619" s="97"/>
      <c r="H619" s="24" t="str">
        <f>IF($E619="", "", IFERROR(ROUND($E619*INDEX('Intro &amp; Setup'!$BY$8:$BY$9, MATCH($E$8, 'Intro &amp; Setup'!$BX$8:$BX$9, 0)), 2), ""))</f>
        <v/>
      </c>
      <c r="I619" s="18" t="str">
        <f>IF(OR($E619="", $F619=""), "", IF($E$8='Intro &amp; Setup'!$BX$9, $F619/$E619, IF($H$8='Intro &amp; Setup'!$BX$9, $F619/$H619, "")))</f>
        <v/>
      </c>
      <c r="J619" s="21" t="str">
        <f>IF(OR($E619="", $F619=""), "", IF($E$8='Intro &amp; Setup'!$BX$8, $F619/$E619, IF($H$8='Intro &amp; Setup'!$BX$8, $F619/$H619, "")))</f>
        <v/>
      </c>
      <c r="K619" s="97"/>
      <c r="L619" s="42" t="str">
        <f t="array" ref="L619">IF($W619="", "", IFERROR(INDEX('Standard Runs'!$D$11:$D$65, MATCH(1, ('Standard Runs'!$F$11:$F$65&lt;=E619)*('Standard Runs'!$G$11:$G$65&gt;=E619), 0)), ""))</f>
        <v/>
      </c>
      <c r="M619" s="45" t="str">
        <f t="shared" si="100"/>
        <v/>
      </c>
      <c r="N619" s="97"/>
      <c r="O619" s="52" t="str">
        <f t="shared" si="101"/>
        <v/>
      </c>
      <c r="P619" s="53" t="str">
        <f>IF(OR($L619="", $M619=""), "", COUNTIFS($L$11:$L$2510, $L619, $M$11:$M$2510, "&lt;"&amp;$M619)+1+COUNTIFS($L$11:$L619, $L619, $M$11:$M619, $M619)-1)</f>
        <v/>
      </c>
      <c r="Q619" s="97"/>
      <c r="R619" s="57" t="str">
        <f t="array" ref="R619">IF(OR($L619="", $M619=""), "", MIN(IF($L$11:$L$2510=$L619, $M$11:$M$2510)))</f>
        <v/>
      </c>
      <c r="S619" s="18" t="str">
        <f t="array" ref="S619">IF(OR($L619="", $M619=""), "", AVERAGEIF($L$11:$L$2510, $L619, $M$11:$M$2510))</f>
        <v/>
      </c>
      <c r="T619" s="21" t="str">
        <f t="array" ref="T619">IF(OR($L619="", $M619=""), "", MAX(IF($L$11:$L$2510=$L619, $M$11:$M$2510)))</f>
        <v/>
      </c>
      <c r="U619" s="97"/>
      <c r="W619" s="26" t="str">
        <f t="shared" si="102"/>
        <v/>
      </c>
      <c r="X619" s="26" t="str">
        <f t="shared" si="103"/>
        <v/>
      </c>
      <c r="Z619" s="48" t="str">
        <f>IFERROR(INDEX('Standard Runs'!$E$11:$E$65, MATCH($L619, 'Standard Runs'!$D$11:$D$65, 0)), "")</f>
        <v/>
      </c>
      <c r="AB619" s="26" t="str">
        <f t="shared" si="104"/>
        <v/>
      </c>
      <c r="AC619" s="26" t="str">
        <f t="shared" si="105"/>
        <v/>
      </c>
      <c r="AE619" s="26" t="str">
        <f t="shared" si="106"/>
        <v/>
      </c>
      <c r="AG619" s="26" t="str">
        <f>IF($D619="", "", COUNTIF($D$11:$D$2510, "&gt;"&amp;$D619)+1+COUNTIF($D$11:$D619, $D619)-1)</f>
        <v/>
      </c>
      <c r="AH619" s="92" t="str">
        <f t="shared" si="107"/>
        <v/>
      </c>
      <c r="AJ619" s="26" t="str">
        <f t="shared" si="108"/>
        <v/>
      </c>
      <c r="AK619" s="26" t="str">
        <f t="shared" si="109"/>
        <v/>
      </c>
    </row>
    <row r="620" spans="1:37" x14ac:dyDescent="0.25">
      <c r="A620" s="97"/>
      <c r="B620" s="26" t="str">
        <f t="shared" si="99"/>
        <v/>
      </c>
      <c r="C620" s="97"/>
      <c r="D620" s="123"/>
      <c r="E620" s="124"/>
      <c r="F620" s="125"/>
      <c r="G620" s="97"/>
      <c r="H620" s="24" t="str">
        <f>IF($E620="", "", IFERROR(ROUND($E620*INDEX('Intro &amp; Setup'!$BY$8:$BY$9, MATCH($E$8, 'Intro &amp; Setup'!$BX$8:$BX$9, 0)), 2), ""))</f>
        <v/>
      </c>
      <c r="I620" s="18" t="str">
        <f>IF(OR($E620="", $F620=""), "", IF($E$8='Intro &amp; Setup'!$BX$9, $F620/$E620, IF($H$8='Intro &amp; Setup'!$BX$9, $F620/$H620, "")))</f>
        <v/>
      </c>
      <c r="J620" s="21" t="str">
        <f>IF(OR($E620="", $F620=""), "", IF($E$8='Intro &amp; Setup'!$BX$8, $F620/$E620, IF($H$8='Intro &amp; Setup'!$BX$8, $F620/$H620, "")))</f>
        <v/>
      </c>
      <c r="K620" s="97"/>
      <c r="L620" s="42" t="str">
        <f t="array" ref="L620">IF($W620="", "", IFERROR(INDEX('Standard Runs'!$D$11:$D$65, MATCH(1, ('Standard Runs'!$F$11:$F$65&lt;=E620)*('Standard Runs'!$G$11:$G$65&gt;=E620), 0)), ""))</f>
        <v/>
      </c>
      <c r="M620" s="45" t="str">
        <f t="shared" si="100"/>
        <v/>
      </c>
      <c r="N620" s="97"/>
      <c r="O620" s="52" t="str">
        <f t="shared" si="101"/>
        <v/>
      </c>
      <c r="P620" s="53" t="str">
        <f>IF(OR($L620="", $M620=""), "", COUNTIFS($L$11:$L$2510, $L620, $M$11:$M$2510, "&lt;"&amp;$M620)+1+COUNTIFS($L$11:$L620, $L620, $M$11:$M620, $M620)-1)</f>
        <v/>
      </c>
      <c r="Q620" s="97"/>
      <c r="R620" s="57" t="str">
        <f t="array" ref="R620">IF(OR($L620="", $M620=""), "", MIN(IF($L$11:$L$2510=$L620, $M$11:$M$2510)))</f>
        <v/>
      </c>
      <c r="S620" s="18" t="str">
        <f t="array" ref="S620">IF(OR($L620="", $M620=""), "", AVERAGEIF($L$11:$L$2510, $L620, $M$11:$M$2510))</f>
        <v/>
      </c>
      <c r="T620" s="21" t="str">
        <f t="array" ref="T620">IF(OR($L620="", $M620=""), "", MAX(IF($L$11:$L$2510=$L620, $M$11:$M$2510)))</f>
        <v/>
      </c>
      <c r="U620" s="97"/>
      <c r="W620" s="26" t="str">
        <f t="shared" si="102"/>
        <v/>
      </c>
      <c r="X620" s="26" t="str">
        <f t="shared" si="103"/>
        <v/>
      </c>
      <c r="Z620" s="48" t="str">
        <f>IFERROR(INDEX('Standard Runs'!$E$11:$E$65, MATCH($L620, 'Standard Runs'!$D$11:$D$65, 0)), "")</f>
        <v/>
      </c>
      <c r="AB620" s="26" t="str">
        <f t="shared" si="104"/>
        <v/>
      </c>
      <c r="AC620" s="26" t="str">
        <f t="shared" si="105"/>
        <v/>
      </c>
      <c r="AE620" s="26" t="str">
        <f t="shared" si="106"/>
        <v/>
      </c>
      <c r="AG620" s="26" t="str">
        <f>IF($D620="", "", COUNTIF($D$11:$D$2510, "&gt;"&amp;$D620)+1+COUNTIF($D$11:$D620, $D620)-1)</f>
        <v/>
      </c>
      <c r="AH620" s="92" t="str">
        <f t="shared" si="107"/>
        <v/>
      </c>
      <c r="AJ620" s="26" t="str">
        <f t="shared" si="108"/>
        <v/>
      </c>
      <c r="AK620" s="26" t="str">
        <f t="shared" si="109"/>
        <v/>
      </c>
    </row>
    <row r="621" spans="1:37" x14ac:dyDescent="0.25">
      <c r="A621" s="97"/>
      <c r="B621" s="26" t="str">
        <f t="shared" si="99"/>
        <v/>
      </c>
      <c r="C621" s="97"/>
      <c r="D621" s="123"/>
      <c r="E621" s="124"/>
      <c r="F621" s="125"/>
      <c r="G621" s="97"/>
      <c r="H621" s="24" t="str">
        <f>IF($E621="", "", IFERROR(ROUND($E621*INDEX('Intro &amp; Setup'!$BY$8:$BY$9, MATCH($E$8, 'Intro &amp; Setup'!$BX$8:$BX$9, 0)), 2), ""))</f>
        <v/>
      </c>
      <c r="I621" s="18" t="str">
        <f>IF(OR($E621="", $F621=""), "", IF($E$8='Intro &amp; Setup'!$BX$9, $F621/$E621, IF($H$8='Intro &amp; Setup'!$BX$9, $F621/$H621, "")))</f>
        <v/>
      </c>
      <c r="J621" s="21" t="str">
        <f>IF(OR($E621="", $F621=""), "", IF($E$8='Intro &amp; Setup'!$BX$8, $F621/$E621, IF($H$8='Intro &amp; Setup'!$BX$8, $F621/$H621, "")))</f>
        <v/>
      </c>
      <c r="K621" s="97"/>
      <c r="L621" s="42" t="str">
        <f t="array" ref="L621">IF($W621="", "", IFERROR(INDEX('Standard Runs'!$D$11:$D$65, MATCH(1, ('Standard Runs'!$F$11:$F$65&lt;=E621)*('Standard Runs'!$G$11:$G$65&gt;=E621), 0)), ""))</f>
        <v/>
      </c>
      <c r="M621" s="45" t="str">
        <f t="shared" si="100"/>
        <v/>
      </c>
      <c r="N621" s="97"/>
      <c r="O621" s="52" t="str">
        <f t="shared" si="101"/>
        <v/>
      </c>
      <c r="P621" s="53" t="str">
        <f>IF(OR($L621="", $M621=""), "", COUNTIFS($L$11:$L$2510, $L621, $M$11:$M$2510, "&lt;"&amp;$M621)+1+COUNTIFS($L$11:$L621, $L621, $M$11:$M621, $M621)-1)</f>
        <v/>
      </c>
      <c r="Q621" s="97"/>
      <c r="R621" s="57" t="str">
        <f t="array" ref="R621">IF(OR($L621="", $M621=""), "", MIN(IF($L$11:$L$2510=$L621, $M$11:$M$2510)))</f>
        <v/>
      </c>
      <c r="S621" s="18" t="str">
        <f t="array" ref="S621">IF(OR($L621="", $M621=""), "", AVERAGEIF($L$11:$L$2510, $L621, $M$11:$M$2510))</f>
        <v/>
      </c>
      <c r="T621" s="21" t="str">
        <f t="array" ref="T621">IF(OR($L621="", $M621=""), "", MAX(IF($L$11:$L$2510=$L621, $M$11:$M$2510)))</f>
        <v/>
      </c>
      <c r="U621" s="97"/>
      <c r="W621" s="26" t="str">
        <f t="shared" si="102"/>
        <v/>
      </c>
      <c r="X621" s="26" t="str">
        <f t="shared" si="103"/>
        <v/>
      </c>
      <c r="Z621" s="48" t="str">
        <f>IFERROR(INDEX('Standard Runs'!$E$11:$E$65, MATCH($L621, 'Standard Runs'!$D$11:$D$65, 0)), "")</f>
        <v/>
      </c>
      <c r="AB621" s="26" t="str">
        <f t="shared" si="104"/>
        <v/>
      </c>
      <c r="AC621" s="26" t="str">
        <f t="shared" si="105"/>
        <v/>
      </c>
      <c r="AE621" s="26" t="str">
        <f t="shared" si="106"/>
        <v/>
      </c>
      <c r="AG621" s="26" t="str">
        <f>IF($D621="", "", COUNTIF($D$11:$D$2510, "&gt;"&amp;$D621)+1+COUNTIF($D$11:$D621, $D621)-1)</f>
        <v/>
      </c>
      <c r="AH621" s="92" t="str">
        <f t="shared" si="107"/>
        <v/>
      </c>
      <c r="AJ621" s="26" t="str">
        <f t="shared" si="108"/>
        <v/>
      </c>
      <c r="AK621" s="26" t="str">
        <f t="shared" si="109"/>
        <v/>
      </c>
    </row>
    <row r="622" spans="1:37" x14ac:dyDescent="0.25">
      <c r="A622" s="97"/>
      <c r="B622" s="26" t="str">
        <f t="shared" si="99"/>
        <v/>
      </c>
      <c r="C622" s="97"/>
      <c r="D622" s="123"/>
      <c r="E622" s="124"/>
      <c r="F622" s="125"/>
      <c r="G622" s="97"/>
      <c r="H622" s="24" t="str">
        <f>IF($E622="", "", IFERROR(ROUND($E622*INDEX('Intro &amp; Setup'!$BY$8:$BY$9, MATCH($E$8, 'Intro &amp; Setup'!$BX$8:$BX$9, 0)), 2), ""))</f>
        <v/>
      </c>
      <c r="I622" s="18" t="str">
        <f>IF(OR($E622="", $F622=""), "", IF($E$8='Intro &amp; Setup'!$BX$9, $F622/$E622, IF($H$8='Intro &amp; Setup'!$BX$9, $F622/$H622, "")))</f>
        <v/>
      </c>
      <c r="J622" s="21" t="str">
        <f>IF(OR($E622="", $F622=""), "", IF($E$8='Intro &amp; Setup'!$BX$8, $F622/$E622, IF($H$8='Intro &amp; Setup'!$BX$8, $F622/$H622, "")))</f>
        <v/>
      </c>
      <c r="K622" s="97"/>
      <c r="L622" s="42" t="str">
        <f t="array" ref="L622">IF($W622="", "", IFERROR(INDEX('Standard Runs'!$D$11:$D$65, MATCH(1, ('Standard Runs'!$F$11:$F$65&lt;=E622)*('Standard Runs'!$G$11:$G$65&gt;=E622), 0)), ""))</f>
        <v/>
      </c>
      <c r="M622" s="45" t="str">
        <f t="shared" si="100"/>
        <v/>
      </c>
      <c r="N622" s="97"/>
      <c r="O622" s="52" t="str">
        <f t="shared" si="101"/>
        <v/>
      </c>
      <c r="P622" s="53" t="str">
        <f>IF(OR($L622="", $M622=""), "", COUNTIFS($L$11:$L$2510, $L622, $M$11:$M$2510, "&lt;"&amp;$M622)+1+COUNTIFS($L$11:$L622, $L622, $M$11:$M622, $M622)-1)</f>
        <v/>
      </c>
      <c r="Q622" s="97"/>
      <c r="R622" s="57" t="str">
        <f t="array" ref="R622">IF(OR($L622="", $M622=""), "", MIN(IF($L$11:$L$2510=$L622, $M$11:$M$2510)))</f>
        <v/>
      </c>
      <c r="S622" s="18" t="str">
        <f t="array" ref="S622">IF(OR($L622="", $M622=""), "", AVERAGEIF($L$11:$L$2510, $L622, $M$11:$M$2510))</f>
        <v/>
      </c>
      <c r="T622" s="21" t="str">
        <f t="array" ref="T622">IF(OR($L622="", $M622=""), "", MAX(IF($L$11:$L$2510=$L622, $M$11:$M$2510)))</f>
        <v/>
      </c>
      <c r="U622" s="97"/>
      <c r="W622" s="26" t="str">
        <f t="shared" si="102"/>
        <v/>
      </c>
      <c r="X622" s="26" t="str">
        <f t="shared" si="103"/>
        <v/>
      </c>
      <c r="Z622" s="48" t="str">
        <f>IFERROR(INDEX('Standard Runs'!$E$11:$E$65, MATCH($L622, 'Standard Runs'!$D$11:$D$65, 0)), "")</f>
        <v/>
      </c>
      <c r="AB622" s="26" t="str">
        <f t="shared" si="104"/>
        <v/>
      </c>
      <c r="AC622" s="26" t="str">
        <f t="shared" si="105"/>
        <v/>
      </c>
      <c r="AE622" s="26" t="str">
        <f t="shared" si="106"/>
        <v/>
      </c>
      <c r="AG622" s="26" t="str">
        <f>IF($D622="", "", COUNTIF($D$11:$D$2510, "&gt;"&amp;$D622)+1+COUNTIF($D$11:$D622, $D622)-1)</f>
        <v/>
      </c>
      <c r="AH622" s="92" t="str">
        <f t="shared" si="107"/>
        <v/>
      </c>
      <c r="AJ622" s="26" t="str">
        <f t="shared" si="108"/>
        <v/>
      </c>
      <c r="AK622" s="26" t="str">
        <f t="shared" si="109"/>
        <v/>
      </c>
    </row>
    <row r="623" spans="1:37" x14ac:dyDescent="0.25">
      <c r="A623" s="97"/>
      <c r="B623" s="26" t="str">
        <f t="shared" si="99"/>
        <v/>
      </c>
      <c r="C623" s="97"/>
      <c r="D623" s="123"/>
      <c r="E623" s="124"/>
      <c r="F623" s="125"/>
      <c r="G623" s="97"/>
      <c r="H623" s="24" t="str">
        <f>IF($E623="", "", IFERROR(ROUND($E623*INDEX('Intro &amp; Setup'!$BY$8:$BY$9, MATCH($E$8, 'Intro &amp; Setup'!$BX$8:$BX$9, 0)), 2), ""))</f>
        <v/>
      </c>
      <c r="I623" s="18" t="str">
        <f>IF(OR($E623="", $F623=""), "", IF($E$8='Intro &amp; Setup'!$BX$9, $F623/$E623, IF($H$8='Intro &amp; Setup'!$BX$9, $F623/$H623, "")))</f>
        <v/>
      </c>
      <c r="J623" s="21" t="str">
        <f>IF(OR($E623="", $F623=""), "", IF($E$8='Intro &amp; Setup'!$BX$8, $F623/$E623, IF($H$8='Intro &amp; Setup'!$BX$8, $F623/$H623, "")))</f>
        <v/>
      </c>
      <c r="K623" s="97"/>
      <c r="L623" s="42" t="str">
        <f t="array" ref="L623">IF($W623="", "", IFERROR(INDEX('Standard Runs'!$D$11:$D$65, MATCH(1, ('Standard Runs'!$F$11:$F$65&lt;=E623)*('Standard Runs'!$G$11:$G$65&gt;=E623), 0)), ""))</f>
        <v/>
      </c>
      <c r="M623" s="45" t="str">
        <f t="shared" si="100"/>
        <v/>
      </c>
      <c r="N623" s="97"/>
      <c r="O623" s="52" t="str">
        <f t="shared" si="101"/>
        <v/>
      </c>
      <c r="P623" s="53" t="str">
        <f>IF(OR($L623="", $M623=""), "", COUNTIFS($L$11:$L$2510, $L623, $M$11:$M$2510, "&lt;"&amp;$M623)+1+COUNTIFS($L$11:$L623, $L623, $M$11:$M623, $M623)-1)</f>
        <v/>
      </c>
      <c r="Q623" s="97"/>
      <c r="R623" s="57" t="str">
        <f t="array" ref="R623">IF(OR($L623="", $M623=""), "", MIN(IF($L$11:$L$2510=$L623, $M$11:$M$2510)))</f>
        <v/>
      </c>
      <c r="S623" s="18" t="str">
        <f t="array" ref="S623">IF(OR($L623="", $M623=""), "", AVERAGEIF($L$11:$L$2510, $L623, $M$11:$M$2510))</f>
        <v/>
      </c>
      <c r="T623" s="21" t="str">
        <f t="array" ref="T623">IF(OR($L623="", $M623=""), "", MAX(IF($L$11:$L$2510=$L623, $M$11:$M$2510)))</f>
        <v/>
      </c>
      <c r="U623" s="97"/>
      <c r="W623" s="26" t="str">
        <f t="shared" si="102"/>
        <v/>
      </c>
      <c r="X623" s="26" t="str">
        <f t="shared" si="103"/>
        <v/>
      </c>
      <c r="Z623" s="48" t="str">
        <f>IFERROR(INDEX('Standard Runs'!$E$11:$E$65, MATCH($L623, 'Standard Runs'!$D$11:$D$65, 0)), "")</f>
        <v/>
      </c>
      <c r="AB623" s="26" t="str">
        <f t="shared" si="104"/>
        <v/>
      </c>
      <c r="AC623" s="26" t="str">
        <f t="shared" si="105"/>
        <v/>
      </c>
      <c r="AE623" s="26" t="str">
        <f t="shared" si="106"/>
        <v/>
      </c>
      <c r="AG623" s="26" t="str">
        <f>IF($D623="", "", COUNTIF($D$11:$D$2510, "&gt;"&amp;$D623)+1+COUNTIF($D$11:$D623, $D623)-1)</f>
        <v/>
      </c>
      <c r="AH623" s="92" t="str">
        <f t="shared" si="107"/>
        <v/>
      </c>
      <c r="AJ623" s="26" t="str">
        <f t="shared" si="108"/>
        <v/>
      </c>
      <c r="AK623" s="26" t="str">
        <f t="shared" si="109"/>
        <v/>
      </c>
    </row>
    <row r="624" spans="1:37" x14ac:dyDescent="0.25">
      <c r="A624" s="97"/>
      <c r="B624" s="26" t="str">
        <f t="shared" si="99"/>
        <v/>
      </c>
      <c r="C624" s="97"/>
      <c r="D624" s="123"/>
      <c r="E624" s="124"/>
      <c r="F624" s="125"/>
      <c r="G624" s="97"/>
      <c r="H624" s="24" t="str">
        <f>IF($E624="", "", IFERROR(ROUND($E624*INDEX('Intro &amp; Setup'!$BY$8:$BY$9, MATCH($E$8, 'Intro &amp; Setup'!$BX$8:$BX$9, 0)), 2), ""))</f>
        <v/>
      </c>
      <c r="I624" s="18" t="str">
        <f>IF(OR($E624="", $F624=""), "", IF($E$8='Intro &amp; Setup'!$BX$9, $F624/$E624, IF($H$8='Intro &amp; Setup'!$BX$9, $F624/$H624, "")))</f>
        <v/>
      </c>
      <c r="J624" s="21" t="str">
        <f>IF(OR($E624="", $F624=""), "", IF($E$8='Intro &amp; Setup'!$BX$8, $F624/$E624, IF($H$8='Intro &amp; Setup'!$BX$8, $F624/$H624, "")))</f>
        <v/>
      </c>
      <c r="K624" s="97"/>
      <c r="L624" s="42" t="str">
        <f t="array" ref="L624">IF($W624="", "", IFERROR(INDEX('Standard Runs'!$D$11:$D$65, MATCH(1, ('Standard Runs'!$F$11:$F$65&lt;=E624)*('Standard Runs'!$G$11:$G$65&gt;=E624), 0)), ""))</f>
        <v/>
      </c>
      <c r="M624" s="45" t="str">
        <f t="shared" si="100"/>
        <v/>
      </c>
      <c r="N624" s="97"/>
      <c r="O624" s="52" t="str">
        <f t="shared" si="101"/>
        <v/>
      </c>
      <c r="P624" s="53" t="str">
        <f>IF(OR($L624="", $M624=""), "", COUNTIFS($L$11:$L$2510, $L624, $M$11:$M$2510, "&lt;"&amp;$M624)+1+COUNTIFS($L$11:$L624, $L624, $M$11:$M624, $M624)-1)</f>
        <v/>
      </c>
      <c r="Q624" s="97"/>
      <c r="R624" s="57" t="str">
        <f t="array" ref="R624">IF(OR($L624="", $M624=""), "", MIN(IF($L$11:$L$2510=$L624, $M$11:$M$2510)))</f>
        <v/>
      </c>
      <c r="S624" s="18" t="str">
        <f t="array" ref="S624">IF(OR($L624="", $M624=""), "", AVERAGEIF($L$11:$L$2510, $L624, $M$11:$M$2510))</f>
        <v/>
      </c>
      <c r="T624" s="21" t="str">
        <f t="array" ref="T624">IF(OR($L624="", $M624=""), "", MAX(IF($L$11:$L$2510=$L624, $M$11:$M$2510)))</f>
        <v/>
      </c>
      <c r="U624" s="97"/>
      <c r="W624" s="26" t="str">
        <f t="shared" si="102"/>
        <v/>
      </c>
      <c r="X624" s="26" t="str">
        <f t="shared" si="103"/>
        <v/>
      </c>
      <c r="Z624" s="48" t="str">
        <f>IFERROR(INDEX('Standard Runs'!$E$11:$E$65, MATCH($L624, 'Standard Runs'!$D$11:$D$65, 0)), "")</f>
        <v/>
      </c>
      <c r="AB624" s="26" t="str">
        <f t="shared" si="104"/>
        <v/>
      </c>
      <c r="AC624" s="26" t="str">
        <f t="shared" si="105"/>
        <v/>
      </c>
      <c r="AE624" s="26" t="str">
        <f t="shared" si="106"/>
        <v/>
      </c>
      <c r="AG624" s="26" t="str">
        <f>IF($D624="", "", COUNTIF($D$11:$D$2510, "&gt;"&amp;$D624)+1+COUNTIF($D$11:$D624, $D624)-1)</f>
        <v/>
      </c>
      <c r="AH624" s="92" t="str">
        <f t="shared" si="107"/>
        <v/>
      </c>
      <c r="AJ624" s="26" t="str">
        <f t="shared" si="108"/>
        <v/>
      </c>
      <c r="AK624" s="26" t="str">
        <f t="shared" si="109"/>
        <v/>
      </c>
    </row>
    <row r="625" spans="1:37" x14ac:dyDescent="0.25">
      <c r="A625" s="97"/>
      <c r="B625" s="26" t="str">
        <f t="shared" si="99"/>
        <v/>
      </c>
      <c r="C625" s="97"/>
      <c r="D625" s="123"/>
      <c r="E625" s="124"/>
      <c r="F625" s="125"/>
      <c r="G625" s="97"/>
      <c r="H625" s="24" t="str">
        <f>IF($E625="", "", IFERROR(ROUND($E625*INDEX('Intro &amp; Setup'!$BY$8:$BY$9, MATCH($E$8, 'Intro &amp; Setup'!$BX$8:$BX$9, 0)), 2), ""))</f>
        <v/>
      </c>
      <c r="I625" s="18" t="str">
        <f>IF(OR($E625="", $F625=""), "", IF($E$8='Intro &amp; Setup'!$BX$9, $F625/$E625, IF($H$8='Intro &amp; Setup'!$BX$9, $F625/$H625, "")))</f>
        <v/>
      </c>
      <c r="J625" s="21" t="str">
        <f>IF(OR($E625="", $F625=""), "", IF($E$8='Intro &amp; Setup'!$BX$8, $F625/$E625, IF($H$8='Intro &amp; Setup'!$BX$8, $F625/$H625, "")))</f>
        <v/>
      </c>
      <c r="K625" s="97"/>
      <c r="L625" s="42" t="str">
        <f t="array" ref="L625">IF($W625="", "", IFERROR(INDEX('Standard Runs'!$D$11:$D$65, MATCH(1, ('Standard Runs'!$F$11:$F$65&lt;=E625)*('Standard Runs'!$G$11:$G$65&gt;=E625), 0)), ""))</f>
        <v/>
      </c>
      <c r="M625" s="45" t="str">
        <f t="shared" si="100"/>
        <v/>
      </c>
      <c r="N625" s="97"/>
      <c r="O625" s="52" t="str">
        <f t="shared" si="101"/>
        <v/>
      </c>
      <c r="P625" s="53" t="str">
        <f>IF(OR($L625="", $M625=""), "", COUNTIFS($L$11:$L$2510, $L625, $M$11:$M$2510, "&lt;"&amp;$M625)+1+COUNTIFS($L$11:$L625, $L625, $M$11:$M625, $M625)-1)</f>
        <v/>
      </c>
      <c r="Q625" s="97"/>
      <c r="R625" s="57" t="str">
        <f t="array" ref="R625">IF(OR($L625="", $M625=""), "", MIN(IF($L$11:$L$2510=$L625, $M$11:$M$2510)))</f>
        <v/>
      </c>
      <c r="S625" s="18" t="str">
        <f t="array" ref="S625">IF(OR($L625="", $M625=""), "", AVERAGEIF($L$11:$L$2510, $L625, $M$11:$M$2510))</f>
        <v/>
      </c>
      <c r="T625" s="21" t="str">
        <f t="array" ref="T625">IF(OR($L625="", $M625=""), "", MAX(IF($L$11:$L$2510=$L625, $M$11:$M$2510)))</f>
        <v/>
      </c>
      <c r="U625" s="97"/>
      <c r="W625" s="26" t="str">
        <f t="shared" si="102"/>
        <v/>
      </c>
      <c r="X625" s="26" t="str">
        <f t="shared" si="103"/>
        <v/>
      </c>
      <c r="Z625" s="48" t="str">
        <f>IFERROR(INDEX('Standard Runs'!$E$11:$E$65, MATCH($L625, 'Standard Runs'!$D$11:$D$65, 0)), "")</f>
        <v/>
      </c>
      <c r="AB625" s="26" t="str">
        <f t="shared" si="104"/>
        <v/>
      </c>
      <c r="AC625" s="26" t="str">
        <f t="shared" si="105"/>
        <v/>
      </c>
      <c r="AE625" s="26" t="str">
        <f t="shared" si="106"/>
        <v/>
      </c>
      <c r="AG625" s="26" t="str">
        <f>IF($D625="", "", COUNTIF($D$11:$D$2510, "&gt;"&amp;$D625)+1+COUNTIF($D$11:$D625, $D625)-1)</f>
        <v/>
      </c>
      <c r="AH625" s="92" t="str">
        <f t="shared" si="107"/>
        <v/>
      </c>
      <c r="AJ625" s="26" t="str">
        <f t="shared" si="108"/>
        <v/>
      </c>
      <c r="AK625" s="26" t="str">
        <f t="shared" si="109"/>
        <v/>
      </c>
    </row>
    <row r="626" spans="1:37" x14ac:dyDescent="0.25">
      <c r="A626" s="97"/>
      <c r="B626" s="26" t="str">
        <f t="shared" si="99"/>
        <v/>
      </c>
      <c r="C626" s="97"/>
      <c r="D626" s="123"/>
      <c r="E626" s="124"/>
      <c r="F626" s="125"/>
      <c r="G626" s="97"/>
      <c r="H626" s="24" t="str">
        <f>IF($E626="", "", IFERROR(ROUND($E626*INDEX('Intro &amp; Setup'!$BY$8:$BY$9, MATCH($E$8, 'Intro &amp; Setup'!$BX$8:$BX$9, 0)), 2), ""))</f>
        <v/>
      </c>
      <c r="I626" s="18" t="str">
        <f>IF(OR($E626="", $F626=""), "", IF($E$8='Intro &amp; Setup'!$BX$9, $F626/$E626, IF($H$8='Intro &amp; Setup'!$BX$9, $F626/$H626, "")))</f>
        <v/>
      </c>
      <c r="J626" s="21" t="str">
        <f>IF(OR($E626="", $F626=""), "", IF($E$8='Intro &amp; Setup'!$BX$8, $F626/$E626, IF($H$8='Intro &amp; Setup'!$BX$8, $F626/$H626, "")))</f>
        <v/>
      </c>
      <c r="K626" s="97"/>
      <c r="L626" s="42" t="str">
        <f t="array" ref="L626">IF($W626="", "", IFERROR(INDEX('Standard Runs'!$D$11:$D$65, MATCH(1, ('Standard Runs'!$F$11:$F$65&lt;=E626)*('Standard Runs'!$G$11:$G$65&gt;=E626), 0)), ""))</f>
        <v/>
      </c>
      <c r="M626" s="45" t="str">
        <f t="shared" si="100"/>
        <v/>
      </c>
      <c r="N626" s="97"/>
      <c r="O626" s="52" t="str">
        <f t="shared" si="101"/>
        <v/>
      </c>
      <c r="P626" s="53" t="str">
        <f>IF(OR($L626="", $M626=""), "", COUNTIFS($L$11:$L$2510, $L626, $M$11:$M$2510, "&lt;"&amp;$M626)+1+COUNTIFS($L$11:$L626, $L626, $M$11:$M626, $M626)-1)</f>
        <v/>
      </c>
      <c r="Q626" s="97"/>
      <c r="R626" s="57" t="str">
        <f t="array" ref="R626">IF(OR($L626="", $M626=""), "", MIN(IF($L$11:$L$2510=$L626, $M$11:$M$2510)))</f>
        <v/>
      </c>
      <c r="S626" s="18" t="str">
        <f t="array" ref="S626">IF(OR($L626="", $M626=""), "", AVERAGEIF($L$11:$L$2510, $L626, $M$11:$M$2510))</f>
        <v/>
      </c>
      <c r="T626" s="21" t="str">
        <f t="array" ref="T626">IF(OR($L626="", $M626=""), "", MAX(IF($L$11:$L$2510=$L626, $M$11:$M$2510)))</f>
        <v/>
      </c>
      <c r="U626" s="97"/>
      <c r="W626" s="26" t="str">
        <f t="shared" si="102"/>
        <v/>
      </c>
      <c r="X626" s="26" t="str">
        <f t="shared" si="103"/>
        <v/>
      </c>
      <c r="Z626" s="48" t="str">
        <f>IFERROR(INDEX('Standard Runs'!$E$11:$E$65, MATCH($L626, 'Standard Runs'!$D$11:$D$65, 0)), "")</f>
        <v/>
      </c>
      <c r="AB626" s="26" t="str">
        <f t="shared" si="104"/>
        <v/>
      </c>
      <c r="AC626" s="26" t="str">
        <f t="shared" si="105"/>
        <v/>
      </c>
      <c r="AE626" s="26" t="str">
        <f t="shared" si="106"/>
        <v/>
      </c>
      <c r="AG626" s="26" t="str">
        <f>IF($D626="", "", COUNTIF($D$11:$D$2510, "&gt;"&amp;$D626)+1+COUNTIF($D$11:$D626, $D626)-1)</f>
        <v/>
      </c>
      <c r="AH626" s="92" t="str">
        <f t="shared" si="107"/>
        <v/>
      </c>
      <c r="AJ626" s="26" t="str">
        <f t="shared" si="108"/>
        <v/>
      </c>
      <c r="AK626" s="26" t="str">
        <f t="shared" si="109"/>
        <v/>
      </c>
    </row>
    <row r="627" spans="1:37" x14ac:dyDescent="0.25">
      <c r="A627" s="97"/>
      <c r="B627" s="26" t="str">
        <f t="shared" si="99"/>
        <v/>
      </c>
      <c r="C627" s="97"/>
      <c r="D627" s="123"/>
      <c r="E627" s="124"/>
      <c r="F627" s="125"/>
      <c r="G627" s="97"/>
      <c r="H627" s="24" t="str">
        <f>IF($E627="", "", IFERROR(ROUND($E627*INDEX('Intro &amp; Setup'!$BY$8:$BY$9, MATCH($E$8, 'Intro &amp; Setup'!$BX$8:$BX$9, 0)), 2), ""))</f>
        <v/>
      </c>
      <c r="I627" s="18" t="str">
        <f>IF(OR($E627="", $F627=""), "", IF($E$8='Intro &amp; Setup'!$BX$9, $F627/$E627, IF($H$8='Intro &amp; Setup'!$BX$9, $F627/$H627, "")))</f>
        <v/>
      </c>
      <c r="J627" s="21" t="str">
        <f>IF(OR($E627="", $F627=""), "", IF($E$8='Intro &amp; Setup'!$BX$8, $F627/$E627, IF($H$8='Intro &amp; Setup'!$BX$8, $F627/$H627, "")))</f>
        <v/>
      </c>
      <c r="K627" s="97"/>
      <c r="L627" s="42" t="str">
        <f t="array" ref="L627">IF($W627="", "", IFERROR(INDEX('Standard Runs'!$D$11:$D$65, MATCH(1, ('Standard Runs'!$F$11:$F$65&lt;=E627)*('Standard Runs'!$G$11:$G$65&gt;=E627), 0)), ""))</f>
        <v/>
      </c>
      <c r="M627" s="45" t="str">
        <f t="shared" si="100"/>
        <v/>
      </c>
      <c r="N627" s="97"/>
      <c r="O627" s="52" t="str">
        <f t="shared" si="101"/>
        <v/>
      </c>
      <c r="P627" s="53" t="str">
        <f>IF(OR($L627="", $M627=""), "", COUNTIFS($L$11:$L$2510, $L627, $M$11:$M$2510, "&lt;"&amp;$M627)+1+COUNTIFS($L$11:$L627, $L627, $M$11:$M627, $M627)-1)</f>
        <v/>
      </c>
      <c r="Q627" s="97"/>
      <c r="R627" s="57" t="str">
        <f t="array" ref="R627">IF(OR($L627="", $M627=""), "", MIN(IF($L$11:$L$2510=$L627, $M$11:$M$2510)))</f>
        <v/>
      </c>
      <c r="S627" s="18" t="str">
        <f t="array" ref="S627">IF(OR($L627="", $M627=""), "", AVERAGEIF($L$11:$L$2510, $L627, $M$11:$M$2510))</f>
        <v/>
      </c>
      <c r="T627" s="21" t="str">
        <f t="array" ref="T627">IF(OR($L627="", $M627=""), "", MAX(IF($L$11:$L$2510=$L627, $M$11:$M$2510)))</f>
        <v/>
      </c>
      <c r="U627" s="97"/>
      <c r="W627" s="26" t="str">
        <f t="shared" si="102"/>
        <v/>
      </c>
      <c r="X627" s="26" t="str">
        <f t="shared" si="103"/>
        <v/>
      </c>
      <c r="Z627" s="48" t="str">
        <f>IFERROR(INDEX('Standard Runs'!$E$11:$E$65, MATCH($L627, 'Standard Runs'!$D$11:$D$65, 0)), "")</f>
        <v/>
      </c>
      <c r="AB627" s="26" t="str">
        <f t="shared" si="104"/>
        <v/>
      </c>
      <c r="AC627" s="26" t="str">
        <f t="shared" si="105"/>
        <v/>
      </c>
      <c r="AE627" s="26" t="str">
        <f t="shared" si="106"/>
        <v/>
      </c>
      <c r="AG627" s="26" t="str">
        <f>IF($D627="", "", COUNTIF($D$11:$D$2510, "&gt;"&amp;$D627)+1+COUNTIF($D$11:$D627, $D627)-1)</f>
        <v/>
      </c>
      <c r="AH627" s="92" t="str">
        <f t="shared" si="107"/>
        <v/>
      </c>
      <c r="AJ627" s="26" t="str">
        <f t="shared" si="108"/>
        <v/>
      </c>
      <c r="AK627" s="26" t="str">
        <f t="shared" si="109"/>
        <v/>
      </c>
    </row>
    <row r="628" spans="1:37" x14ac:dyDescent="0.25">
      <c r="A628" s="97"/>
      <c r="B628" s="26" t="str">
        <f t="shared" si="99"/>
        <v/>
      </c>
      <c r="C628" s="97"/>
      <c r="D628" s="123"/>
      <c r="E628" s="124"/>
      <c r="F628" s="125"/>
      <c r="G628" s="97"/>
      <c r="H628" s="24" t="str">
        <f>IF($E628="", "", IFERROR(ROUND($E628*INDEX('Intro &amp; Setup'!$BY$8:$BY$9, MATCH($E$8, 'Intro &amp; Setup'!$BX$8:$BX$9, 0)), 2), ""))</f>
        <v/>
      </c>
      <c r="I628" s="18" t="str">
        <f>IF(OR($E628="", $F628=""), "", IF($E$8='Intro &amp; Setup'!$BX$9, $F628/$E628, IF($H$8='Intro &amp; Setup'!$BX$9, $F628/$H628, "")))</f>
        <v/>
      </c>
      <c r="J628" s="21" t="str">
        <f>IF(OR($E628="", $F628=""), "", IF($E$8='Intro &amp; Setup'!$BX$8, $F628/$E628, IF($H$8='Intro &amp; Setup'!$BX$8, $F628/$H628, "")))</f>
        <v/>
      </c>
      <c r="K628" s="97"/>
      <c r="L628" s="42" t="str">
        <f t="array" ref="L628">IF($W628="", "", IFERROR(INDEX('Standard Runs'!$D$11:$D$65, MATCH(1, ('Standard Runs'!$F$11:$F$65&lt;=E628)*('Standard Runs'!$G$11:$G$65&gt;=E628), 0)), ""))</f>
        <v/>
      </c>
      <c r="M628" s="45" t="str">
        <f t="shared" si="100"/>
        <v/>
      </c>
      <c r="N628" s="97"/>
      <c r="O628" s="52" t="str">
        <f t="shared" si="101"/>
        <v/>
      </c>
      <c r="P628" s="53" t="str">
        <f>IF(OR($L628="", $M628=""), "", COUNTIFS($L$11:$L$2510, $L628, $M$11:$M$2510, "&lt;"&amp;$M628)+1+COUNTIFS($L$11:$L628, $L628, $M$11:$M628, $M628)-1)</f>
        <v/>
      </c>
      <c r="Q628" s="97"/>
      <c r="R628" s="57" t="str">
        <f t="array" ref="R628">IF(OR($L628="", $M628=""), "", MIN(IF($L$11:$L$2510=$L628, $M$11:$M$2510)))</f>
        <v/>
      </c>
      <c r="S628" s="18" t="str">
        <f t="array" ref="S628">IF(OR($L628="", $M628=""), "", AVERAGEIF($L$11:$L$2510, $L628, $M$11:$M$2510))</f>
        <v/>
      </c>
      <c r="T628" s="21" t="str">
        <f t="array" ref="T628">IF(OR($L628="", $M628=""), "", MAX(IF($L$11:$L$2510=$L628, $M$11:$M$2510)))</f>
        <v/>
      </c>
      <c r="U628" s="97"/>
      <c r="W628" s="26" t="str">
        <f t="shared" si="102"/>
        <v/>
      </c>
      <c r="X628" s="26" t="str">
        <f t="shared" si="103"/>
        <v/>
      </c>
      <c r="Z628" s="48" t="str">
        <f>IFERROR(INDEX('Standard Runs'!$E$11:$E$65, MATCH($L628, 'Standard Runs'!$D$11:$D$65, 0)), "")</f>
        <v/>
      </c>
      <c r="AB628" s="26" t="str">
        <f t="shared" si="104"/>
        <v/>
      </c>
      <c r="AC628" s="26" t="str">
        <f t="shared" si="105"/>
        <v/>
      </c>
      <c r="AE628" s="26" t="str">
        <f t="shared" si="106"/>
        <v/>
      </c>
      <c r="AG628" s="26" t="str">
        <f>IF($D628="", "", COUNTIF($D$11:$D$2510, "&gt;"&amp;$D628)+1+COUNTIF($D$11:$D628, $D628)-1)</f>
        <v/>
      </c>
      <c r="AH628" s="92" t="str">
        <f t="shared" si="107"/>
        <v/>
      </c>
      <c r="AJ628" s="26" t="str">
        <f t="shared" si="108"/>
        <v/>
      </c>
      <c r="AK628" s="26" t="str">
        <f t="shared" si="109"/>
        <v/>
      </c>
    </row>
    <row r="629" spans="1:37" x14ac:dyDescent="0.25">
      <c r="A629" s="97"/>
      <c r="B629" s="26" t="str">
        <f t="shared" si="99"/>
        <v/>
      </c>
      <c r="C629" s="97"/>
      <c r="D629" s="123"/>
      <c r="E629" s="124"/>
      <c r="F629" s="125"/>
      <c r="G629" s="97"/>
      <c r="H629" s="24" t="str">
        <f>IF($E629="", "", IFERROR(ROUND($E629*INDEX('Intro &amp; Setup'!$BY$8:$BY$9, MATCH($E$8, 'Intro &amp; Setup'!$BX$8:$BX$9, 0)), 2), ""))</f>
        <v/>
      </c>
      <c r="I629" s="18" t="str">
        <f>IF(OR($E629="", $F629=""), "", IF($E$8='Intro &amp; Setup'!$BX$9, $F629/$E629, IF($H$8='Intro &amp; Setup'!$BX$9, $F629/$H629, "")))</f>
        <v/>
      </c>
      <c r="J629" s="21" t="str">
        <f>IF(OR($E629="", $F629=""), "", IF($E$8='Intro &amp; Setup'!$BX$8, $F629/$E629, IF($H$8='Intro &amp; Setup'!$BX$8, $F629/$H629, "")))</f>
        <v/>
      </c>
      <c r="K629" s="97"/>
      <c r="L629" s="42" t="str">
        <f t="array" ref="L629">IF($W629="", "", IFERROR(INDEX('Standard Runs'!$D$11:$D$65, MATCH(1, ('Standard Runs'!$F$11:$F$65&lt;=E629)*('Standard Runs'!$G$11:$G$65&gt;=E629), 0)), ""))</f>
        <v/>
      </c>
      <c r="M629" s="45" t="str">
        <f t="shared" si="100"/>
        <v/>
      </c>
      <c r="N629" s="97"/>
      <c r="O629" s="52" t="str">
        <f t="shared" si="101"/>
        <v/>
      </c>
      <c r="P629" s="53" t="str">
        <f>IF(OR($L629="", $M629=""), "", COUNTIFS($L$11:$L$2510, $L629, $M$11:$M$2510, "&lt;"&amp;$M629)+1+COUNTIFS($L$11:$L629, $L629, $M$11:$M629, $M629)-1)</f>
        <v/>
      </c>
      <c r="Q629" s="97"/>
      <c r="R629" s="57" t="str">
        <f t="array" ref="R629">IF(OR($L629="", $M629=""), "", MIN(IF($L$11:$L$2510=$L629, $M$11:$M$2510)))</f>
        <v/>
      </c>
      <c r="S629" s="18" t="str">
        <f t="array" ref="S629">IF(OR($L629="", $M629=""), "", AVERAGEIF($L$11:$L$2510, $L629, $M$11:$M$2510))</f>
        <v/>
      </c>
      <c r="T629" s="21" t="str">
        <f t="array" ref="T629">IF(OR($L629="", $M629=""), "", MAX(IF($L$11:$L$2510=$L629, $M$11:$M$2510)))</f>
        <v/>
      </c>
      <c r="U629" s="97"/>
      <c r="W629" s="26" t="str">
        <f t="shared" si="102"/>
        <v/>
      </c>
      <c r="X629" s="26" t="str">
        <f t="shared" si="103"/>
        <v/>
      </c>
      <c r="Z629" s="48" t="str">
        <f>IFERROR(INDEX('Standard Runs'!$E$11:$E$65, MATCH($L629, 'Standard Runs'!$D$11:$D$65, 0)), "")</f>
        <v/>
      </c>
      <c r="AB629" s="26" t="str">
        <f t="shared" si="104"/>
        <v/>
      </c>
      <c r="AC629" s="26" t="str">
        <f t="shared" si="105"/>
        <v/>
      </c>
      <c r="AE629" s="26" t="str">
        <f t="shared" si="106"/>
        <v/>
      </c>
      <c r="AG629" s="26" t="str">
        <f>IF($D629="", "", COUNTIF($D$11:$D$2510, "&gt;"&amp;$D629)+1+COUNTIF($D$11:$D629, $D629)-1)</f>
        <v/>
      </c>
      <c r="AH629" s="92" t="str">
        <f t="shared" si="107"/>
        <v/>
      </c>
      <c r="AJ629" s="26" t="str">
        <f t="shared" si="108"/>
        <v/>
      </c>
      <c r="AK629" s="26" t="str">
        <f t="shared" si="109"/>
        <v/>
      </c>
    </row>
    <row r="630" spans="1:37" x14ac:dyDescent="0.25">
      <c r="A630" s="97"/>
      <c r="B630" s="26" t="str">
        <f t="shared" si="99"/>
        <v/>
      </c>
      <c r="C630" s="97"/>
      <c r="D630" s="123"/>
      <c r="E630" s="124"/>
      <c r="F630" s="125"/>
      <c r="G630" s="97"/>
      <c r="H630" s="24" t="str">
        <f>IF($E630="", "", IFERROR(ROUND($E630*INDEX('Intro &amp; Setup'!$BY$8:$BY$9, MATCH($E$8, 'Intro &amp; Setup'!$BX$8:$BX$9, 0)), 2), ""))</f>
        <v/>
      </c>
      <c r="I630" s="18" t="str">
        <f>IF(OR($E630="", $F630=""), "", IF($E$8='Intro &amp; Setup'!$BX$9, $F630/$E630, IF($H$8='Intro &amp; Setup'!$BX$9, $F630/$H630, "")))</f>
        <v/>
      </c>
      <c r="J630" s="21" t="str">
        <f>IF(OR($E630="", $F630=""), "", IF($E$8='Intro &amp; Setup'!$BX$8, $F630/$E630, IF($H$8='Intro &amp; Setup'!$BX$8, $F630/$H630, "")))</f>
        <v/>
      </c>
      <c r="K630" s="97"/>
      <c r="L630" s="42" t="str">
        <f t="array" ref="L630">IF($W630="", "", IFERROR(INDEX('Standard Runs'!$D$11:$D$65, MATCH(1, ('Standard Runs'!$F$11:$F$65&lt;=E630)*('Standard Runs'!$G$11:$G$65&gt;=E630), 0)), ""))</f>
        <v/>
      </c>
      <c r="M630" s="45" t="str">
        <f t="shared" si="100"/>
        <v/>
      </c>
      <c r="N630" s="97"/>
      <c r="O630" s="52" t="str">
        <f t="shared" si="101"/>
        <v/>
      </c>
      <c r="P630" s="53" t="str">
        <f>IF(OR($L630="", $M630=""), "", COUNTIFS($L$11:$L$2510, $L630, $M$11:$M$2510, "&lt;"&amp;$M630)+1+COUNTIFS($L$11:$L630, $L630, $M$11:$M630, $M630)-1)</f>
        <v/>
      </c>
      <c r="Q630" s="97"/>
      <c r="R630" s="57" t="str">
        <f t="array" ref="R630">IF(OR($L630="", $M630=""), "", MIN(IF($L$11:$L$2510=$L630, $M$11:$M$2510)))</f>
        <v/>
      </c>
      <c r="S630" s="18" t="str">
        <f t="array" ref="S630">IF(OR($L630="", $M630=""), "", AVERAGEIF($L$11:$L$2510, $L630, $M$11:$M$2510))</f>
        <v/>
      </c>
      <c r="T630" s="21" t="str">
        <f t="array" ref="T630">IF(OR($L630="", $M630=""), "", MAX(IF($L$11:$L$2510=$L630, $M$11:$M$2510)))</f>
        <v/>
      </c>
      <c r="U630" s="97"/>
      <c r="W630" s="26" t="str">
        <f t="shared" si="102"/>
        <v/>
      </c>
      <c r="X630" s="26" t="str">
        <f t="shared" si="103"/>
        <v/>
      </c>
      <c r="Z630" s="48" t="str">
        <f>IFERROR(INDEX('Standard Runs'!$E$11:$E$65, MATCH($L630, 'Standard Runs'!$D$11:$D$65, 0)), "")</f>
        <v/>
      </c>
      <c r="AB630" s="26" t="str">
        <f t="shared" si="104"/>
        <v/>
      </c>
      <c r="AC630" s="26" t="str">
        <f t="shared" si="105"/>
        <v/>
      </c>
      <c r="AE630" s="26" t="str">
        <f t="shared" si="106"/>
        <v/>
      </c>
      <c r="AG630" s="26" t="str">
        <f>IF($D630="", "", COUNTIF($D$11:$D$2510, "&gt;"&amp;$D630)+1+COUNTIF($D$11:$D630, $D630)-1)</f>
        <v/>
      </c>
      <c r="AH630" s="92" t="str">
        <f t="shared" si="107"/>
        <v/>
      </c>
      <c r="AJ630" s="26" t="str">
        <f t="shared" si="108"/>
        <v/>
      </c>
      <c r="AK630" s="26" t="str">
        <f t="shared" si="109"/>
        <v/>
      </c>
    </row>
    <row r="631" spans="1:37" x14ac:dyDescent="0.25">
      <c r="A631" s="97"/>
      <c r="B631" s="26" t="str">
        <f t="shared" si="99"/>
        <v/>
      </c>
      <c r="C631" s="97"/>
      <c r="D631" s="123"/>
      <c r="E631" s="124"/>
      <c r="F631" s="125"/>
      <c r="G631" s="97"/>
      <c r="H631" s="24" t="str">
        <f>IF($E631="", "", IFERROR(ROUND($E631*INDEX('Intro &amp; Setup'!$BY$8:$BY$9, MATCH($E$8, 'Intro &amp; Setup'!$BX$8:$BX$9, 0)), 2), ""))</f>
        <v/>
      </c>
      <c r="I631" s="18" t="str">
        <f>IF(OR($E631="", $F631=""), "", IF($E$8='Intro &amp; Setup'!$BX$9, $F631/$E631, IF($H$8='Intro &amp; Setup'!$BX$9, $F631/$H631, "")))</f>
        <v/>
      </c>
      <c r="J631" s="21" t="str">
        <f>IF(OR($E631="", $F631=""), "", IF($E$8='Intro &amp; Setup'!$BX$8, $F631/$E631, IF($H$8='Intro &amp; Setup'!$BX$8, $F631/$H631, "")))</f>
        <v/>
      </c>
      <c r="K631" s="97"/>
      <c r="L631" s="42" t="str">
        <f t="array" ref="L631">IF($W631="", "", IFERROR(INDEX('Standard Runs'!$D$11:$D$65, MATCH(1, ('Standard Runs'!$F$11:$F$65&lt;=E631)*('Standard Runs'!$G$11:$G$65&gt;=E631), 0)), ""))</f>
        <v/>
      </c>
      <c r="M631" s="45" t="str">
        <f t="shared" si="100"/>
        <v/>
      </c>
      <c r="N631" s="97"/>
      <c r="O631" s="52" t="str">
        <f t="shared" si="101"/>
        <v/>
      </c>
      <c r="P631" s="53" t="str">
        <f>IF(OR($L631="", $M631=""), "", COUNTIFS($L$11:$L$2510, $L631, $M$11:$M$2510, "&lt;"&amp;$M631)+1+COUNTIFS($L$11:$L631, $L631, $M$11:$M631, $M631)-1)</f>
        <v/>
      </c>
      <c r="Q631" s="97"/>
      <c r="R631" s="57" t="str">
        <f t="array" ref="R631">IF(OR($L631="", $M631=""), "", MIN(IF($L$11:$L$2510=$L631, $M$11:$M$2510)))</f>
        <v/>
      </c>
      <c r="S631" s="18" t="str">
        <f t="array" ref="S631">IF(OR($L631="", $M631=""), "", AVERAGEIF($L$11:$L$2510, $L631, $M$11:$M$2510))</f>
        <v/>
      </c>
      <c r="T631" s="21" t="str">
        <f t="array" ref="T631">IF(OR($L631="", $M631=""), "", MAX(IF($L$11:$L$2510=$L631, $M$11:$M$2510)))</f>
        <v/>
      </c>
      <c r="U631" s="97"/>
      <c r="W631" s="26" t="str">
        <f t="shared" si="102"/>
        <v/>
      </c>
      <c r="X631" s="26" t="str">
        <f t="shared" si="103"/>
        <v/>
      </c>
      <c r="Z631" s="48" t="str">
        <f>IFERROR(INDEX('Standard Runs'!$E$11:$E$65, MATCH($L631, 'Standard Runs'!$D$11:$D$65, 0)), "")</f>
        <v/>
      </c>
      <c r="AB631" s="26" t="str">
        <f t="shared" si="104"/>
        <v/>
      </c>
      <c r="AC631" s="26" t="str">
        <f t="shared" si="105"/>
        <v/>
      </c>
      <c r="AE631" s="26" t="str">
        <f t="shared" si="106"/>
        <v/>
      </c>
      <c r="AG631" s="26" t="str">
        <f>IF($D631="", "", COUNTIF($D$11:$D$2510, "&gt;"&amp;$D631)+1+COUNTIF($D$11:$D631, $D631)-1)</f>
        <v/>
      </c>
      <c r="AH631" s="92" t="str">
        <f t="shared" si="107"/>
        <v/>
      </c>
      <c r="AJ631" s="26" t="str">
        <f t="shared" si="108"/>
        <v/>
      </c>
      <c r="AK631" s="26" t="str">
        <f t="shared" si="109"/>
        <v/>
      </c>
    </row>
    <row r="632" spans="1:37" x14ac:dyDescent="0.25">
      <c r="A632" s="97"/>
      <c r="B632" s="26" t="str">
        <f t="shared" si="99"/>
        <v/>
      </c>
      <c r="C632" s="97"/>
      <c r="D632" s="123"/>
      <c r="E632" s="124"/>
      <c r="F632" s="125"/>
      <c r="G632" s="97"/>
      <c r="H632" s="24" t="str">
        <f>IF($E632="", "", IFERROR(ROUND($E632*INDEX('Intro &amp; Setup'!$BY$8:$BY$9, MATCH($E$8, 'Intro &amp; Setup'!$BX$8:$BX$9, 0)), 2), ""))</f>
        <v/>
      </c>
      <c r="I632" s="18" t="str">
        <f>IF(OR($E632="", $F632=""), "", IF($E$8='Intro &amp; Setup'!$BX$9, $F632/$E632, IF($H$8='Intro &amp; Setup'!$BX$9, $F632/$H632, "")))</f>
        <v/>
      </c>
      <c r="J632" s="21" t="str">
        <f>IF(OR($E632="", $F632=""), "", IF($E$8='Intro &amp; Setup'!$BX$8, $F632/$E632, IF($H$8='Intro &amp; Setup'!$BX$8, $F632/$H632, "")))</f>
        <v/>
      </c>
      <c r="K632" s="97"/>
      <c r="L632" s="42" t="str">
        <f t="array" ref="L632">IF($W632="", "", IFERROR(INDEX('Standard Runs'!$D$11:$D$65, MATCH(1, ('Standard Runs'!$F$11:$F$65&lt;=E632)*('Standard Runs'!$G$11:$G$65&gt;=E632), 0)), ""))</f>
        <v/>
      </c>
      <c r="M632" s="45" t="str">
        <f t="shared" si="100"/>
        <v/>
      </c>
      <c r="N632" s="97"/>
      <c r="O632" s="52" t="str">
        <f t="shared" si="101"/>
        <v/>
      </c>
      <c r="P632" s="53" t="str">
        <f>IF(OR($L632="", $M632=""), "", COUNTIFS($L$11:$L$2510, $L632, $M$11:$M$2510, "&lt;"&amp;$M632)+1+COUNTIFS($L$11:$L632, $L632, $M$11:$M632, $M632)-1)</f>
        <v/>
      </c>
      <c r="Q632" s="97"/>
      <c r="R632" s="57" t="str">
        <f t="array" ref="R632">IF(OR($L632="", $M632=""), "", MIN(IF($L$11:$L$2510=$L632, $M$11:$M$2510)))</f>
        <v/>
      </c>
      <c r="S632" s="18" t="str">
        <f t="array" ref="S632">IF(OR($L632="", $M632=""), "", AVERAGEIF($L$11:$L$2510, $L632, $M$11:$M$2510))</f>
        <v/>
      </c>
      <c r="T632" s="21" t="str">
        <f t="array" ref="T632">IF(OR($L632="", $M632=""), "", MAX(IF($L$11:$L$2510=$L632, $M$11:$M$2510)))</f>
        <v/>
      </c>
      <c r="U632" s="97"/>
      <c r="W632" s="26" t="str">
        <f t="shared" si="102"/>
        <v/>
      </c>
      <c r="X632" s="26" t="str">
        <f t="shared" si="103"/>
        <v/>
      </c>
      <c r="Z632" s="48" t="str">
        <f>IFERROR(INDEX('Standard Runs'!$E$11:$E$65, MATCH($L632, 'Standard Runs'!$D$11:$D$65, 0)), "")</f>
        <v/>
      </c>
      <c r="AB632" s="26" t="str">
        <f t="shared" si="104"/>
        <v/>
      </c>
      <c r="AC632" s="26" t="str">
        <f t="shared" si="105"/>
        <v/>
      </c>
      <c r="AE632" s="26" t="str">
        <f t="shared" si="106"/>
        <v/>
      </c>
      <c r="AG632" s="26" t="str">
        <f>IF($D632="", "", COUNTIF($D$11:$D$2510, "&gt;"&amp;$D632)+1+COUNTIF($D$11:$D632, $D632)-1)</f>
        <v/>
      </c>
      <c r="AH632" s="92" t="str">
        <f t="shared" si="107"/>
        <v/>
      </c>
      <c r="AJ632" s="26" t="str">
        <f t="shared" si="108"/>
        <v/>
      </c>
      <c r="AK632" s="26" t="str">
        <f t="shared" si="109"/>
        <v/>
      </c>
    </row>
    <row r="633" spans="1:37" x14ac:dyDescent="0.25">
      <c r="A633" s="97"/>
      <c r="B633" s="26" t="str">
        <f t="shared" si="99"/>
        <v/>
      </c>
      <c r="C633" s="97"/>
      <c r="D633" s="123"/>
      <c r="E633" s="124"/>
      <c r="F633" s="125"/>
      <c r="G633" s="97"/>
      <c r="H633" s="24" t="str">
        <f>IF($E633="", "", IFERROR(ROUND($E633*INDEX('Intro &amp; Setup'!$BY$8:$BY$9, MATCH($E$8, 'Intro &amp; Setup'!$BX$8:$BX$9, 0)), 2), ""))</f>
        <v/>
      </c>
      <c r="I633" s="18" t="str">
        <f>IF(OR($E633="", $F633=""), "", IF($E$8='Intro &amp; Setup'!$BX$9, $F633/$E633, IF($H$8='Intro &amp; Setup'!$BX$9, $F633/$H633, "")))</f>
        <v/>
      </c>
      <c r="J633" s="21" t="str">
        <f>IF(OR($E633="", $F633=""), "", IF($E$8='Intro &amp; Setup'!$BX$8, $F633/$E633, IF($H$8='Intro &amp; Setup'!$BX$8, $F633/$H633, "")))</f>
        <v/>
      </c>
      <c r="K633" s="97"/>
      <c r="L633" s="42" t="str">
        <f t="array" ref="L633">IF($W633="", "", IFERROR(INDEX('Standard Runs'!$D$11:$D$65, MATCH(1, ('Standard Runs'!$F$11:$F$65&lt;=E633)*('Standard Runs'!$G$11:$G$65&gt;=E633), 0)), ""))</f>
        <v/>
      </c>
      <c r="M633" s="45" t="str">
        <f t="shared" si="100"/>
        <v/>
      </c>
      <c r="N633" s="97"/>
      <c r="O633" s="52" t="str">
        <f t="shared" si="101"/>
        <v/>
      </c>
      <c r="P633" s="53" t="str">
        <f>IF(OR($L633="", $M633=""), "", COUNTIFS($L$11:$L$2510, $L633, $M$11:$M$2510, "&lt;"&amp;$M633)+1+COUNTIFS($L$11:$L633, $L633, $M$11:$M633, $M633)-1)</f>
        <v/>
      </c>
      <c r="Q633" s="97"/>
      <c r="R633" s="57" t="str">
        <f t="array" ref="R633">IF(OR($L633="", $M633=""), "", MIN(IF($L$11:$L$2510=$L633, $M$11:$M$2510)))</f>
        <v/>
      </c>
      <c r="S633" s="18" t="str">
        <f t="array" ref="S633">IF(OR($L633="", $M633=""), "", AVERAGEIF($L$11:$L$2510, $L633, $M$11:$M$2510))</f>
        <v/>
      </c>
      <c r="T633" s="21" t="str">
        <f t="array" ref="T633">IF(OR($L633="", $M633=""), "", MAX(IF($L$11:$L$2510=$L633, $M$11:$M$2510)))</f>
        <v/>
      </c>
      <c r="U633" s="97"/>
      <c r="W633" s="26" t="str">
        <f t="shared" si="102"/>
        <v/>
      </c>
      <c r="X633" s="26" t="str">
        <f t="shared" si="103"/>
        <v/>
      </c>
      <c r="Z633" s="48" t="str">
        <f>IFERROR(INDEX('Standard Runs'!$E$11:$E$65, MATCH($L633, 'Standard Runs'!$D$11:$D$65, 0)), "")</f>
        <v/>
      </c>
      <c r="AB633" s="26" t="str">
        <f t="shared" si="104"/>
        <v/>
      </c>
      <c r="AC633" s="26" t="str">
        <f t="shared" si="105"/>
        <v/>
      </c>
      <c r="AE633" s="26" t="str">
        <f t="shared" si="106"/>
        <v/>
      </c>
      <c r="AG633" s="26" t="str">
        <f>IF($D633="", "", COUNTIF($D$11:$D$2510, "&gt;"&amp;$D633)+1+COUNTIF($D$11:$D633, $D633)-1)</f>
        <v/>
      </c>
      <c r="AH633" s="92" t="str">
        <f t="shared" si="107"/>
        <v/>
      </c>
      <c r="AJ633" s="26" t="str">
        <f t="shared" si="108"/>
        <v/>
      </c>
      <c r="AK633" s="26" t="str">
        <f t="shared" si="109"/>
        <v/>
      </c>
    </row>
    <row r="634" spans="1:37" x14ac:dyDescent="0.25">
      <c r="A634" s="97"/>
      <c r="B634" s="26" t="str">
        <f t="shared" si="99"/>
        <v/>
      </c>
      <c r="C634" s="97"/>
      <c r="D634" s="123"/>
      <c r="E634" s="124"/>
      <c r="F634" s="125"/>
      <c r="G634" s="97"/>
      <c r="H634" s="24" t="str">
        <f>IF($E634="", "", IFERROR(ROUND($E634*INDEX('Intro &amp; Setup'!$BY$8:$BY$9, MATCH($E$8, 'Intro &amp; Setup'!$BX$8:$BX$9, 0)), 2), ""))</f>
        <v/>
      </c>
      <c r="I634" s="18" t="str">
        <f>IF(OR($E634="", $F634=""), "", IF($E$8='Intro &amp; Setup'!$BX$9, $F634/$E634, IF($H$8='Intro &amp; Setup'!$BX$9, $F634/$H634, "")))</f>
        <v/>
      </c>
      <c r="J634" s="21" t="str">
        <f>IF(OR($E634="", $F634=""), "", IF($E$8='Intro &amp; Setup'!$BX$8, $F634/$E634, IF($H$8='Intro &amp; Setup'!$BX$8, $F634/$H634, "")))</f>
        <v/>
      </c>
      <c r="K634" s="97"/>
      <c r="L634" s="42" t="str">
        <f t="array" ref="L634">IF($W634="", "", IFERROR(INDEX('Standard Runs'!$D$11:$D$65, MATCH(1, ('Standard Runs'!$F$11:$F$65&lt;=E634)*('Standard Runs'!$G$11:$G$65&gt;=E634), 0)), ""))</f>
        <v/>
      </c>
      <c r="M634" s="45" t="str">
        <f t="shared" si="100"/>
        <v/>
      </c>
      <c r="N634" s="97"/>
      <c r="O634" s="52" t="str">
        <f t="shared" si="101"/>
        <v/>
      </c>
      <c r="P634" s="53" t="str">
        <f>IF(OR($L634="", $M634=""), "", COUNTIFS($L$11:$L$2510, $L634, $M$11:$M$2510, "&lt;"&amp;$M634)+1+COUNTIFS($L$11:$L634, $L634, $M$11:$M634, $M634)-1)</f>
        <v/>
      </c>
      <c r="Q634" s="97"/>
      <c r="R634" s="57" t="str">
        <f t="array" ref="R634">IF(OR($L634="", $M634=""), "", MIN(IF($L$11:$L$2510=$L634, $M$11:$M$2510)))</f>
        <v/>
      </c>
      <c r="S634" s="18" t="str">
        <f t="array" ref="S634">IF(OR($L634="", $M634=""), "", AVERAGEIF($L$11:$L$2510, $L634, $M$11:$M$2510))</f>
        <v/>
      </c>
      <c r="T634" s="21" t="str">
        <f t="array" ref="T634">IF(OR($L634="", $M634=""), "", MAX(IF($L$11:$L$2510=$L634, $M$11:$M$2510)))</f>
        <v/>
      </c>
      <c r="U634" s="97"/>
      <c r="W634" s="26" t="str">
        <f t="shared" si="102"/>
        <v/>
      </c>
      <c r="X634" s="26" t="str">
        <f t="shared" si="103"/>
        <v/>
      </c>
      <c r="Z634" s="48" t="str">
        <f>IFERROR(INDEX('Standard Runs'!$E$11:$E$65, MATCH($L634, 'Standard Runs'!$D$11:$D$65, 0)), "")</f>
        <v/>
      </c>
      <c r="AB634" s="26" t="str">
        <f t="shared" si="104"/>
        <v/>
      </c>
      <c r="AC634" s="26" t="str">
        <f t="shared" si="105"/>
        <v/>
      </c>
      <c r="AE634" s="26" t="str">
        <f t="shared" si="106"/>
        <v/>
      </c>
      <c r="AG634" s="26" t="str">
        <f>IF($D634="", "", COUNTIF($D$11:$D$2510, "&gt;"&amp;$D634)+1+COUNTIF($D$11:$D634, $D634)-1)</f>
        <v/>
      </c>
      <c r="AH634" s="92" t="str">
        <f t="shared" si="107"/>
        <v/>
      </c>
      <c r="AJ634" s="26" t="str">
        <f t="shared" si="108"/>
        <v/>
      </c>
      <c r="AK634" s="26" t="str">
        <f t="shared" si="109"/>
        <v/>
      </c>
    </row>
    <row r="635" spans="1:37" x14ac:dyDescent="0.25">
      <c r="A635" s="97"/>
      <c r="B635" s="26" t="str">
        <f t="shared" si="99"/>
        <v/>
      </c>
      <c r="C635" s="97"/>
      <c r="D635" s="123"/>
      <c r="E635" s="124"/>
      <c r="F635" s="125"/>
      <c r="G635" s="97"/>
      <c r="H635" s="24" t="str">
        <f>IF($E635="", "", IFERROR(ROUND($E635*INDEX('Intro &amp; Setup'!$BY$8:$BY$9, MATCH($E$8, 'Intro &amp; Setup'!$BX$8:$BX$9, 0)), 2), ""))</f>
        <v/>
      </c>
      <c r="I635" s="18" t="str">
        <f>IF(OR($E635="", $F635=""), "", IF($E$8='Intro &amp; Setup'!$BX$9, $F635/$E635, IF($H$8='Intro &amp; Setup'!$BX$9, $F635/$H635, "")))</f>
        <v/>
      </c>
      <c r="J635" s="21" t="str">
        <f>IF(OR($E635="", $F635=""), "", IF($E$8='Intro &amp; Setup'!$BX$8, $F635/$E635, IF($H$8='Intro &amp; Setup'!$BX$8, $F635/$H635, "")))</f>
        <v/>
      </c>
      <c r="K635" s="97"/>
      <c r="L635" s="42" t="str">
        <f t="array" ref="L635">IF($W635="", "", IFERROR(INDEX('Standard Runs'!$D$11:$D$65, MATCH(1, ('Standard Runs'!$F$11:$F$65&lt;=E635)*('Standard Runs'!$G$11:$G$65&gt;=E635), 0)), ""))</f>
        <v/>
      </c>
      <c r="M635" s="45" t="str">
        <f t="shared" si="100"/>
        <v/>
      </c>
      <c r="N635" s="97"/>
      <c r="O635" s="52" t="str">
        <f t="shared" si="101"/>
        <v/>
      </c>
      <c r="P635" s="53" t="str">
        <f>IF(OR($L635="", $M635=""), "", COUNTIFS($L$11:$L$2510, $L635, $M$11:$M$2510, "&lt;"&amp;$M635)+1+COUNTIFS($L$11:$L635, $L635, $M$11:$M635, $M635)-1)</f>
        <v/>
      </c>
      <c r="Q635" s="97"/>
      <c r="R635" s="57" t="str">
        <f t="array" ref="R635">IF(OR($L635="", $M635=""), "", MIN(IF($L$11:$L$2510=$L635, $M$11:$M$2510)))</f>
        <v/>
      </c>
      <c r="S635" s="18" t="str">
        <f t="array" ref="S635">IF(OR($L635="", $M635=""), "", AVERAGEIF($L$11:$L$2510, $L635, $M$11:$M$2510))</f>
        <v/>
      </c>
      <c r="T635" s="21" t="str">
        <f t="array" ref="T635">IF(OR($L635="", $M635=""), "", MAX(IF($L$11:$L$2510=$L635, $M$11:$M$2510)))</f>
        <v/>
      </c>
      <c r="U635" s="97"/>
      <c r="W635" s="26" t="str">
        <f t="shared" si="102"/>
        <v/>
      </c>
      <c r="X635" s="26" t="str">
        <f t="shared" si="103"/>
        <v/>
      </c>
      <c r="Z635" s="48" t="str">
        <f>IFERROR(INDEX('Standard Runs'!$E$11:$E$65, MATCH($L635, 'Standard Runs'!$D$11:$D$65, 0)), "")</f>
        <v/>
      </c>
      <c r="AB635" s="26" t="str">
        <f t="shared" si="104"/>
        <v/>
      </c>
      <c r="AC635" s="26" t="str">
        <f t="shared" si="105"/>
        <v/>
      </c>
      <c r="AE635" s="26" t="str">
        <f t="shared" si="106"/>
        <v/>
      </c>
      <c r="AG635" s="26" t="str">
        <f>IF($D635="", "", COUNTIF($D$11:$D$2510, "&gt;"&amp;$D635)+1+COUNTIF($D$11:$D635, $D635)-1)</f>
        <v/>
      </c>
      <c r="AH635" s="92" t="str">
        <f t="shared" si="107"/>
        <v/>
      </c>
      <c r="AJ635" s="26" t="str">
        <f t="shared" si="108"/>
        <v/>
      </c>
      <c r="AK635" s="26" t="str">
        <f t="shared" si="109"/>
        <v/>
      </c>
    </row>
    <row r="636" spans="1:37" x14ac:dyDescent="0.25">
      <c r="A636" s="97"/>
      <c r="B636" s="26" t="str">
        <f t="shared" si="99"/>
        <v/>
      </c>
      <c r="C636" s="97"/>
      <c r="D636" s="123"/>
      <c r="E636" s="124"/>
      <c r="F636" s="125"/>
      <c r="G636" s="97"/>
      <c r="H636" s="24" t="str">
        <f>IF($E636="", "", IFERROR(ROUND($E636*INDEX('Intro &amp; Setup'!$BY$8:$BY$9, MATCH($E$8, 'Intro &amp; Setup'!$BX$8:$BX$9, 0)), 2), ""))</f>
        <v/>
      </c>
      <c r="I636" s="18" t="str">
        <f>IF(OR($E636="", $F636=""), "", IF($E$8='Intro &amp; Setup'!$BX$9, $F636/$E636, IF($H$8='Intro &amp; Setup'!$BX$9, $F636/$H636, "")))</f>
        <v/>
      </c>
      <c r="J636" s="21" t="str">
        <f>IF(OR($E636="", $F636=""), "", IF($E$8='Intro &amp; Setup'!$BX$8, $F636/$E636, IF($H$8='Intro &amp; Setup'!$BX$8, $F636/$H636, "")))</f>
        <v/>
      </c>
      <c r="K636" s="97"/>
      <c r="L636" s="42" t="str">
        <f t="array" ref="L636">IF($W636="", "", IFERROR(INDEX('Standard Runs'!$D$11:$D$65, MATCH(1, ('Standard Runs'!$F$11:$F$65&lt;=E636)*('Standard Runs'!$G$11:$G$65&gt;=E636), 0)), ""))</f>
        <v/>
      </c>
      <c r="M636" s="45" t="str">
        <f t="shared" si="100"/>
        <v/>
      </c>
      <c r="N636" s="97"/>
      <c r="O636" s="52" t="str">
        <f t="shared" si="101"/>
        <v/>
      </c>
      <c r="P636" s="53" t="str">
        <f>IF(OR($L636="", $M636=""), "", COUNTIFS($L$11:$L$2510, $L636, $M$11:$M$2510, "&lt;"&amp;$M636)+1+COUNTIFS($L$11:$L636, $L636, $M$11:$M636, $M636)-1)</f>
        <v/>
      </c>
      <c r="Q636" s="97"/>
      <c r="R636" s="57" t="str">
        <f t="array" ref="R636">IF(OR($L636="", $M636=""), "", MIN(IF($L$11:$L$2510=$L636, $M$11:$M$2510)))</f>
        <v/>
      </c>
      <c r="S636" s="18" t="str">
        <f t="array" ref="S636">IF(OR($L636="", $M636=""), "", AVERAGEIF($L$11:$L$2510, $L636, $M$11:$M$2510))</f>
        <v/>
      </c>
      <c r="T636" s="21" t="str">
        <f t="array" ref="T636">IF(OR($L636="", $M636=""), "", MAX(IF($L$11:$L$2510=$L636, $M$11:$M$2510)))</f>
        <v/>
      </c>
      <c r="U636" s="97"/>
      <c r="W636" s="26" t="str">
        <f t="shared" si="102"/>
        <v/>
      </c>
      <c r="X636" s="26" t="str">
        <f t="shared" si="103"/>
        <v/>
      </c>
      <c r="Z636" s="48" t="str">
        <f>IFERROR(INDEX('Standard Runs'!$E$11:$E$65, MATCH($L636, 'Standard Runs'!$D$11:$D$65, 0)), "")</f>
        <v/>
      </c>
      <c r="AB636" s="26" t="str">
        <f t="shared" si="104"/>
        <v/>
      </c>
      <c r="AC636" s="26" t="str">
        <f t="shared" si="105"/>
        <v/>
      </c>
      <c r="AE636" s="26" t="str">
        <f t="shared" si="106"/>
        <v/>
      </c>
      <c r="AG636" s="26" t="str">
        <f>IF($D636="", "", COUNTIF($D$11:$D$2510, "&gt;"&amp;$D636)+1+COUNTIF($D$11:$D636, $D636)-1)</f>
        <v/>
      </c>
      <c r="AH636" s="92" t="str">
        <f t="shared" si="107"/>
        <v/>
      </c>
      <c r="AJ636" s="26" t="str">
        <f t="shared" si="108"/>
        <v/>
      </c>
      <c r="AK636" s="26" t="str">
        <f t="shared" si="109"/>
        <v/>
      </c>
    </row>
    <row r="637" spans="1:37" x14ac:dyDescent="0.25">
      <c r="A637" s="97"/>
      <c r="B637" s="26" t="str">
        <f t="shared" si="99"/>
        <v/>
      </c>
      <c r="C637" s="97"/>
      <c r="D637" s="123"/>
      <c r="E637" s="124"/>
      <c r="F637" s="125"/>
      <c r="G637" s="97"/>
      <c r="H637" s="24" t="str">
        <f>IF($E637="", "", IFERROR(ROUND($E637*INDEX('Intro &amp; Setup'!$BY$8:$BY$9, MATCH($E$8, 'Intro &amp; Setup'!$BX$8:$BX$9, 0)), 2), ""))</f>
        <v/>
      </c>
      <c r="I637" s="18" t="str">
        <f>IF(OR($E637="", $F637=""), "", IF($E$8='Intro &amp; Setup'!$BX$9, $F637/$E637, IF($H$8='Intro &amp; Setup'!$BX$9, $F637/$H637, "")))</f>
        <v/>
      </c>
      <c r="J637" s="21" t="str">
        <f>IF(OR($E637="", $F637=""), "", IF($E$8='Intro &amp; Setup'!$BX$8, $F637/$E637, IF($H$8='Intro &amp; Setup'!$BX$8, $F637/$H637, "")))</f>
        <v/>
      </c>
      <c r="K637" s="97"/>
      <c r="L637" s="42" t="str">
        <f t="array" ref="L637">IF($W637="", "", IFERROR(INDEX('Standard Runs'!$D$11:$D$65, MATCH(1, ('Standard Runs'!$F$11:$F$65&lt;=E637)*('Standard Runs'!$G$11:$G$65&gt;=E637), 0)), ""))</f>
        <v/>
      </c>
      <c r="M637" s="45" t="str">
        <f t="shared" si="100"/>
        <v/>
      </c>
      <c r="N637" s="97"/>
      <c r="O637" s="52" t="str">
        <f t="shared" si="101"/>
        <v/>
      </c>
      <c r="P637" s="53" t="str">
        <f>IF(OR($L637="", $M637=""), "", COUNTIFS($L$11:$L$2510, $L637, $M$11:$M$2510, "&lt;"&amp;$M637)+1+COUNTIFS($L$11:$L637, $L637, $M$11:$M637, $M637)-1)</f>
        <v/>
      </c>
      <c r="Q637" s="97"/>
      <c r="R637" s="57" t="str">
        <f t="array" ref="R637">IF(OR($L637="", $M637=""), "", MIN(IF($L$11:$L$2510=$L637, $M$11:$M$2510)))</f>
        <v/>
      </c>
      <c r="S637" s="18" t="str">
        <f t="array" ref="S637">IF(OR($L637="", $M637=""), "", AVERAGEIF($L$11:$L$2510, $L637, $M$11:$M$2510))</f>
        <v/>
      </c>
      <c r="T637" s="21" t="str">
        <f t="array" ref="T637">IF(OR($L637="", $M637=""), "", MAX(IF($L$11:$L$2510=$L637, $M$11:$M$2510)))</f>
        <v/>
      </c>
      <c r="U637" s="97"/>
      <c r="W637" s="26" t="str">
        <f t="shared" si="102"/>
        <v/>
      </c>
      <c r="X637" s="26" t="str">
        <f t="shared" si="103"/>
        <v/>
      </c>
      <c r="Z637" s="48" t="str">
        <f>IFERROR(INDEX('Standard Runs'!$E$11:$E$65, MATCH($L637, 'Standard Runs'!$D$11:$D$65, 0)), "")</f>
        <v/>
      </c>
      <c r="AB637" s="26" t="str">
        <f t="shared" si="104"/>
        <v/>
      </c>
      <c r="AC637" s="26" t="str">
        <f t="shared" si="105"/>
        <v/>
      </c>
      <c r="AE637" s="26" t="str">
        <f t="shared" si="106"/>
        <v/>
      </c>
      <c r="AG637" s="26" t="str">
        <f>IF($D637="", "", COUNTIF($D$11:$D$2510, "&gt;"&amp;$D637)+1+COUNTIF($D$11:$D637, $D637)-1)</f>
        <v/>
      </c>
      <c r="AH637" s="92" t="str">
        <f t="shared" si="107"/>
        <v/>
      </c>
      <c r="AJ637" s="26" t="str">
        <f t="shared" si="108"/>
        <v/>
      </c>
      <c r="AK637" s="26" t="str">
        <f t="shared" si="109"/>
        <v/>
      </c>
    </row>
    <row r="638" spans="1:37" x14ac:dyDescent="0.25">
      <c r="A638" s="97"/>
      <c r="B638" s="26" t="str">
        <f t="shared" si="99"/>
        <v/>
      </c>
      <c r="C638" s="97"/>
      <c r="D638" s="123"/>
      <c r="E638" s="124"/>
      <c r="F638" s="125"/>
      <c r="G638" s="97"/>
      <c r="H638" s="24" t="str">
        <f>IF($E638="", "", IFERROR(ROUND($E638*INDEX('Intro &amp; Setup'!$BY$8:$BY$9, MATCH($E$8, 'Intro &amp; Setup'!$BX$8:$BX$9, 0)), 2), ""))</f>
        <v/>
      </c>
      <c r="I638" s="18" t="str">
        <f>IF(OR($E638="", $F638=""), "", IF($E$8='Intro &amp; Setup'!$BX$9, $F638/$E638, IF($H$8='Intro &amp; Setup'!$BX$9, $F638/$H638, "")))</f>
        <v/>
      </c>
      <c r="J638" s="21" t="str">
        <f>IF(OR($E638="", $F638=""), "", IF($E$8='Intro &amp; Setup'!$BX$8, $F638/$E638, IF($H$8='Intro &amp; Setup'!$BX$8, $F638/$H638, "")))</f>
        <v/>
      </c>
      <c r="K638" s="97"/>
      <c r="L638" s="42" t="str">
        <f t="array" ref="L638">IF($W638="", "", IFERROR(INDEX('Standard Runs'!$D$11:$D$65, MATCH(1, ('Standard Runs'!$F$11:$F$65&lt;=E638)*('Standard Runs'!$G$11:$G$65&gt;=E638), 0)), ""))</f>
        <v/>
      </c>
      <c r="M638" s="45" t="str">
        <f t="shared" si="100"/>
        <v/>
      </c>
      <c r="N638" s="97"/>
      <c r="O638" s="52" t="str">
        <f t="shared" si="101"/>
        <v/>
      </c>
      <c r="P638" s="53" t="str">
        <f>IF(OR($L638="", $M638=""), "", COUNTIFS($L$11:$L$2510, $L638, $M$11:$M$2510, "&lt;"&amp;$M638)+1+COUNTIFS($L$11:$L638, $L638, $M$11:$M638, $M638)-1)</f>
        <v/>
      </c>
      <c r="Q638" s="97"/>
      <c r="R638" s="57" t="str">
        <f t="array" ref="R638">IF(OR($L638="", $M638=""), "", MIN(IF($L$11:$L$2510=$L638, $M$11:$M$2510)))</f>
        <v/>
      </c>
      <c r="S638" s="18" t="str">
        <f t="array" ref="S638">IF(OR($L638="", $M638=""), "", AVERAGEIF($L$11:$L$2510, $L638, $M$11:$M$2510))</f>
        <v/>
      </c>
      <c r="T638" s="21" t="str">
        <f t="array" ref="T638">IF(OR($L638="", $M638=""), "", MAX(IF($L$11:$L$2510=$L638, $M$11:$M$2510)))</f>
        <v/>
      </c>
      <c r="U638" s="97"/>
      <c r="W638" s="26" t="str">
        <f t="shared" si="102"/>
        <v/>
      </c>
      <c r="X638" s="26" t="str">
        <f t="shared" si="103"/>
        <v/>
      </c>
      <c r="Z638" s="48" t="str">
        <f>IFERROR(INDEX('Standard Runs'!$E$11:$E$65, MATCH($L638, 'Standard Runs'!$D$11:$D$65, 0)), "")</f>
        <v/>
      </c>
      <c r="AB638" s="26" t="str">
        <f t="shared" si="104"/>
        <v/>
      </c>
      <c r="AC638" s="26" t="str">
        <f t="shared" si="105"/>
        <v/>
      </c>
      <c r="AE638" s="26" t="str">
        <f t="shared" si="106"/>
        <v/>
      </c>
      <c r="AG638" s="26" t="str">
        <f>IF($D638="", "", COUNTIF($D$11:$D$2510, "&gt;"&amp;$D638)+1+COUNTIF($D$11:$D638, $D638)-1)</f>
        <v/>
      </c>
      <c r="AH638" s="92" t="str">
        <f t="shared" si="107"/>
        <v/>
      </c>
      <c r="AJ638" s="26" t="str">
        <f t="shared" si="108"/>
        <v/>
      </c>
      <c r="AK638" s="26" t="str">
        <f t="shared" si="109"/>
        <v/>
      </c>
    </row>
    <row r="639" spans="1:37" x14ac:dyDescent="0.25">
      <c r="A639" s="97"/>
      <c r="B639" s="26" t="str">
        <f t="shared" si="99"/>
        <v/>
      </c>
      <c r="C639" s="97"/>
      <c r="D639" s="123"/>
      <c r="E639" s="124"/>
      <c r="F639" s="125"/>
      <c r="G639" s="97"/>
      <c r="H639" s="24" t="str">
        <f>IF($E639="", "", IFERROR(ROUND($E639*INDEX('Intro &amp; Setup'!$BY$8:$BY$9, MATCH($E$8, 'Intro &amp; Setup'!$BX$8:$BX$9, 0)), 2), ""))</f>
        <v/>
      </c>
      <c r="I639" s="18" t="str">
        <f>IF(OR($E639="", $F639=""), "", IF($E$8='Intro &amp; Setup'!$BX$9, $F639/$E639, IF($H$8='Intro &amp; Setup'!$BX$9, $F639/$H639, "")))</f>
        <v/>
      </c>
      <c r="J639" s="21" t="str">
        <f>IF(OR($E639="", $F639=""), "", IF($E$8='Intro &amp; Setup'!$BX$8, $F639/$E639, IF($H$8='Intro &amp; Setup'!$BX$8, $F639/$H639, "")))</f>
        <v/>
      </c>
      <c r="K639" s="97"/>
      <c r="L639" s="42" t="str">
        <f t="array" ref="L639">IF($W639="", "", IFERROR(INDEX('Standard Runs'!$D$11:$D$65, MATCH(1, ('Standard Runs'!$F$11:$F$65&lt;=E639)*('Standard Runs'!$G$11:$G$65&gt;=E639), 0)), ""))</f>
        <v/>
      </c>
      <c r="M639" s="45" t="str">
        <f t="shared" si="100"/>
        <v/>
      </c>
      <c r="N639" s="97"/>
      <c r="O639" s="52" t="str">
        <f t="shared" si="101"/>
        <v/>
      </c>
      <c r="P639" s="53" t="str">
        <f>IF(OR($L639="", $M639=""), "", COUNTIFS($L$11:$L$2510, $L639, $M$11:$M$2510, "&lt;"&amp;$M639)+1+COUNTIFS($L$11:$L639, $L639, $M$11:$M639, $M639)-1)</f>
        <v/>
      </c>
      <c r="Q639" s="97"/>
      <c r="R639" s="57" t="str">
        <f t="array" ref="R639">IF(OR($L639="", $M639=""), "", MIN(IF($L$11:$L$2510=$L639, $M$11:$M$2510)))</f>
        <v/>
      </c>
      <c r="S639" s="18" t="str">
        <f t="array" ref="S639">IF(OR($L639="", $M639=""), "", AVERAGEIF($L$11:$L$2510, $L639, $M$11:$M$2510))</f>
        <v/>
      </c>
      <c r="T639" s="21" t="str">
        <f t="array" ref="T639">IF(OR($L639="", $M639=""), "", MAX(IF($L$11:$L$2510=$L639, $M$11:$M$2510)))</f>
        <v/>
      </c>
      <c r="U639" s="97"/>
      <c r="W639" s="26" t="str">
        <f t="shared" si="102"/>
        <v/>
      </c>
      <c r="X639" s="26" t="str">
        <f t="shared" si="103"/>
        <v/>
      </c>
      <c r="Z639" s="48" t="str">
        <f>IFERROR(INDEX('Standard Runs'!$E$11:$E$65, MATCH($L639, 'Standard Runs'!$D$11:$D$65, 0)), "")</f>
        <v/>
      </c>
      <c r="AB639" s="26" t="str">
        <f t="shared" si="104"/>
        <v/>
      </c>
      <c r="AC639" s="26" t="str">
        <f t="shared" si="105"/>
        <v/>
      </c>
      <c r="AE639" s="26" t="str">
        <f t="shared" si="106"/>
        <v/>
      </c>
      <c r="AG639" s="26" t="str">
        <f>IF($D639="", "", COUNTIF($D$11:$D$2510, "&gt;"&amp;$D639)+1+COUNTIF($D$11:$D639, $D639)-1)</f>
        <v/>
      </c>
      <c r="AH639" s="92" t="str">
        <f t="shared" si="107"/>
        <v/>
      </c>
      <c r="AJ639" s="26" t="str">
        <f t="shared" si="108"/>
        <v/>
      </c>
      <c r="AK639" s="26" t="str">
        <f t="shared" si="109"/>
        <v/>
      </c>
    </row>
    <row r="640" spans="1:37" x14ac:dyDescent="0.25">
      <c r="A640" s="97"/>
      <c r="B640" s="26" t="str">
        <f t="shared" si="99"/>
        <v/>
      </c>
      <c r="C640" s="97"/>
      <c r="D640" s="123"/>
      <c r="E640" s="124"/>
      <c r="F640" s="125"/>
      <c r="G640" s="97"/>
      <c r="H640" s="24" t="str">
        <f>IF($E640="", "", IFERROR(ROUND($E640*INDEX('Intro &amp; Setup'!$BY$8:$BY$9, MATCH($E$8, 'Intro &amp; Setup'!$BX$8:$BX$9, 0)), 2), ""))</f>
        <v/>
      </c>
      <c r="I640" s="18" t="str">
        <f>IF(OR($E640="", $F640=""), "", IF($E$8='Intro &amp; Setup'!$BX$9, $F640/$E640, IF($H$8='Intro &amp; Setup'!$BX$9, $F640/$H640, "")))</f>
        <v/>
      </c>
      <c r="J640" s="21" t="str">
        <f>IF(OR($E640="", $F640=""), "", IF($E$8='Intro &amp; Setup'!$BX$8, $F640/$E640, IF($H$8='Intro &amp; Setup'!$BX$8, $F640/$H640, "")))</f>
        <v/>
      </c>
      <c r="K640" s="97"/>
      <c r="L640" s="42" t="str">
        <f t="array" ref="L640">IF($W640="", "", IFERROR(INDEX('Standard Runs'!$D$11:$D$65, MATCH(1, ('Standard Runs'!$F$11:$F$65&lt;=E640)*('Standard Runs'!$G$11:$G$65&gt;=E640), 0)), ""))</f>
        <v/>
      </c>
      <c r="M640" s="45" t="str">
        <f t="shared" si="100"/>
        <v/>
      </c>
      <c r="N640" s="97"/>
      <c r="O640" s="52" t="str">
        <f t="shared" si="101"/>
        <v/>
      </c>
      <c r="P640" s="53" t="str">
        <f>IF(OR($L640="", $M640=""), "", COUNTIFS($L$11:$L$2510, $L640, $M$11:$M$2510, "&lt;"&amp;$M640)+1+COUNTIFS($L$11:$L640, $L640, $M$11:$M640, $M640)-1)</f>
        <v/>
      </c>
      <c r="Q640" s="97"/>
      <c r="R640" s="57" t="str">
        <f t="array" ref="R640">IF(OR($L640="", $M640=""), "", MIN(IF($L$11:$L$2510=$L640, $M$11:$M$2510)))</f>
        <v/>
      </c>
      <c r="S640" s="18" t="str">
        <f t="array" ref="S640">IF(OR($L640="", $M640=""), "", AVERAGEIF($L$11:$L$2510, $L640, $M$11:$M$2510))</f>
        <v/>
      </c>
      <c r="T640" s="21" t="str">
        <f t="array" ref="T640">IF(OR($L640="", $M640=""), "", MAX(IF($L$11:$L$2510=$L640, $M$11:$M$2510)))</f>
        <v/>
      </c>
      <c r="U640" s="97"/>
      <c r="W640" s="26" t="str">
        <f t="shared" si="102"/>
        <v/>
      </c>
      <c r="X640" s="26" t="str">
        <f t="shared" si="103"/>
        <v/>
      </c>
      <c r="Z640" s="48" t="str">
        <f>IFERROR(INDEX('Standard Runs'!$E$11:$E$65, MATCH($L640, 'Standard Runs'!$D$11:$D$65, 0)), "")</f>
        <v/>
      </c>
      <c r="AB640" s="26" t="str">
        <f t="shared" si="104"/>
        <v/>
      </c>
      <c r="AC640" s="26" t="str">
        <f t="shared" si="105"/>
        <v/>
      </c>
      <c r="AE640" s="26" t="str">
        <f t="shared" si="106"/>
        <v/>
      </c>
      <c r="AG640" s="26" t="str">
        <f>IF($D640="", "", COUNTIF($D$11:$D$2510, "&gt;"&amp;$D640)+1+COUNTIF($D$11:$D640, $D640)-1)</f>
        <v/>
      </c>
      <c r="AH640" s="92" t="str">
        <f t="shared" si="107"/>
        <v/>
      </c>
      <c r="AJ640" s="26" t="str">
        <f t="shared" si="108"/>
        <v/>
      </c>
      <c r="AK640" s="26" t="str">
        <f t="shared" si="109"/>
        <v/>
      </c>
    </row>
    <row r="641" spans="1:37" x14ac:dyDescent="0.25">
      <c r="A641" s="97"/>
      <c r="B641" s="26" t="str">
        <f t="shared" si="99"/>
        <v/>
      </c>
      <c r="C641" s="97"/>
      <c r="D641" s="123"/>
      <c r="E641" s="124"/>
      <c r="F641" s="125"/>
      <c r="G641" s="97"/>
      <c r="H641" s="24" t="str">
        <f>IF($E641="", "", IFERROR(ROUND($E641*INDEX('Intro &amp; Setup'!$BY$8:$BY$9, MATCH($E$8, 'Intro &amp; Setup'!$BX$8:$BX$9, 0)), 2), ""))</f>
        <v/>
      </c>
      <c r="I641" s="18" t="str">
        <f>IF(OR($E641="", $F641=""), "", IF($E$8='Intro &amp; Setup'!$BX$9, $F641/$E641, IF($H$8='Intro &amp; Setup'!$BX$9, $F641/$H641, "")))</f>
        <v/>
      </c>
      <c r="J641" s="21" t="str">
        <f>IF(OR($E641="", $F641=""), "", IF($E$8='Intro &amp; Setup'!$BX$8, $F641/$E641, IF($H$8='Intro &amp; Setup'!$BX$8, $F641/$H641, "")))</f>
        <v/>
      </c>
      <c r="K641" s="97"/>
      <c r="L641" s="42" t="str">
        <f t="array" ref="L641">IF($W641="", "", IFERROR(INDEX('Standard Runs'!$D$11:$D$65, MATCH(1, ('Standard Runs'!$F$11:$F$65&lt;=E641)*('Standard Runs'!$G$11:$G$65&gt;=E641), 0)), ""))</f>
        <v/>
      </c>
      <c r="M641" s="45" t="str">
        <f t="shared" si="100"/>
        <v/>
      </c>
      <c r="N641" s="97"/>
      <c r="O641" s="52" t="str">
        <f t="shared" si="101"/>
        <v/>
      </c>
      <c r="P641" s="53" t="str">
        <f>IF(OR($L641="", $M641=""), "", COUNTIFS($L$11:$L$2510, $L641, $M$11:$M$2510, "&lt;"&amp;$M641)+1+COUNTIFS($L$11:$L641, $L641, $M$11:$M641, $M641)-1)</f>
        <v/>
      </c>
      <c r="Q641" s="97"/>
      <c r="R641" s="57" t="str">
        <f t="array" ref="R641">IF(OR($L641="", $M641=""), "", MIN(IF($L$11:$L$2510=$L641, $M$11:$M$2510)))</f>
        <v/>
      </c>
      <c r="S641" s="18" t="str">
        <f t="array" ref="S641">IF(OR($L641="", $M641=""), "", AVERAGEIF($L$11:$L$2510, $L641, $M$11:$M$2510))</f>
        <v/>
      </c>
      <c r="T641" s="21" t="str">
        <f t="array" ref="T641">IF(OR($L641="", $M641=""), "", MAX(IF($L$11:$L$2510=$L641, $M$11:$M$2510)))</f>
        <v/>
      </c>
      <c r="U641" s="97"/>
      <c r="W641" s="26" t="str">
        <f t="shared" si="102"/>
        <v/>
      </c>
      <c r="X641" s="26" t="str">
        <f t="shared" si="103"/>
        <v/>
      </c>
      <c r="Z641" s="48" t="str">
        <f>IFERROR(INDEX('Standard Runs'!$E$11:$E$65, MATCH($L641, 'Standard Runs'!$D$11:$D$65, 0)), "")</f>
        <v/>
      </c>
      <c r="AB641" s="26" t="str">
        <f t="shared" si="104"/>
        <v/>
      </c>
      <c r="AC641" s="26" t="str">
        <f t="shared" si="105"/>
        <v/>
      </c>
      <c r="AE641" s="26" t="str">
        <f t="shared" si="106"/>
        <v/>
      </c>
      <c r="AG641" s="26" t="str">
        <f>IF($D641="", "", COUNTIF($D$11:$D$2510, "&gt;"&amp;$D641)+1+COUNTIF($D$11:$D641, $D641)-1)</f>
        <v/>
      </c>
      <c r="AH641" s="92" t="str">
        <f t="shared" si="107"/>
        <v/>
      </c>
      <c r="AJ641" s="26" t="str">
        <f t="shared" si="108"/>
        <v/>
      </c>
      <c r="AK641" s="26" t="str">
        <f t="shared" si="109"/>
        <v/>
      </c>
    </row>
    <row r="642" spans="1:37" x14ac:dyDescent="0.25">
      <c r="A642" s="97"/>
      <c r="B642" s="26" t="str">
        <f t="shared" si="99"/>
        <v/>
      </c>
      <c r="C642" s="97"/>
      <c r="D642" s="123"/>
      <c r="E642" s="124"/>
      <c r="F642" s="125"/>
      <c r="G642" s="97"/>
      <c r="H642" s="24" t="str">
        <f>IF($E642="", "", IFERROR(ROUND($E642*INDEX('Intro &amp; Setup'!$BY$8:$BY$9, MATCH($E$8, 'Intro &amp; Setup'!$BX$8:$BX$9, 0)), 2), ""))</f>
        <v/>
      </c>
      <c r="I642" s="18" t="str">
        <f>IF(OR($E642="", $F642=""), "", IF($E$8='Intro &amp; Setup'!$BX$9, $F642/$E642, IF($H$8='Intro &amp; Setup'!$BX$9, $F642/$H642, "")))</f>
        <v/>
      </c>
      <c r="J642" s="21" t="str">
        <f>IF(OR($E642="", $F642=""), "", IF($E$8='Intro &amp; Setup'!$BX$8, $F642/$E642, IF($H$8='Intro &amp; Setup'!$BX$8, $F642/$H642, "")))</f>
        <v/>
      </c>
      <c r="K642" s="97"/>
      <c r="L642" s="42" t="str">
        <f t="array" ref="L642">IF($W642="", "", IFERROR(INDEX('Standard Runs'!$D$11:$D$65, MATCH(1, ('Standard Runs'!$F$11:$F$65&lt;=E642)*('Standard Runs'!$G$11:$G$65&gt;=E642), 0)), ""))</f>
        <v/>
      </c>
      <c r="M642" s="45" t="str">
        <f t="shared" si="100"/>
        <v/>
      </c>
      <c r="N642" s="97"/>
      <c r="O642" s="52" t="str">
        <f t="shared" si="101"/>
        <v/>
      </c>
      <c r="P642" s="53" t="str">
        <f>IF(OR($L642="", $M642=""), "", COUNTIFS($L$11:$L$2510, $L642, $M$11:$M$2510, "&lt;"&amp;$M642)+1+COUNTIFS($L$11:$L642, $L642, $M$11:$M642, $M642)-1)</f>
        <v/>
      </c>
      <c r="Q642" s="97"/>
      <c r="R642" s="57" t="str">
        <f t="array" ref="R642">IF(OR($L642="", $M642=""), "", MIN(IF($L$11:$L$2510=$L642, $M$11:$M$2510)))</f>
        <v/>
      </c>
      <c r="S642" s="18" t="str">
        <f t="array" ref="S642">IF(OR($L642="", $M642=""), "", AVERAGEIF($L$11:$L$2510, $L642, $M$11:$M$2510))</f>
        <v/>
      </c>
      <c r="T642" s="21" t="str">
        <f t="array" ref="T642">IF(OR($L642="", $M642=""), "", MAX(IF($L$11:$L$2510=$L642, $M$11:$M$2510)))</f>
        <v/>
      </c>
      <c r="U642" s="97"/>
      <c r="W642" s="26" t="str">
        <f t="shared" si="102"/>
        <v/>
      </c>
      <c r="X642" s="26" t="str">
        <f t="shared" si="103"/>
        <v/>
      </c>
      <c r="Z642" s="48" t="str">
        <f>IFERROR(INDEX('Standard Runs'!$E$11:$E$65, MATCH($L642, 'Standard Runs'!$D$11:$D$65, 0)), "")</f>
        <v/>
      </c>
      <c r="AB642" s="26" t="str">
        <f t="shared" si="104"/>
        <v/>
      </c>
      <c r="AC642" s="26" t="str">
        <f t="shared" si="105"/>
        <v/>
      </c>
      <c r="AE642" s="26" t="str">
        <f t="shared" si="106"/>
        <v/>
      </c>
      <c r="AG642" s="26" t="str">
        <f>IF($D642="", "", COUNTIF($D$11:$D$2510, "&gt;"&amp;$D642)+1+COUNTIF($D$11:$D642, $D642)-1)</f>
        <v/>
      </c>
      <c r="AH642" s="92" t="str">
        <f t="shared" si="107"/>
        <v/>
      </c>
      <c r="AJ642" s="26" t="str">
        <f t="shared" si="108"/>
        <v/>
      </c>
      <c r="AK642" s="26" t="str">
        <f t="shared" si="109"/>
        <v/>
      </c>
    </row>
    <row r="643" spans="1:37" x14ac:dyDescent="0.25">
      <c r="A643" s="97"/>
      <c r="B643" s="26" t="str">
        <f t="shared" si="99"/>
        <v/>
      </c>
      <c r="C643" s="97"/>
      <c r="D643" s="123"/>
      <c r="E643" s="124"/>
      <c r="F643" s="125"/>
      <c r="G643" s="97"/>
      <c r="H643" s="24" t="str">
        <f>IF($E643="", "", IFERROR(ROUND($E643*INDEX('Intro &amp; Setup'!$BY$8:$BY$9, MATCH($E$8, 'Intro &amp; Setup'!$BX$8:$BX$9, 0)), 2), ""))</f>
        <v/>
      </c>
      <c r="I643" s="18" t="str">
        <f>IF(OR($E643="", $F643=""), "", IF($E$8='Intro &amp; Setup'!$BX$9, $F643/$E643, IF($H$8='Intro &amp; Setup'!$BX$9, $F643/$H643, "")))</f>
        <v/>
      </c>
      <c r="J643" s="21" t="str">
        <f>IF(OR($E643="", $F643=""), "", IF($E$8='Intro &amp; Setup'!$BX$8, $F643/$E643, IF($H$8='Intro &amp; Setup'!$BX$8, $F643/$H643, "")))</f>
        <v/>
      </c>
      <c r="K643" s="97"/>
      <c r="L643" s="42" t="str">
        <f t="array" ref="L643">IF($W643="", "", IFERROR(INDEX('Standard Runs'!$D$11:$D$65, MATCH(1, ('Standard Runs'!$F$11:$F$65&lt;=E643)*('Standard Runs'!$G$11:$G$65&gt;=E643), 0)), ""))</f>
        <v/>
      </c>
      <c r="M643" s="45" t="str">
        <f t="shared" si="100"/>
        <v/>
      </c>
      <c r="N643" s="97"/>
      <c r="O643" s="52" t="str">
        <f t="shared" si="101"/>
        <v/>
      </c>
      <c r="P643" s="53" t="str">
        <f>IF(OR($L643="", $M643=""), "", COUNTIFS($L$11:$L$2510, $L643, $M$11:$M$2510, "&lt;"&amp;$M643)+1+COUNTIFS($L$11:$L643, $L643, $M$11:$M643, $M643)-1)</f>
        <v/>
      </c>
      <c r="Q643" s="97"/>
      <c r="R643" s="57" t="str">
        <f t="array" ref="R643">IF(OR($L643="", $M643=""), "", MIN(IF($L$11:$L$2510=$L643, $M$11:$M$2510)))</f>
        <v/>
      </c>
      <c r="S643" s="18" t="str">
        <f t="array" ref="S643">IF(OR($L643="", $M643=""), "", AVERAGEIF($L$11:$L$2510, $L643, $M$11:$M$2510))</f>
        <v/>
      </c>
      <c r="T643" s="21" t="str">
        <f t="array" ref="T643">IF(OR($L643="", $M643=""), "", MAX(IF($L$11:$L$2510=$L643, $M$11:$M$2510)))</f>
        <v/>
      </c>
      <c r="U643" s="97"/>
      <c r="W643" s="26" t="str">
        <f t="shared" si="102"/>
        <v/>
      </c>
      <c r="X643" s="26" t="str">
        <f t="shared" si="103"/>
        <v/>
      </c>
      <c r="Z643" s="48" t="str">
        <f>IFERROR(INDEX('Standard Runs'!$E$11:$E$65, MATCH($L643, 'Standard Runs'!$D$11:$D$65, 0)), "")</f>
        <v/>
      </c>
      <c r="AB643" s="26" t="str">
        <f t="shared" si="104"/>
        <v/>
      </c>
      <c r="AC643" s="26" t="str">
        <f t="shared" si="105"/>
        <v/>
      </c>
      <c r="AE643" s="26" t="str">
        <f t="shared" si="106"/>
        <v/>
      </c>
      <c r="AG643" s="26" t="str">
        <f>IF($D643="", "", COUNTIF($D$11:$D$2510, "&gt;"&amp;$D643)+1+COUNTIF($D$11:$D643, $D643)-1)</f>
        <v/>
      </c>
      <c r="AH643" s="92" t="str">
        <f t="shared" si="107"/>
        <v/>
      </c>
      <c r="AJ643" s="26" t="str">
        <f t="shared" si="108"/>
        <v/>
      </c>
      <c r="AK643" s="26" t="str">
        <f t="shared" si="109"/>
        <v/>
      </c>
    </row>
    <row r="644" spans="1:37" x14ac:dyDescent="0.25">
      <c r="A644" s="97"/>
      <c r="B644" s="26" t="str">
        <f t="shared" si="99"/>
        <v/>
      </c>
      <c r="C644" s="97"/>
      <c r="D644" s="123"/>
      <c r="E644" s="124"/>
      <c r="F644" s="125"/>
      <c r="G644" s="97"/>
      <c r="H644" s="24" t="str">
        <f>IF($E644="", "", IFERROR(ROUND($E644*INDEX('Intro &amp; Setup'!$BY$8:$BY$9, MATCH($E$8, 'Intro &amp; Setup'!$BX$8:$BX$9, 0)), 2), ""))</f>
        <v/>
      </c>
      <c r="I644" s="18" t="str">
        <f>IF(OR($E644="", $F644=""), "", IF($E$8='Intro &amp; Setup'!$BX$9, $F644/$E644, IF($H$8='Intro &amp; Setup'!$BX$9, $F644/$H644, "")))</f>
        <v/>
      </c>
      <c r="J644" s="21" t="str">
        <f>IF(OR($E644="", $F644=""), "", IF($E$8='Intro &amp; Setup'!$BX$8, $F644/$E644, IF($H$8='Intro &amp; Setup'!$BX$8, $F644/$H644, "")))</f>
        <v/>
      </c>
      <c r="K644" s="97"/>
      <c r="L644" s="42" t="str">
        <f t="array" ref="L644">IF($W644="", "", IFERROR(INDEX('Standard Runs'!$D$11:$D$65, MATCH(1, ('Standard Runs'!$F$11:$F$65&lt;=E644)*('Standard Runs'!$G$11:$G$65&gt;=E644), 0)), ""))</f>
        <v/>
      </c>
      <c r="M644" s="45" t="str">
        <f t="shared" si="100"/>
        <v/>
      </c>
      <c r="N644" s="97"/>
      <c r="O644" s="52" t="str">
        <f t="shared" si="101"/>
        <v/>
      </c>
      <c r="P644" s="53" t="str">
        <f>IF(OR($L644="", $M644=""), "", COUNTIFS($L$11:$L$2510, $L644, $M$11:$M$2510, "&lt;"&amp;$M644)+1+COUNTIFS($L$11:$L644, $L644, $M$11:$M644, $M644)-1)</f>
        <v/>
      </c>
      <c r="Q644" s="97"/>
      <c r="R644" s="57" t="str">
        <f t="array" ref="R644">IF(OR($L644="", $M644=""), "", MIN(IF($L$11:$L$2510=$L644, $M$11:$M$2510)))</f>
        <v/>
      </c>
      <c r="S644" s="18" t="str">
        <f t="array" ref="S644">IF(OR($L644="", $M644=""), "", AVERAGEIF($L$11:$L$2510, $L644, $M$11:$M$2510))</f>
        <v/>
      </c>
      <c r="T644" s="21" t="str">
        <f t="array" ref="T644">IF(OR($L644="", $M644=""), "", MAX(IF($L$11:$L$2510=$L644, $M$11:$M$2510)))</f>
        <v/>
      </c>
      <c r="U644" s="97"/>
      <c r="W644" s="26" t="str">
        <f t="shared" si="102"/>
        <v/>
      </c>
      <c r="X644" s="26" t="str">
        <f t="shared" si="103"/>
        <v/>
      </c>
      <c r="Z644" s="48" t="str">
        <f>IFERROR(INDEX('Standard Runs'!$E$11:$E$65, MATCH($L644, 'Standard Runs'!$D$11:$D$65, 0)), "")</f>
        <v/>
      </c>
      <c r="AB644" s="26" t="str">
        <f t="shared" si="104"/>
        <v/>
      </c>
      <c r="AC644" s="26" t="str">
        <f t="shared" si="105"/>
        <v/>
      </c>
      <c r="AE644" s="26" t="str">
        <f t="shared" si="106"/>
        <v/>
      </c>
      <c r="AG644" s="26" t="str">
        <f>IF($D644="", "", COUNTIF($D$11:$D$2510, "&gt;"&amp;$D644)+1+COUNTIF($D$11:$D644, $D644)-1)</f>
        <v/>
      </c>
      <c r="AH644" s="92" t="str">
        <f t="shared" si="107"/>
        <v/>
      </c>
      <c r="AJ644" s="26" t="str">
        <f t="shared" si="108"/>
        <v/>
      </c>
      <c r="AK644" s="26" t="str">
        <f t="shared" si="109"/>
        <v/>
      </c>
    </row>
    <row r="645" spans="1:37" x14ac:dyDescent="0.25">
      <c r="A645" s="97"/>
      <c r="B645" s="26" t="str">
        <f t="shared" si="99"/>
        <v/>
      </c>
      <c r="C645" s="97"/>
      <c r="D645" s="123"/>
      <c r="E645" s="124"/>
      <c r="F645" s="125"/>
      <c r="G645" s="97"/>
      <c r="H645" s="24" t="str">
        <f>IF($E645="", "", IFERROR(ROUND($E645*INDEX('Intro &amp; Setup'!$BY$8:$BY$9, MATCH($E$8, 'Intro &amp; Setup'!$BX$8:$BX$9, 0)), 2), ""))</f>
        <v/>
      </c>
      <c r="I645" s="18" t="str">
        <f>IF(OR($E645="", $F645=""), "", IF($E$8='Intro &amp; Setup'!$BX$9, $F645/$E645, IF($H$8='Intro &amp; Setup'!$BX$9, $F645/$H645, "")))</f>
        <v/>
      </c>
      <c r="J645" s="21" t="str">
        <f>IF(OR($E645="", $F645=""), "", IF($E$8='Intro &amp; Setup'!$BX$8, $F645/$E645, IF($H$8='Intro &amp; Setup'!$BX$8, $F645/$H645, "")))</f>
        <v/>
      </c>
      <c r="K645" s="97"/>
      <c r="L645" s="42" t="str">
        <f t="array" ref="L645">IF($W645="", "", IFERROR(INDEX('Standard Runs'!$D$11:$D$65, MATCH(1, ('Standard Runs'!$F$11:$F$65&lt;=E645)*('Standard Runs'!$G$11:$G$65&gt;=E645), 0)), ""))</f>
        <v/>
      </c>
      <c r="M645" s="45" t="str">
        <f t="shared" si="100"/>
        <v/>
      </c>
      <c r="N645" s="97"/>
      <c r="O645" s="52" t="str">
        <f t="shared" si="101"/>
        <v/>
      </c>
      <c r="P645" s="53" t="str">
        <f>IF(OR($L645="", $M645=""), "", COUNTIFS($L$11:$L$2510, $L645, $M$11:$M$2510, "&lt;"&amp;$M645)+1+COUNTIFS($L$11:$L645, $L645, $M$11:$M645, $M645)-1)</f>
        <v/>
      </c>
      <c r="Q645" s="97"/>
      <c r="R645" s="57" t="str">
        <f t="array" ref="R645">IF(OR($L645="", $M645=""), "", MIN(IF($L$11:$L$2510=$L645, $M$11:$M$2510)))</f>
        <v/>
      </c>
      <c r="S645" s="18" t="str">
        <f t="array" ref="S645">IF(OR($L645="", $M645=""), "", AVERAGEIF($L$11:$L$2510, $L645, $M$11:$M$2510))</f>
        <v/>
      </c>
      <c r="T645" s="21" t="str">
        <f t="array" ref="T645">IF(OR($L645="", $M645=""), "", MAX(IF($L$11:$L$2510=$L645, $M$11:$M$2510)))</f>
        <v/>
      </c>
      <c r="U645" s="97"/>
      <c r="W645" s="26" t="str">
        <f t="shared" si="102"/>
        <v/>
      </c>
      <c r="X645" s="26" t="str">
        <f t="shared" si="103"/>
        <v/>
      </c>
      <c r="Z645" s="48" t="str">
        <f>IFERROR(INDEX('Standard Runs'!$E$11:$E$65, MATCH($L645, 'Standard Runs'!$D$11:$D$65, 0)), "")</f>
        <v/>
      </c>
      <c r="AB645" s="26" t="str">
        <f t="shared" si="104"/>
        <v/>
      </c>
      <c r="AC645" s="26" t="str">
        <f t="shared" si="105"/>
        <v/>
      </c>
      <c r="AE645" s="26" t="str">
        <f t="shared" si="106"/>
        <v/>
      </c>
      <c r="AG645" s="26" t="str">
        <f>IF($D645="", "", COUNTIF($D$11:$D$2510, "&gt;"&amp;$D645)+1+COUNTIF($D$11:$D645, $D645)-1)</f>
        <v/>
      </c>
      <c r="AH645" s="92" t="str">
        <f t="shared" si="107"/>
        <v/>
      </c>
      <c r="AJ645" s="26" t="str">
        <f t="shared" si="108"/>
        <v/>
      </c>
      <c r="AK645" s="26" t="str">
        <f t="shared" si="109"/>
        <v/>
      </c>
    </row>
    <row r="646" spans="1:37" x14ac:dyDescent="0.25">
      <c r="A646" s="97"/>
      <c r="B646" s="26" t="str">
        <f t="shared" si="99"/>
        <v/>
      </c>
      <c r="C646" s="97"/>
      <c r="D646" s="123"/>
      <c r="E646" s="124"/>
      <c r="F646" s="125"/>
      <c r="G646" s="97"/>
      <c r="H646" s="24" t="str">
        <f>IF($E646="", "", IFERROR(ROUND($E646*INDEX('Intro &amp; Setup'!$BY$8:$BY$9, MATCH($E$8, 'Intro &amp; Setup'!$BX$8:$BX$9, 0)), 2), ""))</f>
        <v/>
      </c>
      <c r="I646" s="18" t="str">
        <f>IF(OR($E646="", $F646=""), "", IF($E$8='Intro &amp; Setup'!$BX$9, $F646/$E646, IF($H$8='Intro &amp; Setup'!$BX$9, $F646/$H646, "")))</f>
        <v/>
      </c>
      <c r="J646" s="21" t="str">
        <f>IF(OR($E646="", $F646=""), "", IF($E$8='Intro &amp; Setup'!$BX$8, $F646/$E646, IF($H$8='Intro &amp; Setup'!$BX$8, $F646/$H646, "")))</f>
        <v/>
      </c>
      <c r="K646" s="97"/>
      <c r="L646" s="42" t="str">
        <f t="array" ref="L646">IF($W646="", "", IFERROR(INDEX('Standard Runs'!$D$11:$D$65, MATCH(1, ('Standard Runs'!$F$11:$F$65&lt;=E646)*('Standard Runs'!$G$11:$G$65&gt;=E646), 0)), ""))</f>
        <v/>
      </c>
      <c r="M646" s="45" t="str">
        <f t="shared" si="100"/>
        <v/>
      </c>
      <c r="N646" s="97"/>
      <c r="O646" s="52" t="str">
        <f t="shared" si="101"/>
        <v/>
      </c>
      <c r="P646" s="53" t="str">
        <f>IF(OR($L646="", $M646=""), "", COUNTIFS($L$11:$L$2510, $L646, $M$11:$M$2510, "&lt;"&amp;$M646)+1+COUNTIFS($L$11:$L646, $L646, $M$11:$M646, $M646)-1)</f>
        <v/>
      </c>
      <c r="Q646" s="97"/>
      <c r="R646" s="57" t="str">
        <f t="array" ref="R646">IF(OR($L646="", $M646=""), "", MIN(IF($L$11:$L$2510=$L646, $M$11:$M$2510)))</f>
        <v/>
      </c>
      <c r="S646" s="18" t="str">
        <f t="array" ref="S646">IF(OR($L646="", $M646=""), "", AVERAGEIF($L$11:$L$2510, $L646, $M$11:$M$2510))</f>
        <v/>
      </c>
      <c r="T646" s="21" t="str">
        <f t="array" ref="T646">IF(OR($L646="", $M646=""), "", MAX(IF($L$11:$L$2510=$L646, $M$11:$M$2510)))</f>
        <v/>
      </c>
      <c r="U646" s="97"/>
      <c r="W646" s="26" t="str">
        <f t="shared" si="102"/>
        <v/>
      </c>
      <c r="X646" s="26" t="str">
        <f t="shared" si="103"/>
        <v/>
      </c>
      <c r="Z646" s="48" t="str">
        <f>IFERROR(INDEX('Standard Runs'!$E$11:$E$65, MATCH($L646, 'Standard Runs'!$D$11:$D$65, 0)), "")</f>
        <v/>
      </c>
      <c r="AB646" s="26" t="str">
        <f t="shared" si="104"/>
        <v/>
      </c>
      <c r="AC646" s="26" t="str">
        <f t="shared" si="105"/>
        <v/>
      </c>
      <c r="AE646" s="26" t="str">
        <f t="shared" si="106"/>
        <v/>
      </c>
      <c r="AG646" s="26" t="str">
        <f>IF($D646="", "", COUNTIF($D$11:$D$2510, "&gt;"&amp;$D646)+1+COUNTIF($D$11:$D646, $D646)-1)</f>
        <v/>
      </c>
      <c r="AH646" s="92" t="str">
        <f t="shared" si="107"/>
        <v/>
      </c>
      <c r="AJ646" s="26" t="str">
        <f t="shared" si="108"/>
        <v/>
      </c>
      <c r="AK646" s="26" t="str">
        <f t="shared" si="109"/>
        <v/>
      </c>
    </row>
    <row r="647" spans="1:37" x14ac:dyDescent="0.25">
      <c r="A647" s="97"/>
      <c r="B647" s="26" t="str">
        <f t="shared" si="99"/>
        <v/>
      </c>
      <c r="C647" s="97"/>
      <c r="D647" s="123"/>
      <c r="E647" s="124"/>
      <c r="F647" s="125"/>
      <c r="G647" s="97"/>
      <c r="H647" s="24" t="str">
        <f>IF($E647="", "", IFERROR(ROUND($E647*INDEX('Intro &amp; Setup'!$BY$8:$BY$9, MATCH($E$8, 'Intro &amp; Setup'!$BX$8:$BX$9, 0)), 2), ""))</f>
        <v/>
      </c>
      <c r="I647" s="18" t="str">
        <f>IF(OR($E647="", $F647=""), "", IF($E$8='Intro &amp; Setup'!$BX$9, $F647/$E647, IF($H$8='Intro &amp; Setup'!$BX$9, $F647/$H647, "")))</f>
        <v/>
      </c>
      <c r="J647" s="21" t="str">
        <f>IF(OR($E647="", $F647=""), "", IF($E$8='Intro &amp; Setup'!$BX$8, $F647/$E647, IF($H$8='Intro &amp; Setup'!$BX$8, $F647/$H647, "")))</f>
        <v/>
      </c>
      <c r="K647" s="97"/>
      <c r="L647" s="42" t="str">
        <f t="array" ref="L647">IF($W647="", "", IFERROR(INDEX('Standard Runs'!$D$11:$D$65, MATCH(1, ('Standard Runs'!$F$11:$F$65&lt;=E647)*('Standard Runs'!$G$11:$G$65&gt;=E647), 0)), ""))</f>
        <v/>
      </c>
      <c r="M647" s="45" t="str">
        <f t="shared" si="100"/>
        <v/>
      </c>
      <c r="N647" s="97"/>
      <c r="O647" s="52" t="str">
        <f t="shared" si="101"/>
        <v/>
      </c>
      <c r="P647" s="53" t="str">
        <f>IF(OR($L647="", $M647=""), "", COUNTIFS($L$11:$L$2510, $L647, $M$11:$M$2510, "&lt;"&amp;$M647)+1+COUNTIFS($L$11:$L647, $L647, $M$11:$M647, $M647)-1)</f>
        <v/>
      </c>
      <c r="Q647" s="97"/>
      <c r="R647" s="57" t="str">
        <f t="array" ref="R647">IF(OR($L647="", $M647=""), "", MIN(IF($L$11:$L$2510=$L647, $M$11:$M$2510)))</f>
        <v/>
      </c>
      <c r="S647" s="18" t="str">
        <f t="array" ref="S647">IF(OR($L647="", $M647=""), "", AVERAGEIF($L$11:$L$2510, $L647, $M$11:$M$2510))</f>
        <v/>
      </c>
      <c r="T647" s="21" t="str">
        <f t="array" ref="T647">IF(OR($L647="", $M647=""), "", MAX(IF($L$11:$L$2510=$L647, $M$11:$M$2510)))</f>
        <v/>
      </c>
      <c r="U647" s="97"/>
      <c r="W647" s="26" t="str">
        <f t="shared" si="102"/>
        <v/>
      </c>
      <c r="X647" s="26" t="str">
        <f t="shared" si="103"/>
        <v/>
      </c>
      <c r="Z647" s="48" t="str">
        <f>IFERROR(INDEX('Standard Runs'!$E$11:$E$65, MATCH($L647, 'Standard Runs'!$D$11:$D$65, 0)), "")</f>
        <v/>
      </c>
      <c r="AB647" s="26" t="str">
        <f t="shared" si="104"/>
        <v/>
      </c>
      <c r="AC647" s="26" t="str">
        <f t="shared" si="105"/>
        <v/>
      </c>
      <c r="AE647" s="26" t="str">
        <f t="shared" si="106"/>
        <v/>
      </c>
      <c r="AG647" s="26" t="str">
        <f>IF($D647="", "", COUNTIF($D$11:$D$2510, "&gt;"&amp;$D647)+1+COUNTIF($D$11:$D647, $D647)-1)</f>
        <v/>
      </c>
      <c r="AH647" s="92" t="str">
        <f t="shared" si="107"/>
        <v/>
      </c>
      <c r="AJ647" s="26" t="str">
        <f t="shared" si="108"/>
        <v/>
      </c>
      <c r="AK647" s="26" t="str">
        <f t="shared" si="109"/>
        <v/>
      </c>
    </row>
    <row r="648" spans="1:37" x14ac:dyDescent="0.25">
      <c r="A648" s="97"/>
      <c r="B648" s="26" t="str">
        <f t="shared" si="99"/>
        <v/>
      </c>
      <c r="C648" s="97"/>
      <c r="D648" s="123"/>
      <c r="E648" s="124"/>
      <c r="F648" s="125"/>
      <c r="G648" s="97"/>
      <c r="H648" s="24" t="str">
        <f>IF($E648="", "", IFERROR(ROUND($E648*INDEX('Intro &amp; Setup'!$BY$8:$BY$9, MATCH($E$8, 'Intro &amp; Setup'!$BX$8:$BX$9, 0)), 2), ""))</f>
        <v/>
      </c>
      <c r="I648" s="18" t="str">
        <f>IF(OR($E648="", $F648=""), "", IF($E$8='Intro &amp; Setup'!$BX$9, $F648/$E648, IF($H$8='Intro &amp; Setup'!$BX$9, $F648/$H648, "")))</f>
        <v/>
      </c>
      <c r="J648" s="21" t="str">
        <f>IF(OR($E648="", $F648=""), "", IF($E$8='Intro &amp; Setup'!$BX$8, $F648/$E648, IF($H$8='Intro &amp; Setup'!$BX$8, $F648/$H648, "")))</f>
        <v/>
      </c>
      <c r="K648" s="97"/>
      <c r="L648" s="42" t="str">
        <f t="array" ref="L648">IF($W648="", "", IFERROR(INDEX('Standard Runs'!$D$11:$D$65, MATCH(1, ('Standard Runs'!$F$11:$F$65&lt;=E648)*('Standard Runs'!$G$11:$G$65&gt;=E648), 0)), ""))</f>
        <v/>
      </c>
      <c r="M648" s="45" t="str">
        <f t="shared" si="100"/>
        <v/>
      </c>
      <c r="N648" s="97"/>
      <c r="O648" s="52" t="str">
        <f t="shared" si="101"/>
        <v/>
      </c>
      <c r="P648" s="53" t="str">
        <f>IF(OR($L648="", $M648=""), "", COUNTIFS($L$11:$L$2510, $L648, $M$11:$M$2510, "&lt;"&amp;$M648)+1+COUNTIFS($L$11:$L648, $L648, $M$11:$M648, $M648)-1)</f>
        <v/>
      </c>
      <c r="Q648" s="97"/>
      <c r="R648" s="57" t="str">
        <f t="array" ref="R648">IF(OR($L648="", $M648=""), "", MIN(IF($L$11:$L$2510=$L648, $M$11:$M$2510)))</f>
        <v/>
      </c>
      <c r="S648" s="18" t="str">
        <f t="array" ref="S648">IF(OR($L648="", $M648=""), "", AVERAGEIF($L$11:$L$2510, $L648, $M$11:$M$2510))</f>
        <v/>
      </c>
      <c r="T648" s="21" t="str">
        <f t="array" ref="T648">IF(OR($L648="", $M648=""), "", MAX(IF($L$11:$L$2510=$L648, $M$11:$M$2510)))</f>
        <v/>
      </c>
      <c r="U648" s="97"/>
      <c r="W648" s="26" t="str">
        <f t="shared" si="102"/>
        <v/>
      </c>
      <c r="X648" s="26" t="str">
        <f t="shared" si="103"/>
        <v/>
      </c>
      <c r="Z648" s="48" t="str">
        <f>IFERROR(INDEX('Standard Runs'!$E$11:$E$65, MATCH($L648, 'Standard Runs'!$D$11:$D$65, 0)), "")</f>
        <v/>
      </c>
      <c r="AB648" s="26" t="str">
        <f t="shared" si="104"/>
        <v/>
      </c>
      <c r="AC648" s="26" t="str">
        <f t="shared" si="105"/>
        <v/>
      </c>
      <c r="AE648" s="26" t="str">
        <f t="shared" si="106"/>
        <v/>
      </c>
      <c r="AG648" s="26" t="str">
        <f>IF($D648="", "", COUNTIF($D$11:$D$2510, "&gt;"&amp;$D648)+1+COUNTIF($D$11:$D648, $D648)-1)</f>
        <v/>
      </c>
      <c r="AH648" s="92" t="str">
        <f t="shared" si="107"/>
        <v/>
      </c>
      <c r="AJ648" s="26" t="str">
        <f t="shared" si="108"/>
        <v/>
      </c>
      <c r="AK648" s="26" t="str">
        <f t="shared" si="109"/>
        <v/>
      </c>
    </row>
    <row r="649" spans="1:37" x14ac:dyDescent="0.25">
      <c r="A649" s="97"/>
      <c r="B649" s="26" t="str">
        <f t="shared" si="99"/>
        <v/>
      </c>
      <c r="C649" s="97"/>
      <c r="D649" s="123"/>
      <c r="E649" s="124"/>
      <c r="F649" s="125"/>
      <c r="G649" s="97"/>
      <c r="H649" s="24" t="str">
        <f>IF($E649="", "", IFERROR(ROUND($E649*INDEX('Intro &amp; Setup'!$BY$8:$BY$9, MATCH($E$8, 'Intro &amp; Setup'!$BX$8:$BX$9, 0)), 2), ""))</f>
        <v/>
      </c>
      <c r="I649" s="18" t="str">
        <f>IF(OR($E649="", $F649=""), "", IF($E$8='Intro &amp; Setup'!$BX$9, $F649/$E649, IF($H$8='Intro &amp; Setup'!$BX$9, $F649/$H649, "")))</f>
        <v/>
      </c>
      <c r="J649" s="21" t="str">
        <f>IF(OR($E649="", $F649=""), "", IF($E$8='Intro &amp; Setup'!$BX$8, $F649/$E649, IF($H$8='Intro &amp; Setup'!$BX$8, $F649/$H649, "")))</f>
        <v/>
      </c>
      <c r="K649" s="97"/>
      <c r="L649" s="42" t="str">
        <f t="array" ref="L649">IF($W649="", "", IFERROR(INDEX('Standard Runs'!$D$11:$D$65, MATCH(1, ('Standard Runs'!$F$11:$F$65&lt;=E649)*('Standard Runs'!$G$11:$G$65&gt;=E649), 0)), ""))</f>
        <v/>
      </c>
      <c r="M649" s="45" t="str">
        <f t="shared" si="100"/>
        <v/>
      </c>
      <c r="N649" s="97"/>
      <c r="O649" s="52" t="str">
        <f t="shared" si="101"/>
        <v/>
      </c>
      <c r="P649" s="53" t="str">
        <f>IF(OR($L649="", $M649=""), "", COUNTIFS($L$11:$L$2510, $L649, $M$11:$M$2510, "&lt;"&amp;$M649)+1+COUNTIFS($L$11:$L649, $L649, $M$11:$M649, $M649)-1)</f>
        <v/>
      </c>
      <c r="Q649" s="97"/>
      <c r="R649" s="57" t="str">
        <f t="array" ref="R649">IF(OR($L649="", $M649=""), "", MIN(IF($L$11:$L$2510=$L649, $M$11:$M$2510)))</f>
        <v/>
      </c>
      <c r="S649" s="18" t="str">
        <f t="array" ref="S649">IF(OR($L649="", $M649=""), "", AVERAGEIF($L$11:$L$2510, $L649, $M$11:$M$2510))</f>
        <v/>
      </c>
      <c r="T649" s="21" t="str">
        <f t="array" ref="T649">IF(OR($L649="", $M649=""), "", MAX(IF($L$11:$L$2510=$L649, $M$11:$M$2510)))</f>
        <v/>
      </c>
      <c r="U649" s="97"/>
      <c r="W649" s="26" t="str">
        <f t="shared" si="102"/>
        <v/>
      </c>
      <c r="X649" s="26" t="str">
        <f t="shared" si="103"/>
        <v/>
      </c>
      <c r="Z649" s="48" t="str">
        <f>IFERROR(INDEX('Standard Runs'!$E$11:$E$65, MATCH($L649, 'Standard Runs'!$D$11:$D$65, 0)), "")</f>
        <v/>
      </c>
      <c r="AB649" s="26" t="str">
        <f t="shared" si="104"/>
        <v/>
      </c>
      <c r="AC649" s="26" t="str">
        <f t="shared" si="105"/>
        <v/>
      </c>
      <c r="AE649" s="26" t="str">
        <f t="shared" si="106"/>
        <v/>
      </c>
      <c r="AG649" s="26" t="str">
        <f>IF($D649="", "", COUNTIF($D$11:$D$2510, "&gt;"&amp;$D649)+1+COUNTIF($D$11:$D649, $D649)-1)</f>
        <v/>
      </c>
      <c r="AH649" s="92" t="str">
        <f t="shared" si="107"/>
        <v/>
      </c>
      <c r="AJ649" s="26" t="str">
        <f t="shared" si="108"/>
        <v/>
      </c>
      <c r="AK649" s="26" t="str">
        <f t="shared" si="109"/>
        <v/>
      </c>
    </row>
    <row r="650" spans="1:37" x14ac:dyDescent="0.25">
      <c r="A650" s="97"/>
      <c r="B650" s="26" t="str">
        <f t="shared" si="99"/>
        <v/>
      </c>
      <c r="C650" s="97"/>
      <c r="D650" s="123"/>
      <c r="E650" s="124"/>
      <c r="F650" s="125"/>
      <c r="G650" s="97"/>
      <c r="H650" s="24" t="str">
        <f>IF($E650="", "", IFERROR(ROUND($E650*INDEX('Intro &amp; Setup'!$BY$8:$BY$9, MATCH($E$8, 'Intro &amp; Setup'!$BX$8:$BX$9, 0)), 2), ""))</f>
        <v/>
      </c>
      <c r="I650" s="18" t="str">
        <f>IF(OR($E650="", $F650=""), "", IF($E$8='Intro &amp; Setup'!$BX$9, $F650/$E650, IF($H$8='Intro &amp; Setup'!$BX$9, $F650/$H650, "")))</f>
        <v/>
      </c>
      <c r="J650" s="21" t="str">
        <f>IF(OR($E650="", $F650=""), "", IF($E$8='Intro &amp; Setup'!$BX$8, $F650/$E650, IF($H$8='Intro &amp; Setup'!$BX$8, $F650/$H650, "")))</f>
        <v/>
      </c>
      <c r="K650" s="97"/>
      <c r="L650" s="42" t="str">
        <f t="array" ref="L650">IF($W650="", "", IFERROR(INDEX('Standard Runs'!$D$11:$D$65, MATCH(1, ('Standard Runs'!$F$11:$F$65&lt;=E650)*('Standard Runs'!$G$11:$G$65&gt;=E650), 0)), ""))</f>
        <v/>
      </c>
      <c r="M650" s="45" t="str">
        <f t="shared" si="100"/>
        <v/>
      </c>
      <c r="N650" s="97"/>
      <c r="O650" s="52" t="str">
        <f t="shared" si="101"/>
        <v/>
      </c>
      <c r="P650" s="53" t="str">
        <f>IF(OR($L650="", $M650=""), "", COUNTIFS($L$11:$L$2510, $L650, $M$11:$M$2510, "&lt;"&amp;$M650)+1+COUNTIFS($L$11:$L650, $L650, $M$11:$M650, $M650)-1)</f>
        <v/>
      </c>
      <c r="Q650" s="97"/>
      <c r="R650" s="57" t="str">
        <f t="array" ref="R650">IF(OR($L650="", $M650=""), "", MIN(IF($L$11:$L$2510=$L650, $M$11:$M$2510)))</f>
        <v/>
      </c>
      <c r="S650" s="18" t="str">
        <f t="array" ref="S650">IF(OR($L650="", $M650=""), "", AVERAGEIF($L$11:$L$2510, $L650, $M$11:$M$2510))</f>
        <v/>
      </c>
      <c r="T650" s="21" t="str">
        <f t="array" ref="T650">IF(OR($L650="", $M650=""), "", MAX(IF($L$11:$L$2510=$L650, $M$11:$M$2510)))</f>
        <v/>
      </c>
      <c r="U650" s="97"/>
      <c r="W650" s="26" t="str">
        <f t="shared" si="102"/>
        <v/>
      </c>
      <c r="X650" s="26" t="str">
        <f t="shared" si="103"/>
        <v/>
      </c>
      <c r="Z650" s="48" t="str">
        <f>IFERROR(INDEX('Standard Runs'!$E$11:$E$65, MATCH($L650, 'Standard Runs'!$D$11:$D$65, 0)), "")</f>
        <v/>
      </c>
      <c r="AB650" s="26" t="str">
        <f t="shared" si="104"/>
        <v/>
      </c>
      <c r="AC650" s="26" t="str">
        <f t="shared" si="105"/>
        <v/>
      </c>
      <c r="AE650" s="26" t="str">
        <f t="shared" si="106"/>
        <v/>
      </c>
      <c r="AG650" s="26" t="str">
        <f>IF($D650="", "", COUNTIF($D$11:$D$2510, "&gt;"&amp;$D650)+1+COUNTIF($D$11:$D650, $D650)-1)</f>
        <v/>
      </c>
      <c r="AH650" s="92" t="str">
        <f t="shared" si="107"/>
        <v/>
      </c>
      <c r="AJ650" s="26" t="str">
        <f t="shared" si="108"/>
        <v/>
      </c>
      <c r="AK650" s="26" t="str">
        <f t="shared" si="109"/>
        <v/>
      </c>
    </row>
    <row r="651" spans="1:37" x14ac:dyDescent="0.25">
      <c r="A651" s="97"/>
      <c r="B651" s="26" t="str">
        <f t="shared" si="99"/>
        <v/>
      </c>
      <c r="C651" s="97"/>
      <c r="D651" s="123"/>
      <c r="E651" s="124"/>
      <c r="F651" s="125"/>
      <c r="G651" s="97"/>
      <c r="H651" s="24" t="str">
        <f>IF($E651="", "", IFERROR(ROUND($E651*INDEX('Intro &amp; Setup'!$BY$8:$BY$9, MATCH($E$8, 'Intro &amp; Setup'!$BX$8:$BX$9, 0)), 2), ""))</f>
        <v/>
      </c>
      <c r="I651" s="18" t="str">
        <f>IF(OR($E651="", $F651=""), "", IF($E$8='Intro &amp; Setup'!$BX$9, $F651/$E651, IF($H$8='Intro &amp; Setup'!$BX$9, $F651/$H651, "")))</f>
        <v/>
      </c>
      <c r="J651" s="21" t="str">
        <f>IF(OR($E651="", $F651=""), "", IF($E$8='Intro &amp; Setup'!$BX$8, $F651/$E651, IF($H$8='Intro &amp; Setup'!$BX$8, $F651/$H651, "")))</f>
        <v/>
      </c>
      <c r="K651" s="97"/>
      <c r="L651" s="42" t="str">
        <f t="array" ref="L651">IF($W651="", "", IFERROR(INDEX('Standard Runs'!$D$11:$D$65, MATCH(1, ('Standard Runs'!$F$11:$F$65&lt;=E651)*('Standard Runs'!$G$11:$G$65&gt;=E651), 0)), ""))</f>
        <v/>
      </c>
      <c r="M651" s="45" t="str">
        <f t="shared" si="100"/>
        <v/>
      </c>
      <c r="N651" s="97"/>
      <c r="O651" s="52" t="str">
        <f t="shared" si="101"/>
        <v/>
      </c>
      <c r="P651" s="53" t="str">
        <f>IF(OR($L651="", $M651=""), "", COUNTIFS($L$11:$L$2510, $L651, $M$11:$M$2510, "&lt;"&amp;$M651)+1+COUNTIFS($L$11:$L651, $L651, $M$11:$M651, $M651)-1)</f>
        <v/>
      </c>
      <c r="Q651" s="97"/>
      <c r="R651" s="57" t="str">
        <f t="array" ref="R651">IF(OR($L651="", $M651=""), "", MIN(IF($L$11:$L$2510=$L651, $M$11:$M$2510)))</f>
        <v/>
      </c>
      <c r="S651" s="18" t="str">
        <f t="array" ref="S651">IF(OR($L651="", $M651=""), "", AVERAGEIF($L$11:$L$2510, $L651, $M$11:$M$2510))</f>
        <v/>
      </c>
      <c r="T651" s="21" t="str">
        <f t="array" ref="T651">IF(OR($L651="", $M651=""), "", MAX(IF($L$11:$L$2510=$L651, $M$11:$M$2510)))</f>
        <v/>
      </c>
      <c r="U651" s="97"/>
      <c r="W651" s="26" t="str">
        <f t="shared" si="102"/>
        <v/>
      </c>
      <c r="X651" s="26" t="str">
        <f t="shared" si="103"/>
        <v/>
      </c>
      <c r="Z651" s="48" t="str">
        <f>IFERROR(INDEX('Standard Runs'!$E$11:$E$65, MATCH($L651, 'Standard Runs'!$D$11:$D$65, 0)), "")</f>
        <v/>
      </c>
      <c r="AB651" s="26" t="str">
        <f t="shared" si="104"/>
        <v/>
      </c>
      <c r="AC651" s="26" t="str">
        <f t="shared" si="105"/>
        <v/>
      </c>
      <c r="AE651" s="26" t="str">
        <f t="shared" si="106"/>
        <v/>
      </c>
      <c r="AG651" s="26" t="str">
        <f>IF($D651="", "", COUNTIF($D$11:$D$2510, "&gt;"&amp;$D651)+1+COUNTIF($D$11:$D651, $D651)-1)</f>
        <v/>
      </c>
      <c r="AH651" s="92" t="str">
        <f t="shared" si="107"/>
        <v/>
      </c>
      <c r="AJ651" s="26" t="str">
        <f t="shared" si="108"/>
        <v/>
      </c>
      <c r="AK651" s="26" t="str">
        <f t="shared" si="109"/>
        <v/>
      </c>
    </row>
    <row r="652" spans="1:37" x14ac:dyDescent="0.25">
      <c r="A652" s="97"/>
      <c r="B652" s="26" t="str">
        <f t="shared" ref="B652:B715" si="110">IF($P652="", "", IFERROR(INDEX($X$3:$X$5, MATCH($P652, $Y$3:$Y$5, 0)), ""))</f>
        <v/>
      </c>
      <c r="C652" s="97"/>
      <c r="D652" s="123"/>
      <c r="E652" s="124"/>
      <c r="F652" s="125"/>
      <c r="G652" s="97"/>
      <c r="H652" s="24" t="str">
        <f>IF($E652="", "", IFERROR(ROUND($E652*INDEX('Intro &amp; Setup'!$BY$8:$BY$9, MATCH($E$8, 'Intro &amp; Setup'!$BX$8:$BX$9, 0)), 2), ""))</f>
        <v/>
      </c>
      <c r="I652" s="18" t="str">
        <f>IF(OR($E652="", $F652=""), "", IF($E$8='Intro &amp; Setup'!$BX$9, $F652/$E652, IF($H$8='Intro &amp; Setup'!$BX$9, $F652/$H652, "")))</f>
        <v/>
      </c>
      <c r="J652" s="21" t="str">
        <f>IF(OR($E652="", $F652=""), "", IF($E$8='Intro &amp; Setup'!$BX$8, $F652/$E652, IF($H$8='Intro &amp; Setup'!$BX$8, $F652/$H652, "")))</f>
        <v/>
      </c>
      <c r="K652" s="97"/>
      <c r="L652" s="42" t="str">
        <f t="array" ref="L652">IF($W652="", "", IFERROR(INDEX('Standard Runs'!$D$11:$D$65, MATCH(1, ('Standard Runs'!$F$11:$F$65&lt;=E652)*('Standard Runs'!$G$11:$G$65&gt;=E652), 0)), ""))</f>
        <v/>
      </c>
      <c r="M652" s="45" t="str">
        <f t="shared" ref="M652:M715" si="111">IFERROR($F652/$E652*$Z652, "")</f>
        <v/>
      </c>
      <c r="N652" s="97"/>
      <c r="O652" s="52" t="str">
        <f t="shared" ref="O652:O715" si="112">IF($L652="", "", COUNTIF($L$11:$L$2510, $L652))</f>
        <v/>
      </c>
      <c r="P652" s="53" t="str">
        <f>IF(OR($L652="", $M652=""), "", COUNTIFS($L$11:$L$2510, $L652, $M$11:$M$2510, "&lt;"&amp;$M652)+1+COUNTIFS($L$11:$L652, $L652, $M$11:$M652, $M652)-1)</f>
        <v/>
      </c>
      <c r="Q652" s="97"/>
      <c r="R652" s="57" t="str">
        <f t="array" ref="R652">IF(OR($L652="", $M652=""), "", MIN(IF($L$11:$L$2510=$L652, $M$11:$M$2510)))</f>
        <v/>
      </c>
      <c r="S652" s="18" t="str">
        <f t="array" ref="S652">IF(OR($L652="", $M652=""), "", AVERAGEIF($L$11:$L$2510, $L652, $M$11:$M$2510))</f>
        <v/>
      </c>
      <c r="T652" s="21" t="str">
        <f t="array" ref="T652">IF(OR($L652="", $M652=""), "", MAX(IF($L$11:$L$2510=$L652, $M$11:$M$2510)))</f>
        <v/>
      </c>
      <c r="U652" s="97"/>
      <c r="W652" s="26" t="str">
        <f t="shared" ref="W652:W715" si="113">IF(AND($D652="", $E652="", $F652=""), "", "X")</f>
        <v/>
      </c>
      <c r="X652" s="26" t="str">
        <f t="shared" ref="X652:X715" si="114">IF($W652="", "", IF($L652="", "X", ""))</f>
        <v/>
      </c>
      <c r="Z652" s="48" t="str">
        <f>IFERROR(INDEX('Standard Runs'!$E$11:$E$65, MATCH($L652, 'Standard Runs'!$D$11:$D$65, 0)), "")</f>
        <v/>
      </c>
      <c r="AB652" s="26" t="str">
        <f t="shared" ref="AB652:AB715" si="115">IF($B652="", "", _xlfn.CONCAT($L652, " - ", $P652))</f>
        <v/>
      </c>
      <c r="AC652" s="26" t="str">
        <f t="shared" ref="AC652:AC715" si="116">IF(COUNTIF($D652:$F652, "")=0, "X", "")</f>
        <v/>
      </c>
      <c r="AE652" s="26" t="str">
        <f t="shared" ref="AE652:AE715" si="117">IF($P652="", "", IF($P652=1, _xlfn.CONCAT($L652, " - ", $AE$7), IF($P652=$O652, _xlfn.CONCAT($L652, " - ", $AE$8), "")))</f>
        <v/>
      </c>
      <c r="AG652" s="26" t="str">
        <f>IF($D652="", "", COUNTIF($D$11:$D$2510, "&gt;"&amp;$D652)+1+COUNTIF($D$11:$D652, $D652)-1)</f>
        <v/>
      </c>
      <c r="AH652" s="92" t="str">
        <f t="shared" ref="AH652:AH715" si="118">IF(OR($M652="", $Z652=""), "", $M652/$Z652)</f>
        <v/>
      </c>
      <c r="AJ652" s="26" t="str">
        <f t="shared" ref="AJ652:AJ715" si="119">IF(OR($AJ$8="", $AG652=""), "", IF($AJ$8=$L652, $AG652, ""))</f>
        <v/>
      </c>
      <c r="AK652" s="26" t="str">
        <f t="shared" ref="AK652:AK715" si="120">IF($AJ652="", "", COUNTIF($AJ$11:$AJ$2510, "&lt;"&amp;$AJ652)+1)</f>
        <v/>
      </c>
    </row>
    <row r="653" spans="1:37" x14ac:dyDescent="0.25">
      <c r="A653" s="97"/>
      <c r="B653" s="26" t="str">
        <f t="shared" si="110"/>
        <v/>
      </c>
      <c r="C653" s="97"/>
      <c r="D653" s="123"/>
      <c r="E653" s="124"/>
      <c r="F653" s="125"/>
      <c r="G653" s="97"/>
      <c r="H653" s="24" t="str">
        <f>IF($E653="", "", IFERROR(ROUND($E653*INDEX('Intro &amp; Setup'!$BY$8:$BY$9, MATCH($E$8, 'Intro &amp; Setup'!$BX$8:$BX$9, 0)), 2), ""))</f>
        <v/>
      </c>
      <c r="I653" s="18" t="str">
        <f>IF(OR($E653="", $F653=""), "", IF($E$8='Intro &amp; Setup'!$BX$9, $F653/$E653, IF($H$8='Intro &amp; Setup'!$BX$9, $F653/$H653, "")))</f>
        <v/>
      </c>
      <c r="J653" s="21" t="str">
        <f>IF(OR($E653="", $F653=""), "", IF($E$8='Intro &amp; Setup'!$BX$8, $F653/$E653, IF($H$8='Intro &amp; Setup'!$BX$8, $F653/$H653, "")))</f>
        <v/>
      </c>
      <c r="K653" s="97"/>
      <c r="L653" s="42" t="str">
        <f t="array" ref="L653">IF($W653="", "", IFERROR(INDEX('Standard Runs'!$D$11:$D$65, MATCH(1, ('Standard Runs'!$F$11:$F$65&lt;=E653)*('Standard Runs'!$G$11:$G$65&gt;=E653), 0)), ""))</f>
        <v/>
      </c>
      <c r="M653" s="45" t="str">
        <f t="shared" si="111"/>
        <v/>
      </c>
      <c r="N653" s="97"/>
      <c r="O653" s="52" t="str">
        <f t="shared" si="112"/>
        <v/>
      </c>
      <c r="P653" s="53" t="str">
        <f>IF(OR($L653="", $M653=""), "", COUNTIFS($L$11:$L$2510, $L653, $M$11:$M$2510, "&lt;"&amp;$M653)+1+COUNTIFS($L$11:$L653, $L653, $M$11:$M653, $M653)-1)</f>
        <v/>
      </c>
      <c r="Q653" s="97"/>
      <c r="R653" s="57" t="str">
        <f t="array" ref="R653">IF(OR($L653="", $M653=""), "", MIN(IF($L$11:$L$2510=$L653, $M$11:$M$2510)))</f>
        <v/>
      </c>
      <c r="S653" s="18" t="str">
        <f t="array" ref="S653">IF(OR($L653="", $M653=""), "", AVERAGEIF($L$11:$L$2510, $L653, $M$11:$M$2510))</f>
        <v/>
      </c>
      <c r="T653" s="21" t="str">
        <f t="array" ref="T653">IF(OR($L653="", $M653=""), "", MAX(IF($L$11:$L$2510=$L653, $M$11:$M$2510)))</f>
        <v/>
      </c>
      <c r="U653" s="97"/>
      <c r="W653" s="26" t="str">
        <f t="shared" si="113"/>
        <v/>
      </c>
      <c r="X653" s="26" t="str">
        <f t="shared" si="114"/>
        <v/>
      </c>
      <c r="Z653" s="48" t="str">
        <f>IFERROR(INDEX('Standard Runs'!$E$11:$E$65, MATCH($L653, 'Standard Runs'!$D$11:$D$65, 0)), "")</f>
        <v/>
      </c>
      <c r="AB653" s="26" t="str">
        <f t="shared" si="115"/>
        <v/>
      </c>
      <c r="AC653" s="26" t="str">
        <f t="shared" si="116"/>
        <v/>
      </c>
      <c r="AE653" s="26" t="str">
        <f t="shared" si="117"/>
        <v/>
      </c>
      <c r="AG653" s="26" t="str">
        <f>IF($D653="", "", COUNTIF($D$11:$D$2510, "&gt;"&amp;$D653)+1+COUNTIF($D$11:$D653, $D653)-1)</f>
        <v/>
      </c>
      <c r="AH653" s="92" t="str">
        <f t="shared" si="118"/>
        <v/>
      </c>
      <c r="AJ653" s="26" t="str">
        <f t="shared" si="119"/>
        <v/>
      </c>
      <c r="AK653" s="26" t="str">
        <f t="shared" si="120"/>
        <v/>
      </c>
    </row>
    <row r="654" spans="1:37" x14ac:dyDescent="0.25">
      <c r="A654" s="97"/>
      <c r="B654" s="26" t="str">
        <f t="shared" si="110"/>
        <v/>
      </c>
      <c r="C654" s="97"/>
      <c r="D654" s="123"/>
      <c r="E654" s="124"/>
      <c r="F654" s="125"/>
      <c r="G654" s="97"/>
      <c r="H654" s="24" t="str">
        <f>IF($E654="", "", IFERROR(ROUND($E654*INDEX('Intro &amp; Setup'!$BY$8:$BY$9, MATCH($E$8, 'Intro &amp; Setup'!$BX$8:$BX$9, 0)), 2), ""))</f>
        <v/>
      </c>
      <c r="I654" s="18" t="str">
        <f>IF(OR($E654="", $F654=""), "", IF($E$8='Intro &amp; Setup'!$BX$9, $F654/$E654, IF($H$8='Intro &amp; Setup'!$BX$9, $F654/$H654, "")))</f>
        <v/>
      </c>
      <c r="J654" s="21" t="str">
        <f>IF(OR($E654="", $F654=""), "", IF($E$8='Intro &amp; Setup'!$BX$8, $F654/$E654, IF($H$8='Intro &amp; Setup'!$BX$8, $F654/$H654, "")))</f>
        <v/>
      </c>
      <c r="K654" s="97"/>
      <c r="L654" s="42" t="str">
        <f t="array" ref="L654">IF($W654="", "", IFERROR(INDEX('Standard Runs'!$D$11:$D$65, MATCH(1, ('Standard Runs'!$F$11:$F$65&lt;=E654)*('Standard Runs'!$G$11:$G$65&gt;=E654), 0)), ""))</f>
        <v/>
      </c>
      <c r="M654" s="45" t="str">
        <f t="shared" si="111"/>
        <v/>
      </c>
      <c r="N654" s="97"/>
      <c r="O654" s="52" t="str">
        <f t="shared" si="112"/>
        <v/>
      </c>
      <c r="P654" s="53" t="str">
        <f>IF(OR($L654="", $M654=""), "", COUNTIFS($L$11:$L$2510, $L654, $M$11:$M$2510, "&lt;"&amp;$M654)+1+COUNTIFS($L$11:$L654, $L654, $M$11:$M654, $M654)-1)</f>
        <v/>
      </c>
      <c r="Q654" s="97"/>
      <c r="R654" s="57" t="str">
        <f t="array" ref="R654">IF(OR($L654="", $M654=""), "", MIN(IF($L$11:$L$2510=$L654, $M$11:$M$2510)))</f>
        <v/>
      </c>
      <c r="S654" s="18" t="str">
        <f t="array" ref="S654">IF(OR($L654="", $M654=""), "", AVERAGEIF($L$11:$L$2510, $L654, $M$11:$M$2510))</f>
        <v/>
      </c>
      <c r="T654" s="21" t="str">
        <f t="array" ref="T654">IF(OR($L654="", $M654=""), "", MAX(IF($L$11:$L$2510=$L654, $M$11:$M$2510)))</f>
        <v/>
      </c>
      <c r="U654" s="97"/>
      <c r="W654" s="26" t="str">
        <f t="shared" si="113"/>
        <v/>
      </c>
      <c r="X654" s="26" t="str">
        <f t="shared" si="114"/>
        <v/>
      </c>
      <c r="Z654" s="48" t="str">
        <f>IFERROR(INDEX('Standard Runs'!$E$11:$E$65, MATCH($L654, 'Standard Runs'!$D$11:$D$65, 0)), "")</f>
        <v/>
      </c>
      <c r="AB654" s="26" t="str">
        <f t="shared" si="115"/>
        <v/>
      </c>
      <c r="AC654" s="26" t="str">
        <f t="shared" si="116"/>
        <v/>
      </c>
      <c r="AE654" s="26" t="str">
        <f t="shared" si="117"/>
        <v/>
      </c>
      <c r="AG654" s="26" t="str">
        <f>IF($D654="", "", COUNTIF($D$11:$D$2510, "&gt;"&amp;$D654)+1+COUNTIF($D$11:$D654, $D654)-1)</f>
        <v/>
      </c>
      <c r="AH654" s="92" t="str">
        <f t="shared" si="118"/>
        <v/>
      </c>
      <c r="AJ654" s="26" t="str">
        <f t="shared" si="119"/>
        <v/>
      </c>
      <c r="AK654" s="26" t="str">
        <f t="shared" si="120"/>
        <v/>
      </c>
    </row>
    <row r="655" spans="1:37" x14ac:dyDescent="0.25">
      <c r="A655" s="97"/>
      <c r="B655" s="26" t="str">
        <f t="shared" si="110"/>
        <v/>
      </c>
      <c r="C655" s="97"/>
      <c r="D655" s="123"/>
      <c r="E655" s="124"/>
      <c r="F655" s="125"/>
      <c r="G655" s="97"/>
      <c r="H655" s="24" t="str">
        <f>IF($E655="", "", IFERROR(ROUND($E655*INDEX('Intro &amp; Setup'!$BY$8:$BY$9, MATCH($E$8, 'Intro &amp; Setup'!$BX$8:$BX$9, 0)), 2), ""))</f>
        <v/>
      </c>
      <c r="I655" s="18" t="str">
        <f>IF(OR($E655="", $F655=""), "", IF($E$8='Intro &amp; Setup'!$BX$9, $F655/$E655, IF($H$8='Intro &amp; Setup'!$BX$9, $F655/$H655, "")))</f>
        <v/>
      </c>
      <c r="J655" s="21" t="str">
        <f>IF(OR($E655="", $F655=""), "", IF($E$8='Intro &amp; Setup'!$BX$8, $F655/$E655, IF($H$8='Intro &amp; Setup'!$BX$8, $F655/$H655, "")))</f>
        <v/>
      </c>
      <c r="K655" s="97"/>
      <c r="L655" s="42" t="str">
        <f t="array" ref="L655">IF($W655="", "", IFERROR(INDEX('Standard Runs'!$D$11:$D$65, MATCH(1, ('Standard Runs'!$F$11:$F$65&lt;=E655)*('Standard Runs'!$G$11:$G$65&gt;=E655), 0)), ""))</f>
        <v/>
      </c>
      <c r="M655" s="45" t="str">
        <f t="shared" si="111"/>
        <v/>
      </c>
      <c r="N655" s="97"/>
      <c r="O655" s="52" t="str">
        <f t="shared" si="112"/>
        <v/>
      </c>
      <c r="P655" s="53" t="str">
        <f>IF(OR($L655="", $M655=""), "", COUNTIFS($L$11:$L$2510, $L655, $M$11:$M$2510, "&lt;"&amp;$M655)+1+COUNTIFS($L$11:$L655, $L655, $M$11:$M655, $M655)-1)</f>
        <v/>
      </c>
      <c r="Q655" s="97"/>
      <c r="R655" s="57" t="str">
        <f t="array" ref="R655">IF(OR($L655="", $M655=""), "", MIN(IF($L$11:$L$2510=$L655, $M$11:$M$2510)))</f>
        <v/>
      </c>
      <c r="S655" s="18" t="str">
        <f t="array" ref="S655">IF(OR($L655="", $M655=""), "", AVERAGEIF($L$11:$L$2510, $L655, $M$11:$M$2510))</f>
        <v/>
      </c>
      <c r="T655" s="21" t="str">
        <f t="array" ref="T655">IF(OR($L655="", $M655=""), "", MAX(IF($L$11:$L$2510=$L655, $M$11:$M$2510)))</f>
        <v/>
      </c>
      <c r="U655" s="97"/>
      <c r="W655" s="26" t="str">
        <f t="shared" si="113"/>
        <v/>
      </c>
      <c r="X655" s="26" t="str">
        <f t="shared" si="114"/>
        <v/>
      </c>
      <c r="Z655" s="48" t="str">
        <f>IFERROR(INDEX('Standard Runs'!$E$11:$E$65, MATCH($L655, 'Standard Runs'!$D$11:$D$65, 0)), "")</f>
        <v/>
      </c>
      <c r="AB655" s="26" t="str">
        <f t="shared" si="115"/>
        <v/>
      </c>
      <c r="AC655" s="26" t="str">
        <f t="shared" si="116"/>
        <v/>
      </c>
      <c r="AE655" s="26" t="str">
        <f t="shared" si="117"/>
        <v/>
      </c>
      <c r="AG655" s="26" t="str">
        <f>IF($D655="", "", COUNTIF($D$11:$D$2510, "&gt;"&amp;$D655)+1+COUNTIF($D$11:$D655, $D655)-1)</f>
        <v/>
      </c>
      <c r="AH655" s="92" t="str">
        <f t="shared" si="118"/>
        <v/>
      </c>
      <c r="AJ655" s="26" t="str">
        <f t="shared" si="119"/>
        <v/>
      </c>
      <c r="AK655" s="26" t="str">
        <f t="shared" si="120"/>
        <v/>
      </c>
    </row>
    <row r="656" spans="1:37" x14ac:dyDescent="0.25">
      <c r="A656" s="97"/>
      <c r="B656" s="26" t="str">
        <f t="shared" si="110"/>
        <v/>
      </c>
      <c r="C656" s="97"/>
      <c r="D656" s="123"/>
      <c r="E656" s="124"/>
      <c r="F656" s="125"/>
      <c r="G656" s="97"/>
      <c r="H656" s="24" t="str">
        <f>IF($E656="", "", IFERROR(ROUND($E656*INDEX('Intro &amp; Setup'!$BY$8:$BY$9, MATCH($E$8, 'Intro &amp; Setup'!$BX$8:$BX$9, 0)), 2), ""))</f>
        <v/>
      </c>
      <c r="I656" s="18" t="str">
        <f>IF(OR($E656="", $F656=""), "", IF($E$8='Intro &amp; Setup'!$BX$9, $F656/$E656, IF($H$8='Intro &amp; Setup'!$BX$9, $F656/$H656, "")))</f>
        <v/>
      </c>
      <c r="J656" s="21" t="str">
        <f>IF(OR($E656="", $F656=""), "", IF($E$8='Intro &amp; Setup'!$BX$8, $F656/$E656, IF($H$8='Intro &amp; Setup'!$BX$8, $F656/$H656, "")))</f>
        <v/>
      </c>
      <c r="K656" s="97"/>
      <c r="L656" s="42" t="str">
        <f t="array" ref="L656">IF($W656="", "", IFERROR(INDEX('Standard Runs'!$D$11:$D$65, MATCH(1, ('Standard Runs'!$F$11:$F$65&lt;=E656)*('Standard Runs'!$G$11:$G$65&gt;=E656), 0)), ""))</f>
        <v/>
      </c>
      <c r="M656" s="45" t="str">
        <f t="shared" si="111"/>
        <v/>
      </c>
      <c r="N656" s="97"/>
      <c r="O656" s="52" t="str">
        <f t="shared" si="112"/>
        <v/>
      </c>
      <c r="P656" s="53" t="str">
        <f>IF(OR($L656="", $M656=""), "", COUNTIFS($L$11:$L$2510, $L656, $M$11:$M$2510, "&lt;"&amp;$M656)+1+COUNTIFS($L$11:$L656, $L656, $M$11:$M656, $M656)-1)</f>
        <v/>
      </c>
      <c r="Q656" s="97"/>
      <c r="R656" s="57" t="str">
        <f t="array" ref="R656">IF(OR($L656="", $M656=""), "", MIN(IF($L$11:$L$2510=$L656, $M$11:$M$2510)))</f>
        <v/>
      </c>
      <c r="S656" s="18" t="str">
        <f t="array" ref="S656">IF(OR($L656="", $M656=""), "", AVERAGEIF($L$11:$L$2510, $L656, $M$11:$M$2510))</f>
        <v/>
      </c>
      <c r="T656" s="21" t="str">
        <f t="array" ref="T656">IF(OR($L656="", $M656=""), "", MAX(IF($L$11:$L$2510=$L656, $M$11:$M$2510)))</f>
        <v/>
      </c>
      <c r="U656" s="97"/>
      <c r="W656" s="26" t="str">
        <f t="shared" si="113"/>
        <v/>
      </c>
      <c r="X656" s="26" t="str">
        <f t="shared" si="114"/>
        <v/>
      </c>
      <c r="Z656" s="48" t="str">
        <f>IFERROR(INDEX('Standard Runs'!$E$11:$E$65, MATCH($L656, 'Standard Runs'!$D$11:$D$65, 0)), "")</f>
        <v/>
      </c>
      <c r="AB656" s="26" t="str">
        <f t="shared" si="115"/>
        <v/>
      </c>
      <c r="AC656" s="26" t="str">
        <f t="shared" si="116"/>
        <v/>
      </c>
      <c r="AE656" s="26" t="str">
        <f t="shared" si="117"/>
        <v/>
      </c>
      <c r="AG656" s="26" t="str">
        <f>IF($D656="", "", COUNTIF($D$11:$D$2510, "&gt;"&amp;$D656)+1+COUNTIF($D$11:$D656, $D656)-1)</f>
        <v/>
      </c>
      <c r="AH656" s="92" t="str">
        <f t="shared" si="118"/>
        <v/>
      </c>
      <c r="AJ656" s="26" t="str">
        <f t="shared" si="119"/>
        <v/>
      </c>
      <c r="AK656" s="26" t="str">
        <f t="shared" si="120"/>
        <v/>
      </c>
    </row>
    <row r="657" spans="1:37" x14ac:dyDescent="0.25">
      <c r="A657" s="97"/>
      <c r="B657" s="26" t="str">
        <f t="shared" si="110"/>
        <v/>
      </c>
      <c r="C657" s="97"/>
      <c r="D657" s="123"/>
      <c r="E657" s="124"/>
      <c r="F657" s="125"/>
      <c r="G657" s="97"/>
      <c r="H657" s="24" t="str">
        <f>IF($E657="", "", IFERROR(ROUND($E657*INDEX('Intro &amp; Setup'!$BY$8:$BY$9, MATCH($E$8, 'Intro &amp; Setup'!$BX$8:$BX$9, 0)), 2), ""))</f>
        <v/>
      </c>
      <c r="I657" s="18" t="str">
        <f>IF(OR($E657="", $F657=""), "", IF($E$8='Intro &amp; Setup'!$BX$9, $F657/$E657, IF($H$8='Intro &amp; Setup'!$BX$9, $F657/$H657, "")))</f>
        <v/>
      </c>
      <c r="J657" s="21" t="str">
        <f>IF(OR($E657="", $F657=""), "", IF($E$8='Intro &amp; Setup'!$BX$8, $F657/$E657, IF($H$8='Intro &amp; Setup'!$BX$8, $F657/$H657, "")))</f>
        <v/>
      </c>
      <c r="K657" s="97"/>
      <c r="L657" s="42" t="str">
        <f t="array" ref="L657">IF($W657="", "", IFERROR(INDEX('Standard Runs'!$D$11:$D$65, MATCH(1, ('Standard Runs'!$F$11:$F$65&lt;=E657)*('Standard Runs'!$G$11:$G$65&gt;=E657), 0)), ""))</f>
        <v/>
      </c>
      <c r="M657" s="45" t="str">
        <f t="shared" si="111"/>
        <v/>
      </c>
      <c r="N657" s="97"/>
      <c r="O657" s="52" t="str">
        <f t="shared" si="112"/>
        <v/>
      </c>
      <c r="P657" s="53" t="str">
        <f>IF(OR($L657="", $M657=""), "", COUNTIFS($L$11:$L$2510, $L657, $M$11:$M$2510, "&lt;"&amp;$M657)+1+COUNTIFS($L$11:$L657, $L657, $M$11:$M657, $M657)-1)</f>
        <v/>
      </c>
      <c r="Q657" s="97"/>
      <c r="R657" s="57" t="str">
        <f t="array" ref="R657">IF(OR($L657="", $M657=""), "", MIN(IF($L$11:$L$2510=$L657, $M$11:$M$2510)))</f>
        <v/>
      </c>
      <c r="S657" s="18" t="str">
        <f t="array" ref="S657">IF(OR($L657="", $M657=""), "", AVERAGEIF($L$11:$L$2510, $L657, $M$11:$M$2510))</f>
        <v/>
      </c>
      <c r="T657" s="21" t="str">
        <f t="array" ref="T657">IF(OR($L657="", $M657=""), "", MAX(IF($L$11:$L$2510=$L657, $M$11:$M$2510)))</f>
        <v/>
      </c>
      <c r="U657" s="97"/>
      <c r="W657" s="26" t="str">
        <f t="shared" si="113"/>
        <v/>
      </c>
      <c r="X657" s="26" t="str">
        <f t="shared" si="114"/>
        <v/>
      </c>
      <c r="Z657" s="48" t="str">
        <f>IFERROR(INDEX('Standard Runs'!$E$11:$E$65, MATCH($L657, 'Standard Runs'!$D$11:$D$65, 0)), "")</f>
        <v/>
      </c>
      <c r="AB657" s="26" t="str">
        <f t="shared" si="115"/>
        <v/>
      </c>
      <c r="AC657" s="26" t="str">
        <f t="shared" si="116"/>
        <v/>
      </c>
      <c r="AE657" s="26" t="str">
        <f t="shared" si="117"/>
        <v/>
      </c>
      <c r="AG657" s="26" t="str">
        <f>IF($D657="", "", COUNTIF($D$11:$D$2510, "&gt;"&amp;$D657)+1+COUNTIF($D$11:$D657, $D657)-1)</f>
        <v/>
      </c>
      <c r="AH657" s="92" t="str">
        <f t="shared" si="118"/>
        <v/>
      </c>
      <c r="AJ657" s="26" t="str">
        <f t="shared" si="119"/>
        <v/>
      </c>
      <c r="AK657" s="26" t="str">
        <f t="shared" si="120"/>
        <v/>
      </c>
    </row>
    <row r="658" spans="1:37" x14ac:dyDescent="0.25">
      <c r="A658" s="97"/>
      <c r="B658" s="26" t="str">
        <f t="shared" si="110"/>
        <v/>
      </c>
      <c r="C658" s="97"/>
      <c r="D658" s="123"/>
      <c r="E658" s="124"/>
      <c r="F658" s="125"/>
      <c r="G658" s="97"/>
      <c r="H658" s="24" t="str">
        <f>IF($E658="", "", IFERROR(ROUND($E658*INDEX('Intro &amp; Setup'!$BY$8:$BY$9, MATCH($E$8, 'Intro &amp; Setup'!$BX$8:$BX$9, 0)), 2), ""))</f>
        <v/>
      </c>
      <c r="I658" s="18" t="str">
        <f>IF(OR($E658="", $F658=""), "", IF($E$8='Intro &amp; Setup'!$BX$9, $F658/$E658, IF($H$8='Intro &amp; Setup'!$BX$9, $F658/$H658, "")))</f>
        <v/>
      </c>
      <c r="J658" s="21" t="str">
        <f>IF(OR($E658="", $F658=""), "", IF($E$8='Intro &amp; Setup'!$BX$8, $F658/$E658, IF($H$8='Intro &amp; Setup'!$BX$8, $F658/$H658, "")))</f>
        <v/>
      </c>
      <c r="K658" s="97"/>
      <c r="L658" s="42" t="str">
        <f t="array" ref="L658">IF($W658="", "", IFERROR(INDEX('Standard Runs'!$D$11:$D$65, MATCH(1, ('Standard Runs'!$F$11:$F$65&lt;=E658)*('Standard Runs'!$G$11:$G$65&gt;=E658), 0)), ""))</f>
        <v/>
      </c>
      <c r="M658" s="45" t="str">
        <f t="shared" si="111"/>
        <v/>
      </c>
      <c r="N658" s="97"/>
      <c r="O658" s="52" t="str">
        <f t="shared" si="112"/>
        <v/>
      </c>
      <c r="P658" s="53" t="str">
        <f>IF(OR($L658="", $M658=""), "", COUNTIFS($L$11:$L$2510, $L658, $M$11:$M$2510, "&lt;"&amp;$M658)+1+COUNTIFS($L$11:$L658, $L658, $M$11:$M658, $M658)-1)</f>
        <v/>
      </c>
      <c r="Q658" s="97"/>
      <c r="R658" s="57" t="str">
        <f t="array" ref="R658">IF(OR($L658="", $M658=""), "", MIN(IF($L$11:$L$2510=$L658, $M$11:$M$2510)))</f>
        <v/>
      </c>
      <c r="S658" s="18" t="str">
        <f t="array" ref="S658">IF(OR($L658="", $M658=""), "", AVERAGEIF($L$11:$L$2510, $L658, $M$11:$M$2510))</f>
        <v/>
      </c>
      <c r="T658" s="21" t="str">
        <f t="array" ref="T658">IF(OR($L658="", $M658=""), "", MAX(IF($L$11:$L$2510=$L658, $M$11:$M$2510)))</f>
        <v/>
      </c>
      <c r="U658" s="97"/>
      <c r="W658" s="26" t="str">
        <f t="shared" si="113"/>
        <v/>
      </c>
      <c r="X658" s="26" t="str">
        <f t="shared" si="114"/>
        <v/>
      </c>
      <c r="Z658" s="48" t="str">
        <f>IFERROR(INDEX('Standard Runs'!$E$11:$E$65, MATCH($L658, 'Standard Runs'!$D$11:$D$65, 0)), "")</f>
        <v/>
      </c>
      <c r="AB658" s="26" t="str">
        <f t="shared" si="115"/>
        <v/>
      </c>
      <c r="AC658" s="26" t="str">
        <f t="shared" si="116"/>
        <v/>
      </c>
      <c r="AE658" s="26" t="str">
        <f t="shared" si="117"/>
        <v/>
      </c>
      <c r="AG658" s="26" t="str">
        <f>IF($D658="", "", COUNTIF($D$11:$D$2510, "&gt;"&amp;$D658)+1+COUNTIF($D$11:$D658, $D658)-1)</f>
        <v/>
      </c>
      <c r="AH658" s="92" t="str">
        <f t="shared" si="118"/>
        <v/>
      </c>
      <c r="AJ658" s="26" t="str">
        <f t="shared" si="119"/>
        <v/>
      </c>
      <c r="AK658" s="26" t="str">
        <f t="shared" si="120"/>
        <v/>
      </c>
    </row>
    <row r="659" spans="1:37" x14ac:dyDescent="0.25">
      <c r="A659" s="97"/>
      <c r="B659" s="26" t="str">
        <f t="shared" si="110"/>
        <v/>
      </c>
      <c r="C659" s="97"/>
      <c r="D659" s="123"/>
      <c r="E659" s="124"/>
      <c r="F659" s="125"/>
      <c r="G659" s="97"/>
      <c r="H659" s="24" t="str">
        <f>IF($E659="", "", IFERROR(ROUND($E659*INDEX('Intro &amp; Setup'!$BY$8:$BY$9, MATCH($E$8, 'Intro &amp; Setup'!$BX$8:$BX$9, 0)), 2), ""))</f>
        <v/>
      </c>
      <c r="I659" s="18" t="str">
        <f>IF(OR($E659="", $F659=""), "", IF($E$8='Intro &amp; Setup'!$BX$9, $F659/$E659, IF($H$8='Intro &amp; Setup'!$BX$9, $F659/$H659, "")))</f>
        <v/>
      </c>
      <c r="J659" s="21" t="str">
        <f>IF(OR($E659="", $F659=""), "", IF($E$8='Intro &amp; Setup'!$BX$8, $F659/$E659, IF($H$8='Intro &amp; Setup'!$BX$8, $F659/$H659, "")))</f>
        <v/>
      </c>
      <c r="K659" s="97"/>
      <c r="L659" s="42" t="str">
        <f t="array" ref="L659">IF($W659="", "", IFERROR(INDEX('Standard Runs'!$D$11:$D$65, MATCH(1, ('Standard Runs'!$F$11:$F$65&lt;=E659)*('Standard Runs'!$G$11:$G$65&gt;=E659), 0)), ""))</f>
        <v/>
      </c>
      <c r="M659" s="45" t="str">
        <f t="shared" si="111"/>
        <v/>
      </c>
      <c r="N659" s="97"/>
      <c r="O659" s="52" t="str">
        <f t="shared" si="112"/>
        <v/>
      </c>
      <c r="P659" s="53" t="str">
        <f>IF(OR($L659="", $M659=""), "", COUNTIFS($L$11:$L$2510, $L659, $M$11:$M$2510, "&lt;"&amp;$M659)+1+COUNTIFS($L$11:$L659, $L659, $M$11:$M659, $M659)-1)</f>
        <v/>
      </c>
      <c r="Q659" s="97"/>
      <c r="R659" s="57" t="str">
        <f t="array" ref="R659">IF(OR($L659="", $M659=""), "", MIN(IF($L$11:$L$2510=$L659, $M$11:$M$2510)))</f>
        <v/>
      </c>
      <c r="S659" s="18" t="str">
        <f t="array" ref="S659">IF(OR($L659="", $M659=""), "", AVERAGEIF($L$11:$L$2510, $L659, $M$11:$M$2510))</f>
        <v/>
      </c>
      <c r="T659" s="21" t="str">
        <f t="array" ref="T659">IF(OR($L659="", $M659=""), "", MAX(IF($L$11:$L$2510=$L659, $M$11:$M$2510)))</f>
        <v/>
      </c>
      <c r="U659" s="97"/>
      <c r="W659" s="26" t="str">
        <f t="shared" si="113"/>
        <v/>
      </c>
      <c r="X659" s="26" t="str">
        <f t="shared" si="114"/>
        <v/>
      </c>
      <c r="Z659" s="48" t="str">
        <f>IFERROR(INDEX('Standard Runs'!$E$11:$E$65, MATCH($L659, 'Standard Runs'!$D$11:$D$65, 0)), "")</f>
        <v/>
      </c>
      <c r="AB659" s="26" t="str">
        <f t="shared" si="115"/>
        <v/>
      </c>
      <c r="AC659" s="26" t="str">
        <f t="shared" si="116"/>
        <v/>
      </c>
      <c r="AE659" s="26" t="str">
        <f t="shared" si="117"/>
        <v/>
      </c>
      <c r="AG659" s="26" t="str">
        <f>IF($D659="", "", COUNTIF($D$11:$D$2510, "&gt;"&amp;$D659)+1+COUNTIF($D$11:$D659, $D659)-1)</f>
        <v/>
      </c>
      <c r="AH659" s="92" t="str">
        <f t="shared" si="118"/>
        <v/>
      </c>
      <c r="AJ659" s="26" t="str">
        <f t="shared" si="119"/>
        <v/>
      </c>
      <c r="AK659" s="26" t="str">
        <f t="shared" si="120"/>
        <v/>
      </c>
    </row>
    <row r="660" spans="1:37" x14ac:dyDescent="0.25">
      <c r="A660" s="97"/>
      <c r="B660" s="26" t="str">
        <f t="shared" si="110"/>
        <v/>
      </c>
      <c r="C660" s="97"/>
      <c r="D660" s="123"/>
      <c r="E660" s="124"/>
      <c r="F660" s="125"/>
      <c r="G660" s="97"/>
      <c r="H660" s="24" t="str">
        <f>IF($E660="", "", IFERROR(ROUND($E660*INDEX('Intro &amp; Setup'!$BY$8:$BY$9, MATCH($E$8, 'Intro &amp; Setup'!$BX$8:$BX$9, 0)), 2), ""))</f>
        <v/>
      </c>
      <c r="I660" s="18" t="str">
        <f>IF(OR($E660="", $F660=""), "", IF($E$8='Intro &amp; Setup'!$BX$9, $F660/$E660, IF($H$8='Intro &amp; Setup'!$BX$9, $F660/$H660, "")))</f>
        <v/>
      </c>
      <c r="J660" s="21" t="str">
        <f>IF(OR($E660="", $F660=""), "", IF($E$8='Intro &amp; Setup'!$BX$8, $F660/$E660, IF($H$8='Intro &amp; Setup'!$BX$8, $F660/$H660, "")))</f>
        <v/>
      </c>
      <c r="K660" s="97"/>
      <c r="L660" s="42" t="str">
        <f t="array" ref="L660">IF($W660="", "", IFERROR(INDEX('Standard Runs'!$D$11:$D$65, MATCH(1, ('Standard Runs'!$F$11:$F$65&lt;=E660)*('Standard Runs'!$G$11:$G$65&gt;=E660), 0)), ""))</f>
        <v/>
      </c>
      <c r="M660" s="45" t="str">
        <f t="shared" si="111"/>
        <v/>
      </c>
      <c r="N660" s="97"/>
      <c r="O660" s="52" t="str">
        <f t="shared" si="112"/>
        <v/>
      </c>
      <c r="P660" s="53" t="str">
        <f>IF(OR($L660="", $M660=""), "", COUNTIFS($L$11:$L$2510, $L660, $M$11:$M$2510, "&lt;"&amp;$M660)+1+COUNTIFS($L$11:$L660, $L660, $M$11:$M660, $M660)-1)</f>
        <v/>
      </c>
      <c r="Q660" s="97"/>
      <c r="R660" s="57" t="str">
        <f t="array" ref="R660">IF(OR($L660="", $M660=""), "", MIN(IF($L$11:$L$2510=$L660, $M$11:$M$2510)))</f>
        <v/>
      </c>
      <c r="S660" s="18" t="str">
        <f t="array" ref="S660">IF(OR($L660="", $M660=""), "", AVERAGEIF($L$11:$L$2510, $L660, $M$11:$M$2510))</f>
        <v/>
      </c>
      <c r="T660" s="21" t="str">
        <f t="array" ref="T660">IF(OR($L660="", $M660=""), "", MAX(IF($L$11:$L$2510=$L660, $M$11:$M$2510)))</f>
        <v/>
      </c>
      <c r="U660" s="97"/>
      <c r="W660" s="26" t="str">
        <f t="shared" si="113"/>
        <v/>
      </c>
      <c r="X660" s="26" t="str">
        <f t="shared" si="114"/>
        <v/>
      </c>
      <c r="Z660" s="48" t="str">
        <f>IFERROR(INDEX('Standard Runs'!$E$11:$E$65, MATCH($L660, 'Standard Runs'!$D$11:$D$65, 0)), "")</f>
        <v/>
      </c>
      <c r="AB660" s="26" t="str">
        <f t="shared" si="115"/>
        <v/>
      </c>
      <c r="AC660" s="26" t="str">
        <f t="shared" si="116"/>
        <v/>
      </c>
      <c r="AE660" s="26" t="str">
        <f t="shared" si="117"/>
        <v/>
      </c>
      <c r="AG660" s="26" t="str">
        <f>IF($D660="", "", COUNTIF($D$11:$D$2510, "&gt;"&amp;$D660)+1+COUNTIF($D$11:$D660, $D660)-1)</f>
        <v/>
      </c>
      <c r="AH660" s="92" t="str">
        <f t="shared" si="118"/>
        <v/>
      </c>
      <c r="AJ660" s="26" t="str">
        <f t="shared" si="119"/>
        <v/>
      </c>
      <c r="AK660" s="26" t="str">
        <f t="shared" si="120"/>
        <v/>
      </c>
    </row>
    <row r="661" spans="1:37" x14ac:dyDescent="0.25">
      <c r="A661" s="97"/>
      <c r="B661" s="26" t="str">
        <f t="shared" si="110"/>
        <v/>
      </c>
      <c r="C661" s="97"/>
      <c r="D661" s="123"/>
      <c r="E661" s="124"/>
      <c r="F661" s="125"/>
      <c r="G661" s="97"/>
      <c r="H661" s="24" t="str">
        <f>IF($E661="", "", IFERROR(ROUND($E661*INDEX('Intro &amp; Setup'!$BY$8:$BY$9, MATCH($E$8, 'Intro &amp; Setup'!$BX$8:$BX$9, 0)), 2), ""))</f>
        <v/>
      </c>
      <c r="I661" s="18" t="str">
        <f>IF(OR($E661="", $F661=""), "", IF($E$8='Intro &amp; Setup'!$BX$9, $F661/$E661, IF($H$8='Intro &amp; Setup'!$BX$9, $F661/$H661, "")))</f>
        <v/>
      </c>
      <c r="J661" s="21" t="str">
        <f>IF(OR($E661="", $F661=""), "", IF($E$8='Intro &amp; Setup'!$BX$8, $F661/$E661, IF($H$8='Intro &amp; Setup'!$BX$8, $F661/$H661, "")))</f>
        <v/>
      </c>
      <c r="K661" s="97"/>
      <c r="L661" s="42" t="str">
        <f t="array" ref="L661">IF($W661="", "", IFERROR(INDEX('Standard Runs'!$D$11:$D$65, MATCH(1, ('Standard Runs'!$F$11:$F$65&lt;=E661)*('Standard Runs'!$G$11:$G$65&gt;=E661), 0)), ""))</f>
        <v/>
      </c>
      <c r="M661" s="45" t="str">
        <f t="shared" si="111"/>
        <v/>
      </c>
      <c r="N661" s="97"/>
      <c r="O661" s="52" t="str">
        <f t="shared" si="112"/>
        <v/>
      </c>
      <c r="P661" s="53" t="str">
        <f>IF(OR($L661="", $M661=""), "", COUNTIFS($L$11:$L$2510, $L661, $M$11:$M$2510, "&lt;"&amp;$M661)+1+COUNTIFS($L$11:$L661, $L661, $M$11:$M661, $M661)-1)</f>
        <v/>
      </c>
      <c r="Q661" s="97"/>
      <c r="R661" s="57" t="str">
        <f t="array" ref="R661">IF(OR($L661="", $M661=""), "", MIN(IF($L$11:$L$2510=$L661, $M$11:$M$2510)))</f>
        <v/>
      </c>
      <c r="S661" s="18" t="str">
        <f t="array" ref="S661">IF(OR($L661="", $M661=""), "", AVERAGEIF($L$11:$L$2510, $L661, $M$11:$M$2510))</f>
        <v/>
      </c>
      <c r="T661" s="21" t="str">
        <f t="array" ref="T661">IF(OR($L661="", $M661=""), "", MAX(IF($L$11:$L$2510=$L661, $M$11:$M$2510)))</f>
        <v/>
      </c>
      <c r="U661" s="97"/>
      <c r="W661" s="26" t="str">
        <f t="shared" si="113"/>
        <v/>
      </c>
      <c r="X661" s="26" t="str">
        <f t="shared" si="114"/>
        <v/>
      </c>
      <c r="Z661" s="48" t="str">
        <f>IFERROR(INDEX('Standard Runs'!$E$11:$E$65, MATCH($L661, 'Standard Runs'!$D$11:$D$65, 0)), "")</f>
        <v/>
      </c>
      <c r="AB661" s="26" t="str">
        <f t="shared" si="115"/>
        <v/>
      </c>
      <c r="AC661" s="26" t="str">
        <f t="shared" si="116"/>
        <v/>
      </c>
      <c r="AE661" s="26" t="str">
        <f t="shared" si="117"/>
        <v/>
      </c>
      <c r="AG661" s="26" t="str">
        <f>IF($D661="", "", COUNTIF($D$11:$D$2510, "&gt;"&amp;$D661)+1+COUNTIF($D$11:$D661, $D661)-1)</f>
        <v/>
      </c>
      <c r="AH661" s="92" t="str">
        <f t="shared" si="118"/>
        <v/>
      </c>
      <c r="AJ661" s="26" t="str">
        <f t="shared" si="119"/>
        <v/>
      </c>
      <c r="AK661" s="26" t="str">
        <f t="shared" si="120"/>
        <v/>
      </c>
    </row>
    <row r="662" spans="1:37" x14ac:dyDescent="0.25">
      <c r="A662" s="97"/>
      <c r="B662" s="26" t="str">
        <f t="shared" si="110"/>
        <v/>
      </c>
      <c r="C662" s="97"/>
      <c r="D662" s="123"/>
      <c r="E662" s="124"/>
      <c r="F662" s="125"/>
      <c r="G662" s="97"/>
      <c r="H662" s="24" t="str">
        <f>IF($E662="", "", IFERROR(ROUND($E662*INDEX('Intro &amp; Setup'!$BY$8:$BY$9, MATCH($E$8, 'Intro &amp; Setup'!$BX$8:$BX$9, 0)), 2), ""))</f>
        <v/>
      </c>
      <c r="I662" s="18" t="str">
        <f>IF(OR($E662="", $F662=""), "", IF($E$8='Intro &amp; Setup'!$BX$9, $F662/$E662, IF($H$8='Intro &amp; Setup'!$BX$9, $F662/$H662, "")))</f>
        <v/>
      </c>
      <c r="J662" s="21" t="str">
        <f>IF(OR($E662="", $F662=""), "", IF($E$8='Intro &amp; Setup'!$BX$8, $F662/$E662, IF($H$8='Intro &amp; Setup'!$BX$8, $F662/$H662, "")))</f>
        <v/>
      </c>
      <c r="K662" s="97"/>
      <c r="L662" s="42" t="str">
        <f t="array" ref="L662">IF($W662="", "", IFERROR(INDEX('Standard Runs'!$D$11:$D$65, MATCH(1, ('Standard Runs'!$F$11:$F$65&lt;=E662)*('Standard Runs'!$G$11:$G$65&gt;=E662), 0)), ""))</f>
        <v/>
      </c>
      <c r="M662" s="45" t="str">
        <f t="shared" si="111"/>
        <v/>
      </c>
      <c r="N662" s="97"/>
      <c r="O662" s="52" t="str">
        <f t="shared" si="112"/>
        <v/>
      </c>
      <c r="P662" s="53" t="str">
        <f>IF(OR($L662="", $M662=""), "", COUNTIFS($L$11:$L$2510, $L662, $M$11:$M$2510, "&lt;"&amp;$M662)+1+COUNTIFS($L$11:$L662, $L662, $M$11:$M662, $M662)-1)</f>
        <v/>
      </c>
      <c r="Q662" s="97"/>
      <c r="R662" s="57" t="str">
        <f t="array" ref="R662">IF(OR($L662="", $M662=""), "", MIN(IF($L$11:$L$2510=$L662, $M$11:$M$2510)))</f>
        <v/>
      </c>
      <c r="S662" s="18" t="str">
        <f t="array" ref="S662">IF(OR($L662="", $M662=""), "", AVERAGEIF($L$11:$L$2510, $L662, $M$11:$M$2510))</f>
        <v/>
      </c>
      <c r="T662" s="21" t="str">
        <f t="array" ref="T662">IF(OR($L662="", $M662=""), "", MAX(IF($L$11:$L$2510=$L662, $M$11:$M$2510)))</f>
        <v/>
      </c>
      <c r="U662" s="97"/>
      <c r="W662" s="26" t="str">
        <f t="shared" si="113"/>
        <v/>
      </c>
      <c r="X662" s="26" t="str">
        <f t="shared" si="114"/>
        <v/>
      </c>
      <c r="Z662" s="48" t="str">
        <f>IFERROR(INDEX('Standard Runs'!$E$11:$E$65, MATCH($L662, 'Standard Runs'!$D$11:$D$65, 0)), "")</f>
        <v/>
      </c>
      <c r="AB662" s="26" t="str">
        <f t="shared" si="115"/>
        <v/>
      </c>
      <c r="AC662" s="26" t="str">
        <f t="shared" si="116"/>
        <v/>
      </c>
      <c r="AE662" s="26" t="str">
        <f t="shared" si="117"/>
        <v/>
      </c>
      <c r="AG662" s="26" t="str">
        <f>IF($D662="", "", COUNTIF($D$11:$D$2510, "&gt;"&amp;$D662)+1+COUNTIF($D$11:$D662, $D662)-1)</f>
        <v/>
      </c>
      <c r="AH662" s="92" t="str">
        <f t="shared" si="118"/>
        <v/>
      </c>
      <c r="AJ662" s="26" t="str">
        <f t="shared" si="119"/>
        <v/>
      </c>
      <c r="AK662" s="26" t="str">
        <f t="shared" si="120"/>
        <v/>
      </c>
    </row>
    <row r="663" spans="1:37" x14ac:dyDescent="0.25">
      <c r="A663" s="97"/>
      <c r="B663" s="26" t="str">
        <f t="shared" si="110"/>
        <v/>
      </c>
      <c r="C663" s="97"/>
      <c r="D663" s="123"/>
      <c r="E663" s="124"/>
      <c r="F663" s="125"/>
      <c r="G663" s="97"/>
      <c r="H663" s="24" t="str">
        <f>IF($E663="", "", IFERROR(ROUND($E663*INDEX('Intro &amp; Setup'!$BY$8:$BY$9, MATCH($E$8, 'Intro &amp; Setup'!$BX$8:$BX$9, 0)), 2), ""))</f>
        <v/>
      </c>
      <c r="I663" s="18" t="str">
        <f>IF(OR($E663="", $F663=""), "", IF($E$8='Intro &amp; Setup'!$BX$9, $F663/$E663, IF($H$8='Intro &amp; Setup'!$BX$9, $F663/$H663, "")))</f>
        <v/>
      </c>
      <c r="J663" s="21" t="str">
        <f>IF(OR($E663="", $F663=""), "", IF($E$8='Intro &amp; Setup'!$BX$8, $F663/$E663, IF($H$8='Intro &amp; Setup'!$BX$8, $F663/$H663, "")))</f>
        <v/>
      </c>
      <c r="K663" s="97"/>
      <c r="L663" s="42" t="str">
        <f t="array" ref="L663">IF($W663="", "", IFERROR(INDEX('Standard Runs'!$D$11:$D$65, MATCH(1, ('Standard Runs'!$F$11:$F$65&lt;=E663)*('Standard Runs'!$G$11:$G$65&gt;=E663), 0)), ""))</f>
        <v/>
      </c>
      <c r="M663" s="45" t="str">
        <f t="shared" si="111"/>
        <v/>
      </c>
      <c r="N663" s="97"/>
      <c r="O663" s="52" t="str">
        <f t="shared" si="112"/>
        <v/>
      </c>
      <c r="P663" s="53" t="str">
        <f>IF(OR($L663="", $M663=""), "", COUNTIFS($L$11:$L$2510, $L663, $M$11:$M$2510, "&lt;"&amp;$M663)+1+COUNTIFS($L$11:$L663, $L663, $M$11:$M663, $M663)-1)</f>
        <v/>
      </c>
      <c r="Q663" s="97"/>
      <c r="R663" s="57" t="str">
        <f t="array" ref="R663">IF(OR($L663="", $M663=""), "", MIN(IF($L$11:$L$2510=$L663, $M$11:$M$2510)))</f>
        <v/>
      </c>
      <c r="S663" s="18" t="str">
        <f t="array" ref="S663">IF(OR($L663="", $M663=""), "", AVERAGEIF($L$11:$L$2510, $L663, $M$11:$M$2510))</f>
        <v/>
      </c>
      <c r="T663" s="21" t="str">
        <f t="array" ref="T663">IF(OR($L663="", $M663=""), "", MAX(IF($L$11:$L$2510=$L663, $M$11:$M$2510)))</f>
        <v/>
      </c>
      <c r="U663" s="97"/>
      <c r="W663" s="26" t="str">
        <f t="shared" si="113"/>
        <v/>
      </c>
      <c r="X663" s="26" t="str">
        <f t="shared" si="114"/>
        <v/>
      </c>
      <c r="Z663" s="48" t="str">
        <f>IFERROR(INDEX('Standard Runs'!$E$11:$E$65, MATCH($L663, 'Standard Runs'!$D$11:$D$65, 0)), "")</f>
        <v/>
      </c>
      <c r="AB663" s="26" t="str">
        <f t="shared" si="115"/>
        <v/>
      </c>
      <c r="AC663" s="26" t="str">
        <f t="shared" si="116"/>
        <v/>
      </c>
      <c r="AE663" s="26" t="str">
        <f t="shared" si="117"/>
        <v/>
      </c>
      <c r="AG663" s="26" t="str">
        <f>IF($D663="", "", COUNTIF($D$11:$D$2510, "&gt;"&amp;$D663)+1+COUNTIF($D$11:$D663, $D663)-1)</f>
        <v/>
      </c>
      <c r="AH663" s="92" t="str">
        <f t="shared" si="118"/>
        <v/>
      </c>
      <c r="AJ663" s="26" t="str">
        <f t="shared" si="119"/>
        <v/>
      </c>
      <c r="AK663" s="26" t="str">
        <f t="shared" si="120"/>
        <v/>
      </c>
    </row>
    <row r="664" spans="1:37" x14ac:dyDescent="0.25">
      <c r="A664" s="97"/>
      <c r="B664" s="26" t="str">
        <f t="shared" si="110"/>
        <v/>
      </c>
      <c r="C664" s="97"/>
      <c r="D664" s="123"/>
      <c r="E664" s="124"/>
      <c r="F664" s="125"/>
      <c r="G664" s="97"/>
      <c r="H664" s="24" t="str">
        <f>IF($E664="", "", IFERROR(ROUND($E664*INDEX('Intro &amp; Setup'!$BY$8:$BY$9, MATCH($E$8, 'Intro &amp; Setup'!$BX$8:$BX$9, 0)), 2), ""))</f>
        <v/>
      </c>
      <c r="I664" s="18" t="str">
        <f>IF(OR($E664="", $F664=""), "", IF($E$8='Intro &amp; Setup'!$BX$9, $F664/$E664, IF($H$8='Intro &amp; Setup'!$BX$9, $F664/$H664, "")))</f>
        <v/>
      </c>
      <c r="J664" s="21" t="str">
        <f>IF(OR($E664="", $F664=""), "", IF($E$8='Intro &amp; Setup'!$BX$8, $F664/$E664, IF($H$8='Intro &amp; Setup'!$BX$8, $F664/$H664, "")))</f>
        <v/>
      </c>
      <c r="K664" s="97"/>
      <c r="L664" s="42" t="str">
        <f t="array" ref="L664">IF($W664="", "", IFERROR(INDEX('Standard Runs'!$D$11:$D$65, MATCH(1, ('Standard Runs'!$F$11:$F$65&lt;=E664)*('Standard Runs'!$G$11:$G$65&gt;=E664), 0)), ""))</f>
        <v/>
      </c>
      <c r="M664" s="45" t="str">
        <f t="shared" si="111"/>
        <v/>
      </c>
      <c r="N664" s="97"/>
      <c r="O664" s="52" t="str">
        <f t="shared" si="112"/>
        <v/>
      </c>
      <c r="P664" s="53" t="str">
        <f>IF(OR($L664="", $M664=""), "", COUNTIFS($L$11:$L$2510, $L664, $M$11:$M$2510, "&lt;"&amp;$M664)+1+COUNTIFS($L$11:$L664, $L664, $M$11:$M664, $M664)-1)</f>
        <v/>
      </c>
      <c r="Q664" s="97"/>
      <c r="R664" s="57" t="str">
        <f t="array" ref="R664">IF(OR($L664="", $M664=""), "", MIN(IF($L$11:$L$2510=$L664, $M$11:$M$2510)))</f>
        <v/>
      </c>
      <c r="S664" s="18" t="str">
        <f t="array" ref="S664">IF(OR($L664="", $M664=""), "", AVERAGEIF($L$11:$L$2510, $L664, $M$11:$M$2510))</f>
        <v/>
      </c>
      <c r="T664" s="21" t="str">
        <f t="array" ref="T664">IF(OR($L664="", $M664=""), "", MAX(IF($L$11:$L$2510=$L664, $M$11:$M$2510)))</f>
        <v/>
      </c>
      <c r="U664" s="97"/>
      <c r="W664" s="26" t="str">
        <f t="shared" si="113"/>
        <v/>
      </c>
      <c r="X664" s="26" t="str">
        <f t="shared" si="114"/>
        <v/>
      </c>
      <c r="Z664" s="48" t="str">
        <f>IFERROR(INDEX('Standard Runs'!$E$11:$E$65, MATCH($L664, 'Standard Runs'!$D$11:$D$65, 0)), "")</f>
        <v/>
      </c>
      <c r="AB664" s="26" t="str">
        <f t="shared" si="115"/>
        <v/>
      </c>
      <c r="AC664" s="26" t="str">
        <f t="shared" si="116"/>
        <v/>
      </c>
      <c r="AE664" s="26" t="str">
        <f t="shared" si="117"/>
        <v/>
      </c>
      <c r="AG664" s="26" t="str">
        <f>IF($D664="", "", COUNTIF($D$11:$D$2510, "&gt;"&amp;$D664)+1+COUNTIF($D$11:$D664, $D664)-1)</f>
        <v/>
      </c>
      <c r="AH664" s="92" t="str">
        <f t="shared" si="118"/>
        <v/>
      </c>
      <c r="AJ664" s="26" t="str">
        <f t="shared" si="119"/>
        <v/>
      </c>
      <c r="AK664" s="26" t="str">
        <f t="shared" si="120"/>
        <v/>
      </c>
    </row>
    <row r="665" spans="1:37" x14ac:dyDescent="0.25">
      <c r="A665" s="97"/>
      <c r="B665" s="26" t="str">
        <f t="shared" si="110"/>
        <v/>
      </c>
      <c r="C665" s="97"/>
      <c r="D665" s="123"/>
      <c r="E665" s="124"/>
      <c r="F665" s="125"/>
      <c r="G665" s="97"/>
      <c r="H665" s="24" t="str">
        <f>IF($E665="", "", IFERROR(ROUND($E665*INDEX('Intro &amp; Setup'!$BY$8:$BY$9, MATCH($E$8, 'Intro &amp; Setup'!$BX$8:$BX$9, 0)), 2), ""))</f>
        <v/>
      </c>
      <c r="I665" s="18" t="str">
        <f>IF(OR($E665="", $F665=""), "", IF($E$8='Intro &amp; Setup'!$BX$9, $F665/$E665, IF($H$8='Intro &amp; Setup'!$BX$9, $F665/$H665, "")))</f>
        <v/>
      </c>
      <c r="J665" s="21" t="str">
        <f>IF(OR($E665="", $F665=""), "", IF($E$8='Intro &amp; Setup'!$BX$8, $F665/$E665, IF($H$8='Intro &amp; Setup'!$BX$8, $F665/$H665, "")))</f>
        <v/>
      </c>
      <c r="K665" s="97"/>
      <c r="L665" s="42" t="str">
        <f t="array" ref="L665">IF($W665="", "", IFERROR(INDEX('Standard Runs'!$D$11:$D$65, MATCH(1, ('Standard Runs'!$F$11:$F$65&lt;=E665)*('Standard Runs'!$G$11:$G$65&gt;=E665), 0)), ""))</f>
        <v/>
      </c>
      <c r="M665" s="45" t="str">
        <f t="shared" si="111"/>
        <v/>
      </c>
      <c r="N665" s="97"/>
      <c r="O665" s="52" t="str">
        <f t="shared" si="112"/>
        <v/>
      </c>
      <c r="P665" s="53" t="str">
        <f>IF(OR($L665="", $M665=""), "", COUNTIFS($L$11:$L$2510, $L665, $M$11:$M$2510, "&lt;"&amp;$M665)+1+COUNTIFS($L$11:$L665, $L665, $M$11:$M665, $M665)-1)</f>
        <v/>
      </c>
      <c r="Q665" s="97"/>
      <c r="R665" s="57" t="str">
        <f t="array" ref="R665">IF(OR($L665="", $M665=""), "", MIN(IF($L$11:$L$2510=$L665, $M$11:$M$2510)))</f>
        <v/>
      </c>
      <c r="S665" s="18" t="str">
        <f t="array" ref="S665">IF(OR($L665="", $M665=""), "", AVERAGEIF($L$11:$L$2510, $L665, $M$11:$M$2510))</f>
        <v/>
      </c>
      <c r="T665" s="21" t="str">
        <f t="array" ref="T665">IF(OR($L665="", $M665=""), "", MAX(IF($L$11:$L$2510=$L665, $M$11:$M$2510)))</f>
        <v/>
      </c>
      <c r="U665" s="97"/>
      <c r="W665" s="26" t="str">
        <f t="shared" si="113"/>
        <v/>
      </c>
      <c r="X665" s="26" t="str">
        <f t="shared" si="114"/>
        <v/>
      </c>
      <c r="Z665" s="48" t="str">
        <f>IFERROR(INDEX('Standard Runs'!$E$11:$E$65, MATCH($L665, 'Standard Runs'!$D$11:$D$65, 0)), "")</f>
        <v/>
      </c>
      <c r="AB665" s="26" t="str">
        <f t="shared" si="115"/>
        <v/>
      </c>
      <c r="AC665" s="26" t="str">
        <f t="shared" si="116"/>
        <v/>
      </c>
      <c r="AE665" s="26" t="str">
        <f t="shared" si="117"/>
        <v/>
      </c>
      <c r="AG665" s="26" t="str">
        <f>IF($D665="", "", COUNTIF($D$11:$D$2510, "&gt;"&amp;$D665)+1+COUNTIF($D$11:$D665, $D665)-1)</f>
        <v/>
      </c>
      <c r="AH665" s="92" t="str">
        <f t="shared" si="118"/>
        <v/>
      </c>
      <c r="AJ665" s="26" t="str">
        <f t="shared" si="119"/>
        <v/>
      </c>
      <c r="AK665" s="26" t="str">
        <f t="shared" si="120"/>
        <v/>
      </c>
    </row>
    <row r="666" spans="1:37" x14ac:dyDescent="0.25">
      <c r="A666" s="97"/>
      <c r="B666" s="26" t="str">
        <f t="shared" si="110"/>
        <v/>
      </c>
      <c r="C666" s="97"/>
      <c r="D666" s="123"/>
      <c r="E666" s="124"/>
      <c r="F666" s="125"/>
      <c r="G666" s="97"/>
      <c r="H666" s="24" t="str">
        <f>IF($E666="", "", IFERROR(ROUND($E666*INDEX('Intro &amp; Setup'!$BY$8:$BY$9, MATCH($E$8, 'Intro &amp; Setup'!$BX$8:$BX$9, 0)), 2), ""))</f>
        <v/>
      </c>
      <c r="I666" s="18" t="str">
        <f>IF(OR($E666="", $F666=""), "", IF($E$8='Intro &amp; Setup'!$BX$9, $F666/$E666, IF($H$8='Intro &amp; Setup'!$BX$9, $F666/$H666, "")))</f>
        <v/>
      </c>
      <c r="J666" s="21" t="str">
        <f>IF(OR($E666="", $F666=""), "", IF($E$8='Intro &amp; Setup'!$BX$8, $F666/$E666, IF($H$8='Intro &amp; Setup'!$BX$8, $F666/$H666, "")))</f>
        <v/>
      </c>
      <c r="K666" s="97"/>
      <c r="L666" s="42" t="str">
        <f t="array" ref="L666">IF($W666="", "", IFERROR(INDEX('Standard Runs'!$D$11:$D$65, MATCH(1, ('Standard Runs'!$F$11:$F$65&lt;=E666)*('Standard Runs'!$G$11:$G$65&gt;=E666), 0)), ""))</f>
        <v/>
      </c>
      <c r="M666" s="45" t="str">
        <f t="shared" si="111"/>
        <v/>
      </c>
      <c r="N666" s="97"/>
      <c r="O666" s="52" t="str">
        <f t="shared" si="112"/>
        <v/>
      </c>
      <c r="P666" s="53" t="str">
        <f>IF(OR($L666="", $M666=""), "", COUNTIFS($L$11:$L$2510, $L666, $M$11:$M$2510, "&lt;"&amp;$M666)+1+COUNTIFS($L$11:$L666, $L666, $M$11:$M666, $M666)-1)</f>
        <v/>
      </c>
      <c r="Q666" s="97"/>
      <c r="R666" s="57" t="str">
        <f t="array" ref="R666">IF(OR($L666="", $M666=""), "", MIN(IF($L$11:$L$2510=$L666, $M$11:$M$2510)))</f>
        <v/>
      </c>
      <c r="S666" s="18" t="str">
        <f t="array" ref="S666">IF(OR($L666="", $M666=""), "", AVERAGEIF($L$11:$L$2510, $L666, $M$11:$M$2510))</f>
        <v/>
      </c>
      <c r="T666" s="21" t="str">
        <f t="array" ref="T666">IF(OR($L666="", $M666=""), "", MAX(IF($L$11:$L$2510=$L666, $M$11:$M$2510)))</f>
        <v/>
      </c>
      <c r="U666" s="97"/>
      <c r="W666" s="26" t="str">
        <f t="shared" si="113"/>
        <v/>
      </c>
      <c r="X666" s="26" t="str">
        <f t="shared" si="114"/>
        <v/>
      </c>
      <c r="Z666" s="48" t="str">
        <f>IFERROR(INDEX('Standard Runs'!$E$11:$E$65, MATCH($L666, 'Standard Runs'!$D$11:$D$65, 0)), "")</f>
        <v/>
      </c>
      <c r="AB666" s="26" t="str">
        <f t="shared" si="115"/>
        <v/>
      </c>
      <c r="AC666" s="26" t="str">
        <f t="shared" si="116"/>
        <v/>
      </c>
      <c r="AE666" s="26" t="str">
        <f t="shared" si="117"/>
        <v/>
      </c>
      <c r="AG666" s="26" t="str">
        <f>IF($D666="", "", COUNTIF($D$11:$D$2510, "&gt;"&amp;$D666)+1+COUNTIF($D$11:$D666, $D666)-1)</f>
        <v/>
      </c>
      <c r="AH666" s="92" t="str">
        <f t="shared" si="118"/>
        <v/>
      </c>
      <c r="AJ666" s="26" t="str">
        <f t="shared" si="119"/>
        <v/>
      </c>
      <c r="AK666" s="26" t="str">
        <f t="shared" si="120"/>
        <v/>
      </c>
    </row>
    <row r="667" spans="1:37" x14ac:dyDescent="0.25">
      <c r="A667" s="97"/>
      <c r="B667" s="26" t="str">
        <f t="shared" si="110"/>
        <v/>
      </c>
      <c r="C667" s="97"/>
      <c r="D667" s="123"/>
      <c r="E667" s="124"/>
      <c r="F667" s="125"/>
      <c r="G667" s="97"/>
      <c r="H667" s="24" t="str">
        <f>IF($E667="", "", IFERROR(ROUND($E667*INDEX('Intro &amp; Setup'!$BY$8:$BY$9, MATCH($E$8, 'Intro &amp; Setup'!$BX$8:$BX$9, 0)), 2), ""))</f>
        <v/>
      </c>
      <c r="I667" s="18" t="str">
        <f>IF(OR($E667="", $F667=""), "", IF($E$8='Intro &amp; Setup'!$BX$9, $F667/$E667, IF($H$8='Intro &amp; Setup'!$BX$9, $F667/$H667, "")))</f>
        <v/>
      </c>
      <c r="J667" s="21" t="str">
        <f>IF(OR($E667="", $F667=""), "", IF($E$8='Intro &amp; Setup'!$BX$8, $F667/$E667, IF($H$8='Intro &amp; Setup'!$BX$8, $F667/$H667, "")))</f>
        <v/>
      </c>
      <c r="K667" s="97"/>
      <c r="L667" s="42" t="str">
        <f t="array" ref="L667">IF($W667="", "", IFERROR(INDEX('Standard Runs'!$D$11:$D$65, MATCH(1, ('Standard Runs'!$F$11:$F$65&lt;=E667)*('Standard Runs'!$G$11:$G$65&gt;=E667), 0)), ""))</f>
        <v/>
      </c>
      <c r="M667" s="45" t="str">
        <f t="shared" si="111"/>
        <v/>
      </c>
      <c r="N667" s="97"/>
      <c r="O667" s="52" t="str">
        <f t="shared" si="112"/>
        <v/>
      </c>
      <c r="P667" s="53" t="str">
        <f>IF(OR($L667="", $M667=""), "", COUNTIFS($L$11:$L$2510, $L667, $M$11:$M$2510, "&lt;"&amp;$M667)+1+COUNTIFS($L$11:$L667, $L667, $M$11:$M667, $M667)-1)</f>
        <v/>
      </c>
      <c r="Q667" s="97"/>
      <c r="R667" s="57" t="str">
        <f t="array" ref="R667">IF(OR($L667="", $M667=""), "", MIN(IF($L$11:$L$2510=$L667, $M$11:$M$2510)))</f>
        <v/>
      </c>
      <c r="S667" s="18" t="str">
        <f t="array" ref="S667">IF(OR($L667="", $M667=""), "", AVERAGEIF($L$11:$L$2510, $L667, $M$11:$M$2510))</f>
        <v/>
      </c>
      <c r="T667" s="21" t="str">
        <f t="array" ref="T667">IF(OR($L667="", $M667=""), "", MAX(IF($L$11:$L$2510=$L667, $M$11:$M$2510)))</f>
        <v/>
      </c>
      <c r="U667" s="97"/>
      <c r="W667" s="26" t="str">
        <f t="shared" si="113"/>
        <v/>
      </c>
      <c r="X667" s="26" t="str">
        <f t="shared" si="114"/>
        <v/>
      </c>
      <c r="Z667" s="48" t="str">
        <f>IFERROR(INDEX('Standard Runs'!$E$11:$E$65, MATCH($L667, 'Standard Runs'!$D$11:$D$65, 0)), "")</f>
        <v/>
      </c>
      <c r="AB667" s="26" t="str">
        <f t="shared" si="115"/>
        <v/>
      </c>
      <c r="AC667" s="26" t="str">
        <f t="shared" si="116"/>
        <v/>
      </c>
      <c r="AE667" s="26" t="str">
        <f t="shared" si="117"/>
        <v/>
      </c>
      <c r="AG667" s="26" t="str">
        <f>IF($D667="", "", COUNTIF($D$11:$D$2510, "&gt;"&amp;$D667)+1+COUNTIF($D$11:$D667, $D667)-1)</f>
        <v/>
      </c>
      <c r="AH667" s="92" t="str">
        <f t="shared" si="118"/>
        <v/>
      </c>
      <c r="AJ667" s="26" t="str">
        <f t="shared" si="119"/>
        <v/>
      </c>
      <c r="AK667" s="26" t="str">
        <f t="shared" si="120"/>
        <v/>
      </c>
    </row>
    <row r="668" spans="1:37" x14ac:dyDescent="0.25">
      <c r="A668" s="97"/>
      <c r="B668" s="26" t="str">
        <f t="shared" si="110"/>
        <v/>
      </c>
      <c r="C668" s="97"/>
      <c r="D668" s="123"/>
      <c r="E668" s="124"/>
      <c r="F668" s="125"/>
      <c r="G668" s="97"/>
      <c r="H668" s="24" t="str">
        <f>IF($E668="", "", IFERROR(ROUND($E668*INDEX('Intro &amp; Setup'!$BY$8:$BY$9, MATCH($E$8, 'Intro &amp; Setup'!$BX$8:$BX$9, 0)), 2), ""))</f>
        <v/>
      </c>
      <c r="I668" s="18" t="str">
        <f>IF(OR($E668="", $F668=""), "", IF($E$8='Intro &amp; Setup'!$BX$9, $F668/$E668, IF($H$8='Intro &amp; Setup'!$BX$9, $F668/$H668, "")))</f>
        <v/>
      </c>
      <c r="J668" s="21" t="str">
        <f>IF(OR($E668="", $F668=""), "", IF($E$8='Intro &amp; Setup'!$BX$8, $F668/$E668, IF($H$8='Intro &amp; Setup'!$BX$8, $F668/$H668, "")))</f>
        <v/>
      </c>
      <c r="K668" s="97"/>
      <c r="L668" s="42" t="str">
        <f t="array" ref="L668">IF($W668="", "", IFERROR(INDEX('Standard Runs'!$D$11:$D$65, MATCH(1, ('Standard Runs'!$F$11:$F$65&lt;=E668)*('Standard Runs'!$G$11:$G$65&gt;=E668), 0)), ""))</f>
        <v/>
      </c>
      <c r="M668" s="45" t="str">
        <f t="shared" si="111"/>
        <v/>
      </c>
      <c r="N668" s="97"/>
      <c r="O668" s="52" t="str">
        <f t="shared" si="112"/>
        <v/>
      </c>
      <c r="P668" s="53" t="str">
        <f>IF(OR($L668="", $M668=""), "", COUNTIFS($L$11:$L$2510, $L668, $M$11:$M$2510, "&lt;"&amp;$M668)+1+COUNTIFS($L$11:$L668, $L668, $M$11:$M668, $M668)-1)</f>
        <v/>
      </c>
      <c r="Q668" s="97"/>
      <c r="R668" s="57" t="str">
        <f t="array" ref="R668">IF(OR($L668="", $M668=""), "", MIN(IF($L$11:$L$2510=$L668, $M$11:$M$2510)))</f>
        <v/>
      </c>
      <c r="S668" s="18" t="str">
        <f t="array" ref="S668">IF(OR($L668="", $M668=""), "", AVERAGEIF($L$11:$L$2510, $L668, $M$11:$M$2510))</f>
        <v/>
      </c>
      <c r="T668" s="21" t="str">
        <f t="array" ref="T668">IF(OR($L668="", $M668=""), "", MAX(IF($L$11:$L$2510=$L668, $M$11:$M$2510)))</f>
        <v/>
      </c>
      <c r="U668" s="97"/>
      <c r="W668" s="26" t="str">
        <f t="shared" si="113"/>
        <v/>
      </c>
      <c r="X668" s="26" t="str">
        <f t="shared" si="114"/>
        <v/>
      </c>
      <c r="Z668" s="48" t="str">
        <f>IFERROR(INDEX('Standard Runs'!$E$11:$E$65, MATCH($L668, 'Standard Runs'!$D$11:$D$65, 0)), "")</f>
        <v/>
      </c>
      <c r="AB668" s="26" t="str">
        <f t="shared" si="115"/>
        <v/>
      </c>
      <c r="AC668" s="26" t="str">
        <f t="shared" si="116"/>
        <v/>
      </c>
      <c r="AE668" s="26" t="str">
        <f t="shared" si="117"/>
        <v/>
      </c>
      <c r="AG668" s="26" t="str">
        <f>IF($D668="", "", COUNTIF($D$11:$D$2510, "&gt;"&amp;$D668)+1+COUNTIF($D$11:$D668, $D668)-1)</f>
        <v/>
      </c>
      <c r="AH668" s="92" t="str">
        <f t="shared" si="118"/>
        <v/>
      </c>
      <c r="AJ668" s="26" t="str">
        <f t="shared" si="119"/>
        <v/>
      </c>
      <c r="AK668" s="26" t="str">
        <f t="shared" si="120"/>
        <v/>
      </c>
    </row>
    <row r="669" spans="1:37" x14ac:dyDescent="0.25">
      <c r="A669" s="97"/>
      <c r="B669" s="26" t="str">
        <f t="shared" si="110"/>
        <v/>
      </c>
      <c r="C669" s="97"/>
      <c r="D669" s="123"/>
      <c r="E669" s="124"/>
      <c r="F669" s="125"/>
      <c r="G669" s="97"/>
      <c r="H669" s="24" t="str">
        <f>IF($E669="", "", IFERROR(ROUND($E669*INDEX('Intro &amp; Setup'!$BY$8:$BY$9, MATCH($E$8, 'Intro &amp; Setup'!$BX$8:$BX$9, 0)), 2), ""))</f>
        <v/>
      </c>
      <c r="I669" s="18" t="str">
        <f>IF(OR($E669="", $F669=""), "", IF($E$8='Intro &amp; Setup'!$BX$9, $F669/$E669, IF($H$8='Intro &amp; Setup'!$BX$9, $F669/$H669, "")))</f>
        <v/>
      </c>
      <c r="J669" s="21" t="str">
        <f>IF(OR($E669="", $F669=""), "", IF($E$8='Intro &amp; Setup'!$BX$8, $F669/$E669, IF($H$8='Intro &amp; Setup'!$BX$8, $F669/$H669, "")))</f>
        <v/>
      </c>
      <c r="K669" s="97"/>
      <c r="L669" s="42" t="str">
        <f t="array" ref="L669">IF($W669="", "", IFERROR(INDEX('Standard Runs'!$D$11:$D$65, MATCH(1, ('Standard Runs'!$F$11:$F$65&lt;=E669)*('Standard Runs'!$G$11:$G$65&gt;=E669), 0)), ""))</f>
        <v/>
      </c>
      <c r="M669" s="45" t="str">
        <f t="shared" si="111"/>
        <v/>
      </c>
      <c r="N669" s="97"/>
      <c r="O669" s="52" t="str">
        <f t="shared" si="112"/>
        <v/>
      </c>
      <c r="P669" s="53" t="str">
        <f>IF(OR($L669="", $M669=""), "", COUNTIFS($L$11:$L$2510, $L669, $M$11:$M$2510, "&lt;"&amp;$M669)+1+COUNTIFS($L$11:$L669, $L669, $M$11:$M669, $M669)-1)</f>
        <v/>
      </c>
      <c r="Q669" s="97"/>
      <c r="R669" s="57" t="str">
        <f t="array" ref="R669">IF(OR($L669="", $M669=""), "", MIN(IF($L$11:$L$2510=$L669, $M$11:$M$2510)))</f>
        <v/>
      </c>
      <c r="S669" s="18" t="str">
        <f t="array" ref="S669">IF(OR($L669="", $M669=""), "", AVERAGEIF($L$11:$L$2510, $L669, $M$11:$M$2510))</f>
        <v/>
      </c>
      <c r="T669" s="21" t="str">
        <f t="array" ref="T669">IF(OR($L669="", $M669=""), "", MAX(IF($L$11:$L$2510=$L669, $M$11:$M$2510)))</f>
        <v/>
      </c>
      <c r="U669" s="97"/>
      <c r="W669" s="26" t="str">
        <f t="shared" si="113"/>
        <v/>
      </c>
      <c r="X669" s="26" t="str">
        <f t="shared" si="114"/>
        <v/>
      </c>
      <c r="Z669" s="48" t="str">
        <f>IFERROR(INDEX('Standard Runs'!$E$11:$E$65, MATCH($L669, 'Standard Runs'!$D$11:$D$65, 0)), "")</f>
        <v/>
      </c>
      <c r="AB669" s="26" t="str">
        <f t="shared" si="115"/>
        <v/>
      </c>
      <c r="AC669" s="26" t="str">
        <f t="shared" si="116"/>
        <v/>
      </c>
      <c r="AE669" s="26" t="str">
        <f t="shared" si="117"/>
        <v/>
      </c>
      <c r="AG669" s="26" t="str">
        <f>IF($D669="", "", COUNTIF($D$11:$D$2510, "&gt;"&amp;$D669)+1+COUNTIF($D$11:$D669, $D669)-1)</f>
        <v/>
      </c>
      <c r="AH669" s="92" t="str">
        <f t="shared" si="118"/>
        <v/>
      </c>
      <c r="AJ669" s="26" t="str">
        <f t="shared" si="119"/>
        <v/>
      </c>
      <c r="AK669" s="26" t="str">
        <f t="shared" si="120"/>
        <v/>
      </c>
    </row>
    <row r="670" spans="1:37" x14ac:dyDescent="0.25">
      <c r="A670" s="97"/>
      <c r="B670" s="26" t="str">
        <f t="shared" si="110"/>
        <v/>
      </c>
      <c r="C670" s="97"/>
      <c r="D670" s="123"/>
      <c r="E670" s="124"/>
      <c r="F670" s="125"/>
      <c r="G670" s="97"/>
      <c r="H670" s="24" t="str">
        <f>IF($E670="", "", IFERROR(ROUND($E670*INDEX('Intro &amp; Setup'!$BY$8:$BY$9, MATCH($E$8, 'Intro &amp; Setup'!$BX$8:$BX$9, 0)), 2), ""))</f>
        <v/>
      </c>
      <c r="I670" s="18" t="str">
        <f>IF(OR($E670="", $F670=""), "", IF($E$8='Intro &amp; Setup'!$BX$9, $F670/$E670, IF($H$8='Intro &amp; Setup'!$BX$9, $F670/$H670, "")))</f>
        <v/>
      </c>
      <c r="J670" s="21" t="str">
        <f>IF(OR($E670="", $F670=""), "", IF($E$8='Intro &amp; Setup'!$BX$8, $F670/$E670, IF($H$8='Intro &amp; Setup'!$BX$8, $F670/$H670, "")))</f>
        <v/>
      </c>
      <c r="K670" s="97"/>
      <c r="L670" s="42" t="str">
        <f t="array" ref="L670">IF($W670="", "", IFERROR(INDEX('Standard Runs'!$D$11:$D$65, MATCH(1, ('Standard Runs'!$F$11:$F$65&lt;=E670)*('Standard Runs'!$G$11:$G$65&gt;=E670), 0)), ""))</f>
        <v/>
      </c>
      <c r="M670" s="45" t="str">
        <f t="shared" si="111"/>
        <v/>
      </c>
      <c r="N670" s="97"/>
      <c r="O670" s="52" t="str">
        <f t="shared" si="112"/>
        <v/>
      </c>
      <c r="P670" s="53" t="str">
        <f>IF(OR($L670="", $M670=""), "", COUNTIFS($L$11:$L$2510, $L670, $M$11:$M$2510, "&lt;"&amp;$M670)+1+COUNTIFS($L$11:$L670, $L670, $M$11:$M670, $M670)-1)</f>
        <v/>
      </c>
      <c r="Q670" s="97"/>
      <c r="R670" s="57" t="str">
        <f t="array" ref="R670">IF(OR($L670="", $M670=""), "", MIN(IF($L$11:$L$2510=$L670, $M$11:$M$2510)))</f>
        <v/>
      </c>
      <c r="S670" s="18" t="str">
        <f t="array" ref="S670">IF(OR($L670="", $M670=""), "", AVERAGEIF($L$11:$L$2510, $L670, $M$11:$M$2510))</f>
        <v/>
      </c>
      <c r="T670" s="21" t="str">
        <f t="array" ref="T670">IF(OR($L670="", $M670=""), "", MAX(IF($L$11:$L$2510=$L670, $M$11:$M$2510)))</f>
        <v/>
      </c>
      <c r="U670" s="97"/>
      <c r="W670" s="26" t="str">
        <f t="shared" si="113"/>
        <v/>
      </c>
      <c r="X670" s="26" t="str">
        <f t="shared" si="114"/>
        <v/>
      </c>
      <c r="Z670" s="48" t="str">
        <f>IFERROR(INDEX('Standard Runs'!$E$11:$E$65, MATCH($L670, 'Standard Runs'!$D$11:$D$65, 0)), "")</f>
        <v/>
      </c>
      <c r="AB670" s="26" t="str">
        <f t="shared" si="115"/>
        <v/>
      </c>
      <c r="AC670" s="26" t="str">
        <f t="shared" si="116"/>
        <v/>
      </c>
      <c r="AE670" s="26" t="str">
        <f t="shared" si="117"/>
        <v/>
      </c>
      <c r="AG670" s="26" t="str">
        <f>IF($D670="", "", COUNTIF($D$11:$D$2510, "&gt;"&amp;$D670)+1+COUNTIF($D$11:$D670, $D670)-1)</f>
        <v/>
      </c>
      <c r="AH670" s="92" t="str">
        <f t="shared" si="118"/>
        <v/>
      </c>
      <c r="AJ670" s="26" t="str">
        <f t="shared" si="119"/>
        <v/>
      </c>
      <c r="AK670" s="26" t="str">
        <f t="shared" si="120"/>
        <v/>
      </c>
    </row>
    <row r="671" spans="1:37" x14ac:dyDescent="0.25">
      <c r="A671" s="97"/>
      <c r="B671" s="26" t="str">
        <f t="shared" si="110"/>
        <v/>
      </c>
      <c r="C671" s="97"/>
      <c r="D671" s="123"/>
      <c r="E671" s="124"/>
      <c r="F671" s="125"/>
      <c r="G671" s="97"/>
      <c r="H671" s="24" t="str">
        <f>IF($E671="", "", IFERROR(ROUND($E671*INDEX('Intro &amp; Setup'!$BY$8:$BY$9, MATCH($E$8, 'Intro &amp; Setup'!$BX$8:$BX$9, 0)), 2), ""))</f>
        <v/>
      </c>
      <c r="I671" s="18" t="str">
        <f>IF(OR($E671="", $F671=""), "", IF($E$8='Intro &amp; Setup'!$BX$9, $F671/$E671, IF($H$8='Intro &amp; Setup'!$BX$9, $F671/$H671, "")))</f>
        <v/>
      </c>
      <c r="J671" s="21" t="str">
        <f>IF(OR($E671="", $F671=""), "", IF($E$8='Intro &amp; Setup'!$BX$8, $F671/$E671, IF($H$8='Intro &amp; Setup'!$BX$8, $F671/$H671, "")))</f>
        <v/>
      </c>
      <c r="K671" s="97"/>
      <c r="L671" s="42" t="str">
        <f t="array" ref="L671">IF($W671="", "", IFERROR(INDEX('Standard Runs'!$D$11:$D$65, MATCH(1, ('Standard Runs'!$F$11:$F$65&lt;=E671)*('Standard Runs'!$G$11:$G$65&gt;=E671), 0)), ""))</f>
        <v/>
      </c>
      <c r="M671" s="45" t="str">
        <f t="shared" si="111"/>
        <v/>
      </c>
      <c r="N671" s="97"/>
      <c r="O671" s="52" t="str">
        <f t="shared" si="112"/>
        <v/>
      </c>
      <c r="P671" s="53" t="str">
        <f>IF(OR($L671="", $M671=""), "", COUNTIFS($L$11:$L$2510, $L671, $M$11:$M$2510, "&lt;"&amp;$M671)+1+COUNTIFS($L$11:$L671, $L671, $M$11:$M671, $M671)-1)</f>
        <v/>
      </c>
      <c r="Q671" s="97"/>
      <c r="R671" s="57" t="str">
        <f t="array" ref="R671">IF(OR($L671="", $M671=""), "", MIN(IF($L$11:$L$2510=$L671, $M$11:$M$2510)))</f>
        <v/>
      </c>
      <c r="S671" s="18" t="str">
        <f t="array" ref="S671">IF(OR($L671="", $M671=""), "", AVERAGEIF($L$11:$L$2510, $L671, $M$11:$M$2510))</f>
        <v/>
      </c>
      <c r="T671" s="21" t="str">
        <f t="array" ref="T671">IF(OR($L671="", $M671=""), "", MAX(IF($L$11:$L$2510=$L671, $M$11:$M$2510)))</f>
        <v/>
      </c>
      <c r="U671" s="97"/>
      <c r="W671" s="26" t="str">
        <f t="shared" si="113"/>
        <v/>
      </c>
      <c r="X671" s="26" t="str">
        <f t="shared" si="114"/>
        <v/>
      </c>
      <c r="Z671" s="48" t="str">
        <f>IFERROR(INDEX('Standard Runs'!$E$11:$E$65, MATCH($L671, 'Standard Runs'!$D$11:$D$65, 0)), "")</f>
        <v/>
      </c>
      <c r="AB671" s="26" t="str">
        <f t="shared" si="115"/>
        <v/>
      </c>
      <c r="AC671" s="26" t="str">
        <f t="shared" si="116"/>
        <v/>
      </c>
      <c r="AE671" s="26" t="str">
        <f t="shared" si="117"/>
        <v/>
      </c>
      <c r="AG671" s="26" t="str">
        <f>IF($D671="", "", COUNTIF($D$11:$D$2510, "&gt;"&amp;$D671)+1+COUNTIF($D$11:$D671, $D671)-1)</f>
        <v/>
      </c>
      <c r="AH671" s="92" t="str">
        <f t="shared" si="118"/>
        <v/>
      </c>
      <c r="AJ671" s="26" t="str">
        <f t="shared" si="119"/>
        <v/>
      </c>
      <c r="AK671" s="26" t="str">
        <f t="shared" si="120"/>
        <v/>
      </c>
    </row>
    <row r="672" spans="1:37" x14ac:dyDescent="0.25">
      <c r="A672" s="97"/>
      <c r="B672" s="26" t="str">
        <f t="shared" si="110"/>
        <v/>
      </c>
      <c r="C672" s="97"/>
      <c r="D672" s="123"/>
      <c r="E672" s="124"/>
      <c r="F672" s="125"/>
      <c r="G672" s="97"/>
      <c r="H672" s="24" t="str">
        <f>IF($E672="", "", IFERROR(ROUND($E672*INDEX('Intro &amp; Setup'!$BY$8:$BY$9, MATCH($E$8, 'Intro &amp; Setup'!$BX$8:$BX$9, 0)), 2), ""))</f>
        <v/>
      </c>
      <c r="I672" s="18" t="str">
        <f>IF(OR($E672="", $F672=""), "", IF($E$8='Intro &amp; Setup'!$BX$9, $F672/$E672, IF($H$8='Intro &amp; Setup'!$BX$9, $F672/$H672, "")))</f>
        <v/>
      </c>
      <c r="J672" s="21" t="str">
        <f>IF(OR($E672="", $F672=""), "", IF($E$8='Intro &amp; Setup'!$BX$8, $F672/$E672, IF($H$8='Intro &amp; Setup'!$BX$8, $F672/$H672, "")))</f>
        <v/>
      </c>
      <c r="K672" s="97"/>
      <c r="L672" s="42" t="str">
        <f t="array" ref="L672">IF($W672="", "", IFERROR(INDEX('Standard Runs'!$D$11:$D$65, MATCH(1, ('Standard Runs'!$F$11:$F$65&lt;=E672)*('Standard Runs'!$G$11:$G$65&gt;=E672), 0)), ""))</f>
        <v/>
      </c>
      <c r="M672" s="45" t="str">
        <f t="shared" si="111"/>
        <v/>
      </c>
      <c r="N672" s="97"/>
      <c r="O672" s="52" t="str">
        <f t="shared" si="112"/>
        <v/>
      </c>
      <c r="P672" s="53" t="str">
        <f>IF(OR($L672="", $M672=""), "", COUNTIFS($L$11:$L$2510, $L672, $M$11:$M$2510, "&lt;"&amp;$M672)+1+COUNTIFS($L$11:$L672, $L672, $M$11:$M672, $M672)-1)</f>
        <v/>
      </c>
      <c r="Q672" s="97"/>
      <c r="R672" s="57" t="str">
        <f t="array" ref="R672">IF(OR($L672="", $M672=""), "", MIN(IF($L$11:$L$2510=$L672, $M$11:$M$2510)))</f>
        <v/>
      </c>
      <c r="S672" s="18" t="str">
        <f t="array" ref="S672">IF(OR($L672="", $M672=""), "", AVERAGEIF($L$11:$L$2510, $L672, $M$11:$M$2510))</f>
        <v/>
      </c>
      <c r="T672" s="21" t="str">
        <f t="array" ref="T672">IF(OR($L672="", $M672=""), "", MAX(IF($L$11:$L$2510=$L672, $M$11:$M$2510)))</f>
        <v/>
      </c>
      <c r="U672" s="97"/>
      <c r="W672" s="26" t="str">
        <f t="shared" si="113"/>
        <v/>
      </c>
      <c r="X672" s="26" t="str">
        <f t="shared" si="114"/>
        <v/>
      </c>
      <c r="Z672" s="48" t="str">
        <f>IFERROR(INDEX('Standard Runs'!$E$11:$E$65, MATCH($L672, 'Standard Runs'!$D$11:$D$65, 0)), "")</f>
        <v/>
      </c>
      <c r="AB672" s="26" t="str">
        <f t="shared" si="115"/>
        <v/>
      </c>
      <c r="AC672" s="26" t="str">
        <f t="shared" si="116"/>
        <v/>
      </c>
      <c r="AE672" s="26" t="str">
        <f t="shared" si="117"/>
        <v/>
      </c>
      <c r="AG672" s="26" t="str">
        <f>IF($D672="", "", COUNTIF($D$11:$D$2510, "&gt;"&amp;$D672)+1+COUNTIF($D$11:$D672, $D672)-1)</f>
        <v/>
      </c>
      <c r="AH672" s="92" t="str">
        <f t="shared" si="118"/>
        <v/>
      </c>
      <c r="AJ672" s="26" t="str">
        <f t="shared" si="119"/>
        <v/>
      </c>
      <c r="AK672" s="26" t="str">
        <f t="shared" si="120"/>
        <v/>
      </c>
    </row>
    <row r="673" spans="1:37" x14ac:dyDescent="0.25">
      <c r="A673" s="97"/>
      <c r="B673" s="26" t="str">
        <f t="shared" si="110"/>
        <v/>
      </c>
      <c r="C673" s="97"/>
      <c r="D673" s="123"/>
      <c r="E673" s="124"/>
      <c r="F673" s="125"/>
      <c r="G673" s="97"/>
      <c r="H673" s="24" t="str">
        <f>IF($E673="", "", IFERROR(ROUND($E673*INDEX('Intro &amp; Setup'!$BY$8:$BY$9, MATCH($E$8, 'Intro &amp; Setup'!$BX$8:$BX$9, 0)), 2), ""))</f>
        <v/>
      </c>
      <c r="I673" s="18" t="str">
        <f>IF(OR($E673="", $F673=""), "", IF($E$8='Intro &amp; Setup'!$BX$9, $F673/$E673, IF($H$8='Intro &amp; Setup'!$BX$9, $F673/$H673, "")))</f>
        <v/>
      </c>
      <c r="J673" s="21" t="str">
        <f>IF(OR($E673="", $F673=""), "", IF($E$8='Intro &amp; Setup'!$BX$8, $F673/$E673, IF($H$8='Intro &amp; Setup'!$BX$8, $F673/$H673, "")))</f>
        <v/>
      </c>
      <c r="K673" s="97"/>
      <c r="L673" s="42" t="str">
        <f t="array" ref="L673">IF($W673="", "", IFERROR(INDEX('Standard Runs'!$D$11:$D$65, MATCH(1, ('Standard Runs'!$F$11:$F$65&lt;=E673)*('Standard Runs'!$G$11:$G$65&gt;=E673), 0)), ""))</f>
        <v/>
      </c>
      <c r="M673" s="45" t="str">
        <f t="shared" si="111"/>
        <v/>
      </c>
      <c r="N673" s="97"/>
      <c r="O673" s="52" t="str">
        <f t="shared" si="112"/>
        <v/>
      </c>
      <c r="P673" s="53" t="str">
        <f>IF(OR($L673="", $M673=""), "", COUNTIFS($L$11:$L$2510, $L673, $M$11:$M$2510, "&lt;"&amp;$M673)+1+COUNTIFS($L$11:$L673, $L673, $M$11:$M673, $M673)-1)</f>
        <v/>
      </c>
      <c r="Q673" s="97"/>
      <c r="R673" s="57" t="str">
        <f t="array" ref="R673">IF(OR($L673="", $M673=""), "", MIN(IF($L$11:$L$2510=$L673, $M$11:$M$2510)))</f>
        <v/>
      </c>
      <c r="S673" s="18" t="str">
        <f t="array" ref="S673">IF(OR($L673="", $M673=""), "", AVERAGEIF($L$11:$L$2510, $L673, $M$11:$M$2510))</f>
        <v/>
      </c>
      <c r="T673" s="21" t="str">
        <f t="array" ref="T673">IF(OR($L673="", $M673=""), "", MAX(IF($L$11:$L$2510=$L673, $M$11:$M$2510)))</f>
        <v/>
      </c>
      <c r="U673" s="97"/>
      <c r="W673" s="26" t="str">
        <f t="shared" si="113"/>
        <v/>
      </c>
      <c r="X673" s="26" t="str">
        <f t="shared" si="114"/>
        <v/>
      </c>
      <c r="Z673" s="48" t="str">
        <f>IFERROR(INDEX('Standard Runs'!$E$11:$E$65, MATCH($L673, 'Standard Runs'!$D$11:$D$65, 0)), "")</f>
        <v/>
      </c>
      <c r="AB673" s="26" t="str">
        <f t="shared" si="115"/>
        <v/>
      </c>
      <c r="AC673" s="26" t="str">
        <f t="shared" si="116"/>
        <v/>
      </c>
      <c r="AE673" s="26" t="str">
        <f t="shared" si="117"/>
        <v/>
      </c>
      <c r="AG673" s="26" t="str">
        <f>IF($D673="", "", COUNTIF($D$11:$D$2510, "&gt;"&amp;$D673)+1+COUNTIF($D$11:$D673, $D673)-1)</f>
        <v/>
      </c>
      <c r="AH673" s="92" t="str">
        <f t="shared" si="118"/>
        <v/>
      </c>
      <c r="AJ673" s="26" t="str">
        <f t="shared" si="119"/>
        <v/>
      </c>
      <c r="AK673" s="26" t="str">
        <f t="shared" si="120"/>
        <v/>
      </c>
    </row>
    <row r="674" spans="1:37" x14ac:dyDescent="0.25">
      <c r="A674" s="97"/>
      <c r="B674" s="26" t="str">
        <f t="shared" si="110"/>
        <v/>
      </c>
      <c r="C674" s="97"/>
      <c r="D674" s="123"/>
      <c r="E674" s="124"/>
      <c r="F674" s="125"/>
      <c r="G674" s="97"/>
      <c r="H674" s="24" t="str">
        <f>IF($E674="", "", IFERROR(ROUND($E674*INDEX('Intro &amp; Setup'!$BY$8:$BY$9, MATCH($E$8, 'Intro &amp; Setup'!$BX$8:$BX$9, 0)), 2), ""))</f>
        <v/>
      </c>
      <c r="I674" s="18" t="str">
        <f>IF(OR($E674="", $F674=""), "", IF($E$8='Intro &amp; Setup'!$BX$9, $F674/$E674, IF($H$8='Intro &amp; Setup'!$BX$9, $F674/$H674, "")))</f>
        <v/>
      </c>
      <c r="J674" s="21" t="str">
        <f>IF(OR($E674="", $F674=""), "", IF($E$8='Intro &amp; Setup'!$BX$8, $F674/$E674, IF($H$8='Intro &amp; Setup'!$BX$8, $F674/$H674, "")))</f>
        <v/>
      </c>
      <c r="K674" s="97"/>
      <c r="L674" s="42" t="str">
        <f t="array" ref="L674">IF($W674="", "", IFERROR(INDEX('Standard Runs'!$D$11:$D$65, MATCH(1, ('Standard Runs'!$F$11:$F$65&lt;=E674)*('Standard Runs'!$G$11:$G$65&gt;=E674), 0)), ""))</f>
        <v/>
      </c>
      <c r="M674" s="45" t="str">
        <f t="shared" si="111"/>
        <v/>
      </c>
      <c r="N674" s="97"/>
      <c r="O674" s="52" t="str">
        <f t="shared" si="112"/>
        <v/>
      </c>
      <c r="P674" s="53" t="str">
        <f>IF(OR($L674="", $M674=""), "", COUNTIFS($L$11:$L$2510, $L674, $M$11:$M$2510, "&lt;"&amp;$M674)+1+COUNTIFS($L$11:$L674, $L674, $M$11:$M674, $M674)-1)</f>
        <v/>
      </c>
      <c r="Q674" s="97"/>
      <c r="R674" s="57" t="str">
        <f t="array" ref="R674">IF(OR($L674="", $M674=""), "", MIN(IF($L$11:$L$2510=$L674, $M$11:$M$2510)))</f>
        <v/>
      </c>
      <c r="S674" s="18" t="str">
        <f t="array" ref="S674">IF(OR($L674="", $M674=""), "", AVERAGEIF($L$11:$L$2510, $L674, $M$11:$M$2510))</f>
        <v/>
      </c>
      <c r="T674" s="21" t="str">
        <f t="array" ref="T674">IF(OR($L674="", $M674=""), "", MAX(IF($L$11:$L$2510=$L674, $M$11:$M$2510)))</f>
        <v/>
      </c>
      <c r="U674" s="97"/>
      <c r="W674" s="26" t="str">
        <f t="shared" si="113"/>
        <v/>
      </c>
      <c r="X674" s="26" t="str">
        <f t="shared" si="114"/>
        <v/>
      </c>
      <c r="Z674" s="48" t="str">
        <f>IFERROR(INDEX('Standard Runs'!$E$11:$E$65, MATCH($L674, 'Standard Runs'!$D$11:$D$65, 0)), "")</f>
        <v/>
      </c>
      <c r="AB674" s="26" t="str">
        <f t="shared" si="115"/>
        <v/>
      </c>
      <c r="AC674" s="26" t="str">
        <f t="shared" si="116"/>
        <v/>
      </c>
      <c r="AE674" s="26" t="str">
        <f t="shared" si="117"/>
        <v/>
      </c>
      <c r="AG674" s="26" t="str">
        <f>IF($D674="", "", COUNTIF($D$11:$D$2510, "&gt;"&amp;$D674)+1+COUNTIF($D$11:$D674, $D674)-1)</f>
        <v/>
      </c>
      <c r="AH674" s="92" t="str">
        <f t="shared" si="118"/>
        <v/>
      </c>
      <c r="AJ674" s="26" t="str">
        <f t="shared" si="119"/>
        <v/>
      </c>
      <c r="AK674" s="26" t="str">
        <f t="shared" si="120"/>
        <v/>
      </c>
    </row>
    <row r="675" spans="1:37" x14ac:dyDescent="0.25">
      <c r="A675" s="97"/>
      <c r="B675" s="26" t="str">
        <f t="shared" si="110"/>
        <v/>
      </c>
      <c r="C675" s="97"/>
      <c r="D675" s="123"/>
      <c r="E675" s="124"/>
      <c r="F675" s="125"/>
      <c r="G675" s="97"/>
      <c r="H675" s="24" t="str">
        <f>IF($E675="", "", IFERROR(ROUND($E675*INDEX('Intro &amp; Setup'!$BY$8:$BY$9, MATCH($E$8, 'Intro &amp; Setup'!$BX$8:$BX$9, 0)), 2), ""))</f>
        <v/>
      </c>
      <c r="I675" s="18" t="str">
        <f>IF(OR($E675="", $F675=""), "", IF($E$8='Intro &amp; Setup'!$BX$9, $F675/$E675, IF($H$8='Intro &amp; Setup'!$BX$9, $F675/$H675, "")))</f>
        <v/>
      </c>
      <c r="J675" s="21" t="str">
        <f>IF(OR($E675="", $F675=""), "", IF($E$8='Intro &amp; Setup'!$BX$8, $F675/$E675, IF($H$8='Intro &amp; Setup'!$BX$8, $F675/$H675, "")))</f>
        <v/>
      </c>
      <c r="K675" s="97"/>
      <c r="L675" s="42" t="str">
        <f t="array" ref="L675">IF($W675="", "", IFERROR(INDEX('Standard Runs'!$D$11:$D$65, MATCH(1, ('Standard Runs'!$F$11:$F$65&lt;=E675)*('Standard Runs'!$G$11:$G$65&gt;=E675), 0)), ""))</f>
        <v/>
      </c>
      <c r="M675" s="45" t="str">
        <f t="shared" si="111"/>
        <v/>
      </c>
      <c r="N675" s="97"/>
      <c r="O675" s="52" t="str">
        <f t="shared" si="112"/>
        <v/>
      </c>
      <c r="P675" s="53" t="str">
        <f>IF(OR($L675="", $M675=""), "", COUNTIFS($L$11:$L$2510, $L675, $M$11:$M$2510, "&lt;"&amp;$M675)+1+COUNTIFS($L$11:$L675, $L675, $M$11:$M675, $M675)-1)</f>
        <v/>
      </c>
      <c r="Q675" s="97"/>
      <c r="R675" s="57" t="str">
        <f t="array" ref="R675">IF(OR($L675="", $M675=""), "", MIN(IF($L$11:$L$2510=$L675, $M$11:$M$2510)))</f>
        <v/>
      </c>
      <c r="S675" s="18" t="str">
        <f t="array" ref="S675">IF(OR($L675="", $M675=""), "", AVERAGEIF($L$11:$L$2510, $L675, $M$11:$M$2510))</f>
        <v/>
      </c>
      <c r="T675" s="21" t="str">
        <f t="array" ref="T675">IF(OR($L675="", $M675=""), "", MAX(IF($L$11:$L$2510=$L675, $M$11:$M$2510)))</f>
        <v/>
      </c>
      <c r="U675" s="97"/>
      <c r="W675" s="26" t="str">
        <f t="shared" si="113"/>
        <v/>
      </c>
      <c r="X675" s="26" t="str">
        <f t="shared" si="114"/>
        <v/>
      </c>
      <c r="Z675" s="48" t="str">
        <f>IFERROR(INDEX('Standard Runs'!$E$11:$E$65, MATCH($L675, 'Standard Runs'!$D$11:$D$65, 0)), "")</f>
        <v/>
      </c>
      <c r="AB675" s="26" t="str">
        <f t="shared" si="115"/>
        <v/>
      </c>
      <c r="AC675" s="26" t="str">
        <f t="shared" si="116"/>
        <v/>
      </c>
      <c r="AE675" s="26" t="str">
        <f t="shared" si="117"/>
        <v/>
      </c>
      <c r="AG675" s="26" t="str">
        <f>IF($D675="", "", COUNTIF($D$11:$D$2510, "&gt;"&amp;$D675)+1+COUNTIF($D$11:$D675, $D675)-1)</f>
        <v/>
      </c>
      <c r="AH675" s="92" t="str">
        <f t="shared" si="118"/>
        <v/>
      </c>
      <c r="AJ675" s="26" t="str">
        <f t="shared" si="119"/>
        <v/>
      </c>
      <c r="AK675" s="26" t="str">
        <f t="shared" si="120"/>
        <v/>
      </c>
    </row>
    <row r="676" spans="1:37" x14ac:dyDescent="0.25">
      <c r="A676" s="97"/>
      <c r="B676" s="26" t="str">
        <f t="shared" si="110"/>
        <v/>
      </c>
      <c r="C676" s="97"/>
      <c r="D676" s="123"/>
      <c r="E676" s="124"/>
      <c r="F676" s="125"/>
      <c r="G676" s="97"/>
      <c r="H676" s="24" t="str">
        <f>IF($E676="", "", IFERROR(ROUND($E676*INDEX('Intro &amp; Setup'!$BY$8:$BY$9, MATCH($E$8, 'Intro &amp; Setup'!$BX$8:$BX$9, 0)), 2), ""))</f>
        <v/>
      </c>
      <c r="I676" s="18" t="str">
        <f>IF(OR($E676="", $F676=""), "", IF($E$8='Intro &amp; Setup'!$BX$9, $F676/$E676, IF($H$8='Intro &amp; Setup'!$BX$9, $F676/$H676, "")))</f>
        <v/>
      </c>
      <c r="J676" s="21" t="str">
        <f>IF(OR($E676="", $F676=""), "", IF($E$8='Intro &amp; Setup'!$BX$8, $F676/$E676, IF($H$8='Intro &amp; Setup'!$BX$8, $F676/$H676, "")))</f>
        <v/>
      </c>
      <c r="K676" s="97"/>
      <c r="L676" s="42" t="str">
        <f t="array" ref="L676">IF($W676="", "", IFERROR(INDEX('Standard Runs'!$D$11:$D$65, MATCH(1, ('Standard Runs'!$F$11:$F$65&lt;=E676)*('Standard Runs'!$G$11:$G$65&gt;=E676), 0)), ""))</f>
        <v/>
      </c>
      <c r="M676" s="45" t="str">
        <f t="shared" si="111"/>
        <v/>
      </c>
      <c r="N676" s="97"/>
      <c r="O676" s="52" t="str">
        <f t="shared" si="112"/>
        <v/>
      </c>
      <c r="P676" s="53" t="str">
        <f>IF(OR($L676="", $M676=""), "", COUNTIFS($L$11:$L$2510, $L676, $M$11:$M$2510, "&lt;"&amp;$M676)+1+COUNTIFS($L$11:$L676, $L676, $M$11:$M676, $M676)-1)</f>
        <v/>
      </c>
      <c r="Q676" s="97"/>
      <c r="R676" s="57" t="str">
        <f t="array" ref="R676">IF(OR($L676="", $M676=""), "", MIN(IF($L$11:$L$2510=$L676, $M$11:$M$2510)))</f>
        <v/>
      </c>
      <c r="S676" s="18" t="str">
        <f t="array" ref="S676">IF(OR($L676="", $M676=""), "", AVERAGEIF($L$11:$L$2510, $L676, $M$11:$M$2510))</f>
        <v/>
      </c>
      <c r="T676" s="21" t="str">
        <f t="array" ref="T676">IF(OR($L676="", $M676=""), "", MAX(IF($L$11:$L$2510=$L676, $M$11:$M$2510)))</f>
        <v/>
      </c>
      <c r="U676" s="97"/>
      <c r="W676" s="26" t="str">
        <f t="shared" si="113"/>
        <v/>
      </c>
      <c r="X676" s="26" t="str">
        <f t="shared" si="114"/>
        <v/>
      </c>
      <c r="Z676" s="48" t="str">
        <f>IFERROR(INDEX('Standard Runs'!$E$11:$E$65, MATCH($L676, 'Standard Runs'!$D$11:$D$65, 0)), "")</f>
        <v/>
      </c>
      <c r="AB676" s="26" t="str">
        <f t="shared" si="115"/>
        <v/>
      </c>
      <c r="AC676" s="26" t="str">
        <f t="shared" si="116"/>
        <v/>
      </c>
      <c r="AE676" s="26" t="str">
        <f t="shared" si="117"/>
        <v/>
      </c>
      <c r="AG676" s="26" t="str">
        <f>IF($D676="", "", COUNTIF($D$11:$D$2510, "&gt;"&amp;$D676)+1+COUNTIF($D$11:$D676, $D676)-1)</f>
        <v/>
      </c>
      <c r="AH676" s="92" t="str">
        <f t="shared" si="118"/>
        <v/>
      </c>
      <c r="AJ676" s="26" t="str">
        <f t="shared" si="119"/>
        <v/>
      </c>
      <c r="AK676" s="26" t="str">
        <f t="shared" si="120"/>
        <v/>
      </c>
    </row>
    <row r="677" spans="1:37" x14ac:dyDescent="0.25">
      <c r="A677" s="97"/>
      <c r="B677" s="26" t="str">
        <f t="shared" si="110"/>
        <v/>
      </c>
      <c r="C677" s="97"/>
      <c r="D677" s="123"/>
      <c r="E677" s="124"/>
      <c r="F677" s="125"/>
      <c r="G677" s="97"/>
      <c r="H677" s="24" t="str">
        <f>IF($E677="", "", IFERROR(ROUND($E677*INDEX('Intro &amp; Setup'!$BY$8:$BY$9, MATCH($E$8, 'Intro &amp; Setup'!$BX$8:$BX$9, 0)), 2), ""))</f>
        <v/>
      </c>
      <c r="I677" s="18" t="str">
        <f>IF(OR($E677="", $F677=""), "", IF($E$8='Intro &amp; Setup'!$BX$9, $F677/$E677, IF($H$8='Intro &amp; Setup'!$BX$9, $F677/$H677, "")))</f>
        <v/>
      </c>
      <c r="J677" s="21" t="str">
        <f>IF(OR($E677="", $F677=""), "", IF($E$8='Intro &amp; Setup'!$BX$8, $F677/$E677, IF($H$8='Intro &amp; Setup'!$BX$8, $F677/$H677, "")))</f>
        <v/>
      </c>
      <c r="K677" s="97"/>
      <c r="L677" s="42" t="str">
        <f t="array" ref="L677">IF($W677="", "", IFERROR(INDEX('Standard Runs'!$D$11:$D$65, MATCH(1, ('Standard Runs'!$F$11:$F$65&lt;=E677)*('Standard Runs'!$G$11:$G$65&gt;=E677), 0)), ""))</f>
        <v/>
      </c>
      <c r="M677" s="45" t="str">
        <f t="shared" si="111"/>
        <v/>
      </c>
      <c r="N677" s="97"/>
      <c r="O677" s="52" t="str">
        <f t="shared" si="112"/>
        <v/>
      </c>
      <c r="P677" s="53" t="str">
        <f>IF(OR($L677="", $M677=""), "", COUNTIFS($L$11:$L$2510, $L677, $M$11:$M$2510, "&lt;"&amp;$M677)+1+COUNTIFS($L$11:$L677, $L677, $M$11:$M677, $M677)-1)</f>
        <v/>
      </c>
      <c r="Q677" s="97"/>
      <c r="R677" s="57" t="str">
        <f t="array" ref="R677">IF(OR($L677="", $M677=""), "", MIN(IF($L$11:$L$2510=$L677, $M$11:$M$2510)))</f>
        <v/>
      </c>
      <c r="S677" s="18" t="str">
        <f t="array" ref="S677">IF(OR($L677="", $M677=""), "", AVERAGEIF($L$11:$L$2510, $L677, $M$11:$M$2510))</f>
        <v/>
      </c>
      <c r="T677" s="21" t="str">
        <f t="array" ref="T677">IF(OR($L677="", $M677=""), "", MAX(IF($L$11:$L$2510=$L677, $M$11:$M$2510)))</f>
        <v/>
      </c>
      <c r="U677" s="97"/>
      <c r="W677" s="26" t="str">
        <f t="shared" si="113"/>
        <v/>
      </c>
      <c r="X677" s="26" t="str">
        <f t="shared" si="114"/>
        <v/>
      </c>
      <c r="Z677" s="48" t="str">
        <f>IFERROR(INDEX('Standard Runs'!$E$11:$E$65, MATCH($L677, 'Standard Runs'!$D$11:$D$65, 0)), "")</f>
        <v/>
      </c>
      <c r="AB677" s="26" t="str">
        <f t="shared" si="115"/>
        <v/>
      </c>
      <c r="AC677" s="26" t="str">
        <f t="shared" si="116"/>
        <v/>
      </c>
      <c r="AE677" s="26" t="str">
        <f t="shared" si="117"/>
        <v/>
      </c>
      <c r="AG677" s="26" t="str">
        <f>IF($D677="", "", COUNTIF($D$11:$D$2510, "&gt;"&amp;$D677)+1+COUNTIF($D$11:$D677, $D677)-1)</f>
        <v/>
      </c>
      <c r="AH677" s="92" t="str">
        <f t="shared" si="118"/>
        <v/>
      </c>
      <c r="AJ677" s="26" t="str">
        <f t="shared" si="119"/>
        <v/>
      </c>
      <c r="AK677" s="26" t="str">
        <f t="shared" si="120"/>
        <v/>
      </c>
    </row>
    <row r="678" spans="1:37" x14ac:dyDescent="0.25">
      <c r="A678" s="97"/>
      <c r="B678" s="26" t="str">
        <f t="shared" si="110"/>
        <v/>
      </c>
      <c r="C678" s="97"/>
      <c r="D678" s="123"/>
      <c r="E678" s="124"/>
      <c r="F678" s="125"/>
      <c r="G678" s="97"/>
      <c r="H678" s="24" t="str">
        <f>IF($E678="", "", IFERROR(ROUND($E678*INDEX('Intro &amp; Setup'!$BY$8:$BY$9, MATCH($E$8, 'Intro &amp; Setup'!$BX$8:$BX$9, 0)), 2), ""))</f>
        <v/>
      </c>
      <c r="I678" s="18" t="str">
        <f>IF(OR($E678="", $F678=""), "", IF($E$8='Intro &amp; Setup'!$BX$9, $F678/$E678, IF($H$8='Intro &amp; Setup'!$BX$9, $F678/$H678, "")))</f>
        <v/>
      </c>
      <c r="J678" s="21" t="str">
        <f>IF(OR($E678="", $F678=""), "", IF($E$8='Intro &amp; Setup'!$BX$8, $F678/$E678, IF($H$8='Intro &amp; Setup'!$BX$8, $F678/$H678, "")))</f>
        <v/>
      </c>
      <c r="K678" s="97"/>
      <c r="L678" s="42" t="str">
        <f t="array" ref="L678">IF($W678="", "", IFERROR(INDEX('Standard Runs'!$D$11:$D$65, MATCH(1, ('Standard Runs'!$F$11:$F$65&lt;=E678)*('Standard Runs'!$G$11:$G$65&gt;=E678), 0)), ""))</f>
        <v/>
      </c>
      <c r="M678" s="45" t="str">
        <f t="shared" si="111"/>
        <v/>
      </c>
      <c r="N678" s="97"/>
      <c r="O678" s="52" t="str">
        <f t="shared" si="112"/>
        <v/>
      </c>
      <c r="P678" s="53" t="str">
        <f>IF(OR($L678="", $M678=""), "", COUNTIFS($L$11:$L$2510, $L678, $M$11:$M$2510, "&lt;"&amp;$M678)+1+COUNTIFS($L$11:$L678, $L678, $M$11:$M678, $M678)-1)</f>
        <v/>
      </c>
      <c r="Q678" s="97"/>
      <c r="R678" s="57" t="str">
        <f t="array" ref="R678">IF(OR($L678="", $M678=""), "", MIN(IF($L$11:$L$2510=$L678, $M$11:$M$2510)))</f>
        <v/>
      </c>
      <c r="S678" s="18" t="str">
        <f t="array" ref="S678">IF(OR($L678="", $M678=""), "", AVERAGEIF($L$11:$L$2510, $L678, $M$11:$M$2510))</f>
        <v/>
      </c>
      <c r="T678" s="21" t="str">
        <f t="array" ref="T678">IF(OR($L678="", $M678=""), "", MAX(IF($L$11:$L$2510=$L678, $M$11:$M$2510)))</f>
        <v/>
      </c>
      <c r="U678" s="97"/>
      <c r="W678" s="26" t="str">
        <f t="shared" si="113"/>
        <v/>
      </c>
      <c r="X678" s="26" t="str">
        <f t="shared" si="114"/>
        <v/>
      </c>
      <c r="Z678" s="48" t="str">
        <f>IFERROR(INDEX('Standard Runs'!$E$11:$E$65, MATCH($L678, 'Standard Runs'!$D$11:$D$65, 0)), "")</f>
        <v/>
      </c>
      <c r="AB678" s="26" t="str">
        <f t="shared" si="115"/>
        <v/>
      </c>
      <c r="AC678" s="26" t="str">
        <f t="shared" si="116"/>
        <v/>
      </c>
      <c r="AE678" s="26" t="str">
        <f t="shared" si="117"/>
        <v/>
      </c>
      <c r="AG678" s="26" t="str">
        <f>IF($D678="", "", COUNTIF($D$11:$D$2510, "&gt;"&amp;$D678)+1+COUNTIF($D$11:$D678, $D678)-1)</f>
        <v/>
      </c>
      <c r="AH678" s="92" t="str">
        <f t="shared" si="118"/>
        <v/>
      </c>
      <c r="AJ678" s="26" t="str">
        <f t="shared" si="119"/>
        <v/>
      </c>
      <c r="AK678" s="26" t="str">
        <f t="shared" si="120"/>
        <v/>
      </c>
    </row>
    <row r="679" spans="1:37" x14ac:dyDescent="0.25">
      <c r="A679" s="97"/>
      <c r="B679" s="26" t="str">
        <f t="shared" si="110"/>
        <v/>
      </c>
      <c r="C679" s="97"/>
      <c r="D679" s="123"/>
      <c r="E679" s="124"/>
      <c r="F679" s="125"/>
      <c r="G679" s="97"/>
      <c r="H679" s="24" t="str">
        <f>IF($E679="", "", IFERROR(ROUND($E679*INDEX('Intro &amp; Setup'!$BY$8:$BY$9, MATCH($E$8, 'Intro &amp; Setup'!$BX$8:$BX$9, 0)), 2), ""))</f>
        <v/>
      </c>
      <c r="I679" s="18" t="str">
        <f>IF(OR($E679="", $F679=""), "", IF($E$8='Intro &amp; Setup'!$BX$9, $F679/$E679, IF($H$8='Intro &amp; Setup'!$BX$9, $F679/$H679, "")))</f>
        <v/>
      </c>
      <c r="J679" s="21" t="str">
        <f>IF(OR($E679="", $F679=""), "", IF($E$8='Intro &amp; Setup'!$BX$8, $F679/$E679, IF($H$8='Intro &amp; Setup'!$BX$8, $F679/$H679, "")))</f>
        <v/>
      </c>
      <c r="K679" s="97"/>
      <c r="L679" s="42" t="str">
        <f t="array" ref="L679">IF($W679="", "", IFERROR(INDEX('Standard Runs'!$D$11:$D$65, MATCH(1, ('Standard Runs'!$F$11:$F$65&lt;=E679)*('Standard Runs'!$G$11:$G$65&gt;=E679), 0)), ""))</f>
        <v/>
      </c>
      <c r="M679" s="45" t="str">
        <f t="shared" si="111"/>
        <v/>
      </c>
      <c r="N679" s="97"/>
      <c r="O679" s="52" t="str">
        <f t="shared" si="112"/>
        <v/>
      </c>
      <c r="P679" s="53" t="str">
        <f>IF(OR($L679="", $M679=""), "", COUNTIFS($L$11:$L$2510, $L679, $M$11:$M$2510, "&lt;"&amp;$M679)+1+COUNTIFS($L$11:$L679, $L679, $M$11:$M679, $M679)-1)</f>
        <v/>
      </c>
      <c r="Q679" s="97"/>
      <c r="R679" s="57" t="str">
        <f t="array" ref="R679">IF(OR($L679="", $M679=""), "", MIN(IF($L$11:$L$2510=$L679, $M$11:$M$2510)))</f>
        <v/>
      </c>
      <c r="S679" s="18" t="str">
        <f t="array" ref="S679">IF(OR($L679="", $M679=""), "", AVERAGEIF($L$11:$L$2510, $L679, $M$11:$M$2510))</f>
        <v/>
      </c>
      <c r="T679" s="21" t="str">
        <f t="array" ref="T679">IF(OR($L679="", $M679=""), "", MAX(IF($L$11:$L$2510=$L679, $M$11:$M$2510)))</f>
        <v/>
      </c>
      <c r="U679" s="97"/>
      <c r="W679" s="26" t="str">
        <f t="shared" si="113"/>
        <v/>
      </c>
      <c r="X679" s="26" t="str">
        <f t="shared" si="114"/>
        <v/>
      </c>
      <c r="Z679" s="48" t="str">
        <f>IFERROR(INDEX('Standard Runs'!$E$11:$E$65, MATCH($L679, 'Standard Runs'!$D$11:$D$65, 0)), "")</f>
        <v/>
      </c>
      <c r="AB679" s="26" t="str">
        <f t="shared" si="115"/>
        <v/>
      </c>
      <c r="AC679" s="26" t="str">
        <f t="shared" si="116"/>
        <v/>
      </c>
      <c r="AE679" s="26" t="str">
        <f t="shared" si="117"/>
        <v/>
      </c>
      <c r="AG679" s="26" t="str">
        <f>IF($D679="", "", COUNTIF($D$11:$D$2510, "&gt;"&amp;$D679)+1+COUNTIF($D$11:$D679, $D679)-1)</f>
        <v/>
      </c>
      <c r="AH679" s="92" t="str">
        <f t="shared" si="118"/>
        <v/>
      </c>
      <c r="AJ679" s="26" t="str">
        <f t="shared" si="119"/>
        <v/>
      </c>
      <c r="AK679" s="26" t="str">
        <f t="shared" si="120"/>
        <v/>
      </c>
    </row>
    <row r="680" spans="1:37" x14ac:dyDescent="0.25">
      <c r="A680" s="97"/>
      <c r="B680" s="26" t="str">
        <f t="shared" si="110"/>
        <v/>
      </c>
      <c r="C680" s="97"/>
      <c r="D680" s="123"/>
      <c r="E680" s="124"/>
      <c r="F680" s="125"/>
      <c r="G680" s="97"/>
      <c r="H680" s="24" t="str">
        <f>IF($E680="", "", IFERROR(ROUND($E680*INDEX('Intro &amp; Setup'!$BY$8:$BY$9, MATCH($E$8, 'Intro &amp; Setup'!$BX$8:$BX$9, 0)), 2), ""))</f>
        <v/>
      </c>
      <c r="I680" s="18" t="str">
        <f>IF(OR($E680="", $F680=""), "", IF($E$8='Intro &amp; Setup'!$BX$9, $F680/$E680, IF($H$8='Intro &amp; Setup'!$BX$9, $F680/$H680, "")))</f>
        <v/>
      </c>
      <c r="J680" s="21" t="str">
        <f>IF(OR($E680="", $F680=""), "", IF($E$8='Intro &amp; Setup'!$BX$8, $F680/$E680, IF($H$8='Intro &amp; Setup'!$BX$8, $F680/$H680, "")))</f>
        <v/>
      </c>
      <c r="K680" s="97"/>
      <c r="L680" s="42" t="str">
        <f t="array" ref="L680">IF($W680="", "", IFERROR(INDEX('Standard Runs'!$D$11:$D$65, MATCH(1, ('Standard Runs'!$F$11:$F$65&lt;=E680)*('Standard Runs'!$G$11:$G$65&gt;=E680), 0)), ""))</f>
        <v/>
      </c>
      <c r="M680" s="45" t="str">
        <f t="shared" si="111"/>
        <v/>
      </c>
      <c r="N680" s="97"/>
      <c r="O680" s="52" t="str">
        <f t="shared" si="112"/>
        <v/>
      </c>
      <c r="P680" s="53" t="str">
        <f>IF(OR($L680="", $M680=""), "", COUNTIFS($L$11:$L$2510, $L680, $M$11:$M$2510, "&lt;"&amp;$M680)+1+COUNTIFS($L$11:$L680, $L680, $M$11:$M680, $M680)-1)</f>
        <v/>
      </c>
      <c r="Q680" s="97"/>
      <c r="R680" s="57" t="str">
        <f t="array" ref="R680">IF(OR($L680="", $M680=""), "", MIN(IF($L$11:$L$2510=$L680, $M$11:$M$2510)))</f>
        <v/>
      </c>
      <c r="S680" s="18" t="str">
        <f t="array" ref="S680">IF(OR($L680="", $M680=""), "", AVERAGEIF($L$11:$L$2510, $L680, $M$11:$M$2510))</f>
        <v/>
      </c>
      <c r="T680" s="21" t="str">
        <f t="array" ref="T680">IF(OR($L680="", $M680=""), "", MAX(IF($L$11:$L$2510=$L680, $M$11:$M$2510)))</f>
        <v/>
      </c>
      <c r="U680" s="97"/>
      <c r="W680" s="26" t="str">
        <f t="shared" si="113"/>
        <v/>
      </c>
      <c r="X680" s="26" t="str">
        <f t="shared" si="114"/>
        <v/>
      </c>
      <c r="Z680" s="48" t="str">
        <f>IFERROR(INDEX('Standard Runs'!$E$11:$E$65, MATCH($L680, 'Standard Runs'!$D$11:$D$65, 0)), "")</f>
        <v/>
      </c>
      <c r="AB680" s="26" t="str">
        <f t="shared" si="115"/>
        <v/>
      </c>
      <c r="AC680" s="26" t="str">
        <f t="shared" si="116"/>
        <v/>
      </c>
      <c r="AE680" s="26" t="str">
        <f t="shared" si="117"/>
        <v/>
      </c>
      <c r="AG680" s="26" t="str">
        <f>IF($D680="", "", COUNTIF($D$11:$D$2510, "&gt;"&amp;$D680)+1+COUNTIF($D$11:$D680, $D680)-1)</f>
        <v/>
      </c>
      <c r="AH680" s="92" t="str">
        <f t="shared" si="118"/>
        <v/>
      </c>
      <c r="AJ680" s="26" t="str">
        <f t="shared" si="119"/>
        <v/>
      </c>
      <c r="AK680" s="26" t="str">
        <f t="shared" si="120"/>
        <v/>
      </c>
    </row>
    <row r="681" spans="1:37" x14ac:dyDescent="0.25">
      <c r="A681" s="97"/>
      <c r="B681" s="26" t="str">
        <f t="shared" si="110"/>
        <v/>
      </c>
      <c r="C681" s="97"/>
      <c r="D681" s="123"/>
      <c r="E681" s="124"/>
      <c r="F681" s="125"/>
      <c r="G681" s="97"/>
      <c r="H681" s="24" t="str">
        <f>IF($E681="", "", IFERROR(ROUND($E681*INDEX('Intro &amp; Setup'!$BY$8:$BY$9, MATCH($E$8, 'Intro &amp; Setup'!$BX$8:$BX$9, 0)), 2), ""))</f>
        <v/>
      </c>
      <c r="I681" s="18" t="str">
        <f>IF(OR($E681="", $F681=""), "", IF($E$8='Intro &amp; Setup'!$BX$9, $F681/$E681, IF($H$8='Intro &amp; Setup'!$BX$9, $F681/$H681, "")))</f>
        <v/>
      </c>
      <c r="J681" s="21" t="str">
        <f>IF(OR($E681="", $F681=""), "", IF($E$8='Intro &amp; Setup'!$BX$8, $F681/$E681, IF($H$8='Intro &amp; Setup'!$BX$8, $F681/$H681, "")))</f>
        <v/>
      </c>
      <c r="K681" s="97"/>
      <c r="L681" s="42" t="str">
        <f t="array" ref="L681">IF($W681="", "", IFERROR(INDEX('Standard Runs'!$D$11:$D$65, MATCH(1, ('Standard Runs'!$F$11:$F$65&lt;=E681)*('Standard Runs'!$G$11:$G$65&gt;=E681), 0)), ""))</f>
        <v/>
      </c>
      <c r="M681" s="45" t="str">
        <f t="shared" si="111"/>
        <v/>
      </c>
      <c r="N681" s="97"/>
      <c r="O681" s="52" t="str">
        <f t="shared" si="112"/>
        <v/>
      </c>
      <c r="P681" s="53" t="str">
        <f>IF(OR($L681="", $M681=""), "", COUNTIFS($L$11:$L$2510, $L681, $M$11:$M$2510, "&lt;"&amp;$M681)+1+COUNTIFS($L$11:$L681, $L681, $M$11:$M681, $M681)-1)</f>
        <v/>
      </c>
      <c r="Q681" s="97"/>
      <c r="R681" s="57" t="str">
        <f t="array" ref="R681">IF(OR($L681="", $M681=""), "", MIN(IF($L$11:$L$2510=$L681, $M$11:$M$2510)))</f>
        <v/>
      </c>
      <c r="S681" s="18" t="str">
        <f t="array" ref="S681">IF(OR($L681="", $M681=""), "", AVERAGEIF($L$11:$L$2510, $L681, $M$11:$M$2510))</f>
        <v/>
      </c>
      <c r="T681" s="21" t="str">
        <f t="array" ref="T681">IF(OR($L681="", $M681=""), "", MAX(IF($L$11:$L$2510=$L681, $M$11:$M$2510)))</f>
        <v/>
      </c>
      <c r="U681" s="97"/>
      <c r="W681" s="26" t="str">
        <f t="shared" si="113"/>
        <v/>
      </c>
      <c r="X681" s="26" t="str">
        <f t="shared" si="114"/>
        <v/>
      </c>
      <c r="Z681" s="48" t="str">
        <f>IFERROR(INDEX('Standard Runs'!$E$11:$E$65, MATCH($L681, 'Standard Runs'!$D$11:$D$65, 0)), "")</f>
        <v/>
      </c>
      <c r="AB681" s="26" t="str">
        <f t="shared" si="115"/>
        <v/>
      </c>
      <c r="AC681" s="26" t="str">
        <f t="shared" si="116"/>
        <v/>
      </c>
      <c r="AE681" s="26" t="str">
        <f t="shared" si="117"/>
        <v/>
      </c>
      <c r="AG681" s="26" t="str">
        <f>IF($D681="", "", COUNTIF($D$11:$D$2510, "&gt;"&amp;$D681)+1+COUNTIF($D$11:$D681, $D681)-1)</f>
        <v/>
      </c>
      <c r="AH681" s="92" t="str">
        <f t="shared" si="118"/>
        <v/>
      </c>
      <c r="AJ681" s="26" t="str">
        <f t="shared" si="119"/>
        <v/>
      </c>
      <c r="AK681" s="26" t="str">
        <f t="shared" si="120"/>
        <v/>
      </c>
    </row>
    <row r="682" spans="1:37" x14ac:dyDescent="0.25">
      <c r="A682" s="97"/>
      <c r="B682" s="26" t="str">
        <f t="shared" si="110"/>
        <v/>
      </c>
      <c r="C682" s="97"/>
      <c r="D682" s="123"/>
      <c r="E682" s="124"/>
      <c r="F682" s="125"/>
      <c r="G682" s="97"/>
      <c r="H682" s="24" t="str">
        <f>IF($E682="", "", IFERROR(ROUND($E682*INDEX('Intro &amp; Setup'!$BY$8:$BY$9, MATCH($E$8, 'Intro &amp; Setup'!$BX$8:$BX$9, 0)), 2), ""))</f>
        <v/>
      </c>
      <c r="I682" s="18" t="str">
        <f>IF(OR($E682="", $F682=""), "", IF($E$8='Intro &amp; Setup'!$BX$9, $F682/$E682, IF($H$8='Intro &amp; Setup'!$BX$9, $F682/$H682, "")))</f>
        <v/>
      </c>
      <c r="J682" s="21" t="str">
        <f>IF(OR($E682="", $F682=""), "", IF($E$8='Intro &amp; Setup'!$BX$8, $F682/$E682, IF($H$8='Intro &amp; Setup'!$BX$8, $F682/$H682, "")))</f>
        <v/>
      </c>
      <c r="K682" s="97"/>
      <c r="L682" s="42" t="str">
        <f t="array" ref="L682">IF($W682="", "", IFERROR(INDEX('Standard Runs'!$D$11:$D$65, MATCH(1, ('Standard Runs'!$F$11:$F$65&lt;=E682)*('Standard Runs'!$G$11:$G$65&gt;=E682), 0)), ""))</f>
        <v/>
      </c>
      <c r="M682" s="45" t="str">
        <f t="shared" si="111"/>
        <v/>
      </c>
      <c r="N682" s="97"/>
      <c r="O682" s="52" t="str">
        <f t="shared" si="112"/>
        <v/>
      </c>
      <c r="P682" s="53" t="str">
        <f>IF(OR($L682="", $M682=""), "", COUNTIFS($L$11:$L$2510, $L682, $M$11:$M$2510, "&lt;"&amp;$M682)+1+COUNTIFS($L$11:$L682, $L682, $M$11:$M682, $M682)-1)</f>
        <v/>
      </c>
      <c r="Q682" s="97"/>
      <c r="R682" s="57" t="str">
        <f t="array" ref="R682">IF(OR($L682="", $M682=""), "", MIN(IF($L$11:$L$2510=$L682, $M$11:$M$2510)))</f>
        <v/>
      </c>
      <c r="S682" s="18" t="str">
        <f t="array" ref="S682">IF(OR($L682="", $M682=""), "", AVERAGEIF($L$11:$L$2510, $L682, $M$11:$M$2510))</f>
        <v/>
      </c>
      <c r="T682" s="21" t="str">
        <f t="array" ref="T682">IF(OR($L682="", $M682=""), "", MAX(IF($L$11:$L$2510=$L682, $M$11:$M$2510)))</f>
        <v/>
      </c>
      <c r="U682" s="97"/>
      <c r="W682" s="26" t="str">
        <f t="shared" si="113"/>
        <v/>
      </c>
      <c r="X682" s="26" t="str">
        <f t="shared" si="114"/>
        <v/>
      </c>
      <c r="Z682" s="48" t="str">
        <f>IFERROR(INDEX('Standard Runs'!$E$11:$E$65, MATCH($L682, 'Standard Runs'!$D$11:$D$65, 0)), "")</f>
        <v/>
      </c>
      <c r="AB682" s="26" t="str">
        <f t="shared" si="115"/>
        <v/>
      </c>
      <c r="AC682" s="26" t="str">
        <f t="shared" si="116"/>
        <v/>
      </c>
      <c r="AE682" s="26" t="str">
        <f t="shared" si="117"/>
        <v/>
      </c>
      <c r="AG682" s="26" t="str">
        <f>IF($D682="", "", COUNTIF($D$11:$D$2510, "&gt;"&amp;$D682)+1+COUNTIF($D$11:$D682, $D682)-1)</f>
        <v/>
      </c>
      <c r="AH682" s="92" t="str">
        <f t="shared" si="118"/>
        <v/>
      </c>
      <c r="AJ682" s="26" t="str">
        <f t="shared" si="119"/>
        <v/>
      </c>
      <c r="AK682" s="26" t="str">
        <f t="shared" si="120"/>
        <v/>
      </c>
    </row>
    <row r="683" spans="1:37" x14ac:dyDescent="0.25">
      <c r="A683" s="97"/>
      <c r="B683" s="26" t="str">
        <f t="shared" si="110"/>
        <v/>
      </c>
      <c r="C683" s="97"/>
      <c r="D683" s="123"/>
      <c r="E683" s="124"/>
      <c r="F683" s="125"/>
      <c r="G683" s="97"/>
      <c r="H683" s="24" t="str">
        <f>IF($E683="", "", IFERROR(ROUND($E683*INDEX('Intro &amp; Setup'!$BY$8:$BY$9, MATCH($E$8, 'Intro &amp; Setup'!$BX$8:$BX$9, 0)), 2), ""))</f>
        <v/>
      </c>
      <c r="I683" s="18" t="str">
        <f>IF(OR($E683="", $F683=""), "", IF($E$8='Intro &amp; Setup'!$BX$9, $F683/$E683, IF($H$8='Intro &amp; Setup'!$BX$9, $F683/$H683, "")))</f>
        <v/>
      </c>
      <c r="J683" s="21" t="str">
        <f>IF(OR($E683="", $F683=""), "", IF($E$8='Intro &amp; Setup'!$BX$8, $F683/$E683, IF($H$8='Intro &amp; Setup'!$BX$8, $F683/$H683, "")))</f>
        <v/>
      </c>
      <c r="K683" s="97"/>
      <c r="L683" s="42" t="str">
        <f t="array" ref="L683">IF($W683="", "", IFERROR(INDEX('Standard Runs'!$D$11:$D$65, MATCH(1, ('Standard Runs'!$F$11:$F$65&lt;=E683)*('Standard Runs'!$G$11:$G$65&gt;=E683), 0)), ""))</f>
        <v/>
      </c>
      <c r="M683" s="45" t="str">
        <f t="shared" si="111"/>
        <v/>
      </c>
      <c r="N683" s="97"/>
      <c r="O683" s="52" t="str">
        <f t="shared" si="112"/>
        <v/>
      </c>
      <c r="P683" s="53" t="str">
        <f>IF(OR($L683="", $M683=""), "", COUNTIFS($L$11:$L$2510, $L683, $M$11:$M$2510, "&lt;"&amp;$M683)+1+COUNTIFS($L$11:$L683, $L683, $M$11:$M683, $M683)-1)</f>
        <v/>
      </c>
      <c r="Q683" s="97"/>
      <c r="R683" s="57" t="str">
        <f t="array" ref="R683">IF(OR($L683="", $M683=""), "", MIN(IF($L$11:$L$2510=$L683, $M$11:$M$2510)))</f>
        <v/>
      </c>
      <c r="S683" s="18" t="str">
        <f t="array" ref="S683">IF(OR($L683="", $M683=""), "", AVERAGEIF($L$11:$L$2510, $L683, $M$11:$M$2510))</f>
        <v/>
      </c>
      <c r="T683" s="21" t="str">
        <f t="array" ref="T683">IF(OR($L683="", $M683=""), "", MAX(IF($L$11:$L$2510=$L683, $M$11:$M$2510)))</f>
        <v/>
      </c>
      <c r="U683" s="97"/>
      <c r="W683" s="26" t="str">
        <f t="shared" si="113"/>
        <v/>
      </c>
      <c r="X683" s="26" t="str">
        <f t="shared" si="114"/>
        <v/>
      </c>
      <c r="Z683" s="48" t="str">
        <f>IFERROR(INDEX('Standard Runs'!$E$11:$E$65, MATCH($L683, 'Standard Runs'!$D$11:$D$65, 0)), "")</f>
        <v/>
      </c>
      <c r="AB683" s="26" t="str">
        <f t="shared" si="115"/>
        <v/>
      </c>
      <c r="AC683" s="26" t="str">
        <f t="shared" si="116"/>
        <v/>
      </c>
      <c r="AE683" s="26" t="str">
        <f t="shared" si="117"/>
        <v/>
      </c>
      <c r="AG683" s="26" t="str">
        <f>IF($D683="", "", COUNTIF($D$11:$D$2510, "&gt;"&amp;$D683)+1+COUNTIF($D$11:$D683, $D683)-1)</f>
        <v/>
      </c>
      <c r="AH683" s="92" t="str">
        <f t="shared" si="118"/>
        <v/>
      </c>
      <c r="AJ683" s="26" t="str">
        <f t="shared" si="119"/>
        <v/>
      </c>
      <c r="AK683" s="26" t="str">
        <f t="shared" si="120"/>
        <v/>
      </c>
    </row>
    <row r="684" spans="1:37" x14ac:dyDescent="0.25">
      <c r="A684" s="97"/>
      <c r="B684" s="26" t="str">
        <f t="shared" si="110"/>
        <v/>
      </c>
      <c r="C684" s="97"/>
      <c r="D684" s="123"/>
      <c r="E684" s="124"/>
      <c r="F684" s="125"/>
      <c r="G684" s="97"/>
      <c r="H684" s="24" t="str">
        <f>IF($E684="", "", IFERROR(ROUND($E684*INDEX('Intro &amp; Setup'!$BY$8:$BY$9, MATCH($E$8, 'Intro &amp; Setup'!$BX$8:$BX$9, 0)), 2), ""))</f>
        <v/>
      </c>
      <c r="I684" s="18" t="str">
        <f>IF(OR($E684="", $F684=""), "", IF($E$8='Intro &amp; Setup'!$BX$9, $F684/$E684, IF($H$8='Intro &amp; Setup'!$BX$9, $F684/$H684, "")))</f>
        <v/>
      </c>
      <c r="J684" s="21" t="str">
        <f>IF(OR($E684="", $F684=""), "", IF($E$8='Intro &amp; Setup'!$BX$8, $F684/$E684, IF($H$8='Intro &amp; Setup'!$BX$8, $F684/$H684, "")))</f>
        <v/>
      </c>
      <c r="K684" s="97"/>
      <c r="L684" s="42" t="str">
        <f t="array" ref="L684">IF($W684="", "", IFERROR(INDEX('Standard Runs'!$D$11:$D$65, MATCH(1, ('Standard Runs'!$F$11:$F$65&lt;=E684)*('Standard Runs'!$G$11:$G$65&gt;=E684), 0)), ""))</f>
        <v/>
      </c>
      <c r="M684" s="45" t="str">
        <f t="shared" si="111"/>
        <v/>
      </c>
      <c r="N684" s="97"/>
      <c r="O684" s="52" t="str">
        <f t="shared" si="112"/>
        <v/>
      </c>
      <c r="P684" s="53" t="str">
        <f>IF(OR($L684="", $M684=""), "", COUNTIFS($L$11:$L$2510, $L684, $M$11:$M$2510, "&lt;"&amp;$M684)+1+COUNTIFS($L$11:$L684, $L684, $M$11:$M684, $M684)-1)</f>
        <v/>
      </c>
      <c r="Q684" s="97"/>
      <c r="R684" s="57" t="str">
        <f t="array" ref="R684">IF(OR($L684="", $M684=""), "", MIN(IF($L$11:$L$2510=$L684, $M$11:$M$2510)))</f>
        <v/>
      </c>
      <c r="S684" s="18" t="str">
        <f t="array" ref="S684">IF(OR($L684="", $M684=""), "", AVERAGEIF($L$11:$L$2510, $L684, $M$11:$M$2510))</f>
        <v/>
      </c>
      <c r="T684" s="21" t="str">
        <f t="array" ref="T684">IF(OR($L684="", $M684=""), "", MAX(IF($L$11:$L$2510=$L684, $M$11:$M$2510)))</f>
        <v/>
      </c>
      <c r="U684" s="97"/>
      <c r="W684" s="26" t="str">
        <f t="shared" si="113"/>
        <v/>
      </c>
      <c r="X684" s="26" t="str">
        <f t="shared" si="114"/>
        <v/>
      </c>
      <c r="Z684" s="48" t="str">
        <f>IFERROR(INDEX('Standard Runs'!$E$11:$E$65, MATCH($L684, 'Standard Runs'!$D$11:$D$65, 0)), "")</f>
        <v/>
      </c>
      <c r="AB684" s="26" t="str">
        <f t="shared" si="115"/>
        <v/>
      </c>
      <c r="AC684" s="26" t="str">
        <f t="shared" si="116"/>
        <v/>
      </c>
      <c r="AE684" s="26" t="str">
        <f t="shared" si="117"/>
        <v/>
      </c>
      <c r="AG684" s="26" t="str">
        <f>IF($D684="", "", COUNTIF($D$11:$D$2510, "&gt;"&amp;$D684)+1+COUNTIF($D$11:$D684, $D684)-1)</f>
        <v/>
      </c>
      <c r="AH684" s="92" t="str">
        <f t="shared" si="118"/>
        <v/>
      </c>
      <c r="AJ684" s="26" t="str">
        <f t="shared" si="119"/>
        <v/>
      </c>
      <c r="AK684" s="26" t="str">
        <f t="shared" si="120"/>
        <v/>
      </c>
    </row>
    <row r="685" spans="1:37" x14ac:dyDescent="0.25">
      <c r="A685" s="97"/>
      <c r="B685" s="26" t="str">
        <f t="shared" si="110"/>
        <v/>
      </c>
      <c r="C685" s="97"/>
      <c r="D685" s="123"/>
      <c r="E685" s="124"/>
      <c r="F685" s="125"/>
      <c r="G685" s="97"/>
      <c r="H685" s="24" t="str">
        <f>IF($E685="", "", IFERROR(ROUND($E685*INDEX('Intro &amp; Setup'!$BY$8:$BY$9, MATCH($E$8, 'Intro &amp; Setup'!$BX$8:$BX$9, 0)), 2), ""))</f>
        <v/>
      </c>
      <c r="I685" s="18" t="str">
        <f>IF(OR($E685="", $F685=""), "", IF($E$8='Intro &amp; Setup'!$BX$9, $F685/$E685, IF($H$8='Intro &amp; Setup'!$BX$9, $F685/$H685, "")))</f>
        <v/>
      </c>
      <c r="J685" s="21" t="str">
        <f>IF(OR($E685="", $F685=""), "", IF($E$8='Intro &amp; Setup'!$BX$8, $F685/$E685, IF($H$8='Intro &amp; Setup'!$BX$8, $F685/$H685, "")))</f>
        <v/>
      </c>
      <c r="K685" s="97"/>
      <c r="L685" s="42" t="str">
        <f t="array" ref="L685">IF($W685="", "", IFERROR(INDEX('Standard Runs'!$D$11:$D$65, MATCH(1, ('Standard Runs'!$F$11:$F$65&lt;=E685)*('Standard Runs'!$G$11:$G$65&gt;=E685), 0)), ""))</f>
        <v/>
      </c>
      <c r="M685" s="45" t="str">
        <f t="shared" si="111"/>
        <v/>
      </c>
      <c r="N685" s="97"/>
      <c r="O685" s="52" t="str">
        <f t="shared" si="112"/>
        <v/>
      </c>
      <c r="P685" s="53" t="str">
        <f>IF(OR($L685="", $M685=""), "", COUNTIFS($L$11:$L$2510, $L685, $M$11:$M$2510, "&lt;"&amp;$M685)+1+COUNTIFS($L$11:$L685, $L685, $M$11:$M685, $M685)-1)</f>
        <v/>
      </c>
      <c r="Q685" s="97"/>
      <c r="R685" s="57" t="str">
        <f t="array" ref="R685">IF(OR($L685="", $M685=""), "", MIN(IF($L$11:$L$2510=$L685, $M$11:$M$2510)))</f>
        <v/>
      </c>
      <c r="S685" s="18" t="str">
        <f t="array" ref="S685">IF(OR($L685="", $M685=""), "", AVERAGEIF($L$11:$L$2510, $L685, $M$11:$M$2510))</f>
        <v/>
      </c>
      <c r="T685" s="21" t="str">
        <f t="array" ref="T685">IF(OR($L685="", $M685=""), "", MAX(IF($L$11:$L$2510=$L685, $M$11:$M$2510)))</f>
        <v/>
      </c>
      <c r="U685" s="97"/>
      <c r="W685" s="26" t="str">
        <f t="shared" si="113"/>
        <v/>
      </c>
      <c r="X685" s="26" t="str">
        <f t="shared" si="114"/>
        <v/>
      </c>
      <c r="Z685" s="48" t="str">
        <f>IFERROR(INDEX('Standard Runs'!$E$11:$E$65, MATCH($L685, 'Standard Runs'!$D$11:$D$65, 0)), "")</f>
        <v/>
      </c>
      <c r="AB685" s="26" t="str">
        <f t="shared" si="115"/>
        <v/>
      </c>
      <c r="AC685" s="26" t="str">
        <f t="shared" si="116"/>
        <v/>
      </c>
      <c r="AE685" s="26" t="str">
        <f t="shared" si="117"/>
        <v/>
      </c>
      <c r="AG685" s="26" t="str">
        <f>IF($D685="", "", COUNTIF($D$11:$D$2510, "&gt;"&amp;$D685)+1+COUNTIF($D$11:$D685, $D685)-1)</f>
        <v/>
      </c>
      <c r="AH685" s="92" t="str">
        <f t="shared" si="118"/>
        <v/>
      </c>
      <c r="AJ685" s="26" t="str">
        <f t="shared" si="119"/>
        <v/>
      </c>
      <c r="AK685" s="26" t="str">
        <f t="shared" si="120"/>
        <v/>
      </c>
    </row>
    <row r="686" spans="1:37" x14ac:dyDescent="0.25">
      <c r="A686" s="97"/>
      <c r="B686" s="26" t="str">
        <f t="shared" si="110"/>
        <v/>
      </c>
      <c r="C686" s="97"/>
      <c r="D686" s="123"/>
      <c r="E686" s="124"/>
      <c r="F686" s="125"/>
      <c r="G686" s="97"/>
      <c r="H686" s="24" t="str">
        <f>IF($E686="", "", IFERROR(ROUND($E686*INDEX('Intro &amp; Setup'!$BY$8:$BY$9, MATCH($E$8, 'Intro &amp; Setup'!$BX$8:$BX$9, 0)), 2), ""))</f>
        <v/>
      </c>
      <c r="I686" s="18" t="str">
        <f>IF(OR($E686="", $F686=""), "", IF($E$8='Intro &amp; Setup'!$BX$9, $F686/$E686, IF($H$8='Intro &amp; Setup'!$BX$9, $F686/$H686, "")))</f>
        <v/>
      </c>
      <c r="J686" s="21" t="str">
        <f>IF(OR($E686="", $F686=""), "", IF($E$8='Intro &amp; Setup'!$BX$8, $F686/$E686, IF($H$8='Intro &amp; Setup'!$BX$8, $F686/$H686, "")))</f>
        <v/>
      </c>
      <c r="K686" s="97"/>
      <c r="L686" s="42" t="str">
        <f t="array" ref="L686">IF($W686="", "", IFERROR(INDEX('Standard Runs'!$D$11:$D$65, MATCH(1, ('Standard Runs'!$F$11:$F$65&lt;=E686)*('Standard Runs'!$G$11:$G$65&gt;=E686), 0)), ""))</f>
        <v/>
      </c>
      <c r="M686" s="45" t="str">
        <f t="shared" si="111"/>
        <v/>
      </c>
      <c r="N686" s="97"/>
      <c r="O686" s="52" t="str">
        <f t="shared" si="112"/>
        <v/>
      </c>
      <c r="P686" s="53" t="str">
        <f>IF(OR($L686="", $M686=""), "", COUNTIFS($L$11:$L$2510, $L686, $M$11:$M$2510, "&lt;"&amp;$M686)+1+COUNTIFS($L$11:$L686, $L686, $M$11:$M686, $M686)-1)</f>
        <v/>
      </c>
      <c r="Q686" s="97"/>
      <c r="R686" s="57" t="str">
        <f t="array" ref="R686">IF(OR($L686="", $M686=""), "", MIN(IF($L$11:$L$2510=$L686, $M$11:$M$2510)))</f>
        <v/>
      </c>
      <c r="S686" s="18" t="str">
        <f t="array" ref="S686">IF(OR($L686="", $M686=""), "", AVERAGEIF($L$11:$L$2510, $L686, $M$11:$M$2510))</f>
        <v/>
      </c>
      <c r="T686" s="21" t="str">
        <f t="array" ref="T686">IF(OR($L686="", $M686=""), "", MAX(IF($L$11:$L$2510=$L686, $M$11:$M$2510)))</f>
        <v/>
      </c>
      <c r="U686" s="97"/>
      <c r="W686" s="26" t="str">
        <f t="shared" si="113"/>
        <v/>
      </c>
      <c r="X686" s="26" t="str">
        <f t="shared" si="114"/>
        <v/>
      </c>
      <c r="Z686" s="48" t="str">
        <f>IFERROR(INDEX('Standard Runs'!$E$11:$E$65, MATCH($L686, 'Standard Runs'!$D$11:$D$65, 0)), "")</f>
        <v/>
      </c>
      <c r="AB686" s="26" t="str">
        <f t="shared" si="115"/>
        <v/>
      </c>
      <c r="AC686" s="26" t="str">
        <f t="shared" si="116"/>
        <v/>
      </c>
      <c r="AE686" s="26" t="str">
        <f t="shared" si="117"/>
        <v/>
      </c>
      <c r="AG686" s="26" t="str">
        <f>IF($D686="", "", COUNTIF($D$11:$D$2510, "&gt;"&amp;$D686)+1+COUNTIF($D$11:$D686, $D686)-1)</f>
        <v/>
      </c>
      <c r="AH686" s="92" t="str">
        <f t="shared" si="118"/>
        <v/>
      </c>
      <c r="AJ686" s="26" t="str">
        <f t="shared" si="119"/>
        <v/>
      </c>
      <c r="AK686" s="26" t="str">
        <f t="shared" si="120"/>
        <v/>
      </c>
    </row>
    <row r="687" spans="1:37" x14ac:dyDescent="0.25">
      <c r="A687" s="97"/>
      <c r="B687" s="26" t="str">
        <f t="shared" si="110"/>
        <v/>
      </c>
      <c r="C687" s="97"/>
      <c r="D687" s="123"/>
      <c r="E687" s="124"/>
      <c r="F687" s="125"/>
      <c r="G687" s="97"/>
      <c r="H687" s="24" t="str">
        <f>IF($E687="", "", IFERROR(ROUND($E687*INDEX('Intro &amp; Setup'!$BY$8:$BY$9, MATCH($E$8, 'Intro &amp; Setup'!$BX$8:$BX$9, 0)), 2), ""))</f>
        <v/>
      </c>
      <c r="I687" s="18" t="str">
        <f>IF(OR($E687="", $F687=""), "", IF($E$8='Intro &amp; Setup'!$BX$9, $F687/$E687, IF($H$8='Intro &amp; Setup'!$BX$9, $F687/$H687, "")))</f>
        <v/>
      </c>
      <c r="J687" s="21" t="str">
        <f>IF(OR($E687="", $F687=""), "", IF($E$8='Intro &amp; Setup'!$BX$8, $F687/$E687, IF($H$8='Intro &amp; Setup'!$BX$8, $F687/$H687, "")))</f>
        <v/>
      </c>
      <c r="K687" s="97"/>
      <c r="L687" s="42" t="str">
        <f t="array" ref="L687">IF($W687="", "", IFERROR(INDEX('Standard Runs'!$D$11:$D$65, MATCH(1, ('Standard Runs'!$F$11:$F$65&lt;=E687)*('Standard Runs'!$G$11:$G$65&gt;=E687), 0)), ""))</f>
        <v/>
      </c>
      <c r="M687" s="45" t="str">
        <f t="shared" si="111"/>
        <v/>
      </c>
      <c r="N687" s="97"/>
      <c r="O687" s="52" t="str">
        <f t="shared" si="112"/>
        <v/>
      </c>
      <c r="P687" s="53" t="str">
        <f>IF(OR($L687="", $M687=""), "", COUNTIFS($L$11:$L$2510, $L687, $M$11:$M$2510, "&lt;"&amp;$M687)+1+COUNTIFS($L$11:$L687, $L687, $M$11:$M687, $M687)-1)</f>
        <v/>
      </c>
      <c r="Q687" s="97"/>
      <c r="R687" s="57" t="str">
        <f t="array" ref="R687">IF(OR($L687="", $M687=""), "", MIN(IF($L$11:$L$2510=$L687, $M$11:$M$2510)))</f>
        <v/>
      </c>
      <c r="S687" s="18" t="str">
        <f t="array" ref="S687">IF(OR($L687="", $M687=""), "", AVERAGEIF($L$11:$L$2510, $L687, $M$11:$M$2510))</f>
        <v/>
      </c>
      <c r="T687" s="21" t="str">
        <f t="array" ref="T687">IF(OR($L687="", $M687=""), "", MAX(IF($L$11:$L$2510=$L687, $M$11:$M$2510)))</f>
        <v/>
      </c>
      <c r="U687" s="97"/>
      <c r="W687" s="26" t="str">
        <f t="shared" si="113"/>
        <v/>
      </c>
      <c r="X687" s="26" t="str">
        <f t="shared" si="114"/>
        <v/>
      </c>
      <c r="Z687" s="48" t="str">
        <f>IFERROR(INDEX('Standard Runs'!$E$11:$E$65, MATCH($L687, 'Standard Runs'!$D$11:$D$65, 0)), "")</f>
        <v/>
      </c>
      <c r="AB687" s="26" t="str">
        <f t="shared" si="115"/>
        <v/>
      </c>
      <c r="AC687" s="26" t="str">
        <f t="shared" si="116"/>
        <v/>
      </c>
      <c r="AE687" s="26" t="str">
        <f t="shared" si="117"/>
        <v/>
      </c>
      <c r="AG687" s="26" t="str">
        <f>IF($D687="", "", COUNTIF($D$11:$D$2510, "&gt;"&amp;$D687)+1+COUNTIF($D$11:$D687, $D687)-1)</f>
        <v/>
      </c>
      <c r="AH687" s="92" t="str">
        <f t="shared" si="118"/>
        <v/>
      </c>
      <c r="AJ687" s="26" t="str">
        <f t="shared" si="119"/>
        <v/>
      </c>
      <c r="AK687" s="26" t="str">
        <f t="shared" si="120"/>
        <v/>
      </c>
    </row>
    <row r="688" spans="1:37" x14ac:dyDescent="0.25">
      <c r="A688" s="97"/>
      <c r="B688" s="26" t="str">
        <f t="shared" si="110"/>
        <v/>
      </c>
      <c r="C688" s="97"/>
      <c r="D688" s="123"/>
      <c r="E688" s="124"/>
      <c r="F688" s="125"/>
      <c r="G688" s="97"/>
      <c r="H688" s="24" t="str">
        <f>IF($E688="", "", IFERROR(ROUND($E688*INDEX('Intro &amp; Setup'!$BY$8:$BY$9, MATCH($E$8, 'Intro &amp; Setup'!$BX$8:$BX$9, 0)), 2), ""))</f>
        <v/>
      </c>
      <c r="I688" s="18" t="str">
        <f>IF(OR($E688="", $F688=""), "", IF($E$8='Intro &amp; Setup'!$BX$9, $F688/$E688, IF($H$8='Intro &amp; Setup'!$BX$9, $F688/$H688, "")))</f>
        <v/>
      </c>
      <c r="J688" s="21" t="str">
        <f>IF(OR($E688="", $F688=""), "", IF($E$8='Intro &amp; Setup'!$BX$8, $F688/$E688, IF($H$8='Intro &amp; Setup'!$BX$8, $F688/$H688, "")))</f>
        <v/>
      </c>
      <c r="K688" s="97"/>
      <c r="L688" s="42" t="str">
        <f t="array" ref="L688">IF($W688="", "", IFERROR(INDEX('Standard Runs'!$D$11:$D$65, MATCH(1, ('Standard Runs'!$F$11:$F$65&lt;=E688)*('Standard Runs'!$G$11:$G$65&gt;=E688), 0)), ""))</f>
        <v/>
      </c>
      <c r="M688" s="45" t="str">
        <f t="shared" si="111"/>
        <v/>
      </c>
      <c r="N688" s="97"/>
      <c r="O688" s="52" t="str">
        <f t="shared" si="112"/>
        <v/>
      </c>
      <c r="P688" s="53" t="str">
        <f>IF(OR($L688="", $M688=""), "", COUNTIFS($L$11:$L$2510, $L688, $M$11:$M$2510, "&lt;"&amp;$M688)+1+COUNTIFS($L$11:$L688, $L688, $M$11:$M688, $M688)-1)</f>
        <v/>
      </c>
      <c r="Q688" s="97"/>
      <c r="R688" s="57" t="str">
        <f t="array" ref="R688">IF(OR($L688="", $M688=""), "", MIN(IF($L$11:$L$2510=$L688, $M$11:$M$2510)))</f>
        <v/>
      </c>
      <c r="S688" s="18" t="str">
        <f t="array" ref="S688">IF(OR($L688="", $M688=""), "", AVERAGEIF($L$11:$L$2510, $L688, $M$11:$M$2510))</f>
        <v/>
      </c>
      <c r="T688" s="21" t="str">
        <f t="array" ref="T688">IF(OR($L688="", $M688=""), "", MAX(IF($L$11:$L$2510=$L688, $M$11:$M$2510)))</f>
        <v/>
      </c>
      <c r="U688" s="97"/>
      <c r="W688" s="26" t="str">
        <f t="shared" si="113"/>
        <v/>
      </c>
      <c r="X688" s="26" t="str">
        <f t="shared" si="114"/>
        <v/>
      </c>
      <c r="Z688" s="48" t="str">
        <f>IFERROR(INDEX('Standard Runs'!$E$11:$E$65, MATCH($L688, 'Standard Runs'!$D$11:$D$65, 0)), "")</f>
        <v/>
      </c>
      <c r="AB688" s="26" t="str">
        <f t="shared" si="115"/>
        <v/>
      </c>
      <c r="AC688" s="26" t="str">
        <f t="shared" si="116"/>
        <v/>
      </c>
      <c r="AE688" s="26" t="str">
        <f t="shared" si="117"/>
        <v/>
      </c>
      <c r="AG688" s="26" t="str">
        <f>IF($D688="", "", COUNTIF($D$11:$D$2510, "&gt;"&amp;$D688)+1+COUNTIF($D$11:$D688, $D688)-1)</f>
        <v/>
      </c>
      <c r="AH688" s="92" t="str">
        <f t="shared" si="118"/>
        <v/>
      </c>
      <c r="AJ688" s="26" t="str">
        <f t="shared" si="119"/>
        <v/>
      </c>
      <c r="AK688" s="26" t="str">
        <f t="shared" si="120"/>
        <v/>
      </c>
    </row>
    <row r="689" spans="1:37" x14ac:dyDescent="0.25">
      <c r="A689" s="97"/>
      <c r="B689" s="26" t="str">
        <f t="shared" si="110"/>
        <v/>
      </c>
      <c r="C689" s="97"/>
      <c r="D689" s="123"/>
      <c r="E689" s="124"/>
      <c r="F689" s="125"/>
      <c r="G689" s="97"/>
      <c r="H689" s="24" t="str">
        <f>IF($E689="", "", IFERROR(ROUND($E689*INDEX('Intro &amp; Setup'!$BY$8:$BY$9, MATCH($E$8, 'Intro &amp; Setup'!$BX$8:$BX$9, 0)), 2), ""))</f>
        <v/>
      </c>
      <c r="I689" s="18" t="str">
        <f>IF(OR($E689="", $F689=""), "", IF($E$8='Intro &amp; Setup'!$BX$9, $F689/$E689, IF($H$8='Intro &amp; Setup'!$BX$9, $F689/$H689, "")))</f>
        <v/>
      </c>
      <c r="J689" s="21" t="str">
        <f>IF(OR($E689="", $F689=""), "", IF($E$8='Intro &amp; Setup'!$BX$8, $F689/$E689, IF($H$8='Intro &amp; Setup'!$BX$8, $F689/$H689, "")))</f>
        <v/>
      </c>
      <c r="K689" s="97"/>
      <c r="L689" s="42" t="str">
        <f t="array" ref="L689">IF($W689="", "", IFERROR(INDEX('Standard Runs'!$D$11:$D$65, MATCH(1, ('Standard Runs'!$F$11:$F$65&lt;=E689)*('Standard Runs'!$G$11:$G$65&gt;=E689), 0)), ""))</f>
        <v/>
      </c>
      <c r="M689" s="45" t="str">
        <f t="shared" si="111"/>
        <v/>
      </c>
      <c r="N689" s="97"/>
      <c r="O689" s="52" t="str">
        <f t="shared" si="112"/>
        <v/>
      </c>
      <c r="P689" s="53" t="str">
        <f>IF(OR($L689="", $M689=""), "", COUNTIFS($L$11:$L$2510, $L689, $M$11:$M$2510, "&lt;"&amp;$M689)+1+COUNTIFS($L$11:$L689, $L689, $M$11:$M689, $M689)-1)</f>
        <v/>
      </c>
      <c r="Q689" s="97"/>
      <c r="R689" s="57" t="str">
        <f t="array" ref="R689">IF(OR($L689="", $M689=""), "", MIN(IF($L$11:$L$2510=$L689, $M$11:$M$2510)))</f>
        <v/>
      </c>
      <c r="S689" s="18" t="str">
        <f t="array" ref="S689">IF(OR($L689="", $M689=""), "", AVERAGEIF($L$11:$L$2510, $L689, $M$11:$M$2510))</f>
        <v/>
      </c>
      <c r="T689" s="21" t="str">
        <f t="array" ref="T689">IF(OR($L689="", $M689=""), "", MAX(IF($L$11:$L$2510=$L689, $M$11:$M$2510)))</f>
        <v/>
      </c>
      <c r="U689" s="97"/>
      <c r="W689" s="26" t="str">
        <f t="shared" si="113"/>
        <v/>
      </c>
      <c r="X689" s="26" t="str">
        <f t="shared" si="114"/>
        <v/>
      </c>
      <c r="Z689" s="48" t="str">
        <f>IFERROR(INDEX('Standard Runs'!$E$11:$E$65, MATCH($L689, 'Standard Runs'!$D$11:$D$65, 0)), "")</f>
        <v/>
      </c>
      <c r="AB689" s="26" t="str">
        <f t="shared" si="115"/>
        <v/>
      </c>
      <c r="AC689" s="26" t="str">
        <f t="shared" si="116"/>
        <v/>
      </c>
      <c r="AE689" s="26" t="str">
        <f t="shared" si="117"/>
        <v/>
      </c>
      <c r="AG689" s="26" t="str">
        <f>IF($D689="", "", COUNTIF($D$11:$D$2510, "&gt;"&amp;$D689)+1+COUNTIF($D$11:$D689, $D689)-1)</f>
        <v/>
      </c>
      <c r="AH689" s="92" t="str">
        <f t="shared" si="118"/>
        <v/>
      </c>
      <c r="AJ689" s="26" t="str">
        <f t="shared" si="119"/>
        <v/>
      </c>
      <c r="AK689" s="26" t="str">
        <f t="shared" si="120"/>
        <v/>
      </c>
    </row>
    <row r="690" spans="1:37" x14ac:dyDescent="0.25">
      <c r="A690" s="97"/>
      <c r="B690" s="26" t="str">
        <f t="shared" si="110"/>
        <v/>
      </c>
      <c r="C690" s="97"/>
      <c r="D690" s="123"/>
      <c r="E690" s="124"/>
      <c r="F690" s="125"/>
      <c r="G690" s="97"/>
      <c r="H690" s="24" t="str">
        <f>IF($E690="", "", IFERROR(ROUND($E690*INDEX('Intro &amp; Setup'!$BY$8:$BY$9, MATCH($E$8, 'Intro &amp; Setup'!$BX$8:$BX$9, 0)), 2), ""))</f>
        <v/>
      </c>
      <c r="I690" s="18" t="str">
        <f>IF(OR($E690="", $F690=""), "", IF($E$8='Intro &amp; Setup'!$BX$9, $F690/$E690, IF($H$8='Intro &amp; Setup'!$BX$9, $F690/$H690, "")))</f>
        <v/>
      </c>
      <c r="J690" s="21" t="str">
        <f>IF(OR($E690="", $F690=""), "", IF($E$8='Intro &amp; Setup'!$BX$8, $F690/$E690, IF($H$8='Intro &amp; Setup'!$BX$8, $F690/$H690, "")))</f>
        <v/>
      </c>
      <c r="K690" s="97"/>
      <c r="L690" s="42" t="str">
        <f t="array" ref="L690">IF($W690="", "", IFERROR(INDEX('Standard Runs'!$D$11:$D$65, MATCH(1, ('Standard Runs'!$F$11:$F$65&lt;=E690)*('Standard Runs'!$G$11:$G$65&gt;=E690), 0)), ""))</f>
        <v/>
      </c>
      <c r="M690" s="45" t="str">
        <f t="shared" si="111"/>
        <v/>
      </c>
      <c r="N690" s="97"/>
      <c r="O690" s="52" t="str">
        <f t="shared" si="112"/>
        <v/>
      </c>
      <c r="P690" s="53" t="str">
        <f>IF(OR($L690="", $M690=""), "", COUNTIFS($L$11:$L$2510, $L690, $M$11:$M$2510, "&lt;"&amp;$M690)+1+COUNTIFS($L$11:$L690, $L690, $M$11:$M690, $M690)-1)</f>
        <v/>
      </c>
      <c r="Q690" s="97"/>
      <c r="R690" s="57" t="str">
        <f t="array" ref="R690">IF(OR($L690="", $M690=""), "", MIN(IF($L$11:$L$2510=$L690, $M$11:$M$2510)))</f>
        <v/>
      </c>
      <c r="S690" s="18" t="str">
        <f t="array" ref="S690">IF(OR($L690="", $M690=""), "", AVERAGEIF($L$11:$L$2510, $L690, $M$11:$M$2510))</f>
        <v/>
      </c>
      <c r="T690" s="21" t="str">
        <f t="array" ref="T690">IF(OR($L690="", $M690=""), "", MAX(IF($L$11:$L$2510=$L690, $M$11:$M$2510)))</f>
        <v/>
      </c>
      <c r="U690" s="97"/>
      <c r="W690" s="26" t="str">
        <f t="shared" si="113"/>
        <v/>
      </c>
      <c r="X690" s="26" t="str">
        <f t="shared" si="114"/>
        <v/>
      </c>
      <c r="Z690" s="48" t="str">
        <f>IFERROR(INDEX('Standard Runs'!$E$11:$E$65, MATCH($L690, 'Standard Runs'!$D$11:$D$65, 0)), "")</f>
        <v/>
      </c>
      <c r="AB690" s="26" t="str">
        <f t="shared" si="115"/>
        <v/>
      </c>
      <c r="AC690" s="26" t="str">
        <f t="shared" si="116"/>
        <v/>
      </c>
      <c r="AE690" s="26" t="str">
        <f t="shared" si="117"/>
        <v/>
      </c>
      <c r="AG690" s="26" t="str">
        <f>IF($D690="", "", COUNTIF($D$11:$D$2510, "&gt;"&amp;$D690)+1+COUNTIF($D$11:$D690, $D690)-1)</f>
        <v/>
      </c>
      <c r="AH690" s="92" t="str">
        <f t="shared" si="118"/>
        <v/>
      </c>
      <c r="AJ690" s="26" t="str">
        <f t="shared" si="119"/>
        <v/>
      </c>
      <c r="AK690" s="26" t="str">
        <f t="shared" si="120"/>
        <v/>
      </c>
    </row>
    <row r="691" spans="1:37" x14ac:dyDescent="0.25">
      <c r="A691" s="97"/>
      <c r="B691" s="26" t="str">
        <f t="shared" si="110"/>
        <v/>
      </c>
      <c r="C691" s="97"/>
      <c r="D691" s="123"/>
      <c r="E691" s="124"/>
      <c r="F691" s="125"/>
      <c r="G691" s="97"/>
      <c r="H691" s="24" t="str">
        <f>IF($E691="", "", IFERROR(ROUND($E691*INDEX('Intro &amp; Setup'!$BY$8:$BY$9, MATCH($E$8, 'Intro &amp; Setup'!$BX$8:$BX$9, 0)), 2), ""))</f>
        <v/>
      </c>
      <c r="I691" s="18" t="str">
        <f>IF(OR($E691="", $F691=""), "", IF($E$8='Intro &amp; Setup'!$BX$9, $F691/$E691, IF($H$8='Intro &amp; Setup'!$BX$9, $F691/$H691, "")))</f>
        <v/>
      </c>
      <c r="J691" s="21" t="str">
        <f>IF(OR($E691="", $F691=""), "", IF($E$8='Intro &amp; Setup'!$BX$8, $F691/$E691, IF($H$8='Intro &amp; Setup'!$BX$8, $F691/$H691, "")))</f>
        <v/>
      </c>
      <c r="K691" s="97"/>
      <c r="L691" s="42" t="str">
        <f t="array" ref="L691">IF($W691="", "", IFERROR(INDEX('Standard Runs'!$D$11:$D$65, MATCH(1, ('Standard Runs'!$F$11:$F$65&lt;=E691)*('Standard Runs'!$G$11:$G$65&gt;=E691), 0)), ""))</f>
        <v/>
      </c>
      <c r="M691" s="45" t="str">
        <f t="shared" si="111"/>
        <v/>
      </c>
      <c r="N691" s="97"/>
      <c r="O691" s="52" t="str">
        <f t="shared" si="112"/>
        <v/>
      </c>
      <c r="P691" s="53" t="str">
        <f>IF(OR($L691="", $M691=""), "", COUNTIFS($L$11:$L$2510, $L691, $M$11:$M$2510, "&lt;"&amp;$M691)+1+COUNTIFS($L$11:$L691, $L691, $M$11:$M691, $M691)-1)</f>
        <v/>
      </c>
      <c r="Q691" s="97"/>
      <c r="R691" s="57" t="str">
        <f t="array" ref="R691">IF(OR($L691="", $M691=""), "", MIN(IF($L$11:$L$2510=$L691, $M$11:$M$2510)))</f>
        <v/>
      </c>
      <c r="S691" s="18" t="str">
        <f t="array" ref="S691">IF(OR($L691="", $M691=""), "", AVERAGEIF($L$11:$L$2510, $L691, $M$11:$M$2510))</f>
        <v/>
      </c>
      <c r="T691" s="21" t="str">
        <f t="array" ref="T691">IF(OR($L691="", $M691=""), "", MAX(IF($L$11:$L$2510=$L691, $M$11:$M$2510)))</f>
        <v/>
      </c>
      <c r="U691" s="97"/>
      <c r="W691" s="26" t="str">
        <f t="shared" si="113"/>
        <v/>
      </c>
      <c r="X691" s="26" t="str">
        <f t="shared" si="114"/>
        <v/>
      </c>
      <c r="Z691" s="48" t="str">
        <f>IFERROR(INDEX('Standard Runs'!$E$11:$E$65, MATCH($L691, 'Standard Runs'!$D$11:$D$65, 0)), "")</f>
        <v/>
      </c>
      <c r="AB691" s="26" t="str">
        <f t="shared" si="115"/>
        <v/>
      </c>
      <c r="AC691" s="26" t="str">
        <f t="shared" si="116"/>
        <v/>
      </c>
      <c r="AE691" s="26" t="str">
        <f t="shared" si="117"/>
        <v/>
      </c>
      <c r="AG691" s="26" t="str">
        <f>IF($D691="", "", COUNTIF($D$11:$D$2510, "&gt;"&amp;$D691)+1+COUNTIF($D$11:$D691, $D691)-1)</f>
        <v/>
      </c>
      <c r="AH691" s="92" t="str">
        <f t="shared" si="118"/>
        <v/>
      </c>
      <c r="AJ691" s="26" t="str">
        <f t="shared" si="119"/>
        <v/>
      </c>
      <c r="AK691" s="26" t="str">
        <f t="shared" si="120"/>
        <v/>
      </c>
    </row>
    <row r="692" spans="1:37" x14ac:dyDescent="0.25">
      <c r="A692" s="97"/>
      <c r="B692" s="26" t="str">
        <f t="shared" si="110"/>
        <v/>
      </c>
      <c r="C692" s="97"/>
      <c r="D692" s="123"/>
      <c r="E692" s="124"/>
      <c r="F692" s="125"/>
      <c r="G692" s="97"/>
      <c r="H692" s="24" t="str">
        <f>IF($E692="", "", IFERROR(ROUND($E692*INDEX('Intro &amp; Setup'!$BY$8:$BY$9, MATCH($E$8, 'Intro &amp; Setup'!$BX$8:$BX$9, 0)), 2), ""))</f>
        <v/>
      </c>
      <c r="I692" s="18" t="str">
        <f>IF(OR($E692="", $F692=""), "", IF($E$8='Intro &amp; Setup'!$BX$9, $F692/$E692, IF($H$8='Intro &amp; Setup'!$BX$9, $F692/$H692, "")))</f>
        <v/>
      </c>
      <c r="J692" s="21" t="str">
        <f>IF(OR($E692="", $F692=""), "", IF($E$8='Intro &amp; Setup'!$BX$8, $F692/$E692, IF($H$8='Intro &amp; Setup'!$BX$8, $F692/$H692, "")))</f>
        <v/>
      </c>
      <c r="K692" s="97"/>
      <c r="L692" s="42" t="str">
        <f t="array" ref="L692">IF($W692="", "", IFERROR(INDEX('Standard Runs'!$D$11:$D$65, MATCH(1, ('Standard Runs'!$F$11:$F$65&lt;=E692)*('Standard Runs'!$G$11:$G$65&gt;=E692), 0)), ""))</f>
        <v/>
      </c>
      <c r="M692" s="45" t="str">
        <f t="shared" si="111"/>
        <v/>
      </c>
      <c r="N692" s="97"/>
      <c r="O692" s="52" t="str">
        <f t="shared" si="112"/>
        <v/>
      </c>
      <c r="P692" s="53" t="str">
        <f>IF(OR($L692="", $M692=""), "", COUNTIFS($L$11:$L$2510, $L692, $M$11:$M$2510, "&lt;"&amp;$M692)+1+COUNTIFS($L$11:$L692, $L692, $M$11:$M692, $M692)-1)</f>
        <v/>
      </c>
      <c r="Q692" s="97"/>
      <c r="R692" s="57" t="str">
        <f t="array" ref="R692">IF(OR($L692="", $M692=""), "", MIN(IF($L$11:$L$2510=$L692, $M$11:$M$2510)))</f>
        <v/>
      </c>
      <c r="S692" s="18" t="str">
        <f t="array" ref="S692">IF(OR($L692="", $M692=""), "", AVERAGEIF($L$11:$L$2510, $L692, $M$11:$M$2510))</f>
        <v/>
      </c>
      <c r="T692" s="21" t="str">
        <f t="array" ref="T692">IF(OR($L692="", $M692=""), "", MAX(IF($L$11:$L$2510=$L692, $M$11:$M$2510)))</f>
        <v/>
      </c>
      <c r="U692" s="97"/>
      <c r="W692" s="26" t="str">
        <f t="shared" si="113"/>
        <v/>
      </c>
      <c r="X692" s="26" t="str">
        <f t="shared" si="114"/>
        <v/>
      </c>
      <c r="Z692" s="48" t="str">
        <f>IFERROR(INDEX('Standard Runs'!$E$11:$E$65, MATCH($L692, 'Standard Runs'!$D$11:$D$65, 0)), "")</f>
        <v/>
      </c>
      <c r="AB692" s="26" t="str">
        <f t="shared" si="115"/>
        <v/>
      </c>
      <c r="AC692" s="26" t="str">
        <f t="shared" si="116"/>
        <v/>
      </c>
      <c r="AE692" s="26" t="str">
        <f t="shared" si="117"/>
        <v/>
      </c>
      <c r="AG692" s="26" t="str">
        <f>IF($D692="", "", COUNTIF($D$11:$D$2510, "&gt;"&amp;$D692)+1+COUNTIF($D$11:$D692, $D692)-1)</f>
        <v/>
      </c>
      <c r="AH692" s="92" t="str">
        <f t="shared" si="118"/>
        <v/>
      </c>
      <c r="AJ692" s="26" t="str">
        <f t="shared" si="119"/>
        <v/>
      </c>
      <c r="AK692" s="26" t="str">
        <f t="shared" si="120"/>
        <v/>
      </c>
    </row>
    <row r="693" spans="1:37" x14ac:dyDescent="0.25">
      <c r="A693" s="97"/>
      <c r="B693" s="26" t="str">
        <f t="shared" si="110"/>
        <v/>
      </c>
      <c r="C693" s="97"/>
      <c r="D693" s="123"/>
      <c r="E693" s="124"/>
      <c r="F693" s="125"/>
      <c r="G693" s="97"/>
      <c r="H693" s="24" t="str">
        <f>IF($E693="", "", IFERROR(ROUND($E693*INDEX('Intro &amp; Setup'!$BY$8:$BY$9, MATCH($E$8, 'Intro &amp; Setup'!$BX$8:$BX$9, 0)), 2), ""))</f>
        <v/>
      </c>
      <c r="I693" s="18" t="str">
        <f>IF(OR($E693="", $F693=""), "", IF($E$8='Intro &amp; Setup'!$BX$9, $F693/$E693, IF($H$8='Intro &amp; Setup'!$BX$9, $F693/$H693, "")))</f>
        <v/>
      </c>
      <c r="J693" s="21" t="str">
        <f>IF(OR($E693="", $F693=""), "", IF($E$8='Intro &amp; Setup'!$BX$8, $F693/$E693, IF($H$8='Intro &amp; Setup'!$BX$8, $F693/$H693, "")))</f>
        <v/>
      </c>
      <c r="K693" s="97"/>
      <c r="L693" s="42" t="str">
        <f t="array" ref="L693">IF($W693="", "", IFERROR(INDEX('Standard Runs'!$D$11:$D$65, MATCH(1, ('Standard Runs'!$F$11:$F$65&lt;=E693)*('Standard Runs'!$G$11:$G$65&gt;=E693), 0)), ""))</f>
        <v/>
      </c>
      <c r="M693" s="45" t="str">
        <f t="shared" si="111"/>
        <v/>
      </c>
      <c r="N693" s="97"/>
      <c r="O693" s="52" t="str">
        <f t="shared" si="112"/>
        <v/>
      </c>
      <c r="P693" s="53" t="str">
        <f>IF(OR($L693="", $M693=""), "", COUNTIFS($L$11:$L$2510, $L693, $M$11:$M$2510, "&lt;"&amp;$M693)+1+COUNTIFS($L$11:$L693, $L693, $M$11:$M693, $M693)-1)</f>
        <v/>
      </c>
      <c r="Q693" s="97"/>
      <c r="R693" s="57" t="str">
        <f t="array" ref="R693">IF(OR($L693="", $M693=""), "", MIN(IF($L$11:$L$2510=$L693, $M$11:$M$2510)))</f>
        <v/>
      </c>
      <c r="S693" s="18" t="str">
        <f t="array" ref="S693">IF(OR($L693="", $M693=""), "", AVERAGEIF($L$11:$L$2510, $L693, $M$11:$M$2510))</f>
        <v/>
      </c>
      <c r="T693" s="21" t="str">
        <f t="array" ref="T693">IF(OR($L693="", $M693=""), "", MAX(IF($L$11:$L$2510=$L693, $M$11:$M$2510)))</f>
        <v/>
      </c>
      <c r="U693" s="97"/>
      <c r="W693" s="26" t="str">
        <f t="shared" si="113"/>
        <v/>
      </c>
      <c r="X693" s="26" t="str">
        <f t="shared" si="114"/>
        <v/>
      </c>
      <c r="Z693" s="48" t="str">
        <f>IFERROR(INDEX('Standard Runs'!$E$11:$E$65, MATCH($L693, 'Standard Runs'!$D$11:$D$65, 0)), "")</f>
        <v/>
      </c>
      <c r="AB693" s="26" t="str">
        <f t="shared" si="115"/>
        <v/>
      </c>
      <c r="AC693" s="26" t="str">
        <f t="shared" si="116"/>
        <v/>
      </c>
      <c r="AE693" s="26" t="str">
        <f t="shared" si="117"/>
        <v/>
      </c>
      <c r="AG693" s="26" t="str">
        <f>IF($D693="", "", COUNTIF($D$11:$D$2510, "&gt;"&amp;$D693)+1+COUNTIF($D$11:$D693, $D693)-1)</f>
        <v/>
      </c>
      <c r="AH693" s="92" t="str">
        <f t="shared" si="118"/>
        <v/>
      </c>
      <c r="AJ693" s="26" t="str">
        <f t="shared" si="119"/>
        <v/>
      </c>
      <c r="AK693" s="26" t="str">
        <f t="shared" si="120"/>
        <v/>
      </c>
    </row>
    <row r="694" spans="1:37" x14ac:dyDescent="0.25">
      <c r="A694" s="97"/>
      <c r="B694" s="26" t="str">
        <f t="shared" si="110"/>
        <v/>
      </c>
      <c r="C694" s="97"/>
      <c r="D694" s="123"/>
      <c r="E694" s="124"/>
      <c r="F694" s="125"/>
      <c r="G694" s="97"/>
      <c r="H694" s="24" t="str">
        <f>IF($E694="", "", IFERROR(ROUND($E694*INDEX('Intro &amp; Setup'!$BY$8:$BY$9, MATCH($E$8, 'Intro &amp; Setup'!$BX$8:$BX$9, 0)), 2), ""))</f>
        <v/>
      </c>
      <c r="I694" s="18" t="str">
        <f>IF(OR($E694="", $F694=""), "", IF($E$8='Intro &amp; Setup'!$BX$9, $F694/$E694, IF($H$8='Intro &amp; Setup'!$BX$9, $F694/$H694, "")))</f>
        <v/>
      </c>
      <c r="J694" s="21" t="str">
        <f>IF(OR($E694="", $F694=""), "", IF($E$8='Intro &amp; Setup'!$BX$8, $F694/$E694, IF($H$8='Intro &amp; Setup'!$BX$8, $F694/$H694, "")))</f>
        <v/>
      </c>
      <c r="K694" s="97"/>
      <c r="L694" s="42" t="str">
        <f t="array" ref="L694">IF($W694="", "", IFERROR(INDEX('Standard Runs'!$D$11:$D$65, MATCH(1, ('Standard Runs'!$F$11:$F$65&lt;=E694)*('Standard Runs'!$G$11:$G$65&gt;=E694), 0)), ""))</f>
        <v/>
      </c>
      <c r="M694" s="45" t="str">
        <f t="shared" si="111"/>
        <v/>
      </c>
      <c r="N694" s="97"/>
      <c r="O694" s="52" t="str">
        <f t="shared" si="112"/>
        <v/>
      </c>
      <c r="P694" s="53" t="str">
        <f>IF(OR($L694="", $M694=""), "", COUNTIFS($L$11:$L$2510, $L694, $M$11:$M$2510, "&lt;"&amp;$M694)+1+COUNTIFS($L$11:$L694, $L694, $M$11:$M694, $M694)-1)</f>
        <v/>
      </c>
      <c r="Q694" s="97"/>
      <c r="R694" s="57" t="str">
        <f t="array" ref="R694">IF(OR($L694="", $M694=""), "", MIN(IF($L$11:$L$2510=$L694, $M$11:$M$2510)))</f>
        <v/>
      </c>
      <c r="S694" s="18" t="str">
        <f t="array" ref="S694">IF(OR($L694="", $M694=""), "", AVERAGEIF($L$11:$L$2510, $L694, $M$11:$M$2510))</f>
        <v/>
      </c>
      <c r="T694" s="21" t="str">
        <f t="array" ref="T694">IF(OR($L694="", $M694=""), "", MAX(IF($L$11:$L$2510=$L694, $M$11:$M$2510)))</f>
        <v/>
      </c>
      <c r="U694" s="97"/>
      <c r="W694" s="26" t="str">
        <f t="shared" si="113"/>
        <v/>
      </c>
      <c r="X694" s="26" t="str">
        <f t="shared" si="114"/>
        <v/>
      </c>
      <c r="Z694" s="48" t="str">
        <f>IFERROR(INDEX('Standard Runs'!$E$11:$E$65, MATCH($L694, 'Standard Runs'!$D$11:$D$65, 0)), "")</f>
        <v/>
      </c>
      <c r="AB694" s="26" t="str">
        <f t="shared" si="115"/>
        <v/>
      </c>
      <c r="AC694" s="26" t="str">
        <f t="shared" si="116"/>
        <v/>
      </c>
      <c r="AE694" s="26" t="str">
        <f t="shared" si="117"/>
        <v/>
      </c>
      <c r="AG694" s="26" t="str">
        <f>IF($D694="", "", COUNTIF($D$11:$D$2510, "&gt;"&amp;$D694)+1+COUNTIF($D$11:$D694, $D694)-1)</f>
        <v/>
      </c>
      <c r="AH694" s="92" t="str">
        <f t="shared" si="118"/>
        <v/>
      </c>
      <c r="AJ694" s="26" t="str">
        <f t="shared" si="119"/>
        <v/>
      </c>
      <c r="AK694" s="26" t="str">
        <f t="shared" si="120"/>
        <v/>
      </c>
    </row>
    <row r="695" spans="1:37" x14ac:dyDescent="0.25">
      <c r="A695" s="97"/>
      <c r="B695" s="26" t="str">
        <f t="shared" si="110"/>
        <v/>
      </c>
      <c r="C695" s="97"/>
      <c r="D695" s="123"/>
      <c r="E695" s="124"/>
      <c r="F695" s="125"/>
      <c r="G695" s="97"/>
      <c r="H695" s="24" t="str">
        <f>IF($E695="", "", IFERROR(ROUND($E695*INDEX('Intro &amp; Setup'!$BY$8:$BY$9, MATCH($E$8, 'Intro &amp; Setup'!$BX$8:$BX$9, 0)), 2), ""))</f>
        <v/>
      </c>
      <c r="I695" s="18" t="str">
        <f>IF(OR($E695="", $F695=""), "", IF($E$8='Intro &amp; Setup'!$BX$9, $F695/$E695, IF($H$8='Intro &amp; Setup'!$BX$9, $F695/$H695, "")))</f>
        <v/>
      </c>
      <c r="J695" s="21" t="str">
        <f>IF(OR($E695="", $F695=""), "", IF($E$8='Intro &amp; Setup'!$BX$8, $F695/$E695, IF($H$8='Intro &amp; Setup'!$BX$8, $F695/$H695, "")))</f>
        <v/>
      </c>
      <c r="K695" s="97"/>
      <c r="L695" s="42" t="str">
        <f t="array" ref="L695">IF($W695="", "", IFERROR(INDEX('Standard Runs'!$D$11:$D$65, MATCH(1, ('Standard Runs'!$F$11:$F$65&lt;=E695)*('Standard Runs'!$G$11:$G$65&gt;=E695), 0)), ""))</f>
        <v/>
      </c>
      <c r="M695" s="45" t="str">
        <f t="shared" si="111"/>
        <v/>
      </c>
      <c r="N695" s="97"/>
      <c r="O695" s="52" t="str">
        <f t="shared" si="112"/>
        <v/>
      </c>
      <c r="P695" s="53" t="str">
        <f>IF(OR($L695="", $M695=""), "", COUNTIFS($L$11:$L$2510, $L695, $M$11:$M$2510, "&lt;"&amp;$M695)+1+COUNTIFS($L$11:$L695, $L695, $M$11:$M695, $M695)-1)</f>
        <v/>
      </c>
      <c r="Q695" s="97"/>
      <c r="R695" s="57" t="str">
        <f t="array" ref="R695">IF(OR($L695="", $M695=""), "", MIN(IF($L$11:$L$2510=$L695, $M$11:$M$2510)))</f>
        <v/>
      </c>
      <c r="S695" s="18" t="str">
        <f t="array" ref="S695">IF(OR($L695="", $M695=""), "", AVERAGEIF($L$11:$L$2510, $L695, $M$11:$M$2510))</f>
        <v/>
      </c>
      <c r="T695" s="21" t="str">
        <f t="array" ref="T695">IF(OR($L695="", $M695=""), "", MAX(IF($L$11:$L$2510=$L695, $M$11:$M$2510)))</f>
        <v/>
      </c>
      <c r="U695" s="97"/>
      <c r="W695" s="26" t="str">
        <f t="shared" si="113"/>
        <v/>
      </c>
      <c r="X695" s="26" t="str">
        <f t="shared" si="114"/>
        <v/>
      </c>
      <c r="Z695" s="48" t="str">
        <f>IFERROR(INDEX('Standard Runs'!$E$11:$E$65, MATCH($L695, 'Standard Runs'!$D$11:$D$65, 0)), "")</f>
        <v/>
      </c>
      <c r="AB695" s="26" t="str">
        <f t="shared" si="115"/>
        <v/>
      </c>
      <c r="AC695" s="26" t="str">
        <f t="shared" si="116"/>
        <v/>
      </c>
      <c r="AE695" s="26" t="str">
        <f t="shared" si="117"/>
        <v/>
      </c>
      <c r="AG695" s="26" t="str">
        <f>IF($D695="", "", COUNTIF($D$11:$D$2510, "&gt;"&amp;$D695)+1+COUNTIF($D$11:$D695, $D695)-1)</f>
        <v/>
      </c>
      <c r="AH695" s="92" t="str">
        <f t="shared" si="118"/>
        <v/>
      </c>
      <c r="AJ695" s="26" t="str">
        <f t="shared" si="119"/>
        <v/>
      </c>
      <c r="AK695" s="26" t="str">
        <f t="shared" si="120"/>
        <v/>
      </c>
    </row>
    <row r="696" spans="1:37" x14ac:dyDescent="0.25">
      <c r="A696" s="97"/>
      <c r="B696" s="26" t="str">
        <f t="shared" si="110"/>
        <v/>
      </c>
      <c r="C696" s="97"/>
      <c r="D696" s="123"/>
      <c r="E696" s="124"/>
      <c r="F696" s="125"/>
      <c r="G696" s="97"/>
      <c r="H696" s="24" t="str">
        <f>IF($E696="", "", IFERROR(ROUND($E696*INDEX('Intro &amp; Setup'!$BY$8:$BY$9, MATCH($E$8, 'Intro &amp; Setup'!$BX$8:$BX$9, 0)), 2), ""))</f>
        <v/>
      </c>
      <c r="I696" s="18" t="str">
        <f>IF(OR($E696="", $F696=""), "", IF($E$8='Intro &amp; Setup'!$BX$9, $F696/$E696, IF($H$8='Intro &amp; Setup'!$BX$9, $F696/$H696, "")))</f>
        <v/>
      </c>
      <c r="J696" s="21" t="str">
        <f>IF(OR($E696="", $F696=""), "", IF($E$8='Intro &amp; Setup'!$BX$8, $F696/$E696, IF($H$8='Intro &amp; Setup'!$BX$8, $F696/$H696, "")))</f>
        <v/>
      </c>
      <c r="K696" s="97"/>
      <c r="L696" s="42" t="str">
        <f t="array" ref="L696">IF($W696="", "", IFERROR(INDEX('Standard Runs'!$D$11:$D$65, MATCH(1, ('Standard Runs'!$F$11:$F$65&lt;=E696)*('Standard Runs'!$G$11:$G$65&gt;=E696), 0)), ""))</f>
        <v/>
      </c>
      <c r="M696" s="45" t="str">
        <f t="shared" si="111"/>
        <v/>
      </c>
      <c r="N696" s="97"/>
      <c r="O696" s="52" t="str">
        <f t="shared" si="112"/>
        <v/>
      </c>
      <c r="P696" s="53" t="str">
        <f>IF(OR($L696="", $M696=""), "", COUNTIFS($L$11:$L$2510, $L696, $M$11:$M$2510, "&lt;"&amp;$M696)+1+COUNTIFS($L$11:$L696, $L696, $M$11:$M696, $M696)-1)</f>
        <v/>
      </c>
      <c r="Q696" s="97"/>
      <c r="R696" s="57" t="str">
        <f t="array" ref="R696">IF(OR($L696="", $M696=""), "", MIN(IF($L$11:$L$2510=$L696, $M$11:$M$2510)))</f>
        <v/>
      </c>
      <c r="S696" s="18" t="str">
        <f t="array" ref="S696">IF(OR($L696="", $M696=""), "", AVERAGEIF($L$11:$L$2510, $L696, $M$11:$M$2510))</f>
        <v/>
      </c>
      <c r="T696" s="21" t="str">
        <f t="array" ref="T696">IF(OR($L696="", $M696=""), "", MAX(IF($L$11:$L$2510=$L696, $M$11:$M$2510)))</f>
        <v/>
      </c>
      <c r="U696" s="97"/>
      <c r="W696" s="26" t="str">
        <f t="shared" si="113"/>
        <v/>
      </c>
      <c r="X696" s="26" t="str">
        <f t="shared" si="114"/>
        <v/>
      </c>
      <c r="Z696" s="48" t="str">
        <f>IFERROR(INDEX('Standard Runs'!$E$11:$E$65, MATCH($L696, 'Standard Runs'!$D$11:$D$65, 0)), "")</f>
        <v/>
      </c>
      <c r="AB696" s="26" t="str">
        <f t="shared" si="115"/>
        <v/>
      </c>
      <c r="AC696" s="26" t="str">
        <f t="shared" si="116"/>
        <v/>
      </c>
      <c r="AE696" s="26" t="str">
        <f t="shared" si="117"/>
        <v/>
      </c>
      <c r="AG696" s="26" t="str">
        <f>IF($D696="", "", COUNTIF($D$11:$D$2510, "&gt;"&amp;$D696)+1+COUNTIF($D$11:$D696, $D696)-1)</f>
        <v/>
      </c>
      <c r="AH696" s="92" t="str">
        <f t="shared" si="118"/>
        <v/>
      </c>
      <c r="AJ696" s="26" t="str">
        <f t="shared" si="119"/>
        <v/>
      </c>
      <c r="AK696" s="26" t="str">
        <f t="shared" si="120"/>
        <v/>
      </c>
    </row>
    <row r="697" spans="1:37" x14ac:dyDescent="0.25">
      <c r="A697" s="97"/>
      <c r="B697" s="26" t="str">
        <f t="shared" si="110"/>
        <v/>
      </c>
      <c r="C697" s="97"/>
      <c r="D697" s="123"/>
      <c r="E697" s="124"/>
      <c r="F697" s="125"/>
      <c r="G697" s="97"/>
      <c r="H697" s="24" t="str">
        <f>IF($E697="", "", IFERROR(ROUND($E697*INDEX('Intro &amp; Setup'!$BY$8:$BY$9, MATCH($E$8, 'Intro &amp; Setup'!$BX$8:$BX$9, 0)), 2), ""))</f>
        <v/>
      </c>
      <c r="I697" s="18" t="str">
        <f>IF(OR($E697="", $F697=""), "", IF($E$8='Intro &amp; Setup'!$BX$9, $F697/$E697, IF($H$8='Intro &amp; Setup'!$BX$9, $F697/$H697, "")))</f>
        <v/>
      </c>
      <c r="J697" s="21" t="str">
        <f>IF(OR($E697="", $F697=""), "", IF($E$8='Intro &amp; Setup'!$BX$8, $F697/$E697, IF($H$8='Intro &amp; Setup'!$BX$8, $F697/$H697, "")))</f>
        <v/>
      </c>
      <c r="K697" s="97"/>
      <c r="L697" s="42" t="str">
        <f t="array" ref="L697">IF($W697="", "", IFERROR(INDEX('Standard Runs'!$D$11:$D$65, MATCH(1, ('Standard Runs'!$F$11:$F$65&lt;=E697)*('Standard Runs'!$G$11:$G$65&gt;=E697), 0)), ""))</f>
        <v/>
      </c>
      <c r="M697" s="45" t="str">
        <f t="shared" si="111"/>
        <v/>
      </c>
      <c r="N697" s="97"/>
      <c r="O697" s="52" t="str">
        <f t="shared" si="112"/>
        <v/>
      </c>
      <c r="P697" s="53" t="str">
        <f>IF(OR($L697="", $M697=""), "", COUNTIFS($L$11:$L$2510, $L697, $M$11:$M$2510, "&lt;"&amp;$M697)+1+COUNTIFS($L$11:$L697, $L697, $M$11:$M697, $M697)-1)</f>
        <v/>
      </c>
      <c r="Q697" s="97"/>
      <c r="R697" s="57" t="str">
        <f t="array" ref="R697">IF(OR($L697="", $M697=""), "", MIN(IF($L$11:$L$2510=$L697, $M$11:$M$2510)))</f>
        <v/>
      </c>
      <c r="S697" s="18" t="str">
        <f t="array" ref="S697">IF(OR($L697="", $M697=""), "", AVERAGEIF($L$11:$L$2510, $L697, $M$11:$M$2510))</f>
        <v/>
      </c>
      <c r="T697" s="21" t="str">
        <f t="array" ref="T697">IF(OR($L697="", $M697=""), "", MAX(IF($L$11:$L$2510=$L697, $M$11:$M$2510)))</f>
        <v/>
      </c>
      <c r="U697" s="97"/>
      <c r="W697" s="26" t="str">
        <f t="shared" si="113"/>
        <v/>
      </c>
      <c r="X697" s="26" t="str">
        <f t="shared" si="114"/>
        <v/>
      </c>
      <c r="Z697" s="48" t="str">
        <f>IFERROR(INDEX('Standard Runs'!$E$11:$E$65, MATCH($L697, 'Standard Runs'!$D$11:$D$65, 0)), "")</f>
        <v/>
      </c>
      <c r="AB697" s="26" t="str">
        <f t="shared" si="115"/>
        <v/>
      </c>
      <c r="AC697" s="26" t="str">
        <f t="shared" si="116"/>
        <v/>
      </c>
      <c r="AE697" s="26" t="str">
        <f t="shared" si="117"/>
        <v/>
      </c>
      <c r="AG697" s="26" t="str">
        <f>IF($D697="", "", COUNTIF($D$11:$D$2510, "&gt;"&amp;$D697)+1+COUNTIF($D$11:$D697, $D697)-1)</f>
        <v/>
      </c>
      <c r="AH697" s="92" t="str">
        <f t="shared" si="118"/>
        <v/>
      </c>
      <c r="AJ697" s="26" t="str">
        <f t="shared" si="119"/>
        <v/>
      </c>
      <c r="AK697" s="26" t="str">
        <f t="shared" si="120"/>
        <v/>
      </c>
    </row>
    <row r="698" spans="1:37" x14ac:dyDescent="0.25">
      <c r="A698" s="97"/>
      <c r="B698" s="26" t="str">
        <f t="shared" si="110"/>
        <v/>
      </c>
      <c r="C698" s="97"/>
      <c r="D698" s="123"/>
      <c r="E698" s="124"/>
      <c r="F698" s="125"/>
      <c r="G698" s="97"/>
      <c r="H698" s="24" t="str">
        <f>IF($E698="", "", IFERROR(ROUND($E698*INDEX('Intro &amp; Setup'!$BY$8:$BY$9, MATCH($E$8, 'Intro &amp; Setup'!$BX$8:$BX$9, 0)), 2), ""))</f>
        <v/>
      </c>
      <c r="I698" s="18" t="str">
        <f>IF(OR($E698="", $F698=""), "", IF($E$8='Intro &amp; Setup'!$BX$9, $F698/$E698, IF($H$8='Intro &amp; Setup'!$BX$9, $F698/$H698, "")))</f>
        <v/>
      </c>
      <c r="J698" s="21" t="str">
        <f>IF(OR($E698="", $F698=""), "", IF($E$8='Intro &amp; Setup'!$BX$8, $F698/$E698, IF($H$8='Intro &amp; Setup'!$BX$8, $F698/$H698, "")))</f>
        <v/>
      </c>
      <c r="K698" s="97"/>
      <c r="L698" s="42" t="str">
        <f t="array" ref="L698">IF($W698="", "", IFERROR(INDEX('Standard Runs'!$D$11:$D$65, MATCH(1, ('Standard Runs'!$F$11:$F$65&lt;=E698)*('Standard Runs'!$G$11:$G$65&gt;=E698), 0)), ""))</f>
        <v/>
      </c>
      <c r="M698" s="45" t="str">
        <f t="shared" si="111"/>
        <v/>
      </c>
      <c r="N698" s="97"/>
      <c r="O698" s="52" t="str">
        <f t="shared" si="112"/>
        <v/>
      </c>
      <c r="P698" s="53" t="str">
        <f>IF(OR($L698="", $M698=""), "", COUNTIFS($L$11:$L$2510, $L698, $M$11:$M$2510, "&lt;"&amp;$M698)+1+COUNTIFS($L$11:$L698, $L698, $M$11:$M698, $M698)-1)</f>
        <v/>
      </c>
      <c r="Q698" s="97"/>
      <c r="R698" s="57" t="str">
        <f t="array" ref="R698">IF(OR($L698="", $M698=""), "", MIN(IF($L$11:$L$2510=$L698, $M$11:$M$2510)))</f>
        <v/>
      </c>
      <c r="S698" s="18" t="str">
        <f t="array" ref="S698">IF(OR($L698="", $M698=""), "", AVERAGEIF($L$11:$L$2510, $L698, $M$11:$M$2510))</f>
        <v/>
      </c>
      <c r="T698" s="21" t="str">
        <f t="array" ref="T698">IF(OR($L698="", $M698=""), "", MAX(IF($L$11:$L$2510=$L698, $M$11:$M$2510)))</f>
        <v/>
      </c>
      <c r="U698" s="97"/>
      <c r="W698" s="26" t="str">
        <f t="shared" si="113"/>
        <v/>
      </c>
      <c r="X698" s="26" t="str">
        <f t="shared" si="114"/>
        <v/>
      </c>
      <c r="Z698" s="48" t="str">
        <f>IFERROR(INDEX('Standard Runs'!$E$11:$E$65, MATCH($L698, 'Standard Runs'!$D$11:$D$65, 0)), "")</f>
        <v/>
      </c>
      <c r="AB698" s="26" t="str">
        <f t="shared" si="115"/>
        <v/>
      </c>
      <c r="AC698" s="26" t="str">
        <f t="shared" si="116"/>
        <v/>
      </c>
      <c r="AE698" s="26" t="str">
        <f t="shared" si="117"/>
        <v/>
      </c>
      <c r="AG698" s="26" t="str">
        <f>IF($D698="", "", COUNTIF($D$11:$D$2510, "&gt;"&amp;$D698)+1+COUNTIF($D$11:$D698, $D698)-1)</f>
        <v/>
      </c>
      <c r="AH698" s="92" t="str">
        <f t="shared" si="118"/>
        <v/>
      </c>
      <c r="AJ698" s="26" t="str">
        <f t="shared" si="119"/>
        <v/>
      </c>
      <c r="AK698" s="26" t="str">
        <f t="shared" si="120"/>
        <v/>
      </c>
    </row>
    <row r="699" spans="1:37" x14ac:dyDescent="0.25">
      <c r="A699" s="97"/>
      <c r="B699" s="26" t="str">
        <f t="shared" si="110"/>
        <v/>
      </c>
      <c r="C699" s="97"/>
      <c r="D699" s="123"/>
      <c r="E699" s="124"/>
      <c r="F699" s="125"/>
      <c r="G699" s="97"/>
      <c r="H699" s="24" t="str">
        <f>IF($E699="", "", IFERROR(ROUND($E699*INDEX('Intro &amp; Setup'!$BY$8:$BY$9, MATCH($E$8, 'Intro &amp; Setup'!$BX$8:$BX$9, 0)), 2), ""))</f>
        <v/>
      </c>
      <c r="I699" s="18" t="str">
        <f>IF(OR($E699="", $F699=""), "", IF($E$8='Intro &amp; Setup'!$BX$9, $F699/$E699, IF($H$8='Intro &amp; Setup'!$BX$9, $F699/$H699, "")))</f>
        <v/>
      </c>
      <c r="J699" s="21" t="str">
        <f>IF(OR($E699="", $F699=""), "", IF($E$8='Intro &amp; Setup'!$BX$8, $F699/$E699, IF($H$8='Intro &amp; Setup'!$BX$8, $F699/$H699, "")))</f>
        <v/>
      </c>
      <c r="K699" s="97"/>
      <c r="L699" s="42" t="str">
        <f t="array" ref="L699">IF($W699="", "", IFERROR(INDEX('Standard Runs'!$D$11:$D$65, MATCH(1, ('Standard Runs'!$F$11:$F$65&lt;=E699)*('Standard Runs'!$G$11:$G$65&gt;=E699), 0)), ""))</f>
        <v/>
      </c>
      <c r="M699" s="45" t="str">
        <f t="shared" si="111"/>
        <v/>
      </c>
      <c r="N699" s="97"/>
      <c r="O699" s="52" t="str">
        <f t="shared" si="112"/>
        <v/>
      </c>
      <c r="P699" s="53" t="str">
        <f>IF(OR($L699="", $M699=""), "", COUNTIFS($L$11:$L$2510, $L699, $M$11:$M$2510, "&lt;"&amp;$M699)+1+COUNTIFS($L$11:$L699, $L699, $M$11:$M699, $M699)-1)</f>
        <v/>
      </c>
      <c r="Q699" s="97"/>
      <c r="R699" s="57" t="str">
        <f t="array" ref="R699">IF(OR($L699="", $M699=""), "", MIN(IF($L$11:$L$2510=$L699, $M$11:$M$2510)))</f>
        <v/>
      </c>
      <c r="S699" s="18" t="str">
        <f t="array" ref="S699">IF(OR($L699="", $M699=""), "", AVERAGEIF($L$11:$L$2510, $L699, $M$11:$M$2510))</f>
        <v/>
      </c>
      <c r="T699" s="21" t="str">
        <f t="array" ref="T699">IF(OR($L699="", $M699=""), "", MAX(IF($L$11:$L$2510=$L699, $M$11:$M$2510)))</f>
        <v/>
      </c>
      <c r="U699" s="97"/>
      <c r="W699" s="26" t="str">
        <f t="shared" si="113"/>
        <v/>
      </c>
      <c r="X699" s="26" t="str">
        <f t="shared" si="114"/>
        <v/>
      </c>
      <c r="Z699" s="48" t="str">
        <f>IFERROR(INDEX('Standard Runs'!$E$11:$E$65, MATCH($L699, 'Standard Runs'!$D$11:$D$65, 0)), "")</f>
        <v/>
      </c>
      <c r="AB699" s="26" t="str">
        <f t="shared" si="115"/>
        <v/>
      </c>
      <c r="AC699" s="26" t="str">
        <f t="shared" si="116"/>
        <v/>
      </c>
      <c r="AE699" s="26" t="str">
        <f t="shared" si="117"/>
        <v/>
      </c>
      <c r="AG699" s="26" t="str">
        <f>IF($D699="", "", COUNTIF($D$11:$D$2510, "&gt;"&amp;$D699)+1+COUNTIF($D$11:$D699, $D699)-1)</f>
        <v/>
      </c>
      <c r="AH699" s="92" t="str">
        <f t="shared" si="118"/>
        <v/>
      </c>
      <c r="AJ699" s="26" t="str">
        <f t="shared" si="119"/>
        <v/>
      </c>
      <c r="AK699" s="26" t="str">
        <f t="shared" si="120"/>
        <v/>
      </c>
    </row>
    <row r="700" spans="1:37" x14ac:dyDescent="0.25">
      <c r="A700" s="97"/>
      <c r="B700" s="26" t="str">
        <f t="shared" si="110"/>
        <v/>
      </c>
      <c r="C700" s="97"/>
      <c r="D700" s="123"/>
      <c r="E700" s="124"/>
      <c r="F700" s="125"/>
      <c r="G700" s="97"/>
      <c r="H700" s="24" t="str">
        <f>IF($E700="", "", IFERROR(ROUND($E700*INDEX('Intro &amp; Setup'!$BY$8:$BY$9, MATCH($E$8, 'Intro &amp; Setup'!$BX$8:$BX$9, 0)), 2), ""))</f>
        <v/>
      </c>
      <c r="I700" s="18" t="str">
        <f>IF(OR($E700="", $F700=""), "", IF($E$8='Intro &amp; Setup'!$BX$9, $F700/$E700, IF($H$8='Intro &amp; Setup'!$BX$9, $F700/$H700, "")))</f>
        <v/>
      </c>
      <c r="J700" s="21" t="str">
        <f>IF(OR($E700="", $F700=""), "", IF($E$8='Intro &amp; Setup'!$BX$8, $F700/$E700, IF($H$8='Intro &amp; Setup'!$BX$8, $F700/$H700, "")))</f>
        <v/>
      </c>
      <c r="K700" s="97"/>
      <c r="L700" s="42" t="str">
        <f t="array" ref="L700">IF($W700="", "", IFERROR(INDEX('Standard Runs'!$D$11:$D$65, MATCH(1, ('Standard Runs'!$F$11:$F$65&lt;=E700)*('Standard Runs'!$G$11:$G$65&gt;=E700), 0)), ""))</f>
        <v/>
      </c>
      <c r="M700" s="45" t="str">
        <f t="shared" si="111"/>
        <v/>
      </c>
      <c r="N700" s="97"/>
      <c r="O700" s="52" t="str">
        <f t="shared" si="112"/>
        <v/>
      </c>
      <c r="P700" s="53" t="str">
        <f>IF(OR($L700="", $M700=""), "", COUNTIFS($L$11:$L$2510, $L700, $M$11:$M$2510, "&lt;"&amp;$M700)+1+COUNTIFS($L$11:$L700, $L700, $M$11:$M700, $M700)-1)</f>
        <v/>
      </c>
      <c r="Q700" s="97"/>
      <c r="R700" s="57" t="str">
        <f t="array" ref="R700">IF(OR($L700="", $M700=""), "", MIN(IF($L$11:$L$2510=$L700, $M$11:$M$2510)))</f>
        <v/>
      </c>
      <c r="S700" s="18" t="str">
        <f t="array" ref="S700">IF(OR($L700="", $M700=""), "", AVERAGEIF($L$11:$L$2510, $L700, $M$11:$M$2510))</f>
        <v/>
      </c>
      <c r="T700" s="21" t="str">
        <f t="array" ref="T700">IF(OR($L700="", $M700=""), "", MAX(IF($L$11:$L$2510=$L700, $M$11:$M$2510)))</f>
        <v/>
      </c>
      <c r="U700" s="97"/>
      <c r="W700" s="26" t="str">
        <f t="shared" si="113"/>
        <v/>
      </c>
      <c r="X700" s="26" t="str">
        <f t="shared" si="114"/>
        <v/>
      </c>
      <c r="Z700" s="48" t="str">
        <f>IFERROR(INDEX('Standard Runs'!$E$11:$E$65, MATCH($L700, 'Standard Runs'!$D$11:$D$65, 0)), "")</f>
        <v/>
      </c>
      <c r="AB700" s="26" t="str">
        <f t="shared" si="115"/>
        <v/>
      </c>
      <c r="AC700" s="26" t="str">
        <f t="shared" si="116"/>
        <v/>
      </c>
      <c r="AE700" s="26" t="str">
        <f t="shared" si="117"/>
        <v/>
      </c>
      <c r="AG700" s="26" t="str">
        <f>IF($D700="", "", COUNTIF($D$11:$D$2510, "&gt;"&amp;$D700)+1+COUNTIF($D$11:$D700, $D700)-1)</f>
        <v/>
      </c>
      <c r="AH700" s="92" t="str">
        <f t="shared" si="118"/>
        <v/>
      </c>
      <c r="AJ700" s="26" t="str">
        <f t="shared" si="119"/>
        <v/>
      </c>
      <c r="AK700" s="26" t="str">
        <f t="shared" si="120"/>
        <v/>
      </c>
    </row>
    <row r="701" spans="1:37" x14ac:dyDescent="0.25">
      <c r="A701" s="97"/>
      <c r="B701" s="26" t="str">
        <f t="shared" si="110"/>
        <v/>
      </c>
      <c r="C701" s="97"/>
      <c r="D701" s="123"/>
      <c r="E701" s="124"/>
      <c r="F701" s="125"/>
      <c r="G701" s="97"/>
      <c r="H701" s="24" t="str">
        <f>IF($E701="", "", IFERROR(ROUND($E701*INDEX('Intro &amp; Setup'!$BY$8:$BY$9, MATCH($E$8, 'Intro &amp; Setup'!$BX$8:$BX$9, 0)), 2), ""))</f>
        <v/>
      </c>
      <c r="I701" s="18" t="str">
        <f>IF(OR($E701="", $F701=""), "", IF($E$8='Intro &amp; Setup'!$BX$9, $F701/$E701, IF($H$8='Intro &amp; Setup'!$BX$9, $F701/$H701, "")))</f>
        <v/>
      </c>
      <c r="J701" s="21" t="str">
        <f>IF(OR($E701="", $F701=""), "", IF($E$8='Intro &amp; Setup'!$BX$8, $F701/$E701, IF($H$8='Intro &amp; Setup'!$BX$8, $F701/$H701, "")))</f>
        <v/>
      </c>
      <c r="K701" s="97"/>
      <c r="L701" s="42" t="str">
        <f t="array" ref="L701">IF($W701="", "", IFERROR(INDEX('Standard Runs'!$D$11:$D$65, MATCH(1, ('Standard Runs'!$F$11:$F$65&lt;=E701)*('Standard Runs'!$G$11:$G$65&gt;=E701), 0)), ""))</f>
        <v/>
      </c>
      <c r="M701" s="45" t="str">
        <f t="shared" si="111"/>
        <v/>
      </c>
      <c r="N701" s="97"/>
      <c r="O701" s="52" t="str">
        <f t="shared" si="112"/>
        <v/>
      </c>
      <c r="P701" s="53" t="str">
        <f>IF(OR($L701="", $M701=""), "", COUNTIFS($L$11:$L$2510, $L701, $M$11:$M$2510, "&lt;"&amp;$M701)+1+COUNTIFS($L$11:$L701, $L701, $M$11:$M701, $M701)-1)</f>
        <v/>
      </c>
      <c r="Q701" s="97"/>
      <c r="R701" s="57" t="str">
        <f t="array" ref="R701">IF(OR($L701="", $M701=""), "", MIN(IF($L$11:$L$2510=$L701, $M$11:$M$2510)))</f>
        <v/>
      </c>
      <c r="S701" s="18" t="str">
        <f t="array" ref="S701">IF(OR($L701="", $M701=""), "", AVERAGEIF($L$11:$L$2510, $L701, $M$11:$M$2510))</f>
        <v/>
      </c>
      <c r="T701" s="21" t="str">
        <f t="array" ref="T701">IF(OR($L701="", $M701=""), "", MAX(IF($L$11:$L$2510=$L701, $M$11:$M$2510)))</f>
        <v/>
      </c>
      <c r="U701" s="97"/>
      <c r="W701" s="26" t="str">
        <f t="shared" si="113"/>
        <v/>
      </c>
      <c r="X701" s="26" t="str">
        <f t="shared" si="114"/>
        <v/>
      </c>
      <c r="Z701" s="48" t="str">
        <f>IFERROR(INDEX('Standard Runs'!$E$11:$E$65, MATCH($L701, 'Standard Runs'!$D$11:$D$65, 0)), "")</f>
        <v/>
      </c>
      <c r="AB701" s="26" t="str">
        <f t="shared" si="115"/>
        <v/>
      </c>
      <c r="AC701" s="26" t="str">
        <f t="shared" si="116"/>
        <v/>
      </c>
      <c r="AE701" s="26" t="str">
        <f t="shared" si="117"/>
        <v/>
      </c>
      <c r="AG701" s="26" t="str">
        <f>IF($D701="", "", COUNTIF($D$11:$D$2510, "&gt;"&amp;$D701)+1+COUNTIF($D$11:$D701, $D701)-1)</f>
        <v/>
      </c>
      <c r="AH701" s="92" t="str">
        <f t="shared" si="118"/>
        <v/>
      </c>
      <c r="AJ701" s="26" t="str">
        <f t="shared" si="119"/>
        <v/>
      </c>
      <c r="AK701" s="26" t="str">
        <f t="shared" si="120"/>
        <v/>
      </c>
    </row>
    <row r="702" spans="1:37" x14ac:dyDescent="0.25">
      <c r="A702" s="97"/>
      <c r="B702" s="26" t="str">
        <f t="shared" si="110"/>
        <v/>
      </c>
      <c r="C702" s="97"/>
      <c r="D702" s="123"/>
      <c r="E702" s="124"/>
      <c r="F702" s="125"/>
      <c r="G702" s="97"/>
      <c r="H702" s="24" t="str">
        <f>IF($E702="", "", IFERROR(ROUND($E702*INDEX('Intro &amp; Setup'!$BY$8:$BY$9, MATCH($E$8, 'Intro &amp; Setup'!$BX$8:$BX$9, 0)), 2), ""))</f>
        <v/>
      </c>
      <c r="I702" s="18" t="str">
        <f>IF(OR($E702="", $F702=""), "", IF($E$8='Intro &amp; Setup'!$BX$9, $F702/$E702, IF($H$8='Intro &amp; Setup'!$BX$9, $F702/$H702, "")))</f>
        <v/>
      </c>
      <c r="J702" s="21" t="str">
        <f>IF(OR($E702="", $F702=""), "", IF($E$8='Intro &amp; Setup'!$BX$8, $F702/$E702, IF($H$8='Intro &amp; Setup'!$BX$8, $F702/$H702, "")))</f>
        <v/>
      </c>
      <c r="K702" s="97"/>
      <c r="L702" s="42" t="str">
        <f t="array" ref="L702">IF($W702="", "", IFERROR(INDEX('Standard Runs'!$D$11:$D$65, MATCH(1, ('Standard Runs'!$F$11:$F$65&lt;=E702)*('Standard Runs'!$G$11:$G$65&gt;=E702), 0)), ""))</f>
        <v/>
      </c>
      <c r="M702" s="45" t="str">
        <f t="shared" si="111"/>
        <v/>
      </c>
      <c r="N702" s="97"/>
      <c r="O702" s="52" t="str">
        <f t="shared" si="112"/>
        <v/>
      </c>
      <c r="P702" s="53" t="str">
        <f>IF(OR($L702="", $M702=""), "", COUNTIFS($L$11:$L$2510, $L702, $M$11:$M$2510, "&lt;"&amp;$M702)+1+COUNTIFS($L$11:$L702, $L702, $M$11:$M702, $M702)-1)</f>
        <v/>
      </c>
      <c r="Q702" s="97"/>
      <c r="R702" s="57" t="str">
        <f t="array" ref="R702">IF(OR($L702="", $M702=""), "", MIN(IF($L$11:$L$2510=$L702, $M$11:$M$2510)))</f>
        <v/>
      </c>
      <c r="S702" s="18" t="str">
        <f t="array" ref="S702">IF(OR($L702="", $M702=""), "", AVERAGEIF($L$11:$L$2510, $L702, $M$11:$M$2510))</f>
        <v/>
      </c>
      <c r="T702" s="21" t="str">
        <f t="array" ref="T702">IF(OR($L702="", $M702=""), "", MAX(IF($L$11:$L$2510=$L702, $M$11:$M$2510)))</f>
        <v/>
      </c>
      <c r="U702" s="97"/>
      <c r="W702" s="26" t="str">
        <f t="shared" si="113"/>
        <v/>
      </c>
      <c r="X702" s="26" t="str">
        <f t="shared" si="114"/>
        <v/>
      </c>
      <c r="Z702" s="48" t="str">
        <f>IFERROR(INDEX('Standard Runs'!$E$11:$E$65, MATCH($L702, 'Standard Runs'!$D$11:$D$65, 0)), "")</f>
        <v/>
      </c>
      <c r="AB702" s="26" t="str">
        <f t="shared" si="115"/>
        <v/>
      </c>
      <c r="AC702" s="26" t="str">
        <f t="shared" si="116"/>
        <v/>
      </c>
      <c r="AE702" s="26" t="str">
        <f t="shared" si="117"/>
        <v/>
      </c>
      <c r="AG702" s="26" t="str">
        <f>IF($D702="", "", COUNTIF($D$11:$D$2510, "&gt;"&amp;$D702)+1+COUNTIF($D$11:$D702, $D702)-1)</f>
        <v/>
      </c>
      <c r="AH702" s="92" t="str">
        <f t="shared" si="118"/>
        <v/>
      </c>
      <c r="AJ702" s="26" t="str">
        <f t="shared" si="119"/>
        <v/>
      </c>
      <c r="AK702" s="26" t="str">
        <f t="shared" si="120"/>
        <v/>
      </c>
    </row>
    <row r="703" spans="1:37" x14ac:dyDescent="0.25">
      <c r="A703" s="97"/>
      <c r="B703" s="26" t="str">
        <f t="shared" si="110"/>
        <v/>
      </c>
      <c r="C703" s="97"/>
      <c r="D703" s="123"/>
      <c r="E703" s="124"/>
      <c r="F703" s="125"/>
      <c r="G703" s="97"/>
      <c r="H703" s="24" t="str">
        <f>IF($E703="", "", IFERROR(ROUND($E703*INDEX('Intro &amp; Setup'!$BY$8:$BY$9, MATCH($E$8, 'Intro &amp; Setup'!$BX$8:$BX$9, 0)), 2), ""))</f>
        <v/>
      </c>
      <c r="I703" s="18" t="str">
        <f>IF(OR($E703="", $F703=""), "", IF($E$8='Intro &amp; Setup'!$BX$9, $F703/$E703, IF($H$8='Intro &amp; Setup'!$BX$9, $F703/$H703, "")))</f>
        <v/>
      </c>
      <c r="J703" s="21" t="str">
        <f>IF(OR($E703="", $F703=""), "", IF($E$8='Intro &amp; Setup'!$BX$8, $F703/$E703, IF($H$8='Intro &amp; Setup'!$BX$8, $F703/$H703, "")))</f>
        <v/>
      </c>
      <c r="K703" s="97"/>
      <c r="L703" s="42" t="str">
        <f t="array" ref="L703">IF($W703="", "", IFERROR(INDEX('Standard Runs'!$D$11:$D$65, MATCH(1, ('Standard Runs'!$F$11:$F$65&lt;=E703)*('Standard Runs'!$G$11:$G$65&gt;=E703), 0)), ""))</f>
        <v/>
      </c>
      <c r="M703" s="45" t="str">
        <f t="shared" si="111"/>
        <v/>
      </c>
      <c r="N703" s="97"/>
      <c r="O703" s="52" t="str">
        <f t="shared" si="112"/>
        <v/>
      </c>
      <c r="P703" s="53" t="str">
        <f>IF(OR($L703="", $M703=""), "", COUNTIFS($L$11:$L$2510, $L703, $M$11:$M$2510, "&lt;"&amp;$M703)+1+COUNTIFS($L$11:$L703, $L703, $M$11:$M703, $M703)-1)</f>
        <v/>
      </c>
      <c r="Q703" s="97"/>
      <c r="R703" s="57" t="str">
        <f t="array" ref="R703">IF(OR($L703="", $M703=""), "", MIN(IF($L$11:$L$2510=$L703, $M$11:$M$2510)))</f>
        <v/>
      </c>
      <c r="S703" s="18" t="str">
        <f t="array" ref="S703">IF(OR($L703="", $M703=""), "", AVERAGEIF($L$11:$L$2510, $L703, $M$11:$M$2510))</f>
        <v/>
      </c>
      <c r="T703" s="21" t="str">
        <f t="array" ref="T703">IF(OR($L703="", $M703=""), "", MAX(IF($L$11:$L$2510=$L703, $M$11:$M$2510)))</f>
        <v/>
      </c>
      <c r="U703" s="97"/>
      <c r="W703" s="26" t="str">
        <f t="shared" si="113"/>
        <v/>
      </c>
      <c r="X703" s="26" t="str">
        <f t="shared" si="114"/>
        <v/>
      </c>
      <c r="Z703" s="48" t="str">
        <f>IFERROR(INDEX('Standard Runs'!$E$11:$E$65, MATCH($L703, 'Standard Runs'!$D$11:$D$65, 0)), "")</f>
        <v/>
      </c>
      <c r="AB703" s="26" t="str">
        <f t="shared" si="115"/>
        <v/>
      </c>
      <c r="AC703" s="26" t="str">
        <f t="shared" si="116"/>
        <v/>
      </c>
      <c r="AE703" s="26" t="str">
        <f t="shared" si="117"/>
        <v/>
      </c>
      <c r="AG703" s="26" t="str">
        <f>IF($D703="", "", COUNTIF($D$11:$D$2510, "&gt;"&amp;$D703)+1+COUNTIF($D$11:$D703, $D703)-1)</f>
        <v/>
      </c>
      <c r="AH703" s="92" t="str">
        <f t="shared" si="118"/>
        <v/>
      </c>
      <c r="AJ703" s="26" t="str">
        <f t="shared" si="119"/>
        <v/>
      </c>
      <c r="AK703" s="26" t="str">
        <f t="shared" si="120"/>
        <v/>
      </c>
    </row>
    <row r="704" spans="1:37" x14ac:dyDescent="0.25">
      <c r="A704" s="97"/>
      <c r="B704" s="26" t="str">
        <f t="shared" si="110"/>
        <v/>
      </c>
      <c r="C704" s="97"/>
      <c r="D704" s="123"/>
      <c r="E704" s="124"/>
      <c r="F704" s="125"/>
      <c r="G704" s="97"/>
      <c r="H704" s="24" t="str">
        <f>IF($E704="", "", IFERROR(ROUND($E704*INDEX('Intro &amp; Setup'!$BY$8:$BY$9, MATCH($E$8, 'Intro &amp; Setup'!$BX$8:$BX$9, 0)), 2), ""))</f>
        <v/>
      </c>
      <c r="I704" s="18" t="str">
        <f>IF(OR($E704="", $F704=""), "", IF($E$8='Intro &amp; Setup'!$BX$9, $F704/$E704, IF($H$8='Intro &amp; Setup'!$BX$9, $F704/$H704, "")))</f>
        <v/>
      </c>
      <c r="J704" s="21" t="str">
        <f>IF(OR($E704="", $F704=""), "", IF($E$8='Intro &amp; Setup'!$BX$8, $F704/$E704, IF($H$8='Intro &amp; Setup'!$BX$8, $F704/$H704, "")))</f>
        <v/>
      </c>
      <c r="K704" s="97"/>
      <c r="L704" s="42" t="str">
        <f t="array" ref="L704">IF($W704="", "", IFERROR(INDEX('Standard Runs'!$D$11:$D$65, MATCH(1, ('Standard Runs'!$F$11:$F$65&lt;=E704)*('Standard Runs'!$G$11:$G$65&gt;=E704), 0)), ""))</f>
        <v/>
      </c>
      <c r="M704" s="45" t="str">
        <f t="shared" si="111"/>
        <v/>
      </c>
      <c r="N704" s="97"/>
      <c r="O704" s="52" t="str">
        <f t="shared" si="112"/>
        <v/>
      </c>
      <c r="P704" s="53" t="str">
        <f>IF(OR($L704="", $M704=""), "", COUNTIFS($L$11:$L$2510, $L704, $M$11:$M$2510, "&lt;"&amp;$M704)+1+COUNTIFS($L$11:$L704, $L704, $M$11:$M704, $M704)-1)</f>
        <v/>
      </c>
      <c r="Q704" s="97"/>
      <c r="R704" s="57" t="str">
        <f t="array" ref="R704">IF(OR($L704="", $M704=""), "", MIN(IF($L$11:$L$2510=$L704, $M$11:$M$2510)))</f>
        <v/>
      </c>
      <c r="S704" s="18" t="str">
        <f t="array" ref="S704">IF(OR($L704="", $M704=""), "", AVERAGEIF($L$11:$L$2510, $L704, $M$11:$M$2510))</f>
        <v/>
      </c>
      <c r="T704" s="21" t="str">
        <f t="array" ref="T704">IF(OR($L704="", $M704=""), "", MAX(IF($L$11:$L$2510=$L704, $M$11:$M$2510)))</f>
        <v/>
      </c>
      <c r="U704" s="97"/>
      <c r="W704" s="26" t="str">
        <f t="shared" si="113"/>
        <v/>
      </c>
      <c r="X704" s="26" t="str">
        <f t="shared" si="114"/>
        <v/>
      </c>
      <c r="Z704" s="48" t="str">
        <f>IFERROR(INDEX('Standard Runs'!$E$11:$E$65, MATCH($L704, 'Standard Runs'!$D$11:$D$65, 0)), "")</f>
        <v/>
      </c>
      <c r="AB704" s="26" t="str">
        <f t="shared" si="115"/>
        <v/>
      </c>
      <c r="AC704" s="26" t="str">
        <f t="shared" si="116"/>
        <v/>
      </c>
      <c r="AE704" s="26" t="str">
        <f t="shared" si="117"/>
        <v/>
      </c>
      <c r="AG704" s="26" t="str">
        <f>IF($D704="", "", COUNTIF($D$11:$D$2510, "&gt;"&amp;$D704)+1+COUNTIF($D$11:$D704, $D704)-1)</f>
        <v/>
      </c>
      <c r="AH704" s="92" t="str">
        <f t="shared" si="118"/>
        <v/>
      </c>
      <c r="AJ704" s="26" t="str">
        <f t="shared" si="119"/>
        <v/>
      </c>
      <c r="AK704" s="26" t="str">
        <f t="shared" si="120"/>
        <v/>
      </c>
    </row>
    <row r="705" spans="1:37" x14ac:dyDescent="0.25">
      <c r="A705" s="97"/>
      <c r="B705" s="26" t="str">
        <f t="shared" si="110"/>
        <v/>
      </c>
      <c r="C705" s="97"/>
      <c r="D705" s="123"/>
      <c r="E705" s="124"/>
      <c r="F705" s="125"/>
      <c r="G705" s="97"/>
      <c r="H705" s="24" t="str">
        <f>IF($E705="", "", IFERROR(ROUND($E705*INDEX('Intro &amp; Setup'!$BY$8:$BY$9, MATCH($E$8, 'Intro &amp; Setup'!$BX$8:$BX$9, 0)), 2), ""))</f>
        <v/>
      </c>
      <c r="I705" s="18" t="str">
        <f>IF(OR($E705="", $F705=""), "", IF($E$8='Intro &amp; Setup'!$BX$9, $F705/$E705, IF($H$8='Intro &amp; Setup'!$BX$9, $F705/$H705, "")))</f>
        <v/>
      </c>
      <c r="J705" s="21" t="str">
        <f>IF(OR($E705="", $F705=""), "", IF($E$8='Intro &amp; Setup'!$BX$8, $F705/$E705, IF($H$8='Intro &amp; Setup'!$BX$8, $F705/$H705, "")))</f>
        <v/>
      </c>
      <c r="K705" s="97"/>
      <c r="L705" s="42" t="str">
        <f t="array" ref="L705">IF($W705="", "", IFERROR(INDEX('Standard Runs'!$D$11:$D$65, MATCH(1, ('Standard Runs'!$F$11:$F$65&lt;=E705)*('Standard Runs'!$G$11:$G$65&gt;=E705), 0)), ""))</f>
        <v/>
      </c>
      <c r="M705" s="45" t="str">
        <f t="shared" si="111"/>
        <v/>
      </c>
      <c r="N705" s="97"/>
      <c r="O705" s="52" t="str">
        <f t="shared" si="112"/>
        <v/>
      </c>
      <c r="P705" s="53" t="str">
        <f>IF(OR($L705="", $M705=""), "", COUNTIFS($L$11:$L$2510, $L705, $M$11:$M$2510, "&lt;"&amp;$M705)+1+COUNTIFS($L$11:$L705, $L705, $M$11:$M705, $M705)-1)</f>
        <v/>
      </c>
      <c r="Q705" s="97"/>
      <c r="R705" s="57" t="str">
        <f t="array" ref="R705">IF(OR($L705="", $M705=""), "", MIN(IF($L$11:$L$2510=$L705, $M$11:$M$2510)))</f>
        <v/>
      </c>
      <c r="S705" s="18" t="str">
        <f t="array" ref="S705">IF(OR($L705="", $M705=""), "", AVERAGEIF($L$11:$L$2510, $L705, $M$11:$M$2510))</f>
        <v/>
      </c>
      <c r="T705" s="21" t="str">
        <f t="array" ref="T705">IF(OR($L705="", $M705=""), "", MAX(IF($L$11:$L$2510=$L705, $M$11:$M$2510)))</f>
        <v/>
      </c>
      <c r="U705" s="97"/>
      <c r="W705" s="26" t="str">
        <f t="shared" si="113"/>
        <v/>
      </c>
      <c r="X705" s="26" t="str">
        <f t="shared" si="114"/>
        <v/>
      </c>
      <c r="Z705" s="48" t="str">
        <f>IFERROR(INDEX('Standard Runs'!$E$11:$E$65, MATCH($L705, 'Standard Runs'!$D$11:$D$65, 0)), "")</f>
        <v/>
      </c>
      <c r="AB705" s="26" t="str">
        <f t="shared" si="115"/>
        <v/>
      </c>
      <c r="AC705" s="26" t="str">
        <f t="shared" si="116"/>
        <v/>
      </c>
      <c r="AE705" s="26" t="str">
        <f t="shared" si="117"/>
        <v/>
      </c>
      <c r="AG705" s="26" t="str">
        <f>IF($D705="", "", COUNTIF($D$11:$D$2510, "&gt;"&amp;$D705)+1+COUNTIF($D$11:$D705, $D705)-1)</f>
        <v/>
      </c>
      <c r="AH705" s="92" t="str">
        <f t="shared" si="118"/>
        <v/>
      </c>
      <c r="AJ705" s="26" t="str">
        <f t="shared" si="119"/>
        <v/>
      </c>
      <c r="AK705" s="26" t="str">
        <f t="shared" si="120"/>
        <v/>
      </c>
    </row>
    <row r="706" spans="1:37" x14ac:dyDescent="0.25">
      <c r="A706" s="97"/>
      <c r="B706" s="26" t="str">
        <f t="shared" si="110"/>
        <v/>
      </c>
      <c r="C706" s="97"/>
      <c r="D706" s="123"/>
      <c r="E706" s="124"/>
      <c r="F706" s="125"/>
      <c r="G706" s="97"/>
      <c r="H706" s="24" t="str">
        <f>IF($E706="", "", IFERROR(ROUND($E706*INDEX('Intro &amp; Setup'!$BY$8:$BY$9, MATCH($E$8, 'Intro &amp; Setup'!$BX$8:$BX$9, 0)), 2), ""))</f>
        <v/>
      </c>
      <c r="I706" s="18" t="str">
        <f>IF(OR($E706="", $F706=""), "", IF($E$8='Intro &amp; Setup'!$BX$9, $F706/$E706, IF($H$8='Intro &amp; Setup'!$BX$9, $F706/$H706, "")))</f>
        <v/>
      </c>
      <c r="J706" s="21" t="str">
        <f>IF(OR($E706="", $F706=""), "", IF($E$8='Intro &amp; Setup'!$BX$8, $F706/$E706, IF($H$8='Intro &amp; Setup'!$BX$8, $F706/$H706, "")))</f>
        <v/>
      </c>
      <c r="K706" s="97"/>
      <c r="L706" s="42" t="str">
        <f t="array" ref="L706">IF($W706="", "", IFERROR(INDEX('Standard Runs'!$D$11:$D$65, MATCH(1, ('Standard Runs'!$F$11:$F$65&lt;=E706)*('Standard Runs'!$G$11:$G$65&gt;=E706), 0)), ""))</f>
        <v/>
      </c>
      <c r="M706" s="45" t="str">
        <f t="shared" si="111"/>
        <v/>
      </c>
      <c r="N706" s="97"/>
      <c r="O706" s="52" t="str">
        <f t="shared" si="112"/>
        <v/>
      </c>
      <c r="P706" s="53" t="str">
        <f>IF(OR($L706="", $M706=""), "", COUNTIFS($L$11:$L$2510, $L706, $M$11:$M$2510, "&lt;"&amp;$M706)+1+COUNTIFS($L$11:$L706, $L706, $M$11:$M706, $M706)-1)</f>
        <v/>
      </c>
      <c r="Q706" s="97"/>
      <c r="R706" s="57" t="str">
        <f t="array" ref="R706">IF(OR($L706="", $M706=""), "", MIN(IF($L$11:$L$2510=$L706, $M$11:$M$2510)))</f>
        <v/>
      </c>
      <c r="S706" s="18" t="str">
        <f t="array" ref="S706">IF(OR($L706="", $M706=""), "", AVERAGEIF($L$11:$L$2510, $L706, $M$11:$M$2510))</f>
        <v/>
      </c>
      <c r="T706" s="21" t="str">
        <f t="array" ref="T706">IF(OR($L706="", $M706=""), "", MAX(IF($L$11:$L$2510=$L706, $M$11:$M$2510)))</f>
        <v/>
      </c>
      <c r="U706" s="97"/>
      <c r="W706" s="26" t="str">
        <f t="shared" si="113"/>
        <v/>
      </c>
      <c r="X706" s="26" t="str">
        <f t="shared" si="114"/>
        <v/>
      </c>
      <c r="Z706" s="48" t="str">
        <f>IFERROR(INDEX('Standard Runs'!$E$11:$E$65, MATCH($L706, 'Standard Runs'!$D$11:$D$65, 0)), "")</f>
        <v/>
      </c>
      <c r="AB706" s="26" t="str">
        <f t="shared" si="115"/>
        <v/>
      </c>
      <c r="AC706" s="26" t="str">
        <f t="shared" si="116"/>
        <v/>
      </c>
      <c r="AE706" s="26" t="str">
        <f t="shared" si="117"/>
        <v/>
      </c>
      <c r="AG706" s="26" t="str">
        <f>IF($D706="", "", COUNTIF($D$11:$D$2510, "&gt;"&amp;$D706)+1+COUNTIF($D$11:$D706, $D706)-1)</f>
        <v/>
      </c>
      <c r="AH706" s="92" t="str">
        <f t="shared" si="118"/>
        <v/>
      </c>
      <c r="AJ706" s="26" t="str">
        <f t="shared" si="119"/>
        <v/>
      </c>
      <c r="AK706" s="26" t="str">
        <f t="shared" si="120"/>
        <v/>
      </c>
    </row>
    <row r="707" spans="1:37" x14ac:dyDescent="0.25">
      <c r="A707" s="97"/>
      <c r="B707" s="26" t="str">
        <f t="shared" si="110"/>
        <v/>
      </c>
      <c r="C707" s="97"/>
      <c r="D707" s="123"/>
      <c r="E707" s="124"/>
      <c r="F707" s="125"/>
      <c r="G707" s="97"/>
      <c r="H707" s="24" t="str">
        <f>IF($E707="", "", IFERROR(ROUND($E707*INDEX('Intro &amp; Setup'!$BY$8:$BY$9, MATCH($E$8, 'Intro &amp; Setup'!$BX$8:$BX$9, 0)), 2), ""))</f>
        <v/>
      </c>
      <c r="I707" s="18" t="str">
        <f>IF(OR($E707="", $F707=""), "", IF($E$8='Intro &amp; Setup'!$BX$9, $F707/$E707, IF($H$8='Intro &amp; Setup'!$BX$9, $F707/$H707, "")))</f>
        <v/>
      </c>
      <c r="J707" s="21" t="str">
        <f>IF(OR($E707="", $F707=""), "", IF($E$8='Intro &amp; Setup'!$BX$8, $F707/$E707, IF($H$8='Intro &amp; Setup'!$BX$8, $F707/$H707, "")))</f>
        <v/>
      </c>
      <c r="K707" s="97"/>
      <c r="L707" s="42" t="str">
        <f t="array" ref="L707">IF($W707="", "", IFERROR(INDEX('Standard Runs'!$D$11:$D$65, MATCH(1, ('Standard Runs'!$F$11:$F$65&lt;=E707)*('Standard Runs'!$G$11:$G$65&gt;=E707), 0)), ""))</f>
        <v/>
      </c>
      <c r="M707" s="45" t="str">
        <f t="shared" si="111"/>
        <v/>
      </c>
      <c r="N707" s="97"/>
      <c r="O707" s="52" t="str">
        <f t="shared" si="112"/>
        <v/>
      </c>
      <c r="P707" s="53" t="str">
        <f>IF(OR($L707="", $M707=""), "", COUNTIFS($L$11:$L$2510, $L707, $M$11:$M$2510, "&lt;"&amp;$M707)+1+COUNTIFS($L$11:$L707, $L707, $M$11:$M707, $M707)-1)</f>
        <v/>
      </c>
      <c r="Q707" s="97"/>
      <c r="R707" s="57" t="str">
        <f t="array" ref="R707">IF(OR($L707="", $M707=""), "", MIN(IF($L$11:$L$2510=$L707, $M$11:$M$2510)))</f>
        <v/>
      </c>
      <c r="S707" s="18" t="str">
        <f t="array" ref="S707">IF(OR($L707="", $M707=""), "", AVERAGEIF($L$11:$L$2510, $L707, $M$11:$M$2510))</f>
        <v/>
      </c>
      <c r="T707" s="21" t="str">
        <f t="array" ref="T707">IF(OR($L707="", $M707=""), "", MAX(IF($L$11:$L$2510=$L707, $M$11:$M$2510)))</f>
        <v/>
      </c>
      <c r="U707" s="97"/>
      <c r="W707" s="26" t="str">
        <f t="shared" si="113"/>
        <v/>
      </c>
      <c r="X707" s="26" t="str">
        <f t="shared" si="114"/>
        <v/>
      </c>
      <c r="Z707" s="48" t="str">
        <f>IFERROR(INDEX('Standard Runs'!$E$11:$E$65, MATCH($L707, 'Standard Runs'!$D$11:$D$65, 0)), "")</f>
        <v/>
      </c>
      <c r="AB707" s="26" t="str">
        <f t="shared" si="115"/>
        <v/>
      </c>
      <c r="AC707" s="26" t="str">
        <f t="shared" si="116"/>
        <v/>
      </c>
      <c r="AE707" s="26" t="str">
        <f t="shared" si="117"/>
        <v/>
      </c>
      <c r="AG707" s="26" t="str">
        <f>IF($D707="", "", COUNTIF($D$11:$D$2510, "&gt;"&amp;$D707)+1+COUNTIF($D$11:$D707, $D707)-1)</f>
        <v/>
      </c>
      <c r="AH707" s="92" t="str">
        <f t="shared" si="118"/>
        <v/>
      </c>
      <c r="AJ707" s="26" t="str">
        <f t="shared" si="119"/>
        <v/>
      </c>
      <c r="AK707" s="26" t="str">
        <f t="shared" si="120"/>
        <v/>
      </c>
    </row>
    <row r="708" spans="1:37" x14ac:dyDescent="0.25">
      <c r="A708" s="97"/>
      <c r="B708" s="26" t="str">
        <f t="shared" si="110"/>
        <v/>
      </c>
      <c r="C708" s="97"/>
      <c r="D708" s="123"/>
      <c r="E708" s="124"/>
      <c r="F708" s="125"/>
      <c r="G708" s="97"/>
      <c r="H708" s="24" t="str">
        <f>IF($E708="", "", IFERROR(ROUND($E708*INDEX('Intro &amp; Setup'!$BY$8:$BY$9, MATCH($E$8, 'Intro &amp; Setup'!$BX$8:$BX$9, 0)), 2), ""))</f>
        <v/>
      </c>
      <c r="I708" s="18" t="str">
        <f>IF(OR($E708="", $F708=""), "", IF($E$8='Intro &amp; Setup'!$BX$9, $F708/$E708, IF($H$8='Intro &amp; Setup'!$BX$9, $F708/$H708, "")))</f>
        <v/>
      </c>
      <c r="J708" s="21" t="str">
        <f>IF(OR($E708="", $F708=""), "", IF($E$8='Intro &amp; Setup'!$BX$8, $F708/$E708, IF($H$8='Intro &amp; Setup'!$BX$8, $F708/$H708, "")))</f>
        <v/>
      </c>
      <c r="K708" s="97"/>
      <c r="L708" s="42" t="str">
        <f t="array" ref="L708">IF($W708="", "", IFERROR(INDEX('Standard Runs'!$D$11:$D$65, MATCH(1, ('Standard Runs'!$F$11:$F$65&lt;=E708)*('Standard Runs'!$G$11:$G$65&gt;=E708), 0)), ""))</f>
        <v/>
      </c>
      <c r="M708" s="45" t="str">
        <f t="shared" si="111"/>
        <v/>
      </c>
      <c r="N708" s="97"/>
      <c r="O708" s="52" t="str">
        <f t="shared" si="112"/>
        <v/>
      </c>
      <c r="P708" s="53" t="str">
        <f>IF(OR($L708="", $M708=""), "", COUNTIFS($L$11:$L$2510, $L708, $M$11:$M$2510, "&lt;"&amp;$M708)+1+COUNTIFS($L$11:$L708, $L708, $M$11:$M708, $M708)-1)</f>
        <v/>
      </c>
      <c r="Q708" s="97"/>
      <c r="R708" s="57" t="str">
        <f t="array" ref="R708">IF(OR($L708="", $M708=""), "", MIN(IF($L$11:$L$2510=$L708, $M$11:$M$2510)))</f>
        <v/>
      </c>
      <c r="S708" s="18" t="str">
        <f t="array" ref="S708">IF(OR($L708="", $M708=""), "", AVERAGEIF($L$11:$L$2510, $L708, $M$11:$M$2510))</f>
        <v/>
      </c>
      <c r="T708" s="21" t="str">
        <f t="array" ref="T708">IF(OR($L708="", $M708=""), "", MAX(IF($L$11:$L$2510=$L708, $M$11:$M$2510)))</f>
        <v/>
      </c>
      <c r="U708" s="97"/>
      <c r="W708" s="26" t="str">
        <f t="shared" si="113"/>
        <v/>
      </c>
      <c r="X708" s="26" t="str">
        <f t="shared" si="114"/>
        <v/>
      </c>
      <c r="Z708" s="48" t="str">
        <f>IFERROR(INDEX('Standard Runs'!$E$11:$E$65, MATCH($L708, 'Standard Runs'!$D$11:$D$65, 0)), "")</f>
        <v/>
      </c>
      <c r="AB708" s="26" t="str">
        <f t="shared" si="115"/>
        <v/>
      </c>
      <c r="AC708" s="26" t="str">
        <f t="shared" si="116"/>
        <v/>
      </c>
      <c r="AE708" s="26" t="str">
        <f t="shared" si="117"/>
        <v/>
      </c>
      <c r="AG708" s="26" t="str">
        <f>IF($D708="", "", COUNTIF($D$11:$D$2510, "&gt;"&amp;$D708)+1+COUNTIF($D$11:$D708, $D708)-1)</f>
        <v/>
      </c>
      <c r="AH708" s="92" t="str">
        <f t="shared" si="118"/>
        <v/>
      </c>
      <c r="AJ708" s="26" t="str">
        <f t="shared" si="119"/>
        <v/>
      </c>
      <c r="AK708" s="26" t="str">
        <f t="shared" si="120"/>
        <v/>
      </c>
    </row>
    <row r="709" spans="1:37" x14ac:dyDescent="0.25">
      <c r="A709" s="97"/>
      <c r="B709" s="26" t="str">
        <f t="shared" si="110"/>
        <v/>
      </c>
      <c r="C709" s="97"/>
      <c r="D709" s="123"/>
      <c r="E709" s="124"/>
      <c r="F709" s="125"/>
      <c r="G709" s="97"/>
      <c r="H709" s="24" t="str">
        <f>IF($E709="", "", IFERROR(ROUND($E709*INDEX('Intro &amp; Setup'!$BY$8:$BY$9, MATCH($E$8, 'Intro &amp; Setup'!$BX$8:$BX$9, 0)), 2), ""))</f>
        <v/>
      </c>
      <c r="I709" s="18" t="str">
        <f>IF(OR($E709="", $F709=""), "", IF($E$8='Intro &amp; Setup'!$BX$9, $F709/$E709, IF($H$8='Intro &amp; Setup'!$BX$9, $F709/$H709, "")))</f>
        <v/>
      </c>
      <c r="J709" s="21" t="str">
        <f>IF(OR($E709="", $F709=""), "", IF($E$8='Intro &amp; Setup'!$BX$8, $F709/$E709, IF($H$8='Intro &amp; Setup'!$BX$8, $F709/$H709, "")))</f>
        <v/>
      </c>
      <c r="K709" s="97"/>
      <c r="L709" s="42" t="str">
        <f t="array" ref="L709">IF($W709="", "", IFERROR(INDEX('Standard Runs'!$D$11:$D$65, MATCH(1, ('Standard Runs'!$F$11:$F$65&lt;=E709)*('Standard Runs'!$G$11:$G$65&gt;=E709), 0)), ""))</f>
        <v/>
      </c>
      <c r="M709" s="45" t="str">
        <f t="shared" si="111"/>
        <v/>
      </c>
      <c r="N709" s="97"/>
      <c r="O709" s="52" t="str">
        <f t="shared" si="112"/>
        <v/>
      </c>
      <c r="P709" s="53" t="str">
        <f>IF(OR($L709="", $M709=""), "", COUNTIFS($L$11:$L$2510, $L709, $M$11:$M$2510, "&lt;"&amp;$M709)+1+COUNTIFS($L$11:$L709, $L709, $M$11:$M709, $M709)-1)</f>
        <v/>
      </c>
      <c r="Q709" s="97"/>
      <c r="R709" s="57" t="str">
        <f t="array" ref="R709">IF(OR($L709="", $M709=""), "", MIN(IF($L$11:$L$2510=$L709, $M$11:$M$2510)))</f>
        <v/>
      </c>
      <c r="S709" s="18" t="str">
        <f t="array" ref="S709">IF(OR($L709="", $M709=""), "", AVERAGEIF($L$11:$L$2510, $L709, $M$11:$M$2510))</f>
        <v/>
      </c>
      <c r="T709" s="21" t="str">
        <f t="array" ref="T709">IF(OR($L709="", $M709=""), "", MAX(IF($L$11:$L$2510=$L709, $M$11:$M$2510)))</f>
        <v/>
      </c>
      <c r="U709" s="97"/>
      <c r="W709" s="26" t="str">
        <f t="shared" si="113"/>
        <v/>
      </c>
      <c r="X709" s="26" t="str">
        <f t="shared" si="114"/>
        <v/>
      </c>
      <c r="Z709" s="48" t="str">
        <f>IFERROR(INDEX('Standard Runs'!$E$11:$E$65, MATCH($L709, 'Standard Runs'!$D$11:$D$65, 0)), "")</f>
        <v/>
      </c>
      <c r="AB709" s="26" t="str">
        <f t="shared" si="115"/>
        <v/>
      </c>
      <c r="AC709" s="26" t="str">
        <f t="shared" si="116"/>
        <v/>
      </c>
      <c r="AE709" s="26" t="str">
        <f t="shared" si="117"/>
        <v/>
      </c>
      <c r="AG709" s="26" t="str">
        <f>IF($D709="", "", COUNTIF($D$11:$D$2510, "&gt;"&amp;$D709)+1+COUNTIF($D$11:$D709, $D709)-1)</f>
        <v/>
      </c>
      <c r="AH709" s="92" t="str">
        <f t="shared" si="118"/>
        <v/>
      </c>
      <c r="AJ709" s="26" t="str">
        <f t="shared" si="119"/>
        <v/>
      </c>
      <c r="AK709" s="26" t="str">
        <f t="shared" si="120"/>
        <v/>
      </c>
    </row>
    <row r="710" spans="1:37" x14ac:dyDescent="0.25">
      <c r="A710" s="97"/>
      <c r="B710" s="26" t="str">
        <f t="shared" si="110"/>
        <v/>
      </c>
      <c r="C710" s="97"/>
      <c r="D710" s="123"/>
      <c r="E710" s="124"/>
      <c r="F710" s="125"/>
      <c r="G710" s="97"/>
      <c r="H710" s="24" t="str">
        <f>IF($E710="", "", IFERROR(ROUND($E710*INDEX('Intro &amp; Setup'!$BY$8:$BY$9, MATCH($E$8, 'Intro &amp; Setup'!$BX$8:$BX$9, 0)), 2), ""))</f>
        <v/>
      </c>
      <c r="I710" s="18" t="str">
        <f>IF(OR($E710="", $F710=""), "", IF($E$8='Intro &amp; Setup'!$BX$9, $F710/$E710, IF($H$8='Intro &amp; Setup'!$BX$9, $F710/$H710, "")))</f>
        <v/>
      </c>
      <c r="J710" s="21" t="str">
        <f>IF(OR($E710="", $F710=""), "", IF($E$8='Intro &amp; Setup'!$BX$8, $F710/$E710, IF($H$8='Intro &amp; Setup'!$BX$8, $F710/$H710, "")))</f>
        <v/>
      </c>
      <c r="K710" s="97"/>
      <c r="L710" s="42" t="str">
        <f t="array" ref="L710">IF($W710="", "", IFERROR(INDEX('Standard Runs'!$D$11:$D$65, MATCH(1, ('Standard Runs'!$F$11:$F$65&lt;=E710)*('Standard Runs'!$G$11:$G$65&gt;=E710), 0)), ""))</f>
        <v/>
      </c>
      <c r="M710" s="45" t="str">
        <f t="shared" si="111"/>
        <v/>
      </c>
      <c r="N710" s="97"/>
      <c r="O710" s="52" t="str">
        <f t="shared" si="112"/>
        <v/>
      </c>
      <c r="P710" s="53" t="str">
        <f>IF(OR($L710="", $M710=""), "", COUNTIFS($L$11:$L$2510, $L710, $M$11:$M$2510, "&lt;"&amp;$M710)+1+COUNTIFS($L$11:$L710, $L710, $M$11:$M710, $M710)-1)</f>
        <v/>
      </c>
      <c r="Q710" s="97"/>
      <c r="R710" s="57" t="str">
        <f t="array" ref="R710">IF(OR($L710="", $M710=""), "", MIN(IF($L$11:$L$2510=$L710, $M$11:$M$2510)))</f>
        <v/>
      </c>
      <c r="S710" s="18" t="str">
        <f t="array" ref="S710">IF(OR($L710="", $M710=""), "", AVERAGEIF($L$11:$L$2510, $L710, $M$11:$M$2510))</f>
        <v/>
      </c>
      <c r="T710" s="21" t="str">
        <f t="array" ref="T710">IF(OR($L710="", $M710=""), "", MAX(IF($L$11:$L$2510=$L710, $M$11:$M$2510)))</f>
        <v/>
      </c>
      <c r="U710" s="97"/>
      <c r="W710" s="26" t="str">
        <f t="shared" si="113"/>
        <v/>
      </c>
      <c r="X710" s="26" t="str">
        <f t="shared" si="114"/>
        <v/>
      </c>
      <c r="Z710" s="48" t="str">
        <f>IFERROR(INDEX('Standard Runs'!$E$11:$E$65, MATCH($L710, 'Standard Runs'!$D$11:$D$65, 0)), "")</f>
        <v/>
      </c>
      <c r="AB710" s="26" t="str">
        <f t="shared" si="115"/>
        <v/>
      </c>
      <c r="AC710" s="26" t="str">
        <f t="shared" si="116"/>
        <v/>
      </c>
      <c r="AE710" s="26" t="str">
        <f t="shared" si="117"/>
        <v/>
      </c>
      <c r="AG710" s="26" t="str">
        <f>IF($D710="", "", COUNTIF($D$11:$D$2510, "&gt;"&amp;$D710)+1+COUNTIF($D$11:$D710, $D710)-1)</f>
        <v/>
      </c>
      <c r="AH710" s="92" t="str">
        <f t="shared" si="118"/>
        <v/>
      </c>
      <c r="AJ710" s="26" t="str">
        <f t="shared" si="119"/>
        <v/>
      </c>
      <c r="AK710" s="26" t="str">
        <f t="shared" si="120"/>
        <v/>
      </c>
    </row>
    <row r="711" spans="1:37" x14ac:dyDescent="0.25">
      <c r="A711" s="97"/>
      <c r="B711" s="26" t="str">
        <f t="shared" si="110"/>
        <v/>
      </c>
      <c r="C711" s="97"/>
      <c r="D711" s="123"/>
      <c r="E711" s="124"/>
      <c r="F711" s="125"/>
      <c r="G711" s="97"/>
      <c r="H711" s="24" t="str">
        <f>IF($E711="", "", IFERROR(ROUND($E711*INDEX('Intro &amp; Setup'!$BY$8:$BY$9, MATCH($E$8, 'Intro &amp; Setup'!$BX$8:$BX$9, 0)), 2), ""))</f>
        <v/>
      </c>
      <c r="I711" s="18" t="str">
        <f>IF(OR($E711="", $F711=""), "", IF($E$8='Intro &amp; Setup'!$BX$9, $F711/$E711, IF($H$8='Intro &amp; Setup'!$BX$9, $F711/$H711, "")))</f>
        <v/>
      </c>
      <c r="J711" s="21" t="str">
        <f>IF(OR($E711="", $F711=""), "", IF($E$8='Intro &amp; Setup'!$BX$8, $F711/$E711, IF($H$8='Intro &amp; Setup'!$BX$8, $F711/$H711, "")))</f>
        <v/>
      </c>
      <c r="K711" s="97"/>
      <c r="L711" s="42" t="str">
        <f t="array" ref="L711">IF($W711="", "", IFERROR(INDEX('Standard Runs'!$D$11:$D$65, MATCH(1, ('Standard Runs'!$F$11:$F$65&lt;=E711)*('Standard Runs'!$G$11:$G$65&gt;=E711), 0)), ""))</f>
        <v/>
      </c>
      <c r="M711" s="45" t="str">
        <f t="shared" si="111"/>
        <v/>
      </c>
      <c r="N711" s="97"/>
      <c r="O711" s="52" t="str">
        <f t="shared" si="112"/>
        <v/>
      </c>
      <c r="P711" s="53" t="str">
        <f>IF(OR($L711="", $M711=""), "", COUNTIFS($L$11:$L$2510, $L711, $M$11:$M$2510, "&lt;"&amp;$M711)+1+COUNTIFS($L$11:$L711, $L711, $M$11:$M711, $M711)-1)</f>
        <v/>
      </c>
      <c r="Q711" s="97"/>
      <c r="R711" s="57" t="str">
        <f t="array" ref="R711">IF(OR($L711="", $M711=""), "", MIN(IF($L$11:$L$2510=$L711, $M$11:$M$2510)))</f>
        <v/>
      </c>
      <c r="S711" s="18" t="str">
        <f t="array" ref="S711">IF(OR($L711="", $M711=""), "", AVERAGEIF($L$11:$L$2510, $L711, $M$11:$M$2510))</f>
        <v/>
      </c>
      <c r="T711" s="21" t="str">
        <f t="array" ref="T711">IF(OR($L711="", $M711=""), "", MAX(IF($L$11:$L$2510=$L711, $M$11:$M$2510)))</f>
        <v/>
      </c>
      <c r="U711" s="97"/>
      <c r="W711" s="26" t="str">
        <f t="shared" si="113"/>
        <v/>
      </c>
      <c r="X711" s="26" t="str">
        <f t="shared" si="114"/>
        <v/>
      </c>
      <c r="Z711" s="48" t="str">
        <f>IFERROR(INDEX('Standard Runs'!$E$11:$E$65, MATCH($L711, 'Standard Runs'!$D$11:$D$65, 0)), "")</f>
        <v/>
      </c>
      <c r="AB711" s="26" t="str">
        <f t="shared" si="115"/>
        <v/>
      </c>
      <c r="AC711" s="26" t="str">
        <f t="shared" si="116"/>
        <v/>
      </c>
      <c r="AE711" s="26" t="str">
        <f t="shared" si="117"/>
        <v/>
      </c>
      <c r="AG711" s="26" t="str">
        <f>IF($D711="", "", COUNTIF($D$11:$D$2510, "&gt;"&amp;$D711)+1+COUNTIF($D$11:$D711, $D711)-1)</f>
        <v/>
      </c>
      <c r="AH711" s="92" t="str">
        <f t="shared" si="118"/>
        <v/>
      </c>
      <c r="AJ711" s="26" t="str">
        <f t="shared" si="119"/>
        <v/>
      </c>
      <c r="AK711" s="26" t="str">
        <f t="shared" si="120"/>
        <v/>
      </c>
    </row>
    <row r="712" spans="1:37" x14ac:dyDescent="0.25">
      <c r="A712" s="97"/>
      <c r="B712" s="26" t="str">
        <f t="shared" si="110"/>
        <v/>
      </c>
      <c r="C712" s="97"/>
      <c r="D712" s="123"/>
      <c r="E712" s="124"/>
      <c r="F712" s="125"/>
      <c r="G712" s="97"/>
      <c r="H712" s="24" t="str">
        <f>IF($E712="", "", IFERROR(ROUND($E712*INDEX('Intro &amp; Setup'!$BY$8:$BY$9, MATCH($E$8, 'Intro &amp; Setup'!$BX$8:$BX$9, 0)), 2), ""))</f>
        <v/>
      </c>
      <c r="I712" s="18" t="str">
        <f>IF(OR($E712="", $F712=""), "", IF($E$8='Intro &amp; Setup'!$BX$9, $F712/$E712, IF($H$8='Intro &amp; Setup'!$BX$9, $F712/$H712, "")))</f>
        <v/>
      </c>
      <c r="J712" s="21" t="str">
        <f>IF(OR($E712="", $F712=""), "", IF($E$8='Intro &amp; Setup'!$BX$8, $F712/$E712, IF($H$8='Intro &amp; Setup'!$BX$8, $F712/$H712, "")))</f>
        <v/>
      </c>
      <c r="K712" s="97"/>
      <c r="L712" s="42" t="str">
        <f t="array" ref="L712">IF($W712="", "", IFERROR(INDEX('Standard Runs'!$D$11:$D$65, MATCH(1, ('Standard Runs'!$F$11:$F$65&lt;=E712)*('Standard Runs'!$G$11:$G$65&gt;=E712), 0)), ""))</f>
        <v/>
      </c>
      <c r="M712" s="45" t="str">
        <f t="shared" si="111"/>
        <v/>
      </c>
      <c r="N712" s="97"/>
      <c r="O712" s="52" t="str">
        <f t="shared" si="112"/>
        <v/>
      </c>
      <c r="P712" s="53" t="str">
        <f>IF(OR($L712="", $M712=""), "", COUNTIFS($L$11:$L$2510, $L712, $M$11:$M$2510, "&lt;"&amp;$M712)+1+COUNTIFS($L$11:$L712, $L712, $M$11:$M712, $M712)-1)</f>
        <v/>
      </c>
      <c r="Q712" s="97"/>
      <c r="R712" s="57" t="str">
        <f t="array" ref="R712">IF(OR($L712="", $M712=""), "", MIN(IF($L$11:$L$2510=$L712, $M$11:$M$2510)))</f>
        <v/>
      </c>
      <c r="S712" s="18" t="str">
        <f t="array" ref="S712">IF(OR($L712="", $M712=""), "", AVERAGEIF($L$11:$L$2510, $L712, $M$11:$M$2510))</f>
        <v/>
      </c>
      <c r="T712" s="21" t="str">
        <f t="array" ref="T712">IF(OR($L712="", $M712=""), "", MAX(IF($L$11:$L$2510=$L712, $M$11:$M$2510)))</f>
        <v/>
      </c>
      <c r="U712" s="97"/>
      <c r="W712" s="26" t="str">
        <f t="shared" si="113"/>
        <v/>
      </c>
      <c r="X712" s="26" t="str">
        <f t="shared" si="114"/>
        <v/>
      </c>
      <c r="Z712" s="48" t="str">
        <f>IFERROR(INDEX('Standard Runs'!$E$11:$E$65, MATCH($L712, 'Standard Runs'!$D$11:$D$65, 0)), "")</f>
        <v/>
      </c>
      <c r="AB712" s="26" t="str">
        <f t="shared" si="115"/>
        <v/>
      </c>
      <c r="AC712" s="26" t="str">
        <f t="shared" si="116"/>
        <v/>
      </c>
      <c r="AE712" s="26" t="str">
        <f t="shared" si="117"/>
        <v/>
      </c>
      <c r="AG712" s="26" t="str">
        <f>IF($D712="", "", COUNTIF($D$11:$D$2510, "&gt;"&amp;$D712)+1+COUNTIF($D$11:$D712, $D712)-1)</f>
        <v/>
      </c>
      <c r="AH712" s="92" t="str">
        <f t="shared" si="118"/>
        <v/>
      </c>
      <c r="AJ712" s="26" t="str">
        <f t="shared" si="119"/>
        <v/>
      </c>
      <c r="AK712" s="26" t="str">
        <f t="shared" si="120"/>
        <v/>
      </c>
    </row>
    <row r="713" spans="1:37" x14ac:dyDescent="0.25">
      <c r="A713" s="97"/>
      <c r="B713" s="26" t="str">
        <f t="shared" si="110"/>
        <v/>
      </c>
      <c r="C713" s="97"/>
      <c r="D713" s="123"/>
      <c r="E713" s="124"/>
      <c r="F713" s="125"/>
      <c r="G713" s="97"/>
      <c r="H713" s="24" t="str">
        <f>IF($E713="", "", IFERROR(ROUND($E713*INDEX('Intro &amp; Setup'!$BY$8:$BY$9, MATCH($E$8, 'Intro &amp; Setup'!$BX$8:$BX$9, 0)), 2), ""))</f>
        <v/>
      </c>
      <c r="I713" s="18" t="str">
        <f>IF(OR($E713="", $F713=""), "", IF($E$8='Intro &amp; Setup'!$BX$9, $F713/$E713, IF($H$8='Intro &amp; Setup'!$BX$9, $F713/$H713, "")))</f>
        <v/>
      </c>
      <c r="J713" s="21" t="str">
        <f>IF(OR($E713="", $F713=""), "", IF($E$8='Intro &amp; Setup'!$BX$8, $F713/$E713, IF($H$8='Intro &amp; Setup'!$BX$8, $F713/$H713, "")))</f>
        <v/>
      </c>
      <c r="K713" s="97"/>
      <c r="L713" s="42" t="str">
        <f t="array" ref="L713">IF($W713="", "", IFERROR(INDEX('Standard Runs'!$D$11:$D$65, MATCH(1, ('Standard Runs'!$F$11:$F$65&lt;=E713)*('Standard Runs'!$G$11:$G$65&gt;=E713), 0)), ""))</f>
        <v/>
      </c>
      <c r="M713" s="45" t="str">
        <f t="shared" si="111"/>
        <v/>
      </c>
      <c r="N713" s="97"/>
      <c r="O713" s="52" t="str">
        <f t="shared" si="112"/>
        <v/>
      </c>
      <c r="P713" s="53" t="str">
        <f>IF(OR($L713="", $M713=""), "", COUNTIFS($L$11:$L$2510, $L713, $M$11:$M$2510, "&lt;"&amp;$M713)+1+COUNTIFS($L$11:$L713, $L713, $M$11:$M713, $M713)-1)</f>
        <v/>
      </c>
      <c r="Q713" s="97"/>
      <c r="R713" s="57" t="str">
        <f t="array" ref="R713">IF(OR($L713="", $M713=""), "", MIN(IF($L$11:$L$2510=$L713, $M$11:$M$2510)))</f>
        <v/>
      </c>
      <c r="S713" s="18" t="str">
        <f t="array" ref="S713">IF(OR($L713="", $M713=""), "", AVERAGEIF($L$11:$L$2510, $L713, $M$11:$M$2510))</f>
        <v/>
      </c>
      <c r="T713" s="21" t="str">
        <f t="array" ref="T713">IF(OR($L713="", $M713=""), "", MAX(IF($L$11:$L$2510=$L713, $M$11:$M$2510)))</f>
        <v/>
      </c>
      <c r="U713" s="97"/>
      <c r="W713" s="26" t="str">
        <f t="shared" si="113"/>
        <v/>
      </c>
      <c r="X713" s="26" t="str">
        <f t="shared" si="114"/>
        <v/>
      </c>
      <c r="Z713" s="48" t="str">
        <f>IFERROR(INDEX('Standard Runs'!$E$11:$E$65, MATCH($L713, 'Standard Runs'!$D$11:$D$65, 0)), "")</f>
        <v/>
      </c>
      <c r="AB713" s="26" t="str">
        <f t="shared" si="115"/>
        <v/>
      </c>
      <c r="AC713" s="26" t="str">
        <f t="shared" si="116"/>
        <v/>
      </c>
      <c r="AE713" s="26" t="str">
        <f t="shared" si="117"/>
        <v/>
      </c>
      <c r="AG713" s="26" t="str">
        <f>IF($D713="", "", COUNTIF($D$11:$D$2510, "&gt;"&amp;$D713)+1+COUNTIF($D$11:$D713, $D713)-1)</f>
        <v/>
      </c>
      <c r="AH713" s="92" t="str">
        <f t="shared" si="118"/>
        <v/>
      </c>
      <c r="AJ713" s="26" t="str">
        <f t="shared" si="119"/>
        <v/>
      </c>
      <c r="AK713" s="26" t="str">
        <f t="shared" si="120"/>
        <v/>
      </c>
    </row>
    <row r="714" spans="1:37" x14ac:dyDescent="0.25">
      <c r="A714" s="97"/>
      <c r="B714" s="26" t="str">
        <f t="shared" si="110"/>
        <v/>
      </c>
      <c r="C714" s="97"/>
      <c r="D714" s="123"/>
      <c r="E714" s="124"/>
      <c r="F714" s="125"/>
      <c r="G714" s="97"/>
      <c r="H714" s="24" t="str">
        <f>IF($E714="", "", IFERROR(ROUND($E714*INDEX('Intro &amp; Setup'!$BY$8:$BY$9, MATCH($E$8, 'Intro &amp; Setup'!$BX$8:$BX$9, 0)), 2), ""))</f>
        <v/>
      </c>
      <c r="I714" s="18" t="str">
        <f>IF(OR($E714="", $F714=""), "", IF($E$8='Intro &amp; Setup'!$BX$9, $F714/$E714, IF($H$8='Intro &amp; Setup'!$BX$9, $F714/$H714, "")))</f>
        <v/>
      </c>
      <c r="J714" s="21" t="str">
        <f>IF(OR($E714="", $F714=""), "", IF($E$8='Intro &amp; Setup'!$BX$8, $F714/$E714, IF($H$8='Intro &amp; Setup'!$BX$8, $F714/$H714, "")))</f>
        <v/>
      </c>
      <c r="K714" s="97"/>
      <c r="L714" s="42" t="str">
        <f t="array" ref="L714">IF($W714="", "", IFERROR(INDEX('Standard Runs'!$D$11:$D$65, MATCH(1, ('Standard Runs'!$F$11:$F$65&lt;=E714)*('Standard Runs'!$G$11:$G$65&gt;=E714), 0)), ""))</f>
        <v/>
      </c>
      <c r="M714" s="45" t="str">
        <f t="shared" si="111"/>
        <v/>
      </c>
      <c r="N714" s="97"/>
      <c r="O714" s="52" t="str">
        <f t="shared" si="112"/>
        <v/>
      </c>
      <c r="P714" s="53" t="str">
        <f>IF(OR($L714="", $M714=""), "", COUNTIFS($L$11:$L$2510, $L714, $M$11:$M$2510, "&lt;"&amp;$M714)+1+COUNTIFS($L$11:$L714, $L714, $M$11:$M714, $M714)-1)</f>
        <v/>
      </c>
      <c r="Q714" s="97"/>
      <c r="R714" s="57" t="str">
        <f t="array" ref="R714">IF(OR($L714="", $M714=""), "", MIN(IF($L$11:$L$2510=$L714, $M$11:$M$2510)))</f>
        <v/>
      </c>
      <c r="S714" s="18" t="str">
        <f t="array" ref="S714">IF(OR($L714="", $M714=""), "", AVERAGEIF($L$11:$L$2510, $L714, $M$11:$M$2510))</f>
        <v/>
      </c>
      <c r="T714" s="21" t="str">
        <f t="array" ref="T714">IF(OR($L714="", $M714=""), "", MAX(IF($L$11:$L$2510=$L714, $M$11:$M$2510)))</f>
        <v/>
      </c>
      <c r="U714" s="97"/>
      <c r="W714" s="26" t="str">
        <f t="shared" si="113"/>
        <v/>
      </c>
      <c r="X714" s="26" t="str">
        <f t="shared" si="114"/>
        <v/>
      </c>
      <c r="Z714" s="48" t="str">
        <f>IFERROR(INDEX('Standard Runs'!$E$11:$E$65, MATCH($L714, 'Standard Runs'!$D$11:$D$65, 0)), "")</f>
        <v/>
      </c>
      <c r="AB714" s="26" t="str">
        <f t="shared" si="115"/>
        <v/>
      </c>
      <c r="AC714" s="26" t="str">
        <f t="shared" si="116"/>
        <v/>
      </c>
      <c r="AE714" s="26" t="str">
        <f t="shared" si="117"/>
        <v/>
      </c>
      <c r="AG714" s="26" t="str">
        <f>IF($D714="", "", COUNTIF($D$11:$D$2510, "&gt;"&amp;$D714)+1+COUNTIF($D$11:$D714, $D714)-1)</f>
        <v/>
      </c>
      <c r="AH714" s="92" t="str">
        <f t="shared" si="118"/>
        <v/>
      </c>
      <c r="AJ714" s="26" t="str">
        <f t="shared" si="119"/>
        <v/>
      </c>
      <c r="AK714" s="26" t="str">
        <f t="shared" si="120"/>
        <v/>
      </c>
    </row>
    <row r="715" spans="1:37" x14ac:dyDescent="0.25">
      <c r="A715" s="97"/>
      <c r="B715" s="26" t="str">
        <f t="shared" si="110"/>
        <v/>
      </c>
      <c r="C715" s="97"/>
      <c r="D715" s="123"/>
      <c r="E715" s="124"/>
      <c r="F715" s="125"/>
      <c r="G715" s="97"/>
      <c r="H715" s="24" t="str">
        <f>IF($E715="", "", IFERROR(ROUND($E715*INDEX('Intro &amp; Setup'!$BY$8:$BY$9, MATCH($E$8, 'Intro &amp; Setup'!$BX$8:$BX$9, 0)), 2), ""))</f>
        <v/>
      </c>
      <c r="I715" s="18" t="str">
        <f>IF(OR($E715="", $F715=""), "", IF($E$8='Intro &amp; Setup'!$BX$9, $F715/$E715, IF($H$8='Intro &amp; Setup'!$BX$9, $F715/$H715, "")))</f>
        <v/>
      </c>
      <c r="J715" s="21" t="str">
        <f>IF(OR($E715="", $F715=""), "", IF($E$8='Intro &amp; Setup'!$BX$8, $F715/$E715, IF($H$8='Intro &amp; Setup'!$BX$8, $F715/$H715, "")))</f>
        <v/>
      </c>
      <c r="K715" s="97"/>
      <c r="L715" s="42" t="str">
        <f t="array" ref="L715">IF($W715="", "", IFERROR(INDEX('Standard Runs'!$D$11:$D$65, MATCH(1, ('Standard Runs'!$F$11:$F$65&lt;=E715)*('Standard Runs'!$G$11:$G$65&gt;=E715), 0)), ""))</f>
        <v/>
      </c>
      <c r="M715" s="45" t="str">
        <f t="shared" si="111"/>
        <v/>
      </c>
      <c r="N715" s="97"/>
      <c r="O715" s="52" t="str">
        <f t="shared" si="112"/>
        <v/>
      </c>
      <c r="P715" s="53" t="str">
        <f>IF(OR($L715="", $M715=""), "", COUNTIFS($L$11:$L$2510, $L715, $M$11:$M$2510, "&lt;"&amp;$M715)+1+COUNTIFS($L$11:$L715, $L715, $M$11:$M715, $M715)-1)</f>
        <v/>
      </c>
      <c r="Q715" s="97"/>
      <c r="R715" s="57" t="str">
        <f t="array" ref="R715">IF(OR($L715="", $M715=""), "", MIN(IF($L$11:$L$2510=$L715, $M$11:$M$2510)))</f>
        <v/>
      </c>
      <c r="S715" s="18" t="str">
        <f t="array" ref="S715">IF(OR($L715="", $M715=""), "", AVERAGEIF($L$11:$L$2510, $L715, $M$11:$M$2510))</f>
        <v/>
      </c>
      <c r="T715" s="21" t="str">
        <f t="array" ref="T715">IF(OR($L715="", $M715=""), "", MAX(IF($L$11:$L$2510=$L715, $M$11:$M$2510)))</f>
        <v/>
      </c>
      <c r="U715" s="97"/>
      <c r="W715" s="26" t="str">
        <f t="shared" si="113"/>
        <v/>
      </c>
      <c r="X715" s="26" t="str">
        <f t="shared" si="114"/>
        <v/>
      </c>
      <c r="Z715" s="48" t="str">
        <f>IFERROR(INDEX('Standard Runs'!$E$11:$E$65, MATCH($L715, 'Standard Runs'!$D$11:$D$65, 0)), "")</f>
        <v/>
      </c>
      <c r="AB715" s="26" t="str">
        <f t="shared" si="115"/>
        <v/>
      </c>
      <c r="AC715" s="26" t="str">
        <f t="shared" si="116"/>
        <v/>
      </c>
      <c r="AE715" s="26" t="str">
        <f t="shared" si="117"/>
        <v/>
      </c>
      <c r="AG715" s="26" t="str">
        <f>IF($D715="", "", COUNTIF($D$11:$D$2510, "&gt;"&amp;$D715)+1+COUNTIF($D$11:$D715, $D715)-1)</f>
        <v/>
      </c>
      <c r="AH715" s="92" t="str">
        <f t="shared" si="118"/>
        <v/>
      </c>
      <c r="AJ715" s="26" t="str">
        <f t="shared" si="119"/>
        <v/>
      </c>
      <c r="AK715" s="26" t="str">
        <f t="shared" si="120"/>
        <v/>
      </c>
    </row>
    <row r="716" spans="1:37" x14ac:dyDescent="0.25">
      <c r="A716" s="97"/>
      <c r="B716" s="26" t="str">
        <f t="shared" ref="B716:B779" si="121">IF($P716="", "", IFERROR(INDEX($X$3:$X$5, MATCH($P716, $Y$3:$Y$5, 0)), ""))</f>
        <v/>
      </c>
      <c r="C716" s="97"/>
      <c r="D716" s="123"/>
      <c r="E716" s="124"/>
      <c r="F716" s="125"/>
      <c r="G716" s="97"/>
      <c r="H716" s="24" t="str">
        <f>IF($E716="", "", IFERROR(ROUND($E716*INDEX('Intro &amp; Setup'!$BY$8:$BY$9, MATCH($E$8, 'Intro &amp; Setup'!$BX$8:$BX$9, 0)), 2), ""))</f>
        <v/>
      </c>
      <c r="I716" s="18" t="str">
        <f>IF(OR($E716="", $F716=""), "", IF($E$8='Intro &amp; Setup'!$BX$9, $F716/$E716, IF($H$8='Intro &amp; Setup'!$BX$9, $F716/$H716, "")))</f>
        <v/>
      </c>
      <c r="J716" s="21" t="str">
        <f>IF(OR($E716="", $F716=""), "", IF($E$8='Intro &amp; Setup'!$BX$8, $F716/$E716, IF($H$8='Intro &amp; Setup'!$BX$8, $F716/$H716, "")))</f>
        <v/>
      </c>
      <c r="K716" s="97"/>
      <c r="L716" s="42" t="str">
        <f t="array" ref="L716">IF($W716="", "", IFERROR(INDEX('Standard Runs'!$D$11:$D$65, MATCH(1, ('Standard Runs'!$F$11:$F$65&lt;=E716)*('Standard Runs'!$G$11:$G$65&gt;=E716), 0)), ""))</f>
        <v/>
      </c>
      <c r="M716" s="45" t="str">
        <f t="shared" ref="M716:M779" si="122">IFERROR($F716/$E716*$Z716, "")</f>
        <v/>
      </c>
      <c r="N716" s="97"/>
      <c r="O716" s="52" t="str">
        <f t="shared" ref="O716:O779" si="123">IF($L716="", "", COUNTIF($L$11:$L$2510, $L716))</f>
        <v/>
      </c>
      <c r="P716" s="53" t="str">
        <f>IF(OR($L716="", $M716=""), "", COUNTIFS($L$11:$L$2510, $L716, $M$11:$M$2510, "&lt;"&amp;$M716)+1+COUNTIFS($L$11:$L716, $L716, $M$11:$M716, $M716)-1)</f>
        <v/>
      </c>
      <c r="Q716" s="97"/>
      <c r="R716" s="57" t="str">
        <f t="array" ref="R716">IF(OR($L716="", $M716=""), "", MIN(IF($L$11:$L$2510=$L716, $M$11:$M$2510)))</f>
        <v/>
      </c>
      <c r="S716" s="18" t="str">
        <f t="array" ref="S716">IF(OR($L716="", $M716=""), "", AVERAGEIF($L$11:$L$2510, $L716, $M$11:$M$2510))</f>
        <v/>
      </c>
      <c r="T716" s="21" t="str">
        <f t="array" ref="T716">IF(OR($L716="", $M716=""), "", MAX(IF($L$11:$L$2510=$L716, $M$11:$M$2510)))</f>
        <v/>
      </c>
      <c r="U716" s="97"/>
      <c r="W716" s="26" t="str">
        <f t="shared" ref="W716:W779" si="124">IF(AND($D716="", $E716="", $F716=""), "", "X")</f>
        <v/>
      </c>
      <c r="X716" s="26" t="str">
        <f t="shared" ref="X716:X779" si="125">IF($W716="", "", IF($L716="", "X", ""))</f>
        <v/>
      </c>
      <c r="Z716" s="48" t="str">
        <f>IFERROR(INDEX('Standard Runs'!$E$11:$E$65, MATCH($L716, 'Standard Runs'!$D$11:$D$65, 0)), "")</f>
        <v/>
      </c>
      <c r="AB716" s="26" t="str">
        <f t="shared" ref="AB716:AB779" si="126">IF($B716="", "", _xlfn.CONCAT($L716, " - ", $P716))</f>
        <v/>
      </c>
      <c r="AC716" s="26" t="str">
        <f t="shared" ref="AC716:AC779" si="127">IF(COUNTIF($D716:$F716, "")=0, "X", "")</f>
        <v/>
      </c>
      <c r="AE716" s="26" t="str">
        <f t="shared" ref="AE716:AE779" si="128">IF($P716="", "", IF($P716=1, _xlfn.CONCAT($L716, " - ", $AE$7), IF($P716=$O716, _xlfn.CONCAT($L716, " - ", $AE$8), "")))</f>
        <v/>
      </c>
      <c r="AG716" s="26" t="str">
        <f>IF($D716="", "", COUNTIF($D$11:$D$2510, "&gt;"&amp;$D716)+1+COUNTIF($D$11:$D716, $D716)-1)</f>
        <v/>
      </c>
      <c r="AH716" s="92" t="str">
        <f t="shared" ref="AH716:AH779" si="129">IF(OR($M716="", $Z716=""), "", $M716/$Z716)</f>
        <v/>
      </c>
      <c r="AJ716" s="26" t="str">
        <f t="shared" ref="AJ716:AJ779" si="130">IF(OR($AJ$8="", $AG716=""), "", IF($AJ$8=$L716, $AG716, ""))</f>
        <v/>
      </c>
      <c r="AK716" s="26" t="str">
        <f t="shared" ref="AK716:AK779" si="131">IF($AJ716="", "", COUNTIF($AJ$11:$AJ$2510, "&lt;"&amp;$AJ716)+1)</f>
        <v/>
      </c>
    </row>
    <row r="717" spans="1:37" x14ac:dyDescent="0.25">
      <c r="A717" s="97"/>
      <c r="B717" s="26" t="str">
        <f t="shared" si="121"/>
        <v/>
      </c>
      <c r="C717" s="97"/>
      <c r="D717" s="123"/>
      <c r="E717" s="124"/>
      <c r="F717" s="125"/>
      <c r="G717" s="97"/>
      <c r="H717" s="24" t="str">
        <f>IF($E717="", "", IFERROR(ROUND($E717*INDEX('Intro &amp; Setup'!$BY$8:$BY$9, MATCH($E$8, 'Intro &amp; Setup'!$BX$8:$BX$9, 0)), 2), ""))</f>
        <v/>
      </c>
      <c r="I717" s="18" t="str">
        <f>IF(OR($E717="", $F717=""), "", IF($E$8='Intro &amp; Setup'!$BX$9, $F717/$E717, IF($H$8='Intro &amp; Setup'!$BX$9, $F717/$H717, "")))</f>
        <v/>
      </c>
      <c r="J717" s="21" t="str">
        <f>IF(OR($E717="", $F717=""), "", IF($E$8='Intro &amp; Setup'!$BX$8, $F717/$E717, IF($H$8='Intro &amp; Setup'!$BX$8, $F717/$H717, "")))</f>
        <v/>
      </c>
      <c r="K717" s="97"/>
      <c r="L717" s="42" t="str">
        <f t="array" ref="L717">IF($W717="", "", IFERROR(INDEX('Standard Runs'!$D$11:$D$65, MATCH(1, ('Standard Runs'!$F$11:$F$65&lt;=E717)*('Standard Runs'!$G$11:$G$65&gt;=E717), 0)), ""))</f>
        <v/>
      </c>
      <c r="M717" s="45" t="str">
        <f t="shared" si="122"/>
        <v/>
      </c>
      <c r="N717" s="97"/>
      <c r="O717" s="52" t="str">
        <f t="shared" si="123"/>
        <v/>
      </c>
      <c r="P717" s="53" t="str">
        <f>IF(OR($L717="", $M717=""), "", COUNTIFS($L$11:$L$2510, $L717, $M$11:$M$2510, "&lt;"&amp;$M717)+1+COUNTIFS($L$11:$L717, $L717, $M$11:$M717, $M717)-1)</f>
        <v/>
      </c>
      <c r="Q717" s="97"/>
      <c r="R717" s="57" t="str">
        <f t="array" ref="R717">IF(OR($L717="", $M717=""), "", MIN(IF($L$11:$L$2510=$L717, $M$11:$M$2510)))</f>
        <v/>
      </c>
      <c r="S717" s="18" t="str">
        <f t="array" ref="S717">IF(OR($L717="", $M717=""), "", AVERAGEIF($L$11:$L$2510, $L717, $M$11:$M$2510))</f>
        <v/>
      </c>
      <c r="T717" s="21" t="str">
        <f t="array" ref="T717">IF(OR($L717="", $M717=""), "", MAX(IF($L$11:$L$2510=$L717, $M$11:$M$2510)))</f>
        <v/>
      </c>
      <c r="U717" s="97"/>
      <c r="W717" s="26" t="str">
        <f t="shared" si="124"/>
        <v/>
      </c>
      <c r="X717" s="26" t="str">
        <f t="shared" si="125"/>
        <v/>
      </c>
      <c r="Z717" s="48" t="str">
        <f>IFERROR(INDEX('Standard Runs'!$E$11:$E$65, MATCH($L717, 'Standard Runs'!$D$11:$D$65, 0)), "")</f>
        <v/>
      </c>
      <c r="AB717" s="26" t="str">
        <f t="shared" si="126"/>
        <v/>
      </c>
      <c r="AC717" s="26" t="str">
        <f t="shared" si="127"/>
        <v/>
      </c>
      <c r="AE717" s="26" t="str">
        <f t="shared" si="128"/>
        <v/>
      </c>
      <c r="AG717" s="26" t="str">
        <f>IF($D717="", "", COUNTIF($D$11:$D$2510, "&gt;"&amp;$D717)+1+COUNTIF($D$11:$D717, $D717)-1)</f>
        <v/>
      </c>
      <c r="AH717" s="92" t="str">
        <f t="shared" si="129"/>
        <v/>
      </c>
      <c r="AJ717" s="26" t="str">
        <f t="shared" si="130"/>
        <v/>
      </c>
      <c r="AK717" s="26" t="str">
        <f t="shared" si="131"/>
        <v/>
      </c>
    </row>
    <row r="718" spans="1:37" x14ac:dyDescent="0.25">
      <c r="A718" s="97"/>
      <c r="B718" s="26" t="str">
        <f t="shared" si="121"/>
        <v/>
      </c>
      <c r="C718" s="97"/>
      <c r="D718" s="123"/>
      <c r="E718" s="124"/>
      <c r="F718" s="125"/>
      <c r="G718" s="97"/>
      <c r="H718" s="24" t="str">
        <f>IF($E718="", "", IFERROR(ROUND($E718*INDEX('Intro &amp; Setup'!$BY$8:$BY$9, MATCH($E$8, 'Intro &amp; Setup'!$BX$8:$BX$9, 0)), 2), ""))</f>
        <v/>
      </c>
      <c r="I718" s="18" t="str">
        <f>IF(OR($E718="", $F718=""), "", IF($E$8='Intro &amp; Setup'!$BX$9, $F718/$E718, IF($H$8='Intro &amp; Setup'!$BX$9, $F718/$H718, "")))</f>
        <v/>
      </c>
      <c r="J718" s="21" t="str">
        <f>IF(OR($E718="", $F718=""), "", IF($E$8='Intro &amp; Setup'!$BX$8, $F718/$E718, IF($H$8='Intro &amp; Setup'!$BX$8, $F718/$H718, "")))</f>
        <v/>
      </c>
      <c r="K718" s="97"/>
      <c r="L718" s="42" t="str">
        <f t="array" ref="L718">IF($W718="", "", IFERROR(INDEX('Standard Runs'!$D$11:$D$65, MATCH(1, ('Standard Runs'!$F$11:$F$65&lt;=E718)*('Standard Runs'!$G$11:$G$65&gt;=E718), 0)), ""))</f>
        <v/>
      </c>
      <c r="M718" s="45" t="str">
        <f t="shared" si="122"/>
        <v/>
      </c>
      <c r="N718" s="97"/>
      <c r="O718" s="52" t="str">
        <f t="shared" si="123"/>
        <v/>
      </c>
      <c r="P718" s="53" t="str">
        <f>IF(OR($L718="", $M718=""), "", COUNTIFS($L$11:$L$2510, $L718, $M$11:$M$2510, "&lt;"&amp;$M718)+1+COUNTIFS($L$11:$L718, $L718, $M$11:$M718, $M718)-1)</f>
        <v/>
      </c>
      <c r="Q718" s="97"/>
      <c r="R718" s="57" t="str">
        <f t="array" ref="R718">IF(OR($L718="", $M718=""), "", MIN(IF($L$11:$L$2510=$L718, $M$11:$M$2510)))</f>
        <v/>
      </c>
      <c r="S718" s="18" t="str">
        <f t="array" ref="S718">IF(OR($L718="", $M718=""), "", AVERAGEIF($L$11:$L$2510, $L718, $M$11:$M$2510))</f>
        <v/>
      </c>
      <c r="T718" s="21" t="str">
        <f t="array" ref="T718">IF(OR($L718="", $M718=""), "", MAX(IF($L$11:$L$2510=$L718, $M$11:$M$2510)))</f>
        <v/>
      </c>
      <c r="U718" s="97"/>
      <c r="W718" s="26" t="str">
        <f t="shared" si="124"/>
        <v/>
      </c>
      <c r="X718" s="26" t="str">
        <f t="shared" si="125"/>
        <v/>
      </c>
      <c r="Z718" s="48" t="str">
        <f>IFERROR(INDEX('Standard Runs'!$E$11:$E$65, MATCH($L718, 'Standard Runs'!$D$11:$D$65, 0)), "")</f>
        <v/>
      </c>
      <c r="AB718" s="26" t="str">
        <f t="shared" si="126"/>
        <v/>
      </c>
      <c r="AC718" s="26" t="str">
        <f t="shared" si="127"/>
        <v/>
      </c>
      <c r="AE718" s="26" t="str">
        <f t="shared" si="128"/>
        <v/>
      </c>
      <c r="AG718" s="26" t="str">
        <f>IF($D718="", "", COUNTIF($D$11:$D$2510, "&gt;"&amp;$D718)+1+COUNTIF($D$11:$D718, $D718)-1)</f>
        <v/>
      </c>
      <c r="AH718" s="92" t="str">
        <f t="shared" si="129"/>
        <v/>
      </c>
      <c r="AJ718" s="26" t="str">
        <f t="shared" si="130"/>
        <v/>
      </c>
      <c r="AK718" s="26" t="str">
        <f t="shared" si="131"/>
        <v/>
      </c>
    </row>
    <row r="719" spans="1:37" x14ac:dyDescent="0.25">
      <c r="A719" s="97"/>
      <c r="B719" s="26" t="str">
        <f t="shared" si="121"/>
        <v/>
      </c>
      <c r="C719" s="97"/>
      <c r="D719" s="123"/>
      <c r="E719" s="124"/>
      <c r="F719" s="125"/>
      <c r="G719" s="97"/>
      <c r="H719" s="24" t="str">
        <f>IF($E719="", "", IFERROR(ROUND($E719*INDEX('Intro &amp; Setup'!$BY$8:$BY$9, MATCH($E$8, 'Intro &amp; Setup'!$BX$8:$BX$9, 0)), 2), ""))</f>
        <v/>
      </c>
      <c r="I719" s="18" t="str">
        <f>IF(OR($E719="", $F719=""), "", IF($E$8='Intro &amp; Setup'!$BX$9, $F719/$E719, IF($H$8='Intro &amp; Setup'!$BX$9, $F719/$H719, "")))</f>
        <v/>
      </c>
      <c r="J719" s="21" t="str">
        <f>IF(OR($E719="", $F719=""), "", IF($E$8='Intro &amp; Setup'!$BX$8, $F719/$E719, IF($H$8='Intro &amp; Setup'!$BX$8, $F719/$H719, "")))</f>
        <v/>
      </c>
      <c r="K719" s="97"/>
      <c r="L719" s="42" t="str">
        <f t="array" ref="L719">IF($W719="", "", IFERROR(INDEX('Standard Runs'!$D$11:$D$65, MATCH(1, ('Standard Runs'!$F$11:$F$65&lt;=E719)*('Standard Runs'!$G$11:$G$65&gt;=E719), 0)), ""))</f>
        <v/>
      </c>
      <c r="M719" s="45" t="str">
        <f t="shared" si="122"/>
        <v/>
      </c>
      <c r="N719" s="97"/>
      <c r="O719" s="52" t="str">
        <f t="shared" si="123"/>
        <v/>
      </c>
      <c r="P719" s="53" t="str">
        <f>IF(OR($L719="", $M719=""), "", COUNTIFS($L$11:$L$2510, $L719, $M$11:$M$2510, "&lt;"&amp;$M719)+1+COUNTIFS($L$11:$L719, $L719, $M$11:$M719, $M719)-1)</f>
        <v/>
      </c>
      <c r="Q719" s="97"/>
      <c r="R719" s="57" t="str">
        <f t="array" ref="R719">IF(OR($L719="", $M719=""), "", MIN(IF($L$11:$L$2510=$L719, $M$11:$M$2510)))</f>
        <v/>
      </c>
      <c r="S719" s="18" t="str">
        <f t="array" ref="S719">IF(OR($L719="", $M719=""), "", AVERAGEIF($L$11:$L$2510, $L719, $M$11:$M$2510))</f>
        <v/>
      </c>
      <c r="T719" s="21" t="str">
        <f t="array" ref="T719">IF(OR($L719="", $M719=""), "", MAX(IF($L$11:$L$2510=$L719, $M$11:$M$2510)))</f>
        <v/>
      </c>
      <c r="U719" s="97"/>
      <c r="W719" s="26" t="str">
        <f t="shared" si="124"/>
        <v/>
      </c>
      <c r="X719" s="26" t="str">
        <f t="shared" si="125"/>
        <v/>
      </c>
      <c r="Z719" s="48" t="str">
        <f>IFERROR(INDEX('Standard Runs'!$E$11:$E$65, MATCH($L719, 'Standard Runs'!$D$11:$D$65, 0)), "")</f>
        <v/>
      </c>
      <c r="AB719" s="26" t="str">
        <f t="shared" si="126"/>
        <v/>
      </c>
      <c r="AC719" s="26" t="str">
        <f t="shared" si="127"/>
        <v/>
      </c>
      <c r="AE719" s="26" t="str">
        <f t="shared" si="128"/>
        <v/>
      </c>
      <c r="AG719" s="26" t="str">
        <f>IF($D719="", "", COUNTIF($D$11:$D$2510, "&gt;"&amp;$D719)+1+COUNTIF($D$11:$D719, $D719)-1)</f>
        <v/>
      </c>
      <c r="AH719" s="92" t="str">
        <f t="shared" si="129"/>
        <v/>
      </c>
      <c r="AJ719" s="26" t="str">
        <f t="shared" si="130"/>
        <v/>
      </c>
      <c r="AK719" s="26" t="str">
        <f t="shared" si="131"/>
        <v/>
      </c>
    </row>
    <row r="720" spans="1:37" x14ac:dyDescent="0.25">
      <c r="A720" s="97"/>
      <c r="B720" s="26" t="str">
        <f t="shared" si="121"/>
        <v/>
      </c>
      <c r="C720" s="97"/>
      <c r="D720" s="123"/>
      <c r="E720" s="124"/>
      <c r="F720" s="125"/>
      <c r="G720" s="97"/>
      <c r="H720" s="24" t="str">
        <f>IF($E720="", "", IFERROR(ROUND($E720*INDEX('Intro &amp; Setup'!$BY$8:$BY$9, MATCH($E$8, 'Intro &amp; Setup'!$BX$8:$BX$9, 0)), 2), ""))</f>
        <v/>
      </c>
      <c r="I720" s="18" t="str">
        <f>IF(OR($E720="", $F720=""), "", IF($E$8='Intro &amp; Setup'!$BX$9, $F720/$E720, IF($H$8='Intro &amp; Setup'!$BX$9, $F720/$H720, "")))</f>
        <v/>
      </c>
      <c r="J720" s="21" t="str">
        <f>IF(OR($E720="", $F720=""), "", IF($E$8='Intro &amp; Setup'!$BX$8, $F720/$E720, IF($H$8='Intro &amp; Setup'!$BX$8, $F720/$H720, "")))</f>
        <v/>
      </c>
      <c r="K720" s="97"/>
      <c r="L720" s="42" t="str">
        <f t="array" ref="L720">IF($W720="", "", IFERROR(INDEX('Standard Runs'!$D$11:$D$65, MATCH(1, ('Standard Runs'!$F$11:$F$65&lt;=E720)*('Standard Runs'!$G$11:$G$65&gt;=E720), 0)), ""))</f>
        <v/>
      </c>
      <c r="M720" s="45" t="str">
        <f t="shared" si="122"/>
        <v/>
      </c>
      <c r="N720" s="97"/>
      <c r="O720" s="52" t="str">
        <f t="shared" si="123"/>
        <v/>
      </c>
      <c r="P720" s="53" t="str">
        <f>IF(OR($L720="", $M720=""), "", COUNTIFS($L$11:$L$2510, $L720, $M$11:$M$2510, "&lt;"&amp;$M720)+1+COUNTIFS($L$11:$L720, $L720, $M$11:$M720, $M720)-1)</f>
        <v/>
      </c>
      <c r="Q720" s="97"/>
      <c r="R720" s="57" t="str">
        <f t="array" ref="R720">IF(OR($L720="", $M720=""), "", MIN(IF($L$11:$L$2510=$L720, $M$11:$M$2510)))</f>
        <v/>
      </c>
      <c r="S720" s="18" t="str">
        <f t="array" ref="S720">IF(OR($L720="", $M720=""), "", AVERAGEIF($L$11:$L$2510, $L720, $M$11:$M$2510))</f>
        <v/>
      </c>
      <c r="T720" s="21" t="str">
        <f t="array" ref="T720">IF(OR($L720="", $M720=""), "", MAX(IF($L$11:$L$2510=$L720, $M$11:$M$2510)))</f>
        <v/>
      </c>
      <c r="U720" s="97"/>
      <c r="W720" s="26" t="str">
        <f t="shared" si="124"/>
        <v/>
      </c>
      <c r="X720" s="26" t="str">
        <f t="shared" si="125"/>
        <v/>
      </c>
      <c r="Z720" s="48" t="str">
        <f>IFERROR(INDEX('Standard Runs'!$E$11:$E$65, MATCH($L720, 'Standard Runs'!$D$11:$D$65, 0)), "")</f>
        <v/>
      </c>
      <c r="AB720" s="26" t="str">
        <f t="shared" si="126"/>
        <v/>
      </c>
      <c r="AC720" s="26" t="str">
        <f t="shared" si="127"/>
        <v/>
      </c>
      <c r="AE720" s="26" t="str">
        <f t="shared" si="128"/>
        <v/>
      </c>
      <c r="AG720" s="26" t="str">
        <f>IF($D720="", "", COUNTIF($D$11:$D$2510, "&gt;"&amp;$D720)+1+COUNTIF($D$11:$D720, $D720)-1)</f>
        <v/>
      </c>
      <c r="AH720" s="92" t="str">
        <f t="shared" si="129"/>
        <v/>
      </c>
      <c r="AJ720" s="26" t="str">
        <f t="shared" si="130"/>
        <v/>
      </c>
      <c r="AK720" s="26" t="str">
        <f t="shared" si="131"/>
        <v/>
      </c>
    </row>
    <row r="721" spans="1:37" x14ac:dyDescent="0.25">
      <c r="A721" s="97"/>
      <c r="B721" s="26" t="str">
        <f t="shared" si="121"/>
        <v/>
      </c>
      <c r="C721" s="97"/>
      <c r="D721" s="123"/>
      <c r="E721" s="124"/>
      <c r="F721" s="125"/>
      <c r="G721" s="97"/>
      <c r="H721" s="24" t="str">
        <f>IF($E721="", "", IFERROR(ROUND($E721*INDEX('Intro &amp; Setup'!$BY$8:$BY$9, MATCH($E$8, 'Intro &amp; Setup'!$BX$8:$BX$9, 0)), 2), ""))</f>
        <v/>
      </c>
      <c r="I721" s="18" t="str">
        <f>IF(OR($E721="", $F721=""), "", IF($E$8='Intro &amp; Setup'!$BX$9, $F721/$E721, IF($H$8='Intro &amp; Setup'!$BX$9, $F721/$H721, "")))</f>
        <v/>
      </c>
      <c r="J721" s="21" t="str">
        <f>IF(OR($E721="", $F721=""), "", IF($E$8='Intro &amp; Setup'!$BX$8, $F721/$E721, IF($H$8='Intro &amp; Setup'!$BX$8, $F721/$H721, "")))</f>
        <v/>
      </c>
      <c r="K721" s="97"/>
      <c r="L721" s="42" t="str">
        <f t="array" ref="L721">IF($W721="", "", IFERROR(INDEX('Standard Runs'!$D$11:$D$65, MATCH(1, ('Standard Runs'!$F$11:$F$65&lt;=E721)*('Standard Runs'!$G$11:$G$65&gt;=E721), 0)), ""))</f>
        <v/>
      </c>
      <c r="M721" s="45" t="str">
        <f t="shared" si="122"/>
        <v/>
      </c>
      <c r="N721" s="97"/>
      <c r="O721" s="52" t="str">
        <f t="shared" si="123"/>
        <v/>
      </c>
      <c r="P721" s="53" t="str">
        <f>IF(OR($L721="", $M721=""), "", COUNTIFS($L$11:$L$2510, $L721, $M$11:$M$2510, "&lt;"&amp;$M721)+1+COUNTIFS($L$11:$L721, $L721, $M$11:$M721, $M721)-1)</f>
        <v/>
      </c>
      <c r="Q721" s="97"/>
      <c r="R721" s="57" t="str">
        <f t="array" ref="R721">IF(OR($L721="", $M721=""), "", MIN(IF($L$11:$L$2510=$L721, $M$11:$M$2510)))</f>
        <v/>
      </c>
      <c r="S721" s="18" t="str">
        <f t="array" ref="S721">IF(OR($L721="", $M721=""), "", AVERAGEIF($L$11:$L$2510, $L721, $M$11:$M$2510))</f>
        <v/>
      </c>
      <c r="T721" s="21" t="str">
        <f t="array" ref="T721">IF(OR($L721="", $M721=""), "", MAX(IF($L$11:$L$2510=$L721, $M$11:$M$2510)))</f>
        <v/>
      </c>
      <c r="U721" s="97"/>
      <c r="W721" s="26" t="str">
        <f t="shared" si="124"/>
        <v/>
      </c>
      <c r="X721" s="26" t="str">
        <f t="shared" si="125"/>
        <v/>
      </c>
      <c r="Z721" s="48" t="str">
        <f>IFERROR(INDEX('Standard Runs'!$E$11:$E$65, MATCH($L721, 'Standard Runs'!$D$11:$D$65, 0)), "")</f>
        <v/>
      </c>
      <c r="AB721" s="26" t="str">
        <f t="shared" si="126"/>
        <v/>
      </c>
      <c r="AC721" s="26" t="str">
        <f t="shared" si="127"/>
        <v/>
      </c>
      <c r="AE721" s="26" t="str">
        <f t="shared" si="128"/>
        <v/>
      </c>
      <c r="AG721" s="26" t="str">
        <f>IF($D721="", "", COUNTIF($D$11:$D$2510, "&gt;"&amp;$D721)+1+COUNTIF($D$11:$D721, $D721)-1)</f>
        <v/>
      </c>
      <c r="AH721" s="92" t="str">
        <f t="shared" si="129"/>
        <v/>
      </c>
      <c r="AJ721" s="26" t="str">
        <f t="shared" si="130"/>
        <v/>
      </c>
      <c r="AK721" s="26" t="str">
        <f t="shared" si="131"/>
        <v/>
      </c>
    </row>
    <row r="722" spans="1:37" x14ac:dyDescent="0.25">
      <c r="A722" s="97"/>
      <c r="B722" s="26" t="str">
        <f t="shared" si="121"/>
        <v/>
      </c>
      <c r="C722" s="97"/>
      <c r="D722" s="123"/>
      <c r="E722" s="124"/>
      <c r="F722" s="125"/>
      <c r="G722" s="97"/>
      <c r="H722" s="24" t="str">
        <f>IF($E722="", "", IFERROR(ROUND($E722*INDEX('Intro &amp; Setup'!$BY$8:$BY$9, MATCH($E$8, 'Intro &amp; Setup'!$BX$8:$BX$9, 0)), 2), ""))</f>
        <v/>
      </c>
      <c r="I722" s="18" t="str">
        <f>IF(OR($E722="", $F722=""), "", IF($E$8='Intro &amp; Setup'!$BX$9, $F722/$E722, IF($H$8='Intro &amp; Setup'!$BX$9, $F722/$H722, "")))</f>
        <v/>
      </c>
      <c r="J722" s="21" t="str">
        <f>IF(OR($E722="", $F722=""), "", IF($E$8='Intro &amp; Setup'!$BX$8, $F722/$E722, IF($H$8='Intro &amp; Setup'!$BX$8, $F722/$H722, "")))</f>
        <v/>
      </c>
      <c r="K722" s="97"/>
      <c r="L722" s="42" t="str">
        <f t="array" ref="L722">IF($W722="", "", IFERROR(INDEX('Standard Runs'!$D$11:$D$65, MATCH(1, ('Standard Runs'!$F$11:$F$65&lt;=E722)*('Standard Runs'!$G$11:$G$65&gt;=E722), 0)), ""))</f>
        <v/>
      </c>
      <c r="M722" s="45" t="str">
        <f t="shared" si="122"/>
        <v/>
      </c>
      <c r="N722" s="97"/>
      <c r="O722" s="52" t="str">
        <f t="shared" si="123"/>
        <v/>
      </c>
      <c r="P722" s="53" t="str">
        <f>IF(OR($L722="", $M722=""), "", COUNTIFS($L$11:$L$2510, $L722, $M$11:$M$2510, "&lt;"&amp;$M722)+1+COUNTIFS($L$11:$L722, $L722, $M$11:$M722, $M722)-1)</f>
        <v/>
      </c>
      <c r="Q722" s="97"/>
      <c r="R722" s="57" t="str">
        <f t="array" ref="R722">IF(OR($L722="", $M722=""), "", MIN(IF($L$11:$L$2510=$L722, $M$11:$M$2510)))</f>
        <v/>
      </c>
      <c r="S722" s="18" t="str">
        <f t="array" ref="S722">IF(OR($L722="", $M722=""), "", AVERAGEIF($L$11:$L$2510, $L722, $M$11:$M$2510))</f>
        <v/>
      </c>
      <c r="T722" s="21" t="str">
        <f t="array" ref="T722">IF(OR($L722="", $M722=""), "", MAX(IF($L$11:$L$2510=$L722, $M$11:$M$2510)))</f>
        <v/>
      </c>
      <c r="U722" s="97"/>
      <c r="W722" s="26" t="str">
        <f t="shared" si="124"/>
        <v/>
      </c>
      <c r="X722" s="26" t="str">
        <f t="shared" si="125"/>
        <v/>
      </c>
      <c r="Z722" s="48" t="str">
        <f>IFERROR(INDEX('Standard Runs'!$E$11:$E$65, MATCH($L722, 'Standard Runs'!$D$11:$D$65, 0)), "")</f>
        <v/>
      </c>
      <c r="AB722" s="26" t="str">
        <f t="shared" si="126"/>
        <v/>
      </c>
      <c r="AC722" s="26" t="str">
        <f t="shared" si="127"/>
        <v/>
      </c>
      <c r="AE722" s="26" t="str">
        <f t="shared" si="128"/>
        <v/>
      </c>
      <c r="AG722" s="26" t="str">
        <f>IF($D722="", "", COUNTIF($D$11:$D$2510, "&gt;"&amp;$D722)+1+COUNTIF($D$11:$D722, $D722)-1)</f>
        <v/>
      </c>
      <c r="AH722" s="92" t="str">
        <f t="shared" si="129"/>
        <v/>
      </c>
      <c r="AJ722" s="26" t="str">
        <f t="shared" si="130"/>
        <v/>
      </c>
      <c r="AK722" s="26" t="str">
        <f t="shared" si="131"/>
        <v/>
      </c>
    </row>
    <row r="723" spans="1:37" x14ac:dyDescent="0.25">
      <c r="A723" s="97"/>
      <c r="B723" s="26" t="str">
        <f t="shared" si="121"/>
        <v/>
      </c>
      <c r="C723" s="97"/>
      <c r="D723" s="123"/>
      <c r="E723" s="124"/>
      <c r="F723" s="125"/>
      <c r="G723" s="97"/>
      <c r="H723" s="24" t="str">
        <f>IF($E723="", "", IFERROR(ROUND($E723*INDEX('Intro &amp; Setup'!$BY$8:$BY$9, MATCH($E$8, 'Intro &amp; Setup'!$BX$8:$BX$9, 0)), 2), ""))</f>
        <v/>
      </c>
      <c r="I723" s="18" t="str">
        <f>IF(OR($E723="", $F723=""), "", IF($E$8='Intro &amp; Setup'!$BX$9, $F723/$E723, IF($H$8='Intro &amp; Setup'!$BX$9, $F723/$H723, "")))</f>
        <v/>
      </c>
      <c r="J723" s="21" t="str">
        <f>IF(OR($E723="", $F723=""), "", IF($E$8='Intro &amp; Setup'!$BX$8, $F723/$E723, IF($H$8='Intro &amp; Setup'!$BX$8, $F723/$H723, "")))</f>
        <v/>
      </c>
      <c r="K723" s="97"/>
      <c r="L723" s="42" t="str">
        <f t="array" ref="L723">IF($W723="", "", IFERROR(INDEX('Standard Runs'!$D$11:$D$65, MATCH(1, ('Standard Runs'!$F$11:$F$65&lt;=E723)*('Standard Runs'!$G$11:$G$65&gt;=E723), 0)), ""))</f>
        <v/>
      </c>
      <c r="M723" s="45" t="str">
        <f t="shared" si="122"/>
        <v/>
      </c>
      <c r="N723" s="97"/>
      <c r="O723" s="52" t="str">
        <f t="shared" si="123"/>
        <v/>
      </c>
      <c r="P723" s="53" t="str">
        <f>IF(OR($L723="", $M723=""), "", COUNTIFS($L$11:$L$2510, $L723, $M$11:$M$2510, "&lt;"&amp;$M723)+1+COUNTIFS($L$11:$L723, $L723, $M$11:$M723, $M723)-1)</f>
        <v/>
      </c>
      <c r="Q723" s="97"/>
      <c r="R723" s="57" t="str">
        <f t="array" ref="R723">IF(OR($L723="", $M723=""), "", MIN(IF($L$11:$L$2510=$L723, $M$11:$M$2510)))</f>
        <v/>
      </c>
      <c r="S723" s="18" t="str">
        <f t="array" ref="S723">IF(OR($L723="", $M723=""), "", AVERAGEIF($L$11:$L$2510, $L723, $M$11:$M$2510))</f>
        <v/>
      </c>
      <c r="T723" s="21" t="str">
        <f t="array" ref="T723">IF(OR($L723="", $M723=""), "", MAX(IF($L$11:$L$2510=$L723, $M$11:$M$2510)))</f>
        <v/>
      </c>
      <c r="U723" s="97"/>
      <c r="W723" s="26" t="str">
        <f t="shared" si="124"/>
        <v/>
      </c>
      <c r="X723" s="26" t="str">
        <f t="shared" si="125"/>
        <v/>
      </c>
      <c r="Z723" s="48" t="str">
        <f>IFERROR(INDEX('Standard Runs'!$E$11:$E$65, MATCH($L723, 'Standard Runs'!$D$11:$D$65, 0)), "")</f>
        <v/>
      </c>
      <c r="AB723" s="26" t="str">
        <f t="shared" si="126"/>
        <v/>
      </c>
      <c r="AC723" s="26" t="str">
        <f t="shared" si="127"/>
        <v/>
      </c>
      <c r="AE723" s="26" t="str">
        <f t="shared" si="128"/>
        <v/>
      </c>
      <c r="AG723" s="26" t="str">
        <f>IF($D723="", "", COUNTIF($D$11:$D$2510, "&gt;"&amp;$D723)+1+COUNTIF($D$11:$D723, $D723)-1)</f>
        <v/>
      </c>
      <c r="AH723" s="92" t="str">
        <f t="shared" si="129"/>
        <v/>
      </c>
      <c r="AJ723" s="26" t="str">
        <f t="shared" si="130"/>
        <v/>
      </c>
      <c r="AK723" s="26" t="str">
        <f t="shared" si="131"/>
        <v/>
      </c>
    </row>
    <row r="724" spans="1:37" x14ac:dyDescent="0.25">
      <c r="A724" s="97"/>
      <c r="B724" s="26" t="str">
        <f t="shared" si="121"/>
        <v/>
      </c>
      <c r="C724" s="97"/>
      <c r="D724" s="123"/>
      <c r="E724" s="124"/>
      <c r="F724" s="125"/>
      <c r="G724" s="97"/>
      <c r="H724" s="24" t="str">
        <f>IF($E724="", "", IFERROR(ROUND($E724*INDEX('Intro &amp; Setup'!$BY$8:$BY$9, MATCH($E$8, 'Intro &amp; Setup'!$BX$8:$BX$9, 0)), 2), ""))</f>
        <v/>
      </c>
      <c r="I724" s="18" t="str">
        <f>IF(OR($E724="", $F724=""), "", IF($E$8='Intro &amp; Setup'!$BX$9, $F724/$E724, IF($H$8='Intro &amp; Setup'!$BX$9, $F724/$H724, "")))</f>
        <v/>
      </c>
      <c r="J724" s="21" t="str">
        <f>IF(OR($E724="", $F724=""), "", IF($E$8='Intro &amp; Setup'!$BX$8, $F724/$E724, IF($H$8='Intro &amp; Setup'!$BX$8, $F724/$H724, "")))</f>
        <v/>
      </c>
      <c r="K724" s="97"/>
      <c r="L724" s="42" t="str">
        <f t="array" ref="L724">IF($W724="", "", IFERROR(INDEX('Standard Runs'!$D$11:$D$65, MATCH(1, ('Standard Runs'!$F$11:$F$65&lt;=E724)*('Standard Runs'!$G$11:$G$65&gt;=E724), 0)), ""))</f>
        <v/>
      </c>
      <c r="M724" s="45" t="str">
        <f t="shared" si="122"/>
        <v/>
      </c>
      <c r="N724" s="97"/>
      <c r="O724" s="52" t="str">
        <f t="shared" si="123"/>
        <v/>
      </c>
      <c r="P724" s="53" t="str">
        <f>IF(OR($L724="", $M724=""), "", COUNTIFS($L$11:$L$2510, $L724, $M$11:$M$2510, "&lt;"&amp;$M724)+1+COUNTIFS($L$11:$L724, $L724, $M$11:$M724, $M724)-1)</f>
        <v/>
      </c>
      <c r="Q724" s="97"/>
      <c r="R724" s="57" t="str">
        <f t="array" ref="R724">IF(OR($L724="", $M724=""), "", MIN(IF($L$11:$L$2510=$L724, $M$11:$M$2510)))</f>
        <v/>
      </c>
      <c r="S724" s="18" t="str">
        <f t="array" ref="S724">IF(OR($L724="", $M724=""), "", AVERAGEIF($L$11:$L$2510, $L724, $M$11:$M$2510))</f>
        <v/>
      </c>
      <c r="T724" s="21" t="str">
        <f t="array" ref="T724">IF(OR($L724="", $M724=""), "", MAX(IF($L$11:$L$2510=$L724, $M$11:$M$2510)))</f>
        <v/>
      </c>
      <c r="U724" s="97"/>
      <c r="W724" s="26" t="str">
        <f t="shared" si="124"/>
        <v/>
      </c>
      <c r="X724" s="26" t="str">
        <f t="shared" si="125"/>
        <v/>
      </c>
      <c r="Z724" s="48" t="str">
        <f>IFERROR(INDEX('Standard Runs'!$E$11:$E$65, MATCH($L724, 'Standard Runs'!$D$11:$D$65, 0)), "")</f>
        <v/>
      </c>
      <c r="AB724" s="26" t="str">
        <f t="shared" si="126"/>
        <v/>
      </c>
      <c r="AC724" s="26" t="str">
        <f t="shared" si="127"/>
        <v/>
      </c>
      <c r="AE724" s="26" t="str">
        <f t="shared" si="128"/>
        <v/>
      </c>
      <c r="AG724" s="26" t="str">
        <f>IF($D724="", "", COUNTIF($D$11:$D$2510, "&gt;"&amp;$D724)+1+COUNTIF($D$11:$D724, $D724)-1)</f>
        <v/>
      </c>
      <c r="AH724" s="92" t="str">
        <f t="shared" si="129"/>
        <v/>
      </c>
      <c r="AJ724" s="26" t="str">
        <f t="shared" si="130"/>
        <v/>
      </c>
      <c r="AK724" s="26" t="str">
        <f t="shared" si="131"/>
        <v/>
      </c>
    </row>
    <row r="725" spans="1:37" x14ac:dyDescent="0.25">
      <c r="A725" s="97"/>
      <c r="B725" s="26" t="str">
        <f t="shared" si="121"/>
        <v/>
      </c>
      <c r="C725" s="97"/>
      <c r="D725" s="123"/>
      <c r="E725" s="124"/>
      <c r="F725" s="125"/>
      <c r="G725" s="97"/>
      <c r="H725" s="24" t="str">
        <f>IF($E725="", "", IFERROR(ROUND($E725*INDEX('Intro &amp; Setup'!$BY$8:$BY$9, MATCH($E$8, 'Intro &amp; Setup'!$BX$8:$BX$9, 0)), 2), ""))</f>
        <v/>
      </c>
      <c r="I725" s="18" t="str">
        <f>IF(OR($E725="", $F725=""), "", IF($E$8='Intro &amp; Setup'!$BX$9, $F725/$E725, IF($H$8='Intro &amp; Setup'!$BX$9, $F725/$H725, "")))</f>
        <v/>
      </c>
      <c r="J725" s="21" t="str">
        <f>IF(OR($E725="", $F725=""), "", IF($E$8='Intro &amp; Setup'!$BX$8, $F725/$E725, IF($H$8='Intro &amp; Setup'!$BX$8, $F725/$H725, "")))</f>
        <v/>
      </c>
      <c r="K725" s="97"/>
      <c r="L725" s="42" t="str">
        <f t="array" ref="L725">IF($W725="", "", IFERROR(INDEX('Standard Runs'!$D$11:$D$65, MATCH(1, ('Standard Runs'!$F$11:$F$65&lt;=E725)*('Standard Runs'!$G$11:$G$65&gt;=E725), 0)), ""))</f>
        <v/>
      </c>
      <c r="M725" s="45" t="str">
        <f t="shared" si="122"/>
        <v/>
      </c>
      <c r="N725" s="97"/>
      <c r="O725" s="52" t="str">
        <f t="shared" si="123"/>
        <v/>
      </c>
      <c r="P725" s="53" t="str">
        <f>IF(OR($L725="", $M725=""), "", COUNTIFS($L$11:$L$2510, $L725, $M$11:$M$2510, "&lt;"&amp;$M725)+1+COUNTIFS($L$11:$L725, $L725, $M$11:$M725, $M725)-1)</f>
        <v/>
      </c>
      <c r="Q725" s="97"/>
      <c r="R725" s="57" t="str">
        <f t="array" ref="R725">IF(OR($L725="", $M725=""), "", MIN(IF($L$11:$L$2510=$L725, $M$11:$M$2510)))</f>
        <v/>
      </c>
      <c r="S725" s="18" t="str">
        <f t="array" ref="S725">IF(OR($L725="", $M725=""), "", AVERAGEIF($L$11:$L$2510, $L725, $M$11:$M$2510))</f>
        <v/>
      </c>
      <c r="T725" s="21" t="str">
        <f t="array" ref="T725">IF(OR($L725="", $M725=""), "", MAX(IF($L$11:$L$2510=$L725, $M$11:$M$2510)))</f>
        <v/>
      </c>
      <c r="U725" s="97"/>
      <c r="W725" s="26" t="str">
        <f t="shared" si="124"/>
        <v/>
      </c>
      <c r="X725" s="26" t="str">
        <f t="shared" si="125"/>
        <v/>
      </c>
      <c r="Z725" s="48" t="str">
        <f>IFERROR(INDEX('Standard Runs'!$E$11:$E$65, MATCH($L725, 'Standard Runs'!$D$11:$D$65, 0)), "")</f>
        <v/>
      </c>
      <c r="AB725" s="26" t="str">
        <f t="shared" si="126"/>
        <v/>
      </c>
      <c r="AC725" s="26" t="str">
        <f t="shared" si="127"/>
        <v/>
      </c>
      <c r="AE725" s="26" t="str">
        <f t="shared" si="128"/>
        <v/>
      </c>
      <c r="AG725" s="26" t="str">
        <f>IF($D725="", "", COUNTIF($D$11:$D$2510, "&gt;"&amp;$D725)+1+COUNTIF($D$11:$D725, $D725)-1)</f>
        <v/>
      </c>
      <c r="AH725" s="92" t="str">
        <f t="shared" si="129"/>
        <v/>
      </c>
      <c r="AJ725" s="26" t="str">
        <f t="shared" si="130"/>
        <v/>
      </c>
      <c r="AK725" s="26" t="str">
        <f t="shared" si="131"/>
        <v/>
      </c>
    </row>
    <row r="726" spans="1:37" x14ac:dyDescent="0.25">
      <c r="A726" s="97"/>
      <c r="B726" s="26" t="str">
        <f t="shared" si="121"/>
        <v/>
      </c>
      <c r="C726" s="97"/>
      <c r="D726" s="123"/>
      <c r="E726" s="124"/>
      <c r="F726" s="125"/>
      <c r="G726" s="97"/>
      <c r="H726" s="24" t="str">
        <f>IF($E726="", "", IFERROR(ROUND($E726*INDEX('Intro &amp; Setup'!$BY$8:$BY$9, MATCH($E$8, 'Intro &amp; Setup'!$BX$8:$BX$9, 0)), 2), ""))</f>
        <v/>
      </c>
      <c r="I726" s="18" t="str">
        <f>IF(OR($E726="", $F726=""), "", IF($E$8='Intro &amp; Setup'!$BX$9, $F726/$E726, IF($H$8='Intro &amp; Setup'!$BX$9, $F726/$H726, "")))</f>
        <v/>
      </c>
      <c r="J726" s="21" t="str">
        <f>IF(OR($E726="", $F726=""), "", IF($E$8='Intro &amp; Setup'!$BX$8, $F726/$E726, IF($H$8='Intro &amp; Setup'!$BX$8, $F726/$H726, "")))</f>
        <v/>
      </c>
      <c r="K726" s="97"/>
      <c r="L726" s="42" t="str">
        <f t="array" ref="L726">IF($W726="", "", IFERROR(INDEX('Standard Runs'!$D$11:$D$65, MATCH(1, ('Standard Runs'!$F$11:$F$65&lt;=E726)*('Standard Runs'!$G$11:$G$65&gt;=E726), 0)), ""))</f>
        <v/>
      </c>
      <c r="M726" s="45" t="str">
        <f t="shared" si="122"/>
        <v/>
      </c>
      <c r="N726" s="97"/>
      <c r="O726" s="52" t="str">
        <f t="shared" si="123"/>
        <v/>
      </c>
      <c r="P726" s="53" t="str">
        <f>IF(OR($L726="", $M726=""), "", COUNTIFS($L$11:$L$2510, $L726, $M$11:$M$2510, "&lt;"&amp;$M726)+1+COUNTIFS($L$11:$L726, $L726, $M$11:$M726, $M726)-1)</f>
        <v/>
      </c>
      <c r="Q726" s="97"/>
      <c r="R726" s="57" t="str">
        <f t="array" ref="R726">IF(OR($L726="", $M726=""), "", MIN(IF($L$11:$L$2510=$L726, $M$11:$M$2510)))</f>
        <v/>
      </c>
      <c r="S726" s="18" t="str">
        <f t="array" ref="S726">IF(OR($L726="", $M726=""), "", AVERAGEIF($L$11:$L$2510, $L726, $M$11:$M$2510))</f>
        <v/>
      </c>
      <c r="T726" s="21" t="str">
        <f t="array" ref="T726">IF(OR($L726="", $M726=""), "", MAX(IF($L$11:$L$2510=$L726, $M$11:$M$2510)))</f>
        <v/>
      </c>
      <c r="U726" s="97"/>
      <c r="W726" s="26" t="str">
        <f t="shared" si="124"/>
        <v/>
      </c>
      <c r="X726" s="26" t="str">
        <f t="shared" si="125"/>
        <v/>
      </c>
      <c r="Z726" s="48" t="str">
        <f>IFERROR(INDEX('Standard Runs'!$E$11:$E$65, MATCH($L726, 'Standard Runs'!$D$11:$D$65, 0)), "")</f>
        <v/>
      </c>
      <c r="AB726" s="26" t="str">
        <f t="shared" si="126"/>
        <v/>
      </c>
      <c r="AC726" s="26" t="str">
        <f t="shared" si="127"/>
        <v/>
      </c>
      <c r="AE726" s="26" t="str">
        <f t="shared" si="128"/>
        <v/>
      </c>
      <c r="AG726" s="26" t="str">
        <f>IF($D726="", "", COUNTIF($D$11:$D$2510, "&gt;"&amp;$D726)+1+COUNTIF($D$11:$D726, $D726)-1)</f>
        <v/>
      </c>
      <c r="AH726" s="92" t="str">
        <f t="shared" si="129"/>
        <v/>
      </c>
      <c r="AJ726" s="26" t="str">
        <f t="shared" si="130"/>
        <v/>
      </c>
      <c r="AK726" s="26" t="str">
        <f t="shared" si="131"/>
        <v/>
      </c>
    </row>
    <row r="727" spans="1:37" x14ac:dyDescent="0.25">
      <c r="A727" s="97"/>
      <c r="B727" s="26" t="str">
        <f t="shared" si="121"/>
        <v/>
      </c>
      <c r="C727" s="97"/>
      <c r="D727" s="123"/>
      <c r="E727" s="124"/>
      <c r="F727" s="125"/>
      <c r="G727" s="97"/>
      <c r="H727" s="24" t="str">
        <f>IF($E727="", "", IFERROR(ROUND($E727*INDEX('Intro &amp; Setup'!$BY$8:$BY$9, MATCH($E$8, 'Intro &amp; Setup'!$BX$8:$BX$9, 0)), 2), ""))</f>
        <v/>
      </c>
      <c r="I727" s="18" t="str">
        <f>IF(OR($E727="", $F727=""), "", IF($E$8='Intro &amp; Setup'!$BX$9, $F727/$E727, IF($H$8='Intro &amp; Setup'!$BX$9, $F727/$H727, "")))</f>
        <v/>
      </c>
      <c r="J727" s="21" t="str">
        <f>IF(OR($E727="", $F727=""), "", IF($E$8='Intro &amp; Setup'!$BX$8, $F727/$E727, IF($H$8='Intro &amp; Setup'!$BX$8, $F727/$H727, "")))</f>
        <v/>
      </c>
      <c r="K727" s="97"/>
      <c r="L727" s="42" t="str">
        <f t="array" ref="L727">IF($W727="", "", IFERROR(INDEX('Standard Runs'!$D$11:$D$65, MATCH(1, ('Standard Runs'!$F$11:$F$65&lt;=E727)*('Standard Runs'!$G$11:$G$65&gt;=E727), 0)), ""))</f>
        <v/>
      </c>
      <c r="M727" s="45" t="str">
        <f t="shared" si="122"/>
        <v/>
      </c>
      <c r="N727" s="97"/>
      <c r="O727" s="52" t="str">
        <f t="shared" si="123"/>
        <v/>
      </c>
      <c r="P727" s="53" t="str">
        <f>IF(OR($L727="", $M727=""), "", COUNTIFS($L$11:$L$2510, $L727, $M$11:$M$2510, "&lt;"&amp;$M727)+1+COUNTIFS($L$11:$L727, $L727, $M$11:$M727, $M727)-1)</f>
        <v/>
      </c>
      <c r="Q727" s="97"/>
      <c r="R727" s="57" t="str">
        <f t="array" ref="R727">IF(OR($L727="", $M727=""), "", MIN(IF($L$11:$L$2510=$L727, $M$11:$M$2510)))</f>
        <v/>
      </c>
      <c r="S727" s="18" t="str">
        <f t="array" ref="S727">IF(OR($L727="", $M727=""), "", AVERAGEIF($L$11:$L$2510, $L727, $M$11:$M$2510))</f>
        <v/>
      </c>
      <c r="T727" s="21" t="str">
        <f t="array" ref="T727">IF(OR($L727="", $M727=""), "", MAX(IF($L$11:$L$2510=$L727, $M$11:$M$2510)))</f>
        <v/>
      </c>
      <c r="U727" s="97"/>
      <c r="W727" s="26" t="str">
        <f t="shared" si="124"/>
        <v/>
      </c>
      <c r="X727" s="26" t="str">
        <f t="shared" si="125"/>
        <v/>
      </c>
      <c r="Z727" s="48" t="str">
        <f>IFERROR(INDEX('Standard Runs'!$E$11:$E$65, MATCH($L727, 'Standard Runs'!$D$11:$D$65, 0)), "")</f>
        <v/>
      </c>
      <c r="AB727" s="26" t="str">
        <f t="shared" si="126"/>
        <v/>
      </c>
      <c r="AC727" s="26" t="str">
        <f t="shared" si="127"/>
        <v/>
      </c>
      <c r="AE727" s="26" t="str">
        <f t="shared" si="128"/>
        <v/>
      </c>
      <c r="AG727" s="26" t="str">
        <f>IF($D727="", "", COUNTIF($D$11:$D$2510, "&gt;"&amp;$D727)+1+COUNTIF($D$11:$D727, $D727)-1)</f>
        <v/>
      </c>
      <c r="AH727" s="92" t="str">
        <f t="shared" si="129"/>
        <v/>
      </c>
      <c r="AJ727" s="26" t="str">
        <f t="shared" si="130"/>
        <v/>
      </c>
      <c r="AK727" s="26" t="str">
        <f t="shared" si="131"/>
        <v/>
      </c>
    </row>
    <row r="728" spans="1:37" x14ac:dyDescent="0.25">
      <c r="A728" s="97"/>
      <c r="B728" s="26" t="str">
        <f t="shared" si="121"/>
        <v/>
      </c>
      <c r="C728" s="97"/>
      <c r="D728" s="123"/>
      <c r="E728" s="124"/>
      <c r="F728" s="125"/>
      <c r="G728" s="97"/>
      <c r="H728" s="24" t="str">
        <f>IF($E728="", "", IFERROR(ROUND($E728*INDEX('Intro &amp; Setup'!$BY$8:$BY$9, MATCH($E$8, 'Intro &amp; Setup'!$BX$8:$BX$9, 0)), 2), ""))</f>
        <v/>
      </c>
      <c r="I728" s="18" t="str">
        <f>IF(OR($E728="", $F728=""), "", IF($E$8='Intro &amp; Setup'!$BX$9, $F728/$E728, IF($H$8='Intro &amp; Setup'!$BX$9, $F728/$H728, "")))</f>
        <v/>
      </c>
      <c r="J728" s="21" t="str">
        <f>IF(OR($E728="", $F728=""), "", IF($E$8='Intro &amp; Setup'!$BX$8, $F728/$E728, IF($H$8='Intro &amp; Setup'!$BX$8, $F728/$H728, "")))</f>
        <v/>
      </c>
      <c r="K728" s="97"/>
      <c r="L728" s="42" t="str">
        <f t="array" ref="L728">IF($W728="", "", IFERROR(INDEX('Standard Runs'!$D$11:$D$65, MATCH(1, ('Standard Runs'!$F$11:$F$65&lt;=E728)*('Standard Runs'!$G$11:$G$65&gt;=E728), 0)), ""))</f>
        <v/>
      </c>
      <c r="M728" s="45" t="str">
        <f t="shared" si="122"/>
        <v/>
      </c>
      <c r="N728" s="97"/>
      <c r="O728" s="52" t="str">
        <f t="shared" si="123"/>
        <v/>
      </c>
      <c r="P728" s="53" t="str">
        <f>IF(OR($L728="", $M728=""), "", COUNTIFS($L$11:$L$2510, $L728, $M$11:$M$2510, "&lt;"&amp;$M728)+1+COUNTIFS($L$11:$L728, $L728, $M$11:$M728, $M728)-1)</f>
        <v/>
      </c>
      <c r="Q728" s="97"/>
      <c r="R728" s="57" t="str">
        <f t="array" ref="R728">IF(OR($L728="", $M728=""), "", MIN(IF($L$11:$L$2510=$L728, $M$11:$M$2510)))</f>
        <v/>
      </c>
      <c r="S728" s="18" t="str">
        <f t="array" ref="S728">IF(OR($L728="", $M728=""), "", AVERAGEIF($L$11:$L$2510, $L728, $M$11:$M$2510))</f>
        <v/>
      </c>
      <c r="T728" s="21" t="str">
        <f t="array" ref="T728">IF(OR($L728="", $M728=""), "", MAX(IF($L$11:$L$2510=$L728, $M$11:$M$2510)))</f>
        <v/>
      </c>
      <c r="U728" s="97"/>
      <c r="W728" s="26" t="str">
        <f t="shared" si="124"/>
        <v/>
      </c>
      <c r="X728" s="26" t="str">
        <f t="shared" si="125"/>
        <v/>
      </c>
      <c r="Z728" s="48" t="str">
        <f>IFERROR(INDEX('Standard Runs'!$E$11:$E$65, MATCH($L728, 'Standard Runs'!$D$11:$D$65, 0)), "")</f>
        <v/>
      </c>
      <c r="AB728" s="26" t="str">
        <f t="shared" si="126"/>
        <v/>
      </c>
      <c r="AC728" s="26" t="str">
        <f t="shared" si="127"/>
        <v/>
      </c>
      <c r="AE728" s="26" t="str">
        <f t="shared" si="128"/>
        <v/>
      </c>
      <c r="AG728" s="26" t="str">
        <f>IF($D728="", "", COUNTIF($D$11:$D$2510, "&gt;"&amp;$D728)+1+COUNTIF($D$11:$D728, $D728)-1)</f>
        <v/>
      </c>
      <c r="AH728" s="92" t="str">
        <f t="shared" si="129"/>
        <v/>
      </c>
      <c r="AJ728" s="26" t="str">
        <f t="shared" si="130"/>
        <v/>
      </c>
      <c r="AK728" s="26" t="str">
        <f t="shared" si="131"/>
        <v/>
      </c>
    </row>
    <row r="729" spans="1:37" x14ac:dyDescent="0.25">
      <c r="A729" s="97"/>
      <c r="B729" s="26" t="str">
        <f t="shared" si="121"/>
        <v/>
      </c>
      <c r="C729" s="97"/>
      <c r="D729" s="123"/>
      <c r="E729" s="124"/>
      <c r="F729" s="125"/>
      <c r="G729" s="97"/>
      <c r="H729" s="24" t="str">
        <f>IF($E729="", "", IFERROR(ROUND($E729*INDEX('Intro &amp; Setup'!$BY$8:$BY$9, MATCH($E$8, 'Intro &amp; Setup'!$BX$8:$BX$9, 0)), 2), ""))</f>
        <v/>
      </c>
      <c r="I729" s="18" t="str">
        <f>IF(OR($E729="", $F729=""), "", IF($E$8='Intro &amp; Setup'!$BX$9, $F729/$E729, IF($H$8='Intro &amp; Setup'!$BX$9, $F729/$H729, "")))</f>
        <v/>
      </c>
      <c r="J729" s="21" t="str">
        <f>IF(OR($E729="", $F729=""), "", IF($E$8='Intro &amp; Setup'!$BX$8, $F729/$E729, IF($H$8='Intro &amp; Setup'!$BX$8, $F729/$H729, "")))</f>
        <v/>
      </c>
      <c r="K729" s="97"/>
      <c r="L729" s="42" t="str">
        <f t="array" ref="L729">IF($W729="", "", IFERROR(INDEX('Standard Runs'!$D$11:$D$65, MATCH(1, ('Standard Runs'!$F$11:$F$65&lt;=E729)*('Standard Runs'!$G$11:$G$65&gt;=E729), 0)), ""))</f>
        <v/>
      </c>
      <c r="M729" s="45" t="str">
        <f t="shared" si="122"/>
        <v/>
      </c>
      <c r="N729" s="97"/>
      <c r="O729" s="52" t="str">
        <f t="shared" si="123"/>
        <v/>
      </c>
      <c r="P729" s="53" t="str">
        <f>IF(OR($L729="", $M729=""), "", COUNTIFS($L$11:$L$2510, $L729, $M$11:$M$2510, "&lt;"&amp;$M729)+1+COUNTIFS($L$11:$L729, $L729, $M$11:$M729, $M729)-1)</f>
        <v/>
      </c>
      <c r="Q729" s="97"/>
      <c r="R729" s="57" t="str">
        <f t="array" ref="R729">IF(OR($L729="", $M729=""), "", MIN(IF($L$11:$L$2510=$L729, $M$11:$M$2510)))</f>
        <v/>
      </c>
      <c r="S729" s="18" t="str">
        <f t="array" ref="S729">IF(OR($L729="", $M729=""), "", AVERAGEIF($L$11:$L$2510, $L729, $M$11:$M$2510))</f>
        <v/>
      </c>
      <c r="T729" s="21" t="str">
        <f t="array" ref="T729">IF(OR($L729="", $M729=""), "", MAX(IF($L$11:$L$2510=$L729, $M$11:$M$2510)))</f>
        <v/>
      </c>
      <c r="U729" s="97"/>
      <c r="W729" s="26" t="str">
        <f t="shared" si="124"/>
        <v/>
      </c>
      <c r="X729" s="26" t="str">
        <f t="shared" si="125"/>
        <v/>
      </c>
      <c r="Z729" s="48" t="str">
        <f>IFERROR(INDEX('Standard Runs'!$E$11:$E$65, MATCH($L729, 'Standard Runs'!$D$11:$D$65, 0)), "")</f>
        <v/>
      </c>
      <c r="AB729" s="26" t="str">
        <f t="shared" si="126"/>
        <v/>
      </c>
      <c r="AC729" s="26" t="str">
        <f t="shared" si="127"/>
        <v/>
      </c>
      <c r="AE729" s="26" t="str">
        <f t="shared" si="128"/>
        <v/>
      </c>
      <c r="AG729" s="26" t="str">
        <f>IF($D729="", "", COUNTIF($D$11:$D$2510, "&gt;"&amp;$D729)+1+COUNTIF($D$11:$D729, $D729)-1)</f>
        <v/>
      </c>
      <c r="AH729" s="92" t="str">
        <f t="shared" si="129"/>
        <v/>
      </c>
      <c r="AJ729" s="26" t="str">
        <f t="shared" si="130"/>
        <v/>
      </c>
      <c r="AK729" s="26" t="str">
        <f t="shared" si="131"/>
        <v/>
      </c>
    </row>
    <row r="730" spans="1:37" x14ac:dyDescent="0.25">
      <c r="A730" s="97"/>
      <c r="B730" s="26" t="str">
        <f t="shared" si="121"/>
        <v/>
      </c>
      <c r="C730" s="97"/>
      <c r="D730" s="123"/>
      <c r="E730" s="124"/>
      <c r="F730" s="125"/>
      <c r="G730" s="97"/>
      <c r="H730" s="24" t="str">
        <f>IF($E730="", "", IFERROR(ROUND($E730*INDEX('Intro &amp; Setup'!$BY$8:$BY$9, MATCH($E$8, 'Intro &amp; Setup'!$BX$8:$BX$9, 0)), 2), ""))</f>
        <v/>
      </c>
      <c r="I730" s="18" t="str">
        <f>IF(OR($E730="", $F730=""), "", IF($E$8='Intro &amp; Setup'!$BX$9, $F730/$E730, IF($H$8='Intro &amp; Setup'!$BX$9, $F730/$H730, "")))</f>
        <v/>
      </c>
      <c r="J730" s="21" t="str">
        <f>IF(OR($E730="", $F730=""), "", IF($E$8='Intro &amp; Setup'!$BX$8, $F730/$E730, IF($H$8='Intro &amp; Setup'!$BX$8, $F730/$H730, "")))</f>
        <v/>
      </c>
      <c r="K730" s="97"/>
      <c r="L730" s="42" t="str">
        <f t="array" ref="L730">IF($W730="", "", IFERROR(INDEX('Standard Runs'!$D$11:$D$65, MATCH(1, ('Standard Runs'!$F$11:$F$65&lt;=E730)*('Standard Runs'!$G$11:$G$65&gt;=E730), 0)), ""))</f>
        <v/>
      </c>
      <c r="M730" s="45" t="str">
        <f t="shared" si="122"/>
        <v/>
      </c>
      <c r="N730" s="97"/>
      <c r="O730" s="52" t="str">
        <f t="shared" si="123"/>
        <v/>
      </c>
      <c r="P730" s="53" t="str">
        <f>IF(OR($L730="", $M730=""), "", COUNTIFS($L$11:$L$2510, $L730, $M$11:$M$2510, "&lt;"&amp;$M730)+1+COUNTIFS($L$11:$L730, $L730, $M$11:$M730, $M730)-1)</f>
        <v/>
      </c>
      <c r="Q730" s="97"/>
      <c r="R730" s="57" t="str">
        <f t="array" ref="R730">IF(OR($L730="", $M730=""), "", MIN(IF($L$11:$L$2510=$L730, $M$11:$M$2510)))</f>
        <v/>
      </c>
      <c r="S730" s="18" t="str">
        <f t="array" ref="S730">IF(OR($L730="", $M730=""), "", AVERAGEIF($L$11:$L$2510, $L730, $M$11:$M$2510))</f>
        <v/>
      </c>
      <c r="T730" s="21" t="str">
        <f t="array" ref="T730">IF(OR($L730="", $M730=""), "", MAX(IF($L$11:$L$2510=$L730, $M$11:$M$2510)))</f>
        <v/>
      </c>
      <c r="U730" s="97"/>
      <c r="W730" s="26" t="str">
        <f t="shared" si="124"/>
        <v/>
      </c>
      <c r="X730" s="26" t="str">
        <f t="shared" si="125"/>
        <v/>
      </c>
      <c r="Z730" s="48" t="str">
        <f>IFERROR(INDEX('Standard Runs'!$E$11:$E$65, MATCH($L730, 'Standard Runs'!$D$11:$D$65, 0)), "")</f>
        <v/>
      </c>
      <c r="AB730" s="26" t="str">
        <f t="shared" si="126"/>
        <v/>
      </c>
      <c r="AC730" s="26" t="str">
        <f t="shared" si="127"/>
        <v/>
      </c>
      <c r="AE730" s="26" t="str">
        <f t="shared" si="128"/>
        <v/>
      </c>
      <c r="AG730" s="26" t="str">
        <f>IF($D730="", "", COUNTIF($D$11:$D$2510, "&gt;"&amp;$D730)+1+COUNTIF($D$11:$D730, $D730)-1)</f>
        <v/>
      </c>
      <c r="AH730" s="92" t="str">
        <f t="shared" si="129"/>
        <v/>
      </c>
      <c r="AJ730" s="26" t="str">
        <f t="shared" si="130"/>
        <v/>
      </c>
      <c r="AK730" s="26" t="str">
        <f t="shared" si="131"/>
        <v/>
      </c>
    </row>
    <row r="731" spans="1:37" x14ac:dyDescent="0.25">
      <c r="A731" s="97"/>
      <c r="B731" s="26" t="str">
        <f t="shared" si="121"/>
        <v/>
      </c>
      <c r="C731" s="97"/>
      <c r="D731" s="123"/>
      <c r="E731" s="124"/>
      <c r="F731" s="125"/>
      <c r="G731" s="97"/>
      <c r="H731" s="24" t="str">
        <f>IF($E731="", "", IFERROR(ROUND($E731*INDEX('Intro &amp; Setup'!$BY$8:$BY$9, MATCH($E$8, 'Intro &amp; Setup'!$BX$8:$BX$9, 0)), 2), ""))</f>
        <v/>
      </c>
      <c r="I731" s="18" t="str">
        <f>IF(OR($E731="", $F731=""), "", IF($E$8='Intro &amp; Setup'!$BX$9, $F731/$E731, IF($H$8='Intro &amp; Setup'!$BX$9, $F731/$H731, "")))</f>
        <v/>
      </c>
      <c r="J731" s="21" t="str">
        <f>IF(OR($E731="", $F731=""), "", IF($E$8='Intro &amp; Setup'!$BX$8, $F731/$E731, IF($H$8='Intro &amp; Setup'!$BX$8, $F731/$H731, "")))</f>
        <v/>
      </c>
      <c r="K731" s="97"/>
      <c r="L731" s="42" t="str">
        <f t="array" ref="L731">IF($W731="", "", IFERROR(INDEX('Standard Runs'!$D$11:$D$65, MATCH(1, ('Standard Runs'!$F$11:$F$65&lt;=E731)*('Standard Runs'!$G$11:$G$65&gt;=E731), 0)), ""))</f>
        <v/>
      </c>
      <c r="M731" s="45" t="str">
        <f t="shared" si="122"/>
        <v/>
      </c>
      <c r="N731" s="97"/>
      <c r="O731" s="52" t="str">
        <f t="shared" si="123"/>
        <v/>
      </c>
      <c r="P731" s="53" t="str">
        <f>IF(OR($L731="", $M731=""), "", COUNTIFS($L$11:$L$2510, $L731, $M$11:$M$2510, "&lt;"&amp;$M731)+1+COUNTIFS($L$11:$L731, $L731, $M$11:$M731, $M731)-1)</f>
        <v/>
      </c>
      <c r="Q731" s="97"/>
      <c r="R731" s="57" t="str">
        <f t="array" ref="R731">IF(OR($L731="", $M731=""), "", MIN(IF($L$11:$L$2510=$L731, $M$11:$M$2510)))</f>
        <v/>
      </c>
      <c r="S731" s="18" t="str">
        <f t="array" ref="S731">IF(OR($L731="", $M731=""), "", AVERAGEIF($L$11:$L$2510, $L731, $M$11:$M$2510))</f>
        <v/>
      </c>
      <c r="T731" s="21" t="str">
        <f t="array" ref="T731">IF(OR($L731="", $M731=""), "", MAX(IF($L$11:$L$2510=$L731, $M$11:$M$2510)))</f>
        <v/>
      </c>
      <c r="U731" s="97"/>
      <c r="W731" s="26" t="str">
        <f t="shared" si="124"/>
        <v/>
      </c>
      <c r="X731" s="26" t="str">
        <f t="shared" si="125"/>
        <v/>
      </c>
      <c r="Z731" s="48" t="str">
        <f>IFERROR(INDEX('Standard Runs'!$E$11:$E$65, MATCH($L731, 'Standard Runs'!$D$11:$D$65, 0)), "")</f>
        <v/>
      </c>
      <c r="AB731" s="26" t="str">
        <f t="shared" si="126"/>
        <v/>
      </c>
      <c r="AC731" s="26" t="str">
        <f t="shared" si="127"/>
        <v/>
      </c>
      <c r="AE731" s="26" t="str">
        <f t="shared" si="128"/>
        <v/>
      </c>
      <c r="AG731" s="26" t="str">
        <f>IF($D731="", "", COUNTIF($D$11:$D$2510, "&gt;"&amp;$D731)+1+COUNTIF($D$11:$D731, $D731)-1)</f>
        <v/>
      </c>
      <c r="AH731" s="92" t="str">
        <f t="shared" si="129"/>
        <v/>
      </c>
      <c r="AJ731" s="26" t="str">
        <f t="shared" si="130"/>
        <v/>
      </c>
      <c r="AK731" s="26" t="str">
        <f t="shared" si="131"/>
        <v/>
      </c>
    </row>
    <row r="732" spans="1:37" x14ac:dyDescent="0.25">
      <c r="A732" s="97"/>
      <c r="B732" s="26" t="str">
        <f t="shared" si="121"/>
        <v/>
      </c>
      <c r="C732" s="97"/>
      <c r="D732" s="123"/>
      <c r="E732" s="124"/>
      <c r="F732" s="125"/>
      <c r="G732" s="97"/>
      <c r="H732" s="24" t="str">
        <f>IF($E732="", "", IFERROR(ROUND($E732*INDEX('Intro &amp; Setup'!$BY$8:$BY$9, MATCH($E$8, 'Intro &amp; Setup'!$BX$8:$BX$9, 0)), 2), ""))</f>
        <v/>
      </c>
      <c r="I732" s="18" t="str">
        <f>IF(OR($E732="", $F732=""), "", IF($E$8='Intro &amp; Setup'!$BX$9, $F732/$E732, IF($H$8='Intro &amp; Setup'!$BX$9, $F732/$H732, "")))</f>
        <v/>
      </c>
      <c r="J732" s="21" t="str">
        <f>IF(OR($E732="", $F732=""), "", IF($E$8='Intro &amp; Setup'!$BX$8, $F732/$E732, IF($H$8='Intro &amp; Setup'!$BX$8, $F732/$H732, "")))</f>
        <v/>
      </c>
      <c r="K732" s="97"/>
      <c r="L732" s="42" t="str">
        <f t="array" ref="L732">IF($W732="", "", IFERROR(INDEX('Standard Runs'!$D$11:$D$65, MATCH(1, ('Standard Runs'!$F$11:$F$65&lt;=E732)*('Standard Runs'!$G$11:$G$65&gt;=E732), 0)), ""))</f>
        <v/>
      </c>
      <c r="M732" s="45" t="str">
        <f t="shared" si="122"/>
        <v/>
      </c>
      <c r="N732" s="97"/>
      <c r="O732" s="52" t="str">
        <f t="shared" si="123"/>
        <v/>
      </c>
      <c r="P732" s="53" t="str">
        <f>IF(OR($L732="", $M732=""), "", COUNTIFS($L$11:$L$2510, $L732, $M$11:$M$2510, "&lt;"&amp;$M732)+1+COUNTIFS($L$11:$L732, $L732, $M$11:$M732, $M732)-1)</f>
        <v/>
      </c>
      <c r="Q732" s="97"/>
      <c r="R732" s="57" t="str">
        <f t="array" ref="R732">IF(OR($L732="", $M732=""), "", MIN(IF($L$11:$L$2510=$L732, $M$11:$M$2510)))</f>
        <v/>
      </c>
      <c r="S732" s="18" t="str">
        <f t="array" ref="S732">IF(OR($L732="", $M732=""), "", AVERAGEIF($L$11:$L$2510, $L732, $M$11:$M$2510))</f>
        <v/>
      </c>
      <c r="T732" s="21" t="str">
        <f t="array" ref="T732">IF(OR($L732="", $M732=""), "", MAX(IF($L$11:$L$2510=$L732, $M$11:$M$2510)))</f>
        <v/>
      </c>
      <c r="U732" s="97"/>
      <c r="W732" s="26" t="str">
        <f t="shared" si="124"/>
        <v/>
      </c>
      <c r="X732" s="26" t="str">
        <f t="shared" si="125"/>
        <v/>
      </c>
      <c r="Z732" s="48" t="str">
        <f>IFERROR(INDEX('Standard Runs'!$E$11:$E$65, MATCH($L732, 'Standard Runs'!$D$11:$D$65, 0)), "")</f>
        <v/>
      </c>
      <c r="AB732" s="26" t="str">
        <f t="shared" si="126"/>
        <v/>
      </c>
      <c r="AC732" s="26" t="str">
        <f t="shared" si="127"/>
        <v/>
      </c>
      <c r="AE732" s="26" t="str">
        <f t="shared" si="128"/>
        <v/>
      </c>
      <c r="AG732" s="26" t="str">
        <f>IF($D732="", "", COUNTIF($D$11:$D$2510, "&gt;"&amp;$D732)+1+COUNTIF($D$11:$D732, $D732)-1)</f>
        <v/>
      </c>
      <c r="AH732" s="92" t="str">
        <f t="shared" si="129"/>
        <v/>
      </c>
      <c r="AJ732" s="26" t="str">
        <f t="shared" si="130"/>
        <v/>
      </c>
      <c r="AK732" s="26" t="str">
        <f t="shared" si="131"/>
        <v/>
      </c>
    </row>
    <row r="733" spans="1:37" x14ac:dyDescent="0.25">
      <c r="A733" s="97"/>
      <c r="B733" s="26" t="str">
        <f t="shared" si="121"/>
        <v/>
      </c>
      <c r="C733" s="97"/>
      <c r="D733" s="123"/>
      <c r="E733" s="124"/>
      <c r="F733" s="125"/>
      <c r="G733" s="97"/>
      <c r="H733" s="24" t="str">
        <f>IF($E733="", "", IFERROR(ROUND($E733*INDEX('Intro &amp; Setup'!$BY$8:$BY$9, MATCH($E$8, 'Intro &amp; Setup'!$BX$8:$BX$9, 0)), 2), ""))</f>
        <v/>
      </c>
      <c r="I733" s="18" t="str">
        <f>IF(OR($E733="", $F733=""), "", IF($E$8='Intro &amp; Setup'!$BX$9, $F733/$E733, IF($H$8='Intro &amp; Setup'!$BX$9, $F733/$H733, "")))</f>
        <v/>
      </c>
      <c r="J733" s="21" t="str">
        <f>IF(OR($E733="", $F733=""), "", IF($E$8='Intro &amp; Setup'!$BX$8, $F733/$E733, IF($H$8='Intro &amp; Setup'!$BX$8, $F733/$H733, "")))</f>
        <v/>
      </c>
      <c r="K733" s="97"/>
      <c r="L733" s="42" t="str">
        <f t="array" ref="L733">IF($W733="", "", IFERROR(INDEX('Standard Runs'!$D$11:$D$65, MATCH(1, ('Standard Runs'!$F$11:$F$65&lt;=E733)*('Standard Runs'!$G$11:$G$65&gt;=E733), 0)), ""))</f>
        <v/>
      </c>
      <c r="M733" s="45" t="str">
        <f t="shared" si="122"/>
        <v/>
      </c>
      <c r="N733" s="97"/>
      <c r="O733" s="52" t="str">
        <f t="shared" si="123"/>
        <v/>
      </c>
      <c r="P733" s="53" t="str">
        <f>IF(OR($L733="", $M733=""), "", COUNTIFS($L$11:$L$2510, $L733, $M$11:$M$2510, "&lt;"&amp;$M733)+1+COUNTIFS($L$11:$L733, $L733, $M$11:$M733, $M733)-1)</f>
        <v/>
      </c>
      <c r="Q733" s="97"/>
      <c r="R733" s="57" t="str">
        <f t="array" ref="R733">IF(OR($L733="", $M733=""), "", MIN(IF($L$11:$L$2510=$L733, $M$11:$M$2510)))</f>
        <v/>
      </c>
      <c r="S733" s="18" t="str">
        <f t="array" ref="S733">IF(OR($L733="", $M733=""), "", AVERAGEIF($L$11:$L$2510, $L733, $M$11:$M$2510))</f>
        <v/>
      </c>
      <c r="T733" s="21" t="str">
        <f t="array" ref="T733">IF(OR($L733="", $M733=""), "", MAX(IF($L$11:$L$2510=$L733, $M$11:$M$2510)))</f>
        <v/>
      </c>
      <c r="U733" s="97"/>
      <c r="W733" s="26" t="str">
        <f t="shared" si="124"/>
        <v/>
      </c>
      <c r="X733" s="26" t="str">
        <f t="shared" si="125"/>
        <v/>
      </c>
      <c r="Z733" s="48" t="str">
        <f>IFERROR(INDEX('Standard Runs'!$E$11:$E$65, MATCH($L733, 'Standard Runs'!$D$11:$D$65, 0)), "")</f>
        <v/>
      </c>
      <c r="AB733" s="26" t="str">
        <f t="shared" si="126"/>
        <v/>
      </c>
      <c r="AC733" s="26" t="str">
        <f t="shared" si="127"/>
        <v/>
      </c>
      <c r="AE733" s="26" t="str">
        <f t="shared" si="128"/>
        <v/>
      </c>
      <c r="AG733" s="26" t="str">
        <f>IF($D733="", "", COUNTIF($D$11:$D$2510, "&gt;"&amp;$D733)+1+COUNTIF($D$11:$D733, $D733)-1)</f>
        <v/>
      </c>
      <c r="AH733" s="92" t="str">
        <f t="shared" si="129"/>
        <v/>
      </c>
      <c r="AJ733" s="26" t="str">
        <f t="shared" si="130"/>
        <v/>
      </c>
      <c r="AK733" s="26" t="str">
        <f t="shared" si="131"/>
        <v/>
      </c>
    </row>
    <row r="734" spans="1:37" x14ac:dyDescent="0.25">
      <c r="A734" s="97"/>
      <c r="B734" s="26" t="str">
        <f t="shared" si="121"/>
        <v/>
      </c>
      <c r="C734" s="97"/>
      <c r="D734" s="123"/>
      <c r="E734" s="124"/>
      <c r="F734" s="125"/>
      <c r="G734" s="97"/>
      <c r="H734" s="24" t="str">
        <f>IF($E734="", "", IFERROR(ROUND($E734*INDEX('Intro &amp; Setup'!$BY$8:$BY$9, MATCH($E$8, 'Intro &amp; Setup'!$BX$8:$BX$9, 0)), 2), ""))</f>
        <v/>
      </c>
      <c r="I734" s="18" t="str">
        <f>IF(OR($E734="", $F734=""), "", IF($E$8='Intro &amp; Setup'!$BX$9, $F734/$E734, IF($H$8='Intro &amp; Setup'!$BX$9, $F734/$H734, "")))</f>
        <v/>
      </c>
      <c r="J734" s="21" t="str">
        <f>IF(OR($E734="", $F734=""), "", IF($E$8='Intro &amp; Setup'!$BX$8, $F734/$E734, IF($H$8='Intro &amp; Setup'!$BX$8, $F734/$H734, "")))</f>
        <v/>
      </c>
      <c r="K734" s="97"/>
      <c r="L734" s="42" t="str">
        <f t="array" ref="L734">IF($W734="", "", IFERROR(INDEX('Standard Runs'!$D$11:$D$65, MATCH(1, ('Standard Runs'!$F$11:$F$65&lt;=E734)*('Standard Runs'!$G$11:$G$65&gt;=E734), 0)), ""))</f>
        <v/>
      </c>
      <c r="M734" s="45" t="str">
        <f t="shared" si="122"/>
        <v/>
      </c>
      <c r="N734" s="97"/>
      <c r="O734" s="52" t="str">
        <f t="shared" si="123"/>
        <v/>
      </c>
      <c r="P734" s="53" t="str">
        <f>IF(OR($L734="", $M734=""), "", COUNTIFS($L$11:$L$2510, $L734, $M$11:$M$2510, "&lt;"&amp;$M734)+1+COUNTIFS($L$11:$L734, $L734, $M$11:$M734, $M734)-1)</f>
        <v/>
      </c>
      <c r="Q734" s="97"/>
      <c r="R734" s="57" t="str">
        <f t="array" ref="R734">IF(OR($L734="", $M734=""), "", MIN(IF($L$11:$L$2510=$L734, $M$11:$M$2510)))</f>
        <v/>
      </c>
      <c r="S734" s="18" t="str">
        <f t="array" ref="S734">IF(OR($L734="", $M734=""), "", AVERAGEIF($L$11:$L$2510, $L734, $M$11:$M$2510))</f>
        <v/>
      </c>
      <c r="T734" s="21" t="str">
        <f t="array" ref="T734">IF(OR($L734="", $M734=""), "", MAX(IF($L$11:$L$2510=$L734, $M$11:$M$2510)))</f>
        <v/>
      </c>
      <c r="U734" s="97"/>
      <c r="W734" s="26" t="str">
        <f t="shared" si="124"/>
        <v/>
      </c>
      <c r="X734" s="26" t="str">
        <f t="shared" si="125"/>
        <v/>
      </c>
      <c r="Z734" s="48" t="str">
        <f>IFERROR(INDEX('Standard Runs'!$E$11:$E$65, MATCH($L734, 'Standard Runs'!$D$11:$D$65, 0)), "")</f>
        <v/>
      </c>
      <c r="AB734" s="26" t="str">
        <f t="shared" si="126"/>
        <v/>
      </c>
      <c r="AC734" s="26" t="str">
        <f t="shared" si="127"/>
        <v/>
      </c>
      <c r="AE734" s="26" t="str">
        <f t="shared" si="128"/>
        <v/>
      </c>
      <c r="AG734" s="26" t="str">
        <f>IF($D734="", "", COUNTIF($D$11:$D$2510, "&gt;"&amp;$D734)+1+COUNTIF($D$11:$D734, $D734)-1)</f>
        <v/>
      </c>
      <c r="AH734" s="92" t="str">
        <f t="shared" si="129"/>
        <v/>
      </c>
      <c r="AJ734" s="26" t="str">
        <f t="shared" si="130"/>
        <v/>
      </c>
      <c r="AK734" s="26" t="str">
        <f t="shared" si="131"/>
        <v/>
      </c>
    </row>
    <row r="735" spans="1:37" x14ac:dyDescent="0.25">
      <c r="A735" s="97"/>
      <c r="B735" s="26" t="str">
        <f t="shared" si="121"/>
        <v/>
      </c>
      <c r="C735" s="97"/>
      <c r="D735" s="123"/>
      <c r="E735" s="124"/>
      <c r="F735" s="125"/>
      <c r="G735" s="97"/>
      <c r="H735" s="24" t="str">
        <f>IF($E735="", "", IFERROR(ROUND($E735*INDEX('Intro &amp; Setup'!$BY$8:$BY$9, MATCH($E$8, 'Intro &amp; Setup'!$BX$8:$BX$9, 0)), 2), ""))</f>
        <v/>
      </c>
      <c r="I735" s="18" t="str">
        <f>IF(OR($E735="", $F735=""), "", IF($E$8='Intro &amp; Setup'!$BX$9, $F735/$E735, IF($H$8='Intro &amp; Setup'!$BX$9, $F735/$H735, "")))</f>
        <v/>
      </c>
      <c r="J735" s="21" t="str">
        <f>IF(OR($E735="", $F735=""), "", IF($E$8='Intro &amp; Setup'!$BX$8, $F735/$E735, IF($H$8='Intro &amp; Setup'!$BX$8, $F735/$H735, "")))</f>
        <v/>
      </c>
      <c r="K735" s="97"/>
      <c r="L735" s="42" t="str">
        <f t="array" ref="L735">IF($W735="", "", IFERROR(INDEX('Standard Runs'!$D$11:$D$65, MATCH(1, ('Standard Runs'!$F$11:$F$65&lt;=E735)*('Standard Runs'!$G$11:$G$65&gt;=E735), 0)), ""))</f>
        <v/>
      </c>
      <c r="M735" s="45" t="str">
        <f t="shared" si="122"/>
        <v/>
      </c>
      <c r="N735" s="97"/>
      <c r="O735" s="52" t="str">
        <f t="shared" si="123"/>
        <v/>
      </c>
      <c r="P735" s="53" t="str">
        <f>IF(OR($L735="", $M735=""), "", COUNTIFS($L$11:$L$2510, $L735, $M$11:$M$2510, "&lt;"&amp;$M735)+1+COUNTIFS($L$11:$L735, $L735, $M$11:$M735, $M735)-1)</f>
        <v/>
      </c>
      <c r="Q735" s="97"/>
      <c r="R735" s="57" t="str">
        <f t="array" ref="R735">IF(OR($L735="", $M735=""), "", MIN(IF($L$11:$L$2510=$L735, $M$11:$M$2510)))</f>
        <v/>
      </c>
      <c r="S735" s="18" t="str">
        <f t="array" ref="S735">IF(OR($L735="", $M735=""), "", AVERAGEIF($L$11:$L$2510, $L735, $M$11:$M$2510))</f>
        <v/>
      </c>
      <c r="T735" s="21" t="str">
        <f t="array" ref="T735">IF(OR($L735="", $M735=""), "", MAX(IF($L$11:$L$2510=$L735, $M$11:$M$2510)))</f>
        <v/>
      </c>
      <c r="U735" s="97"/>
      <c r="W735" s="26" t="str">
        <f t="shared" si="124"/>
        <v/>
      </c>
      <c r="X735" s="26" t="str">
        <f t="shared" si="125"/>
        <v/>
      </c>
      <c r="Z735" s="48" t="str">
        <f>IFERROR(INDEX('Standard Runs'!$E$11:$E$65, MATCH($L735, 'Standard Runs'!$D$11:$D$65, 0)), "")</f>
        <v/>
      </c>
      <c r="AB735" s="26" t="str">
        <f t="shared" si="126"/>
        <v/>
      </c>
      <c r="AC735" s="26" t="str">
        <f t="shared" si="127"/>
        <v/>
      </c>
      <c r="AE735" s="26" t="str">
        <f t="shared" si="128"/>
        <v/>
      </c>
      <c r="AG735" s="26" t="str">
        <f>IF($D735="", "", COUNTIF($D$11:$D$2510, "&gt;"&amp;$D735)+1+COUNTIF($D$11:$D735, $D735)-1)</f>
        <v/>
      </c>
      <c r="AH735" s="92" t="str">
        <f t="shared" si="129"/>
        <v/>
      </c>
      <c r="AJ735" s="26" t="str">
        <f t="shared" si="130"/>
        <v/>
      </c>
      <c r="AK735" s="26" t="str">
        <f t="shared" si="131"/>
        <v/>
      </c>
    </row>
    <row r="736" spans="1:37" x14ac:dyDescent="0.25">
      <c r="A736" s="97"/>
      <c r="B736" s="26" t="str">
        <f t="shared" si="121"/>
        <v/>
      </c>
      <c r="C736" s="97"/>
      <c r="D736" s="123"/>
      <c r="E736" s="124"/>
      <c r="F736" s="125"/>
      <c r="G736" s="97"/>
      <c r="H736" s="24" t="str">
        <f>IF($E736="", "", IFERROR(ROUND($E736*INDEX('Intro &amp; Setup'!$BY$8:$BY$9, MATCH($E$8, 'Intro &amp; Setup'!$BX$8:$BX$9, 0)), 2), ""))</f>
        <v/>
      </c>
      <c r="I736" s="18" t="str">
        <f>IF(OR($E736="", $F736=""), "", IF($E$8='Intro &amp; Setup'!$BX$9, $F736/$E736, IF($H$8='Intro &amp; Setup'!$BX$9, $F736/$H736, "")))</f>
        <v/>
      </c>
      <c r="J736" s="21" t="str">
        <f>IF(OR($E736="", $F736=""), "", IF($E$8='Intro &amp; Setup'!$BX$8, $F736/$E736, IF($H$8='Intro &amp; Setup'!$BX$8, $F736/$H736, "")))</f>
        <v/>
      </c>
      <c r="K736" s="97"/>
      <c r="L736" s="42" t="str">
        <f t="array" ref="L736">IF($W736="", "", IFERROR(INDEX('Standard Runs'!$D$11:$D$65, MATCH(1, ('Standard Runs'!$F$11:$F$65&lt;=E736)*('Standard Runs'!$G$11:$G$65&gt;=E736), 0)), ""))</f>
        <v/>
      </c>
      <c r="M736" s="45" t="str">
        <f t="shared" si="122"/>
        <v/>
      </c>
      <c r="N736" s="97"/>
      <c r="O736" s="52" t="str">
        <f t="shared" si="123"/>
        <v/>
      </c>
      <c r="P736" s="53" t="str">
        <f>IF(OR($L736="", $M736=""), "", COUNTIFS($L$11:$L$2510, $L736, $M$11:$M$2510, "&lt;"&amp;$M736)+1+COUNTIFS($L$11:$L736, $L736, $M$11:$M736, $M736)-1)</f>
        <v/>
      </c>
      <c r="Q736" s="97"/>
      <c r="R736" s="57" t="str">
        <f t="array" ref="R736">IF(OR($L736="", $M736=""), "", MIN(IF($L$11:$L$2510=$L736, $M$11:$M$2510)))</f>
        <v/>
      </c>
      <c r="S736" s="18" t="str">
        <f t="array" ref="S736">IF(OR($L736="", $M736=""), "", AVERAGEIF($L$11:$L$2510, $L736, $M$11:$M$2510))</f>
        <v/>
      </c>
      <c r="T736" s="21" t="str">
        <f t="array" ref="T736">IF(OR($L736="", $M736=""), "", MAX(IF($L$11:$L$2510=$L736, $M$11:$M$2510)))</f>
        <v/>
      </c>
      <c r="U736" s="97"/>
      <c r="W736" s="26" t="str">
        <f t="shared" si="124"/>
        <v/>
      </c>
      <c r="X736" s="26" t="str">
        <f t="shared" si="125"/>
        <v/>
      </c>
      <c r="Z736" s="48" t="str">
        <f>IFERROR(INDEX('Standard Runs'!$E$11:$E$65, MATCH($L736, 'Standard Runs'!$D$11:$D$65, 0)), "")</f>
        <v/>
      </c>
      <c r="AB736" s="26" t="str">
        <f t="shared" si="126"/>
        <v/>
      </c>
      <c r="AC736" s="26" t="str">
        <f t="shared" si="127"/>
        <v/>
      </c>
      <c r="AE736" s="26" t="str">
        <f t="shared" si="128"/>
        <v/>
      </c>
      <c r="AG736" s="26" t="str">
        <f>IF($D736="", "", COUNTIF($D$11:$D$2510, "&gt;"&amp;$D736)+1+COUNTIF($D$11:$D736, $D736)-1)</f>
        <v/>
      </c>
      <c r="AH736" s="92" t="str">
        <f t="shared" si="129"/>
        <v/>
      </c>
      <c r="AJ736" s="26" t="str">
        <f t="shared" si="130"/>
        <v/>
      </c>
      <c r="AK736" s="26" t="str">
        <f t="shared" si="131"/>
        <v/>
      </c>
    </row>
    <row r="737" spans="1:37" x14ac:dyDescent="0.25">
      <c r="A737" s="97"/>
      <c r="B737" s="26" t="str">
        <f t="shared" si="121"/>
        <v/>
      </c>
      <c r="C737" s="97"/>
      <c r="D737" s="123"/>
      <c r="E737" s="124"/>
      <c r="F737" s="125"/>
      <c r="G737" s="97"/>
      <c r="H737" s="24" t="str">
        <f>IF($E737="", "", IFERROR(ROUND($E737*INDEX('Intro &amp; Setup'!$BY$8:$BY$9, MATCH($E$8, 'Intro &amp; Setup'!$BX$8:$BX$9, 0)), 2), ""))</f>
        <v/>
      </c>
      <c r="I737" s="18" t="str">
        <f>IF(OR($E737="", $F737=""), "", IF($E$8='Intro &amp; Setup'!$BX$9, $F737/$E737, IF($H$8='Intro &amp; Setup'!$BX$9, $F737/$H737, "")))</f>
        <v/>
      </c>
      <c r="J737" s="21" t="str">
        <f>IF(OR($E737="", $F737=""), "", IF($E$8='Intro &amp; Setup'!$BX$8, $F737/$E737, IF($H$8='Intro &amp; Setup'!$BX$8, $F737/$H737, "")))</f>
        <v/>
      </c>
      <c r="K737" s="97"/>
      <c r="L737" s="42" t="str">
        <f t="array" ref="L737">IF($W737="", "", IFERROR(INDEX('Standard Runs'!$D$11:$D$65, MATCH(1, ('Standard Runs'!$F$11:$F$65&lt;=E737)*('Standard Runs'!$G$11:$G$65&gt;=E737), 0)), ""))</f>
        <v/>
      </c>
      <c r="M737" s="45" t="str">
        <f t="shared" si="122"/>
        <v/>
      </c>
      <c r="N737" s="97"/>
      <c r="O737" s="52" t="str">
        <f t="shared" si="123"/>
        <v/>
      </c>
      <c r="P737" s="53" t="str">
        <f>IF(OR($L737="", $M737=""), "", COUNTIFS($L$11:$L$2510, $L737, $M$11:$M$2510, "&lt;"&amp;$M737)+1+COUNTIFS($L$11:$L737, $L737, $M$11:$M737, $M737)-1)</f>
        <v/>
      </c>
      <c r="Q737" s="97"/>
      <c r="R737" s="57" t="str">
        <f t="array" ref="R737">IF(OR($L737="", $M737=""), "", MIN(IF($L$11:$L$2510=$L737, $M$11:$M$2510)))</f>
        <v/>
      </c>
      <c r="S737" s="18" t="str">
        <f t="array" ref="S737">IF(OR($L737="", $M737=""), "", AVERAGEIF($L$11:$L$2510, $L737, $M$11:$M$2510))</f>
        <v/>
      </c>
      <c r="T737" s="21" t="str">
        <f t="array" ref="T737">IF(OR($L737="", $M737=""), "", MAX(IF($L$11:$L$2510=$L737, $M$11:$M$2510)))</f>
        <v/>
      </c>
      <c r="U737" s="97"/>
      <c r="W737" s="26" t="str">
        <f t="shared" si="124"/>
        <v/>
      </c>
      <c r="X737" s="26" t="str">
        <f t="shared" si="125"/>
        <v/>
      </c>
      <c r="Z737" s="48" t="str">
        <f>IFERROR(INDEX('Standard Runs'!$E$11:$E$65, MATCH($L737, 'Standard Runs'!$D$11:$D$65, 0)), "")</f>
        <v/>
      </c>
      <c r="AB737" s="26" t="str">
        <f t="shared" si="126"/>
        <v/>
      </c>
      <c r="AC737" s="26" t="str">
        <f t="shared" si="127"/>
        <v/>
      </c>
      <c r="AE737" s="26" t="str">
        <f t="shared" si="128"/>
        <v/>
      </c>
      <c r="AG737" s="26" t="str">
        <f>IF($D737="", "", COUNTIF($D$11:$D$2510, "&gt;"&amp;$D737)+1+COUNTIF($D$11:$D737, $D737)-1)</f>
        <v/>
      </c>
      <c r="AH737" s="92" t="str">
        <f t="shared" si="129"/>
        <v/>
      </c>
      <c r="AJ737" s="26" t="str">
        <f t="shared" si="130"/>
        <v/>
      </c>
      <c r="AK737" s="26" t="str">
        <f t="shared" si="131"/>
        <v/>
      </c>
    </row>
    <row r="738" spans="1:37" x14ac:dyDescent="0.25">
      <c r="A738" s="97"/>
      <c r="B738" s="26" t="str">
        <f t="shared" si="121"/>
        <v/>
      </c>
      <c r="C738" s="97"/>
      <c r="D738" s="123"/>
      <c r="E738" s="124"/>
      <c r="F738" s="125"/>
      <c r="G738" s="97"/>
      <c r="H738" s="24" t="str">
        <f>IF($E738="", "", IFERROR(ROUND($E738*INDEX('Intro &amp; Setup'!$BY$8:$BY$9, MATCH($E$8, 'Intro &amp; Setup'!$BX$8:$BX$9, 0)), 2), ""))</f>
        <v/>
      </c>
      <c r="I738" s="18" t="str">
        <f>IF(OR($E738="", $F738=""), "", IF($E$8='Intro &amp; Setup'!$BX$9, $F738/$E738, IF($H$8='Intro &amp; Setup'!$BX$9, $F738/$H738, "")))</f>
        <v/>
      </c>
      <c r="J738" s="21" t="str">
        <f>IF(OR($E738="", $F738=""), "", IF($E$8='Intro &amp; Setup'!$BX$8, $F738/$E738, IF($H$8='Intro &amp; Setup'!$BX$8, $F738/$H738, "")))</f>
        <v/>
      </c>
      <c r="K738" s="97"/>
      <c r="L738" s="42" t="str">
        <f t="array" ref="L738">IF($W738="", "", IFERROR(INDEX('Standard Runs'!$D$11:$D$65, MATCH(1, ('Standard Runs'!$F$11:$F$65&lt;=E738)*('Standard Runs'!$G$11:$G$65&gt;=E738), 0)), ""))</f>
        <v/>
      </c>
      <c r="M738" s="45" t="str">
        <f t="shared" si="122"/>
        <v/>
      </c>
      <c r="N738" s="97"/>
      <c r="O738" s="52" t="str">
        <f t="shared" si="123"/>
        <v/>
      </c>
      <c r="P738" s="53" t="str">
        <f>IF(OR($L738="", $M738=""), "", COUNTIFS($L$11:$L$2510, $L738, $M$11:$M$2510, "&lt;"&amp;$M738)+1+COUNTIFS($L$11:$L738, $L738, $M$11:$M738, $M738)-1)</f>
        <v/>
      </c>
      <c r="Q738" s="97"/>
      <c r="R738" s="57" t="str">
        <f t="array" ref="R738">IF(OR($L738="", $M738=""), "", MIN(IF($L$11:$L$2510=$L738, $M$11:$M$2510)))</f>
        <v/>
      </c>
      <c r="S738" s="18" t="str">
        <f t="array" ref="S738">IF(OR($L738="", $M738=""), "", AVERAGEIF($L$11:$L$2510, $L738, $M$11:$M$2510))</f>
        <v/>
      </c>
      <c r="T738" s="21" t="str">
        <f t="array" ref="T738">IF(OR($L738="", $M738=""), "", MAX(IF($L$11:$L$2510=$L738, $M$11:$M$2510)))</f>
        <v/>
      </c>
      <c r="U738" s="97"/>
      <c r="W738" s="26" t="str">
        <f t="shared" si="124"/>
        <v/>
      </c>
      <c r="X738" s="26" t="str">
        <f t="shared" si="125"/>
        <v/>
      </c>
      <c r="Z738" s="48" t="str">
        <f>IFERROR(INDEX('Standard Runs'!$E$11:$E$65, MATCH($L738, 'Standard Runs'!$D$11:$D$65, 0)), "")</f>
        <v/>
      </c>
      <c r="AB738" s="26" t="str">
        <f t="shared" si="126"/>
        <v/>
      </c>
      <c r="AC738" s="26" t="str">
        <f t="shared" si="127"/>
        <v/>
      </c>
      <c r="AE738" s="26" t="str">
        <f t="shared" si="128"/>
        <v/>
      </c>
      <c r="AG738" s="26" t="str">
        <f>IF($D738="", "", COUNTIF($D$11:$D$2510, "&gt;"&amp;$D738)+1+COUNTIF($D$11:$D738, $D738)-1)</f>
        <v/>
      </c>
      <c r="AH738" s="92" t="str">
        <f t="shared" si="129"/>
        <v/>
      </c>
      <c r="AJ738" s="26" t="str">
        <f t="shared" si="130"/>
        <v/>
      </c>
      <c r="AK738" s="26" t="str">
        <f t="shared" si="131"/>
        <v/>
      </c>
    </row>
    <row r="739" spans="1:37" x14ac:dyDescent="0.25">
      <c r="A739" s="97"/>
      <c r="B739" s="26" t="str">
        <f t="shared" si="121"/>
        <v/>
      </c>
      <c r="C739" s="97"/>
      <c r="D739" s="123"/>
      <c r="E739" s="124"/>
      <c r="F739" s="125"/>
      <c r="G739" s="97"/>
      <c r="H739" s="24" t="str">
        <f>IF($E739="", "", IFERROR(ROUND($E739*INDEX('Intro &amp; Setup'!$BY$8:$BY$9, MATCH($E$8, 'Intro &amp; Setup'!$BX$8:$BX$9, 0)), 2), ""))</f>
        <v/>
      </c>
      <c r="I739" s="18" t="str">
        <f>IF(OR($E739="", $F739=""), "", IF($E$8='Intro &amp; Setup'!$BX$9, $F739/$E739, IF($H$8='Intro &amp; Setup'!$BX$9, $F739/$H739, "")))</f>
        <v/>
      </c>
      <c r="J739" s="21" t="str">
        <f>IF(OR($E739="", $F739=""), "", IF($E$8='Intro &amp; Setup'!$BX$8, $F739/$E739, IF($H$8='Intro &amp; Setup'!$BX$8, $F739/$H739, "")))</f>
        <v/>
      </c>
      <c r="K739" s="97"/>
      <c r="L739" s="42" t="str">
        <f t="array" ref="L739">IF($W739="", "", IFERROR(INDEX('Standard Runs'!$D$11:$D$65, MATCH(1, ('Standard Runs'!$F$11:$F$65&lt;=E739)*('Standard Runs'!$G$11:$G$65&gt;=E739), 0)), ""))</f>
        <v/>
      </c>
      <c r="M739" s="45" t="str">
        <f t="shared" si="122"/>
        <v/>
      </c>
      <c r="N739" s="97"/>
      <c r="O739" s="52" t="str">
        <f t="shared" si="123"/>
        <v/>
      </c>
      <c r="P739" s="53" t="str">
        <f>IF(OR($L739="", $M739=""), "", COUNTIFS($L$11:$L$2510, $L739, $M$11:$M$2510, "&lt;"&amp;$M739)+1+COUNTIFS($L$11:$L739, $L739, $M$11:$M739, $M739)-1)</f>
        <v/>
      </c>
      <c r="Q739" s="97"/>
      <c r="R739" s="57" t="str">
        <f t="array" ref="R739">IF(OR($L739="", $M739=""), "", MIN(IF($L$11:$L$2510=$L739, $M$11:$M$2510)))</f>
        <v/>
      </c>
      <c r="S739" s="18" t="str">
        <f t="array" ref="S739">IF(OR($L739="", $M739=""), "", AVERAGEIF($L$11:$L$2510, $L739, $M$11:$M$2510))</f>
        <v/>
      </c>
      <c r="T739" s="21" t="str">
        <f t="array" ref="T739">IF(OR($L739="", $M739=""), "", MAX(IF($L$11:$L$2510=$L739, $M$11:$M$2510)))</f>
        <v/>
      </c>
      <c r="U739" s="97"/>
      <c r="W739" s="26" t="str">
        <f t="shared" si="124"/>
        <v/>
      </c>
      <c r="X739" s="26" t="str">
        <f t="shared" si="125"/>
        <v/>
      </c>
      <c r="Z739" s="48" t="str">
        <f>IFERROR(INDEX('Standard Runs'!$E$11:$E$65, MATCH($L739, 'Standard Runs'!$D$11:$D$65, 0)), "")</f>
        <v/>
      </c>
      <c r="AB739" s="26" t="str">
        <f t="shared" si="126"/>
        <v/>
      </c>
      <c r="AC739" s="26" t="str">
        <f t="shared" si="127"/>
        <v/>
      </c>
      <c r="AE739" s="26" t="str">
        <f t="shared" si="128"/>
        <v/>
      </c>
      <c r="AG739" s="26" t="str">
        <f>IF($D739="", "", COUNTIF($D$11:$D$2510, "&gt;"&amp;$D739)+1+COUNTIF($D$11:$D739, $D739)-1)</f>
        <v/>
      </c>
      <c r="AH739" s="92" t="str">
        <f t="shared" si="129"/>
        <v/>
      </c>
      <c r="AJ739" s="26" t="str">
        <f t="shared" si="130"/>
        <v/>
      </c>
      <c r="AK739" s="26" t="str">
        <f t="shared" si="131"/>
        <v/>
      </c>
    </row>
    <row r="740" spans="1:37" x14ac:dyDescent="0.25">
      <c r="A740" s="97"/>
      <c r="B740" s="26" t="str">
        <f t="shared" si="121"/>
        <v/>
      </c>
      <c r="C740" s="97"/>
      <c r="D740" s="123"/>
      <c r="E740" s="124"/>
      <c r="F740" s="125"/>
      <c r="G740" s="97"/>
      <c r="H740" s="24" t="str">
        <f>IF($E740="", "", IFERROR(ROUND($E740*INDEX('Intro &amp; Setup'!$BY$8:$BY$9, MATCH($E$8, 'Intro &amp; Setup'!$BX$8:$BX$9, 0)), 2), ""))</f>
        <v/>
      </c>
      <c r="I740" s="18" t="str">
        <f>IF(OR($E740="", $F740=""), "", IF($E$8='Intro &amp; Setup'!$BX$9, $F740/$E740, IF($H$8='Intro &amp; Setup'!$BX$9, $F740/$H740, "")))</f>
        <v/>
      </c>
      <c r="J740" s="21" t="str">
        <f>IF(OR($E740="", $F740=""), "", IF($E$8='Intro &amp; Setup'!$BX$8, $F740/$E740, IF($H$8='Intro &amp; Setup'!$BX$8, $F740/$H740, "")))</f>
        <v/>
      </c>
      <c r="K740" s="97"/>
      <c r="L740" s="42" t="str">
        <f t="array" ref="L740">IF($W740="", "", IFERROR(INDEX('Standard Runs'!$D$11:$D$65, MATCH(1, ('Standard Runs'!$F$11:$F$65&lt;=E740)*('Standard Runs'!$G$11:$G$65&gt;=E740), 0)), ""))</f>
        <v/>
      </c>
      <c r="M740" s="45" t="str">
        <f t="shared" si="122"/>
        <v/>
      </c>
      <c r="N740" s="97"/>
      <c r="O740" s="52" t="str">
        <f t="shared" si="123"/>
        <v/>
      </c>
      <c r="P740" s="53" t="str">
        <f>IF(OR($L740="", $M740=""), "", COUNTIFS($L$11:$L$2510, $L740, $M$11:$M$2510, "&lt;"&amp;$M740)+1+COUNTIFS($L$11:$L740, $L740, $M$11:$M740, $M740)-1)</f>
        <v/>
      </c>
      <c r="Q740" s="97"/>
      <c r="R740" s="57" t="str">
        <f t="array" ref="R740">IF(OR($L740="", $M740=""), "", MIN(IF($L$11:$L$2510=$L740, $M$11:$M$2510)))</f>
        <v/>
      </c>
      <c r="S740" s="18" t="str">
        <f t="array" ref="S740">IF(OR($L740="", $M740=""), "", AVERAGEIF($L$11:$L$2510, $L740, $M$11:$M$2510))</f>
        <v/>
      </c>
      <c r="T740" s="21" t="str">
        <f t="array" ref="T740">IF(OR($L740="", $M740=""), "", MAX(IF($L$11:$L$2510=$L740, $M$11:$M$2510)))</f>
        <v/>
      </c>
      <c r="U740" s="97"/>
      <c r="W740" s="26" t="str">
        <f t="shared" si="124"/>
        <v/>
      </c>
      <c r="X740" s="26" t="str">
        <f t="shared" si="125"/>
        <v/>
      </c>
      <c r="Z740" s="48" t="str">
        <f>IFERROR(INDEX('Standard Runs'!$E$11:$E$65, MATCH($L740, 'Standard Runs'!$D$11:$D$65, 0)), "")</f>
        <v/>
      </c>
      <c r="AB740" s="26" t="str">
        <f t="shared" si="126"/>
        <v/>
      </c>
      <c r="AC740" s="26" t="str">
        <f t="shared" si="127"/>
        <v/>
      </c>
      <c r="AE740" s="26" t="str">
        <f t="shared" si="128"/>
        <v/>
      </c>
      <c r="AG740" s="26" t="str">
        <f>IF($D740="", "", COUNTIF($D$11:$D$2510, "&gt;"&amp;$D740)+1+COUNTIF($D$11:$D740, $D740)-1)</f>
        <v/>
      </c>
      <c r="AH740" s="92" t="str">
        <f t="shared" si="129"/>
        <v/>
      </c>
      <c r="AJ740" s="26" t="str">
        <f t="shared" si="130"/>
        <v/>
      </c>
      <c r="AK740" s="26" t="str">
        <f t="shared" si="131"/>
        <v/>
      </c>
    </row>
    <row r="741" spans="1:37" x14ac:dyDescent="0.25">
      <c r="A741" s="97"/>
      <c r="B741" s="26" t="str">
        <f t="shared" si="121"/>
        <v/>
      </c>
      <c r="C741" s="97"/>
      <c r="D741" s="123"/>
      <c r="E741" s="124"/>
      <c r="F741" s="125"/>
      <c r="G741" s="97"/>
      <c r="H741" s="24" t="str">
        <f>IF($E741="", "", IFERROR(ROUND($E741*INDEX('Intro &amp; Setup'!$BY$8:$BY$9, MATCH($E$8, 'Intro &amp; Setup'!$BX$8:$BX$9, 0)), 2), ""))</f>
        <v/>
      </c>
      <c r="I741" s="18" t="str">
        <f>IF(OR($E741="", $F741=""), "", IF($E$8='Intro &amp; Setup'!$BX$9, $F741/$E741, IF($H$8='Intro &amp; Setup'!$BX$9, $F741/$H741, "")))</f>
        <v/>
      </c>
      <c r="J741" s="21" t="str">
        <f>IF(OR($E741="", $F741=""), "", IF($E$8='Intro &amp; Setup'!$BX$8, $F741/$E741, IF($H$8='Intro &amp; Setup'!$BX$8, $F741/$H741, "")))</f>
        <v/>
      </c>
      <c r="K741" s="97"/>
      <c r="L741" s="42" t="str">
        <f t="array" ref="L741">IF($W741="", "", IFERROR(INDEX('Standard Runs'!$D$11:$D$65, MATCH(1, ('Standard Runs'!$F$11:$F$65&lt;=E741)*('Standard Runs'!$G$11:$G$65&gt;=E741), 0)), ""))</f>
        <v/>
      </c>
      <c r="M741" s="45" t="str">
        <f t="shared" si="122"/>
        <v/>
      </c>
      <c r="N741" s="97"/>
      <c r="O741" s="52" t="str">
        <f t="shared" si="123"/>
        <v/>
      </c>
      <c r="P741" s="53" t="str">
        <f>IF(OR($L741="", $M741=""), "", COUNTIFS($L$11:$L$2510, $L741, $M$11:$M$2510, "&lt;"&amp;$M741)+1+COUNTIFS($L$11:$L741, $L741, $M$11:$M741, $M741)-1)</f>
        <v/>
      </c>
      <c r="Q741" s="97"/>
      <c r="R741" s="57" t="str">
        <f t="array" ref="R741">IF(OR($L741="", $M741=""), "", MIN(IF($L$11:$L$2510=$L741, $M$11:$M$2510)))</f>
        <v/>
      </c>
      <c r="S741" s="18" t="str">
        <f t="array" ref="S741">IF(OR($L741="", $M741=""), "", AVERAGEIF($L$11:$L$2510, $L741, $M$11:$M$2510))</f>
        <v/>
      </c>
      <c r="T741" s="21" t="str">
        <f t="array" ref="T741">IF(OR($L741="", $M741=""), "", MAX(IF($L$11:$L$2510=$L741, $M$11:$M$2510)))</f>
        <v/>
      </c>
      <c r="U741" s="97"/>
      <c r="W741" s="26" t="str">
        <f t="shared" si="124"/>
        <v/>
      </c>
      <c r="X741" s="26" t="str">
        <f t="shared" si="125"/>
        <v/>
      </c>
      <c r="Z741" s="48" t="str">
        <f>IFERROR(INDEX('Standard Runs'!$E$11:$E$65, MATCH($L741, 'Standard Runs'!$D$11:$D$65, 0)), "")</f>
        <v/>
      </c>
      <c r="AB741" s="26" t="str">
        <f t="shared" si="126"/>
        <v/>
      </c>
      <c r="AC741" s="26" t="str">
        <f t="shared" si="127"/>
        <v/>
      </c>
      <c r="AE741" s="26" t="str">
        <f t="shared" si="128"/>
        <v/>
      </c>
      <c r="AG741" s="26" t="str">
        <f>IF($D741="", "", COUNTIF($D$11:$D$2510, "&gt;"&amp;$D741)+1+COUNTIF($D$11:$D741, $D741)-1)</f>
        <v/>
      </c>
      <c r="AH741" s="92" t="str">
        <f t="shared" si="129"/>
        <v/>
      </c>
      <c r="AJ741" s="26" t="str">
        <f t="shared" si="130"/>
        <v/>
      </c>
      <c r="AK741" s="26" t="str">
        <f t="shared" si="131"/>
        <v/>
      </c>
    </row>
    <row r="742" spans="1:37" x14ac:dyDescent="0.25">
      <c r="A742" s="97"/>
      <c r="B742" s="26" t="str">
        <f t="shared" si="121"/>
        <v/>
      </c>
      <c r="C742" s="97"/>
      <c r="D742" s="123"/>
      <c r="E742" s="124"/>
      <c r="F742" s="125"/>
      <c r="G742" s="97"/>
      <c r="H742" s="24" t="str">
        <f>IF($E742="", "", IFERROR(ROUND($E742*INDEX('Intro &amp; Setup'!$BY$8:$BY$9, MATCH($E$8, 'Intro &amp; Setup'!$BX$8:$BX$9, 0)), 2), ""))</f>
        <v/>
      </c>
      <c r="I742" s="18" t="str">
        <f>IF(OR($E742="", $F742=""), "", IF($E$8='Intro &amp; Setup'!$BX$9, $F742/$E742, IF($H$8='Intro &amp; Setup'!$BX$9, $F742/$H742, "")))</f>
        <v/>
      </c>
      <c r="J742" s="21" t="str">
        <f>IF(OR($E742="", $F742=""), "", IF($E$8='Intro &amp; Setup'!$BX$8, $F742/$E742, IF($H$8='Intro &amp; Setup'!$BX$8, $F742/$H742, "")))</f>
        <v/>
      </c>
      <c r="K742" s="97"/>
      <c r="L742" s="42" t="str">
        <f t="array" ref="L742">IF($W742="", "", IFERROR(INDEX('Standard Runs'!$D$11:$D$65, MATCH(1, ('Standard Runs'!$F$11:$F$65&lt;=E742)*('Standard Runs'!$G$11:$G$65&gt;=E742), 0)), ""))</f>
        <v/>
      </c>
      <c r="M742" s="45" t="str">
        <f t="shared" si="122"/>
        <v/>
      </c>
      <c r="N742" s="97"/>
      <c r="O742" s="52" t="str">
        <f t="shared" si="123"/>
        <v/>
      </c>
      <c r="P742" s="53" t="str">
        <f>IF(OR($L742="", $M742=""), "", COUNTIFS($L$11:$L$2510, $L742, $M$11:$M$2510, "&lt;"&amp;$M742)+1+COUNTIFS($L$11:$L742, $L742, $M$11:$M742, $M742)-1)</f>
        <v/>
      </c>
      <c r="Q742" s="97"/>
      <c r="R742" s="57" t="str">
        <f t="array" ref="R742">IF(OR($L742="", $M742=""), "", MIN(IF($L$11:$L$2510=$L742, $M$11:$M$2510)))</f>
        <v/>
      </c>
      <c r="S742" s="18" t="str">
        <f t="array" ref="S742">IF(OR($L742="", $M742=""), "", AVERAGEIF($L$11:$L$2510, $L742, $M$11:$M$2510))</f>
        <v/>
      </c>
      <c r="T742" s="21" t="str">
        <f t="array" ref="T742">IF(OR($L742="", $M742=""), "", MAX(IF($L$11:$L$2510=$L742, $M$11:$M$2510)))</f>
        <v/>
      </c>
      <c r="U742" s="97"/>
      <c r="W742" s="26" t="str">
        <f t="shared" si="124"/>
        <v/>
      </c>
      <c r="X742" s="26" t="str">
        <f t="shared" si="125"/>
        <v/>
      </c>
      <c r="Z742" s="48" t="str">
        <f>IFERROR(INDEX('Standard Runs'!$E$11:$E$65, MATCH($L742, 'Standard Runs'!$D$11:$D$65, 0)), "")</f>
        <v/>
      </c>
      <c r="AB742" s="26" t="str">
        <f t="shared" si="126"/>
        <v/>
      </c>
      <c r="AC742" s="26" t="str">
        <f t="shared" si="127"/>
        <v/>
      </c>
      <c r="AE742" s="26" t="str">
        <f t="shared" si="128"/>
        <v/>
      </c>
      <c r="AG742" s="26" t="str">
        <f>IF($D742="", "", COUNTIF($D$11:$D$2510, "&gt;"&amp;$D742)+1+COUNTIF($D$11:$D742, $D742)-1)</f>
        <v/>
      </c>
      <c r="AH742" s="92" t="str">
        <f t="shared" si="129"/>
        <v/>
      </c>
      <c r="AJ742" s="26" t="str">
        <f t="shared" si="130"/>
        <v/>
      </c>
      <c r="AK742" s="26" t="str">
        <f t="shared" si="131"/>
        <v/>
      </c>
    </row>
    <row r="743" spans="1:37" x14ac:dyDescent="0.25">
      <c r="A743" s="97"/>
      <c r="B743" s="26" t="str">
        <f t="shared" si="121"/>
        <v/>
      </c>
      <c r="C743" s="97"/>
      <c r="D743" s="123"/>
      <c r="E743" s="124"/>
      <c r="F743" s="125"/>
      <c r="G743" s="97"/>
      <c r="H743" s="24" t="str">
        <f>IF($E743="", "", IFERROR(ROUND($E743*INDEX('Intro &amp; Setup'!$BY$8:$BY$9, MATCH($E$8, 'Intro &amp; Setup'!$BX$8:$BX$9, 0)), 2), ""))</f>
        <v/>
      </c>
      <c r="I743" s="18" t="str">
        <f>IF(OR($E743="", $F743=""), "", IF($E$8='Intro &amp; Setup'!$BX$9, $F743/$E743, IF($H$8='Intro &amp; Setup'!$BX$9, $F743/$H743, "")))</f>
        <v/>
      </c>
      <c r="J743" s="21" t="str">
        <f>IF(OR($E743="", $F743=""), "", IF($E$8='Intro &amp; Setup'!$BX$8, $F743/$E743, IF($H$8='Intro &amp; Setup'!$BX$8, $F743/$H743, "")))</f>
        <v/>
      </c>
      <c r="K743" s="97"/>
      <c r="L743" s="42" t="str">
        <f t="array" ref="L743">IF($W743="", "", IFERROR(INDEX('Standard Runs'!$D$11:$D$65, MATCH(1, ('Standard Runs'!$F$11:$F$65&lt;=E743)*('Standard Runs'!$G$11:$G$65&gt;=E743), 0)), ""))</f>
        <v/>
      </c>
      <c r="M743" s="45" t="str">
        <f t="shared" si="122"/>
        <v/>
      </c>
      <c r="N743" s="97"/>
      <c r="O743" s="52" t="str">
        <f t="shared" si="123"/>
        <v/>
      </c>
      <c r="P743" s="53" t="str">
        <f>IF(OR($L743="", $M743=""), "", COUNTIFS($L$11:$L$2510, $L743, $M$11:$M$2510, "&lt;"&amp;$M743)+1+COUNTIFS($L$11:$L743, $L743, $M$11:$M743, $M743)-1)</f>
        <v/>
      </c>
      <c r="Q743" s="97"/>
      <c r="R743" s="57" t="str">
        <f t="array" ref="R743">IF(OR($L743="", $M743=""), "", MIN(IF($L$11:$L$2510=$L743, $M$11:$M$2510)))</f>
        <v/>
      </c>
      <c r="S743" s="18" t="str">
        <f t="array" ref="S743">IF(OR($L743="", $M743=""), "", AVERAGEIF($L$11:$L$2510, $L743, $M$11:$M$2510))</f>
        <v/>
      </c>
      <c r="T743" s="21" t="str">
        <f t="array" ref="T743">IF(OR($L743="", $M743=""), "", MAX(IF($L$11:$L$2510=$L743, $M$11:$M$2510)))</f>
        <v/>
      </c>
      <c r="U743" s="97"/>
      <c r="W743" s="26" t="str">
        <f t="shared" si="124"/>
        <v/>
      </c>
      <c r="X743" s="26" t="str">
        <f t="shared" si="125"/>
        <v/>
      </c>
      <c r="Z743" s="48" t="str">
        <f>IFERROR(INDEX('Standard Runs'!$E$11:$E$65, MATCH($L743, 'Standard Runs'!$D$11:$D$65, 0)), "")</f>
        <v/>
      </c>
      <c r="AB743" s="26" t="str">
        <f t="shared" si="126"/>
        <v/>
      </c>
      <c r="AC743" s="26" t="str">
        <f t="shared" si="127"/>
        <v/>
      </c>
      <c r="AE743" s="26" t="str">
        <f t="shared" si="128"/>
        <v/>
      </c>
      <c r="AG743" s="26" t="str">
        <f>IF($D743="", "", COUNTIF($D$11:$D$2510, "&gt;"&amp;$D743)+1+COUNTIF($D$11:$D743, $D743)-1)</f>
        <v/>
      </c>
      <c r="AH743" s="92" t="str">
        <f t="shared" si="129"/>
        <v/>
      </c>
      <c r="AJ743" s="26" t="str">
        <f t="shared" si="130"/>
        <v/>
      </c>
      <c r="AK743" s="26" t="str">
        <f t="shared" si="131"/>
        <v/>
      </c>
    </row>
    <row r="744" spans="1:37" x14ac:dyDescent="0.25">
      <c r="A744" s="97"/>
      <c r="B744" s="26" t="str">
        <f t="shared" si="121"/>
        <v/>
      </c>
      <c r="C744" s="97"/>
      <c r="D744" s="123"/>
      <c r="E744" s="124"/>
      <c r="F744" s="125"/>
      <c r="G744" s="97"/>
      <c r="H744" s="24" t="str">
        <f>IF($E744="", "", IFERROR(ROUND($E744*INDEX('Intro &amp; Setup'!$BY$8:$BY$9, MATCH($E$8, 'Intro &amp; Setup'!$BX$8:$BX$9, 0)), 2), ""))</f>
        <v/>
      </c>
      <c r="I744" s="18" t="str">
        <f>IF(OR($E744="", $F744=""), "", IF($E$8='Intro &amp; Setup'!$BX$9, $F744/$E744, IF($H$8='Intro &amp; Setup'!$BX$9, $F744/$H744, "")))</f>
        <v/>
      </c>
      <c r="J744" s="21" t="str">
        <f>IF(OR($E744="", $F744=""), "", IF($E$8='Intro &amp; Setup'!$BX$8, $F744/$E744, IF($H$8='Intro &amp; Setup'!$BX$8, $F744/$H744, "")))</f>
        <v/>
      </c>
      <c r="K744" s="97"/>
      <c r="L744" s="42" t="str">
        <f t="array" ref="L744">IF($W744="", "", IFERROR(INDEX('Standard Runs'!$D$11:$D$65, MATCH(1, ('Standard Runs'!$F$11:$F$65&lt;=E744)*('Standard Runs'!$G$11:$G$65&gt;=E744), 0)), ""))</f>
        <v/>
      </c>
      <c r="M744" s="45" t="str">
        <f t="shared" si="122"/>
        <v/>
      </c>
      <c r="N744" s="97"/>
      <c r="O744" s="52" t="str">
        <f t="shared" si="123"/>
        <v/>
      </c>
      <c r="P744" s="53" t="str">
        <f>IF(OR($L744="", $M744=""), "", COUNTIFS($L$11:$L$2510, $L744, $M$11:$M$2510, "&lt;"&amp;$M744)+1+COUNTIFS($L$11:$L744, $L744, $M$11:$M744, $M744)-1)</f>
        <v/>
      </c>
      <c r="Q744" s="97"/>
      <c r="R744" s="57" t="str">
        <f t="array" ref="R744">IF(OR($L744="", $M744=""), "", MIN(IF($L$11:$L$2510=$L744, $M$11:$M$2510)))</f>
        <v/>
      </c>
      <c r="S744" s="18" t="str">
        <f t="array" ref="S744">IF(OR($L744="", $M744=""), "", AVERAGEIF($L$11:$L$2510, $L744, $M$11:$M$2510))</f>
        <v/>
      </c>
      <c r="T744" s="21" t="str">
        <f t="array" ref="T744">IF(OR($L744="", $M744=""), "", MAX(IF($L$11:$L$2510=$L744, $M$11:$M$2510)))</f>
        <v/>
      </c>
      <c r="U744" s="97"/>
      <c r="W744" s="26" t="str">
        <f t="shared" si="124"/>
        <v/>
      </c>
      <c r="X744" s="26" t="str">
        <f t="shared" si="125"/>
        <v/>
      </c>
      <c r="Z744" s="48" t="str">
        <f>IFERROR(INDEX('Standard Runs'!$E$11:$E$65, MATCH($L744, 'Standard Runs'!$D$11:$D$65, 0)), "")</f>
        <v/>
      </c>
      <c r="AB744" s="26" t="str">
        <f t="shared" si="126"/>
        <v/>
      </c>
      <c r="AC744" s="26" t="str">
        <f t="shared" si="127"/>
        <v/>
      </c>
      <c r="AE744" s="26" t="str">
        <f t="shared" si="128"/>
        <v/>
      </c>
      <c r="AG744" s="26" t="str">
        <f>IF($D744="", "", COUNTIF($D$11:$D$2510, "&gt;"&amp;$D744)+1+COUNTIF($D$11:$D744, $D744)-1)</f>
        <v/>
      </c>
      <c r="AH744" s="92" t="str">
        <f t="shared" si="129"/>
        <v/>
      </c>
      <c r="AJ744" s="26" t="str">
        <f t="shared" si="130"/>
        <v/>
      </c>
      <c r="AK744" s="26" t="str">
        <f t="shared" si="131"/>
        <v/>
      </c>
    </row>
    <row r="745" spans="1:37" x14ac:dyDescent="0.25">
      <c r="A745" s="97"/>
      <c r="B745" s="26" t="str">
        <f t="shared" si="121"/>
        <v/>
      </c>
      <c r="C745" s="97"/>
      <c r="D745" s="123"/>
      <c r="E745" s="124"/>
      <c r="F745" s="125"/>
      <c r="G745" s="97"/>
      <c r="H745" s="24" t="str">
        <f>IF($E745="", "", IFERROR(ROUND($E745*INDEX('Intro &amp; Setup'!$BY$8:$BY$9, MATCH($E$8, 'Intro &amp; Setup'!$BX$8:$BX$9, 0)), 2), ""))</f>
        <v/>
      </c>
      <c r="I745" s="18" t="str">
        <f>IF(OR($E745="", $F745=""), "", IF($E$8='Intro &amp; Setup'!$BX$9, $F745/$E745, IF($H$8='Intro &amp; Setup'!$BX$9, $F745/$H745, "")))</f>
        <v/>
      </c>
      <c r="J745" s="21" t="str">
        <f>IF(OR($E745="", $F745=""), "", IF($E$8='Intro &amp; Setup'!$BX$8, $F745/$E745, IF($H$8='Intro &amp; Setup'!$BX$8, $F745/$H745, "")))</f>
        <v/>
      </c>
      <c r="K745" s="97"/>
      <c r="L745" s="42" t="str">
        <f t="array" ref="L745">IF($W745="", "", IFERROR(INDEX('Standard Runs'!$D$11:$D$65, MATCH(1, ('Standard Runs'!$F$11:$F$65&lt;=E745)*('Standard Runs'!$G$11:$G$65&gt;=E745), 0)), ""))</f>
        <v/>
      </c>
      <c r="M745" s="45" t="str">
        <f t="shared" si="122"/>
        <v/>
      </c>
      <c r="N745" s="97"/>
      <c r="O745" s="52" t="str">
        <f t="shared" si="123"/>
        <v/>
      </c>
      <c r="P745" s="53" t="str">
        <f>IF(OR($L745="", $M745=""), "", COUNTIFS($L$11:$L$2510, $L745, $M$11:$M$2510, "&lt;"&amp;$M745)+1+COUNTIFS($L$11:$L745, $L745, $M$11:$M745, $M745)-1)</f>
        <v/>
      </c>
      <c r="Q745" s="97"/>
      <c r="R745" s="57" t="str">
        <f t="array" ref="R745">IF(OR($L745="", $M745=""), "", MIN(IF($L$11:$L$2510=$L745, $M$11:$M$2510)))</f>
        <v/>
      </c>
      <c r="S745" s="18" t="str">
        <f t="array" ref="S745">IF(OR($L745="", $M745=""), "", AVERAGEIF($L$11:$L$2510, $L745, $M$11:$M$2510))</f>
        <v/>
      </c>
      <c r="T745" s="21" t="str">
        <f t="array" ref="T745">IF(OR($L745="", $M745=""), "", MAX(IF($L$11:$L$2510=$L745, $M$11:$M$2510)))</f>
        <v/>
      </c>
      <c r="U745" s="97"/>
      <c r="W745" s="26" t="str">
        <f t="shared" si="124"/>
        <v/>
      </c>
      <c r="X745" s="26" t="str">
        <f t="shared" si="125"/>
        <v/>
      </c>
      <c r="Z745" s="48" t="str">
        <f>IFERROR(INDEX('Standard Runs'!$E$11:$E$65, MATCH($L745, 'Standard Runs'!$D$11:$D$65, 0)), "")</f>
        <v/>
      </c>
      <c r="AB745" s="26" t="str">
        <f t="shared" si="126"/>
        <v/>
      </c>
      <c r="AC745" s="26" t="str">
        <f t="shared" si="127"/>
        <v/>
      </c>
      <c r="AE745" s="26" t="str">
        <f t="shared" si="128"/>
        <v/>
      </c>
      <c r="AG745" s="26" t="str">
        <f>IF($D745="", "", COUNTIF($D$11:$D$2510, "&gt;"&amp;$D745)+1+COUNTIF($D$11:$D745, $D745)-1)</f>
        <v/>
      </c>
      <c r="AH745" s="92" t="str">
        <f t="shared" si="129"/>
        <v/>
      </c>
      <c r="AJ745" s="26" t="str">
        <f t="shared" si="130"/>
        <v/>
      </c>
      <c r="AK745" s="26" t="str">
        <f t="shared" si="131"/>
        <v/>
      </c>
    </row>
    <row r="746" spans="1:37" x14ac:dyDescent="0.25">
      <c r="A746" s="97"/>
      <c r="B746" s="26" t="str">
        <f t="shared" si="121"/>
        <v/>
      </c>
      <c r="C746" s="97"/>
      <c r="D746" s="123"/>
      <c r="E746" s="124"/>
      <c r="F746" s="125"/>
      <c r="G746" s="97"/>
      <c r="H746" s="24" t="str">
        <f>IF($E746="", "", IFERROR(ROUND($E746*INDEX('Intro &amp; Setup'!$BY$8:$BY$9, MATCH($E$8, 'Intro &amp; Setup'!$BX$8:$BX$9, 0)), 2), ""))</f>
        <v/>
      </c>
      <c r="I746" s="18" t="str">
        <f>IF(OR($E746="", $F746=""), "", IF($E$8='Intro &amp; Setup'!$BX$9, $F746/$E746, IF($H$8='Intro &amp; Setup'!$BX$9, $F746/$H746, "")))</f>
        <v/>
      </c>
      <c r="J746" s="21" t="str">
        <f>IF(OR($E746="", $F746=""), "", IF($E$8='Intro &amp; Setup'!$BX$8, $F746/$E746, IF($H$8='Intro &amp; Setup'!$BX$8, $F746/$H746, "")))</f>
        <v/>
      </c>
      <c r="K746" s="97"/>
      <c r="L746" s="42" t="str">
        <f t="array" ref="L746">IF($W746="", "", IFERROR(INDEX('Standard Runs'!$D$11:$D$65, MATCH(1, ('Standard Runs'!$F$11:$F$65&lt;=E746)*('Standard Runs'!$G$11:$G$65&gt;=E746), 0)), ""))</f>
        <v/>
      </c>
      <c r="M746" s="45" t="str">
        <f t="shared" si="122"/>
        <v/>
      </c>
      <c r="N746" s="97"/>
      <c r="O746" s="52" t="str">
        <f t="shared" si="123"/>
        <v/>
      </c>
      <c r="P746" s="53" t="str">
        <f>IF(OR($L746="", $M746=""), "", COUNTIFS($L$11:$L$2510, $L746, $M$11:$M$2510, "&lt;"&amp;$M746)+1+COUNTIFS($L$11:$L746, $L746, $M$11:$M746, $M746)-1)</f>
        <v/>
      </c>
      <c r="Q746" s="97"/>
      <c r="R746" s="57" t="str">
        <f t="array" ref="R746">IF(OR($L746="", $M746=""), "", MIN(IF($L$11:$L$2510=$L746, $M$11:$M$2510)))</f>
        <v/>
      </c>
      <c r="S746" s="18" t="str">
        <f t="array" ref="S746">IF(OR($L746="", $M746=""), "", AVERAGEIF($L$11:$L$2510, $L746, $M$11:$M$2510))</f>
        <v/>
      </c>
      <c r="T746" s="21" t="str">
        <f t="array" ref="T746">IF(OR($L746="", $M746=""), "", MAX(IF($L$11:$L$2510=$L746, $M$11:$M$2510)))</f>
        <v/>
      </c>
      <c r="U746" s="97"/>
      <c r="W746" s="26" t="str">
        <f t="shared" si="124"/>
        <v/>
      </c>
      <c r="X746" s="26" t="str">
        <f t="shared" si="125"/>
        <v/>
      </c>
      <c r="Z746" s="48" t="str">
        <f>IFERROR(INDEX('Standard Runs'!$E$11:$E$65, MATCH($L746, 'Standard Runs'!$D$11:$D$65, 0)), "")</f>
        <v/>
      </c>
      <c r="AB746" s="26" t="str">
        <f t="shared" si="126"/>
        <v/>
      </c>
      <c r="AC746" s="26" t="str">
        <f t="shared" si="127"/>
        <v/>
      </c>
      <c r="AE746" s="26" t="str">
        <f t="shared" si="128"/>
        <v/>
      </c>
      <c r="AG746" s="26" t="str">
        <f>IF($D746="", "", COUNTIF($D$11:$D$2510, "&gt;"&amp;$D746)+1+COUNTIF($D$11:$D746, $D746)-1)</f>
        <v/>
      </c>
      <c r="AH746" s="92" t="str">
        <f t="shared" si="129"/>
        <v/>
      </c>
      <c r="AJ746" s="26" t="str">
        <f t="shared" si="130"/>
        <v/>
      </c>
      <c r="AK746" s="26" t="str">
        <f t="shared" si="131"/>
        <v/>
      </c>
    </row>
    <row r="747" spans="1:37" x14ac:dyDescent="0.25">
      <c r="A747" s="97"/>
      <c r="B747" s="26" t="str">
        <f t="shared" si="121"/>
        <v/>
      </c>
      <c r="C747" s="97"/>
      <c r="D747" s="123"/>
      <c r="E747" s="124"/>
      <c r="F747" s="125"/>
      <c r="G747" s="97"/>
      <c r="H747" s="24" t="str">
        <f>IF($E747="", "", IFERROR(ROUND($E747*INDEX('Intro &amp; Setup'!$BY$8:$BY$9, MATCH($E$8, 'Intro &amp; Setup'!$BX$8:$BX$9, 0)), 2), ""))</f>
        <v/>
      </c>
      <c r="I747" s="18" t="str">
        <f>IF(OR($E747="", $F747=""), "", IF($E$8='Intro &amp; Setup'!$BX$9, $F747/$E747, IF($H$8='Intro &amp; Setup'!$BX$9, $F747/$H747, "")))</f>
        <v/>
      </c>
      <c r="J747" s="21" t="str">
        <f>IF(OR($E747="", $F747=""), "", IF($E$8='Intro &amp; Setup'!$BX$8, $F747/$E747, IF($H$8='Intro &amp; Setup'!$BX$8, $F747/$H747, "")))</f>
        <v/>
      </c>
      <c r="K747" s="97"/>
      <c r="L747" s="42" t="str">
        <f t="array" ref="L747">IF($W747="", "", IFERROR(INDEX('Standard Runs'!$D$11:$D$65, MATCH(1, ('Standard Runs'!$F$11:$F$65&lt;=E747)*('Standard Runs'!$G$11:$G$65&gt;=E747), 0)), ""))</f>
        <v/>
      </c>
      <c r="M747" s="45" t="str">
        <f t="shared" si="122"/>
        <v/>
      </c>
      <c r="N747" s="97"/>
      <c r="O747" s="52" t="str">
        <f t="shared" si="123"/>
        <v/>
      </c>
      <c r="P747" s="53" t="str">
        <f>IF(OR($L747="", $M747=""), "", COUNTIFS($L$11:$L$2510, $L747, $M$11:$M$2510, "&lt;"&amp;$M747)+1+COUNTIFS($L$11:$L747, $L747, $M$11:$M747, $M747)-1)</f>
        <v/>
      </c>
      <c r="Q747" s="97"/>
      <c r="R747" s="57" t="str">
        <f t="array" ref="R747">IF(OR($L747="", $M747=""), "", MIN(IF($L$11:$L$2510=$L747, $M$11:$M$2510)))</f>
        <v/>
      </c>
      <c r="S747" s="18" t="str">
        <f t="array" ref="S747">IF(OR($L747="", $M747=""), "", AVERAGEIF($L$11:$L$2510, $L747, $M$11:$M$2510))</f>
        <v/>
      </c>
      <c r="T747" s="21" t="str">
        <f t="array" ref="T747">IF(OR($L747="", $M747=""), "", MAX(IF($L$11:$L$2510=$L747, $M$11:$M$2510)))</f>
        <v/>
      </c>
      <c r="U747" s="97"/>
      <c r="W747" s="26" t="str">
        <f t="shared" si="124"/>
        <v/>
      </c>
      <c r="X747" s="26" t="str">
        <f t="shared" si="125"/>
        <v/>
      </c>
      <c r="Z747" s="48" t="str">
        <f>IFERROR(INDEX('Standard Runs'!$E$11:$E$65, MATCH($L747, 'Standard Runs'!$D$11:$D$65, 0)), "")</f>
        <v/>
      </c>
      <c r="AB747" s="26" t="str">
        <f t="shared" si="126"/>
        <v/>
      </c>
      <c r="AC747" s="26" t="str">
        <f t="shared" si="127"/>
        <v/>
      </c>
      <c r="AE747" s="26" t="str">
        <f t="shared" si="128"/>
        <v/>
      </c>
      <c r="AG747" s="26" t="str">
        <f>IF($D747="", "", COUNTIF($D$11:$D$2510, "&gt;"&amp;$D747)+1+COUNTIF($D$11:$D747, $D747)-1)</f>
        <v/>
      </c>
      <c r="AH747" s="92" t="str">
        <f t="shared" si="129"/>
        <v/>
      </c>
      <c r="AJ747" s="26" t="str">
        <f t="shared" si="130"/>
        <v/>
      </c>
      <c r="AK747" s="26" t="str">
        <f t="shared" si="131"/>
        <v/>
      </c>
    </row>
    <row r="748" spans="1:37" x14ac:dyDescent="0.25">
      <c r="A748" s="97"/>
      <c r="B748" s="26" t="str">
        <f t="shared" si="121"/>
        <v/>
      </c>
      <c r="C748" s="97"/>
      <c r="D748" s="123"/>
      <c r="E748" s="124"/>
      <c r="F748" s="125"/>
      <c r="G748" s="97"/>
      <c r="H748" s="24" t="str">
        <f>IF($E748="", "", IFERROR(ROUND($E748*INDEX('Intro &amp; Setup'!$BY$8:$BY$9, MATCH($E$8, 'Intro &amp; Setup'!$BX$8:$BX$9, 0)), 2), ""))</f>
        <v/>
      </c>
      <c r="I748" s="18" t="str">
        <f>IF(OR($E748="", $F748=""), "", IF($E$8='Intro &amp; Setup'!$BX$9, $F748/$E748, IF($H$8='Intro &amp; Setup'!$BX$9, $F748/$H748, "")))</f>
        <v/>
      </c>
      <c r="J748" s="21" t="str">
        <f>IF(OR($E748="", $F748=""), "", IF($E$8='Intro &amp; Setup'!$BX$8, $F748/$E748, IF($H$8='Intro &amp; Setup'!$BX$8, $F748/$H748, "")))</f>
        <v/>
      </c>
      <c r="K748" s="97"/>
      <c r="L748" s="42" t="str">
        <f t="array" ref="L748">IF($W748="", "", IFERROR(INDEX('Standard Runs'!$D$11:$D$65, MATCH(1, ('Standard Runs'!$F$11:$F$65&lt;=E748)*('Standard Runs'!$G$11:$G$65&gt;=E748), 0)), ""))</f>
        <v/>
      </c>
      <c r="M748" s="45" t="str">
        <f t="shared" si="122"/>
        <v/>
      </c>
      <c r="N748" s="97"/>
      <c r="O748" s="52" t="str">
        <f t="shared" si="123"/>
        <v/>
      </c>
      <c r="P748" s="53" t="str">
        <f>IF(OR($L748="", $M748=""), "", COUNTIFS($L$11:$L$2510, $L748, $M$11:$M$2510, "&lt;"&amp;$M748)+1+COUNTIFS($L$11:$L748, $L748, $M$11:$M748, $M748)-1)</f>
        <v/>
      </c>
      <c r="Q748" s="97"/>
      <c r="R748" s="57" t="str">
        <f t="array" ref="R748">IF(OR($L748="", $M748=""), "", MIN(IF($L$11:$L$2510=$L748, $M$11:$M$2510)))</f>
        <v/>
      </c>
      <c r="S748" s="18" t="str">
        <f t="array" ref="S748">IF(OR($L748="", $M748=""), "", AVERAGEIF($L$11:$L$2510, $L748, $M$11:$M$2510))</f>
        <v/>
      </c>
      <c r="T748" s="21" t="str">
        <f t="array" ref="T748">IF(OR($L748="", $M748=""), "", MAX(IF($L$11:$L$2510=$L748, $M$11:$M$2510)))</f>
        <v/>
      </c>
      <c r="U748" s="97"/>
      <c r="W748" s="26" t="str">
        <f t="shared" si="124"/>
        <v/>
      </c>
      <c r="X748" s="26" t="str">
        <f t="shared" si="125"/>
        <v/>
      </c>
      <c r="Z748" s="48" t="str">
        <f>IFERROR(INDEX('Standard Runs'!$E$11:$E$65, MATCH($L748, 'Standard Runs'!$D$11:$D$65, 0)), "")</f>
        <v/>
      </c>
      <c r="AB748" s="26" t="str">
        <f t="shared" si="126"/>
        <v/>
      </c>
      <c r="AC748" s="26" t="str">
        <f t="shared" si="127"/>
        <v/>
      </c>
      <c r="AE748" s="26" t="str">
        <f t="shared" si="128"/>
        <v/>
      </c>
      <c r="AG748" s="26" t="str">
        <f>IF($D748="", "", COUNTIF($D$11:$D$2510, "&gt;"&amp;$D748)+1+COUNTIF($D$11:$D748, $D748)-1)</f>
        <v/>
      </c>
      <c r="AH748" s="92" t="str">
        <f t="shared" si="129"/>
        <v/>
      </c>
      <c r="AJ748" s="26" t="str">
        <f t="shared" si="130"/>
        <v/>
      </c>
      <c r="AK748" s="26" t="str">
        <f t="shared" si="131"/>
        <v/>
      </c>
    </row>
    <row r="749" spans="1:37" x14ac:dyDescent="0.25">
      <c r="A749" s="97"/>
      <c r="B749" s="26" t="str">
        <f t="shared" si="121"/>
        <v/>
      </c>
      <c r="C749" s="97"/>
      <c r="D749" s="123"/>
      <c r="E749" s="124"/>
      <c r="F749" s="125"/>
      <c r="G749" s="97"/>
      <c r="H749" s="24" t="str">
        <f>IF($E749="", "", IFERROR(ROUND($E749*INDEX('Intro &amp; Setup'!$BY$8:$BY$9, MATCH($E$8, 'Intro &amp; Setup'!$BX$8:$BX$9, 0)), 2), ""))</f>
        <v/>
      </c>
      <c r="I749" s="18" t="str">
        <f>IF(OR($E749="", $F749=""), "", IF($E$8='Intro &amp; Setup'!$BX$9, $F749/$E749, IF($H$8='Intro &amp; Setup'!$BX$9, $F749/$H749, "")))</f>
        <v/>
      </c>
      <c r="J749" s="21" t="str">
        <f>IF(OR($E749="", $F749=""), "", IF($E$8='Intro &amp; Setup'!$BX$8, $F749/$E749, IF($H$8='Intro &amp; Setup'!$BX$8, $F749/$H749, "")))</f>
        <v/>
      </c>
      <c r="K749" s="97"/>
      <c r="L749" s="42" t="str">
        <f t="array" ref="L749">IF($W749="", "", IFERROR(INDEX('Standard Runs'!$D$11:$D$65, MATCH(1, ('Standard Runs'!$F$11:$F$65&lt;=E749)*('Standard Runs'!$G$11:$G$65&gt;=E749), 0)), ""))</f>
        <v/>
      </c>
      <c r="M749" s="45" t="str">
        <f t="shared" si="122"/>
        <v/>
      </c>
      <c r="N749" s="97"/>
      <c r="O749" s="52" t="str">
        <f t="shared" si="123"/>
        <v/>
      </c>
      <c r="P749" s="53" t="str">
        <f>IF(OR($L749="", $M749=""), "", COUNTIFS($L$11:$L$2510, $L749, $M$11:$M$2510, "&lt;"&amp;$M749)+1+COUNTIFS($L$11:$L749, $L749, $M$11:$M749, $M749)-1)</f>
        <v/>
      </c>
      <c r="Q749" s="97"/>
      <c r="R749" s="57" t="str">
        <f t="array" ref="R749">IF(OR($L749="", $M749=""), "", MIN(IF($L$11:$L$2510=$L749, $M$11:$M$2510)))</f>
        <v/>
      </c>
      <c r="S749" s="18" t="str">
        <f t="array" ref="S749">IF(OR($L749="", $M749=""), "", AVERAGEIF($L$11:$L$2510, $L749, $M$11:$M$2510))</f>
        <v/>
      </c>
      <c r="T749" s="21" t="str">
        <f t="array" ref="T749">IF(OR($L749="", $M749=""), "", MAX(IF($L$11:$L$2510=$L749, $M$11:$M$2510)))</f>
        <v/>
      </c>
      <c r="U749" s="97"/>
      <c r="W749" s="26" t="str">
        <f t="shared" si="124"/>
        <v/>
      </c>
      <c r="X749" s="26" t="str">
        <f t="shared" si="125"/>
        <v/>
      </c>
      <c r="Z749" s="48" t="str">
        <f>IFERROR(INDEX('Standard Runs'!$E$11:$E$65, MATCH($L749, 'Standard Runs'!$D$11:$D$65, 0)), "")</f>
        <v/>
      </c>
      <c r="AB749" s="26" t="str">
        <f t="shared" si="126"/>
        <v/>
      </c>
      <c r="AC749" s="26" t="str">
        <f t="shared" si="127"/>
        <v/>
      </c>
      <c r="AE749" s="26" t="str">
        <f t="shared" si="128"/>
        <v/>
      </c>
      <c r="AG749" s="26" t="str">
        <f>IF($D749="", "", COUNTIF($D$11:$D$2510, "&gt;"&amp;$D749)+1+COUNTIF($D$11:$D749, $D749)-1)</f>
        <v/>
      </c>
      <c r="AH749" s="92" t="str">
        <f t="shared" si="129"/>
        <v/>
      </c>
      <c r="AJ749" s="26" t="str">
        <f t="shared" si="130"/>
        <v/>
      </c>
      <c r="AK749" s="26" t="str">
        <f t="shared" si="131"/>
        <v/>
      </c>
    </row>
    <row r="750" spans="1:37" x14ac:dyDescent="0.25">
      <c r="A750" s="97"/>
      <c r="B750" s="26" t="str">
        <f t="shared" si="121"/>
        <v/>
      </c>
      <c r="C750" s="97"/>
      <c r="D750" s="123"/>
      <c r="E750" s="124"/>
      <c r="F750" s="125"/>
      <c r="G750" s="97"/>
      <c r="H750" s="24" t="str">
        <f>IF($E750="", "", IFERROR(ROUND($E750*INDEX('Intro &amp; Setup'!$BY$8:$BY$9, MATCH($E$8, 'Intro &amp; Setup'!$BX$8:$BX$9, 0)), 2), ""))</f>
        <v/>
      </c>
      <c r="I750" s="18" t="str">
        <f>IF(OR($E750="", $F750=""), "", IF($E$8='Intro &amp; Setup'!$BX$9, $F750/$E750, IF($H$8='Intro &amp; Setup'!$BX$9, $F750/$H750, "")))</f>
        <v/>
      </c>
      <c r="J750" s="21" t="str">
        <f>IF(OR($E750="", $F750=""), "", IF($E$8='Intro &amp; Setup'!$BX$8, $F750/$E750, IF($H$8='Intro &amp; Setup'!$BX$8, $F750/$H750, "")))</f>
        <v/>
      </c>
      <c r="K750" s="97"/>
      <c r="L750" s="42" t="str">
        <f t="array" ref="L750">IF($W750="", "", IFERROR(INDEX('Standard Runs'!$D$11:$D$65, MATCH(1, ('Standard Runs'!$F$11:$F$65&lt;=E750)*('Standard Runs'!$G$11:$G$65&gt;=E750), 0)), ""))</f>
        <v/>
      </c>
      <c r="M750" s="45" t="str">
        <f t="shared" si="122"/>
        <v/>
      </c>
      <c r="N750" s="97"/>
      <c r="O750" s="52" t="str">
        <f t="shared" si="123"/>
        <v/>
      </c>
      <c r="P750" s="53" t="str">
        <f>IF(OR($L750="", $M750=""), "", COUNTIFS($L$11:$L$2510, $L750, $M$11:$M$2510, "&lt;"&amp;$M750)+1+COUNTIFS($L$11:$L750, $L750, $M$11:$M750, $M750)-1)</f>
        <v/>
      </c>
      <c r="Q750" s="97"/>
      <c r="R750" s="57" t="str">
        <f t="array" ref="R750">IF(OR($L750="", $M750=""), "", MIN(IF($L$11:$L$2510=$L750, $M$11:$M$2510)))</f>
        <v/>
      </c>
      <c r="S750" s="18" t="str">
        <f t="array" ref="S750">IF(OR($L750="", $M750=""), "", AVERAGEIF($L$11:$L$2510, $L750, $M$11:$M$2510))</f>
        <v/>
      </c>
      <c r="T750" s="21" t="str">
        <f t="array" ref="T750">IF(OR($L750="", $M750=""), "", MAX(IF($L$11:$L$2510=$L750, $M$11:$M$2510)))</f>
        <v/>
      </c>
      <c r="U750" s="97"/>
      <c r="W750" s="26" t="str">
        <f t="shared" si="124"/>
        <v/>
      </c>
      <c r="X750" s="26" t="str">
        <f t="shared" si="125"/>
        <v/>
      </c>
      <c r="Z750" s="48" t="str">
        <f>IFERROR(INDEX('Standard Runs'!$E$11:$E$65, MATCH($L750, 'Standard Runs'!$D$11:$D$65, 0)), "")</f>
        <v/>
      </c>
      <c r="AB750" s="26" t="str">
        <f t="shared" si="126"/>
        <v/>
      </c>
      <c r="AC750" s="26" t="str">
        <f t="shared" si="127"/>
        <v/>
      </c>
      <c r="AE750" s="26" t="str">
        <f t="shared" si="128"/>
        <v/>
      </c>
      <c r="AG750" s="26" t="str">
        <f>IF($D750="", "", COUNTIF($D$11:$D$2510, "&gt;"&amp;$D750)+1+COUNTIF($D$11:$D750, $D750)-1)</f>
        <v/>
      </c>
      <c r="AH750" s="92" t="str">
        <f t="shared" si="129"/>
        <v/>
      </c>
      <c r="AJ750" s="26" t="str">
        <f t="shared" si="130"/>
        <v/>
      </c>
      <c r="AK750" s="26" t="str">
        <f t="shared" si="131"/>
        <v/>
      </c>
    </row>
    <row r="751" spans="1:37" x14ac:dyDescent="0.25">
      <c r="A751" s="97"/>
      <c r="B751" s="26" t="str">
        <f t="shared" si="121"/>
        <v/>
      </c>
      <c r="C751" s="97"/>
      <c r="D751" s="123"/>
      <c r="E751" s="124"/>
      <c r="F751" s="125"/>
      <c r="G751" s="97"/>
      <c r="H751" s="24" t="str">
        <f>IF($E751="", "", IFERROR(ROUND($E751*INDEX('Intro &amp; Setup'!$BY$8:$BY$9, MATCH($E$8, 'Intro &amp; Setup'!$BX$8:$BX$9, 0)), 2), ""))</f>
        <v/>
      </c>
      <c r="I751" s="18" t="str">
        <f>IF(OR($E751="", $F751=""), "", IF($E$8='Intro &amp; Setup'!$BX$9, $F751/$E751, IF($H$8='Intro &amp; Setup'!$BX$9, $F751/$H751, "")))</f>
        <v/>
      </c>
      <c r="J751" s="21" t="str">
        <f>IF(OR($E751="", $F751=""), "", IF($E$8='Intro &amp; Setup'!$BX$8, $F751/$E751, IF($H$8='Intro &amp; Setup'!$BX$8, $F751/$H751, "")))</f>
        <v/>
      </c>
      <c r="K751" s="97"/>
      <c r="L751" s="42" t="str">
        <f t="array" ref="L751">IF($W751="", "", IFERROR(INDEX('Standard Runs'!$D$11:$D$65, MATCH(1, ('Standard Runs'!$F$11:$F$65&lt;=E751)*('Standard Runs'!$G$11:$G$65&gt;=E751), 0)), ""))</f>
        <v/>
      </c>
      <c r="M751" s="45" t="str">
        <f t="shared" si="122"/>
        <v/>
      </c>
      <c r="N751" s="97"/>
      <c r="O751" s="52" t="str">
        <f t="shared" si="123"/>
        <v/>
      </c>
      <c r="P751" s="53" t="str">
        <f>IF(OR($L751="", $M751=""), "", COUNTIFS($L$11:$L$2510, $L751, $M$11:$M$2510, "&lt;"&amp;$M751)+1+COUNTIFS($L$11:$L751, $L751, $M$11:$M751, $M751)-1)</f>
        <v/>
      </c>
      <c r="Q751" s="97"/>
      <c r="R751" s="57" t="str">
        <f t="array" ref="R751">IF(OR($L751="", $M751=""), "", MIN(IF($L$11:$L$2510=$L751, $M$11:$M$2510)))</f>
        <v/>
      </c>
      <c r="S751" s="18" t="str">
        <f t="array" ref="S751">IF(OR($L751="", $M751=""), "", AVERAGEIF($L$11:$L$2510, $L751, $M$11:$M$2510))</f>
        <v/>
      </c>
      <c r="T751" s="21" t="str">
        <f t="array" ref="T751">IF(OR($L751="", $M751=""), "", MAX(IF($L$11:$L$2510=$L751, $M$11:$M$2510)))</f>
        <v/>
      </c>
      <c r="U751" s="97"/>
      <c r="W751" s="26" t="str">
        <f t="shared" si="124"/>
        <v/>
      </c>
      <c r="X751" s="26" t="str">
        <f t="shared" si="125"/>
        <v/>
      </c>
      <c r="Z751" s="48" t="str">
        <f>IFERROR(INDEX('Standard Runs'!$E$11:$E$65, MATCH($L751, 'Standard Runs'!$D$11:$D$65, 0)), "")</f>
        <v/>
      </c>
      <c r="AB751" s="26" t="str">
        <f t="shared" si="126"/>
        <v/>
      </c>
      <c r="AC751" s="26" t="str">
        <f t="shared" si="127"/>
        <v/>
      </c>
      <c r="AE751" s="26" t="str">
        <f t="shared" si="128"/>
        <v/>
      </c>
      <c r="AG751" s="26" t="str">
        <f>IF($D751="", "", COUNTIF($D$11:$D$2510, "&gt;"&amp;$D751)+1+COUNTIF($D$11:$D751, $D751)-1)</f>
        <v/>
      </c>
      <c r="AH751" s="92" t="str">
        <f t="shared" si="129"/>
        <v/>
      </c>
      <c r="AJ751" s="26" t="str">
        <f t="shared" si="130"/>
        <v/>
      </c>
      <c r="AK751" s="26" t="str">
        <f t="shared" si="131"/>
        <v/>
      </c>
    </row>
    <row r="752" spans="1:37" x14ac:dyDescent="0.25">
      <c r="A752" s="97"/>
      <c r="B752" s="26" t="str">
        <f t="shared" si="121"/>
        <v/>
      </c>
      <c r="C752" s="97"/>
      <c r="D752" s="123"/>
      <c r="E752" s="124"/>
      <c r="F752" s="125"/>
      <c r="G752" s="97"/>
      <c r="H752" s="24" t="str">
        <f>IF($E752="", "", IFERROR(ROUND($E752*INDEX('Intro &amp; Setup'!$BY$8:$BY$9, MATCH($E$8, 'Intro &amp; Setup'!$BX$8:$BX$9, 0)), 2), ""))</f>
        <v/>
      </c>
      <c r="I752" s="18" t="str">
        <f>IF(OR($E752="", $F752=""), "", IF($E$8='Intro &amp; Setup'!$BX$9, $F752/$E752, IF($H$8='Intro &amp; Setup'!$BX$9, $F752/$H752, "")))</f>
        <v/>
      </c>
      <c r="J752" s="21" t="str">
        <f>IF(OR($E752="", $F752=""), "", IF($E$8='Intro &amp; Setup'!$BX$8, $F752/$E752, IF($H$8='Intro &amp; Setup'!$BX$8, $F752/$H752, "")))</f>
        <v/>
      </c>
      <c r="K752" s="97"/>
      <c r="L752" s="42" t="str">
        <f t="array" ref="L752">IF($W752="", "", IFERROR(INDEX('Standard Runs'!$D$11:$D$65, MATCH(1, ('Standard Runs'!$F$11:$F$65&lt;=E752)*('Standard Runs'!$G$11:$G$65&gt;=E752), 0)), ""))</f>
        <v/>
      </c>
      <c r="M752" s="45" t="str">
        <f t="shared" si="122"/>
        <v/>
      </c>
      <c r="N752" s="97"/>
      <c r="O752" s="52" t="str">
        <f t="shared" si="123"/>
        <v/>
      </c>
      <c r="P752" s="53" t="str">
        <f>IF(OR($L752="", $M752=""), "", COUNTIFS($L$11:$L$2510, $L752, $M$11:$M$2510, "&lt;"&amp;$M752)+1+COUNTIFS($L$11:$L752, $L752, $M$11:$M752, $M752)-1)</f>
        <v/>
      </c>
      <c r="Q752" s="97"/>
      <c r="R752" s="57" t="str">
        <f t="array" ref="R752">IF(OR($L752="", $M752=""), "", MIN(IF($L$11:$L$2510=$L752, $M$11:$M$2510)))</f>
        <v/>
      </c>
      <c r="S752" s="18" t="str">
        <f t="array" ref="S752">IF(OR($L752="", $M752=""), "", AVERAGEIF($L$11:$L$2510, $L752, $M$11:$M$2510))</f>
        <v/>
      </c>
      <c r="T752" s="21" t="str">
        <f t="array" ref="T752">IF(OR($L752="", $M752=""), "", MAX(IF($L$11:$L$2510=$L752, $M$11:$M$2510)))</f>
        <v/>
      </c>
      <c r="U752" s="97"/>
      <c r="W752" s="26" t="str">
        <f t="shared" si="124"/>
        <v/>
      </c>
      <c r="X752" s="26" t="str">
        <f t="shared" si="125"/>
        <v/>
      </c>
      <c r="Z752" s="48" t="str">
        <f>IFERROR(INDEX('Standard Runs'!$E$11:$E$65, MATCH($L752, 'Standard Runs'!$D$11:$D$65, 0)), "")</f>
        <v/>
      </c>
      <c r="AB752" s="26" t="str">
        <f t="shared" si="126"/>
        <v/>
      </c>
      <c r="AC752" s="26" t="str">
        <f t="shared" si="127"/>
        <v/>
      </c>
      <c r="AE752" s="26" t="str">
        <f t="shared" si="128"/>
        <v/>
      </c>
      <c r="AG752" s="26" t="str">
        <f>IF($D752="", "", COUNTIF($D$11:$D$2510, "&gt;"&amp;$D752)+1+COUNTIF($D$11:$D752, $D752)-1)</f>
        <v/>
      </c>
      <c r="AH752" s="92" t="str">
        <f t="shared" si="129"/>
        <v/>
      </c>
      <c r="AJ752" s="26" t="str">
        <f t="shared" si="130"/>
        <v/>
      </c>
      <c r="AK752" s="26" t="str">
        <f t="shared" si="131"/>
        <v/>
      </c>
    </row>
    <row r="753" spans="1:37" x14ac:dyDescent="0.25">
      <c r="A753" s="97"/>
      <c r="B753" s="26" t="str">
        <f t="shared" si="121"/>
        <v/>
      </c>
      <c r="C753" s="97"/>
      <c r="D753" s="123"/>
      <c r="E753" s="124"/>
      <c r="F753" s="125"/>
      <c r="G753" s="97"/>
      <c r="H753" s="24" t="str">
        <f>IF($E753="", "", IFERROR(ROUND($E753*INDEX('Intro &amp; Setup'!$BY$8:$BY$9, MATCH($E$8, 'Intro &amp; Setup'!$BX$8:$BX$9, 0)), 2), ""))</f>
        <v/>
      </c>
      <c r="I753" s="18" t="str">
        <f>IF(OR($E753="", $F753=""), "", IF($E$8='Intro &amp; Setup'!$BX$9, $F753/$E753, IF($H$8='Intro &amp; Setup'!$BX$9, $F753/$H753, "")))</f>
        <v/>
      </c>
      <c r="J753" s="21" t="str">
        <f>IF(OR($E753="", $F753=""), "", IF($E$8='Intro &amp; Setup'!$BX$8, $F753/$E753, IF($H$8='Intro &amp; Setup'!$BX$8, $F753/$H753, "")))</f>
        <v/>
      </c>
      <c r="K753" s="97"/>
      <c r="L753" s="42" t="str">
        <f t="array" ref="L753">IF($W753="", "", IFERROR(INDEX('Standard Runs'!$D$11:$D$65, MATCH(1, ('Standard Runs'!$F$11:$F$65&lt;=E753)*('Standard Runs'!$G$11:$G$65&gt;=E753), 0)), ""))</f>
        <v/>
      </c>
      <c r="M753" s="45" t="str">
        <f t="shared" si="122"/>
        <v/>
      </c>
      <c r="N753" s="97"/>
      <c r="O753" s="52" t="str">
        <f t="shared" si="123"/>
        <v/>
      </c>
      <c r="P753" s="53" t="str">
        <f>IF(OR($L753="", $M753=""), "", COUNTIFS($L$11:$L$2510, $L753, $M$11:$M$2510, "&lt;"&amp;$M753)+1+COUNTIFS($L$11:$L753, $L753, $M$11:$M753, $M753)-1)</f>
        <v/>
      </c>
      <c r="Q753" s="97"/>
      <c r="R753" s="57" t="str">
        <f t="array" ref="R753">IF(OR($L753="", $M753=""), "", MIN(IF($L$11:$L$2510=$L753, $M$11:$M$2510)))</f>
        <v/>
      </c>
      <c r="S753" s="18" t="str">
        <f t="array" ref="S753">IF(OR($L753="", $M753=""), "", AVERAGEIF($L$11:$L$2510, $L753, $M$11:$M$2510))</f>
        <v/>
      </c>
      <c r="T753" s="21" t="str">
        <f t="array" ref="T753">IF(OR($L753="", $M753=""), "", MAX(IF($L$11:$L$2510=$L753, $M$11:$M$2510)))</f>
        <v/>
      </c>
      <c r="U753" s="97"/>
      <c r="W753" s="26" t="str">
        <f t="shared" si="124"/>
        <v/>
      </c>
      <c r="X753" s="26" t="str">
        <f t="shared" si="125"/>
        <v/>
      </c>
      <c r="Z753" s="48" t="str">
        <f>IFERROR(INDEX('Standard Runs'!$E$11:$E$65, MATCH($L753, 'Standard Runs'!$D$11:$D$65, 0)), "")</f>
        <v/>
      </c>
      <c r="AB753" s="26" t="str">
        <f t="shared" si="126"/>
        <v/>
      </c>
      <c r="AC753" s="26" t="str">
        <f t="shared" si="127"/>
        <v/>
      </c>
      <c r="AE753" s="26" t="str">
        <f t="shared" si="128"/>
        <v/>
      </c>
      <c r="AG753" s="26" t="str">
        <f>IF($D753="", "", COUNTIF($D$11:$D$2510, "&gt;"&amp;$D753)+1+COUNTIF($D$11:$D753, $D753)-1)</f>
        <v/>
      </c>
      <c r="AH753" s="92" t="str">
        <f t="shared" si="129"/>
        <v/>
      </c>
      <c r="AJ753" s="26" t="str">
        <f t="shared" si="130"/>
        <v/>
      </c>
      <c r="AK753" s="26" t="str">
        <f t="shared" si="131"/>
        <v/>
      </c>
    </row>
    <row r="754" spans="1:37" x14ac:dyDescent="0.25">
      <c r="A754" s="97"/>
      <c r="B754" s="26" t="str">
        <f t="shared" si="121"/>
        <v/>
      </c>
      <c r="C754" s="97"/>
      <c r="D754" s="123"/>
      <c r="E754" s="124"/>
      <c r="F754" s="125"/>
      <c r="G754" s="97"/>
      <c r="H754" s="24" t="str">
        <f>IF($E754="", "", IFERROR(ROUND($E754*INDEX('Intro &amp; Setup'!$BY$8:$BY$9, MATCH($E$8, 'Intro &amp; Setup'!$BX$8:$BX$9, 0)), 2), ""))</f>
        <v/>
      </c>
      <c r="I754" s="18" t="str">
        <f>IF(OR($E754="", $F754=""), "", IF($E$8='Intro &amp; Setup'!$BX$9, $F754/$E754, IF($H$8='Intro &amp; Setup'!$BX$9, $F754/$H754, "")))</f>
        <v/>
      </c>
      <c r="J754" s="21" t="str">
        <f>IF(OR($E754="", $F754=""), "", IF($E$8='Intro &amp; Setup'!$BX$8, $F754/$E754, IF($H$8='Intro &amp; Setup'!$BX$8, $F754/$H754, "")))</f>
        <v/>
      </c>
      <c r="K754" s="97"/>
      <c r="L754" s="42" t="str">
        <f t="array" ref="L754">IF($W754="", "", IFERROR(INDEX('Standard Runs'!$D$11:$D$65, MATCH(1, ('Standard Runs'!$F$11:$F$65&lt;=E754)*('Standard Runs'!$G$11:$G$65&gt;=E754), 0)), ""))</f>
        <v/>
      </c>
      <c r="M754" s="45" t="str">
        <f t="shared" si="122"/>
        <v/>
      </c>
      <c r="N754" s="97"/>
      <c r="O754" s="52" t="str">
        <f t="shared" si="123"/>
        <v/>
      </c>
      <c r="P754" s="53" t="str">
        <f>IF(OR($L754="", $M754=""), "", COUNTIFS($L$11:$L$2510, $L754, $M$11:$M$2510, "&lt;"&amp;$M754)+1+COUNTIFS($L$11:$L754, $L754, $M$11:$M754, $M754)-1)</f>
        <v/>
      </c>
      <c r="Q754" s="97"/>
      <c r="R754" s="57" t="str">
        <f t="array" ref="R754">IF(OR($L754="", $M754=""), "", MIN(IF($L$11:$L$2510=$L754, $M$11:$M$2510)))</f>
        <v/>
      </c>
      <c r="S754" s="18" t="str">
        <f t="array" ref="S754">IF(OR($L754="", $M754=""), "", AVERAGEIF($L$11:$L$2510, $L754, $M$11:$M$2510))</f>
        <v/>
      </c>
      <c r="T754" s="21" t="str">
        <f t="array" ref="T754">IF(OR($L754="", $M754=""), "", MAX(IF($L$11:$L$2510=$L754, $M$11:$M$2510)))</f>
        <v/>
      </c>
      <c r="U754" s="97"/>
      <c r="W754" s="26" t="str">
        <f t="shared" si="124"/>
        <v/>
      </c>
      <c r="X754" s="26" t="str">
        <f t="shared" si="125"/>
        <v/>
      </c>
      <c r="Z754" s="48" t="str">
        <f>IFERROR(INDEX('Standard Runs'!$E$11:$E$65, MATCH($L754, 'Standard Runs'!$D$11:$D$65, 0)), "")</f>
        <v/>
      </c>
      <c r="AB754" s="26" t="str">
        <f t="shared" si="126"/>
        <v/>
      </c>
      <c r="AC754" s="26" t="str">
        <f t="shared" si="127"/>
        <v/>
      </c>
      <c r="AE754" s="26" t="str">
        <f t="shared" si="128"/>
        <v/>
      </c>
      <c r="AG754" s="26" t="str">
        <f>IF($D754="", "", COUNTIF($D$11:$D$2510, "&gt;"&amp;$D754)+1+COUNTIF($D$11:$D754, $D754)-1)</f>
        <v/>
      </c>
      <c r="AH754" s="92" t="str">
        <f t="shared" si="129"/>
        <v/>
      </c>
      <c r="AJ754" s="26" t="str">
        <f t="shared" si="130"/>
        <v/>
      </c>
      <c r="AK754" s="26" t="str">
        <f t="shared" si="131"/>
        <v/>
      </c>
    </row>
    <row r="755" spans="1:37" x14ac:dyDescent="0.25">
      <c r="A755" s="97"/>
      <c r="B755" s="26" t="str">
        <f t="shared" si="121"/>
        <v/>
      </c>
      <c r="C755" s="97"/>
      <c r="D755" s="123"/>
      <c r="E755" s="124"/>
      <c r="F755" s="125"/>
      <c r="G755" s="97"/>
      <c r="H755" s="24" t="str">
        <f>IF($E755="", "", IFERROR(ROUND($E755*INDEX('Intro &amp; Setup'!$BY$8:$BY$9, MATCH($E$8, 'Intro &amp; Setup'!$BX$8:$BX$9, 0)), 2), ""))</f>
        <v/>
      </c>
      <c r="I755" s="18" t="str">
        <f>IF(OR($E755="", $F755=""), "", IF($E$8='Intro &amp; Setup'!$BX$9, $F755/$E755, IF($H$8='Intro &amp; Setup'!$BX$9, $F755/$H755, "")))</f>
        <v/>
      </c>
      <c r="J755" s="21" t="str">
        <f>IF(OR($E755="", $F755=""), "", IF($E$8='Intro &amp; Setup'!$BX$8, $F755/$E755, IF($H$8='Intro &amp; Setup'!$BX$8, $F755/$H755, "")))</f>
        <v/>
      </c>
      <c r="K755" s="97"/>
      <c r="L755" s="42" t="str">
        <f t="array" ref="L755">IF($W755="", "", IFERROR(INDEX('Standard Runs'!$D$11:$D$65, MATCH(1, ('Standard Runs'!$F$11:$F$65&lt;=E755)*('Standard Runs'!$G$11:$G$65&gt;=E755), 0)), ""))</f>
        <v/>
      </c>
      <c r="M755" s="45" t="str">
        <f t="shared" si="122"/>
        <v/>
      </c>
      <c r="N755" s="97"/>
      <c r="O755" s="52" t="str">
        <f t="shared" si="123"/>
        <v/>
      </c>
      <c r="P755" s="53" t="str">
        <f>IF(OR($L755="", $M755=""), "", COUNTIFS($L$11:$L$2510, $L755, $M$11:$M$2510, "&lt;"&amp;$M755)+1+COUNTIFS($L$11:$L755, $L755, $M$11:$M755, $M755)-1)</f>
        <v/>
      </c>
      <c r="Q755" s="97"/>
      <c r="R755" s="57" t="str">
        <f t="array" ref="R755">IF(OR($L755="", $M755=""), "", MIN(IF($L$11:$L$2510=$L755, $M$11:$M$2510)))</f>
        <v/>
      </c>
      <c r="S755" s="18" t="str">
        <f t="array" ref="S755">IF(OR($L755="", $M755=""), "", AVERAGEIF($L$11:$L$2510, $L755, $M$11:$M$2510))</f>
        <v/>
      </c>
      <c r="T755" s="21" t="str">
        <f t="array" ref="T755">IF(OR($L755="", $M755=""), "", MAX(IF($L$11:$L$2510=$L755, $M$11:$M$2510)))</f>
        <v/>
      </c>
      <c r="U755" s="97"/>
      <c r="W755" s="26" t="str">
        <f t="shared" si="124"/>
        <v/>
      </c>
      <c r="X755" s="26" t="str">
        <f t="shared" si="125"/>
        <v/>
      </c>
      <c r="Z755" s="48" t="str">
        <f>IFERROR(INDEX('Standard Runs'!$E$11:$E$65, MATCH($L755, 'Standard Runs'!$D$11:$D$65, 0)), "")</f>
        <v/>
      </c>
      <c r="AB755" s="26" t="str">
        <f t="shared" si="126"/>
        <v/>
      </c>
      <c r="AC755" s="26" t="str">
        <f t="shared" si="127"/>
        <v/>
      </c>
      <c r="AE755" s="26" t="str">
        <f t="shared" si="128"/>
        <v/>
      </c>
      <c r="AG755" s="26" t="str">
        <f>IF($D755="", "", COUNTIF($D$11:$D$2510, "&gt;"&amp;$D755)+1+COUNTIF($D$11:$D755, $D755)-1)</f>
        <v/>
      </c>
      <c r="AH755" s="92" t="str">
        <f t="shared" si="129"/>
        <v/>
      </c>
      <c r="AJ755" s="26" t="str">
        <f t="shared" si="130"/>
        <v/>
      </c>
      <c r="AK755" s="26" t="str">
        <f t="shared" si="131"/>
        <v/>
      </c>
    </row>
    <row r="756" spans="1:37" x14ac:dyDescent="0.25">
      <c r="A756" s="97"/>
      <c r="B756" s="26" t="str">
        <f t="shared" si="121"/>
        <v/>
      </c>
      <c r="C756" s="97"/>
      <c r="D756" s="123"/>
      <c r="E756" s="124"/>
      <c r="F756" s="125"/>
      <c r="G756" s="97"/>
      <c r="H756" s="24" t="str">
        <f>IF($E756="", "", IFERROR(ROUND($E756*INDEX('Intro &amp; Setup'!$BY$8:$BY$9, MATCH($E$8, 'Intro &amp; Setup'!$BX$8:$BX$9, 0)), 2), ""))</f>
        <v/>
      </c>
      <c r="I756" s="18" t="str">
        <f>IF(OR($E756="", $F756=""), "", IF($E$8='Intro &amp; Setup'!$BX$9, $F756/$E756, IF($H$8='Intro &amp; Setup'!$BX$9, $F756/$H756, "")))</f>
        <v/>
      </c>
      <c r="J756" s="21" t="str">
        <f>IF(OR($E756="", $F756=""), "", IF($E$8='Intro &amp; Setup'!$BX$8, $F756/$E756, IF($H$8='Intro &amp; Setup'!$BX$8, $F756/$H756, "")))</f>
        <v/>
      </c>
      <c r="K756" s="97"/>
      <c r="L756" s="42" t="str">
        <f t="array" ref="L756">IF($W756="", "", IFERROR(INDEX('Standard Runs'!$D$11:$D$65, MATCH(1, ('Standard Runs'!$F$11:$F$65&lt;=E756)*('Standard Runs'!$G$11:$G$65&gt;=E756), 0)), ""))</f>
        <v/>
      </c>
      <c r="M756" s="45" t="str">
        <f t="shared" si="122"/>
        <v/>
      </c>
      <c r="N756" s="97"/>
      <c r="O756" s="52" t="str">
        <f t="shared" si="123"/>
        <v/>
      </c>
      <c r="P756" s="53" t="str">
        <f>IF(OR($L756="", $M756=""), "", COUNTIFS($L$11:$L$2510, $L756, $M$11:$M$2510, "&lt;"&amp;$M756)+1+COUNTIFS($L$11:$L756, $L756, $M$11:$M756, $M756)-1)</f>
        <v/>
      </c>
      <c r="Q756" s="97"/>
      <c r="R756" s="57" t="str">
        <f t="array" ref="R756">IF(OR($L756="", $M756=""), "", MIN(IF($L$11:$L$2510=$L756, $M$11:$M$2510)))</f>
        <v/>
      </c>
      <c r="S756" s="18" t="str">
        <f t="array" ref="S756">IF(OR($L756="", $M756=""), "", AVERAGEIF($L$11:$L$2510, $L756, $M$11:$M$2510))</f>
        <v/>
      </c>
      <c r="T756" s="21" t="str">
        <f t="array" ref="T756">IF(OR($L756="", $M756=""), "", MAX(IF($L$11:$L$2510=$L756, $M$11:$M$2510)))</f>
        <v/>
      </c>
      <c r="U756" s="97"/>
      <c r="W756" s="26" t="str">
        <f t="shared" si="124"/>
        <v/>
      </c>
      <c r="X756" s="26" t="str">
        <f t="shared" si="125"/>
        <v/>
      </c>
      <c r="Z756" s="48" t="str">
        <f>IFERROR(INDEX('Standard Runs'!$E$11:$E$65, MATCH($L756, 'Standard Runs'!$D$11:$D$65, 0)), "")</f>
        <v/>
      </c>
      <c r="AB756" s="26" t="str">
        <f t="shared" si="126"/>
        <v/>
      </c>
      <c r="AC756" s="26" t="str">
        <f t="shared" si="127"/>
        <v/>
      </c>
      <c r="AE756" s="26" t="str">
        <f t="shared" si="128"/>
        <v/>
      </c>
      <c r="AG756" s="26" t="str">
        <f>IF($D756="", "", COUNTIF($D$11:$D$2510, "&gt;"&amp;$D756)+1+COUNTIF($D$11:$D756, $D756)-1)</f>
        <v/>
      </c>
      <c r="AH756" s="92" t="str">
        <f t="shared" si="129"/>
        <v/>
      </c>
      <c r="AJ756" s="26" t="str">
        <f t="shared" si="130"/>
        <v/>
      </c>
      <c r="AK756" s="26" t="str">
        <f t="shared" si="131"/>
        <v/>
      </c>
    </row>
    <row r="757" spans="1:37" x14ac:dyDescent="0.25">
      <c r="A757" s="97"/>
      <c r="B757" s="26" t="str">
        <f t="shared" si="121"/>
        <v/>
      </c>
      <c r="C757" s="97"/>
      <c r="D757" s="123"/>
      <c r="E757" s="124"/>
      <c r="F757" s="125"/>
      <c r="G757" s="97"/>
      <c r="H757" s="24" t="str">
        <f>IF($E757="", "", IFERROR(ROUND($E757*INDEX('Intro &amp; Setup'!$BY$8:$BY$9, MATCH($E$8, 'Intro &amp; Setup'!$BX$8:$BX$9, 0)), 2), ""))</f>
        <v/>
      </c>
      <c r="I757" s="18" t="str">
        <f>IF(OR($E757="", $F757=""), "", IF($E$8='Intro &amp; Setup'!$BX$9, $F757/$E757, IF($H$8='Intro &amp; Setup'!$BX$9, $F757/$H757, "")))</f>
        <v/>
      </c>
      <c r="J757" s="21" t="str">
        <f>IF(OR($E757="", $F757=""), "", IF($E$8='Intro &amp; Setup'!$BX$8, $F757/$E757, IF($H$8='Intro &amp; Setup'!$BX$8, $F757/$H757, "")))</f>
        <v/>
      </c>
      <c r="K757" s="97"/>
      <c r="L757" s="42" t="str">
        <f t="array" ref="L757">IF($W757="", "", IFERROR(INDEX('Standard Runs'!$D$11:$D$65, MATCH(1, ('Standard Runs'!$F$11:$F$65&lt;=E757)*('Standard Runs'!$G$11:$G$65&gt;=E757), 0)), ""))</f>
        <v/>
      </c>
      <c r="M757" s="45" t="str">
        <f t="shared" si="122"/>
        <v/>
      </c>
      <c r="N757" s="97"/>
      <c r="O757" s="52" t="str">
        <f t="shared" si="123"/>
        <v/>
      </c>
      <c r="P757" s="53" t="str">
        <f>IF(OR($L757="", $M757=""), "", COUNTIFS($L$11:$L$2510, $L757, $M$11:$M$2510, "&lt;"&amp;$M757)+1+COUNTIFS($L$11:$L757, $L757, $M$11:$M757, $M757)-1)</f>
        <v/>
      </c>
      <c r="Q757" s="97"/>
      <c r="R757" s="57" t="str">
        <f t="array" ref="R757">IF(OR($L757="", $M757=""), "", MIN(IF($L$11:$L$2510=$L757, $M$11:$M$2510)))</f>
        <v/>
      </c>
      <c r="S757" s="18" t="str">
        <f t="array" ref="S757">IF(OR($L757="", $M757=""), "", AVERAGEIF($L$11:$L$2510, $L757, $M$11:$M$2510))</f>
        <v/>
      </c>
      <c r="T757" s="21" t="str">
        <f t="array" ref="T757">IF(OR($L757="", $M757=""), "", MAX(IF($L$11:$L$2510=$L757, $M$11:$M$2510)))</f>
        <v/>
      </c>
      <c r="U757" s="97"/>
      <c r="W757" s="26" t="str">
        <f t="shared" si="124"/>
        <v/>
      </c>
      <c r="X757" s="26" t="str">
        <f t="shared" si="125"/>
        <v/>
      </c>
      <c r="Z757" s="48" t="str">
        <f>IFERROR(INDEX('Standard Runs'!$E$11:$E$65, MATCH($L757, 'Standard Runs'!$D$11:$D$65, 0)), "")</f>
        <v/>
      </c>
      <c r="AB757" s="26" t="str">
        <f t="shared" si="126"/>
        <v/>
      </c>
      <c r="AC757" s="26" t="str">
        <f t="shared" si="127"/>
        <v/>
      </c>
      <c r="AE757" s="26" t="str">
        <f t="shared" si="128"/>
        <v/>
      </c>
      <c r="AG757" s="26" t="str">
        <f>IF($D757="", "", COUNTIF($D$11:$D$2510, "&gt;"&amp;$D757)+1+COUNTIF($D$11:$D757, $D757)-1)</f>
        <v/>
      </c>
      <c r="AH757" s="92" t="str">
        <f t="shared" si="129"/>
        <v/>
      </c>
      <c r="AJ757" s="26" t="str">
        <f t="shared" si="130"/>
        <v/>
      </c>
      <c r="AK757" s="26" t="str">
        <f t="shared" si="131"/>
        <v/>
      </c>
    </row>
    <row r="758" spans="1:37" x14ac:dyDescent="0.25">
      <c r="A758" s="97"/>
      <c r="B758" s="26" t="str">
        <f t="shared" si="121"/>
        <v/>
      </c>
      <c r="C758" s="97"/>
      <c r="D758" s="123"/>
      <c r="E758" s="124"/>
      <c r="F758" s="125"/>
      <c r="G758" s="97"/>
      <c r="H758" s="24" t="str">
        <f>IF($E758="", "", IFERROR(ROUND($E758*INDEX('Intro &amp; Setup'!$BY$8:$BY$9, MATCH($E$8, 'Intro &amp; Setup'!$BX$8:$BX$9, 0)), 2), ""))</f>
        <v/>
      </c>
      <c r="I758" s="18" t="str">
        <f>IF(OR($E758="", $F758=""), "", IF($E$8='Intro &amp; Setup'!$BX$9, $F758/$E758, IF($H$8='Intro &amp; Setup'!$BX$9, $F758/$H758, "")))</f>
        <v/>
      </c>
      <c r="J758" s="21" t="str">
        <f>IF(OR($E758="", $F758=""), "", IF($E$8='Intro &amp; Setup'!$BX$8, $F758/$E758, IF($H$8='Intro &amp; Setup'!$BX$8, $F758/$H758, "")))</f>
        <v/>
      </c>
      <c r="K758" s="97"/>
      <c r="L758" s="42" t="str">
        <f t="array" ref="L758">IF($W758="", "", IFERROR(INDEX('Standard Runs'!$D$11:$D$65, MATCH(1, ('Standard Runs'!$F$11:$F$65&lt;=E758)*('Standard Runs'!$G$11:$G$65&gt;=E758), 0)), ""))</f>
        <v/>
      </c>
      <c r="M758" s="45" t="str">
        <f t="shared" si="122"/>
        <v/>
      </c>
      <c r="N758" s="97"/>
      <c r="O758" s="52" t="str">
        <f t="shared" si="123"/>
        <v/>
      </c>
      <c r="P758" s="53" t="str">
        <f>IF(OR($L758="", $M758=""), "", COUNTIFS($L$11:$L$2510, $L758, $M$11:$M$2510, "&lt;"&amp;$M758)+1+COUNTIFS($L$11:$L758, $L758, $M$11:$M758, $M758)-1)</f>
        <v/>
      </c>
      <c r="Q758" s="97"/>
      <c r="R758" s="57" t="str">
        <f t="array" ref="R758">IF(OR($L758="", $M758=""), "", MIN(IF($L$11:$L$2510=$L758, $M$11:$M$2510)))</f>
        <v/>
      </c>
      <c r="S758" s="18" t="str">
        <f t="array" ref="S758">IF(OR($L758="", $M758=""), "", AVERAGEIF($L$11:$L$2510, $L758, $M$11:$M$2510))</f>
        <v/>
      </c>
      <c r="T758" s="21" t="str">
        <f t="array" ref="T758">IF(OR($L758="", $M758=""), "", MAX(IF($L$11:$L$2510=$L758, $M$11:$M$2510)))</f>
        <v/>
      </c>
      <c r="U758" s="97"/>
      <c r="W758" s="26" t="str">
        <f t="shared" si="124"/>
        <v/>
      </c>
      <c r="X758" s="26" t="str">
        <f t="shared" si="125"/>
        <v/>
      </c>
      <c r="Z758" s="48" t="str">
        <f>IFERROR(INDEX('Standard Runs'!$E$11:$E$65, MATCH($L758, 'Standard Runs'!$D$11:$D$65, 0)), "")</f>
        <v/>
      </c>
      <c r="AB758" s="26" t="str">
        <f t="shared" si="126"/>
        <v/>
      </c>
      <c r="AC758" s="26" t="str">
        <f t="shared" si="127"/>
        <v/>
      </c>
      <c r="AE758" s="26" t="str">
        <f t="shared" si="128"/>
        <v/>
      </c>
      <c r="AG758" s="26" t="str">
        <f>IF($D758="", "", COUNTIF($D$11:$D$2510, "&gt;"&amp;$D758)+1+COUNTIF($D$11:$D758, $D758)-1)</f>
        <v/>
      </c>
      <c r="AH758" s="92" t="str">
        <f t="shared" si="129"/>
        <v/>
      </c>
      <c r="AJ758" s="26" t="str">
        <f t="shared" si="130"/>
        <v/>
      </c>
      <c r="AK758" s="26" t="str">
        <f t="shared" si="131"/>
        <v/>
      </c>
    </row>
    <row r="759" spans="1:37" x14ac:dyDescent="0.25">
      <c r="A759" s="97"/>
      <c r="B759" s="26" t="str">
        <f t="shared" si="121"/>
        <v/>
      </c>
      <c r="C759" s="97"/>
      <c r="D759" s="123"/>
      <c r="E759" s="124"/>
      <c r="F759" s="125"/>
      <c r="G759" s="97"/>
      <c r="H759" s="24" t="str">
        <f>IF($E759="", "", IFERROR(ROUND($E759*INDEX('Intro &amp; Setup'!$BY$8:$BY$9, MATCH($E$8, 'Intro &amp; Setup'!$BX$8:$BX$9, 0)), 2), ""))</f>
        <v/>
      </c>
      <c r="I759" s="18" t="str">
        <f>IF(OR($E759="", $F759=""), "", IF($E$8='Intro &amp; Setup'!$BX$9, $F759/$E759, IF($H$8='Intro &amp; Setup'!$BX$9, $F759/$H759, "")))</f>
        <v/>
      </c>
      <c r="J759" s="21" t="str">
        <f>IF(OR($E759="", $F759=""), "", IF($E$8='Intro &amp; Setup'!$BX$8, $F759/$E759, IF($H$8='Intro &amp; Setup'!$BX$8, $F759/$H759, "")))</f>
        <v/>
      </c>
      <c r="K759" s="97"/>
      <c r="L759" s="42" t="str">
        <f t="array" ref="L759">IF($W759="", "", IFERROR(INDEX('Standard Runs'!$D$11:$D$65, MATCH(1, ('Standard Runs'!$F$11:$F$65&lt;=E759)*('Standard Runs'!$G$11:$G$65&gt;=E759), 0)), ""))</f>
        <v/>
      </c>
      <c r="M759" s="45" t="str">
        <f t="shared" si="122"/>
        <v/>
      </c>
      <c r="N759" s="97"/>
      <c r="O759" s="52" t="str">
        <f t="shared" si="123"/>
        <v/>
      </c>
      <c r="P759" s="53" t="str">
        <f>IF(OR($L759="", $M759=""), "", COUNTIFS($L$11:$L$2510, $L759, $M$11:$M$2510, "&lt;"&amp;$M759)+1+COUNTIFS($L$11:$L759, $L759, $M$11:$M759, $M759)-1)</f>
        <v/>
      </c>
      <c r="Q759" s="97"/>
      <c r="R759" s="57" t="str">
        <f t="array" ref="R759">IF(OR($L759="", $M759=""), "", MIN(IF($L$11:$L$2510=$L759, $M$11:$M$2510)))</f>
        <v/>
      </c>
      <c r="S759" s="18" t="str">
        <f t="array" ref="S759">IF(OR($L759="", $M759=""), "", AVERAGEIF($L$11:$L$2510, $L759, $M$11:$M$2510))</f>
        <v/>
      </c>
      <c r="T759" s="21" t="str">
        <f t="array" ref="T759">IF(OR($L759="", $M759=""), "", MAX(IF($L$11:$L$2510=$L759, $M$11:$M$2510)))</f>
        <v/>
      </c>
      <c r="U759" s="97"/>
      <c r="W759" s="26" t="str">
        <f t="shared" si="124"/>
        <v/>
      </c>
      <c r="X759" s="26" t="str">
        <f t="shared" si="125"/>
        <v/>
      </c>
      <c r="Z759" s="48" t="str">
        <f>IFERROR(INDEX('Standard Runs'!$E$11:$E$65, MATCH($L759, 'Standard Runs'!$D$11:$D$65, 0)), "")</f>
        <v/>
      </c>
      <c r="AB759" s="26" t="str">
        <f t="shared" si="126"/>
        <v/>
      </c>
      <c r="AC759" s="26" t="str">
        <f t="shared" si="127"/>
        <v/>
      </c>
      <c r="AE759" s="26" t="str">
        <f t="shared" si="128"/>
        <v/>
      </c>
      <c r="AG759" s="26" t="str">
        <f>IF($D759="", "", COUNTIF($D$11:$D$2510, "&gt;"&amp;$D759)+1+COUNTIF($D$11:$D759, $D759)-1)</f>
        <v/>
      </c>
      <c r="AH759" s="92" t="str">
        <f t="shared" si="129"/>
        <v/>
      </c>
      <c r="AJ759" s="26" t="str">
        <f t="shared" si="130"/>
        <v/>
      </c>
      <c r="AK759" s="26" t="str">
        <f t="shared" si="131"/>
        <v/>
      </c>
    </row>
    <row r="760" spans="1:37" x14ac:dyDescent="0.25">
      <c r="A760" s="97"/>
      <c r="B760" s="26" t="str">
        <f t="shared" si="121"/>
        <v/>
      </c>
      <c r="C760" s="97"/>
      <c r="D760" s="123"/>
      <c r="E760" s="124"/>
      <c r="F760" s="125"/>
      <c r="G760" s="97"/>
      <c r="H760" s="24" t="str">
        <f>IF($E760="", "", IFERROR(ROUND($E760*INDEX('Intro &amp; Setup'!$BY$8:$BY$9, MATCH($E$8, 'Intro &amp; Setup'!$BX$8:$BX$9, 0)), 2), ""))</f>
        <v/>
      </c>
      <c r="I760" s="18" t="str">
        <f>IF(OR($E760="", $F760=""), "", IF($E$8='Intro &amp; Setup'!$BX$9, $F760/$E760, IF($H$8='Intro &amp; Setup'!$BX$9, $F760/$H760, "")))</f>
        <v/>
      </c>
      <c r="J760" s="21" t="str">
        <f>IF(OR($E760="", $F760=""), "", IF($E$8='Intro &amp; Setup'!$BX$8, $F760/$E760, IF($H$8='Intro &amp; Setup'!$BX$8, $F760/$H760, "")))</f>
        <v/>
      </c>
      <c r="K760" s="97"/>
      <c r="L760" s="42" t="str">
        <f t="array" ref="L760">IF($W760="", "", IFERROR(INDEX('Standard Runs'!$D$11:$D$65, MATCH(1, ('Standard Runs'!$F$11:$F$65&lt;=E760)*('Standard Runs'!$G$11:$G$65&gt;=E760), 0)), ""))</f>
        <v/>
      </c>
      <c r="M760" s="45" t="str">
        <f t="shared" si="122"/>
        <v/>
      </c>
      <c r="N760" s="97"/>
      <c r="O760" s="52" t="str">
        <f t="shared" si="123"/>
        <v/>
      </c>
      <c r="P760" s="53" t="str">
        <f>IF(OR($L760="", $M760=""), "", COUNTIFS($L$11:$L$2510, $L760, $M$11:$M$2510, "&lt;"&amp;$M760)+1+COUNTIFS($L$11:$L760, $L760, $M$11:$M760, $M760)-1)</f>
        <v/>
      </c>
      <c r="Q760" s="97"/>
      <c r="R760" s="57" t="str">
        <f t="array" ref="R760">IF(OR($L760="", $M760=""), "", MIN(IF($L$11:$L$2510=$L760, $M$11:$M$2510)))</f>
        <v/>
      </c>
      <c r="S760" s="18" t="str">
        <f t="array" ref="S760">IF(OR($L760="", $M760=""), "", AVERAGEIF($L$11:$L$2510, $L760, $M$11:$M$2510))</f>
        <v/>
      </c>
      <c r="T760" s="21" t="str">
        <f t="array" ref="T760">IF(OR($L760="", $M760=""), "", MAX(IF($L$11:$L$2510=$L760, $M$11:$M$2510)))</f>
        <v/>
      </c>
      <c r="U760" s="97"/>
      <c r="W760" s="26" t="str">
        <f t="shared" si="124"/>
        <v/>
      </c>
      <c r="X760" s="26" t="str">
        <f t="shared" si="125"/>
        <v/>
      </c>
      <c r="Z760" s="48" t="str">
        <f>IFERROR(INDEX('Standard Runs'!$E$11:$E$65, MATCH($L760, 'Standard Runs'!$D$11:$D$65, 0)), "")</f>
        <v/>
      </c>
      <c r="AB760" s="26" t="str">
        <f t="shared" si="126"/>
        <v/>
      </c>
      <c r="AC760" s="26" t="str">
        <f t="shared" si="127"/>
        <v/>
      </c>
      <c r="AE760" s="26" t="str">
        <f t="shared" si="128"/>
        <v/>
      </c>
      <c r="AG760" s="26" t="str">
        <f>IF($D760="", "", COUNTIF($D$11:$D$2510, "&gt;"&amp;$D760)+1+COUNTIF($D$11:$D760, $D760)-1)</f>
        <v/>
      </c>
      <c r="AH760" s="92" t="str">
        <f t="shared" si="129"/>
        <v/>
      </c>
      <c r="AJ760" s="26" t="str">
        <f t="shared" si="130"/>
        <v/>
      </c>
      <c r="AK760" s="26" t="str">
        <f t="shared" si="131"/>
        <v/>
      </c>
    </row>
    <row r="761" spans="1:37" x14ac:dyDescent="0.25">
      <c r="A761" s="97"/>
      <c r="B761" s="26" t="str">
        <f t="shared" si="121"/>
        <v/>
      </c>
      <c r="C761" s="97"/>
      <c r="D761" s="123"/>
      <c r="E761" s="124"/>
      <c r="F761" s="125"/>
      <c r="G761" s="97"/>
      <c r="H761" s="24" t="str">
        <f>IF($E761="", "", IFERROR(ROUND($E761*INDEX('Intro &amp; Setup'!$BY$8:$BY$9, MATCH($E$8, 'Intro &amp; Setup'!$BX$8:$BX$9, 0)), 2), ""))</f>
        <v/>
      </c>
      <c r="I761" s="18" t="str">
        <f>IF(OR($E761="", $F761=""), "", IF($E$8='Intro &amp; Setup'!$BX$9, $F761/$E761, IF($H$8='Intro &amp; Setup'!$BX$9, $F761/$H761, "")))</f>
        <v/>
      </c>
      <c r="J761" s="21" t="str">
        <f>IF(OR($E761="", $F761=""), "", IF($E$8='Intro &amp; Setup'!$BX$8, $F761/$E761, IF($H$8='Intro &amp; Setup'!$BX$8, $F761/$H761, "")))</f>
        <v/>
      </c>
      <c r="K761" s="97"/>
      <c r="L761" s="42" t="str">
        <f t="array" ref="L761">IF($W761="", "", IFERROR(INDEX('Standard Runs'!$D$11:$D$65, MATCH(1, ('Standard Runs'!$F$11:$F$65&lt;=E761)*('Standard Runs'!$G$11:$G$65&gt;=E761), 0)), ""))</f>
        <v/>
      </c>
      <c r="M761" s="45" t="str">
        <f t="shared" si="122"/>
        <v/>
      </c>
      <c r="N761" s="97"/>
      <c r="O761" s="52" t="str">
        <f t="shared" si="123"/>
        <v/>
      </c>
      <c r="P761" s="53" t="str">
        <f>IF(OR($L761="", $M761=""), "", COUNTIFS($L$11:$L$2510, $L761, $M$11:$M$2510, "&lt;"&amp;$M761)+1+COUNTIFS($L$11:$L761, $L761, $M$11:$M761, $M761)-1)</f>
        <v/>
      </c>
      <c r="Q761" s="97"/>
      <c r="R761" s="57" t="str">
        <f t="array" ref="R761">IF(OR($L761="", $M761=""), "", MIN(IF($L$11:$L$2510=$L761, $M$11:$M$2510)))</f>
        <v/>
      </c>
      <c r="S761" s="18" t="str">
        <f t="array" ref="S761">IF(OR($L761="", $M761=""), "", AVERAGEIF($L$11:$L$2510, $L761, $M$11:$M$2510))</f>
        <v/>
      </c>
      <c r="T761" s="21" t="str">
        <f t="array" ref="T761">IF(OR($L761="", $M761=""), "", MAX(IF($L$11:$L$2510=$L761, $M$11:$M$2510)))</f>
        <v/>
      </c>
      <c r="U761" s="97"/>
      <c r="W761" s="26" t="str">
        <f t="shared" si="124"/>
        <v/>
      </c>
      <c r="X761" s="26" t="str">
        <f t="shared" si="125"/>
        <v/>
      </c>
      <c r="Z761" s="48" t="str">
        <f>IFERROR(INDEX('Standard Runs'!$E$11:$E$65, MATCH($L761, 'Standard Runs'!$D$11:$D$65, 0)), "")</f>
        <v/>
      </c>
      <c r="AB761" s="26" t="str">
        <f t="shared" si="126"/>
        <v/>
      </c>
      <c r="AC761" s="26" t="str">
        <f t="shared" si="127"/>
        <v/>
      </c>
      <c r="AE761" s="26" t="str">
        <f t="shared" si="128"/>
        <v/>
      </c>
      <c r="AG761" s="26" t="str">
        <f>IF($D761="", "", COUNTIF($D$11:$D$2510, "&gt;"&amp;$D761)+1+COUNTIF($D$11:$D761, $D761)-1)</f>
        <v/>
      </c>
      <c r="AH761" s="92" t="str">
        <f t="shared" si="129"/>
        <v/>
      </c>
      <c r="AJ761" s="26" t="str">
        <f t="shared" si="130"/>
        <v/>
      </c>
      <c r="AK761" s="26" t="str">
        <f t="shared" si="131"/>
        <v/>
      </c>
    </row>
    <row r="762" spans="1:37" x14ac:dyDescent="0.25">
      <c r="A762" s="97"/>
      <c r="B762" s="26" t="str">
        <f t="shared" si="121"/>
        <v/>
      </c>
      <c r="C762" s="97"/>
      <c r="D762" s="123"/>
      <c r="E762" s="124"/>
      <c r="F762" s="125"/>
      <c r="G762" s="97"/>
      <c r="H762" s="24" t="str">
        <f>IF($E762="", "", IFERROR(ROUND($E762*INDEX('Intro &amp; Setup'!$BY$8:$BY$9, MATCH($E$8, 'Intro &amp; Setup'!$BX$8:$BX$9, 0)), 2), ""))</f>
        <v/>
      </c>
      <c r="I762" s="18" t="str">
        <f>IF(OR($E762="", $F762=""), "", IF($E$8='Intro &amp; Setup'!$BX$9, $F762/$E762, IF($H$8='Intro &amp; Setup'!$BX$9, $F762/$H762, "")))</f>
        <v/>
      </c>
      <c r="J762" s="21" t="str">
        <f>IF(OR($E762="", $F762=""), "", IF($E$8='Intro &amp; Setup'!$BX$8, $F762/$E762, IF($H$8='Intro &amp; Setup'!$BX$8, $F762/$H762, "")))</f>
        <v/>
      </c>
      <c r="K762" s="97"/>
      <c r="L762" s="42" t="str">
        <f t="array" ref="L762">IF($W762="", "", IFERROR(INDEX('Standard Runs'!$D$11:$D$65, MATCH(1, ('Standard Runs'!$F$11:$F$65&lt;=E762)*('Standard Runs'!$G$11:$G$65&gt;=E762), 0)), ""))</f>
        <v/>
      </c>
      <c r="M762" s="45" t="str">
        <f t="shared" si="122"/>
        <v/>
      </c>
      <c r="N762" s="97"/>
      <c r="O762" s="52" t="str">
        <f t="shared" si="123"/>
        <v/>
      </c>
      <c r="P762" s="53" t="str">
        <f>IF(OR($L762="", $M762=""), "", COUNTIFS($L$11:$L$2510, $L762, $M$11:$M$2510, "&lt;"&amp;$M762)+1+COUNTIFS($L$11:$L762, $L762, $M$11:$M762, $M762)-1)</f>
        <v/>
      </c>
      <c r="Q762" s="97"/>
      <c r="R762" s="57" t="str">
        <f t="array" ref="R762">IF(OR($L762="", $M762=""), "", MIN(IF($L$11:$L$2510=$L762, $M$11:$M$2510)))</f>
        <v/>
      </c>
      <c r="S762" s="18" t="str">
        <f t="array" ref="S762">IF(OR($L762="", $M762=""), "", AVERAGEIF($L$11:$L$2510, $L762, $M$11:$M$2510))</f>
        <v/>
      </c>
      <c r="T762" s="21" t="str">
        <f t="array" ref="T762">IF(OR($L762="", $M762=""), "", MAX(IF($L$11:$L$2510=$L762, $M$11:$M$2510)))</f>
        <v/>
      </c>
      <c r="U762" s="97"/>
      <c r="W762" s="26" t="str">
        <f t="shared" si="124"/>
        <v/>
      </c>
      <c r="X762" s="26" t="str">
        <f t="shared" si="125"/>
        <v/>
      </c>
      <c r="Z762" s="48" t="str">
        <f>IFERROR(INDEX('Standard Runs'!$E$11:$E$65, MATCH($L762, 'Standard Runs'!$D$11:$D$65, 0)), "")</f>
        <v/>
      </c>
      <c r="AB762" s="26" t="str">
        <f t="shared" si="126"/>
        <v/>
      </c>
      <c r="AC762" s="26" t="str">
        <f t="shared" si="127"/>
        <v/>
      </c>
      <c r="AE762" s="26" t="str">
        <f t="shared" si="128"/>
        <v/>
      </c>
      <c r="AG762" s="26" t="str">
        <f>IF($D762="", "", COUNTIF($D$11:$D$2510, "&gt;"&amp;$D762)+1+COUNTIF($D$11:$D762, $D762)-1)</f>
        <v/>
      </c>
      <c r="AH762" s="92" t="str">
        <f t="shared" si="129"/>
        <v/>
      </c>
      <c r="AJ762" s="26" t="str">
        <f t="shared" si="130"/>
        <v/>
      </c>
      <c r="AK762" s="26" t="str">
        <f t="shared" si="131"/>
        <v/>
      </c>
    </row>
    <row r="763" spans="1:37" x14ac:dyDescent="0.25">
      <c r="A763" s="97"/>
      <c r="B763" s="26" t="str">
        <f t="shared" si="121"/>
        <v/>
      </c>
      <c r="C763" s="97"/>
      <c r="D763" s="123"/>
      <c r="E763" s="124"/>
      <c r="F763" s="125"/>
      <c r="G763" s="97"/>
      <c r="H763" s="24" t="str">
        <f>IF($E763="", "", IFERROR(ROUND($E763*INDEX('Intro &amp; Setup'!$BY$8:$BY$9, MATCH($E$8, 'Intro &amp; Setup'!$BX$8:$BX$9, 0)), 2), ""))</f>
        <v/>
      </c>
      <c r="I763" s="18" t="str">
        <f>IF(OR($E763="", $F763=""), "", IF($E$8='Intro &amp; Setup'!$BX$9, $F763/$E763, IF($H$8='Intro &amp; Setup'!$BX$9, $F763/$H763, "")))</f>
        <v/>
      </c>
      <c r="J763" s="21" t="str">
        <f>IF(OR($E763="", $F763=""), "", IF($E$8='Intro &amp; Setup'!$BX$8, $F763/$E763, IF($H$8='Intro &amp; Setup'!$BX$8, $F763/$H763, "")))</f>
        <v/>
      </c>
      <c r="K763" s="97"/>
      <c r="L763" s="42" t="str">
        <f t="array" ref="L763">IF($W763="", "", IFERROR(INDEX('Standard Runs'!$D$11:$D$65, MATCH(1, ('Standard Runs'!$F$11:$F$65&lt;=E763)*('Standard Runs'!$G$11:$G$65&gt;=E763), 0)), ""))</f>
        <v/>
      </c>
      <c r="M763" s="45" t="str">
        <f t="shared" si="122"/>
        <v/>
      </c>
      <c r="N763" s="97"/>
      <c r="O763" s="52" t="str">
        <f t="shared" si="123"/>
        <v/>
      </c>
      <c r="P763" s="53" t="str">
        <f>IF(OR($L763="", $M763=""), "", COUNTIFS($L$11:$L$2510, $L763, $M$11:$M$2510, "&lt;"&amp;$M763)+1+COUNTIFS($L$11:$L763, $L763, $M$11:$M763, $M763)-1)</f>
        <v/>
      </c>
      <c r="Q763" s="97"/>
      <c r="R763" s="57" t="str">
        <f t="array" ref="R763">IF(OR($L763="", $M763=""), "", MIN(IF($L$11:$L$2510=$L763, $M$11:$M$2510)))</f>
        <v/>
      </c>
      <c r="S763" s="18" t="str">
        <f t="array" ref="S763">IF(OR($L763="", $M763=""), "", AVERAGEIF($L$11:$L$2510, $L763, $M$11:$M$2510))</f>
        <v/>
      </c>
      <c r="T763" s="21" t="str">
        <f t="array" ref="T763">IF(OR($L763="", $M763=""), "", MAX(IF($L$11:$L$2510=$L763, $M$11:$M$2510)))</f>
        <v/>
      </c>
      <c r="U763" s="97"/>
      <c r="W763" s="26" t="str">
        <f t="shared" si="124"/>
        <v/>
      </c>
      <c r="X763" s="26" t="str">
        <f t="shared" si="125"/>
        <v/>
      </c>
      <c r="Z763" s="48" t="str">
        <f>IFERROR(INDEX('Standard Runs'!$E$11:$E$65, MATCH($L763, 'Standard Runs'!$D$11:$D$65, 0)), "")</f>
        <v/>
      </c>
      <c r="AB763" s="26" t="str">
        <f t="shared" si="126"/>
        <v/>
      </c>
      <c r="AC763" s="26" t="str">
        <f t="shared" si="127"/>
        <v/>
      </c>
      <c r="AE763" s="26" t="str">
        <f t="shared" si="128"/>
        <v/>
      </c>
      <c r="AG763" s="26" t="str">
        <f>IF($D763="", "", COUNTIF($D$11:$D$2510, "&gt;"&amp;$D763)+1+COUNTIF($D$11:$D763, $D763)-1)</f>
        <v/>
      </c>
      <c r="AH763" s="92" t="str">
        <f t="shared" si="129"/>
        <v/>
      </c>
      <c r="AJ763" s="26" t="str">
        <f t="shared" si="130"/>
        <v/>
      </c>
      <c r="AK763" s="26" t="str">
        <f t="shared" si="131"/>
        <v/>
      </c>
    </row>
    <row r="764" spans="1:37" x14ac:dyDescent="0.25">
      <c r="A764" s="97"/>
      <c r="B764" s="26" t="str">
        <f t="shared" si="121"/>
        <v/>
      </c>
      <c r="C764" s="97"/>
      <c r="D764" s="123"/>
      <c r="E764" s="124"/>
      <c r="F764" s="125"/>
      <c r="G764" s="97"/>
      <c r="H764" s="24" t="str">
        <f>IF($E764="", "", IFERROR(ROUND($E764*INDEX('Intro &amp; Setup'!$BY$8:$BY$9, MATCH($E$8, 'Intro &amp; Setup'!$BX$8:$BX$9, 0)), 2), ""))</f>
        <v/>
      </c>
      <c r="I764" s="18" t="str">
        <f>IF(OR($E764="", $F764=""), "", IF($E$8='Intro &amp; Setup'!$BX$9, $F764/$E764, IF($H$8='Intro &amp; Setup'!$BX$9, $F764/$H764, "")))</f>
        <v/>
      </c>
      <c r="J764" s="21" t="str">
        <f>IF(OR($E764="", $F764=""), "", IF($E$8='Intro &amp; Setup'!$BX$8, $F764/$E764, IF($H$8='Intro &amp; Setup'!$BX$8, $F764/$H764, "")))</f>
        <v/>
      </c>
      <c r="K764" s="97"/>
      <c r="L764" s="42" t="str">
        <f t="array" ref="L764">IF($W764="", "", IFERROR(INDEX('Standard Runs'!$D$11:$D$65, MATCH(1, ('Standard Runs'!$F$11:$F$65&lt;=E764)*('Standard Runs'!$G$11:$G$65&gt;=E764), 0)), ""))</f>
        <v/>
      </c>
      <c r="M764" s="45" t="str">
        <f t="shared" si="122"/>
        <v/>
      </c>
      <c r="N764" s="97"/>
      <c r="O764" s="52" t="str">
        <f t="shared" si="123"/>
        <v/>
      </c>
      <c r="P764" s="53" t="str">
        <f>IF(OR($L764="", $M764=""), "", COUNTIFS($L$11:$L$2510, $L764, $M$11:$M$2510, "&lt;"&amp;$M764)+1+COUNTIFS($L$11:$L764, $L764, $M$11:$M764, $M764)-1)</f>
        <v/>
      </c>
      <c r="Q764" s="97"/>
      <c r="R764" s="57" t="str">
        <f t="array" ref="R764">IF(OR($L764="", $M764=""), "", MIN(IF($L$11:$L$2510=$L764, $M$11:$M$2510)))</f>
        <v/>
      </c>
      <c r="S764" s="18" t="str">
        <f t="array" ref="S764">IF(OR($L764="", $M764=""), "", AVERAGEIF($L$11:$L$2510, $L764, $M$11:$M$2510))</f>
        <v/>
      </c>
      <c r="T764" s="21" t="str">
        <f t="array" ref="T764">IF(OR($L764="", $M764=""), "", MAX(IF($L$11:$L$2510=$L764, $M$11:$M$2510)))</f>
        <v/>
      </c>
      <c r="U764" s="97"/>
      <c r="W764" s="26" t="str">
        <f t="shared" si="124"/>
        <v/>
      </c>
      <c r="X764" s="26" t="str">
        <f t="shared" si="125"/>
        <v/>
      </c>
      <c r="Z764" s="48" t="str">
        <f>IFERROR(INDEX('Standard Runs'!$E$11:$E$65, MATCH($L764, 'Standard Runs'!$D$11:$D$65, 0)), "")</f>
        <v/>
      </c>
      <c r="AB764" s="26" t="str">
        <f t="shared" si="126"/>
        <v/>
      </c>
      <c r="AC764" s="26" t="str">
        <f t="shared" si="127"/>
        <v/>
      </c>
      <c r="AE764" s="26" t="str">
        <f t="shared" si="128"/>
        <v/>
      </c>
      <c r="AG764" s="26" t="str">
        <f>IF($D764="", "", COUNTIF($D$11:$D$2510, "&gt;"&amp;$D764)+1+COUNTIF($D$11:$D764, $D764)-1)</f>
        <v/>
      </c>
      <c r="AH764" s="92" t="str">
        <f t="shared" si="129"/>
        <v/>
      </c>
      <c r="AJ764" s="26" t="str">
        <f t="shared" si="130"/>
        <v/>
      </c>
      <c r="AK764" s="26" t="str">
        <f t="shared" si="131"/>
        <v/>
      </c>
    </row>
    <row r="765" spans="1:37" x14ac:dyDescent="0.25">
      <c r="A765" s="97"/>
      <c r="B765" s="26" t="str">
        <f t="shared" si="121"/>
        <v/>
      </c>
      <c r="C765" s="97"/>
      <c r="D765" s="123"/>
      <c r="E765" s="124"/>
      <c r="F765" s="125"/>
      <c r="G765" s="97"/>
      <c r="H765" s="24" t="str">
        <f>IF($E765="", "", IFERROR(ROUND($E765*INDEX('Intro &amp; Setup'!$BY$8:$BY$9, MATCH($E$8, 'Intro &amp; Setup'!$BX$8:$BX$9, 0)), 2), ""))</f>
        <v/>
      </c>
      <c r="I765" s="18" t="str">
        <f>IF(OR($E765="", $F765=""), "", IF($E$8='Intro &amp; Setup'!$BX$9, $F765/$E765, IF($H$8='Intro &amp; Setup'!$BX$9, $F765/$H765, "")))</f>
        <v/>
      </c>
      <c r="J765" s="21" t="str">
        <f>IF(OR($E765="", $F765=""), "", IF($E$8='Intro &amp; Setup'!$BX$8, $F765/$E765, IF($H$8='Intro &amp; Setup'!$BX$8, $F765/$H765, "")))</f>
        <v/>
      </c>
      <c r="K765" s="97"/>
      <c r="L765" s="42" t="str">
        <f t="array" ref="L765">IF($W765="", "", IFERROR(INDEX('Standard Runs'!$D$11:$D$65, MATCH(1, ('Standard Runs'!$F$11:$F$65&lt;=E765)*('Standard Runs'!$G$11:$G$65&gt;=E765), 0)), ""))</f>
        <v/>
      </c>
      <c r="M765" s="45" t="str">
        <f t="shared" si="122"/>
        <v/>
      </c>
      <c r="N765" s="97"/>
      <c r="O765" s="52" t="str">
        <f t="shared" si="123"/>
        <v/>
      </c>
      <c r="P765" s="53" t="str">
        <f>IF(OR($L765="", $M765=""), "", COUNTIFS($L$11:$L$2510, $L765, $M$11:$M$2510, "&lt;"&amp;$M765)+1+COUNTIFS($L$11:$L765, $L765, $M$11:$M765, $M765)-1)</f>
        <v/>
      </c>
      <c r="Q765" s="97"/>
      <c r="R765" s="57" t="str">
        <f t="array" ref="R765">IF(OR($L765="", $M765=""), "", MIN(IF($L$11:$L$2510=$L765, $M$11:$M$2510)))</f>
        <v/>
      </c>
      <c r="S765" s="18" t="str">
        <f t="array" ref="S765">IF(OR($L765="", $M765=""), "", AVERAGEIF($L$11:$L$2510, $L765, $M$11:$M$2510))</f>
        <v/>
      </c>
      <c r="T765" s="21" t="str">
        <f t="array" ref="T765">IF(OR($L765="", $M765=""), "", MAX(IF($L$11:$L$2510=$L765, $M$11:$M$2510)))</f>
        <v/>
      </c>
      <c r="U765" s="97"/>
      <c r="W765" s="26" t="str">
        <f t="shared" si="124"/>
        <v/>
      </c>
      <c r="X765" s="26" t="str">
        <f t="shared" si="125"/>
        <v/>
      </c>
      <c r="Z765" s="48" t="str">
        <f>IFERROR(INDEX('Standard Runs'!$E$11:$E$65, MATCH($L765, 'Standard Runs'!$D$11:$D$65, 0)), "")</f>
        <v/>
      </c>
      <c r="AB765" s="26" t="str">
        <f t="shared" si="126"/>
        <v/>
      </c>
      <c r="AC765" s="26" t="str">
        <f t="shared" si="127"/>
        <v/>
      </c>
      <c r="AE765" s="26" t="str">
        <f t="shared" si="128"/>
        <v/>
      </c>
      <c r="AG765" s="26" t="str">
        <f>IF($D765="", "", COUNTIF($D$11:$D$2510, "&gt;"&amp;$D765)+1+COUNTIF($D$11:$D765, $D765)-1)</f>
        <v/>
      </c>
      <c r="AH765" s="92" t="str">
        <f t="shared" si="129"/>
        <v/>
      </c>
      <c r="AJ765" s="26" t="str">
        <f t="shared" si="130"/>
        <v/>
      </c>
      <c r="AK765" s="26" t="str">
        <f t="shared" si="131"/>
        <v/>
      </c>
    </row>
    <row r="766" spans="1:37" x14ac:dyDescent="0.25">
      <c r="A766" s="97"/>
      <c r="B766" s="26" t="str">
        <f t="shared" si="121"/>
        <v/>
      </c>
      <c r="C766" s="97"/>
      <c r="D766" s="123"/>
      <c r="E766" s="124"/>
      <c r="F766" s="125"/>
      <c r="G766" s="97"/>
      <c r="H766" s="24" t="str">
        <f>IF($E766="", "", IFERROR(ROUND($E766*INDEX('Intro &amp; Setup'!$BY$8:$BY$9, MATCH($E$8, 'Intro &amp; Setup'!$BX$8:$BX$9, 0)), 2), ""))</f>
        <v/>
      </c>
      <c r="I766" s="18" t="str">
        <f>IF(OR($E766="", $F766=""), "", IF($E$8='Intro &amp; Setup'!$BX$9, $F766/$E766, IF($H$8='Intro &amp; Setup'!$BX$9, $F766/$H766, "")))</f>
        <v/>
      </c>
      <c r="J766" s="21" t="str">
        <f>IF(OR($E766="", $F766=""), "", IF($E$8='Intro &amp; Setup'!$BX$8, $F766/$E766, IF($H$8='Intro &amp; Setup'!$BX$8, $F766/$H766, "")))</f>
        <v/>
      </c>
      <c r="K766" s="97"/>
      <c r="L766" s="42" t="str">
        <f t="array" ref="L766">IF($W766="", "", IFERROR(INDEX('Standard Runs'!$D$11:$D$65, MATCH(1, ('Standard Runs'!$F$11:$F$65&lt;=E766)*('Standard Runs'!$G$11:$G$65&gt;=E766), 0)), ""))</f>
        <v/>
      </c>
      <c r="M766" s="45" t="str">
        <f t="shared" si="122"/>
        <v/>
      </c>
      <c r="N766" s="97"/>
      <c r="O766" s="52" t="str">
        <f t="shared" si="123"/>
        <v/>
      </c>
      <c r="P766" s="53" t="str">
        <f>IF(OR($L766="", $M766=""), "", COUNTIFS($L$11:$L$2510, $L766, $M$11:$M$2510, "&lt;"&amp;$M766)+1+COUNTIFS($L$11:$L766, $L766, $M$11:$M766, $M766)-1)</f>
        <v/>
      </c>
      <c r="Q766" s="97"/>
      <c r="R766" s="57" t="str">
        <f t="array" ref="R766">IF(OR($L766="", $M766=""), "", MIN(IF($L$11:$L$2510=$L766, $M$11:$M$2510)))</f>
        <v/>
      </c>
      <c r="S766" s="18" t="str">
        <f t="array" ref="S766">IF(OR($L766="", $M766=""), "", AVERAGEIF($L$11:$L$2510, $L766, $M$11:$M$2510))</f>
        <v/>
      </c>
      <c r="T766" s="21" t="str">
        <f t="array" ref="T766">IF(OR($L766="", $M766=""), "", MAX(IF($L$11:$L$2510=$L766, $M$11:$M$2510)))</f>
        <v/>
      </c>
      <c r="U766" s="97"/>
      <c r="W766" s="26" t="str">
        <f t="shared" si="124"/>
        <v/>
      </c>
      <c r="X766" s="26" t="str">
        <f t="shared" si="125"/>
        <v/>
      </c>
      <c r="Z766" s="48" t="str">
        <f>IFERROR(INDEX('Standard Runs'!$E$11:$E$65, MATCH($L766, 'Standard Runs'!$D$11:$D$65, 0)), "")</f>
        <v/>
      </c>
      <c r="AB766" s="26" t="str">
        <f t="shared" si="126"/>
        <v/>
      </c>
      <c r="AC766" s="26" t="str">
        <f t="shared" si="127"/>
        <v/>
      </c>
      <c r="AE766" s="26" t="str">
        <f t="shared" si="128"/>
        <v/>
      </c>
      <c r="AG766" s="26" t="str">
        <f>IF($D766="", "", COUNTIF($D$11:$D$2510, "&gt;"&amp;$D766)+1+COUNTIF($D$11:$D766, $D766)-1)</f>
        <v/>
      </c>
      <c r="AH766" s="92" t="str">
        <f t="shared" si="129"/>
        <v/>
      </c>
      <c r="AJ766" s="26" t="str">
        <f t="shared" si="130"/>
        <v/>
      </c>
      <c r="AK766" s="26" t="str">
        <f t="shared" si="131"/>
        <v/>
      </c>
    </row>
    <row r="767" spans="1:37" x14ac:dyDescent="0.25">
      <c r="A767" s="97"/>
      <c r="B767" s="26" t="str">
        <f t="shared" si="121"/>
        <v/>
      </c>
      <c r="C767" s="97"/>
      <c r="D767" s="123"/>
      <c r="E767" s="124"/>
      <c r="F767" s="125"/>
      <c r="G767" s="97"/>
      <c r="H767" s="24" t="str">
        <f>IF($E767="", "", IFERROR(ROUND($E767*INDEX('Intro &amp; Setup'!$BY$8:$BY$9, MATCH($E$8, 'Intro &amp; Setup'!$BX$8:$BX$9, 0)), 2), ""))</f>
        <v/>
      </c>
      <c r="I767" s="18" t="str">
        <f>IF(OR($E767="", $F767=""), "", IF($E$8='Intro &amp; Setup'!$BX$9, $F767/$E767, IF($H$8='Intro &amp; Setup'!$BX$9, $F767/$H767, "")))</f>
        <v/>
      </c>
      <c r="J767" s="21" t="str">
        <f>IF(OR($E767="", $F767=""), "", IF($E$8='Intro &amp; Setup'!$BX$8, $F767/$E767, IF($H$8='Intro &amp; Setup'!$BX$8, $F767/$H767, "")))</f>
        <v/>
      </c>
      <c r="K767" s="97"/>
      <c r="L767" s="42" t="str">
        <f t="array" ref="L767">IF($W767="", "", IFERROR(INDEX('Standard Runs'!$D$11:$D$65, MATCH(1, ('Standard Runs'!$F$11:$F$65&lt;=E767)*('Standard Runs'!$G$11:$G$65&gt;=E767), 0)), ""))</f>
        <v/>
      </c>
      <c r="M767" s="45" t="str">
        <f t="shared" si="122"/>
        <v/>
      </c>
      <c r="N767" s="97"/>
      <c r="O767" s="52" t="str">
        <f t="shared" si="123"/>
        <v/>
      </c>
      <c r="P767" s="53" t="str">
        <f>IF(OR($L767="", $M767=""), "", COUNTIFS($L$11:$L$2510, $L767, $M$11:$M$2510, "&lt;"&amp;$M767)+1+COUNTIFS($L$11:$L767, $L767, $M$11:$M767, $M767)-1)</f>
        <v/>
      </c>
      <c r="Q767" s="97"/>
      <c r="R767" s="57" t="str">
        <f t="array" ref="R767">IF(OR($L767="", $M767=""), "", MIN(IF($L$11:$L$2510=$L767, $M$11:$M$2510)))</f>
        <v/>
      </c>
      <c r="S767" s="18" t="str">
        <f t="array" ref="S767">IF(OR($L767="", $M767=""), "", AVERAGEIF($L$11:$L$2510, $L767, $M$11:$M$2510))</f>
        <v/>
      </c>
      <c r="T767" s="21" t="str">
        <f t="array" ref="T767">IF(OR($L767="", $M767=""), "", MAX(IF($L$11:$L$2510=$L767, $M$11:$M$2510)))</f>
        <v/>
      </c>
      <c r="U767" s="97"/>
      <c r="W767" s="26" t="str">
        <f t="shared" si="124"/>
        <v/>
      </c>
      <c r="X767" s="26" t="str">
        <f t="shared" si="125"/>
        <v/>
      </c>
      <c r="Z767" s="48" t="str">
        <f>IFERROR(INDEX('Standard Runs'!$E$11:$E$65, MATCH($L767, 'Standard Runs'!$D$11:$D$65, 0)), "")</f>
        <v/>
      </c>
      <c r="AB767" s="26" t="str">
        <f t="shared" si="126"/>
        <v/>
      </c>
      <c r="AC767" s="26" t="str">
        <f t="shared" si="127"/>
        <v/>
      </c>
      <c r="AE767" s="26" t="str">
        <f t="shared" si="128"/>
        <v/>
      </c>
      <c r="AG767" s="26" t="str">
        <f>IF($D767="", "", COUNTIF($D$11:$D$2510, "&gt;"&amp;$D767)+1+COUNTIF($D$11:$D767, $D767)-1)</f>
        <v/>
      </c>
      <c r="AH767" s="92" t="str">
        <f t="shared" si="129"/>
        <v/>
      </c>
      <c r="AJ767" s="26" t="str">
        <f t="shared" si="130"/>
        <v/>
      </c>
      <c r="AK767" s="26" t="str">
        <f t="shared" si="131"/>
        <v/>
      </c>
    </row>
    <row r="768" spans="1:37" x14ac:dyDescent="0.25">
      <c r="A768" s="97"/>
      <c r="B768" s="26" t="str">
        <f t="shared" si="121"/>
        <v/>
      </c>
      <c r="C768" s="97"/>
      <c r="D768" s="123"/>
      <c r="E768" s="124"/>
      <c r="F768" s="125"/>
      <c r="G768" s="97"/>
      <c r="H768" s="24" t="str">
        <f>IF($E768="", "", IFERROR(ROUND($E768*INDEX('Intro &amp; Setup'!$BY$8:$BY$9, MATCH($E$8, 'Intro &amp; Setup'!$BX$8:$BX$9, 0)), 2), ""))</f>
        <v/>
      </c>
      <c r="I768" s="18" t="str">
        <f>IF(OR($E768="", $F768=""), "", IF($E$8='Intro &amp; Setup'!$BX$9, $F768/$E768, IF($H$8='Intro &amp; Setup'!$BX$9, $F768/$H768, "")))</f>
        <v/>
      </c>
      <c r="J768" s="21" t="str">
        <f>IF(OR($E768="", $F768=""), "", IF($E$8='Intro &amp; Setup'!$BX$8, $F768/$E768, IF($H$8='Intro &amp; Setup'!$BX$8, $F768/$H768, "")))</f>
        <v/>
      </c>
      <c r="K768" s="97"/>
      <c r="L768" s="42" t="str">
        <f t="array" ref="L768">IF($W768="", "", IFERROR(INDEX('Standard Runs'!$D$11:$D$65, MATCH(1, ('Standard Runs'!$F$11:$F$65&lt;=E768)*('Standard Runs'!$G$11:$G$65&gt;=E768), 0)), ""))</f>
        <v/>
      </c>
      <c r="M768" s="45" t="str">
        <f t="shared" si="122"/>
        <v/>
      </c>
      <c r="N768" s="97"/>
      <c r="O768" s="52" t="str">
        <f t="shared" si="123"/>
        <v/>
      </c>
      <c r="P768" s="53" t="str">
        <f>IF(OR($L768="", $M768=""), "", COUNTIFS($L$11:$L$2510, $L768, $M$11:$M$2510, "&lt;"&amp;$M768)+1+COUNTIFS($L$11:$L768, $L768, $M$11:$M768, $M768)-1)</f>
        <v/>
      </c>
      <c r="Q768" s="97"/>
      <c r="R768" s="57" t="str">
        <f t="array" ref="R768">IF(OR($L768="", $M768=""), "", MIN(IF($L$11:$L$2510=$L768, $M$11:$M$2510)))</f>
        <v/>
      </c>
      <c r="S768" s="18" t="str">
        <f t="array" ref="S768">IF(OR($L768="", $M768=""), "", AVERAGEIF($L$11:$L$2510, $L768, $M$11:$M$2510))</f>
        <v/>
      </c>
      <c r="T768" s="21" t="str">
        <f t="array" ref="T768">IF(OR($L768="", $M768=""), "", MAX(IF($L$11:$L$2510=$L768, $M$11:$M$2510)))</f>
        <v/>
      </c>
      <c r="U768" s="97"/>
      <c r="W768" s="26" t="str">
        <f t="shared" si="124"/>
        <v/>
      </c>
      <c r="X768" s="26" t="str">
        <f t="shared" si="125"/>
        <v/>
      </c>
      <c r="Z768" s="48" t="str">
        <f>IFERROR(INDEX('Standard Runs'!$E$11:$E$65, MATCH($L768, 'Standard Runs'!$D$11:$D$65, 0)), "")</f>
        <v/>
      </c>
      <c r="AB768" s="26" t="str">
        <f t="shared" si="126"/>
        <v/>
      </c>
      <c r="AC768" s="26" t="str">
        <f t="shared" si="127"/>
        <v/>
      </c>
      <c r="AE768" s="26" t="str">
        <f t="shared" si="128"/>
        <v/>
      </c>
      <c r="AG768" s="26" t="str">
        <f>IF($D768="", "", COUNTIF($D$11:$D$2510, "&gt;"&amp;$D768)+1+COUNTIF($D$11:$D768, $D768)-1)</f>
        <v/>
      </c>
      <c r="AH768" s="92" t="str">
        <f t="shared" si="129"/>
        <v/>
      </c>
      <c r="AJ768" s="26" t="str">
        <f t="shared" si="130"/>
        <v/>
      </c>
      <c r="AK768" s="26" t="str">
        <f t="shared" si="131"/>
        <v/>
      </c>
    </row>
    <row r="769" spans="1:37" x14ac:dyDescent="0.25">
      <c r="A769" s="97"/>
      <c r="B769" s="26" t="str">
        <f t="shared" si="121"/>
        <v/>
      </c>
      <c r="C769" s="97"/>
      <c r="D769" s="123"/>
      <c r="E769" s="124"/>
      <c r="F769" s="125"/>
      <c r="G769" s="97"/>
      <c r="H769" s="24" t="str">
        <f>IF($E769="", "", IFERROR(ROUND($E769*INDEX('Intro &amp; Setup'!$BY$8:$BY$9, MATCH($E$8, 'Intro &amp; Setup'!$BX$8:$BX$9, 0)), 2), ""))</f>
        <v/>
      </c>
      <c r="I769" s="18" t="str">
        <f>IF(OR($E769="", $F769=""), "", IF($E$8='Intro &amp; Setup'!$BX$9, $F769/$E769, IF($H$8='Intro &amp; Setup'!$BX$9, $F769/$H769, "")))</f>
        <v/>
      </c>
      <c r="J769" s="21" t="str">
        <f>IF(OR($E769="", $F769=""), "", IF($E$8='Intro &amp; Setup'!$BX$8, $F769/$E769, IF($H$8='Intro &amp; Setup'!$BX$8, $F769/$H769, "")))</f>
        <v/>
      </c>
      <c r="K769" s="97"/>
      <c r="L769" s="42" t="str">
        <f t="array" ref="L769">IF($W769="", "", IFERROR(INDEX('Standard Runs'!$D$11:$D$65, MATCH(1, ('Standard Runs'!$F$11:$F$65&lt;=E769)*('Standard Runs'!$G$11:$G$65&gt;=E769), 0)), ""))</f>
        <v/>
      </c>
      <c r="M769" s="45" t="str">
        <f t="shared" si="122"/>
        <v/>
      </c>
      <c r="N769" s="97"/>
      <c r="O769" s="52" t="str">
        <f t="shared" si="123"/>
        <v/>
      </c>
      <c r="P769" s="53" t="str">
        <f>IF(OR($L769="", $M769=""), "", COUNTIFS($L$11:$L$2510, $L769, $M$11:$M$2510, "&lt;"&amp;$M769)+1+COUNTIFS($L$11:$L769, $L769, $M$11:$M769, $M769)-1)</f>
        <v/>
      </c>
      <c r="Q769" s="97"/>
      <c r="R769" s="57" t="str">
        <f t="array" ref="R769">IF(OR($L769="", $M769=""), "", MIN(IF($L$11:$L$2510=$L769, $M$11:$M$2510)))</f>
        <v/>
      </c>
      <c r="S769" s="18" t="str">
        <f t="array" ref="S769">IF(OR($L769="", $M769=""), "", AVERAGEIF($L$11:$L$2510, $L769, $M$11:$M$2510))</f>
        <v/>
      </c>
      <c r="T769" s="21" t="str">
        <f t="array" ref="T769">IF(OR($L769="", $M769=""), "", MAX(IF($L$11:$L$2510=$L769, $M$11:$M$2510)))</f>
        <v/>
      </c>
      <c r="U769" s="97"/>
      <c r="W769" s="26" t="str">
        <f t="shared" si="124"/>
        <v/>
      </c>
      <c r="X769" s="26" t="str">
        <f t="shared" si="125"/>
        <v/>
      </c>
      <c r="Z769" s="48" t="str">
        <f>IFERROR(INDEX('Standard Runs'!$E$11:$E$65, MATCH($L769, 'Standard Runs'!$D$11:$D$65, 0)), "")</f>
        <v/>
      </c>
      <c r="AB769" s="26" t="str">
        <f t="shared" si="126"/>
        <v/>
      </c>
      <c r="AC769" s="26" t="str">
        <f t="shared" si="127"/>
        <v/>
      </c>
      <c r="AE769" s="26" t="str">
        <f t="shared" si="128"/>
        <v/>
      </c>
      <c r="AG769" s="26" t="str">
        <f>IF($D769="", "", COUNTIF($D$11:$D$2510, "&gt;"&amp;$D769)+1+COUNTIF($D$11:$D769, $D769)-1)</f>
        <v/>
      </c>
      <c r="AH769" s="92" t="str">
        <f t="shared" si="129"/>
        <v/>
      </c>
      <c r="AJ769" s="26" t="str">
        <f t="shared" si="130"/>
        <v/>
      </c>
      <c r="AK769" s="26" t="str">
        <f t="shared" si="131"/>
        <v/>
      </c>
    </row>
    <row r="770" spans="1:37" x14ac:dyDescent="0.25">
      <c r="A770" s="97"/>
      <c r="B770" s="26" t="str">
        <f t="shared" si="121"/>
        <v/>
      </c>
      <c r="C770" s="97"/>
      <c r="D770" s="123"/>
      <c r="E770" s="124"/>
      <c r="F770" s="125"/>
      <c r="G770" s="97"/>
      <c r="H770" s="24" t="str">
        <f>IF($E770="", "", IFERROR(ROUND($E770*INDEX('Intro &amp; Setup'!$BY$8:$BY$9, MATCH($E$8, 'Intro &amp; Setup'!$BX$8:$BX$9, 0)), 2), ""))</f>
        <v/>
      </c>
      <c r="I770" s="18" t="str">
        <f>IF(OR($E770="", $F770=""), "", IF($E$8='Intro &amp; Setup'!$BX$9, $F770/$E770, IF($H$8='Intro &amp; Setup'!$BX$9, $F770/$H770, "")))</f>
        <v/>
      </c>
      <c r="J770" s="21" t="str">
        <f>IF(OR($E770="", $F770=""), "", IF($E$8='Intro &amp; Setup'!$BX$8, $F770/$E770, IF($H$8='Intro &amp; Setup'!$BX$8, $F770/$H770, "")))</f>
        <v/>
      </c>
      <c r="K770" s="97"/>
      <c r="L770" s="42" t="str">
        <f t="array" ref="L770">IF($W770="", "", IFERROR(INDEX('Standard Runs'!$D$11:$D$65, MATCH(1, ('Standard Runs'!$F$11:$F$65&lt;=E770)*('Standard Runs'!$G$11:$G$65&gt;=E770), 0)), ""))</f>
        <v/>
      </c>
      <c r="M770" s="45" t="str">
        <f t="shared" si="122"/>
        <v/>
      </c>
      <c r="N770" s="97"/>
      <c r="O770" s="52" t="str">
        <f t="shared" si="123"/>
        <v/>
      </c>
      <c r="P770" s="53" t="str">
        <f>IF(OR($L770="", $M770=""), "", COUNTIFS($L$11:$L$2510, $L770, $M$11:$M$2510, "&lt;"&amp;$M770)+1+COUNTIFS($L$11:$L770, $L770, $M$11:$M770, $M770)-1)</f>
        <v/>
      </c>
      <c r="Q770" s="97"/>
      <c r="R770" s="57" t="str">
        <f t="array" ref="R770">IF(OR($L770="", $M770=""), "", MIN(IF($L$11:$L$2510=$L770, $M$11:$M$2510)))</f>
        <v/>
      </c>
      <c r="S770" s="18" t="str">
        <f t="array" ref="S770">IF(OR($L770="", $M770=""), "", AVERAGEIF($L$11:$L$2510, $L770, $M$11:$M$2510))</f>
        <v/>
      </c>
      <c r="T770" s="21" t="str">
        <f t="array" ref="T770">IF(OR($L770="", $M770=""), "", MAX(IF($L$11:$L$2510=$L770, $M$11:$M$2510)))</f>
        <v/>
      </c>
      <c r="U770" s="97"/>
      <c r="W770" s="26" t="str">
        <f t="shared" si="124"/>
        <v/>
      </c>
      <c r="X770" s="26" t="str">
        <f t="shared" si="125"/>
        <v/>
      </c>
      <c r="Z770" s="48" t="str">
        <f>IFERROR(INDEX('Standard Runs'!$E$11:$E$65, MATCH($L770, 'Standard Runs'!$D$11:$D$65, 0)), "")</f>
        <v/>
      </c>
      <c r="AB770" s="26" t="str">
        <f t="shared" si="126"/>
        <v/>
      </c>
      <c r="AC770" s="26" t="str">
        <f t="shared" si="127"/>
        <v/>
      </c>
      <c r="AE770" s="26" t="str">
        <f t="shared" si="128"/>
        <v/>
      </c>
      <c r="AG770" s="26" t="str">
        <f>IF($D770="", "", COUNTIF($D$11:$D$2510, "&gt;"&amp;$D770)+1+COUNTIF($D$11:$D770, $D770)-1)</f>
        <v/>
      </c>
      <c r="AH770" s="92" t="str">
        <f t="shared" si="129"/>
        <v/>
      </c>
      <c r="AJ770" s="26" t="str">
        <f t="shared" si="130"/>
        <v/>
      </c>
      <c r="AK770" s="26" t="str">
        <f t="shared" si="131"/>
        <v/>
      </c>
    </row>
    <row r="771" spans="1:37" x14ac:dyDescent="0.25">
      <c r="A771" s="97"/>
      <c r="B771" s="26" t="str">
        <f t="shared" si="121"/>
        <v/>
      </c>
      <c r="C771" s="97"/>
      <c r="D771" s="123"/>
      <c r="E771" s="124"/>
      <c r="F771" s="125"/>
      <c r="G771" s="97"/>
      <c r="H771" s="24" t="str">
        <f>IF($E771="", "", IFERROR(ROUND($E771*INDEX('Intro &amp; Setup'!$BY$8:$BY$9, MATCH($E$8, 'Intro &amp; Setup'!$BX$8:$BX$9, 0)), 2), ""))</f>
        <v/>
      </c>
      <c r="I771" s="18" t="str">
        <f>IF(OR($E771="", $F771=""), "", IF($E$8='Intro &amp; Setup'!$BX$9, $F771/$E771, IF($H$8='Intro &amp; Setup'!$BX$9, $F771/$H771, "")))</f>
        <v/>
      </c>
      <c r="J771" s="21" t="str">
        <f>IF(OR($E771="", $F771=""), "", IF($E$8='Intro &amp; Setup'!$BX$8, $F771/$E771, IF($H$8='Intro &amp; Setup'!$BX$8, $F771/$H771, "")))</f>
        <v/>
      </c>
      <c r="K771" s="97"/>
      <c r="L771" s="42" t="str">
        <f t="array" ref="L771">IF($W771="", "", IFERROR(INDEX('Standard Runs'!$D$11:$D$65, MATCH(1, ('Standard Runs'!$F$11:$F$65&lt;=E771)*('Standard Runs'!$G$11:$G$65&gt;=E771), 0)), ""))</f>
        <v/>
      </c>
      <c r="M771" s="45" t="str">
        <f t="shared" si="122"/>
        <v/>
      </c>
      <c r="N771" s="97"/>
      <c r="O771" s="52" t="str">
        <f t="shared" si="123"/>
        <v/>
      </c>
      <c r="P771" s="53" t="str">
        <f>IF(OR($L771="", $M771=""), "", COUNTIFS($L$11:$L$2510, $L771, $M$11:$M$2510, "&lt;"&amp;$M771)+1+COUNTIFS($L$11:$L771, $L771, $M$11:$M771, $M771)-1)</f>
        <v/>
      </c>
      <c r="Q771" s="97"/>
      <c r="R771" s="57" t="str">
        <f t="array" ref="R771">IF(OR($L771="", $M771=""), "", MIN(IF($L$11:$L$2510=$L771, $M$11:$M$2510)))</f>
        <v/>
      </c>
      <c r="S771" s="18" t="str">
        <f t="array" ref="S771">IF(OR($L771="", $M771=""), "", AVERAGEIF($L$11:$L$2510, $L771, $M$11:$M$2510))</f>
        <v/>
      </c>
      <c r="T771" s="21" t="str">
        <f t="array" ref="T771">IF(OR($L771="", $M771=""), "", MAX(IF($L$11:$L$2510=$L771, $M$11:$M$2510)))</f>
        <v/>
      </c>
      <c r="U771" s="97"/>
      <c r="W771" s="26" t="str">
        <f t="shared" si="124"/>
        <v/>
      </c>
      <c r="X771" s="26" t="str">
        <f t="shared" si="125"/>
        <v/>
      </c>
      <c r="Z771" s="48" t="str">
        <f>IFERROR(INDEX('Standard Runs'!$E$11:$E$65, MATCH($L771, 'Standard Runs'!$D$11:$D$65, 0)), "")</f>
        <v/>
      </c>
      <c r="AB771" s="26" t="str">
        <f t="shared" si="126"/>
        <v/>
      </c>
      <c r="AC771" s="26" t="str">
        <f t="shared" si="127"/>
        <v/>
      </c>
      <c r="AE771" s="26" t="str">
        <f t="shared" si="128"/>
        <v/>
      </c>
      <c r="AG771" s="26" t="str">
        <f>IF($D771="", "", COUNTIF($D$11:$D$2510, "&gt;"&amp;$D771)+1+COUNTIF($D$11:$D771, $D771)-1)</f>
        <v/>
      </c>
      <c r="AH771" s="92" t="str">
        <f t="shared" si="129"/>
        <v/>
      </c>
      <c r="AJ771" s="26" t="str">
        <f t="shared" si="130"/>
        <v/>
      </c>
      <c r="AK771" s="26" t="str">
        <f t="shared" si="131"/>
        <v/>
      </c>
    </row>
    <row r="772" spans="1:37" x14ac:dyDescent="0.25">
      <c r="A772" s="97"/>
      <c r="B772" s="26" t="str">
        <f t="shared" si="121"/>
        <v/>
      </c>
      <c r="C772" s="97"/>
      <c r="D772" s="123"/>
      <c r="E772" s="124"/>
      <c r="F772" s="125"/>
      <c r="G772" s="97"/>
      <c r="H772" s="24" t="str">
        <f>IF($E772="", "", IFERROR(ROUND($E772*INDEX('Intro &amp; Setup'!$BY$8:$BY$9, MATCH($E$8, 'Intro &amp; Setup'!$BX$8:$BX$9, 0)), 2), ""))</f>
        <v/>
      </c>
      <c r="I772" s="18" t="str">
        <f>IF(OR($E772="", $F772=""), "", IF($E$8='Intro &amp; Setup'!$BX$9, $F772/$E772, IF($H$8='Intro &amp; Setup'!$BX$9, $F772/$H772, "")))</f>
        <v/>
      </c>
      <c r="J772" s="21" t="str">
        <f>IF(OR($E772="", $F772=""), "", IF($E$8='Intro &amp; Setup'!$BX$8, $F772/$E772, IF($H$8='Intro &amp; Setup'!$BX$8, $F772/$H772, "")))</f>
        <v/>
      </c>
      <c r="K772" s="97"/>
      <c r="L772" s="42" t="str">
        <f t="array" ref="L772">IF($W772="", "", IFERROR(INDEX('Standard Runs'!$D$11:$D$65, MATCH(1, ('Standard Runs'!$F$11:$F$65&lt;=E772)*('Standard Runs'!$G$11:$G$65&gt;=E772), 0)), ""))</f>
        <v/>
      </c>
      <c r="M772" s="45" t="str">
        <f t="shared" si="122"/>
        <v/>
      </c>
      <c r="N772" s="97"/>
      <c r="O772" s="52" t="str">
        <f t="shared" si="123"/>
        <v/>
      </c>
      <c r="P772" s="53" t="str">
        <f>IF(OR($L772="", $M772=""), "", COUNTIFS($L$11:$L$2510, $L772, $M$11:$M$2510, "&lt;"&amp;$M772)+1+COUNTIFS($L$11:$L772, $L772, $M$11:$M772, $M772)-1)</f>
        <v/>
      </c>
      <c r="Q772" s="97"/>
      <c r="R772" s="57" t="str">
        <f t="array" ref="R772">IF(OR($L772="", $M772=""), "", MIN(IF($L$11:$L$2510=$L772, $M$11:$M$2510)))</f>
        <v/>
      </c>
      <c r="S772" s="18" t="str">
        <f t="array" ref="S772">IF(OR($L772="", $M772=""), "", AVERAGEIF($L$11:$L$2510, $L772, $M$11:$M$2510))</f>
        <v/>
      </c>
      <c r="T772" s="21" t="str">
        <f t="array" ref="T772">IF(OR($L772="", $M772=""), "", MAX(IF($L$11:$L$2510=$L772, $M$11:$M$2510)))</f>
        <v/>
      </c>
      <c r="U772" s="97"/>
      <c r="W772" s="26" t="str">
        <f t="shared" si="124"/>
        <v/>
      </c>
      <c r="X772" s="26" t="str">
        <f t="shared" si="125"/>
        <v/>
      </c>
      <c r="Z772" s="48" t="str">
        <f>IFERROR(INDEX('Standard Runs'!$E$11:$E$65, MATCH($L772, 'Standard Runs'!$D$11:$D$65, 0)), "")</f>
        <v/>
      </c>
      <c r="AB772" s="26" t="str">
        <f t="shared" si="126"/>
        <v/>
      </c>
      <c r="AC772" s="26" t="str">
        <f t="shared" si="127"/>
        <v/>
      </c>
      <c r="AE772" s="26" t="str">
        <f t="shared" si="128"/>
        <v/>
      </c>
      <c r="AG772" s="26" t="str">
        <f>IF($D772="", "", COUNTIF($D$11:$D$2510, "&gt;"&amp;$D772)+1+COUNTIF($D$11:$D772, $D772)-1)</f>
        <v/>
      </c>
      <c r="AH772" s="92" t="str">
        <f t="shared" si="129"/>
        <v/>
      </c>
      <c r="AJ772" s="26" t="str">
        <f t="shared" si="130"/>
        <v/>
      </c>
      <c r="AK772" s="26" t="str">
        <f t="shared" si="131"/>
        <v/>
      </c>
    </row>
    <row r="773" spans="1:37" x14ac:dyDescent="0.25">
      <c r="A773" s="97"/>
      <c r="B773" s="26" t="str">
        <f t="shared" si="121"/>
        <v/>
      </c>
      <c r="C773" s="97"/>
      <c r="D773" s="123"/>
      <c r="E773" s="124"/>
      <c r="F773" s="125"/>
      <c r="G773" s="97"/>
      <c r="H773" s="24" t="str">
        <f>IF($E773="", "", IFERROR(ROUND($E773*INDEX('Intro &amp; Setup'!$BY$8:$BY$9, MATCH($E$8, 'Intro &amp; Setup'!$BX$8:$BX$9, 0)), 2), ""))</f>
        <v/>
      </c>
      <c r="I773" s="18" t="str">
        <f>IF(OR($E773="", $F773=""), "", IF($E$8='Intro &amp; Setup'!$BX$9, $F773/$E773, IF($H$8='Intro &amp; Setup'!$BX$9, $F773/$H773, "")))</f>
        <v/>
      </c>
      <c r="J773" s="21" t="str">
        <f>IF(OR($E773="", $F773=""), "", IF($E$8='Intro &amp; Setup'!$BX$8, $F773/$E773, IF($H$8='Intro &amp; Setup'!$BX$8, $F773/$H773, "")))</f>
        <v/>
      </c>
      <c r="K773" s="97"/>
      <c r="L773" s="42" t="str">
        <f t="array" ref="L773">IF($W773="", "", IFERROR(INDEX('Standard Runs'!$D$11:$D$65, MATCH(1, ('Standard Runs'!$F$11:$F$65&lt;=E773)*('Standard Runs'!$G$11:$G$65&gt;=E773), 0)), ""))</f>
        <v/>
      </c>
      <c r="M773" s="45" t="str">
        <f t="shared" si="122"/>
        <v/>
      </c>
      <c r="N773" s="97"/>
      <c r="O773" s="52" t="str">
        <f t="shared" si="123"/>
        <v/>
      </c>
      <c r="P773" s="53" t="str">
        <f>IF(OR($L773="", $M773=""), "", COUNTIFS($L$11:$L$2510, $L773, $M$11:$M$2510, "&lt;"&amp;$M773)+1+COUNTIFS($L$11:$L773, $L773, $M$11:$M773, $M773)-1)</f>
        <v/>
      </c>
      <c r="Q773" s="97"/>
      <c r="R773" s="57" t="str">
        <f t="array" ref="R773">IF(OR($L773="", $M773=""), "", MIN(IF($L$11:$L$2510=$L773, $M$11:$M$2510)))</f>
        <v/>
      </c>
      <c r="S773" s="18" t="str">
        <f t="array" ref="S773">IF(OR($L773="", $M773=""), "", AVERAGEIF($L$11:$L$2510, $L773, $M$11:$M$2510))</f>
        <v/>
      </c>
      <c r="T773" s="21" t="str">
        <f t="array" ref="T773">IF(OR($L773="", $M773=""), "", MAX(IF($L$11:$L$2510=$L773, $M$11:$M$2510)))</f>
        <v/>
      </c>
      <c r="U773" s="97"/>
      <c r="W773" s="26" t="str">
        <f t="shared" si="124"/>
        <v/>
      </c>
      <c r="X773" s="26" t="str">
        <f t="shared" si="125"/>
        <v/>
      </c>
      <c r="Z773" s="48" t="str">
        <f>IFERROR(INDEX('Standard Runs'!$E$11:$E$65, MATCH($L773, 'Standard Runs'!$D$11:$D$65, 0)), "")</f>
        <v/>
      </c>
      <c r="AB773" s="26" t="str">
        <f t="shared" si="126"/>
        <v/>
      </c>
      <c r="AC773" s="26" t="str">
        <f t="shared" si="127"/>
        <v/>
      </c>
      <c r="AE773" s="26" t="str">
        <f t="shared" si="128"/>
        <v/>
      </c>
      <c r="AG773" s="26" t="str">
        <f>IF($D773="", "", COUNTIF($D$11:$D$2510, "&gt;"&amp;$D773)+1+COUNTIF($D$11:$D773, $D773)-1)</f>
        <v/>
      </c>
      <c r="AH773" s="92" t="str">
        <f t="shared" si="129"/>
        <v/>
      </c>
      <c r="AJ773" s="26" t="str">
        <f t="shared" si="130"/>
        <v/>
      </c>
      <c r="AK773" s="26" t="str">
        <f t="shared" si="131"/>
        <v/>
      </c>
    </row>
    <row r="774" spans="1:37" x14ac:dyDescent="0.25">
      <c r="A774" s="97"/>
      <c r="B774" s="26" t="str">
        <f t="shared" si="121"/>
        <v/>
      </c>
      <c r="C774" s="97"/>
      <c r="D774" s="123"/>
      <c r="E774" s="124"/>
      <c r="F774" s="125"/>
      <c r="G774" s="97"/>
      <c r="H774" s="24" t="str">
        <f>IF($E774="", "", IFERROR(ROUND($E774*INDEX('Intro &amp; Setup'!$BY$8:$BY$9, MATCH($E$8, 'Intro &amp; Setup'!$BX$8:$BX$9, 0)), 2), ""))</f>
        <v/>
      </c>
      <c r="I774" s="18" t="str">
        <f>IF(OR($E774="", $F774=""), "", IF($E$8='Intro &amp; Setup'!$BX$9, $F774/$E774, IF($H$8='Intro &amp; Setup'!$BX$9, $F774/$H774, "")))</f>
        <v/>
      </c>
      <c r="J774" s="21" t="str">
        <f>IF(OR($E774="", $F774=""), "", IF($E$8='Intro &amp; Setup'!$BX$8, $F774/$E774, IF($H$8='Intro &amp; Setup'!$BX$8, $F774/$H774, "")))</f>
        <v/>
      </c>
      <c r="K774" s="97"/>
      <c r="L774" s="42" t="str">
        <f t="array" ref="L774">IF($W774="", "", IFERROR(INDEX('Standard Runs'!$D$11:$D$65, MATCH(1, ('Standard Runs'!$F$11:$F$65&lt;=E774)*('Standard Runs'!$G$11:$G$65&gt;=E774), 0)), ""))</f>
        <v/>
      </c>
      <c r="M774" s="45" t="str">
        <f t="shared" si="122"/>
        <v/>
      </c>
      <c r="N774" s="97"/>
      <c r="O774" s="52" t="str">
        <f t="shared" si="123"/>
        <v/>
      </c>
      <c r="P774" s="53" t="str">
        <f>IF(OR($L774="", $M774=""), "", COUNTIFS($L$11:$L$2510, $L774, $M$11:$M$2510, "&lt;"&amp;$M774)+1+COUNTIFS($L$11:$L774, $L774, $M$11:$M774, $M774)-1)</f>
        <v/>
      </c>
      <c r="Q774" s="97"/>
      <c r="R774" s="57" t="str">
        <f t="array" ref="R774">IF(OR($L774="", $M774=""), "", MIN(IF($L$11:$L$2510=$L774, $M$11:$M$2510)))</f>
        <v/>
      </c>
      <c r="S774" s="18" t="str">
        <f t="array" ref="S774">IF(OR($L774="", $M774=""), "", AVERAGEIF($L$11:$L$2510, $L774, $M$11:$M$2510))</f>
        <v/>
      </c>
      <c r="T774" s="21" t="str">
        <f t="array" ref="T774">IF(OR($L774="", $M774=""), "", MAX(IF($L$11:$L$2510=$L774, $M$11:$M$2510)))</f>
        <v/>
      </c>
      <c r="U774" s="97"/>
      <c r="W774" s="26" t="str">
        <f t="shared" si="124"/>
        <v/>
      </c>
      <c r="X774" s="26" t="str">
        <f t="shared" si="125"/>
        <v/>
      </c>
      <c r="Z774" s="48" t="str">
        <f>IFERROR(INDEX('Standard Runs'!$E$11:$E$65, MATCH($L774, 'Standard Runs'!$D$11:$D$65, 0)), "")</f>
        <v/>
      </c>
      <c r="AB774" s="26" t="str">
        <f t="shared" si="126"/>
        <v/>
      </c>
      <c r="AC774" s="26" t="str">
        <f t="shared" si="127"/>
        <v/>
      </c>
      <c r="AE774" s="26" t="str">
        <f t="shared" si="128"/>
        <v/>
      </c>
      <c r="AG774" s="26" t="str">
        <f>IF($D774="", "", COUNTIF($D$11:$D$2510, "&gt;"&amp;$D774)+1+COUNTIF($D$11:$D774, $D774)-1)</f>
        <v/>
      </c>
      <c r="AH774" s="92" t="str">
        <f t="shared" si="129"/>
        <v/>
      </c>
      <c r="AJ774" s="26" t="str">
        <f t="shared" si="130"/>
        <v/>
      </c>
      <c r="AK774" s="26" t="str">
        <f t="shared" si="131"/>
        <v/>
      </c>
    </row>
    <row r="775" spans="1:37" x14ac:dyDescent="0.25">
      <c r="A775" s="97"/>
      <c r="B775" s="26" t="str">
        <f t="shared" si="121"/>
        <v/>
      </c>
      <c r="C775" s="97"/>
      <c r="D775" s="123"/>
      <c r="E775" s="124"/>
      <c r="F775" s="125"/>
      <c r="G775" s="97"/>
      <c r="H775" s="24" t="str">
        <f>IF($E775="", "", IFERROR(ROUND($E775*INDEX('Intro &amp; Setup'!$BY$8:$BY$9, MATCH($E$8, 'Intro &amp; Setup'!$BX$8:$BX$9, 0)), 2), ""))</f>
        <v/>
      </c>
      <c r="I775" s="18" t="str">
        <f>IF(OR($E775="", $F775=""), "", IF($E$8='Intro &amp; Setup'!$BX$9, $F775/$E775, IF($H$8='Intro &amp; Setup'!$BX$9, $F775/$H775, "")))</f>
        <v/>
      </c>
      <c r="J775" s="21" t="str">
        <f>IF(OR($E775="", $F775=""), "", IF($E$8='Intro &amp; Setup'!$BX$8, $F775/$E775, IF($H$8='Intro &amp; Setup'!$BX$8, $F775/$H775, "")))</f>
        <v/>
      </c>
      <c r="K775" s="97"/>
      <c r="L775" s="42" t="str">
        <f t="array" ref="L775">IF($W775="", "", IFERROR(INDEX('Standard Runs'!$D$11:$D$65, MATCH(1, ('Standard Runs'!$F$11:$F$65&lt;=E775)*('Standard Runs'!$G$11:$G$65&gt;=E775), 0)), ""))</f>
        <v/>
      </c>
      <c r="M775" s="45" t="str">
        <f t="shared" si="122"/>
        <v/>
      </c>
      <c r="N775" s="97"/>
      <c r="O775" s="52" t="str">
        <f t="shared" si="123"/>
        <v/>
      </c>
      <c r="P775" s="53" t="str">
        <f>IF(OR($L775="", $M775=""), "", COUNTIFS($L$11:$L$2510, $L775, $M$11:$M$2510, "&lt;"&amp;$M775)+1+COUNTIFS($L$11:$L775, $L775, $M$11:$M775, $M775)-1)</f>
        <v/>
      </c>
      <c r="Q775" s="97"/>
      <c r="R775" s="57" t="str">
        <f t="array" ref="R775">IF(OR($L775="", $M775=""), "", MIN(IF($L$11:$L$2510=$L775, $M$11:$M$2510)))</f>
        <v/>
      </c>
      <c r="S775" s="18" t="str">
        <f t="array" ref="S775">IF(OR($L775="", $M775=""), "", AVERAGEIF($L$11:$L$2510, $L775, $M$11:$M$2510))</f>
        <v/>
      </c>
      <c r="T775" s="21" t="str">
        <f t="array" ref="T775">IF(OR($L775="", $M775=""), "", MAX(IF($L$11:$L$2510=$L775, $M$11:$M$2510)))</f>
        <v/>
      </c>
      <c r="U775" s="97"/>
      <c r="W775" s="26" t="str">
        <f t="shared" si="124"/>
        <v/>
      </c>
      <c r="X775" s="26" t="str">
        <f t="shared" si="125"/>
        <v/>
      </c>
      <c r="Z775" s="48" t="str">
        <f>IFERROR(INDEX('Standard Runs'!$E$11:$E$65, MATCH($L775, 'Standard Runs'!$D$11:$D$65, 0)), "")</f>
        <v/>
      </c>
      <c r="AB775" s="26" t="str">
        <f t="shared" si="126"/>
        <v/>
      </c>
      <c r="AC775" s="26" t="str">
        <f t="shared" si="127"/>
        <v/>
      </c>
      <c r="AE775" s="26" t="str">
        <f t="shared" si="128"/>
        <v/>
      </c>
      <c r="AG775" s="26" t="str">
        <f>IF($D775="", "", COUNTIF($D$11:$D$2510, "&gt;"&amp;$D775)+1+COUNTIF($D$11:$D775, $D775)-1)</f>
        <v/>
      </c>
      <c r="AH775" s="92" t="str">
        <f t="shared" si="129"/>
        <v/>
      </c>
      <c r="AJ775" s="26" t="str">
        <f t="shared" si="130"/>
        <v/>
      </c>
      <c r="AK775" s="26" t="str">
        <f t="shared" si="131"/>
        <v/>
      </c>
    </row>
    <row r="776" spans="1:37" x14ac:dyDescent="0.25">
      <c r="A776" s="97"/>
      <c r="B776" s="26" t="str">
        <f t="shared" si="121"/>
        <v/>
      </c>
      <c r="C776" s="97"/>
      <c r="D776" s="123"/>
      <c r="E776" s="124"/>
      <c r="F776" s="125"/>
      <c r="G776" s="97"/>
      <c r="H776" s="24" t="str">
        <f>IF($E776="", "", IFERROR(ROUND($E776*INDEX('Intro &amp; Setup'!$BY$8:$BY$9, MATCH($E$8, 'Intro &amp; Setup'!$BX$8:$BX$9, 0)), 2), ""))</f>
        <v/>
      </c>
      <c r="I776" s="18" t="str">
        <f>IF(OR($E776="", $F776=""), "", IF($E$8='Intro &amp; Setup'!$BX$9, $F776/$E776, IF($H$8='Intro &amp; Setup'!$BX$9, $F776/$H776, "")))</f>
        <v/>
      </c>
      <c r="J776" s="21" t="str">
        <f>IF(OR($E776="", $F776=""), "", IF($E$8='Intro &amp; Setup'!$BX$8, $F776/$E776, IF($H$8='Intro &amp; Setup'!$BX$8, $F776/$H776, "")))</f>
        <v/>
      </c>
      <c r="K776" s="97"/>
      <c r="L776" s="42" t="str">
        <f t="array" ref="L776">IF($W776="", "", IFERROR(INDEX('Standard Runs'!$D$11:$D$65, MATCH(1, ('Standard Runs'!$F$11:$F$65&lt;=E776)*('Standard Runs'!$G$11:$G$65&gt;=E776), 0)), ""))</f>
        <v/>
      </c>
      <c r="M776" s="45" t="str">
        <f t="shared" si="122"/>
        <v/>
      </c>
      <c r="N776" s="97"/>
      <c r="O776" s="52" t="str">
        <f t="shared" si="123"/>
        <v/>
      </c>
      <c r="P776" s="53" t="str">
        <f>IF(OR($L776="", $M776=""), "", COUNTIFS($L$11:$L$2510, $L776, $M$11:$M$2510, "&lt;"&amp;$M776)+1+COUNTIFS($L$11:$L776, $L776, $M$11:$M776, $M776)-1)</f>
        <v/>
      </c>
      <c r="Q776" s="97"/>
      <c r="R776" s="57" t="str">
        <f t="array" ref="R776">IF(OR($L776="", $M776=""), "", MIN(IF($L$11:$L$2510=$L776, $M$11:$M$2510)))</f>
        <v/>
      </c>
      <c r="S776" s="18" t="str">
        <f t="array" ref="S776">IF(OR($L776="", $M776=""), "", AVERAGEIF($L$11:$L$2510, $L776, $M$11:$M$2510))</f>
        <v/>
      </c>
      <c r="T776" s="21" t="str">
        <f t="array" ref="T776">IF(OR($L776="", $M776=""), "", MAX(IF($L$11:$L$2510=$L776, $M$11:$M$2510)))</f>
        <v/>
      </c>
      <c r="U776" s="97"/>
      <c r="W776" s="26" t="str">
        <f t="shared" si="124"/>
        <v/>
      </c>
      <c r="X776" s="26" t="str">
        <f t="shared" si="125"/>
        <v/>
      </c>
      <c r="Z776" s="48" t="str">
        <f>IFERROR(INDEX('Standard Runs'!$E$11:$E$65, MATCH($L776, 'Standard Runs'!$D$11:$D$65, 0)), "")</f>
        <v/>
      </c>
      <c r="AB776" s="26" t="str">
        <f t="shared" si="126"/>
        <v/>
      </c>
      <c r="AC776" s="26" t="str">
        <f t="shared" si="127"/>
        <v/>
      </c>
      <c r="AE776" s="26" t="str">
        <f t="shared" si="128"/>
        <v/>
      </c>
      <c r="AG776" s="26" t="str">
        <f>IF($D776="", "", COUNTIF($D$11:$D$2510, "&gt;"&amp;$D776)+1+COUNTIF($D$11:$D776, $D776)-1)</f>
        <v/>
      </c>
      <c r="AH776" s="92" t="str">
        <f t="shared" si="129"/>
        <v/>
      </c>
      <c r="AJ776" s="26" t="str">
        <f t="shared" si="130"/>
        <v/>
      </c>
      <c r="AK776" s="26" t="str">
        <f t="shared" si="131"/>
        <v/>
      </c>
    </row>
    <row r="777" spans="1:37" x14ac:dyDescent="0.25">
      <c r="A777" s="97"/>
      <c r="B777" s="26" t="str">
        <f t="shared" si="121"/>
        <v/>
      </c>
      <c r="C777" s="97"/>
      <c r="D777" s="123"/>
      <c r="E777" s="124"/>
      <c r="F777" s="125"/>
      <c r="G777" s="97"/>
      <c r="H777" s="24" t="str">
        <f>IF($E777="", "", IFERROR(ROUND($E777*INDEX('Intro &amp; Setup'!$BY$8:$BY$9, MATCH($E$8, 'Intro &amp; Setup'!$BX$8:$BX$9, 0)), 2), ""))</f>
        <v/>
      </c>
      <c r="I777" s="18" t="str">
        <f>IF(OR($E777="", $F777=""), "", IF($E$8='Intro &amp; Setup'!$BX$9, $F777/$E777, IF($H$8='Intro &amp; Setup'!$BX$9, $F777/$H777, "")))</f>
        <v/>
      </c>
      <c r="J777" s="21" t="str">
        <f>IF(OR($E777="", $F777=""), "", IF($E$8='Intro &amp; Setup'!$BX$8, $F777/$E777, IF($H$8='Intro &amp; Setup'!$BX$8, $F777/$H777, "")))</f>
        <v/>
      </c>
      <c r="K777" s="97"/>
      <c r="L777" s="42" t="str">
        <f t="array" ref="L777">IF($W777="", "", IFERROR(INDEX('Standard Runs'!$D$11:$D$65, MATCH(1, ('Standard Runs'!$F$11:$F$65&lt;=E777)*('Standard Runs'!$G$11:$G$65&gt;=E777), 0)), ""))</f>
        <v/>
      </c>
      <c r="M777" s="45" t="str">
        <f t="shared" si="122"/>
        <v/>
      </c>
      <c r="N777" s="97"/>
      <c r="O777" s="52" t="str">
        <f t="shared" si="123"/>
        <v/>
      </c>
      <c r="P777" s="53" t="str">
        <f>IF(OR($L777="", $M777=""), "", COUNTIFS($L$11:$L$2510, $L777, $M$11:$M$2510, "&lt;"&amp;$M777)+1+COUNTIFS($L$11:$L777, $L777, $M$11:$M777, $M777)-1)</f>
        <v/>
      </c>
      <c r="Q777" s="97"/>
      <c r="R777" s="57" t="str">
        <f t="array" ref="R777">IF(OR($L777="", $M777=""), "", MIN(IF($L$11:$L$2510=$L777, $M$11:$M$2510)))</f>
        <v/>
      </c>
      <c r="S777" s="18" t="str">
        <f t="array" ref="S777">IF(OR($L777="", $M777=""), "", AVERAGEIF($L$11:$L$2510, $L777, $M$11:$M$2510))</f>
        <v/>
      </c>
      <c r="T777" s="21" t="str">
        <f t="array" ref="T777">IF(OR($L777="", $M777=""), "", MAX(IF($L$11:$L$2510=$L777, $M$11:$M$2510)))</f>
        <v/>
      </c>
      <c r="U777" s="97"/>
      <c r="W777" s="26" t="str">
        <f t="shared" si="124"/>
        <v/>
      </c>
      <c r="X777" s="26" t="str">
        <f t="shared" si="125"/>
        <v/>
      </c>
      <c r="Z777" s="48" t="str">
        <f>IFERROR(INDEX('Standard Runs'!$E$11:$E$65, MATCH($L777, 'Standard Runs'!$D$11:$D$65, 0)), "")</f>
        <v/>
      </c>
      <c r="AB777" s="26" t="str">
        <f t="shared" si="126"/>
        <v/>
      </c>
      <c r="AC777" s="26" t="str">
        <f t="shared" si="127"/>
        <v/>
      </c>
      <c r="AE777" s="26" t="str">
        <f t="shared" si="128"/>
        <v/>
      </c>
      <c r="AG777" s="26" t="str">
        <f>IF($D777="", "", COUNTIF($D$11:$D$2510, "&gt;"&amp;$D777)+1+COUNTIF($D$11:$D777, $D777)-1)</f>
        <v/>
      </c>
      <c r="AH777" s="92" t="str">
        <f t="shared" si="129"/>
        <v/>
      </c>
      <c r="AJ777" s="26" t="str">
        <f t="shared" si="130"/>
        <v/>
      </c>
      <c r="AK777" s="26" t="str">
        <f t="shared" si="131"/>
        <v/>
      </c>
    </row>
    <row r="778" spans="1:37" x14ac:dyDescent="0.25">
      <c r="A778" s="97"/>
      <c r="B778" s="26" t="str">
        <f t="shared" si="121"/>
        <v/>
      </c>
      <c r="C778" s="97"/>
      <c r="D778" s="123"/>
      <c r="E778" s="124"/>
      <c r="F778" s="125"/>
      <c r="G778" s="97"/>
      <c r="H778" s="24" t="str">
        <f>IF($E778="", "", IFERROR(ROUND($E778*INDEX('Intro &amp; Setup'!$BY$8:$BY$9, MATCH($E$8, 'Intro &amp; Setup'!$BX$8:$BX$9, 0)), 2), ""))</f>
        <v/>
      </c>
      <c r="I778" s="18" t="str">
        <f>IF(OR($E778="", $F778=""), "", IF($E$8='Intro &amp; Setup'!$BX$9, $F778/$E778, IF($H$8='Intro &amp; Setup'!$BX$9, $F778/$H778, "")))</f>
        <v/>
      </c>
      <c r="J778" s="21" t="str">
        <f>IF(OR($E778="", $F778=""), "", IF($E$8='Intro &amp; Setup'!$BX$8, $F778/$E778, IF($H$8='Intro &amp; Setup'!$BX$8, $F778/$H778, "")))</f>
        <v/>
      </c>
      <c r="K778" s="97"/>
      <c r="L778" s="42" t="str">
        <f t="array" ref="L778">IF($W778="", "", IFERROR(INDEX('Standard Runs'!$D$11:$D$65, MATCH(1, ('Standard Runs'!$F$11:$F$65&lt;=E778)*('Standard Runs'!$G$11:$G$65&gt;=E778), 0)), ""))</f>
        <v/>
      </c>
      <c r="M778" s="45" t="str">
        <f t="shared" si="122"/>
        <v/>
      </c>
      <c r="N778" s="97"/>
      <c r="O778" s="52" t="str">
        <f t="shared" si="123"/>
        <v/>
      </c>
      <c r="P778" s="53" t="str">
        <f>IF(OR($L778="", $M778=""), "", COUNTIFS($L$11:$L$2510, $L778, $M$11:$M$2510, "&lt;"&amp;$M778)+1+COUNTIFS($L$11:$L778, $L778, $M$11:$M778, $M778)-1)</f>
        <v/>
      </c>
      <c r="Q778" s="97"/>
      <c r="R778" s="57" t="str">
        <f t="array" ref="R778">IF(OR($L778="", $M778=""), "", MIN(IF($L$11:$L$2510=$L778, $M$11:$M$2510)))</f>
        <v/>
      </c>
      <c r="S778" s="18" t="str">
        <f t="array" ref="S778">IF(OR($L778="", $M778=""), "", AVERAGEIF($L$11:$L$2510, $L778, $M$11:$M$2510))</f>
        <v/>
      </c>
      <c r="T778" s="21" t="str">
        <f t="array" ref="T778">IF(OR($L778="", $M778=""), "", MAX(IF($L$11:$L$2510=$L778, $M$11:$M$2510)))</f>
        <v/>
      </c>
      <c r="U778" s="97"/>
      <c r="W778" s="26" t="str">
        <f t="shared" si="124"/>
        <v/>
      </c>
      <c r="X778" s="26" t="str">
        <f t="shared" si="125"/>
        <v/>
      </c>
      <c r="Z778" s="48" t="str">
        <f>IFERROR(INDEX('Standard Runs'!$E$11:$E$65, MATCH($L778, 'Standard Runs'!$D$11:$D$65, 0)), "")</f>
        <v/>
      </c>
      <c r="AB778" s="26" t="str">
        <f t="shared" si="126"/>
        <v/>
      </c>
      <c r="AC778" s="26" t="str">
        <f t="shared" si="127"/>
        <v/>
      </c>
      <c r="AE778" s="26" t="str">
        <f t="shared" si="128"/>
        <v/>
      </c>
      <c r="AG778" s="26" t="str">
        <f>IF($D778="", "", COUNTIF($D$11:$D$2510, "&gt;"&amp;$D778)+1+COUNTIF($D$11:$D778, $D778)-1)</f>
        <v/>
      </c>
      <c r="AH778" s="92" t="str">
        <f t="shared" si="129"/>
        <v/>
      </c>
      <c r="AJ778" s="26" t="str">
        <f t="shared" si="130"/>
        <v/>
      </c>
      <c r="AK778" s="26" t="str">
        <f t="shared" si="131"/>
        <v/>
      </c>
    </row>
    <row r="779" spans="1:37" x14ac:dyDescent="0.25">
      <c r="A779" s="97"/>
      <c r="B779" s="26" t="str">
        <f t="shared" si="121"/>
        <v/>
      </c>
      <c r="C779" s="97"/>
      <c r="D779" s="123"/>
      <c r="E779" s="124"/>
      <c r="F779" s="125"/>
      <c r="G779" s="97"/>
      <c r="H779" s="24" t="str">
        <f>IF($E779="", "", IFERROR(ROUND($E779*INDEX('Intro &amp; Setup'!$BY$8:$BY$9, MATCH($E$8, 'Intro &amp; Setup'!$BX$8:$BX$9, 0)), 2), ""))</f>
        <v/>
      </c>
      <c r="I779" s="18" t="str">
        <f>IF(OR($E779="", $F779=""), "", IF($E$8='Intro &amp; Setup'!$BX$9, $F779/$E779, IF($H$8='Intro &amp; Setup'!$BX$9, $F779/$H779, "")))</f>
        <v/>
      </c>
      <c r="J779" s="21" t="str">
        <f>IF(OR($E779="", $F779=""), "", IF($E$8='Intro &amp; Setup'!$BX$8, $F779/$E779, IF($H$8='Intro &amp; Setup'!$BX$8, $F779/$H779, "")))</f>
        <v/>
      </c>
      <c r="K779" s="97"/>
      <c r="L779" s="42" t="str">
        <f t="array" ref="L779">IF($W779="", "", IFERROR(INDEX('Standard Runs'!$D$11:$D$65, MATCH(1, ('Standard Runs'!$F$11:$F$65&lt;=E779)*('Standard Runs'!$G$11:$G$65&gt;=E779), 0)), ""))</f>
        <v/>
      </c>
      <c r="M779" s="45" t="str">
        <f t="shared" si="122"/>
        <v/>
      </c>
      <c r="N779" s="97"/>
      <c r="O779" s="52" t="str">
        <f t="shared" si="123"/>
        <v/>
      </c>
      <c r="P779" s="53" t="str">
        <f>IF(OR($L779="", $M779=""), "", COUNTIFS($L$11:$L$2510, $L779, $M$11:$M$2510, "&lt;"&amp;$M779)+1+COUNTIFS($L$11:$L779, $L779, $M$11:$M779, $M779)-1)</f>
        <v/>
      </c>
      <c r="Q779" s="97"/>
      <c r="R779" s="57" t="str">
        <f t="array" ref="R779">IF(OR($L779="", $M779=""), "", MIN(IF($L$11:$L$2510=$L779, $M$11:$M$2510)))</f>
        <v/>
      </c>
      <c r="S779" s="18" t="str">
        <f t="array" ref="S779">IF(OR($L779="", $M779=""), "", AVERAGEIF($L$11:$L$2510, $L779, $M$11:$M$2510))</f>
        <v/>
      </c>
      <c r="T779" s="21" t="str">
        <f t="array" ref="T779">IF(OR($L779="", $M779=""), "", MAX(IF($L$11:$L$2510=$L779, $M$11:$M$2510)))</f>
        <v/>
      </c>
      <c r="U779" s="97"/>
      <c r="W779" s="26" t="str">
        <f t="shared" si="124"/>
        <v/>
      </c>
      <c r="X779" s="26" t="str">
        <f t="shared" si="125"/>
        <v/>
      </c>
      <c r="Z779" s="48" t="str">
        <f>IFERROR(INDEX('Standard Runs'!$E$11:$E$65, MATCH($L779, 'Standard Runs'!$D$11:$D$65, 0)), "")</f>
        <v/>
      </c>
      <c r="AB779" s="26" t="str">
        <f t="shared" si="126"/>
        <v/>
      </c>
      <c r="AC779" s="26" t="str">
        <f t="shared" si="127"/>
        <v/>
      </c>
      <c r="AE779" s="26" t="str">
        <f t="shared" si="128"/>
        <v/>
      </c>
      <c r="AG779" s="26" t="str">
        <f>IF($D779="", "", COUNTIF($D$11:$D$2510, "&gt;"&amp;$D779)+1+COUNTIF($D$11:$D779, $D779)-1)</f>
        <v/>
      </c>
      <c r="AH779" s="92" t="str">
        <f t="shared" si="129"/>
        <v/>
      </c>
      <c r="AJ779" s="26" t="str">
        <f t="shared" si="130"/>
        <v/>
      </c>
      <c r="AK779" s="26" t="str">
        <f t="shared" si="131"/>
        <v/>
      </c>
    </row>
    <row r="780" spans="1:37" x14ac:dyDescent="0.25">
      <c r="A780" s="97"/>
      <c r="B780" s="26" t="str">
        <f t="shared" ref="B780:B843" si="132">IF($P780="", "", IFERROR(INDEX($X$3:$X$5, MATCH($P780, $Y$3:$Y$5, 0)), ""))</f>
        <v/>
      </c>
      <c r="C780" s="97"/>
      <c r="D780" s="123"/>
      <c r="E780" s="124"/>
      <c r="F780" s="125"/>
      <c r="G780" s="97"/>
      <c r="H780" s="24" t="str">
        <f>IF($E780="", "", IFERROR(ROUND($E780*INDEX('Intro &amp; Setup'!$BY$8:$BY$9, MATCH($E$8, 'Intro &amp; Setup'!$BX$8:$BX$9, 0)), 2), ""))</f>
        <v/>
      </c>
      <c r="I780" s="18" t="str">
        <f>IF(OR($E780="", $F780=""), "", IF($E$8='Intro &amp; Setup'!$BX$9, $F780/$E780, IF($H$8='Intro &amp; Setup'!$BX$9, $F780/$H780, "")))</f>
        <v/>
      </c>
      <c r="J780" s="21" t="str">
        <f>IF(OR($E780="", $F780=""), "", IF($E$8='Intro &amp; Setup'!$BX$8, $F780/$E780, IF($H$8='Intro &amp; Setup'!$BX$8, $F780/$H780, "")))</f>
        <v/>
      </c>
      <c r="K780" s="97"/>
      <c r="L780" s="42" t="str">
        <f t="array" ref="L780">IF($W780="", "", IFERROR(INDEX('Standard Runs'!$D$11:$D$65, MATCH(1, ('Standard Runs'!$F$11:$F$65&lt;=E780)*('Standard Runs'!$G$11:$G$65&gt;=E780), 0)), ""))</f>
        <v/>
      </c>
      <c r="M780" s="45" t="str">
        <f t="shared" ref="M780:M843" si="133">IFERROR($F780/$E780*$Z780, "")</f>
        <v/>
      </c>
      <c r="N780" s="97"/>
      <c r="O780" s="52" t="str">
        <f t="shared" ref="O780:O843" si="134">IF($L780="", "", COUNTIF($L$11:$L$2510, $L780))</f>
        <v/>
      </c>
      <c r="P780" s="53" t="str">
        <f>IF(OR($L780="", $M780=""), "", COUNTIFS($L$11:$L$2510, $L780, $M$11:$M$2510, "&lt;"&amp;$M780)+1+COUNTIFS($L$11:$L780, $L780, $M$11:$M780, $M780)-1)</f>
        <v/>
      </c>
      <c r="Q780" s="97"/>
      <c r="R780" s="57" t="str">
        <f t="array" ref="R780">IF(OR($L780="", $M780=""), "", MIN(IF($L$11:$L$2510=$L780, $M$11:$M$2510)))</f>
        <v/>
      </c>
      <c r="S780" s="18" t="str">
        <f t="array" ref="S780">IF(OR($L780="", $M780=""), "", AVERAGEIF($L$11:$L$2510, $L780, $M$11:$M$2510))</f>
        <v/>
      </c>
      <c r="T780" s="21" t="str">
        <f t="array" ref="T780">IF(OR($L780="", $M780=""), "", MAX(IF($L$11:$L$2510=$L780, $M$11:$M$2510)))</f>
        <v/>
      </c>
      <c r="U780" s="97"/>
      <c r="W780" s="26" t="str">
        <f t="shared" ref="W780:W843" si="135">IF(AND($D780="", $E780="", $F780=""), "", "X")</f>
        <v/>
      </c>
      <c r="X780" s="26" t="str">
        <f t="shared" ref="X780:X843" si="136">IF($W780="", "", IF($L780="", "X", ""))</f>
        <v/>
      </c>
      <c r="Z780" s="48" t="str">
        <f>IFERROR(INDEX('Standard Runs'!$E$11:$E$65, MATCH($L780, 'Standard Runs'!$D$11:$D$65, 0)), "")</f>
        <v/>
      </c>
      <c r="AB780" s="26" t="str">
        <f t="shared" ref="AB780:AB843" si="137">IF($B780="", "", _xlfn.CONCAT($L780, " - ", $P780))</f>
        <v/>
      </c>
      <c r="AC780" s="26" t="str">
        <f t="shared" ref="AC780:AC843" si="138">IF(COUNTIF($D780:$F780, "")=0, "X", "")</f>
        <v/>
      </c>
      <c r="AE780" s="26" t="str">
        <f t="shared" ref="AE780:AE843" si="139">IF($P780="", "", IF($P780=1, _xlfn.CONCAT($L780, " - ", $AE$7), IF($P780=$O780, _xlfn.CONCAT($L780, " - ", $AE$8), "")))</f>
        <v/>
      </c>
      <c r="AG780" s="26" t="str">
        <f>IF($D780="", "", COUNTIF($D$11:$D$2510, "&gt;"&amp;$D780)+1+COUNTIF($D$11:$D780, $D780)-1)</f>
        <v/>
      </c>
      <c r="AH780" s="92" t="str">
        <f t="shared" ref="AH780:AH843" si="140">IF(OR($M780="", $Z780=""), "", $M780/$Z780)</f>
        <v/>
      </c>
      <c r="AJ780" s="26" t="str">
        <f t="shared" ref="AJ780:AJ843" si="141">IF(OR($AJ$8="", $AG780=""), "", IF($AJ$8=$L780, $AG780, ""))</f>
        <v/>
      </c>
      <c r="AK780" s="26" t="str">
        <f t="shared" ref="AK780:AK843" si="142">IF($AJ780="", "", COUNTIF($AJ$11:$AJ$2510, "&lt;"&amp;$AJ780)+1)</f>
        <v/>
      </c>
    </row>
    <row r="781" spans="1:37" x14ac:dyDescent="0.25">
      <c r="A781" s="97"/>
      <c r="B781" s="26" t="str">
        <f t="shared" si="132"/>
        <v/>
      </c>
      <c r="C781" s="97"/>
      <c r="D781" s="123"/>
      <c r="E781" s="124"/>
      <c r="F781" s="125"/>
      <c r="G781" s="97"/>
      <c r="H781" s="24" t="str">
        <f>IF($E781="", "", IFERROR(ROUND($E781*INDEX('Intro &amp; Setup'!$BY$8:$BY$9, MATCH($E$8, 'Intro &amp; Setup'!$BX$8:$BX$9, 0)), 2), ""))</f>
        <v/>
      </c>
      <c r="I781" s="18" t="str">
        <f>IF(OR($E781="", $F781=""), "", IF($E$8='Intro &amp; Setup'!$BX$9, $F781/$E781, IF($H$8='Intro &amp; Setup'!$BX$9, $F781/$H781, "")))</f>
        <v/>
      </c>
      <c r="J781" s="21" t="str">
        <f>IF(OR($E781="", $F781=""), "", IF($E$8='Intro &amp; Setup'!$BX$8, $F781/$E781, IF($H$8='Intro &amp; Setup'!$BX$8, $F781/$H781, "")))</f>
        <v/>
      </c>
      <c r="K781" s="97"/>
      <c r="L781" s="42" t="str">
        <f t="array" ref="L781">IF($W781="", "", IFERROR(INDEX('Standard Runs'!$D$11:$D$65, MATCH(1, ('Standard Runs'!$F$11:$F$65&lt;=E781)*('Standard Runs'!$G$11:$G$65&gt;=E781), 0)), ""))</f>
        <v/>
      </c>
      <c r="M781" s="45" t="str">
        <f t="shared" si="133"/>
        <v/>
      </c>
      <c r="N781" s="97"/>
      <c r="O781" s="52" t="str">
        <f t="shared" si="134"/>
        <v/>
      </c>
      <c r="P781" s="53" t="str">
        <f>IF(OR($L781="", $M781=""), "", COUNTIFS($L$11:$L$2510, $L781, $M$11:$M$2510, "&lt;"&amp;$M781)+1+COUNTIFS($L$11:$L781, $L781, $M$11:$M781, $M781)-1)</f>
        <v/>
      </c>
      <c r="Q781" s="97"/>
      <c r="R781" s="57" t="str">
        <f t="array" ref="R781">IF(OR($L781="", $M781=""), "", MIN(IF($L$11:$L$2510=$L781, $M$11:$M$2510)))</f>
        <v/>
      </c>
      <c r="S781" s="18" t="str">
        <f t="array" ref="S781">IF(OR($L781="", $M781=""), "", AVERAGEIF($L$11:$L$2510, $L781, $M$11:$M$2510))</f>
        <v/>
      </c>
      <c r="T781" s="21" t="str">
        <f t="array" ref="T781">IF(OR($L781="", $M781=""), "", MAX(IF($L$11:$L$2510=$L781, $M$11:$M$2510)))</f>
        <v/>
      </c>
      <c r="U781" s="97"/>
      <c r="W781" s="26" t="str">
        <f t="shared" si="135"/>
        <v/>
      </c>
      <c r="X781" s="26" t="str">
        <f t="shared" si="136"/>
        <v/>
      </c>
      <c r="Z781" s="48" t="str">
        <f>IFERROR(INDEX('Standard Runs'!$E$11:$E$65, MATCH($L781, 'Standard Runs'!$D$11:$D$65, 0)), "")</f>
        <v/>
      </c>
      <c r="AB781" s="26" t="str">
        <f t="shared" si="137"/>
        <v/>
      </c>
      <c r="AC781" s="26" t="str">
        <f t="shared" si="138"/>
        <v/>
      </c>
      <c r="AE781" s="26" t="str">
        <f t="shared" si="139"/>
        <v/>
      </c>
      <c r="AG781" s="26" t="str">
        <f>IF($D781="", "", COUNTIF($D$11:$D$2510, "&gt;"&amp;$D781)+1+COUNTIF($D$11:$D781, $D781)-1)</f>
        <v/>
      </c>
      <c r="AH781" s="92" t="str">
        <f t="shared" si="140"/>
        <v/>
      </c>
      <c r="AJ781" s="26" t="str">
        <f t="shared" si="141"/>
        <v/>
      </c>
      <c r="AK781" s="26" t="str">
        <f t="shared" si="142"/>
        <v/>
      </c>
    </row>
    <row r="782" spans="1:37" x14ac:dyDescent="0.25">
      <c r="A782" s="97"/>
      <c r="B782" s="26" t="str">
        <f t="shared" si="132"/>
        <v/>
      </c>
      <c r="C782" s="97"/>
      <c r="D782" s="123"/>
      <c r="E782" s="124"/>
      <c r="F782" s="125"/>
      <c r="G782" s="97"/>
      <c r="H782" s="24" t="str">
        <f>IF($E782="", "", IFERROR(ROUND($E782*INDEX('Intro &amp; Setup'!$BY$8:$BY$9, MATCH($E$8, 'Intro &amp; Setup'!$BX$8:$BX$9, 0)), 2), ""))</f>
        <v/>
      </c>
      <c r="I782" s="18" t="str">
        <f>IF(OR($E782="", $F782=""), "", IF($E$8='Intro &amp; Setup'!$BX$9, $F782/$E782, IF($H$8='Intro &amp; Setup'!$BX$9, $F782/$H782, "")))</f>
        <v/>
      </c>
      <c r="J782" s="21" t="str">
        <f>IF(OR($E782="", $F782=""), "", IF($E$8='Intro &amp; Setup'!$BX$8, $F782/$E782, IF($H$8='Intro &amp; Setup'!$BX$8, $F782/$H782, "")))</f>
        <v/>
      </c>
      <c r="K782" s="97"/>
      <c r="L782" s="42" t="str">
        <f t="array" ref="L782">IF($W782="", "", IFERROR(INDEX('Standard Runs'!$D$11:$D$65, MATCH(1, ('Standard Runs'!$F$11:$F$65&lt;=E782)*('Standard Runs'!$G$11:$G$65&gt;=E782), 0)), ""))</f>
        <v/>
      </c>
      <c r="M782" s="45" t="str">
        <f t="shared" si="133"/>
        <v/>
      </c>
      <c r="N782" s="97"/>
      <c r="O782" s="52" t="str">
        <f t="shared" si="134"/>
        <v/>
      </c>
      <c r="P782" s="53" t="str">
        <f>IF(OR($L782="", $M782=""), "", COUNTIFS($L$11:$L$2510, $L782, $M$11:$M$2510, "&lt;"&amp;$M782)+1+COUNTIFS($L$11:$L782, $L782, $M$11:$M782, $M782)-1)</f>
        <v/>
      </c>
      <c r="Q782" s="97"/>
      <c r="R782" s="57" t="str">
        <f t="array" ref="R782">IF(OR($L782="", $M782=""), "", MIN(IF($L$11:$L$2510=$L782, $M$11:$M$2510)))</f>
        <v/>
      </c>
      <c r="S782" s="18" t="str">
        <f t="array" ref="S782">IF(OR($L782="", $M782=""), "", AVERAGEIF($L$11:$L$2510, $L782, $M$11:$M$2510))</f>
        <v/>
      </c>
      <c r="T782" s="21" t="str">
        <f t="array" ref="T782">IF(OR($L782="", $M782=""), "", MAX(IF($L$11:$L$2510=$L782, $M$11:$M$2510)))</f>
        <v/>
      </c>
      <c r="U782" s="97"/>
      <c r="W782" s="26" t="str">
        <f t="shared" si="135"/>
        <v/>
      </c>
      <c r="X782" s="26" t="str">
        <f t="shared" si="136"/>
        <v/>
      </c>
      <c r="Z782" s="48" t="str">
        <f>IFERROR(INDEX('Standard Runs'!$E$11:$E$65, MATCH($L782, 'Standard Runs'!$D$11:$D$65, 0)), "")</f>
        <v/>
      </c>
      <c r="AB782" s="26" t="str">
        <f t="shared" si="137"/>
        <v/>
      </c>
      <c r="AC782" s="26" t="str">
        <f t="shared" si="138"/>
        <v/>
      </c>
      <c r="AE782" s="26" t="str">
        <f t="shared" si="139"/>
        <v/>
      </c>
      <c r="AG782" s="26" t="str">
        <f>IF($D782="", "", COUNTIF($D$11:$D$2510, "&gt;"&amp;$D782)+1+COUNTIF($D$11:$D782, $D782)-1)</f>
        <v/>
      </c>
      <c r="AH782" s="92" t="str">
        <f t="shared" si="140"/>
        <v/>
      </c>
      <c r="AJ782" s="26" t="str">
        <f t="shared" si="141"/>
        <v/>
      </c>
      <c r="AK782" s="26" t="str">
        <f t="shared" si="142"/>
        <v/>
      </c>
    </row>
    <row r="783" spans="1:37" x14ac:dyDescent="0.25">
      <c r="A783" s="97"/>
      <c r="B783" s="26" t="str">
        <f t="shared" si="132"/>
        <v/>
      </c>
      <c r="C783" s="97"/>
      <c r="D783" s="123"/>
      <c r="E783" s="124"/>
      <c r="F783" s="125"/>
      <c r="G783" s="97"/>
      <c r="H783" s="24" t="str">
        <f>IF($E783="", "", IFERROR(ROUND($E783*INDEX('Intro &amp; Setup'!$BY$8:$BY$9, MATCH($E$8, 'Intro &amp; Setup'!$BX$8:$BX$9, 0)), 2), ""))</f>
        <v/>
      </c>
      <c r="I783" s="18" t="str">
        <f>IF(OR($E783="", $F783=""), "", IF($E$8='Intro &amp; Setup'!$BX$9, $F783/$E783, IF($H$8='Intro &amp; Setup'!$BX$9, $F783/$H783, "")))</f>
        <v/>
      </c>
      <c r="J783" s="21" t="str">
        <f>IF(OR($E783="", $F783=""), "", IF($E$8='Intro &amp; Setup'!$BX$8, $F783/$E783, IF($H$8='Intro &amp; Setup'!$BX$8, $F783/$H783, "")))</f>
        <v/>
      </c>
      <c r="K783" s="97"/>
      <c r="L783" s="42" t="str">
        <f t="array" ref="L783">IF($W783="", "", IFERROR(INDEX('Standard Runs'!$D$11:$D$65, MATCH(1, ('Standard Runs'!$F$11:$F$65&lt;=E783)*('Standard Runs'!$G$11:$G$65&gt;=E783), 0)), ""))</f>
        <v/>
      </c>
      <c r="M783" s="45" t="str">
        <f t="shared" si="133"/>
        <v/>
      </c>
      <c r="N783" s="97"/>
      <c r="O783" s="52" t="str">
        <f t="shared" si="134"/>
        <v/>
      </c>
      <c r="P783" s="53" t="str">
        <f>IF(OR($L783="", $M783=""), "", COUNTIFS($L$11:$L$2510, $L783, $M$11:$M$2510, "&lt;"&amp;$M783)+1+COUNTIFS($L$11:$L783, $L783, $M$11:$M783, $M783)-1)</f>
        <v/>
      </c>
      <c r="Q783" s="97"/>
      <c r="R783" s="57" t="str">
        <f t="array" ref="R783">IF(OR($L783="", $M783=""), "", MIN(IF($L$11:$L$2510=$L783, $M$11:$M$2510)))</f>
        <v/>
      </c>
      <c r="S783" s="18" t="str">
        <f t="array" ref="S783">IF(OR($L783="", $M783=""), "", AVERAGEIF($L$11:$L$2510, $L783, $M$11:$M$2510))</f>
        <v/>
      </c>
      <c r="T783" s="21" t="str">
        <f t="array" ref="T783">IF(OR($L783="", $M783=""), "", MAX(IF($L$11:$L$2510=$L783, $M$11:$M$2510)))</f>
        <v/>
      </c>
      <c r="U783" s="97"/>
      <c r="W783" s="26" t="str">
        <f t="shared" si="135"/>
        <v/>
      </c>
      <c r="X783" s="26" t="str">
        <f t="shared" si="136"/>
        <v/>
      </c>
      <c r="Z783" s="48" t="str">
        <f>IFERROR(INDEX('Standard Runs'!$E$11:$E$65, MATCH($L783, 'Standard Runs'!$D$11:$D$65, 0)), "")</f>
        <v/>
      </c>
      <c r="AB783" s="26" t="str">
        <f t="shared" si="137"/>
        <v/>
      </c>
      <c r="AC783" s="26" t="str">
        <f t="shared" si="138"/>
        <v/>
      </c>
      <c r="AE783" s="26" t="str">
        <f t="shared" si="139"/>
        <v/>
      </c>
      <c r="AG783" s="26" t="str">
        <f>IF($D783="", "", COUNTIF($D$11:$D$2510, "&gt;"&amp;$D783)+1+COUNTIF($D$11:$D783, $D783)-1)</f>
        <v/>
      </c>
      <c r="AH783" s="92" t="str">
        <f t="shared" si="140"/>
        <v/>
      </c>
      <c r="AJ783" s="26" t="str">
        <f t="shared" si="141"/>
        <v/>
      </c>
      <c r="AK783" s="26" t="str">
        <f t="shared" si="142"/>
        <v/>
      </c>
    </row>
    <row r="784" spans="1:37" x14ac:dyDescent="0.25">
      <c r="A784" s="97"/>
      <c r="B784" s="26" t="str">
        <f t="shared" si="132"/>
        <v/>
      </c>
      <c r="C784" s="97"/>
      <c r="D784" s="123"/>
      <c r="E784" s="124"/>
      <c r="F784" s="125"/>
      <c r="G784" s="97"/>
      <c r="H784" s="24" t="str">
        <f>IF($E784="", "", IFERROR(ROUND($E784*INDEX('Intro &amp; Setup'!$BY$8:$BY$9, MATCH($E$8, 'Intro &amp; Setup'!$BX$8:$BX$9, 0)), 2), ""))</f>
        <v/>
      </c>
      <c r="I784" s="18" t="str">
        <f>IF(OR($E784="", $F784=""), "", IF($E$8='Intro &amp; Setup'!$BX$9, $F784/$E784, IF($H$8='Intro &amp; Setup'!$BX$9, $F784/$H784, "")))</f>
        <v/>
      </c>
      <c r="J784" s="21" t="str">
        <f>IF(OR($E784="", $F784=""), "", IF($E$8='Intro &amp; Setup'!$BX$8, $F784/$E784, IF($H$8='Intro &amp; Setup'!$BX$8, $F784/$H784, "")))</f>
        <v/>
      </c>
      <c r="K784" s="97"/>
      <c r="L784" s="42" t="str">
        <f t="array" ref="L784">IF($W784="", "", IFERROR(INDEX('Standard Runs'!$D$11:$D$65, MATCH(1, ('Standard Runs'!$F$11:$F$65&lt;=E784)*('Standard Runs'!$G$11:$G$65&gt;=E784), 0)), ""))</f>
        <v/>
      </c>
      <c r="M784" s="45" t="str">
        <f t="shared" si="133"/>
        <v/>
      </c>
      <c r="N784" s="97"/>
      <c r="O784" s="52" t="str">
        <f t="shared" si="134"/>
        <v/>
      </c>
      <c r="P784" s="53" t="str">
        <f>IF(OR($L784="", $M784=""), "", COUNTIFS($L$11:$L$2510, $L784, $M$11:$M$2510, "&lt;"&amp;$M784)+1+COUNTIFS($L$11:$L784, $L784, $M$11:$M784, $M784)-1)</f>
        <v/>
      </c>
      <c r="Q784" s="97"/>
      <c r="R784" s="57" t="str">
        <f t="array" ref="R784">IF(OR($L784="", $M784=""), "", MIN(IF($L$11:$L$2510=$L784, $M$11:$M$2510)))</f>
        <v/>
      </c>
      <c r="S784" s="18" t="str">
        <f t="array" ref="S784">IF(OR($L784="", $M784=""), "", AVERAGEIF($L$11:$L$2510, $L784, $M$11:$M$2510))</f>
        <v/>
      </c>
      <c r="T784" s="21" t="str">
        <f t="array" ref="T784">IF(OR($L784="", $M784=""), "", MAX(IF($L$11:$L$2510=$L784, $M$11:$M$2510)))</f>
        <v/>
      </c>
      <c r="U784" s="97"/>
      <c r="W784" s="26" t="str">
        <f t="shared" si="135"/>
        <v/>
      </c>
      <c r="X784" s="26" t="str">
        <f t="shared" si="136"/>
        <v/>
      </c>
      <c r="Z784" s="48" t="str">
        <f>IFERROR(INDEX('Standard Runs'!$E$11:$E$65, MATCH($L784, 'Standard Runs'!$D$11:$D$65, 0)), "")</f>
        <v/>
      </c>
      <c r="AB784" s="26" t="str">
        <f t="shared" si="137"/>
        <v/>
      </c>
      <c r="AC784" s="26" t="str">
        <f t="shared" si="138"/>
        <v/>
      </c>
      <c r="AE784" s="26" t="str">
        <f t="shared" si="139"/>
        <v/>
      </c>
      <c r="AG784" s="26" t="str">
        <f>IF($D784="", "", COUNTIF($D$11:$D$2510, "&gt;"&amp;$D784)+1+COUNTIF($D$11:$D784, $D784)-1)</f>
        <v/>
      </c>
      <c r="AH784" s="92" t="str">
        <f t="shared" si="140"/>
        <v/>
      </c>
      <c r="AJ784" s="26" t="str">
        <f t="shared" si="141"/>
        <v/>
      </c>
      <c r="AK784" s="26" t="str">
        <f t="shared" si="142"/>
        <v/>
      </c>
    </row>
    <row r="785" spans="1:37" x14ac:dyDescent="0.25">
      <c r="A785" s="97"/>
      <c r="B785" s="26" t="str">
        <f t="shared" si="132"/>
        <v/>
      </c>
      <c r="C785" s="97"/>
      <c r="D785" s="123"/>
      <c r="E785" s="124"/>
      <c r="F785" s="125"/>
      <c r="G785" s="97"/>
      <c r="H785" s="24" t="str">
        <f>IF($E785="", "", IFERROR(ROUND($E785*INDEX('Intro &amp; Setup'!$BY$8:$BY$9, MATCH($E$8, 'Intro &amp; Setup'!$BX$8:$BX$9, 0)), 2), ""))</f>
        <v/>
      </c>
      <c r="I785" s="18" t="str">
        <f>IF(OR($E785="", $F785=""), "", IF($E$8='Intro &amp; Setup'!$BX$9, $F785/$E785, IF($H$8='Intro &amp; Setup'!$BX$9, $F785/$H785, "")))</f>
        <v/>
      </c>
      <c r="J785" s="21" t="str">
        <f>IF(OR($E785="", $F785=""), "", IF($E$8='Intro &amp; Setup'!$BX$8, $F785/$E785, IF($H$8='Intro &amp; Setup'!$BX$8, $F785/$H785, "")))</f>
        <v/>
      </c>
      <c r="K785" s="97"/>
      <c r="L785" s="42" t="str">
        <f t="array" ref="L785">IF($W785="", "", IFERROR(INDEX('Standard Runs'!$D$11:$D$65, MATCH(1, ('Standard Runs'!$F$11:$F$65&lt;=E785)*('Standard Runs'!$G$11:$G$65&gt;=E785), 0)), ""))</f>
        <v/>
      </c>
      <c r="M785" s="45" t="str">
        <f t="shared" si="133"/>
        <v/>
      </c>
      <c r="N785" s="97"/>
      <c r="O785" s="52" t="str">
        <f t="shared" si="134"/>
        <v/>
      </c>
      <c r="P785" s="53" t="str">
        <f>IF(OR($L785="", $M785=""), "", COUNTIFS($L$11:$L$2510, $L785, $M$11:$M$2510, "&lt;"&amp;$M785)+1+COUNTIFS($L$11:$L785, $L785, $M$11:$M785, $M785)-1)</f>
        <v/>
      </c>
      <c r="Q785" s="97"/>
      <c r="R785" s="57" t="str">
        <f t="array" ref="R785">IF(OR($L785="", $M785=""), "", MIN(IF($L$11:$L$2510=$L785, $M$11:$M$2510)))</f>
        <v/>
      </c>
      <c r="S785" s="18" t="str">
        <f t="array" ref="S785">IF(OR($L785="", $M785=""), "", AVERAGEIF($L$11:$L$2510, $L785, $M$11:$M$2510))</f>
        <v/>
      </c>
      <c r="T785" s="21" t="str">
        <f t="array" ref="T785">IF(OR($L785="", $M785=""), "", MAX(IF($L$11:$L$2510=$L785, $M$11:$M$2510)))</f>
        <v/>
      </c>
      <c r="U785" s="97"/>
      <c r="W785" s="26" t="str">
        <f t="shared" si="135"/>
        <v/>
      </c>
      <c r="X785" s="26" t="str">
        <f t="shared" si="136"/>
        <v/>
      </c>
      <c r="Z785" s="48" t="str">
        <f>IFERROR(INDEX('Standard Runs'!$E$11:$E$65, MATCH($L785, 'Standard Runs'!$D$11:$D$65, 0)), "")</f>
        <v/>
      </c>
      <c r="AB785" s="26" t="str">
        <f t="shared" si="137"/>
        <v/>
      </c>
      <c r="AC785" s="26" t="str">
        <f t="shared" si="138"/>
        <v/>
      </c>
      <c r="AE785" s="26" t="str">
        <f t="shared" si="139"/>
        <v/>
      </c>
      <c r="AG785" s="26" t="str">
        <f>IF($D785="", "", COUNTIF($D$11:$D$2510, "&gt;"&amp;$D785)+1+COUNTIF($D$11:$D785, $D785)-1)</f>
        <v/>
      </c>
      <c r="AH785" s="92" t="str">
        <f t="shared" si="140"/>
        <v/>
      </c>
      <c r="AJ785" s="26" t="str">
        <f t="shared" si="141"/>
        <v/>
      </c>
      <c r="AK785" s="26" t="str">
        <f t="shared" si="142"/>
        <v/>
      </c>
    </row>
    <row r="786" spans="1:37" x14ac:dyDescent="0.25">
      <c r="A786" s="97"/>
      <c r="B786" s="26" t="str">
        <f t="shared" si="132"/>
        <v/>
      </c>
      <c r="C786" s="97"/>
      <c r="D786" s="123"/>
      <c r="E786" s="124"/>
      <c r="F786" s="125"/>
      <c r="G786" s="97"/>
      <c r="H786" s="24" t="str">
        <f>IF($E786="", "", IFERROR(ROUND($E786*INDEX('Intro &amp; Setup'!$BY$8:$BY$9, MATCH($E$8, 'Intro &amp; Setup'!$BX$8:$BX$9, 0)), 2), ""))</f>
        <v/>
      </c>
      <c r="I786" s="18" t="str">
        <f>IF(OR($E786="", $F786=""), "", IF($E$8='Intro &amp; Setup'!$BX$9, $F786/$E786, IF($H$8='Intro &amp; Setup'!$BX$9, $F786/$H786, "")))</f>
        <v/>
      </c>
      <c r="J786" s="21" t="str">
        <f>IF(OR($E786="", $F786=""), "", IF($E$8='Intro &amp; Setup'!$BX$8, $F786/$E786, IF($H$8='Intro &amp; Setup'!$BX$8, $F786/$H786, "")))</f>
        <v/>
      </c>
      <c r="K786" s="97"/>
      <c r="L786" s="42" t="str">
        <f t="array" ref="L786">IF($W786="", "", IFERROR(INDEX('Standard Runs'!$D$11:$D$65, MATCH(1, ('Standard Runs'!$F$11:$F$65&lt;=E786)*('Standard Runs'!$G$11:$G$65&gt;=E786), 0)), ""))</f>
        <v/>
      </c>
      <c r="M786" s="45" t="str">
        <f t="shared" si="133"/>
        <v/>
      </c>
      <c r="N786" s="97"/>
      <c r="O786" s="52" t="str">
        <f t="shared" si="134"/>
        <v/>
      </c>
      <c r="P786" s="53" t="str">
        <f>IF(OR($L786="", $M786=""), "", COUNTIFS($L$11:$L$2510, $L786, $M$11:$M$2510, "&lt;"&amp;$M786)+1+COUNTIFS($L$11:$L786, $L786, $M$11:$M786, $M786)-1)</f>
        <v/>
      </c>
      <c r="Q786" s="97"/>
      <c r="R786" s="57" t="str">
        <f t="array" ref="R786">IF(OR($L786="", $M786=""), "", MIN(IF($L$11:$L$2510=$L786, $M$11:$M$2510)))</f>
        <v/>
      </c>
      <c r="S786" s="18" t="str">
        <f t="array" ref="S786">IF(OR($L786="", $M786=""), "", AVERAGEIF($L$11:$L$2510, $L786, $M$11:$M$2510))</f>
        <v/>
      </c>
      <c r="T786" s="21" t="str">
        <f t="array" ref="T786">IF(OR($L786="", $M786=""), "", MAX(IF($L$11:$L$2510=$L786, $M$11:$M$2510)))</f>
        <v/>
      </c>
      <c r="U786" s="97"/>
      <c r="W786" s="26" t="str">
        <f t="shared" si="135"/>
        <v/>
      </c>
      <c r="X786" s="26" t="str">
        <f t="shared" si="136"/>
        <v/>
      </c>
      <c r="Z786" s="48" t="str">
        <f>IFERROR(INDEX('Standard Runs'!$E$11:$E$65, MATCH($L786, 'Standard Runs'!$D$11:$D$65, 0)), "")</f>
        <v/>
      </c>
      <c r="AB786" s="26" t="str">
        <f t="shared" si="137"/>
        <v/>
      </c>
      <c r="AC786" s="26" t="str">
        <f t="shared" si="138"/>
        <v/>
      </c>
      <c r="AE786" s="26" t="str">
        <f t="shared" si="139"/>
        <v/>
      </c>
      <c r="AG786" s="26" t="str">
        <f>IF($D786="", "", COUNTIF($D$11:$D$2510, "&gt;"&amp;$D786)+1+COUNTIF($D$11:$D786, $D786)-1)</f>
        <v/>
      </c>
      <c r="AH786" s="92" t="str">
        <f t="shared" si="140"/>
        <v/>
      </c>
      <c r="AJ786" s="26" t="str">
        <f t="shared" si="141"/>
        <v/>
      </c>
      <c r="AK786" s="26" t="str">
        <f t="shared" si="142"/>
        <v/>
      </c>
    </row>
    <row r="787" spans="1:37" x14ac:dyDescent="0.25">
      <c r="A787" s="97"/>
      <c r="B787" s="26" t="str">
        <f t="shared" si="132"/>
        <v/>
      </c>
      <c r="C787" s="97"/>
      <c r="D787" s="123"/>
      <c r="E787" s="124"/>
      <c r="F787" s="125"/>
      <c r="G787" s="97"/>
      <c r="H787" s="24" t="str">
        <f>IF($E787="", "", IFERROR(ROUND($E787*INDEX('Intro &amp; Setup'!$BY$8:$BY$9, MATCH($E$8, 'Intro &amp; Setup'!$BX$8:$BX$9, 0)), 2), ""))</f>
        <v/>
      </c>
      <c r="I787" s="18" t="str">
        <f>IF(OR($E787="", $F787=""), "", IF($E$8='Intro &amp; Setup'!$BX$9, $F787/$E787, IF($H$8='Intro &amp; Setup'!$BX$9, $F787/$H787, "")))</f>
        <v/>
      </c>
      <c r="J787" s="21" t="str">
        <f>IF(OR($E787="", $F787=""), "", IF($E$8='Intro &amp; Setup'!$BX$8, $F787/$E787, IF($H$8='Intro &amp; Setup'!$BX$8, $F787/$H787, "")))</f>
        <v/>
      </c>
      <c r="K787" s="97"/>
      <c r="L787" s="42" t="str">
        <f t="array" ref="L787">IF($W787="", "", IFERROR(INDEX('Standard Runs'!$D$11:$D$65, MATCH(1, ('Standard Runs'!$F$11:$F$65&lt;=E787)*('Standard Runs'!$G$11:$G$65&gt;=E787), 0)), ""))</f>
        <v/>
      </c>
      <c r="M787" s="45" t="str">
        <f t="shared" si="133"/>
        <v/>
      </c>
      <c r="N787" s="97"/>
      <c r="O787" s="52" t="str">
        <f t="shared" si="134"/>
        <v/>
      </c>
      <c r="P787" s="53" t="str">
        <f>IF(OR($L787="", $M787=""), "", COUNTIFS($L$11:$L$2510, $L787, $M$11:$M$2510, "&lt;"&amp;$M787)+1+COUNTIFS($L$11:$L787, $L787, $M$11:$M787, $M787)-1)</f>
        <v/>
      </c>
      <c r="Q787" s="97"/>
      <c r="R787" s="57" t="str">
        <f t="array" ref="R787">IF(OR($L787="", $M787=""), "", MIN(IF($L$11:$L$2510=$L787, $M$11:$M$2510)))</f>
        <v/>
      </c>
      <c r="S787" s="18" t="str">
        <f t="array" ref="S787">IF(OR($L787="", $M787=""), "", AVERAGEIF($L$11:$L$2510, $L787, $M$11:$M$2510))</f>
        <v/>
      </c>
      <c r="T787" s="21" t="str">
        <f t="array" ref="T787">IF(OR($L787="", $M787=""), "", MAX(IF($L$11:$L$2510=$L787, $M$11:$M$2510)))</f>
        <v/>
      </c>
      <c r="U787" s="97"/>
      <c r="W787" s="26" t="str">
        <f t="shared" si="135"/>
        <v/>
      </c>
      <c r="X787" s="26" t="str">
        <f t="shared" si="136"/>
        <v/>
      </c>
      <c r="Z787" s="48" t="str">
        <f>IFERROR(INDEX('Standard Runs'!$E$11:$E$65, MATCH($L787, 'Standard Runs'!$D$11:$D$65, 0)), "")</f>
        <v/>
      </c>
      <c r="AB787" s="26" t="str">
        <f t="shared" si="137"/>
        <v/>
      </c>
      <c r="AC787" s="26" t="str">
        <f t="shared" si="138"/>
        <v/>
      </c>
      <c r="AE787" s="26" t="str">
        <f t="shared" si="139"/>
        <v/>
      </c>
      <c r="AG787" s="26" t="str">
        <f>IF($D787="", "", COUNTIF($D$11:$D$2510, "&gt;"&amp;$D787)+1+COUNTIF($D$11:$D787, $D787)-1)</f>
        <v/>
      </c>
      <c r="AH787" s="92" t="str">
        <f t="shared" si="140"/>
        <v/>
      </c>
      <c r="AJ787" s="26" t="str">
        <f t="shared" si="141"/>
        <v/>
      </c>
      <c r="AK787" s="26" t="str">
        <f t="shared" si="142"/>
        <v/>
      </c>
    </row>
    <row r="788" spans="1:37" x14ac:dyDescent="0.25">
      <c r="A788" s="97"/>
      <c r="B788" s="26" t="str">
        <f t="shared" si="132"/>
        <v/>
      </c>
      <c r="C788" s="97"/>
      <c r="D788" s="123"/>
      <c r="E788" s="124"/>
      <c r="F788" s="125"/>
      <c r="G788" s="97"/>
      <c r="H788" s="24" t="str">
        <f>IF($E788="", "", IFERROR(ROUND($E788*INDEX('Intro &amp; Setup'!$BY$8:$BY$9, MATCH($E$8, 'Intro &amp; Setup'!$BX$8:$BX$9, 0)), 2), ""))</f>
        <v/>
      </c>
      <c r="I788" s="18" t="str">
        <f>IF(OR($E788="", $F788=""), "", IF($E$8='Intro &amp; Setup'!$BX$9, $F788/$E788, IF($H$8='Intro &amp; Setup'!$BX$9, $F788/$H788, "")))</f>
        <v/>
      </c>
      <c r="J788" s="21" t="str">
        <f>IF(OR($E788="", $F788=""), "", IF($E$8='Intro &amp; Setup'!$BX$8, $F788/$E788, IF($H$8='Intro &amp; Setup'!$BX$8, $F788/$H788, "")))</f>
        <v/>
      </c>
      <c r="K788" s="97"/>
      <c r="L788" s="42" t="str">
        <f t="array" ref="L788">IF($W788="", "", IFERROR(INDEX('Standard Runs'!$D$11:$D$65, MATCH(1, ('Standard Runs'!$F$11:$F$65&lt;=E788)*('Standard Runs'!$G$11:$G$65&gt;=E788), 0)), ""))</f>
        <v/>
      </c>
      <c r="M788" s="45" t="str">
        <f t="shared" si="133"/>
        <v/>
      </c>
      <c r="N788" s="97"/>
      <c r="O788" s="52" t="str">
        <f t="shared" si="134"/>
        <v/>
      </c>
      <c r="P788" s="53" t="str">
        <f>IF(OR($L788="", $M788=""), "", COUNTIFS($L$11:$L$2510, $L788, $M$11:$M$2510, "&lt;"&amp;$M788)+1+COUNTIFS($L$11:$L788, $L788, $M$11:$M788, $M788)-1)</f>
        <v/>
      </c>
      <c r="Q788" s="97"/>
      <c r="R788" s="57" t="str">
        <f t="array" ref="R788">IF(OR($L788="", $M788=""), "", MIN(IF($L$11:$L$2510=$L788, $M$11:$M$2510)))</f>
        <v/>
      </c>
      <c r="S788" s="18" t="str">
        <f t="array" ref="S788">IF(OR($L788="", $M788=""), "", AVERAGEIF($L$11:$L$2510, $L788, $M$11:$M$2510))</f>
        <v/>
      </c>
      <c r="T788" s="21" t="str">
        <f t="array" ref="T788">IF(OR($L788="", $M788=""), "", MAX(IF($L$11:$L$2510=$L788, $M$11:$M$2510)))</f>
        <v/>
      </c>
      <c r="U788" s="97"/>
      <c r="W788" s="26" t="str">
        <f t="shared" si="135"/>
        <v/>
      </c>
      <c r="X788" s="26" t="str">
        <f t="shared" si="136"/>
        <v/>
      </c>
      <c r="Z788" s="48" t="str">
        <f>IFERROR(INDEX('Standard Runs'!$E$11:$E$65, MATCH($L788, 'Standard Runs'!$D$11:$D$65, 0)), "")</f>
        <v/>
      </c>
      <c r="AB788" s="26" t="str">
        <f t="shared" si="137"/>
        <v/>
      </c>
      <c r="AC788" s="26" t="str">
        <f t="shared" si="138"/>
        <v/>
      </c>
      <c r="AE788" s="26" t="str">
        <f t="shared" si="139"/>
        <v/>
      </c>
      <c r="AG788" s="26" t="str">
        <f>IF($D788="", "", COUNTIF($D$11:$D$2510, "&gt;"&amp;$D788)+1+COUNTIF($D$11:$D788, $D788)-1)</f>
        <v/>
      </c>
      <c r="AH788" s="92" t="str">
        <f t="shared" si="140"/>
        <v/>
      </c>
      <c r="AJ788" s="26" t="str">
        <f t="shared" si="141"/>
        <v/>
      </c>
      <c r="AK788" s="26" t="str">
        <f t="shared" si="142"/>
        <v/>
      </c>
    </row>
    <row r="789" spans="1:37" x14ac:dyDescent="0.25">
      <c r="A789" s="97"/>
      <c r="B789" s="26" t="str">
        <f t="shared" si="132"/>
        <v/>
      </c>
      <c r="C789" s="97"/>
      <c r="D789" s="123"/>
      <c r="E789" s="124"/>
      <c r="F789" s="125"/>
      <c r="G789" s="97"/>
      <c r="H789" s="24" t="str">
        <f>IF($E789="", "", IFERROR(ROUND($E789*INDEX('Intro &amp; Setup'!$BY$8:$BY$9, MATCH($E$8, 'Intro &amp; Setup'!$BX$8:$BX$9, 0)), 2), ""))</f>
        <v/>
      </c>
      <c r="I789" s="18" t="str">
        <f>IF(OR($E789="", $F789=""), "", IF($E$8='Intro &amp; Setup'!$BX$9, $F789/$E789, IF($H$8='Intro &amp; Setup'!$BX$9, $F789/$H789, "")))</f>
        <v/>
      </c>
      <c r="J789" s="21" t="str">
        <f>IF(OR($E789="", $F789=""), "", IF($E$8='Intro &amp; Setup'!$BX$8, $F789/$E789, IF($H$8='Intro &amp; Setup'!$BX$8, $F789/$H789, "")))</f>
        <v/>
      </c>
      <c r="K789" s="97"/>
      <c r="L789" s="42" t="str">
        <f t="array" ref="L789">IF($W789="", "", IFERROR(INDEX('Standard Runs'!$D$11:$D$65, MATCH(1, ('Standard Runs'!$F$11:$F$65&lt;=E789)*('Standard Runs'!$G$11:$G$65&gt;=E789), 0)), ""))</f>
        <v/>
      </c>
      <c r="M789" s="45" t="str">
        <f t="shared" si="133"/>
        <v/>
      </c>
      <c r="N789" s="97"/>
      <c r="O789" s="52" t="str">
        <f t="shared" si="134"/>
        <v/>
      </c>
      <c r="P789" s="53" t="str">
        <f>IF(OR($L789="", $M789=""), "", COUNTIFS($L$11:$L$2510, $L789, $M$11:$M$2510, "&lt;"&amp;$M789)+1+COUNTIFS($L$11:$L789, $L789, $M$11:$M789, $M789)-1)</f>
        <v/>
      </c>
      <c r="Q789" s="97"/>
      <c r="R789" s="57" t="str">
        <f t="array" ref="R789">IF(OR($L789="", $M789=""), "", MIN(IF($L$11:$L$2510=$L789, $M$11:$M$2510)))</f>
        <v/>
      </c>
      <c r="S789" s="18" t="str">
        <f t="array" ref="S789">IF(OR($L789="", $M789=""), "", AVERAGEIF($L$11:$L$2510, $L789, $M$11:$M$2510))</f>
        <v/>
      </c>
      <c r="T789" s="21" t="str">
        <f t="array" ref="T789">IF(OR($L789="", $M789=""), "", MAX(IF($L$11:$L$2510=$L789, $M$11:$M$2510)))</f>
        <v/>
      </c>
      <c r="U789" s="97"/>
      <c r="W789" s="26" t="str">
        <f t="shared" si="135"/>
        <v/>
      </c>
      <c r="X789" s="26" t="str">
        <f t="shared" si="136"/>
        <v/>
      </c>
      <c r="Z789" s="48" t="str">
        <f>IFERROR(INDEX('Standard Runs'!$E$11:$E$65, MATCH($L789, 'Standard Runs'!$D$11:$D$65, 0)), "")</f>
        <v/>
      </c>
      <c r="AB789" s="26" t="str">
        <f t="shared" si="137"/>
        <v/>
      </c>
      <c r="AC789" s="26" t="str">
        <f t="shared" si="138"/>
        <v/>
      </c>
      <c r="AE789" s="26" t="str">
        <f t="shared" si="139"/>
        <v/>
      </c>
      <c r="AG789" s="26" t="str">
        <f>IF($D789="", "", COUNTIF($D$11:$D$2510, "&gt;"&amp;$D789)+1+COUNTIF($D$11:$D789, $D789)-1)</f>
        <v/>
      </c>
      <c r="AH789" s="92" t="str">
        <f t="shared" si="140"/>
        <v/>
      </c>
      <c r="AJ789" s="26" t="str">
        <f t="shared" si="141"/>
        <v/>
      </c>
      <c r="AK789" s="26" t="str">
        <f t="shared" si="142"/>
        <v/>
      </c>
    </row>
    <row r="790" spans="1:37" x14ac:dyDescent="0.25">
      <c r="A790" s="97"/>
      <c r="B790" s="26" t="str">
        <f t="shared" si="132"/>
        <v/>
      </c>
      <c r="C790" s="97"/>
      <c r="D790" s="123"/>
      <c r="E790" s="124"/>
      <c r="F790" s="125"/>
      <c r="G790" s="97"/>
      <c r="H790" s="24" t="str">
        <f>IF($E790="", "", IFERROR(ROUND($E790*INDEX('Intro &amp; Setup'!$BY$8:$BY$9, MATCH($E$8, 'Intro &amp; Setup'!$BX$8:$BX$9, 0)), 2), ""))</f>
        <v/>
      </c>
      <c r="I790" s="18" t="str">
        <f>IF(OR($E790="", $F790=""), "", IF($E$8='Intro &amp; Setup'!$BX$9, $F790/$E790, IF($H$8='Intro &amp; Setup'!$BX$9, $F790/$H790, "")))</f>
        <v/>
      </c>
      <c r="J790" s="21" t="str">
        <f>IF(OR($E790="", $F790=""), "", IF($E$8='Intro &amp; Setup'!$BX$8, $F790/$E790, IF($H$8='Intro &amp; Setup'!$BX$8, $F790/$H790, "")))</f>
        <v/>
      </c>
      <c r="K790" s="97"/>
      <c r="L790" s="42" t="str">
        <f t="array" ref="L790">IF($W790="", "", IFERROR(INDEX('Standard Runs'!$D$11:$D$65, MATCH(1, ('Standard Runs'!$F$11:$F$65&lt;=E790)*('Standard Runs'!$G$11:$G$65&gt;=E790), 0)), ""))</f>
        <v/>
      </c>
      <c r="M790" s="45" t="str">
        <f t="shared" si="133"/>
        <v/>
      </c>
      <c r="N790" s="97"/>
      <c r="O790" s="52" t="str">
        <f t="shared" si="134"/>
        <v/>
      </c>
      <c r="P790" s="53" t="str">
        <f>IF(OR($L790="", $M790=""), "", COUNTIFS($L$11:$L$2510, $L790, $M$11:$M$2510, "&lt;"&amp;$M790)+1+COUNTIFS($L$11:$L790, $L790, $M$11:$M790, $M790)-1)</f>
        <v/>
      </c>
      <c r="Q790" s="97"/>
      <c r="R790" s="57" t="str">
        <f t="array" ref="R790">IF(OR($L790="", $M790=""), "", MIN(IF($L$11:$L$2510=$L790, $M$11:$M$2510)))</f>
        <v/>
      </c>
      <c r="S790" s="18" t="str">
        <f t="array" ref="S790">IF(OR($L790="", $M790=""), "", AVERAGEIF($L$11:$L$2510, $L790, $M$11:$M$2510))</f>
        <v/>
      </c>
      <c r="T790" s="21" t="str">
        <f t="array" ref="T790">IF(OR($L790="", $M790=""), "", MAX(IF($L$11:$L$2510=$L790, $M$11:$M$2510)))</f>
        <v/>
      </c>
      <c r="U790" s="97"/>
      <c r="W790" s="26" t="str">
        <f t="shared" si="135"/>
        <v/>
      </c>
      <c r="X790" s="26" t="str">
        <f t="shared" si="136"/>
        <v/>
      </c>
      <c r="Z790" s="48" t="str">
        <f>IFERROR(INDEX('Standard Runs'!$E$11:$E$65, MATCH($L790, 'Standard Runs'!$D$11:$D$65, 0)), "")</f>
        <v/>
      </c>
      <c r="AB790" s="26" t="str">
        <f t="shared" si="137"/>
        <v/>
      </c>
      <c r="AC790" s="26" t="str">
        <f t="shared" si="138"/>
        <v/>
      </c>
      <c r="AE790" s="26" t="str">
        <f t="shared" si="139"/>
        <v/>
      </c>
      <c r="AG790" s="26" t="str">
        <f>IF($D790="", "", COUNTIF($D$11:$D$2510, "&gt;"&amp;$D790)+1+COUNTIF($D$11:$D790, $D790)-1)</f>
        <v/>
      </c>
      <c r="AH790" s="92" t="str">
        <f t="shared" si="140"/>
        <v/>
      </c>
      <c r="AJ790" s="26" t="str">
        <f t="shared" si="141"/>
        <v/>
      </c>
      <c r="AK790" s="26" t="str">
        <f t="shared" si="142"/>
        <v/>
      </c>
    </row>
    <row r="791" spans="1:37" x14ac:dyDescent="0.25">
      <c r="A791" s="97"/>
      <c r="B791" s="26" t="str">
        <f t="shared" si="132"/>
        <v/>
      </c>
      <c r="C791" s="97"/>
      <c r="D791" s="123"/>
      <c r="E791" s="124"/>
      <c r="F791" s="125"/>
      <c r="G791" s="97"/>
      <c r="H791" s="24" t="str">
        <f>IF($E791="", "", IFERROR(ROUND($E791*INDEX('Intro &amp; Setup'!$BY$8:$BY$9, MATCH($E$8, 'Intro &amp; Setup'!$BX$8:$BX$9, 0)), 2), ""))</f>
        <v/>
      </c>
      <c r="I791" s="18" t="str">
        <f>IF(OR($E791="", $F791=""), "", IF($E$8='Intro &amp; Setup'!$BX$9, $F791/$E791, IF($H$8='Intro &amp; Setup'!$BX$9, $F791/$H791, "")))</f>
        <v/>
      </c>
      <c r="J791" s="21" t="str">
        <f>IF(OR($E791="", $F791=""), "", IF($E$8='Intro &amp; Setup'!$BX$8, $F791/$E791, IF($H$8='Intro &amp; Setup'!$BX$8, $F791/$H791, "")))</f>
        <v/>
      </c>
      <c r="K791" s="97"/>
      <c r="L791" s="42" t="str">
        <f t="array" ref="L791">IF($W791="", "", IFERROR(INDEX('Standard Runs'!$D$11:$D$65, MATCH(1, ('Standard Runs'!$F$11:$F$65&lt;=E791)*('Standard Runs'!$G$11:$G$65&gt;=E791), 0)), ""))</f>
        <v/>
      </c>
      <c r="M791" s="45" t="str">
        <f t="shared" si="133"/>
        <v/>
      </c>
      <c r="N791" s="97"/>
      <c r="O791" s="52" t="str">
        <f t="shared" si="134"/>
        <v/>
      </c>
      <c r="P791" s="53" t="str">
        <f>IF(OR($L791="", $M791=""), "", COUNTIFS($L$11:$L$2510, $L791, $M$11:$M$2510, "&lt;"&amp;$M791)+1+COUNTIFS($L$11:$L791, $L791, $M$11:$M791, $M791)-1)</f>
        <v/>
      </c>
      <c r="Q791" s="97"/>
      <c r="R791" s="57" t="str">
        <f t="array" ref="R791">IF(OR($L791="", $M791=""), "", MIN(IF($L$11:$L$2510=$L791, $M$11:$M$2510)))</f>
        <v/>
      </c>
      <c r="S791" s="18" t="str">
        <f t="array" ref="S791">IF(OR($L791="", $M791=""), "", AVERAGEIF($L$11:$L$2510, $L791, $M$11:$M$2510))</f>
        <v/>
      </c>
      <c r="T791" s="21" t="str">
        <f t="array" ref="T791">IF(OR($L791="", $M791=""), "", MAX(IF($L$11:$L$2510=$L791, $M$11:$M$2510)))</f>
        <v/>
      </c>
      <c r="U791" s="97"/>
      <c r="W791" s="26" t="str">
        <f t="shared" si="135"/>
        <v/>
      </c>
      <c r="X791" s="26" t="str">
        <f t="shared" si="136"/>
        <v/>
      </c>
      <c r="Z791" s="48" t="str">
        <f>IFERROR(INDEX('Standard Runs'!$E$11:$E$65, MATCH($L791, 'Standard Runs'!$D$11:$D$65, 0)), "")</f>
        <v/>
      </c>
      <c r="AB791" s="26" t="str">
        <f t="shared" si="137"/>
        <v/>
      </c>
      <c r="AC791" s="26" t="str">
        <f t="shared" si="138"/>
        <v/>
      </c>
      <c r="AE791" s="26" t="str">
        <f t="shared" si="139"/>
        <v/>
      </c>
      <c r="AG791" s="26" t="str">
        <f>IF($D791="", "", COUNTIF($D$11:$D$2510, "&gt;"&amp;$D791)+1+COUNTIF($D$11:$D791, $D791)-1)</f>
        <v/>
      </c>
      <c r="AH791" s="92" t="str">
        <f t="shared" si="140"/>
        <v/>
      </c>
      <c r="AJ791" s="26" t="str">
        <f t="shared" si="141"/>
        <v/>
      </c>
      <c r="AK791" s="26" t="str">
        <f t="shared" si="142"/>
        <v/>
      </c>
    </row>
    <row r="792" spans="1:37" x14ac:dyDescent="0.25">
      <c r="A792" s="97"/>
      <c r="B792" s="26" t="str">
        <f t="shared" si="132"/>
        <v/>
      </c>
      <c r="C792" s="97"/>
      <c r="D792" s="123"/>
      <c r="E792" s="124"/>
      <c r="F792" s="125"/>
      <c r="G792" s="97"/>
      <c r="H792" s="24" t="str">
        <f>IF($E792="", "", IFERROR(ROUND($E792*INDEX('Intro &amp; Setup'!$BY$8:$BY$9, MATCH($E$8, 'Intro &amp; Setup'!$BX$8:$BX$9, 0)), 2), ""))</f>
        <v/>
      </c>
      <c r="I792" s="18" t="str">
        <f>IF(OR($E792="", $F792=""), "", IF($E$8='Intro &amp; Setup'!$BX$9, $F792/$E792, IF($H$8='Intro &amp; Setup'!$BX$9, $F792/$H792, "")))</f>
        <v/>
      </c>
      <c r="J792" s="21" t="str">
        <f>IF(OR($E792="", $F792=""), "", IF($E$8='Intro &amp; Setup'!$BX$8, $F792/$E792, IF($H$8='Intro &amp; Setup'!$BX$8, $F792/$H792, "")))</f>
        <v/>
      </c>
      <c r="K792" s="97"/>
      <c r="L792" s="42" t="str">
        <f t="array" ref="L792">IF($W792="", "", IFERROR(INDEX('Standard Runs'!$D$11:$D$65, MATCH(1, ('Standard Runs'!$F$11:$F$65&lt;=E792)*('Standard Runs'!$G$11:$G$65&gt;=E792), 0)), ""))</f>
        <v/>
      </c>
      <c r="M792" s="45" t="str">
        <f t="shared" si="133"/>
        <v/>
      </c>
      <c r="N792" s="97"/>
      <c r="O792" s="52" t="str">
        <f t="shared" si="134"/>
        <v/>
      </c>
      <c r="P792" s="53" t="str">
        <f>IF(OR($L792="", $M792=""), "", COUNTIFS($L$11:$L$2510, $L792, $M$11:$M$2510, "&lt;"&amp;$M792)+1+COUNTIFS($L$11:$L792, $L792, $M$11:$M792, $M792)-1)</f>
        <v/>
      </c>
      <c r="Q792" s="97"/>
      <c r="R792" s="57" t="str">
        <f t="array" ref="R792">IF(OR($L792="", $M792=""), "", MIN(IF($L$11:$L$2510=$L792, $M$11:$M$2510)))</f>
        <v/>
      </c>
      <c r="S792" s="18" t="str">
        <f t="array" ref="S792">IF(OR($L792="", $M792=""), "", AVERAGEIF($L$11:$L$2510, $L792, $M$11:$M$2510))</f>
        <v/>
      </c>
      <c r="T792" s="21" t="str">
        <f t="array" ref="T792">IF(OR($L792="", $M792=""), "", MAX(IF($L$11:$L$2510=$L792, $M$11:$M$2510)))</f>
        <v/>
      </c>
      <c r="U792" s="97"/>
      <c r="W792" s="26" t="str">
        <f t="shared" si="135"/>
        <v/>
      </c>
      <c r="X792" s="26" t="str">
        <f t="shared" si="136"/>
        <v/>
      </c>
      <c r="Z792" s="48" t="str">
        <f>IFERROR(INDEX('Standard Runs'!$E$11:$E$65, MATCH($L792, 'Standard Runs'!$D$11:$D$65, 0)), "")</f>
        <v/>
      </c>
      <c r="AB792" s="26" t="str">
        <f t="shared" si="137"/>
        <v/>
      </c>
      <c r="AC792" s="26" t="str">
        <f t="shared" si="138"/>
        <v/>
      </c>
      <c r="AE792" s="26" t="str">
        <f t="shared" si="139"/>
        <v/>
      </c>
      <c r="AG792" s="26" t="str">
        <f>IF($D792="", "", COUNTIF($D$11:$D$2510, "&gt;"&amp;$D792)+1+COUNTIF($D$11:$D792, $D792)-1)</f>
        <v/>
      </c>
      <c r="AH792" s="92" t="str">
        <f t="shared" si="140"/>
        <v/>
      </c>
      <c r="AJ792" s="26" t="str">
        <f t="shared" si="141"/>
        <v/>
      </c>
      <c r="AK792" s="26" t="str">
        <f t="shared" si="142"/>
        <v/>
      </c>
    </row>
    <row r="793" spans="1:37" x14ac:dyDescent="0.25">
      <c r="A793" s="97"/>
      <c r="B793" s="26" t="str">
        <f t="shared" si="132"/>
        <v/>
      </c>
      <c r="C793" s="97"/>
      <c r="D793" s="123"/>
      <c r="E793" s="124"/>
      <c r="F793" s="125"/>
      <c r="G793" s="97"/>
      <c r="H793" s="24" t="str">
        <f>IF($E793="", "", IFERROR(ROUND($E793*INDEX('Intro &amp; Setup'!$BY$8:$BY$9, MATCH($E$8, 'Intro &amp; Setup'!$BX$8:$BX$9, 0)), 2), ""))</f>
        <v/>
      </c>
      <c r="I793" s="18" t="str">
        <f>IF(OR($E793="", $F793=""), "", IF($E$8='Intro &amp; Setup'!$BX$9, $F793/$E793, IF($H$8='Intro &amp; Setup'!$BX$9, $F793/$H793, "")))</f>
        <v/>
      </c>
      <c r="J793" s="21" t="str">
        <f>IF(OR($E793="", $F793=""), "", IF($E$8='Intro &amp; Setup'!$BX$8, $F793/$E793, IF($H$8='Intro &amp; Setup'!$BX$8, $F793/$H793, "")))</f>
        <v/>
      </c>
      <c r="K793" s="97"/>
      <c r="L793" s="42" t="str">
        <f t="array" ref="L793">IF($W793="", "", IFERROR(INDEX('Standard Runs'!$D$11:$D$65, MATCH(1, ('Standard Runs'!$F$11:$F$65&lt;=E793)*('Standard Runs'!$G$11:$G$65&gt;=E793), 0)), ""))</f>
        <v/>
      </c>
      <c r="M793" s="45" t="str">
        <f t="shared" si="133"/>
        <v/>
      </c>
      <c r="N793" s="97"/>
      <c r="O793" s="52" t="str">
        <f t="shared" si="134"/>
        <v/>
      </c>
      <c r="P793" s="53" t="str">
        <f>IF(OR($L793="", $M793=""), "", COUNTIFS($L$11:$L$2510, $L793, $M$11:$M$2510, "&lt;"&amp;$M793)+1+COUNTIFS($L$11:$L793, $L793, $M$11:$M793, $M793)-1)</f>
        <v/>
      </c>
      <c r="Q793" s="97"/>
      <c r="R793" s="57" t="str">
        <f t="array" ref="R793">IF(OR($L793="", $M793=""), "", MIN(IF($L$11:$L$2510=$L793, $M$11:$M$2510)))</f>
        <v/>
      </c>
      <c r="S793" s="18" t="str">
        <f t="array" ref="S793">IF(OR($L793="", $M793=""), "", AVERAGEIF($L$11:$L$2510, $L793, $M$11:$M$2510))</f>
        <v/>
      </c>
      <c r="T793" s="21" t="str">
        <f t="array" ref="T793">IF(OR($L793="", $M793=""), "", MAX(IF($L$11:$L$2510=$L793, $M$11:$M$2510)))</f>
        <v/>
      </c>
      <c r="U793" s="97"/>
      <c r="W793" s="26" t="str">
        <f t="shared" si="135"/>
        <v/>
      </c>
      <c r="X793" s="26" t="str">
        <f t="shared" si="136"/>
        <v/>
      </c>
      <c r="Z793" s="48" t="str">
        <f>IFERROR(INDEX('Standard Runs'!$E$11:$E$65, MATCH($L793, 'Standard Runs'!$D$11:$D$65, 0)), "")</f>
        <v/>
      </c>
      <c r="AB793" s="26" t="str">
        <f t="shared" si="137"/>
        <v/>
      </c>
      <c r="AC793" s="26" t="str">
        <f t="shared" si="138"/>
        <v/>
      </c>
      <c r="AE793" s="26" t="str">
        <f t="shared" si="139"/>
        <v/>
      </c>
      <c r="AG793" s="26" t="str">
        <f>IF($D793="", "", COUNTIF($D$11:$D$2510, "&gt;"&amp;$D793)+1+COUNTIF($D$11:$D793, $D793)-1)</f>
        <v/>
      </c>
      <c r="AH793" s="92" t="str">
        <f t="shared" si="140"/>
        <v/>
      </c>
      <c r="AJ793" s="26" t="str">
        <f t="shared" si="141"/>
        <v/>
      </c>
      <c r="AK793" s="26" t="str">
        <f t="shared" si="142"/>
        <v/>
      </c>
    </row>
    <row r="794" spans="1:37" x14ac:dyDescent="0.25">
      <c r="A794" s="97"/>
      <c r="B794" s="26" t="str">
        <f t="shared" si="132"/>
        <v/>
      </c>
      <c r="C794" s="97"/>
      <c r="D794" s="123"/>
      <c r="E794" s="124"/>
      <c r="F794" s="125"/>
      <c r="G794" s="97"/>
      <c r="H794" s="24" t="str">
        <f>IF($E794="", "", IFERROR(ROUND($E794*INDEX('Intro &amp; Setup'!$BY$8:$BY$9, MATCH($E$8, 'Intro &amp; Setup'!$BX$8:$BX$9, 0)), 2), ""))</f>
        <v/>
      </c>
      <c r="I794" s="18" t="str">
        <f>IF(OR($E794="", $F794=""), "", IF($E$8='Intro &amp; Setup'!$BX$9, $F794/$E794, IF($H$8='Intro &amp; Setup'!$BX$9, $F794/$H794, "")))</f>
        <v/>
      </c>
      <c r="J794" s="21" t="str">
        <f>IF(OR($E794="", $F794=""), "", IF($E$8='Intro &amp; Setup'!$BX$8, $F794/$E794, IF($H$8='Intro &amp; Setup'!$BX$8, $F794/$H794, "")))</f>
        <v/>
      </c>
      <c r="K794" s="97"/>
      <c r="L794" s="42" t="str">
        <f t="array" ref="L794">IF($W794="", "", IFERROR(INDEX('Standard Runs'!$D$11:$D$65, MATCH(1, ('Standard Runs'!$F$11:$F$65&lt;=E794)*('Standard Runs'!$G$11:$G$65&gt;=E794), 0)), ""))</f>
        <v/>
      </c>
      <c r="M794" s="45" t="str">
        <f t="shared" si="133"/>
        <v/>
      </c>
      <c r="N794" s="97"/>
      <c r="O794" s="52" t="str">
        <f t="shared" si="134"/>
        <v/>
      </c>
      <c r="P794" s="53" t="str">
        <f>IF(OR($L794="", $M794=""), "", COUNTIFS($L$11:$L$2510, $L794, $M$11:$M$2510, "&lt;"&amp;$M794)+1+COUNTIFS($L$11:$L794, $L794, $M$11:$M794, $M794)-1)</f>
        <v/>
      </c>
      <c r="Q794" s="97"/>
      <c r="R794" s="57" t="str">
        <f t="array" ref="R794">IF(OR($L794="", $M794=""), "", MIN(IF($L$11:$L$2510=$L794, $M$11:$M$2510)))</f>
        <v/>
      </c>
      <c r="S794" s="18" t="str">
        <f t="array" ref="S794">IF(OR($L794="", $M794=""), "", AVERAGEIF($L$11:$L$2510, $L794, $M$11:$M$2510))</f>
        <v/>
      </c>
      <c r="T794" s="21" t="str">
        <f t="array" ref="T794">IF(OR($L794="", $M794=""), "", MAX(IF($L$11:$L$2510=$L794, $M$11:$M$2510)))</f>
        <v/>
      </c>
      <c r="U794" s="97"/>
      <c r="W794" s="26" t="str">
        <f t="shared" si="135"/>
        <v/>
      </c>
      <c r="X794" s="26" t="str">
        <f t="shared" si="136"/>
        <v/>
      </c>
      <c r="Z794" s="48" t="str">
        <f>IFERROR(INDEX('Standard Runs'!$E$11:$E$65, MATCH($L794, 'Standard Runs'!$D$11:$D$65, 0)), "")</f>
        <v/>
      </c>
      <c r="AB794" s="26" t="str">
        <f t="shared" si="137"/>
        <v/>
      </c>
      <c r="AC794" s="26" t="str">
        <f t="shared" si="138"/>
        <v/>
      </c>
      <c r="AE794" s="26" t="str">
        <f t="shared" si="139"/>
        <v/>
      </c>
      <c r="AG794" s="26" t="str">
        <f>IF($D794="", "", COUNTIF($D$11:$D$2510, "&gt;"&amp;$D794)+1+COUNTIF($D$11:$D794, $D794)-1)</f>
        <v/>
      </c>
      <c r="AH794" s="92" t="str">
        <f t="shared" si="140"/>
        <v/>
      </c>
      <c r="AJ794" s="26" t="str">
        <f t="shared" si="141"/>
        <v/>
      </c>
      <c r="AK794" s="26" t="str">
        <f t="shared" si="142"/>
        <v/>
      </c>
    </row>
    <row r="795" spans="1:37" x14ac:dyDescent="0.25">
      <c r="A795" s="97"/>
      <c r="B795" s="26" t="str">
        <f t="shared" si="132"/>
        <v/>
      </c>
      <c r="C795" s="97"/>
      <c r="D795" s="123"/>
      <c r="E795" s="124"/>
      <c r="F795" s="125"/>
      <c r="G795" s="97"/>
      <c r="H795" s="24" t="str">
        <f>IF($E795="", "", IFERROR(ROUND($E795*INDEX('Intro &amp; Setup'!$BY$8:$BY$9, MATCH($E$8, 'Intro &amp; Setup'!$BX$8:$BX$9, 0)), 2), ""))</f>
        <v/>
      </c>
      <c r="I795" s="18" t="str">
        <f>IF(OR($E795="", $F795=""), "", IF($E$8='Intro &amp; Setup'!$BX$9, $F795/$E795, IF($H$8='Intro &amp; Setup'!$BX$9, $F795/$H795, "")))</f>
        <v/>
      </c>
      <c r="J795" s="21" t="str">
        <f>IF(OR($E795="", $F795=""), "", IF($E$8='Intro &amp; Setup'!$BX$8, $F795/$E795, IF($H$8='Intro &amp; Setup'!$BX$8, $F795/$H795, "")))</f>
        <v/>
      </c>
      <c r="K795" s="97"/>
      <c r="L795" s="42" t="str">
        <f t="array" ref="L795">IF($W795="", "", IFERROR(INDEX('Standard Runs'!$D$11:$D$65, MATCH(1, ('Standard Runs'!$F$11:$F$65&lt;=E795)*('Standard Runs'!$G$11:$G$65&gt;=E795), 0)), ""))</f>
        <v/>
      </c>
      <c r="M795" s="45" t="str">
        <f t="shared" si="133"/>
        <v/>
      </c>
      <c r="N795" s="97"/>
      <c r="O795" s="52" t="str">
        <f t="shared" si="134"/>
        <v/>
      </c>
      <c r="P795" s="53" t="str">
        <f>IF(OR($L795="", $M795=""), "", COUNTIFS($L$11:$L$2510, $L795, $M$11:$M$2510, "&lt;"&amp;$M795)+1+COUNTIFS($L$11:$L795, $L795, $M$11:$M795, $M795)-1)</f>
        <v/>
      </c>
      <c r="Q795" s="97"/>
      <c r="R795" s="57" t="str">
        <f t="array" ref="R795">IF(OR($L795="", $M795=""), "", MIN(IF($L$11:$L$2510=$L795, $M$11:$M$2510)))</f>
        <v/>
      </c>
      <c r="S795" s="18" t="str">
        <f t="array" ref="S795">IF(OR($L795="", $M795=""), "", AVERAGEIF($L$11:$L$2510, $L795, $M$11:$M$2510))</f>
        <v/>
      </c>
      <c r="T795" s="21" t="str">
        <f t="array" ref="T795">IF(OR($L795="", $M795=""), "", MAX(IF($L$11:$L$2510=$L795, $M$11:$M$2510)))</f>
        <v/>
      </c>
      <c r="U795" s="97"/>
      <c r="W795" s="26" t="str">
        <f t="shared" si="135"/>
        <v/>
      </c>
      <c r="X795" s="26" t="str">
        <f t="shared" si="136"/>
        <v/>
      </c>
      <c r="Z795" s="48" t="str">
        <f>IFERROR(INDEX('Standard Runs'!$E$11:$E$65, MATCH($L795, 'Standard Runs'!$D$11:$D$65, 0)), "")</f>
        <v/>
      </c>
      <c r="AB795" s="26" t="str">
        <f t="shared" si="137"/>
        <v/>
      </c>
      <c r="AC795" s="26" t="str">
        <f t="shared" si="138"/>
        <v/>
      </c>
      <c r="AE795" s="26" t="str">
        <f t="shared" si="139"/>
        <v/>
      </c>
      <c r="AG795" s="26" t="str">
        <f>IF($D795="", "", COUNTIF($D$11:$D$2510, "&gt;"&amp;$D795)+1+COUNTIF($D$11:$D795, $D795)-1)</f>
        <v/>
      </c>
      <c r="AH795" s="92" t="str">
        <f t="shared" si="140"/>
        <v/>
      </c>
      <c r="AJ795" s="26" t="str">
        <f t="shared" si="141"/>
        <v/>
      </c>
      <c r="AK795" s="26" t="str">
        <f t="shared" si="142"/>
        <v/>
      </c>
    </row>
    <row r="796" spans="1:37" x14ac:dyDescent="0.25">
      <c r="A796" s="97"/>
      <c r="B796" s="26" t="str">
        <f t="shared" si="132"/>
        <v/>
      </c>
      <c r="C796" s="97"/>
      <c r="D796" s="123"/>
      <c r="E796" s="124"/>
      <c r="F796" s="125"/>
      <c r="G796" s="97"/>
      <c r="H796" s="24" t="str">
        <f>IF($E796="", "", IFERROR(ROUND($E796*INDEX('Intro &amp; Setup'!$BY$8:$BY$9, MATCH($E$8, 'Intro &amp; Setup'!$BX$8:$BX$9, 0)), 2), ""))</f>
        <v/>
      </c>
      <c r="I796" s="18" t="str">
        <f>IF(OR($E796="", $F796=""), "", IF($E$8='Intro &amp; Setup'!$BX$9, $F796/$E796, IF($H$8='Intro &amp; Setup'!$BX$9, $F796/$H796, "")))</f>
        <v/>
      </c>
      <c r="J796" s="21" t="str">
        <f>IF(OR($E796="", $F796=""), "", IF($E$8='Intro &amp; Setup'!$BX$8, $F796/$E796, IF($H$8='Intro &amp; Setup'!$BX$8, $F796/$H796, "")))</f>
        <v/>
      </c>
      <c r="K796" s="97"/>
      <c r="L796" s="42" t="str">
        <f t="array" ref="L796">IF($W796="", "", IFERROR(INDEX('Standard Runs'!$D$11:$D$65, MATCH(1, ('Standard Runs'!$F$11:$F$65&lt;=E796)*('Standard Runs'!$G$11:$G$65&gt;=E796), 0)), ""))</f>
        <v/>
      </c>
      <c r="M796" s="45" t="str">
        <f t="shared" si="133"/>
        <v/>
      </c>
      <c r="N796" s="97"/>
      <c r="O796" s="52" t="str">
        <f t="shared" si="134"/>
        <v/>
      </c>
      <c r="P796" s="53" t="str">
        <f>IF(OR($L796="", $M796=""), "", COUNTIFS($L$11:$L$2510, $L796, $M$11:$M$2510, "&lt;"&amp;$M796)+1+COUNTIFS($L$11:$L796, $L796, $M$11:$M796, $M796)-1)</f>
        <v/>
      </c>
      <c r="Q796" s="97"/>
      <c r="R796" s="57" t="str">
        <f t="array" ref="R796">IF(OR($L796="", $M796=""), "", MIN(IF($L$11:$L$2510=$L796, $M$11:$M$2510)))</f>
        <v/>
      </c>
      <c r="S796" s="18" t="str">
        <f t="array" ref="S796">IF(OR($L796="", $M796=""), "", AVERAGEIF($L$11:$L$2510, $L796, $M$11:$M$2510))</f>
        <v/>
      </c>
      <c r="T796" s="21" t="str">
        <f t="array" ref="T796">IF(OR($L796="", $M796=""), "", MAX(IF($L$11:$L$2510=$L796, $M$11:$M$2510)))</f>
        <v/>
      </c>
      <c r="U796" s="97"/>
      <c r="W796" s="26" t="str">
        <f t="shared" si="135"/>
        <v/>
      </c>
      <c r="X796" s="26" t="str">
        <f t="shared" si="136"/>
        <v/>
      </c>
      <c r="Z796" s="48" t="str">
        <f>IFERROR(INDEX('Standard Runs'!$E$11:$E$65, MATCH($L796, 'Standard Runs'!$D$11:$D$65, 0)), "")</f>
        <v/>
      </c>
      <c r="AB796" s="26" t="str">
        <f t="shared" si="137"/>
        <v/>
      </c>
      <c r="AC796" s="26" t="str">
        <f t="shared" si="138"/>
        <v/>
      </c>
      <c r="AE796" s="26" t="str">
        <f t="shared" si="139"/>
        <v/>
      </c>
      <c r="AG796" s="26" t="str">
        <f>IF($D796="", "", COUNTIF($D$11:$D$2510, "&gt;"&amp;$D796)+1+COUNTIF($D$11:$D796, $D796)-1)</f>
        <v/>
      </c>
      <c r="AH796" s="92" t="str">
        <f t="shared" si="140"/>
        <v/>
      </c>
      <c r="AJ796" s="26" t="str">
        <f t="shared" si="141"/>
        <v/>
      </c>
      <c r="AK796" s="26" t="str">
        <f t="shared" si="142"/>
        <v/>
      </c>
    </row>
    <row r="797" spans="1:37" x14ac:dyDescent="0.25">
      <c r="A797" s="97"/>
      <c r="B797" s="26" t="str">
        <f t="shared" si="132"/>
        <v/>
      </c>
      <c r="C797" s="97"/>
      <c r="D797" s="123"/>
      <c r="E797" s="124"/>
      <c r="F797" s="125"/>
      <c r="G797" s="97"/>
      <c r="H797" s="24" t="str">
        <f>IF($E797="", "", IFERROR(ROUND($E797*INDEX('Intro &amp; Setup'!$BY$8:$BY$9, MATCH($E$8, 'Intro &amp; Setup'!$BX$8:$BX$9, 0)), 2), ""))</f>
        <v/>
      </c>
      <c r="I797" s="18" t="str">
        <f>IF(OR($E797="", $F797=""), "", IF($E$8='Intro &amp; Setup'!$BX$9, $F797/$E797, IF($H$8='Intro &amp; Setup'!$BX$9, $F797/$H797, "")))</f>
        <v/>
      </c>
      <c r="J797" s="21" t="str">
        <f>IF(OR($E797="", $F797=""), "", IF($E$8='Intro &amp; Setup'!$BX$8, $F797/$E797, IF($H$8='Intro &amp; Setup'!$BX$8, $F797/$H797, "")))</f>
        <v/>
      </c>
      <c r="K797" s="97"/>
      <c r="L797" s="42" t="str">
        <f t="array" ref="L797">IF($W797="", "", IFERROR(INDEX('Standard Runs'!$D$11:$D$65, MATCH(1, ('Standard Runs'!$F$11:$F$65&lt;=E797)*('Standard Runs'!$G$11:$G$65&gt;=E797), 0)), ""))</f>
        <v/>
      </c>
      <c r="M797" s="45" t="str">
        <f t="shared" si="133"/>
        <v/>
      </c>
      <c r="N797" s="97"/>
      <c r="O797" s="52" t="str">
        <f t="shared" si="134"/>
        <v/>
      </c>
      <c r="P797" s="53" t="str">
        <f>IF(OR($L797="", $M797=""), "", COUNTIFS($L$11:$L$2510, $L797, $M$11:$M$2510, "&lt;"&amp;$M797)+1+COUNTIFS($L$11:$L797, $L797, $M$11:$M797, $M797)-1)</f>
        <v/>
      </c>
      <c r="Q797" s="97"/>
      <c r="R797" s="57" t="str">
        <f t="array" ref="R797">IF(OR($L797="", $M797=""), "", MIN(IF($L$11:$L$2510=$L797, $M$11:$M$2510)))</f>
        <v/>
      </c>
      <c r="S797" s="18" t="str">
        <f t="array" ref="S797">IF(OR($L797="", $M797=""), "", AVERAGEIF($L$11:$L$2510, $L797, $M$11:$M$2510))</f>
        <v/>
      </c>
      <c r="T797" s="21" t="str">
        <f t="array" ref="T797">IF(OR($L797="", $M797=""), "", MAX(IF($L$11:$L$2510=$L797, $M$11:$M$2510)))</f>
        <v/>
      </c>
      <c r="U797" s="97"/>
      <c r="W797" s="26" t="str">
        <f t="shared" si="135"/>
        <v/>
      </c>
      <c r="X797" s="26" t="str">
        <f t="shared" si="136"/>
        <v/>
      </c>
      <c r="Z797" s="48" t="str">
        <f>IFERROR(INDEX('Standard Runs'!$E$11:$E$65, MATCH($L797, 'Standard Runs'!$D$11:$D$65, 0)), "")</f>
        <v/>
      </c>
      <c r="AB797" s="26" t="str">
        <f t="shared" si="137"/>
        <v/>
      </c>
      <c r="AC797" s="26" t="str">
        <f t="shared" si="138"/>
        <v/>
      </c>
      <c r="AE797" s="26" t="str">
        <f t="shared" si="139"/>
        <v/>
      </c>
      <c r="AG797" s="26" t="str">
        <f>IF($D797="", "", COUNTIF($D$11:$D$2510, "&gt;"&amp;$D797)+1+COUNTIF($D$11:$D797, $D797)-1)</f>
        <v/>
      </c>
      <c r="AH797" s="92" t="str">
        <f t="shared" si="140"/>
        <v/>
      </c>
      <c r="AJ797" s="26" t="str">
        <f t="shared" si="141"/>
        <v/>
      </c>
      <c r="AK797" s="26" t="str">
        <f t="shared" si="142"/>
        <v/>
      </c>
    </row>
    <row r="798" spans="1:37" x14ac:dyDescent="0.25">
      <c r="A798" s="97"/>
      <c r="B798" s="26" t="str">
        <f t="shared" si="132"/>
        <v/>
      </c>
      <c r="C798" s="97"/>
      <c r="D798" s="123"/>
      <c r="E798" s="124"/>
      <c r="F798" s="125"/>
      <c r="G798" s="97"/>
      <c r="H798" s="24" t="str">
        <f>IF($E798="", "", IFERROR(ROUND($E798*INDEX('Intro &amp; Setup'!$BY$8:$BY$9, MATCH($E$8, 'Intro &amp; Setup'!$BX$8:$BX$9, 0)), 2), ""))</f>
        <v/>
      </c>
      <c r="I798" s="18" t="str">
        <f>IF(OR($E798="", $F798=""), "", IF($E$8='Intro &amp; Setup'!$BX$9, $F798/$E798, IF($H$8='Intro &amp; Setup'!$BX$9, $F798/$H798, "")))</f>
        <v/>
      </c>
      <c r="J798" s="21" t="str">
        <f>IF(OR($E798="", $F798=""), "", IF($E$8='Intro &amp; Setup'!$BX$8, $F798/$E798, IF($H$8='Intro &amp; Setup'!$BX$8, $F798/$H798, "")))</f>
        <v/>
      </c>
      <c r="K798" s="97"/>
      <c r="L798" s="42" t="str">
        <f t="array" ref="L798">IF($W798="", "", IFERROR(INDEX('Standard Runs'!$D$11:$D$65, MATCH(1, ('Standard Runs'!$F$11:$F$65&lt;=E798)*('Standard Runs'!$G$11:$G$65&gt;=E798), 0)), ""))</f>
        <v/>
      </c>
      <c r="M798" s="45" t="str">
        <f t="shared" si="133"/>
        <v/>
      </c>
      <c r="N798" s="97"/>
      <c r="O798" s="52" t="str">
        <f t="shared" si="134"/>
        <v/>
      </c>
      <c r="P798" s="53" t="str">
        <f>IF(OR($L798="", $M798=""), "", COUNTIFS($L$11:$L$2510, $L798, $M$11:$M$2510, "&lt;"&amp;$M798)+1+COUNTIFS($L$11:$L798, $L798, $M$11:$M798, $M798)-1)</f>
        <v/>
      </c>
      <c r="Q798" s="97"/>
      <c r="R798" s="57" t="str">
        <f t="array" ref="R798">IF(OR($L798="", $M798=""), "", MIN(IF($L$11:$L$2510=$L798, $M$11:$M$2510)))</f>
        <v/>
      </c>
      <c r="S798" s="18" t="str">
        <f t="array" ref="S798">IF(OR($L798="", $M798=""), "", AVERAGEIF($L$11:$L$2510, $L798, $M$11:$M$2510))</f>
        <v/>
      </c>
      <c r="T798" s="21" t="str">
        <f t="array" ref="T798">IF(OR($L798="", $M798=""), "", MAX(IF($L$11:$L$2510=$L798, $M$11:$M$2510)))</f>
        <v/>
      </c>
      <c r="U798" s="97"/>
      <c r="W798" s="26" t="str">
        <f t="shared" si="135"/>
        <v/>
      </c>
      <c r="X798" s="26" t="str">
        <f t="shared" si="136"/>
        <v/>
      </c>
      <c r="Z798" s="48" t="str">
        <f>IFERROR(INDEX('Standard Runs'!$E$11:$E$65, MATCH($L798, 'Standard Runs'!$D$11:$D$65, 0)), "")</f>
        <v/>
      </c>
      <c r="AB798" s="26" t="str">
        <f t="shared" si="137"/>
        <v/>
      </c>
      <c r="AC798" s="26" t="str">
        <f t="shared" si="138"/>
        <v/>
      </c>
      <c r="AE798" s="26" t="str">
        <f t="shared" si="139"/>
        <v/>
      </c>
      <c r="AG798" s="26" t="str">
        <f>IF($D798="", "", COUNTIF($D$11:$D$2510, "&gt;"&amp;$D798)+1+COUNTIF($D$11:$D798, $D798)-1)</f>
        <v/>
      </c>
      <c r="AH798" s="92" t="str">
        <f t="shared" si="140"/>
        <v/>
      </c>
      <c r="AJ798" s="26" t="str">
        <f t="shared" si="141"/>
        <v/>
      </c>
      <c r="AK798" s="26" t="str">
        <f t="shared" si="142"/>
        <v/>
      </c>
    </row>
    <row r="799" spans="1:37" x14ac:dyDescent="0.25">
      <c r="A799" s="97"/>
      <c r="B799" s="26" t="str">
        <f t="shared" si="132"/>
        <v/>
      </c>
      <c r="C799" s="97"/>
      <c r="D799" s="123"/>
      <c r="E799" s="124"/>
      <c r="F799" s="125"/>
      <c r="G799" s="97"/>
      <c r="H799" s="24" t="str">
        <f>IF($E799="", "", IFERROR(ROUND($E799*INDEX('Intro &amp; Setup'!$BY$8:$BY$9, MATCH($E$8, 'Intro &amp; Setup'!$BX$8:$BX$9, 0)), 2), ""))</f>
        <v/>
      </c>
      <c r="I799" s="18" t="str">
        <f>IF(OR($E799="", $F799=""), "", IF($E$8='Intro &amp; Setup'!$BX$9, $F799/$E799, IF($H$8='Intro &amp; Setup'!$BX$9, $F799/$H799, "")))</f>
        <v/>
      </c>
      <c r="J799" s="21" t="str">
        <f>IF(OR($E799="", $F799=""), "", IF($E$8='Intro &amp; Setup'!$BX$8, $F799/$E799, IF($H$8='Intro &amp; Setup'!$BX$8, $F799/$H799, "")))</f>
        <v/>
      </c>
      <c r="K799" s="97"/>
      <c r="L799" s="42" t="str">
        <f t="array" ref="L799">IF($W799="", "", IFERROR(INDEX('Standard Runs'!$D$11:$D$65, MATCH(1, ('Standard Runs'!$F$11:$F$65&lt;=E799)*('Standard Runs'!$G$11:$G$65&gt;=E799), 0)), ""))</f>
        <v/>
      </c>
      <c r="M799" s="45" t="str">
        <f t="shared" si="133"/>
        <v/>
      </c>
      <c r="N799" s="97"/>
      <c r="O799" s="52" t="str">
        <f t="shared" si="134"/>
        <v/>
      </c>
      <c r="P799" s="53" t="str">
        <f>IF(OR($L799="", $M799=""), "", COUNTIFS($L$11:$L$2510, $L799, $M$11:$M$2510, "&lt;"&amp;$M799)+1+COUNTIFS($L$11:$L799, $L799, $M$11:$M799, $M799)-1)</f>
        <v/>
      </c>
      <c r="Q799" s="97"/>
      <c r="R799" s="57" t="str">
        <f t="array" ref="R799">IF(OR($L799="", $M799=""), "", MIN(IF($L$11:$L$2510=$L799, $M$11:$M$2510)))</f>
        <v/>
      </c>
      <c r="S799" s="18" t="str">
        <f t="array" ref="S799">IF(OR($L799="", $M799=""), "", AVERAGEIF($L$11:$L$2510, $L799, $M$11:$M$2510))</f>
        <v/>
      </c>
      <c r="T799" s="21" t="str">
        <f t="array" ref="T799">IF(OR($L799="", $M799=""), "", MAX(IF($L$11:$L$2510=$L799, $M$11:$M$2510)))</f>
        <v/>
      </c>
      <c r="U799" s="97"/>
      <c r="W799" s="26" t="str">
        <f t="shared" si="135"/>
        <v/>
      </c>
      <c r="X799" s="26" t="str">
        <f t="shared" si="136"/>
        <v/>
      </c>
      <c r="Z799" s="48" t="str">
        <f>IFERROR(INDEX('Standard Runs'!$E$11:$E$65, MATCH($L799, 'Standard Runs'!$D$11:$D$65, 0)), "")</f>
        <v/>
      </c>
      <c r="AB799" s="26" t="str">
        <f t="shared" si="137"/>
        <v/>
      </c>
      <c r="AC799" s="26" t="str">
        <f t="shared" si="138"/>
        <v/>
      </c>
      <c r="AE799" s="26" t="str">
        <f t="shared" si="139"/>
        <v/>
      </c>
      <c r="AG799" s="26" t="str">
        <f>IF($D799="", "", COUNTIF($D$11:$D$2510, "&gt;"&amp;$D799)+1+COUNTIF($D$11:$D799, $D799)-1)</f>
        <v/>
      </c>
      <c r="AH799" s="92" t="str">
        <f t="shared" si="140"/>
        <v/>
      </c>
      <c r="AJ799" s="26" t="str">
        <f t="shared" si="141"/>
        <v/>
      </c>
      <c r="AK799" s="26" t="str">
        <f t="shared" si="142"/>
        <v/>
      </c>
    </row>
    <row r="800" spans="1:37" x14ac:dyDescent="0.25">
      <c r="A800" s="97"/>
      <c r="B800" s="26" t="str">
        <f t="shared" si="132"/>
        <v/>
      </c>
      <c r="C800" s="97"/>
      <c r="D800" s="123"/>
      <c r="E800" s="124"/>
      <c r="F800" s="125"/>
      <c r="G800" s="97"/>
      <c r="H800" s="24" t="str">
        <f>IF($E800="", "", IFERROR(ROUND($E800*INDEX('Intro &amp; Setup'!$BY$8:$BY$9, MATCH($E$8, 'Intro &amp; Setup'!$BX$8:$BX$9, 0)), 2), ""))</f>
        <v/>
      </c>
      <c r="I800" s="18" t="str">
        <f>IF(OR($E800="", $F800=""), "", IF($E$8='Intro &amp; Setup'!$BX$9, $F800/$E800, IF($H$8='Intro &amp; Setup'!$BX$9, $F800/$H800, "")))</f>
        <v/>
      </c>
      <c r="J800" s="21" t="str">
        <f>IF(OR($E800="", $F800=""), "", IF($E$8='Intro &amp; Setup'!$BX$8, $F800/$E800, IF($H$8='Intro &amp; Setup'!$BX$8, $F800/$H800, "")))</f>
        <v/>
      </c>
      <c r="K800" s="97"/>
      <c r="L800" s="42" t="str">
        <f t="array" ref="L800">IF($W800="", "", IFERROR(INDEX('Standard Runs'!$D$11:$D$65, MATCH(1, ('Standard Runs'!$F$11:$F$65&lt;=E800)*('Standard Runs'!$G$11:$G$65&gt;=E800), 0)), ""))</f>
        <v/>
      </c>
      <c r="M800" s="45" t="str">
        <f t="shared" si="133"/>
        <v/>
      </c>
      <c r="N800" s="97"/>
      <c r="O800" s="52" t="str">
        <f t="shared" si="134"/>
        <v/>
      </c>
      <c r="P800" s="53" t="str">
        <f>IF(OR($L800="", $M800=""), "", COUNTIFS($L$11:$L$2510, $L800, $M$11:$M$2510, "&lt;"&amp;$M800)+1+COUNTIFS($L$11:$L800, $L800, $M$11:$M800, $M800)-1)</f>
        <v/>
      </c>
      <c r="Q800" s="97"/>
      <c r="R800" s="57" t="str">
        <f t="array" ref="R800">IF(OR($L800="", $M800=""), "", MIN(IF($L$11:$L$2510=$L800, $M$11:$M$2510)))</f>
        <v/>
      </c>
      <c r="S800" s="18" t="str">
        <f t="array" ref="S800">IF(OR($L800="", $M800=""), "", AVERAGEIF($L$11:$L$2510, $L800, $M$11:$M$2510))</f>
        <v/>
      </c>
      <c r="T800" s="21" t="str">
        <f t="array" ref="T800">IF(OR($L800="", $M800=""), "", MAX(IF($L$11:$L$2510=$L800, $M$11:$M$2510)))</f>
        <v/>
      </c>
      <c r="U800" s="97"/>
      <c r="W800" s="26" t="str">
        <f t="shared" si="135"/>
        <v/>
      </c>
      <c r="X800" s="26" t="str">
        <f t="shared" si="136"/>
        <v/>
      </c>
      <c r="Z800" s="48" t="str">
        <f>IFERROR(INDEX('Standard Runs'!$E$11:$E$65, MATCH($L800, 'Standard Runs'!$D$11:$D$65, 0)), "")</f>
        <v/>
      </c>
      <c r="AB800" s="26" t="str">
        <f t="shared" si="137"/>
        <v/>
      </c>
      <c r="AC800" s="26" t="str">
        <f t="shared" si="138"/>
        <v/>
      </c>
      <c r="AE800" s="26" t="str">
        <f t="shared" si="139"/>
        <v/>
      </c>
      <c r="AG800" s="26" t="str">
        <f>IF($D800="", "", COUNTIF($D$11:$D$2510, "&gt;"&amp;$D800)+1+COUNTIF($D$11:$D800, $D800)-1)</f>
        <v/>
      </c>
      <c r="AH800" s="92" t="str">
        <f t="shared" si="140"/>
        <v/>
      </c>
      <c r="AJ800" s="26" t="str">
        <f t="shared" si="141"/>
        <v/>
      </c>
      <c r="AK800" s="26" t="str">
        <f t="shared" si="142"/>
        <v/>
      </c>
    </row>
    <row r="801" spans="1:37" x14ac:dyDescent="0.25">
      <c r="A801" s="97"/>
      <c r="B801" s="26" t="str">
        <f t="shared" si="132"/>
        <v/>
      </c>
      <c r="C801" s="97"/>
      <c r="D801" s="123"/>
      <c r="E801" s="124"/>
      <c r="F801" s="125"/>
      <c r="G801" s="97"/>
      <c r="H801" s="24" t="str">
        <f>IF($E801="", "", IFERROR(ROUND($E801*INDEX('Intro &amp; Setup'!$BY$8:$BY$9, MATCH($E$8, 'Intro &amp; Setup'!$BX$8:$BX$9, 0)), 2), ""))</f>
        <v/>
      </c>
      <c r="I801" s="18" t="str">
        <f>IF(OR($E801="", $F801=""), "", IF($E$8='Intro &amp; Setup'!$BX$9, $F801/$E801, IF($H$8='Intro &amp; Setup'!$BX$9, $F801/$H801, "")))</f>
        <v/>
      </c>
      <c r="J801" s="21" t="str">
        <f>IF(OR($E801="", $F801=""), "", IF($E$8='Intro &amp; Setup'!$BX$8, $F801/$E801, IF($H$8='Intro &amp; Setup'!$BX$8, $F801/$H801, "")))</f>
        <v/>
      </c>
      <c r="K801" s="97"/>
      <c r="L801" s="42" t="str">
        <f t="array" ref="L801">IF($W801="", "", IFERROR(INDEX('Standard Runs'!$D$11:$D$65, MATCH(1, ('Standard Runs'!$F$11:$F$65&lt;=E801)*('Standard Runs'!$G$11:$G$65&gt;=E801), 0)), ""))</f>
        <v/>
      </c>
      <c r="M801" s="45" t="str">
        <f t="shared" si="133"/>
        <v/>
      </c>
      <c r="N801" s="97"/>
      <c r="O801" s="52" t="str">
        <f t="shared" si="134"/>
        <v/>
      </c>
      <c r="P801" s="53" t="str">
        <f>IF(OR($L801="", $M801=""), "", COUNTIFS($L$11:$L$2510, $L801, $M$11:$M$2510, "&lt;"&amp;$M801)+1+COUNTIFS($L$11:$L801, $L801, $M$11:$M801, $M801)-1)</f>
        <v/>
      </c>
      <c r="Q801" s="97"/>
      <c r="R801" s="57" t="str">
        <f t="array" ref="R801">IF(OR($L801="", $M801=""), "", MIN(IF($L$11:$L$2510=$L801, $M$11:$M$2510)))</f>
        <v/>
      </c>
      <c r="S801" s="18" t="str">
        <f t="array" ref="S801">IF(OR($L801="", $M801=""), "", AVERAGEIF($L$11:$L$2510, $L801, $M$11:$M$2510))</f>
        <v/>
      </c>
      <c r="T801" s="21" t="str">
        <f t="array" ref="T801">IF(OR($L801="", $M801=""), "", MAX(IF($L$11:$L$2510=$L801, $M$11:$M$2510)))</f>
        <v/>
      </c>
      <c r="U801" s="97"/>
      <c r="W801" s="26" t="str">
        <f t="shared" si="135"/>
        <v/>
      </c>
      <c r="X801" s="26" t="str">
        <f t="shared" si="136"/>
        <v/>
      </c>
      <c r="Z801" s="48" t="str">
        <f>IFERROR(INDEX('Standard Runs'!$E$11:$E$65, MATCH($L801, 'Standard Runs'!$D$11:$D$65, 0)), "")</f>
        <v/>
      </c>
      <c r="AB801" s="26" t="str">
        <f t="shared" si="137"/>
        <v/>
      </c>
      <c r="AC801" s="26" t="str">
        <f t="shared" si="138"/>
        <v/>
      </c>
      <c r="AE801" s="26" t="str">
        <f t="shared" si="139"/>
        <v/>
      </c>
      <c r="AG801" s="26" t="str">
        <f>IF($D801="", "", COUNTIF($D$11:$D$2510, "&gt;"&amp;$D801)+1+COUNTIF($D$11:$D801, $D801)-1)</f>
        <v/>
      </c>
      <c r="AH801" s="92" t="str">
        <f t="shared" si="140"/>
        <v/>
      </c>
      <c r="AJ801" s="26" t="str">
        <f t="shared" si="141"/>
        <v/>
      </c>
      <c r="AK801" s="26" t="str">
        <f t="shared" si="142"/>
        <v/>
      </c>
    </row>
    <row r="802" spans="1:37" x14ac:dyDescent="0.25">
      <c r="A802" s="97"/>
      <c r="B802" s="26" t="str">
        <f t="shared" si="132"/>
        <v/>
      </c>
      <c r="C802" s="97"/>
      <c r="D802" s="123"/>
      <c r="E802" s="124"/>
      <c r="F802" s="125"/>
      <c r="G802" s="97"/>
      <c r="H802" s="24" t="str">
        <f>IF($E802="", "", IFERROR(ROUND($E802*INDEX('Intro &amp; Setup'!$BY$8:$BY$9, MATCH($E$8, 'Intro &amp; Setup'!$BX$8:$BX$9, 0)), 2), ""))</f>
        <v/>
      </c>
      <c r="I802" s="18" t="str">
        <f>IF(OR($E802="", $F802=""), "", IF($E$8='Intro &amp; Setup'!$BX$9, $F802/$E802, IF($H$8='Intro &amp; Setup'!$BX$9, $F802/$H802, "")))</f>
        <v/>
      </c>
      <c r="J802" s="21" t="str">
        <f>IF(OR($E802="", $F802=""), "", IF($E$8='Intro &amp; Setup'!$BX$8, $F802/$E802, IF($H$8='Intro &amp; Setup'!$BX$8, $F802/$H802, "")))</f>
        <v/>
      </c>
      <c r="K802" s="97"/>
      <c r="L802" s="42" t="str">
        <f t="array" ref="L802">IF($W802="", "", IFERROR(INDEX('Standard Runs'!$D$11:$D$65, MATCH(1, ('Standard Runs'!$F$11:$F$65&lt;=E802)*('Standard Runs'!$G$11:$G$65&gt;=E802), 0)), ""))</f>
        <v/>
      </c>
      <c r="M802" s="45" t="str">
        <f t="shared" si="133"/>
        <v/>
      </c>
      <c r="N802" s="97"/>
      <c r="O802" s="52" t="str">
        <f t="shared" si="134"/>
        <v/>
      </c>
      <c r="P802" s="53" t="str">
        <f>IF(OR($L802="", $M802=""), "", COUNTIFS($L$11:$L$2510, $L802, $M$11:$M$2510, "&lt;"&amp;$M802)+1+COUNTIFS($L$11:$L802, $L802, $M$11:$M802, $M802)-1)</f>
        <v/>
      </c>
      <c r="Q802" s="97"/>
      <c r="R802" s="57" t="str">
        <f t="array" ref="R802">IF(OR($L802="", $M802=""), "", MIN(IF($L$11:$L$2510=$L802, $M$11:$M$2510)))</f>
        <v/>
      </c>
      <c r="S802" s="18" t="str">
        <f t="array" ref="S802">IF(OR($L802="", $M802=""), "", AVERAGEIF($L$11:$L$2510, $L802, $M$11:$M$2510))</f>
        <v/>
      </c>
      <c r="T802" s="21" t="str">
        <f t="array" ref="T802">IF(OR($L802="", $M802=""), "", MAX(IF($L$11:$L$2510=$L802, $M$11:$M$2510)))</f>
        <v/>
      </c>
      <c r="U802" s="97"/>
      <c r="W802" s="26" t="str">
        <f t="shared" si="135"/>
        <v/>
      </c>
      <c r="X802" s="26" t="str">
        <f t="shared" si="136"/>
        <v/>
      </c>
      <c r="Z802" s="48" t="str">
        <f>IFERROR(INDEX('Standard Runs'!$E$11:$E$65, MATCH($L802, 'Standard Runs'!$D$11:$D$65, 0)), "")</f>
        <v/>
      </c>
      <c r="AB802" s="26" t="str">
        <f t="shared" si="137"/>
        <v/>
      </c>
      <c r="AC802" s="26" t="str">
        <f t="shared" si="138"/>
        <v/>
      </c>
      <c r="AE802" s="26" t="str">
        <f t="shared" si="139"/>
        <v/>
      </c>
      <c r="AG802" s="26" t="str">
        <f>IF($D802="", "", COUNTIF($D$11:$D$2510, "&gt;"&amp;$D802)+1+COUNTIF($D$11:$D802, $D802)-1)</f>
        <v/>
      </c>
      <c r="AH802" s="92" t="str">
        <f t="shared" si="140"/>
        <v/>
      </c>
      <c r="AJ802" s="26" t="str">
        <f t="shared" si="141"/>
        <v/>
      </c>
      <c r="AK802" s="26" t="str">
        <f t="shared" si="142"/>
        <v/>
      </c>
    </row>
    <row r="803" spans="1:37" x14ac:dyDescent="0.25">
      <c r="A803" s="97"/>
      <c r="B803" s="26" t="str">
        <f t="shared" si="132"/>
        <v/>
      </c>
      <c r="C803" s="97"/>
      <c r="D803" s="123"/>
      <c r="E803" s="124"/>
      <c r="F803" s="125"/>
      <c r="G803" s="97"/>
      <c r="H803" s="24" t="str">
        <f>IF($E803="", "", IFERROR(ROUND($E803*INDEX('Intro &amp; Setup'!$BY$8:$BY$9, MATCH($E$8, 'Intro &amp; Setup'!$BX$8:$BX$9, 0)), 2), ""))</f>
        <v/>
      </c>
      <c r="I803" s="18" t="str">
        <f>IF(OR($E803="", $F803=""), "", IF($E$8='Intro &amp; Setup'!$BX$9, $F803/$E803, IF($H$8='Intro &amp; Setup'!$BX$9, $F803/$H803, "")))</f>
        <v/>
      </c>
      <c r="J803" s="21" t="str">
        <f>IF(OR($E803="", $F803=""), "", IF($E$8='Intro &amp; Setup'!$BX$8, $F803/$E803, IF($H$8='Intro &amp; Setup'!$BX$8, $F803/$H803, "")))</f>
        <v/>
      </c>
      <c r="K803" s="97"/>
      <c r="L803" s="42" t="str">
        <f t="array" ref="L803">IF($W803="", "", IFERROR(INDEX('Standard Runs'!$D$11:$D$65, MATCH(1, ('Standard Runs'!$F$11:$F$65&lt;=E803)*('Standard Runs'!$G$11:$G$65&gt;=E803), 0)), ""))</f>
        <v/>
      </c>
      <c r="M803" s="45" t="str">
        <f t="shared" si="133"/>
        <v/>
      </c>
      <c r="N803" s="97"/>
      <c r="O803" s="52" t="str">
        <f t="shared" si="134"/>
        <v/>
      </c>
      <c r="P803" s="53" t="str">
        <f>IF(OR($L803="", $M803=""), "", COUNTIFS($L$11:$L$2510, $L803, $M$11:$M$2510, "&lt;"&amp;$M803)+1+COUNTIFS($L$11:$L803, $L803, $M$11:$M803, $M803)-1)</f>
        <v/>
      </c>
      <c r="Q803" s="97"/>
      <c r="R803" s="57" t="str">
        <f t="array" ref="R803">IF(OR($L803="", $M803=""), "", MIN(IF($L$11:$L$2510=$L803, $M$11:$M$2510)))</f>
        <v/>
      </c>
      <c r="S803" s="18" t="str">
        <f t="array" ref="S803">IF(OR($L803="", $M803=""), "", AVERAGEIF($L$11:$L$2510, $L803, $M$11:$M$2510))</f>
        <v/>
      </c>
      <c r="T803" s="21" t="str">
        <f t="array" ref="T803">IF(OR($L803="", $M803=""), "", MAX(IF($L$11:$L$2510=$L803, $M$11:$M$2510)))</f>
        <v/>
      </c>
      <c r="U803" s="97"/>
      <c r="W803" s="26" t="str">
        <f t="shared" si="135"/>
        <v/>
      </c>
      <c r="X803" s="26" t="str">
        <f t="shared" si="136"/>
        <v/>
      </c>
      <c r="Z803" s="48" t="str">
        <f>IFERROR(INDEX('Standard Runs'!$E$11:$E$65, MATCH($L803, 'Standard Runs'!$D$11:$D$65, 0)), "")</f>
        <v/>
      </c>
      <c r="AB803" s="26" t="str">
        <f t="shared" si="137"/>
        <v/>
      </c>
      <c r="AC803" s="26" t="str">
        <f t="shared" si="138"/>
        <v/>
      </c>
      <c r="AE803" s="26" t="str">
        <f t="shared" si="139"/>
        <v/>
      </c>
      <c r="AG803" s="26" t="str">
        <f>IF($D803="", "", COUNTIF($D$11:$D$2510, "&gt;"&amp;$D803)+1+COUNTIF($D$11:$D803, $D803)-1)</f>
        <v/>
      </c>
      <c r="AH803" s="92" t="str">
        <f t="shared" si="140"/>
        <v/>
      </c>
      <c r="AJ803" s="26" t="str">
        <f t="shared" si="141"/>
        <v/>
      </c>
      <c r="AK803" s="26" t="str">
        <f t="shared" si="142"/>
        <v/>
      </c>
    </row>
    <row r="804" spans="1:37" x14ac:dyDescent="0.25">
      <c r="A804" s="97"/>
      <c r="B804" s="26" t="str">
        <f t="shared" si="132"/>
        <v/>
      </c>
      <c r="C804" s="97"/>
      <c r="D804" s="123"/>
      <c r="E804" s="124"/>
      <c r="F804" s="125"/>
      <c r="G804" s="97"/>
      <c r="H804" s="24" t="str">
        <f>IF($E804="", "", IFERROR(ROUND($E804*INDEX('Intro &amp; Setup'!$BY$8:$BY$9, MATCH($E$8, 'Intro &amp; Setup'!$BX$8:$BX$9, 0)), 2), ""))</f>
        <v/>
      </c>
      <c r="I804" s="18" t="str">
        <f>IF(OR($E804="", $F804=""), "", IF($E$8='Intro &amp; Setup'!$BX$9, $F804/$E804, IF($H$8='Intro &amp; Setup'!$BX$9, $F804/$H804, "")))</f>
        <v/>
      </c>
      <c r="J804" s="21" t="str">
        <f>IF(OR($E804="", $F804=""), "", IF($E$8='Intro &amp; Setup'!$BX$8, $F804/$E804, IF($H$8='Intro &amp; Setup'!$BX$8, $F804/$H804, "")))</f>
        <v/>
      </c>
      <c r="K804" s="97"/>
      <c r="L804" s="42" t="str">
        <f t="array" ref="L804">IF($W804="", "", IFERROR(INDEX('Standard Runs'!$D$11:$D$65, MATCH(1, ('Standard Runs'!$F$11:$F$65&lt;=E804)*('Standard Runs'!$G$11:$G$65&gt;=E804), 0)), ""))</f>
        <v/>
      </c>
      <c r="M804" s="45" t="str">
        <f t="shared" si="133"/>
        <v/>
      </c>
      <c r="N804" s="97"/>
      <c r="O804" s="52" t="str">
        <f t="shared" si="134"/>
        <v/>
      </c>
      <c r="P804" s="53" t="str">
        <f>IF(OR($L804="", $M804=""), "", COUNTIFS($L$11:$L$2510, $L804, $M$11:$M$2510, "&lt;"&amp;$M804)+1+COUNTIFS($L$11:$L804, $L804, $M$11:$M804, $M804)-1)</f>
        <v/>
      </c>
      <c r="Q804" s="97"/>
      <c r="R804" s="57" t="str">
        <f t="array" ref="R804">IF(OR($L804="", $M804=""), "", MIN(IF($L$11:$L$2510=$L804, $M$11:$M$2510)))</f>
        <v/>
      </c>
      <c r="S804" s="18" t="str">
        <f t="array" ref="S804">IF(OR($L804="", $M804=""), "", AVERAGEIF($L$11:$L$2510, $L804, $M$11:$M$2510))</f>
        <v/>
      </c>
      <c r="T804" s="21" t="str">
        <f t="array" ref="T804">IF(OR($L804="", $M804=""), "", MAX(IF($L$11:$L$2510=$L804, $M$11:$M$2510)))</f>
        <v/>
      </c>
      <c r="U804" s="97"/>
      <c r="W804" s="26" t="str">
        <f t="shared" si="135"/>
        <v/>
      </c>
      <c r="X804" s="26" t="str">
        <f t="shared" si="136"/>
        <v/>
      </c>
      <c r="Z804" s="48" t="str">
        <f>IFERROR(INDEX('Standard Runs'!$E$11:$E$65, MATCH($L804, 'Standard Runs'!$D$11:$D$65, 0)), "")</f>
        <v/>
      </c>
      <c r="AB804" s="26" t="str">
        <f t="shared" si="137"/>
        <v/>
      </c>
      <c r="AC804" s="26" t="str">
        <f t="shared" si="138"/>
        <v/>
      </c>
      <c r="AE804" s="26" t="str">
        <f t="shared" si="139"/>
        <v/>
      </c>
      <c r="AG804" s="26" t="str">
        <f>IF($D804="", "", COUNTIF($D$11:$D$2510, "&gt;"&amp;$D804)+1+COUNTIF($D$11:$D804, $D804)-1)</f>
        <v/>
      </c>
      <c r="AH804" s="92" t="str">
        <f t="shared" si="140"/>
        <v/>
      </c>
      <c r="AJ804" s="26" t="str">
        <f t="shared" si="141"/>
        <v/>
      </c>
      <c r="AK804" s="26" t="str">
        <f t="shared" si="142"/>
        <v/>
      </c>
    </row>
    <row r="805" spans="1:37" x14ac:dyDescent="0.25">
      <c r="A805" s="97"/>
      <c r="B805" s="26" t="str">
        <f t="shared" si="132"/>
        <v/>
      </c>
      <c r="C805" s="97"/>
      <c r="D805" s="123"/>
      <c r="E805" s="124"/>
      <c r="F805" s="125"/>
      <c r="G805" s="97"/>
      <c r="H805" s="24" t="str">
        <f>IF($E805="", "", IFERROR(ROUND($E805*INDEX('Intro &amp; Setup'!$BY$8:$BY$9, MATCH($E$8, 'Intro &amp; Setup'!$BX$8:$BX$9, 0)), 2), ""))</f>
        <v/>
      </c>
      <c r="I805" s="18" t="str">
        <f>IF(OR($E805="", $F805=""), "", IF($E$8='Intro &amp; Setup'!$BX$9, $F805/$E805, IF($H$8='Intro &amp; Setup'!$BX$9, $F805/$H805, "")))</f>
        <v/>
      </c>
      <c r="J805" s="21" t="str">
        <f>IF(OR($E805="", $F805=""), "", IF($E$8='Intro &amp; Setup'!$BX$8, $F805/$E805, IF($H$8='Intro &amp; Setup'!$BX$8, $F805/$H805, "")))</f>
        <v/>
      </c>
      <c r="K805" s="97"/>
      <c r="L805" s="42" t="str">
        <f t="array" ref="L805">IF($W805="", "", IFERROR(INDEX('Standard Runs'!$D$11:$D$65, MATCH(1, ('Standard Runs'!$F$11:$F$65&lt;=E805)*('Standard Runs'!$G$11:$G$65&gt;=E805), 0)), ""))</f>
        <v/>
      </c>
      <c r="M805" s="45" t="str">
        <f t="shared" si="133"/>
        <v/>
      </c>
      <c r="N805" s="97"/>
      <c r="O805" s="52" t="str">
        <f t="shared" si="134"/>
        <v/>
      </c>
      <c r="P805" s="53" t="str">
        <f>IF(OR($L805="", $M805=""), "", COUNTIFS($L$11:$L$2510, $L805, $M$11:$M$2510, "&lt;"&amp;$M805)+1+COUNTIFS($L$11:$L805, $L805, $M$11:$M805, $M805)-1)</f>
        <v/>
      </c>
      <c r="Q805" s="97"/>
      <c r="R805" s="57" t="str">
        <f t="array" ref="R805">IF(OR($L805="", $M805=""), "", MIN(IF($L$11:$L$2510=$L805, $M$11:$M$2510)))</f>
        <v/>
      </c>
      <c r="S805" s="18" t="str">
        <f t="array" ref="S805">IF(OR($L805="", $M805=""), "", AVERAGEIF($L$11:$L$2510, $L805, $M$11:$M$2510))</f>
        <v/>
      </c>
      <c r="T805" s="21" t="str">
        <f t="array" ref="T805">IF(OR($L805="", $M805=""), "", MAX(IF($L$11:$L$2510=$L805, $M$11:$M$2510)))</f>
        <v/>
      </c>
      <c r="U805" s="97"/>
      <c r="W805" s="26" t="str">
        <f t="shared" si="135"/>
        <v/>
      </c>
      <c r="X805" s="26" t="str">
        <f t="shared" si="136"/>
        <v/>
      </c>
      <c r="Z805" s="48" t="str">
        <f>IFERROR(INDEX('Standard Runs'!$E$11:$E$65, MATCH($L805, 'Standard Runs'!$D$11:$D$65, 0)), "")</f>
        <v/>
      </c>
      <c r="AB805" s="26" t="str">
        <f t="shared" si="137"/>
        <v/>
      </c>
      <c r="AC805" s="26" t="str">
        <f t="shared" si="138"/>
        <v/>
      </c>
      <c r="AE805" s="26" t="str">
        <f t="shared" si="139"/>
        <v/>
      </c>
      <c r="AG805" s="26" t="str">
        <f>IF($D805="", "", COUNTIF($D$11:$D$2510, "&gt;"&amp;$D805)+1+COUNTIF($D$11:$D805, $D805)-1)</f>
        <v/>
      </c>
      <c r="AH805" s="92" t="str">
        <f t="shared" si="140"/>
        <v/>
      </c>
      <c r="AJ805" s="26" t="str">
        <f t="shared" si="141"/>
        <v/>
      </c>
      <c r="AK805" s="26" t="str">
        <f t="shared" si="142"/>
        <v/>
      </c>
    </row>
    <row r="806" spans="1:37" x14ac:dyDescent="0.25">
      <c r="A806" s="97"/>
      <c r="B806" s="26" t="str">
        <f t="shared" si="132"/>
        <v/>
      </c>
      <c r="C806" s="97"/>
      <c r="D806" s="123"/>
      <c r="E806" s="124"/>
      <c r="F806" s="125"/>
      <c r="G806" s="97"/>
      <c r="H806" s="24" t="str">
        <f>IF($E806="", "", IFERROR(ROUND($E806*INDEX('Intro &amp; Setup'!$BY$8:$BY$9, MATCH($E$8, 'Intro &amp; Setup'!$BX$8:$BX$9, 0)), 2), ""))</f>
        <v/>
      </c>
      <c r="I806" s="18" t="str">
        <f>IF(OR($E806="", $F806=""), "", IF($E$8='Intro &amp; Setup'!$BX$9, $F806/$E806, IF($H$8='Intro &amp; Setup'!$BX$9, $F806/$H806, "")))</f>
        <v/>
      </c>
      <c r="J806" s="21" t="str">
        <f>IF(OR($E806="", $F806=""), "", IF($E$8='Intro &amp; Setup'!$BX$8, $F806/$E806, IF($H$8='Intro &amp; Setup'!$BX$8, $F806/$H806, "")))</f>
        <v/>
      </c>
      <c r="K806" s="97"/>
      <c r="L806" s="42" t="str">
        <f t="array" ref="L806">IF($W806="", "", IFERROR(INDEX('Standard Runs'!$D$11:$D$65, MATCH(1, ('Standard Runs'!$F$11:$F$65&lt;=E806)*('Standard Runs'!$G$11:$G$65&gt;=E806), 0)), ""))</f>
        <v/>
      </c>
      <c r="M806" s="45" t="str">
        <f t="shared" si="133"/>
        <v/>
      </c>
      <c r="N806" s="97"/>
      <c r="O806" s="52" t="str">
        <f t="shared" si="134"/>
        <v/>
      </c>
      <c r="P806" s="53" t="str">
        <f>IF(OR($L806="", $M806=""), "", COUNTIFS($L$11:$L$2510, $L806, $M$11:$M$2510, "&lt;"&amp;$M806)+1+COUNTIFS($L$11:$L806, $L806, $M$11:$M806, $M806)-1)</f>
        <v/>
      </c>
      <c r="Q806" s="97"/>
      <c r="R806" s="57" t="str">
        <f t="array" ref="R806">IF(OR($L806="", $M806=""), "", MIN(IF($L$11:$L$2510=$L806, $M$11:$M$2510)))</f>
        <v/>
      </c>
      <c r="S806" s="18" t="str">
        <f t="array" ref="S806">IF(OR($L806="", $M806=""), "", AVERAGEIF($L$11:$L$2510, $L806, $M$11:$M$2510))</f>
        <v/>
      </c>
      <c r="T806" s="21" t="str">
        <f t="array" ref="T806">IF(OR($L806="", $M806=""), "", MAX(IF($L$11:$L$2510=$L806, $M$11:$M$2510)))</f>
        <v/>
      </c>
      <c r="U806" s="97"/>
      <c r="W806" s="26" t="str">
        <f t="shared" si="135"/>
        <v/>
      </c>
      <c r="X806" s="26" t="str">
        <f t="shared" si="136"/>
        <v/>
      </c>
      <c r="Z806" s="48" t="str">
        <f>IFERROR(INDEX('Standard Runs'!$E$11:$E$65, MATCH($L806, 'Standard Runs'!$D$11:$D$65, 0)), "")</f>
        <v/>
      </c>
      <c r="AB806" s="26" t="str">
        <f t="shared" si="137"/>
        <v/>
      </c>
      <c r="AC806" s="26" t="str">
        <f t="shared" si="138"/>
        <v/>
      </c>
      <c r="AE806" s="26" t="str">
        <f t="shared" si="139"/>
        <v/>
      </c>
      <c r="AG806" s="26" t="str">
        <f>IF($D806="", "", COUNTIF($D$11:$D$2510, "&gt;"&amp;$D806)+1+COUNTIF($D$11:$D806, $D806)-1)</f>
        <v/>
      </c>
      <c r="AH806" s="92" t="str">
        <f t="shared" si="140"/>
        <v/>
      </c>
      <c r="AJ806" s="26" t="str">
        <f t="shared" si="141"/>
        <v/>
      </c>
      <c r="AK806" s="26" t="str">
        <f t="shared" si="142"/>
        <v/>
      </c>
    </row>
    <row r="807" spans="1:37" x14ac:dyDescent="0.25">
      <c r="A807" s="97"/>
      <c r="B807" s="26" t="str">
        <f t="shared" si="132"/>
        <v/>
      </c>
      <c r="C807" s="97"/>
      <c r="D807" s="123"/>
      <c r="E807" s="124"/>
      <c r="F807" s="125"/>
      <c r="G807" s="97"/>
      <c r="H807" s="24" t="str">
        <f>IF($E807="", "", IFERROR(ROUND($E807*INDEX('Intro &amp; Setup'!$BY$8:$BY$9, MATCH($E$8, 'Intro &amp; Setup'!$BX$8:$BX$9, 0)), 2), ""))</f>
        <v/>
      </c>
      <c r="I807" s="18" t="str">
        <f>IF(OR($E807="", $F807=""), "", IF($E$8='Intro &amp; Setup'!$BX$9, $F807/$E807, IF($H$8='Intro &amp; Setup'!$BX$9, $F807/$H807, "")))</f>
        <v/>
      </c>
      <c r="J807" s="21" t="str">
        <f>IF(OR($E807="", $F807=""), "", IF($E$8='Intro &amp; Setup'!$BX$8, $F807/$E807, IF($H$8='Intro &amp; Setup'!$BX$8, $F807/$H807, "")))</f>
        <v/>
      </c>
      <c r="K807" s="97"/>
      <c r="L807" s="42" t="str">
        <f t="array" ref="L807">IF($W807="", "", IFERROR(INDEX('Standard Runs'!$D$11:$D$65, MATCH(1, ('Standard Runs'!$F$11:$F$65&lt;=E807)*('Standard Runs'!$G$11:$G$65&gt;=E807), 0)), ""))</f>
        <v/>
      </c>
      <c r="M807" s="45" t="str">
        <f t="shared" si="133"/>
        <v/>
      </c>
      <c r="N807" s="97"/>
      <c r="O807" s="52" t="str">
        <f t="shared" si="134"/>
        <v/>
      </c>
      <c r="P807" s="53" t="str">
        <f>IF(OR($L807="", $M807=""), "", COUNTIFS($L$11:$L$2510, $L807, $M$11:$M$2510, "&lt;"&amp;$M807)+1+COUNTIFS($L$11:$L807, $L807, $M$11:$M807, $M807)-1)</f>
        <v/>
      </c>
      <c r="Q807" s="97"/>
      <c r="R807" s="57" t="str">
        <f t="array" ref="R807">IF(OR($L807="", $M807=""), "", MIN(IF($L$11:$L$2510=$L807, $M$11:$M$2510)))</f>
        <v/>
      </c>
      <c r="S807" s="18" t="str">
        <f t="array" ref="S807">IF(OR($L807="", $M807=""), "", AVERAGEIF($L$11:$L$2510, $L807, $M$11:$M$2510))</f>
        <v/>
      </c>
      <c r="T807" s="21" t="str">
        <f t="array" ref="T807">IF(OR($L807="", $M807=""), "", MAX(IF($L$11:$L$2510=$L807, $M$11:$M$2510)))</f>
        <v/>
      </c>
      <c r="U807" s="97"/>
      <c r="W807" s="26" t="str">
        <f t="shared" si="135"/>
        <v/>
      </c>
      <c r="X807" s="26" t="str">
        <f t="shared" si="136"/>
        <v/>
      </c>
      <c r="Z807" s="48" t="str">
        <f>IFERROR(INDEX('Standard Runs'!$E$11:$E$65, MATCH($L807, 'Standard Runs'!$D$11:$D$65, 0)), "")</f>
        <v/>
      </c>
      <c r="AB807" s="26" t="str">
        <f t="shared" si="137"/>
        <v/>
      </c>
      <c r="AC807" s="26" t="str">
        <f t="shared" si="138"/>
        <v/>
      </c>
      <c r="AE807" s="26" t="str">
        <f t="shared" si="139"/>
        <v/>
      </c>
      <c r="AG807" s="26" t="str">
        <f>IF($D807="", "", COUNTIF($D$11:$D$2510, "&gt;"&amp;$D807)+1+COUNTIF($D$11:$D807, $D807)-1)</f>
        <v/>
      </c>
      <c r="AH807" s="92" t="str">
        <f t="shared" si="140"/>
        <v/>
      </c>
      <c r="AJ807" s="26" t="str">
        <f t="shared" si="141"/>
        <v/>
      </c>
      <c r="AK807" s="26" t="str">
        <f t="shared" si="142"/>
        <v/>
      </c>
    </row>
    <row r="808" spans="1:37" x14ac:dyDescent="0.25">
      <c r="A808" s="97"/>
      <c r="B808" s="26" t="str">
        <f t="shared" si="132"/>
        <v/>
      </c>
      <c r="C808" s="97"/>
      <c r="D808" s="123"/>
      <c r="E808" s="124"/>
      <c r="F808" s="125"/>
      <c r="G808" s="97"/>
      <c r="H808" s="24" t="str">
        <f>IF($E808="", "", IFERROR(ROUND($E808*INDEX('Intro &amp; Setup'!$BY$8:$BY$9, MATCH($E$8, 'Intro &amp; Setup'!$BX$8:$BX$9, 0)), 2), ""))</f>
        <v/>
      </c>
      <c r="I808" s="18" t="str">
        <f>IF(OR($E808="", $F808=""), "", IF($E$8='Intro &amp; Setup'!$BX$9, $F808/$E808, IF($H$8='Intro &amp; Setup'!$BX$9, $F808/$H808, "")))</f>
        <v/>
      </c>
      <c r="J808" s="21" t="str">
        <f>IF(OR($E808="", $F808=""), "", IF($E$8='Intro &amp; Setup'!$BX$8, $F808/$E808, IF($H$8='Intro &amp; Setup'!$BX$8, $F808/$H808, "")))</f>
        <v/>
      </c>
      <c r="K808" s="97"/>
      <c r="L808" s="42" t="str">
        <f t="array" ref="L808">IF($W808="", "", IFERROR(INDEX('Standard Runs'!$D$11:$D$65, MATCH(1, ('Standard Runs'!$F$11:$F$65&lt;=E808)*('Standard Runs'!$G$11:$G$65&gt;=E808), 0)), ""))</f>
        <v/>
      </c>
      <c r="M808" s="45" t="str">
        <f t="shared" si="133"/>
        <v/>
      </c>
      <c r="N808" s="97"/>
      <c r="O808" s="52" t="str">
        <f t="shared" si="134"/>
        <v/>
      </c>
      <c r="P808" s="53" t="str">
        <f>IF(OR($L808="", $M808=""), "", COUNTIFS($L$11:$L$2510, $L808, $M$11:$M$2510, "&lt;"&amp;$M808)+1+COUNTIFS($L$11:$L808, $L808, $M$11:$M808, $M808)-1)</f>
        <v/>
      </c>
      <c r="Q808" s="97"/>
      <c r="R808" s="57" t="str">
        <f t="array" ref="R808">IF(OR($L808="", $M808=""), "", MIN(IF($L$11:$L$2510=$L808, $M$11:$M$2510)))</f>
        <v/>
      </c>
      <c r="S808" s="18" t="str">
        <f t="array" ref="S808">IF(OR($L808="", $M808=""), "", AVERAGEIF($L$11:$L$2510, $L808, $M$11:$M$2510))</f>
        <v/>
      </c>
      <c r="T808" s="21" t="str">
        <f t="array" ref="T808">IF(OR($L808="", $M808=""), "", MAX(IF($L$11:$L$2510=$L808, $M$11:$M$2510)))</f>
        <v/>
      </c>
      <c r="U808" s="97"/>
      <c r="W808" s="26" t="str">
        <f t="shared" si="135"/>
        <v/>
      </c>
      <c r="X808" s="26" t="str">
        <f t="shared" si="136"/>
        <v/>
      </c>
      <c r="Z808" s="48" t="str">
        <f>IFERROR(INDEX('Standard Runs'!$E$11:$E$65, MATCH($L808, 'Standard Runs'!$D$11:$D$65, 0)), "")</f>
        <v/>
      </c>
      <c r="AB808" s="26" t="str">
        <f t="shared" si="137"/>
        <v/>
      </c>
      <c r="AC808" s="26" t="str">
        <f t="shared" si="138"/>
        <v/>
      </c>
      <c r="AE808" s="26" t="str">
        <f t="shared" si="139"/>
        <v/>
      </c>
      <c r="AG808" s="26" t="str">
        <f>IF($D808="", "", COUNTIF($D$11:$D$2510, "&gt;"&amp;$D808)+1+COUNTIF($D$11:$D808, $D808)-1)</f>
        <v/>
      </c>
      <c r="AH808" s="92" t="str">
        <f t="shared" si="140"/>
        <v/>
      </c>
      <c r="AJ808" s="26" t="str">
        <f t="shared" si="141"/>
        <v/>
      </c>
      <c r="AK808" s="26" t="str">
        <f t="shared" si="142"/>
        <v/>
      </c>
    </row>
    <row r="809" spans="1:37" x14ac:dyDescent="0.25">
      <c r="A809" s="97"/>
      <c r="B809" s="26" t="str">
        <f t="shared" si="132"/>
        <v/>
      </c>
      <c r="C809" s="97"/>
      <c r="D809" s="123"/>
      <c r="E809" s="124"/>
      <c r="F809" s="125"/>
      <c r="G809" s="97"/>
      <c r="H809" s="24" t="str">
        <f>IF($E809="", "", IFERROR(ROUND($E809*INDEX('Intro &amp; Setup'!$BY$8:$BY$9, MATCH($E$8, 'Intro &amp; Setup'!$BX$8:$BX$9, 0)), 2), ""))</f>
        <v/>
      </c>
      <c r="I809" s="18" t="str">
        <f>IF(OR($E809="", $F809=""), "", IF($E$8='Intro &amp; Setup'!$BX$9, $F809/$E809, IF($H$8='Intro &amp; Setup'!$BX$9, $F809/$H809, "")))</f>
        <v/>
      </c>
      <c r="J809" s="21" t="str">
        <f>IF(OR($E809="", $F809=""), "", IF($E$8='Intro &amp; Setup'!$BX$8, $F809/$E809, IF($H$8='Intro &amp; Setup'!$BX$8, $F809/$H809, "")))</f>
        <v/>
      </c>
      <c r="K809" s="97"/>
      <c r="L809" s="42" t="str">
        <f t="array" ref="L809">IF($W809="", "", IFERROR(INDEX('Standard Runs'!$D$11:$D$65, MATCH(1, ('Standard Runs'!$F$11:$F$65&lt;=E809)*('Standard Runs'!$G$11:$G$65&gt;=E809), 0)), ""))</f>
        <v/>
      </c>
      <c r="M809" s="45" t="str">
        <f t="shared" si="133"/>
        <v/>
      </c>
      <c r="N809" s="97"/>
      <c r="O809" s="52" t="str">
        <f t="shared" si="134"/>
        <v/>
      </c>
      <c r="P809" s="53" t="str">
        <f>IF(OR($L809="", $M809=""), "", COUNTIFS($L$11:$L$2510, $L809, $M$11:$M$2510, "&lt;"&amp;$M809)+1+COUNTIFS($L$11:$L809, $L809, $M$11:$M809, $M809)-1)</f>
        <v/>
      </c>
      <c r="Q809" s="97"/>
      <c r="R809" s="57" t="str">
        <f t="array" ref="R809">IF(OR($L809="", $M809=""), "", MIN(IF($L$11:$L$2510=$L809, $M$11:$M$2510)))</f>
        <v/>
      </c>
      <c r="S809" s="18" t="str">
        <f t="array" ref="S809">IF(OR($L809="", $M809=""), "", AVERAGEIF($L$11:$L$2510, $L809, $M$11:$M$2510))</f>
        <v/>
      </c>
      <c r="T809" s="21" t="str">
        <f t="array" ref="T809">IF(OR($L809="", $M809=""), "", MAX(IF($L$11:$L$2510=$L809, $M$11:$M$2510)))</f>
        <v/>
      </c>
      <c r="U809" s="97"/>
      <c r="W809" s="26" t="str">
        <f t="shared" si="135"/>
        <v/>
      </c>
      <c r="X809" s="26" t="str">
        <f t="shared" si="136"/>
        <v/>
      </c>
      <c r="Z809" s="48" t="str">
        <f>IFERROR(INDEX('Standard Runs'!$E$11:$E$65, MATCH($L809, 'Standard Runs'!$D$11:$D$65, 0)), "")</f>
        <v/>
      </c>
      <c r="AB809" s="26" t="str">
        <f t="shared" si="137"/>
        <v/>
      </c>
      <c r="AC809" s="26" t="str">
        <f t="shared" si="138"/>
        <v/>
      </c>
      <c r="AE809" s="26" t="str">
        <f t="shared" si="139"/>
        <v/>
      </c>
      <c r="AG809" s="26" t="str">
        <f>IF($D809="", "", COUNTIF($D$11:$D$2510, "&gt;"&amp;$D809)+1+COUNTIF($D$11:$D809, $D809)-1)</f>
        <v/>
      </c>
      <c r="AH809" s="92" t="str">
        <f t="shared" si="140"/>
        <v/>
      </c>
      <c r="AJ809" s="26" t="str">
        <f t="shared" si="141"/>
        <v/>
      </c>
      <c r="AK809" s="26" t="str">
        <f t="shared" si="142"/>
        <v/>
      </c>
    </row>
    <row r="810" spans="1:37" x14ac:dyDescent="0.25">
      <c r="A810" s="97"/>
      <c r="B810" s="26" t="str">
        <f t="shared" si="132"/>
        <v/>
      </c>
      <c r="C810" s="97"/>
      <c r="D810" s="123"/>
      <c r="E810" s="124"/>
      <c r="F810" s="125"/>
      <c r="G810" s="97"/>
      <c r="H810" s="24" t="str">
        <f>IF($E810="", "", IFERROR(ROUND($E810*INDEX('Intro &amp; Setup'!$BY$8:$BY$9, MATCH($E$8, 'Intro &amp; Setup'!$BX$8:$BX$9, 0)), 2), ""))</f>
        <v/>
      </c>
      <c r="I810" s="18" t="str">
        <f>IF(OR($E810="", $F810=""), "", IF($E$8='Intro &amp; Setup'!$BX$9, $F810/$E810, IF($H$8='Intro &amp; Setup'!$BX$9, $F810/$H810, "")))</f>
        <v/>
      </c>
      <c r="J810" s="21" t="str">
        <f>IF(OR($E810="", $F810=""), "", IF($E$8='Intro &amp; Setup'!$BX$8, $F810/$E810, IF($H$8='Intro &amp; Setup'!$BX$8, $F810/$H810, "")))</f>
        <v/>
      </c>
      <c r="K810" s="97"/>
      <c r="L810" s="42" t="str">
        <f t="array" ref="L810">IF($W810="", "", IFERROR(INDEX('Standard Runs'!$D$11:$D$65, MATCH(1, ('Standard Runs'!$F$11:$F$65&lt;=E810)*('Standard Runs'!$G$11:$G$65&gt;=E810), 0)), ""))</f>
        <v/>
      </c>
      <c r="M810" s="45" t="str">
        <f t="shared" si="133"/>
        <v/>
      </c>
      <c r="N810" s="97"/>
      <c r="O810" s="52" t="str">
        <f t="shared" si="134"/>
        <v/>
      </c>
      <c r="P810" s="53" t="str">
        <f>IF(OR($L810="", $M810=""), "", COUNTIFS($L$11:$L$2510, $L810, $M$11:$M$2510, "&lt;"&amp;$M810)+1+COUNTIFS($L$11:$L810, $L810, $M$11:$M810, $M810)-1)</f>
        <v/>
      </c>
      <c r="Q810" s="97"/>
      <c r="R810" s="57" t="str">
        <f t="array" ref="R810">IF(OR($L810="", $M810=""), "", MIN(IF($L$11:$L$2510=$L810, $M$11:$M$2510)))</f>
        <v/>
      </c>
      <c r="S810" s="18" t="str">
        <f t="array" ref="S810">IF(OR($L810="", $M810=""), "", AVERAGEIF($L$11:$L$2510, $L810, $M$11:$M$2510))</f>
        <v/>
      </c>
      <c r="T810" s="21" t="str">
        <f t="array" ref="T810">IF(OR($L810="", $M810=""), "", MAX(IF($L$11:$L$2510=$L810, $M$11:$M$2510)))</f>
        <v/>
      </c>
      <c r="U810" s="97"/>
      <c r="W810" s="26" t="str">
        <f t="shared" si="135"/>
        <v/>
      </c>
      <c r="X810" s="26" t="str">
        <f t="shared" si="136"/>
        <v/>
      </c>
      <c r="Z810" s="48" t="str">
        <f>IFERROR(INDEX('Standard Runs'!$E$11:$E$65, MATCH($L810, 'Standard Runs'!$D$11:$D$65, 0)), "")</f>
        <v/>
      </c>
      <c r="AB810" s="26" t="str">
        <f t="shared" si="137"/>
        <v/>
      </c>
      <c r="AC810" s="26" t="str">
        <f t="shared" si="138"/>
        <v/>
      </c>
      <c r="AE810" s="26" t="str">
        <f t="shared" si="139"/>
        <v/>
      </c>
      <c r="AG810" s="26" t="str">
        <f>IF($D810="", "", COUNTIF($D$11:$D$2510, "&gt;"&amp;$D810)+1+COUNTIF($D$11:$D810, $D810)-1)</f>
        <v/>
      </c>
      <c r="AH810" s="92" t="str">
        <f t="shared" si="140"/>
        <v/>
      </c>
      <c r="AJ810" s="26" t="str">
        <f t="shared" si="141"/>
        <v/>
      </c>
      <c r="AK810" s="26" t="str">
        <f t="shared" si="142"/>
        <v/>
      </c>
    </row>
    <row r="811" spans="1:37" x14ac:dyDescent="0.25">
      <c r="A811" s="97"/>
      <c r="B811" s="26" t="str">
        <f t="shared" si="132"/>
        <v/>
      </c>
      <c r="C811" s="97"/>
      <c r="D811" s="123"/>
      <c r="E811" s="124"/>
      <c r="F811" s="125"/>
      <c r="G811" s="97"/>
      <c r="H811" s="24" t="str">
        <f>IF($E811="", "", IFERROR(ROUND($E811*INDEX('Intro &amp; Setup'!$BY$8:$BY$9, MATCH($E$8, 'Intro &amp; Setup'!$BX$8:$BX$9, 0)), 2), ""))</f>
        <v/>
      </c>
      <c r="I811" s="18" t="str">
        <f>IF(OR($E811="", $F811=""), "", IF($E$8='Intro &amp; Setup'!$BX$9, $F811/$E811, IF($H$8='Intro &amp; Setup'!$BX$9, $F811/$H811, "")))</f>
        <v/>
      </c>
      <c r="J811" s="21" t="str">
        <f>IF(OR($E811="", $F811=""), "", IF($E$8='Intro &amp; Setup'!$BX$8, $F811/$E811, IF($H$8='Intro &amp; Setup'!$BX$8, $F811/$H811, "")))</f>
        <v/>
      </c>
      <c r="K811" s="97"/>
      <c r="L811" s="42" t="str">
        <f t="array" ref="L811">IF($W811="", "", IFERROR(INDEX('Standard Runs'!$D$11:$D$65, MATCH(1, ('Standard Runs'!$F$11:$F$65&lt;=E811)*('Standard Runs'!$G$11:$G$65&gt;=E811), 0)), ""))</f>
        <v/>
      </c>
      <c r="M811" s="45" t="str">
        <f t="shared" si="133"/>
        <v/>
      </c>
      <c r="N811" s="97"/>
      <c r="O811" s="52" t="str">
        <f t="shared" si="134"/>
        <v/>
      </c>
      <c r="P811" s="53" t="str">
        <f>IF(OR($L811="", $M811=""), "", COUNTIFS($L$11:$L$2510, $L811, $M$11:$M$2510, "&lt;"&amp;$M811)+1+COUNTIFS($L$11:$L811, $L811, $M$11:$M811, $M811)-1)</f>
        <v/>
      </c>
      <c r="Q811" s="97"/>
      <c r="R811" s="57" t="str">
        <f t="array" ref="R811">IF(OR($L811="", $M811=""), "", MIN(IF($L$11:$L$2510=$L811, $M$11:$M$2510)))</f>
        <v/>
      </c>
      <c r="S811" s="18" t="str">
        <f t="array" ref="S811">IF(OR($L811="", $M811=""), "", AVERAGEIF($L$11:$L$2510, $L811, $M$11:$M$2510))</f>
        <v/>
      </c>
      <c r="T811" s="21" t="str">
        <f t="array" ref="T811">IF(OR($L811="", $M811=""), "", MAX(IF($L$11:$L$2510=$L811, $M$11:$M$2510)))</f>
        <v/>
      </c>
      <c r="U811" s="97"/>
      <c r="W811" s="26" t="str">
        <f t="shared" si="135"/>
        <v/>
      </c>
      <c r="X811" s="26" t="str">
        <f t="shared" si="136"/>
        <v/>
      </c>
      <c r="Z811" s="48" t="str">
        <f>IFERROR(INDEX('Standard Runs'!$E$11:$E$65, MATCH($L811, 'Standard Runs'!$D$11:$D$65, 0)), "")</f>
        <v/>
      </c>
      <c r="AB811" s="26" t="str">
        <f t="shared" si="137"/>
        <v/>
      </c>
      <c r="AC811" s="26" t="str">
        <f t="shared" si="138"/>
        <v/>
      </c>
      <c r="AE811" s="26" t="str">
        <f t="shared" si="139"/>
        <v/>
      </c>
      <c r="AG811" s="26" t="str">
        <f>IF($D811="", "", COUNTIF($D$11:$D$2510, "&gt;"&amp;$D811)+1+COUNTIF($D$11:$D811, $D811)-1)</f>
        <v/>
      </c>
      <c r="AH811" s="92" t="str">
        <f t="shared" si="140"/>
        <v/>
      </c>
      <c r="AJ811" s="26" t="str">
        <f t="shared" si="141"/>
        <v/>
      </c>
      <c r="AK811" s="26" t="str">
        <f t="shared" si="142"/>
        <v/>
      </c>
    </row>
    <row r="812" spans="1:37" x14ac:dyDescent="0.25">
      <c r="A812" s="97"/>
      <c r="B812" s="26" t="str">
        <f t="shared" si="132"/>
        <v/>
      </c>
      <c r="C812" s="97"/>
      <c r="D812" s="123"/>
      <c r="E812" s="124"/>
      <c r="F812" s="125"/>
      <c r="G812" s="97"/>
      <c r="H812" s="24" t="str">
        <f>IF($E812="", "", IFERROR(ROUND($E812*INDEX('Intro &amp; Setup'!$BY$8:$BY$9, MATCH($E$8, 'Intro &amp; Setup'!$BX$8:$BX$9, 0)), 2), ""))</f>
        <v/>
      </c>
      <c r="I812" s="18" t="str">
        <f>IF(OR($E812="", $F812=""), "", IF($E$8='Intro &amp; Setup'!$BX$9, $F812/$E812, IF($H$8='Intro &amp; Setup'!$BX$9, $F812/$H812, "")))</f>
        <v/>
      </c>
      <c r="J812" s="21" t="str">
        <f>IF(OR($E812="", $F812=""), "", IF($E$8='Intro &amp; Setup'!$BX$8, $F812/$E812, IF($H$8='Intro &amp; Setup'!$BX$8, $F812/$H812, "")))</f>
        <v/>
      </c>
      <c r="K812" s="97"/>
      <c r="L812" s="42" t="str">
        <f t="array" ref="L812">IF($W812="", "", IFERROR(INDEX('Standard Runs'!$D$11:$D$65, MATCH(1, ('Standard Runs'!$F$11:$F$65&lt;=E812)*('Standard Runs'!$G$11:$G$65&gt;=E812), 0)), ""))</f>
        <v/>
      </c>
      <c r="M812" s="45" t="str">
        <f t="shared" si="133"/>
        <v/>
      </c>
      <c r="N812" s="97"/>
      <c r="O812" s="52" t="str">
        <f t="shared" si="134"/>
        <v/>
      </c>
      <c r="P812" s="53" t="str">
        <f>IF(OR($L812="", $M812=""), "", COUNTIFS($L$11:$L$2510, $L812, $M$11:$M$2510, "&lt;"&amp;$M812)+1+COUNTIFS($L$11:$L812, $L812, $M$11:$M812, $M812)-1)</f>
        <v/>
      </c>
      <c r="Q812" s="97"/>
      <c r="R812" s="57" t="str">
        <f t="array" ref="R812">IF(OR($L812="", $M812=""), "", MIN(IF($L$11:$L$2510=$L812, $M$11:$M$2510)))</f>
        <v/>
      </c>
      <c r="S812" s="18" t="str">
        <f t="array" ref="S812">IF(OR($L812="", $M812=""), "", AVERAGEIF($L$11:$L$2510, $L812, $M$11:$M$2510))</f>
        <v/>
      </c>
      <c r="T812" s="21" t="str">
        <f t="array" ref="T812">IF(OR($L812="", $M812=""), "", MAX(IF($L$11:$L$2510=$L812, $M$11:$M$2510)))</f>
        <v/>
      </c>
      <c r="U812" s="97"/>
      <c r="W812" s="26" t="str">
        <f t="shared" si="135"/>
        <v/>
      </c>
      <c r="X812" s="26" t="str">
        <f t="shared" si="136"/>
        <v/>
      </c>
      <c r="Z812" s="48" t="str">
        <f>IFERROR(INDEX('Standard Runs'!$E$11:$E$65, MATCH($L812, 'Standard Runs'!$D$11:$D$65, 0)), "")</f>
        <v/>
      </c>
      <c r="AB812" s="26" t="str">
        <f t="shared" si="137"/>
        <v/>
      </c>
      <c r="AC812" s="26" t="str">
        <f t="shared" si="138"/>
        <v/>
      </c>
      <c r="AE812" s="26" t="str">
        <f t="shared" si="139"/>
        <v/>
      </c>
      <c r="AG812" s="26" t="str">
        <f>IF($D812="", "", COUNTIF($D$11:$D$2510, "&gt;"&amp;$D812)+1+COUNTIF($D$11:$D812, $D812)-1)</f>
        <v/>
      </c>
      <c r="AH812" s="92" t="str">
        <f t="shared" si="140"/>
        <v/>
      </c>
      <c r="AJ812" s="26" t="str">
        <f t="shared" si="141"/>
        <v/>
      </c>
      <c r="AK812" s="26" t="str">
        <f t="shared" si="142"/>
        <v/>
      </c>
    </row>
    <row r="813" spans="1:37" x14ac:dyDescent="0.25">
      <c r="A813" s="97"/>
      <c r="B813" s="26" t="str">
        <f t="shared" si="132"/>
        <v/>
      </c>
      <c r="C813" s="97"/>
      <c r="D813" s="123"/>
      <c r="E813" s="124"/>
      <c r="F813" s="125"/>
      <c r="G813" s="97"/>
      <c r="H813" s="24" t="str">
        <f>IF($E813="", "", IFERROR(ROUND($E813*INDEX('Intro &amp; Setup'!$BY$8:$BY$9, MATCH($E$8, 'Intro &amp; Setup'!$BX$8:$BX$9, 0)), 2), ""))</f>
        <v/>
      </c>
      <c r="I813" s="18" t="str">
        <f>IF(OR($E813="", $F813=""), "", IF($E$8='Intro &amp; Setup'!$BX$9, $F813/$E813, IF($H$8='Intro &amp; Setup'!$BX$9, $F813/$H813, "")))</f>
        <v/>
      </c>
      <c r="J813" s="21" t="str">
        <f>IF(OR($E813="", $F813=""), "", IF($E$8='Intro &amp; Setup'!$BX$8, $F813/$E813, IF($H$8='Intro &amp; Setup'!$BX$8, $F813/$H813, "")))</f>
        <v/>
      </c>
      <c r="K813" s="97"/>
      <c r="L813" s="42" t="str">
        <f t="array" ref="L813">IF($W813="", "", IFERROR(INDEX('Standard Runs'!$D$11:$D$65, MATCH(1, ('Standard Runs'!$F$11:$F$65&lt;=E813)*('Standard Runs'!$G$11:$G$65&gt;=E813), 0)), ""))</f>
        <v/>
      </c>
      <c r="M813" s="45" t="str">
        <f t="shared" si="133"/>
        <v/>
      </c>
      <c r="N813" s="97"/>
      <c r="O813" s="52" t="str">
        <f t="shared" si="134"/>
        <v/>
      </c>
      <c r="P813" s="53" t="str">
        <f>IF(OR($L813="", $M813=""), "", COUNTIFS($L$11:$L$2510, $L813, $M$11:$M$2510, "&lt;"&amp;$M813)+1+COUNTIFS($L$11:$L813, $L813, $M$11:$M813, $M813)-1)</f>
        <v/>
      </c>
      <c r="Q813" s="97"/>
      <c r="R813" s="57" t="str">
        <f t="array" ref="R813">IF(OR($L813="", $M813=""), "", MIN(IF($L$11:$L$2510=$L813, $M$11:$M$2510)))</f>
        <v/>
      </c>
      <c r="S813" s="18" t="str">
        <f t="array" ref="S813">IF(OR($L813="", $M813=""), "", AVERAGEIF($L$11:$L$2510, $L813, $M$11:$M$2510))</f>
        <v/>
      </c>
      <c r="T813" s="21" t="str">
        <f t="array" ref="T813">IF(OR($L813="", $M813=""), "", MAX(IF($L$11:$L$2510=$L813, $M$11:$M$2510)))</f>
        <v/>
      </c>
      <c r="U813" s="97"/>
      <c r="W813" s="26" t="str">
        <f t="shared" si="135"/>
        <v/>
      </c>
      <c r="X813" s="26" t="str">
        <f t="shared" si="136"/>
        <v/>
      </c>
      <c r="Z813" s="48" t="str">
        <f>IFERROR(INDEX('Standard Runs'!$E$11:$E$65, MATCH($L813, 'Standard Runs'!$D$11:$D$65, 0)), "")</f>
        <v/>
      </c>
      <c r="AB813" s="26" t="str">
        <f t="shared" si="137"/>
        <v/>
      </c>
      <c r="AC813" s="26" t="str">
        <f t="shared" si="138"/>
        <v/>
      </c>
      <c r="AE813" s="26" t="str">
        <f t="shared" si="139"/>
        <v/>
      </c>
      <c r="AG813" s="26" t="str">
        <f>IF($D813="", "", COUNTIF($D$11:$D$2510, "&gt;"&amp;$D813)+1+COUNTIF($D$11:$D813, $D813)-1)</f>
        <v/>
      </c>
      <c r="AH813" s="92" t="str">
        <f t="shared" si="140"/>
        <v/>
      </c>
      <c r="AJ813" s="26" t="str">
        <f t="shared" si="141"/>
        <v/>
      </c>
      <c r="AK813" s="26" t="str">
        <f t="shared" si="142"/>
        <v/>
      </c>
    </row>
    <row r="814" spans="1:37" x14ac:dyDescent="0.25">
      <c r="A814" s="97"/>
      <c r="B814" s="26" t="str">
        <f t="shared" si="132"/>
        <v/>
      </c>
      <c r="C814" s="97"/>
      <c r="D814" s="123"/>
      <c r="E814" s="124"/>
      <c r="F814" s="125"/>
      <c r="G814" s="97"/>
      <c r="H814" s="24" t="str">
        <f>IF($E814="", "", IFERROR(ROUND($E814*INDEX('Intro &amp; Setup'!$BY$8:$BY$9, MATCH($E$8, 'Intro &amp; Setup'!$BX$8:$BX$9, 0)), 2), ""))</f>
        <v/>
      </c>
      <c r="I814" s="18" t="str">
        <f>IF(OR($E814="", $F814=""), "", IF($E$8='Intro &amp; Setup'!$BX$9, $F814/$E814, IF($H$8='Intro &amp; Setup'!$BX$9, $F814/$H814, "")))</f>
        <v/>
      </c>
      <c r="J814" s="21" t="str">
        <f>IF(OR($E814="", $F814=""), "", IF($E$8='Intro &amp; Setup'!$BX$8, $F814/$E814, IF($H$8='Intro &amp; Setup'!$BX$8, $F814/$H814, "")))</f>
        <v/>
      </c>
      <c r="K814" s="97"/>
      <c r="L814" s="42" t="str">
        <f t="array" ref="L814">IF($W814="", "", IFERROR(INDEX('Standard Runs'!$D$11:$D$65, MATCH(1, ('Standard Runs'!$F$11:$F$65&lt;=E814)*('Standard Runs'!$G$11:$G$65&gt;=E814), 0)), ""))</f>
        <v/>
      </c>
      <c r="M814" s="45" t="str">
        <f t="shared" si="133"/>
        <v/>
      </c>
      <c r="N814" s="97"/>
      <c r="O814" s="52" t="str">
        <f t="shared" si="134"/>
        <v/>
      </c>
      <c r="P814" s="53" t="str">
        <f>IF(OR($L814="", $M814=""), "", COUNTIFS($L$11:$L$2510, $L814, $M$11:$M$2510, "&lt;"&amp;$M814)+1+COUNTIFS($L$11:$L814, $L814, $M$11:$M814, $M814)-1)</f>
        <v/>
      </c>
      <c r="Q814" s="97"/>
      <c r="R814" s="57" t="str">
        <f t="array" ref="R814">IF(OR($L814="", $M814=""), "", MIN(IF($L$11:$L$2510=$L814, $M$11:$M$2510)))</f>
        <v/>
      </c>
      <c r="S814" s="18" t="str">
        <f t="array" ref="S814">IF(OR($L814="", $M814=""), "", AVERAGEIF($L$11:$L$2510, $L814, $M$11:$M$2510))</f>
        <v/>
      </c>
      <c r="T814" s="21" t="str">
        <f t="array" ref="T814">IF(OR($L814="", $M814=""), "", MAX(IF($L$11:$L$2510=$L814, $M$11:$M$2510)))</f>
        <v/>
      </c>
      <c r="U814" s="97"/>
      <c r="W814" s="26" t="str">
        <f t="shared" si="135"/>
        <v/>
      </c>
      <c r="X814" s="26" t="str">
        <f t="shared" si="136"/>
        <v/>
      </c>
      <c r="Z814" s="48" t="str">
        <f>IFERROR(INDEX('Standard Runs'!$E$11:$E$65, MATCH($L814, 'Standard Runs'!$D$11:$D$65, 0)), "")</f>
        <v/>
      </c>
      <c r="AB814" s="26" t="str">
        <f t="shared" si="137"/>
        <v/>
      </c>
      <c r="AC814" s="26" t="str">
        <f t="shared" si="138"/>
        <v/>
      </c>
      <c r="AE814" s="26" t="str">
        <f t="shared" si="139"/>
        <v/>
      </c>
      <c r="AG814" s="26" t="str">
        <f>IF($D814="", "", COUNTIF($D$11:$D$2510, "&gt;"&amp;$D814)+1+COUNTIF($D$11:$D814, $D814)-1)</f>
        <v/>
      </c>
      <c r="AH814" s="92" t="str">
        <f t="shared" si="140"/>
        <v/>
      </c>
      <c r="AJ814" s="26" t="str">
        <f t="shared" si="141"/>
        <v/>
      </c>
      <c r="AK814" s="26" t="str">
        <f t="shared" si="142"/>
        <v/>
      </c>
    </row>
    <row r="815" spans="1:37" x14ac:dyDescent="0.25">
      <c r="A815" s="97"/>
      <c r="B815" s="26" t="str">
        <f t="shared" si="132"/>
        <v/>
      </c>
      <c r="C815" s="97"/>
      <c r="D815" s="123"/>
      <c r="E815" s="124"/>
      <c r="F815" s="125"/>
      <c r="G815" s="97"/>
      <c r="H815" s="24" t="str">
        <f>IF($E815="", "", IFERROR(ROUND($E815*INDEX('Intro &amp; Setup'!$BY$8:$BY$9, MATCH($E$8, 'Intro &amp; Setup'!$BX$8:$BX$9, 0)), 2), ""))</f>
        <v/>
      </c>
      <c r="I815" s="18" t="str">
        <f>IF(OR($E815="", $F815=""), "", IF($E$8='Intro &amp; Setup'!$BX$9, $F815/$E815, IF($H$8='Intro &amp; Setup'!$BX$9, $F815/$H815, "")))</f>
        <v/>
      </c>
      <c r="J815" s="21" t="str">
        <f>IF(OR($E815="", $F815=""), "", IF($E$8='Intro &amp; Setup'!$BX$8, $F815/$E815, IF($H$8='Intro &amp; Setup'!$BX$8, $F815/$H815, "")))</f>
        <v/>
      </c>
      <c r="K815" s="97"/>
      <c r="L815" s="42" t="str">
        <f t="array" ref="L815">IF($W815="", "", IFERROR(INDEX('Standard Runs'!$D$11:$D$65, MATCH(1, ('Standard Runs'!$F$11:$F$65&lt;=E815)*('Standard Runs'!$G$11:$G$65&gt;=E815), 0)), ""))</f>
        <v/>
      </c>
      <c r="M815" s="45" t="str">
        <f t="shared" si="133"/>
        <v/>
      </c>
      <c r="N815" s="97"/>
      <c r="O815" s="52" t="str">
        <f t="shared" si="134"/>
        <v/>
      </c>
      <c r="P815" s="53" t="str">
        <f>IF(OR($L815="", $M815=""), "", COUNTIFS($L$11:$L$2510, $L815, $M$11:$M$2510, "&lt;"&amp;$M815)+1+COUNTIFS($L$11:$L815, $L815, $M$11:$M815, $M815)-1)</f>
        <v/>
      </c>
      <c r="Q815" s="97"/>
      <c r="R815" s="57" t="str">
        <f t="array" ref="R815">IF(OR($L815="", $M815=""), "", MIN(IF($L$11:$L$2510=$L815, $M$11:$M$2510)))</f>
        <v/>
      </c>
      <c r="S815" s="18" t="str">
        <f t="array" ref="S815">IF(OR($L815="", $M815=""), "", AVERAGEIF($L$11:$L$2510, $L815, $M$11:$M$2510))</f>
        <v/>
      </c>
      <c r="T815" s="21" t="str">
        <f t="array" ref="T815">IF(OR($L815="", $M815=""), "", MAX(IF($L$11:$L$2510=$L815, $M$11:$M$2510)))</f>
        <v/>
      </c>
      <c r="U815" s="97"/>
      <c r="W815" s="26" t="str">
        <f t="shared" si="135"/>
        <v/>
      </c>
      <c r="X815" s="26" t="str">
        <f t="shared" si="136"/>
        <v/>
      </c>
      <c r="Z815" s="48" t="str">
        <f>IFERROR(INDEX('Standard Runs'!$E$11:$E$65, MATCH($L815, 'Standard Runs'!$D$11:$D$65, 0)), "")</f>
        <v/>
      </c>
      <c r="AB815" s="26" t="str">
        <f t="shared" si="137"/>
        <v/>
      </c>
      <c r="AC815" s="26" t="str">
        <f t="shared" si="138"/>
        <v/>
      </c>
      <c r="AE815" s="26" t="str">
        <f t="shared" si="139"/>
        <v/>
      </c>
      <c r="AG815" s="26" t="str">
        <f>IF($D815="", "", COUNTIF($D$11:$D$2510, "&gt;"&amp;$D815)+1+COUNTIF($D$11:$D815, $D815)-1)</f>
        <v/>
      </c>
      <c r="AH815" s="92" t="str">
        <f t="shared" si="140"/>
        <v/>
      </c>
      <c r="AJ815" s="26" t="str">
        <f t="shared" si="141"/>
        <v/>
      </c>
      <c r="AK815" s="26" t="str">
        <f t="shared" si="142"/>
        <v/>
      </c>
    </row>
    <row r="816" spans="1:37" x14ac:dyDescent="0.25">
      <c r="A816" s="97"/>
      <c r="B816" s="26" t="str">
        <f t="shared" si="132"/>
        <v/>
      </c>
      <c r="C816" s="97"/>
      <c r="D816" s="123"/>
      <c r="E816" s="124"/>
      <c r="F816" s="125"/>
      <c r="G816" s="97"/>
      <c r="H816" s="24" t="str">
        <f>IF($E816="", "", IFERROR(ROUND($E816*INDEX('Intro &amp; Setup'!$BY$8:$BY$9, MATCH($E$8, 'Intro &amp; Setup'!$BX$8:$BX$9, 0)), 2), ""))</f>
        <v/>
      </c>
      <c r="I816" s="18" t="str">
        <f>IF(OR($E816="", $F816=""), "", IF($E$8='Intro &amp; Setup'!$BX$9, $F816/$E816, IF($H$8='Intro &amp; Setup'!$BX$9, $F816/$H816, "")))</f>
        <v/>
      </c>
      <c r="J816" s="21" t="str">
        <f>IF(OR($E816="", $F816=""), "", IF($E$8='Intro &amp; Setup'!$BX$8, $F816/$E816, IF($H$8='Intro &amp; Setup'!$BX$8, $F816/$H816, "")))</f>
        <v/>
      </c>
      <c r="K816" s="97"/>
      <c r="L816" s="42" t="str">
        <f t="array" ref="L816">IF($W816="", "", IFERROR(INDEX('Standard Runs'!$D$11:$D$65, MATCH(1, ('Standard Runs'!$F$11:$F$65&lt;=E816)*('Standard Runs'!$G$11:$G$65&gt;=E816), 0)), ""))</f>
        <v/>
      </c>
      <c r="M816" s="45" t="str">
        <f t="shared" si="133"/>
        <v/>
      </c>
      <c r="N816" s="97"/>
      <c r="O816" s="52" t="str">
        <f t="shared" si="134"/>
        <v/>
      </c>
      <c r="P816" s="53" t="str">
        <f>IF(OR($L816="", $M816=""), "", COUNTIFS($L$11:$L$2510, $L816, $M$11:$M$2510, "&lt;"&amp;$M816)+1+COUNTIFS($L$11:$L816, $L816, $M$11:$M816, $M816)-1)</f>
        <v/>
      </c>
      <c r="Q816" s="97"/>
      <c r="R816" s="57" t="str">
        <f t="array" ref="R816">IF(OR($L816="", $M816=""), "", MIN(IF($L$11:$L$2510=$L816, $M$11:$M$2510)))</f>
        <v/>
      </c>
      <c r="S816" s="18" t="str">
        <f t="array" ref="S816">IF(OR($L816="", $M816=""), "", AVERAGEIF($L$11:$L$2510, $L816, $M$11:$M$2510))</f>
        <v/>
      </c>
      <c r="T816" s="21" t="str">
        <f t="array" ref="T816">IF(OR($L816="", $M816=""), "", MAX(IF($L$11:$L$2510=$L816, $M$11:$M$2510)))</f>
        <v/>
      </c>
      <c r="U816" s="97"/>
      <c r="W816" s="26" t="str">
        <f t="shared" si="135"/>
        <v/>
      </c>
      <c r="X816" s="26" t="str">
        <f t="shared" si="136"/>
        <v/>
      </c>
      <c r="Z816" s="48" t="str">
        <f>IFERROR(INDEX('Standard Runs'!$E$11:$E$65, MATCH($L816, 'Standard Runs'!$D$11:$D$65, 0)), "")</f>
        <v/>
      </c>
      <c r="AB816" s="26" t="str">
        <f t="shared" si="137"/>
        <v/>
      </c>
      <c r="AC816" s="26" t="str">
        <f t="shared" si="138"/>
        <v/>
      </c>
      <c r="AE816" s="26" t="str">
        <f t="shared" si="139"/>
        <v/>
      </c>
      <c r="AG816" s="26" t="str">
        <f>IF($D816="", "", COUNTIF($D$11:$D$2510, "&gt;"&amp;$D816)+1+COUNTIF($D$11:$D816, $D816)-1)</f>
        <v/>
      </c>
      <c r="AH816" s="92" t="str">
        <f t="shared" si="140"/>
        <v/>
      </c>
      <c r="AJ816" s="26" t="str">
        <f t="shared" si="141"/>
        <v/>
      </c>
      <c r="AK816" s="26" t="str">
        <f t="shared" si="142"/>
        <v/>
      </c>
    </row>
    <row r="817" spans="1:37" x14ac:dyDescent="0.25">
      <c r="A817" s="97"/>
      <c r="B817" s="26" t="str">
        <f t="shared" si="132"/>
        <v/>
      </c>
      <c r="C817" s="97"/>
      <c r="D817" s="123"/>
      <c r="E817" s="124"/>
      <c r="F817" s="125"/>
      <c r="G817" s="97"/>
      <c r="H817" s="24" t="str">
        <f>IF($E817="", "", IFERROR(ROUND($E817*INDEX('Intro &amp; Setup'!$BY$8:$BY$9, MATCH($E$8, 'Intro &amp; Setup'!$BX$8:$BX$9, 0)), 2), ""))</f>
        <v/>
      </c>
      <c r="I817" s="18" t="str">
        <f>IF(OR($E817="", $F817=""), "", IF($E$8='Intro &amp; Setup'!$BX$9, $F817/$E817, IF($H$8='Intro &amp; Setup'!$BX$9, $F817/$H817, "")))</f>
        <v/>
      </c>
      <c r="J817" s="21" t="str">
        <f>IF(OR($E817="", $F817=""), "", IF($E$8='Intro &amp; Setup'!$BX$8, $F817/$E817, IF($H$8='Intro &amp; Setup'!$BX$8, $F817/$H817, "")))</f>
        <v/>
      </c>
      <c r="K817" s="97"/>
      <c r="L817" s="42" t="str">
        <f t="array" ref="L817">IF($W817="", "", IFERROR(INDEX('Standard Runs'!$D$11:$D$65, MATCH(1, ('Standard Runs'!$F$11:$F$65&lt;=E817)*('Standard Runs'!$G$11:$G$65&gt;=E817), 0)), ""))</f>
        <v/>
      </c>
      <c r="M817" s="45" t="str">
        <f t="shared" si="133"/>
        <v/>
      </c>
      <c r="N817" s="97"/>
      <c r="O817" s="52" t="str">
        <f t="shared" si="134"/>
        <v/>
      </c>
      <c r="P817" s="53" t="str">
        <f>IF(OR($L817="", $M817=""), "", COUNTIFS($L$11:$L$2510, $L817, $M$11:$M$2510, "&lt;"&amp;$M817)+1+COUNTIFS($L$11:$L817, $L817, $M$11:$M817, $M817)-1)</f>
        <v/>
      </c>
      <c r="Q817" s="97"/>
      <c r="R817" s="57" t="str">
        <f t="array" ref="R817">IF(OR($L817="", $M817=""), "", MIN(IF($L$11:$L$2510=$L817, $M$11:$M$2510)))</f>
        <v/>
      </c>
      <c r="S817" s="18" t="str">
        <f t="array" ref="S817">IF(OR($L817="", $M817=""), "", AVERAGEIF($L$11:$L$2510, $L817, $M$11:$M$2510))</f>
        <v/>
      </c>
      <c r="T817" s="21" t="str">
        <f t="array" ref="T817">IF(OR($L817="", $M817=""), "", MAX(IF($L$11:$L$2510=$L817, $M$11:$M$2510)))</f>
        <v/>
      </c>
      <c r="U817" s="97"/>
      <c r="W817" s="26" t="str">
        <f t="shared" si="135"/>
        <v/>
      </c>
      <c r="X817" s="26" t="str">
        <f t="shared" si="136"/>
        <v/>
      </c>
      <c r="Z817" s="48" t="str">
        <f>IFERROR(INDEX('Standard Runs'!$E$11:$E$65, MATCH($L817, 'Standard Runs'!$D$11:$D$65, 0)), "")</f>
        <v/>
      </c>
      <c r="AB817" s="26" t="str">
        <f t="shared" si="137"/>
        <v/>
      </c>
      <c r="AC817" s="26" t="str">
        <f t="shared" si="138"/>
        <v/>
      </c>
      <c r="AE817" s="26" t="str">
        <f t="shared" si="139"/>
        <v/>
      </c>
      <c r="AG817" s="26" t="str">
        <f>IF($D817="", "", COUNTIF($D$11:$D$2510, "&gt;"&amp;$D817)+1+COUNTIF($D$11:$D817, $D817)-1)</f>
        <v/>
      </c>
      <c r="AH817" s="92" t="str">
        <f t="shared" si="140"/>
        <v/>
      </c>
      <c r="AJ817" s="26" t="str">
        <f t="shared" si="141"/>
        <v/>
      </c>
      <c r="AK817" s="26" t="str">
        <f t="shared" si="142"/>
        <v/>
      </c>
    </row>
    <row r="818" spans="1:37" x14ac:dyDescent="0.25">
      <c r="A818" s="97"/>
      <c r="B818" s="26" t="str">
        <f t="shared" si="132"/>
        <v/>
      </c>
      <c r="C818" s="97"/>
      <c r="D818" s="123"/>
      <c r="E818" s="124"/>
      <c r="F818" s="125"/>
      <c r="G818" s="97"/>
      <c r="H818" s="24" t="str">
        <f>IF($E818="", "", IFERROR(ROUND($E818*INDEX('Intro &amp; Setup'!$BY$8:$BY$9, MATCH($E$8, 'Intro &amp; Setup'!$BX$8:$BX$9, 0)), 2), ""))</f>
        <v/>
      </c>
      <c r="I818" s="18" t="str">
        <f>IF(OR($E818="", $F818=""), "", IF($E$8='Intro &amp; Setup'!$BX$9, $F818/$E818, IF($H$8='Intro &amp; Setup'!$BX$9, $F818/$H818, "")))</f>
        <v/>
      </c>
      <c r="J818" s="21" t="str">
        <f>IF(OR($E818="", $F818=""), "", IF($E$8='Intro &amp; Setup'!$BX$8, $F818/$E818, IF($H$8='Intro &amp; Setup'!$BX$8, $F818/$H818, "")))</f>
        <v/>
      </c>
      <c r="K818" s="97"/>
      <c r="L818" s="42" t="str">
        <f t="array" ref="L818">IF($W818="", "", IFERROR(INDEX('Standard Runs'!$D$11:$D$65, MATCH(1, ('Standard Runs'!$F$11:$F$65&lt;=E818)*('Standard Runs'!$G$11:$G$65&gt;=E818), 0)), ""))</f>
        <v/>
      </c>
      <c r="M818" s="45" t="str">
        <f t="shared" si="133"/>
        <v/>
      </c>
      <c r="N818" s="97"/>
      <c r="O818" s="52" t="str">
        <f t="shared" si="134"/>
        <v/>
      </c>
      <c r="P818" s="53" t="str">
        <f>IF(OR($L818="", $M818=""), "", COUNTIFS($L$11:$L$2510, $L818, $M$11:$M$2510, "&lt;"&amp;$M818)+1+COUNTIFS($L$11:$L818, $L818, $M$11:$M818, $M818)-1)</f>
        <v/>
      </c>
      <c r="Q818" s="97"/>
      <c r="R818" s="57" t="str">
        <f t="array" ref="R818">IF(OR($L818="", $M818=""), "", MIN(IF($L$11:$L$2510=$L818, $M$11:$M$2510)))</f>
        <v/>
      </c>
      <c r="S818" s="18" t="str">
        <f t="array" ref="S818">IF(OR($L818="", $M818=""), "", AVERAGEIF($L$11:$L$2510, $L818, $M$11:$M$2510))</f>
        <v/>
      </c>
      <c r="T818" s="21" t="str">
        <f t="array" ref="T818">IF(OR($L818="", $M818=""), "", MAX(IF($L$11:$L$2510=$L818, $M$11:$M$2510)))</f>
        <v/>
      </c>
      <c r="U818" s="97"/>
      <c r="W818" s="26" t="str">
        <f t="shared" si="135"/>
        <v/>
      </c>
      <c r="X818" s="26" t="str">
        <f t="shared" si="136"/>
        <v/>
      </c>
      <c r="Z818" s="48" t="str">
        <f>IFERROR(INDEX('Standard Runs'!$E$11:$E$65, MATCH($L818, 'Standard Runs'!$D$11:$D$65, 0)), "")</f>
        <v/>
      </c>
      <c r="AB818" s="26" t="str">
        <f t="shared" si="137"/>
        <v/>
      </c>
      <c r="AC818" s="26" t="str">
        <f t="shared" si="138"/>
        <v/>
      </c>
      <c r="AE818" s="26" t="str">
        <f t="shared" si="139"/>
        <v/>
      </c>
      <c r="AG818" s="26" t="str">
        <f>IF($D818="", "", COUNTIF($D$11:$D$2510, "&gt;"&amp;$D818)+1+COUNTIF($D$11:$D818, $D818)-1)</f>
        <v/>
      </c>
      <c r="AH818" s="92" t="str">
        <f t="shared" si="140"/>
        <v/>
      </c>
      <c r="AJ818" s="26" t="str">
        <f t="shared" si="141"/>
        <v/>
      </c>
      <c r="AK818" s="26" t="str">
        <f t="shared" si="142"/>
        <v/>
      </c>
    </row>
    <row r="819" spans="1:37" x14ac:dyDescent="0.25">
      <c r="A819" s="97"/>
      <c r="B819" s="26" t="str">
        <f t="shared" si="132"/>
        <v/>
      </c>
      <c r="C819" s="97"/>
      <c r="D819" s="123"/>
      <c r="E819" s="124"/>
      <c r="F819" s="125"/>
      <c r="G819" s="97"/>
      <c r="H819" s="24" t="str">
        <f>IF($E819="", "", IFERROR(ROUND($E819*INDEX('Intro &amp; Setup'!$BY$8:$BY$9, MATCH($E$8, 'Intro &amp; Setup'!$BX$8:$BX$9, 0)), 2), ""))</f>
        <v/>
      </c>
      <c r="I819" s="18" t="str">
        <f>IF(OR($E819="", $F819=""), "", IF($E$8='Intro &amp; Setup'!$BX$9, $F819/$E819, IF($H$8='Intro &amp; Setup'!$BX$9, $F819/$H819, "")))</f>
        <v/>
      </c>
      <c r="J819" s="21" t="str">
        <f>IF(OR($E819="", $F819=""), "", IF($E$8='Intro &amp; Setup'!$BX$8, $F819/$E819, IF($H$8='Intro &amp; Setup'!$BX$8, $F819/$H819, "")))</f>
        <v/>
      </c>
      <c r="K819" s="97"/>
      <c r="L819" s="42" t="str">
        <f t="array" ref="L819">IF($W819="", "", IFERROR(INDEX('Standard Runs'!$D$11:$D$65, MATCH(1, ('Standard Runs'!$F$11:$F$65&lt;=E819)*('Standard Runs'!$G$11:$G$65&gt;=E819), 0)), ""))</f>
        <v/>
      </c>
      <c r="M819" s="45" t="str">
        <f t="shared" si="133"/>
        <v/>
      </c>
      <c r="N819" s="97"/>
      <c r="O819" s="52" t="str">
        <f t="shared" si="134"/>
        <v/>
      </c>
      <c r="P819" s="53" t="str">
        <f>IF(OR($L819="", $M819=""), "", COUNTIFS($L$11:$L$2510, $L819, $M$11:$M$2510, "&lt;"&amp;$M819)+1+COUNTIFS($L$11:$L819, $L819, $M$11:$M819, $M819)-1)</f>
        <v/>
      </c>
      <c r="Q819" s="97"/>
      <c r="R819" s="57" t="str">
        <f t="array" ref="R819">IF(OR($L819="", $M819=""), "", MIN(IF($L$11:$L$2510=$L819, $M$11:$M$2510)))</f>
        <v/>
      </c>
      <c r="S819" s="18" t="str">
        <f t="array" ref="S819">IF(OR($L819="", $M819=""), "", AVERAGEIF($L$11:$L$2510, $L819, $M$11:$M$2510))</f>
        <v/>
      </c>
      <c r="T819" s="21" t="str">
        <f t="array" ref="T819">IF(OR($L819="", $M819=""), "", MAX(IF($L$11:$L$2510=$L819, $M$11:$M$2510)))</f>
        <v/>
      </c>
      <c r="U819" s="97"/>
      <c r="W819" s="26" t="str">
        <f t="shared" si="135"/>
        <v/>
      </c>
      <c r="X819" s="26" t="str">
        <f t="shared" si="136"/>
        <v/>
      </c>
      <c r="Z819" s="48" t="str">
        <f>IFERROR(INDEX('Standard Runs'!$E$11:$E$65, MATCH($L819, 'Standard Runs'!$D$11:$D$65, 0)), "")</f>
        <v/>
      </c>
      <c r="AB819" s="26" t="str">
        <f t="shared" si="137"/>
        <v/>
      </c>
      <c r="AC819" s="26" t="str">
        <f t="shared" si="138"/>
        <v/>
      </c>
      <c r="AE819" s="26" t="str">
        <f t="shared" si="139"/>
        <v/>
      </c>
      <c r="AG819" s="26" t="str">
        <f>IF($D819="", "", COUNTIF($D$11:$D$2510, "&gt;"&amp;$D819)+1+COUNTIF($D$11:$D819, $D819)-1)</f>
        <v/>
      </c>
      <c r="AH819" s="92" t="str">
        <f t="shared" si="140"/>
        <v/>
      </c>
      <c r="AJ819" s="26" t="str">
        <f t="shared" si="141"/>
        <v/>
      </c>
      <c r="AK819" s="26" t="str">
        <f t="shared" si="142"/>
        <v/>
      </c>
    </row>
    <row r="820" spans="1:37" x14ac:dyDescent="0.25">
      <c r="A820" s="97"/>
      <c r="B820" s="26" t="str">
        <f t="shared" si="132"/>
        <v/>
      </c>
      <c r="C820" s="97"/>
      <c r="D820" s="123"/>
      <c r="E820" s="124"/>
      <c r="F820" s="125"/>
      <c r="G820" s="97"/>
      <c r="H820" s="24" t="str">
        <f>IF($E820="", "", IFERROR(ROUND($E820*INDEX('Intro &amp; Setup'!$BY$8:$BY$9, MATCH($E$8, 'Intro &amp; Setup'!$BX$8:$BX$9, 0)), 2), ""))</f>
        <v/>
      </c>
      <c r="I820" s="18" t="str">
        <f>IF(OR($E820="", $F820=""), "", IF($E$8='Intro &amp; Setup'!$BX$9, $F820/$E820, IF($H$8='Intro &amp; Setup'!$BX$9, $F820/$H820, "")))</f>
        <v/>
      </c>
      <c r="J820" s="21" t="str">
        <f>IF(OR($E820="", $F820=""), "", IF($E$8='Intro &amp; Setup'!$BX$8, $F820/$E820, IF($H$8='Intro &amp; Setup'!$BX$8, $F820/$H820, "")))</f>
        <v/>
      </c>
      <c r="K820" s="97"/>
      <c r="L820" s="42" t="str">
        <f t="array" ref="L820">IF($W820="", "", IFERROR(INDEX('Standard Runs'!$D$11:$D$65, MATCH(1, ('Standard Runs'!$F$11:$F$65&lt;=E820)*('Standard Runs'!$G$11:$G$65&gt;=E820), 0)), ""))</f>
        <v/>
      </c>
      <c r="M820" s="45" t="str">
        <f t="shared" si="133"/>
        <v/>
      </c>
      <c r="N820" s="97"/>
      <c r="O820" s="52" t="str">
        <f t="shared" si="134"/>
        <v/>
      </c>
      <c r="P820" s="53" t="str">
        <f>IF(OR($L820="", $M820=""), "", COUNTIFS($L$11:$L$2510, $L820, $M$11:$M$2510, "&lt;"&amp;$M820)+1+COUNTIFS($L$11:$L820, $L820, $M$11:$M820, $M820)-1)</f>
        <v/>
      </c>
      <c r="Q820" s="97"/>
      <c r="R820" s="57" t="str">
        <f t="array" ref="R820">IF(OR($L820="", $M820=""), "", MIN(IF($L$11:$L$2510=$L820, $M$11:$M$2510)))</f>
        <v/>
      </c>
      <c r="S820" s="18" t="str">
        <f t="array" ref="S820">IF(OR($L820="", $M820=""), "", AVERAGEIF($L$11:$L$2510, $L820, $M$11:$M$2510))</f>
        <v/>
      </c>
      <c r="T820" s="21" t="str">
        <f t="array" ref="T820">IF(OR($L820="", $M820=""), "", MAX(IF($L$11:$L$2510=$L820, $M$11:$M$2510)))</f>
        <v/>
      </c>
      <c r="U820" s="97"/>
      <c r="W820" s="26" t="str">
        <f t="shared" si="135"/>
        <v/>
      </c>
      <c r="X820" s="26" t="str">
        <f t="shared" si="136"/>
        <v/>
      </c>
      <c r="Z820" s="48" t="str">
        <f>IFERROR(INDEX('Standard Runs'!$E$11:$E$65, MATCH($L820, 'Standard Runs'!$D$11:$D$65, 0)), "")</f>
        <v/>
      </c>
      <c r="AB820" s="26" t="str">
        <f t="shared" si="137"/>
        <v/>
      </c>
      <c r="AC820" s="26" t="str">
        <f t="shared" si="138"/>
        <v/>
      </c>
      <c r="AE820" s="26" t="str">
        <f t="shared" si="139"/>
        <v/>
      </c>
      <c r="AG820" s="26" t="str">
        <f>IF($D820="", "", COUNTIF($D$11:$D$2510, "&gt;"&amp;$D820)+1+COUNTIF($D$11:$D820, $D820)-1)</f>
        <v/>
      </c>
      <c r="AH820" s="92" t="str">
        <f t="shared" si="140"/>
        <v/>
      </c>
      <c r="AJ820" s="26" t="str">
        <f t="shared" si="141"/>
        <v/>
      </c>
      <c r="AK820" s="26" t="str">
        <f t="shared" si="142"/>
        <v/>
      </c>
    </row>
    <row r="821" spans="1:37" x14ac:dyDescent="0.25">
      <c r="A821" s="97"/>
      <c r="B821" s="26" t="str">
        <f t="shared" si="132"/>
        <v/>
      </c>
      <c r="C821" s="97"/>
      <c r="D821" s="123"/>
      <c r="E821" s="124"/>
      <c r="F821" s="125"/>
      <c r="G821" s="97"/>
      <c r="H821" s="24" t="str">
        <f>IF($E821="", "", IFERROR(ROUND($E821*INDEX('Intro &amp; Setup'!$BY$8:$BY$9, MATCH($E$8, 'Intro &amp; Setup'!$BX$8:$BX$9, 0)), 2), ""))</f>
        <v/>
      </c>
      <c r="I821" s="18" t="str">
        <f>IF(OR($E821="", $F821=""), "", IF($E$8='Intro &amp; Setup'!$BX$9, $F821/$E821, IF($H$8='Intro &amp; Setup'!$BX$9, $F821/$H821, "")))</f>
        <v/>
      </c>
      <c r="J821" s="21" t="str">
        <f>IF(OR($E821="", $F821=""), "", IF($E$8='Intro &amp; Setup'!$BX$8, $F821/$E821, IF($H$8='Intro &amp; Setup'!$BX$8, $F821/$H821, "")))</f>
        <v/>
      </c>
      <c r="K821" s="97"/>
      <c r="L821" s="42" t="str">
        <f t="array" ref="L821">IF($W821="", "", IFERROR(INDEX('Standard Runs'!$D$11:$D$65, MATCH(1, ('Standard Runs'!$F$11:$F$65&lt;=E821)*('Standard Runs'!$G$11:$G$65&gt;=E821), 0)), ""))</f>
        <v/>
      </c>
      <c r="M821" s="45" t="str">
        <f t="shared" si="133"/>
        <v/>
      </c>
      <c r="N821" s="97"/>
      <c r="O821" s="52" t="str">
        <f t="shared" si="134"/>
        <v/>
      </c>
      <c r="P821" s="53" t="str">
        <f>IF(OR($L821="", $M821=""), "", COUNTIFS($L$11:$L$2510, $L821, $M$11:$M$2510, "&lt;"&amp;$M821)+1+COUNTIFS($L$11:$L821, $L821, $M$11:$M821, $M821)-1)</f>
        <v/>
      </c>
      <c r="Q821" s="97"/>
      <c r="R821" s="57" t="str">
        <f t="array" ref="R821">IF(OR($L821="", $M821=""), "", MIN(IF($L$11:$L$2510=$L821, $M$11:$M$2510)))</f>
        <v/>
      </c>
      <c r="S821" s="18" t="str">
        <f t="array" ref="S821">IF(OR($L821="", $M821=""), "", AVERAGEIF($L$11:$L$2510, $L821, $M$11:$M$2510))</f>
        <v/>
      </c>
      <c r="T821" s="21" t="str">
        <f t="array" ref="T821">IF(OR($L821="", $M821=""), "", MAX(IF($L$11:$L$2510=$L821, $M$11:$M$2510)))</f>
        <v/>
      </c>
      <c r="U821" s="97"/>
      <c r="W821" s="26" t="str">
        <f t="shared" si="135"/>
        <v/>
      </c>
      <c r="X821" s="26" t="str">
        <f t="shared" si="136"/>
        <v/>
      </c>
      <c r="Z821" s="48" t="str">
        <f>IFERROR(INDEX('Standard Runs'!$E$11:$E$65, MATCH($L821, 'Standard Runs'!$D$11:$D$65, 0)), "")</f>
        <v/>
      </c>
      <c r="AB821" s="26" t="str">
        <f t="shared" si="137"/>
        <v/>
      </c>
      <c r="AC821" s="26" t="str">
        <f t="shared" si="138"/>
        <v/>
      </c>
      <c r="AE821" s="26" t="str">
        <f t="shared" si="139"/>
        <v/>
      </c>
      <c r="AG821" s="26" t="str">
        <f>IF($D821="", "", COUNTIF($D$11:$D$2510, "&gt;"&amp;$D821)+1+COUNTIF($D$11:$D821, $D821)-1)</f>
        <v/>
      </c>
      <c r="AH821" s="92" t="str">
        <f t="shared" si="140"/>
        <v/>
      </c>
      <c r="AJ821" s="26" t="str">
        <f t="shared" si="141"/>
        <v/>
      </c>
      <c r="AK821" s="26" t="str">
        <f t="shared" si="142"/>
        <v/>
      </c>
    </row>
    <row r="822" spans="1:37" x14ac:dyDescent="0.25">
      <c r="A822" s="97"/>
      <c r="B822" s="26" t="str">
        <f t="shared" si="132"/>
        <v/>
      </c>
      <c r="C822" s="97"/>
      <c r="D822" s="123"/>
      <c r="E822" s="124"/>
      <c r="F822" s="125"/>
      <c r="G822" s="97"/>
      <c r="H822" s="24" t="str">
        <f>IF($E822="", "", IFERROR(ROUND($E822*INDEX('Intro &amp; Setup'!$BY$8:$BY$9, MATCH($E$8, 'Intro &amp; Setup'!$BX$8:$BX$9, 0)), 2), ""))</f>
        <v/>
      </c>
      <c r="I822" s="18" t="str">
        <f>IF(OR($E822="", $F822=""), "", IF($E$8='Intro &amp; Setup'!$BX$9, $F822/$E822, IF($H$8='Intro &amp; Setup'!$BX$9, $F822/$H822, "")))</f>
        <v/>
      </c>
      <c r="J822" s="21" t="str">
        <f>IF(OR($E822="", $F822=""), "", IF($E$8='Intro &amp; Setup'!$BX$8, $F822/$E822, IF($H$8='Intro &amp; Setup'!$BX$8, $F822/$H822, "")))</f>
        <v/>
      </c>
      <c r="K822" s="97"/>
      <c r="L822" s="42" t="str">
        <f t="array" ref="L822">IF($W822="", "", IFERROR(INDEX('Standard Runs'!$D$11:$D$65, MATCH(1, ('Standard Runs'!$F$11:$F$65&lt;=E822)*('Standard Runs'!$G$11:$G$65&gt;=E822), 0)), ""))</f>
        <v/>
      </c>
      <c r="M822" s="45" t="str">
        <f t="shared" si="133"/>
        <v/>
      </c>
      <c r="N822" s="97"/>
      <c r="O822" s="52" t="str">
        <f t="shared" si="134"/>
        <v/>
      </c>
      <c r="P822" s="53" t="str">
        <f>IF(OR($L822="", $M822=""), "", COUNTIFS($L$11:$L$2510, $L822, $M$11:$M$2510, "&lt;"&amp;$M822)+1+COUNTIFS($L$11:$L822, $L822, $M$11:$M822, $M822)-1)</f>
        <v/>
      </c>
      <c r="Q822" s="97"/>
      <c r="R822" s="57" t="str">
        <f t="array" ref="R822">IF(OR($L822="", $M822=""), "", MIN(IF($L$11:$L$2510=$L822, $M$11:$M$2510)))</f>
        <v/>
      </c>
      <c r="S822" s="18" t="str">
        <f t="array" ref="S822">IF(OR($L822="", $M822=""), "", AVERAGEIF($L$11:$L$2510, $L822, $M$11:$M$2510))</f>
        <v/>
      </c>
      <c r="T822" s="21" t="str">
        <f t="array" ref="T822">IF(OR($L822="", $M822=""), "", MAX(IF($L$11:$L$2510=$L822, $M$11:$M$2510)))</f>
        <v/>
      </c>
      <c r="U822" s="97"/>
      <c r="W822" s="26" t="str">
        <f t="shared" si="135"/>
        <v/>
      </c>
      <c r="X822" s="26" t="str">
        <f t="shared" si="136"/>
        <v/>
      </c>
      <c r="Z822" s="48" t="str">
        <f>IFERROR(INDEX('Standard Runs'!$E$11:$E$65, MATCH($L822, 'Standard Runs'!$D$11:$D$65, 0)), "")</f>
        <v/>
      </c>
      <c r="AB822" s="26" t="str">
        <f t="shared" si="137"/>
        <v/>
      </c>
      <c r="AC822" s="26" t="str">
        <f t="shared" si="138"/>
        <v/>
      </c>
      <c r="AE822" s="26" t="str">
        <f t="shared" si="139"/>
        <v/>
      </c>
      <c r="AG822" s="26" t="str">
        <f>IF($D822="", "", COUNTIF($D$11:$D$2510, "&gt;"&amp;$D822)+1+COUNTIF($D$11:$D822, $D822)-1)</f>
        <v/>
      </c>
      <c r="AH822" s="92" t="str">
        <f t="shared" si="140"/>
        <v/>
      </c>
      <c r="AJ822" s="26" t="str">
        <f t="shared" si="141"/>
        <v/>
      </c>
      <c r="AK822" s="26" t="str">
        <f t="shared" si="142"/>
        <v/>
      </c>
    </row>
    <row r="823" spans="1:37" x14ac:dyDescent="0.25">
      <c r="A823" s="97"/>
      <c r="B823" s="26" t="str">
        <f t="shared" si="132"/>
        <v/>
      </c>
      <c r="C823" s="97"/>
      <c r="D823" s="123"/>
      <c r="E823" s="124"/>
      <c r="F823" s="125"/>
      <c r="G823" s="97"/>
      <c r="H823" s="24" t="str">
        <f>IF($E823="", "", IFERROR(ROUND($E823*INDEX('Intro &amp; Setup'!$BY$8:$BY$9, MATCH($E$8, 'Intro &amp; Setup'!$BX$8:$BX$9, 0)), 2), ""))</f>
        <v/>
      </c>
      <c r="I823" s="18" t="str">
        <f>IF(OR($E823="", $F823=""), "", IF($E$8='Intro &amp; Setup'!$BX$9, $F823/$E823, IF($H$8='Intro &amp; Setup'!$BX$9, $F823/$H823, "")))</f>
        <v/>
      </c>
      <c r="J823" s="21" t="str">
        <f>IF(OR($E823="", $F823=""), "", IF($E$8='Intro &amp; Setup'!$BX$8, $F823/$E823, IF($H$8='Intro &amp; Setup'!$BX$8, $F823/$H823, "")))</f>
        <v/>
      </c>
      <c r="K823" s="97"/>
      <c r="L823" s="42" t="str">
        <f t="array" ref="L823">IF($W823="", "", IFERROR(INDEX('Standard Runs'!$D$11:$D$65, MATCH(1, ('Standard Runs'!$F$11:$F$65&lt;=E823)*('Standard Runs'!$G$11:$G$65&gt;=E823), 0)), ""))</f>
        <v/>
      </c>
      <c r="M823" s="45" t="str">
        <f t="shared" si="133"/>
        <v/>
      </c>
      <c r="N823" s="97"/>
      <c r="O823" s="52" t="str">
        <f t="shared" si="134"/>
        <v/>
      </c>
      <c r="P823" s="53" t="str">
        <f>IF(OR($L823="", $M823=""), "", COUNTIFS($L$11:$L$2510, $L823, $M$11:$M$2510, "&lt;"&amp;$M823)+1+COUNTIFS($L$11:$L823, $L823, $M$11:$M823, $M823)-1)</f>
        <v/>
      </c>
      <c r="Q823" s="97"/>
      <c r="R823" s="57" t="str">
        <f t="array" ref="R823">IF(OR($L823="", $M823=""), "", MIN(IF($L$11:$L$2510=$L823, $M$11:$M$2510)))</f>
        <v/>
      </c>
      <c r="S823" s="18" t="str">
        <f t="array" ref="S823">IF(OR($L823="", $M823=""), "", AVERAGEIF($L$11:$L$2510, $L823, $M$11:$M$2510))</f>
        <v/>
      </c>
      <c r="T823" s="21" t="str">
        <f t="array" ref="T823">IF(OR($L823="", $M823=""), "", MAX(IF($L$11:$L$2510=$L823, $M$11:$M$2510)))</f>
        <v/>
      </c>
      <c r="U823" s="97"/>
      <c r="W823" s="26" t="str">
        <f t="shared" si="135"/>
        <v/>
      </c>
      <c r="X823" s="26" t="str">
        <f t="shared" si="136"/>
        <v/>
      </c>
      <c r="Z823" s="48" t="str">
        <f>IFERROR(INDEX('Standard Runs'!$E$11:$E$65, MATCH($L823, 'Standard Runs'!$D$11:$D$65, 0)), "")</f>
        <v/>
      </c>
      <c r="AB823" s="26" t="str">
        <f t="shared" si="137"/>
        <v/>
      </c>
      <c r="AC823" s="26" t="str">
        <f t="shared" si="138"/>
        <v/>
      </c>
      <c r="AE823" s="26" t="str">
        <f t="shared" si="139"/>
        <v/>
      </c>
      <c r="AG823" s="26" t="str">
        <f>IF($D823="", "", COUNTIF($D$11:$D$2510, "&gt;"&amp;$D823)+1+COUNTIF($D$11:$D823, $D823)-1)</f>
        <v/>
      </c>
      <c r="AH823" s="92" t="str">
        <f t="shared" si="140"/>
        <v/>
      </c>
      <c r="AJ823" s="26" t="str">
        <f t="shared" si="141"/>
        <v/>
      </c>
      <c r="AK823" s="26" t="str">
        <f t="shared" si="142"/>
        <v/>
      </c>
    </row>
    <row r="824" spans="1:37" x14ac:dyDescent="0.25">
      <c r="A824" s="97"/>
      <c r="B824" s="26" t="str">
        <f t="shared" si="132"/>
        <v/>
      </c>
      <c r="C824" s="97"/>
      <c r="D824" s="123"/>
      <c r="E824" s="124"/>
      <c r="F824" s="125"/>
      <c r="G824" s="97"/>
      <c r="H824" s="24" t="str">
        <f>IF($E824="", "", IFERROR(ROUND($E824*INDEX('Intro &amp; Setup'!$BY$8:$BY$9, MATCH($E$8, 'Intro &amp; Setup'!$BX$8:$BX$9, 0)), 2), ""))</f>
        <v/>
      </c>
      <c r="I824" s="18" t="str">
        <f>IF(OR($E824="", $F824=""), "", IF($E$8='Intro &amp; Setup'!$BX$9, $F824/$E824, IF($H$8='Intro &amp; Setup'!$BX$9, $F824/$H824, "")))</f>
        <v/>
      </c>
      <c r="J824" s="21" t="str">
        <f>IF(OR($E824="", $F824=""), "", IF($E$8='Intro &amp; Setup'!$BX$8, $F824/$E824, IF($H$8='Intro &amp; Setup'!$BX$8, $F824/$H824, "")))</f>
        <v/>
      </c>
      <c r="K824" s="97"/>
      <c r="L824" s="42" t="str">
        <f t="array" ref="L824">IF($W824="", "", IFERROR(INDEX('Standard Runs'!$D$11:$D$65, MATCH(1, ('Standard Runs'!$F$11:$F$65&lt;=E824)*('Standard Runs'!$G$11:$G$65&gt;=E824), 0)), ""))</f>
        <v/>
      </c>
      <c r="M824" s="45" t="str">
        <f t="shared" si="133"/>
        <v/>
      </c>
      <c r="N824" s="97"/>
      <c r="O824" s="52" t="str">
        <f t="shared" si="134"/>
        <v/>
      </c>
      <c r="P824" s="53" t="str">
        <f>IF(OR($L824="", $M824=""), "", COUNTIFS($L$11:$L$2510, $L824, $M$11:$M$2510, "&lt;"&amp;$M824)+1+COUNTIFS($L$11:$L824, $L824, $M$11:$M824, $M824)-1)</f>
        <v/>
      </c>
      <c r="Q824" s="97"/>
      <c r="R824" s="57" t="str">
        <f t="array" ref="R824">IF(OR($L824="", $M824=""), "", MIN(IF($L$11:$L$2510=$L824, $M$11:$M$2510)))</f>
        <v/>
      </c>
      <c r="S824" s="18" t="str">
        <f t="array" ref="S824">IF(OR($L824="", $M824=""), "", AVERAGEIF($L$11:$L$2510, $L824, $M$11:$M$2510))</f>
        <v/>
      </c>
      <c r="T824" s="21" t="str">
        <f t="array" ref="T824">IF(OR($L824="", $M824=""), "", MAX(IF($L$11:$L$2510=$L824, $M$11:$M$2510)))</f>
        <v/>
      </c>
      <c r="U824" s="97"/>
      <c r="W824" s="26" t="str">
        <f t="shared" si="135"/>
        <v/>
      </c>
      <c r="X824" s="26" t="str">
        <f t="shared" si="136"/>
        <v/>
      </c>
      <c r="Z824" s="48" t="str">
        <f>IFERROR(INDEX('Standard Runs'!$E$11:$E$65, MATCH($L824, 'Standard Runs'!$D$11:$D$65, 0)), "")</f>
        <v/>
      </c>
      <c r="AB824" s="26" t="str">
        <f t="shared" si="137"/>
        <v/>
      </c>
      <c r="AC824" s="26" t="str">
        <f t="shared" si="138"/>
        <v/>
      </c>
      <c r="AE824" s="26" t="str">
        <f t="shared" si="139"/>
        <v/>
      </c>
      <c r="AG824" s="26" t="str">
        <f>IF($D824="", "", COUNTIF($D$11:$D$2510, "&gt;"&amp;$D824)+1+COUNTIF($D$11:$D824, $D824)-1)</f>
        <v/>
      </c>
      <c r="AH824" s="92" t="str">
        <f t="shared" si="140"/>
        <v/>
      </c>
      <c r="AJ824" s="26" t="str">
        <f t="shared" si="141"/>
        <v/>
      </c>
      <c r="AK824" s="26" t="str">
        <f t="shared" si="142"/>
        <v/>
      </c>
    </row>
    <row r="825" spans="1:37" x14ac:dyDescent="0.25">
      <c r="A825" s="97"/>
      <c r="B825" s="26" t="str">
        <f t="shared" si="132"/>
        <v/>
      </c>
      <c r="C825" s="97"/>
      <c r="D825" s="123"/>
      <c r="E825" s="124"/>
      <c r="F825" s="125"/>
      <c r="G825" s="97"/>
      <c r="H825" s="24" t="str">
        <f>IF($E825="", "", IFERROR(ROUND($E825*INDEX('Intro &amp; Setup'!$BY$8:$BY$9, MATCH($E$8, 'Intro &amp; Setup'!$BX$8:$BX$9, 0)), 2), ""))</f>
        <v/>
      </c>
      <c r="I825" s="18" t="str">
        <f>IF(OR($E825="", $F825=""), "", IF($E$8='Intro &amp; Setup'!$BX$9, $F825/$E825, IF($H$8='Intro &amp; Setup'!$BX$9, $F825/$H825, "")))</f>
        <v/>
      </c>
      <c r="J825" s="21" t="str">
        <f>IF(OR($E825="", $F825=""), "", IF($E$8='Intro &amp; Setup'!$BX$8, $F825/$E825, IF($H$8='Intro &amp; Setup'!$BX$8, $F825/$H825, "")))</f>
        <v/>
      </c>
      <c r="K825" s="97"/>
      <c r="L825" s="42" t="str">
        <f t="array" ref="L825">IF($W825="", "", IFERROR(INDEX('Standard Runs'!$D$11:$D$65, MATCH(1, ('Standard Runs'!$F$11:$F$65&lt;=E825)*('Standard Runs'!$G$11:$G$65&gt;=E825), 0)), ""))</f>
        <v/>
      </c>
      <c r="M825" s="45" t="str">
        <f t="shared" si="133"/>
        <v/>
      </c>
      <c r="N825" s="97"/>
      <c r="O825" s="52" t="str">
        <f t="shared" si="134"/>
        <v/>
      </c>
      <c r="P825" s="53" t="str">
        <f>IF(OR($L825="", $M825=""), "", COUNTIFS($L$11:$L$2510, $L825, $M$11:$M$2510, "&lt;"&amp;$M825)+1+COUNTIFS($L$11:$L825, $L825, $M$11:$M825, $M825)-1)</f>
        <v/>
      </c>
      <c r="Q825" s="97"/>
      <c r="R825" s="57" t="str">
        <f t="array" ref="R825">IF(OR($L825="", $M825=""), "", MIN(IF($L$11:$L$2510=$L825, $M$11:$M$2510)))</f>
        <v/>
      </c>
      <c r="S825" s="18" t="str">
        <f t="array" ref="S825">IF(OR($L825="", $M825=""), "", AVERAGEIF($L$11:$L$2510, $L825, $M$11:$M$2510))</f>
        <v/>
      </c>
      <c r="T825" s="21" t="str">
        <f t="array" ref="T825">IF(OR($L825="", $M825=""), "", MAX(IF($L$11:$L$2510=$L825, $M$11:$M$2510)))</f>
        <v/>
      </c>
      <c r="U825" s="97"/>
      <c r="W825" s="26" t="str">
        <f t="shared" si="135"/>
        <v/>
      </c>
      <c r="X825" s="26" t="str">
        <f t="shared" si="136"/>
        <v/>
      </c>
      <c r="Z825" s="48" t="str">
        <f>IFERROR(INDEX('Standard Runs'!$E$11:$E$65, MATCH($L825, 'Standard Runs'!$D$11:$D$65, 0)), "")</f>
        <v/>
      </c>
      <c r="AB825" s="26" t="str">
        <f t="shared" si="137"/>
        <v/>
      </c>
      <c r="AC825" s="26" t="str">
        <f t="shared" si="138"/>
        <v/>
      </c>
      <c r="AE825" s="26" t="str">
        <f t="shared" si="139"/>
        <v/>
      </c>
      <c r="AG825" s="26" t="str">
        <f>IF($D825="", "", COUNTIF($D$11:$D$2510, "&gt;"&amp;$D825)+1+COUNTIF($D$11:$D825, $D825)-1)</f>
        <v/>
      </c>
      <c r="AH825" s="92" t="str">
        <f t="shared" si="140"/>
        <v/>
      </c>
      <c r="AJ825" s="26" t="str">
        <f t="shared" si="141"/>
        <v/>
      </c>
      <c r="AK825" s="26" t="str">
        <f t="shared" si="142"/>
        <v/>
      </c>
    </row>
    <row r="826" spans="1:37" x14ac:dyDescent="0.25">
      <c r="A826" s="97"/>
      <c r="B826" s="26" t="str">
        <f t="shared" si="132"/>
        <v/>
      </c>
      <c r="C826" s="97"/>
      <c r="D826" s="123"/>
      <c r="E826" s="124"/>
      <c r="F826" s="125"/>
      <c r="G826" s="97"/>
      <c r="H826" s="24" t="str">
        <f>IF($E826="", "", IFERROR(ROUND($E826*INDEX('Intro &amp; Setup'!$BY$8:$BY$9, MATCH($E$8, 'Intro &amp; Setup'!$BX$8:$BX$9, 0)), 2), ""))</f>
        <v/>
      </c>
      <c r="I826" s="18" t="str">
        <f>IF(OR($E826="", $F826=""), "", IF($E$8='Intro &amp; Setup'!$BX$9, $F826/$E826, IF($H$8='Intro &amp; Setup'!$BX$9, $F826/$H826, "")))</f>
        <v/>
      </c>
      <c r="J826" s="21" t="str">
        <f>IF(OR($E826="", $F826=""), "", IF($E$8='Intro &amp; Setup'!$BX$8, $F826/$E826, IF($H$8='Intro &amp; Setup'!$BX$8, $F826/$H826, "")))</f>
        <v/>
      </c>
      <c r="K826" s="97"/>
      <c r="L826" s="42" t="str">
        <f t="array" ref="L826">IF($W826="", "", IFERROR(INDEX('Standard Runs'!$D$11:$D$65, MATCH(1, ('Standard Runs'!$F$11:$F$65&lt;=E826)*('Standard Runs'!$G$11:$G$65&gt;=E826), 0)), ""))</f>
        <v/>
      </c>
      <c r="M826" s="45" t="str">
        <f t="shared" si="133"/>
        <v/>
      </c>
      <c r="N826" s="97"/>
      <c r="O826" s="52" t="str">
        <f t="shared" si="134"/>
        <v/>
      </c>
      <c r="P826" s="53" t="str">
        <f>IF(OR($L826="", $M826=""), "", COUNTIFS($L$11:$L$2510, $L826, $M$11:$M$2510, "&lt;"&amp;$M826)+1+COUNTIFS($L$11:$L826, $L826, $M$11:$M826, $M826)-1)</f>
        <v/>
      </c>
      <c r="Q826" s="97"/>
      <c r="R826" s="57" t="str">
        <f t="array" ref="R826">IF(OR($L826="", $M826=""), "", MIN(IF($L$11:$L$2510=$L826, $M$11:$M$2510)))</f>
        <v/>
      </c>
      <c r="S826" s="18" t="str">
        <f t="array" ref="S826">IF(OR($L826="", $M826=""), "", AVERAGEIF($L$11:$L$2510, $L826, $M$11:$M$2510))</f>
        <v/>
      </c>
      <c r="T826" s="21" t="str">
        <f t="array" ref="T826">IF(OR($L826="", $M826=""), "", MAX(IF($L$11:$L$2510=$L826, $M$11:$M$2510)))</f>
        <v/>
      </c>
      <c r="U826" s="97"/>
      <c r="W826" s="26" t="str">
        <f t="shared" si="135"/>
        <v/>
      </c>
      <c r="X826" s="26" t="str">
        <f t="shared" si="136"/>
        <v/>
      </c>
      <c r="Z826" s="48" t="str">
        <f>IFERROR(INDEX('Standard Runs'!$E$11:$E$65, MATCH($L826, 'Standard Runs'!$D$11:$D$65, 0)), "")</f>
        <v/>
      </c>
      <c r="AB826" s="26" t="str">
        <f t="shared" si="137"/>
        <v/>
      </c>
      <c r="AC826" s="26" t="str">
        <f t="shared" si="138"/>
        <v/>
      </c>
      <c r="AE826" s="26" t="str">
        <f t="shared" si="139"/>
        <v/>
      </c>
      <c r="AG826" s="26" t="str">
        <f>IF($D826="", "", COUNTIF($D$11:$D$2510, "&gt;"&amp;$D826)+1+COUNTIF($D$11:$D826, $D826)-1)</f>
        <v/>
      </c>
      <c r="AH826" s="92" t="str">
        <f t="shared" si="140"/>
        <v/>
      </c>
      <c r="AJ826" s="26" t="str">
        <f t="shared" si="141"/>
        <v/>
      </c>
      <c r="AK826" s="26" t="str">
        <f t="shared" si="142"/>
        <v/>
      </c>
    </row>
    <row r="827" spans="1:37" x14ac:dyDescent="0.25">
      <c r="A827" s="97"/>
      <c r="B827" s="26" t="str">
        <f t="shared" si="132"/>
        <v/>
      </c>
      <c r="C827" s="97"/>
      <c r="D827" s="123"/>
      <c r="E827" s="124"/>
      <c r="F827" s="125"/>
      <c r="G827" s="97"/>
      <c r="H827" s="24" t="str">
        <f>IF($E827="", "", IFERROR(ROUND($E827*INDEX('Intro &amp; Setup'!$BY$8:$BY$9, MATCH($E$8, 'Intro &amp; Setup'!$BX$8:$BX$9, 0)), 2), ""))</f>
        <v/>
      </c>
      <c r="I827" s="18" t="str">
        <f>IF(OR($E827="", $F827=""), "", IF($E$8='Intro &amp; Setup'!$BX$9, $F827/$E827, IF($H$8='Intro &amp; Setup'!$BX$9, $F827/$H827, "")))</f>
        <v/>
      </c>
      <c r="J827" s="21" t="str">
        <f>IF(OR($E827="", $F827=""), "", IF($E$8='Intro &amp; Setup'!$BX$8, $F827/$E827, IF($H$8='Intro &amp; Setup'!$BX$8, $F827/$H827, "")))</f>
        <v/>
      </c>
      <c r="K827" s="97"/>
      <c r="L827" s="42" t="str">
        <f t="array" ref="L827">IF($W827="", "", IFERROR(INDEX('Standard Runs'!$D$11:$D$65, MATCH(1, ('Standard Runs'!$F$11:$F$65&lt;=E827)*('Standard Runs'!$G$11:$G$65&gt;=E827), 0)), ""))</f>
        <v/>
      </c>
      <c r="M827" s="45" t="str">
        <f t="shared" si="133"/>
        <v/>
      </c>
      <c r="N827" s="97"/>
      <c r="O827" s="52" t="str">
        <f t="shared" si="134"/>
        <v/>
      </c>
      <c r="P827" s="53" t="str">
        <f>IF(OR($L827="", $M827=""), "", COUNTIFS($L$11:$L$2510, $L827, $M$11:$M$2510, "&lt;"&amp;$M827)+1+COUNTIFS($L$11:$L827, $L827, $M$11:$M827, $M827)-1)</f>
        <v/>
      </c>
      <c r="Q827" s="97"/>
      <c r="R827" s="57" t="str">
        <f t="array" ref="R827">IF(OR($L827="", $M827=""), "", MIN(IF($L$11:$L$2510=$L827, $M$11:$M$2510)))</f>
        <v/>
      </c>
      <c r="S827" s="18" t="str">
        <f t="array" ref="S827">IF(OR($L827="", $M827=""), "", AVERAGEIF($L$11:$L$2510, $L827, $M$11:$M$2510))</f>
        <v/>
      </c>
      <c r="T827" s="21" t="str">
        <f t="array" ref="T827">IF(OR($L827="", $M827=""), "", MAX(IF($L$11:$L$2510=$L827, $M$11:$M$2510)))</f>
        <v/>
      </c>
      <c r="U827" s="97"/>
      <c r="W827" s="26" t="str">
        <f t="shared" si="135"/>
        <v/>
      </c>
      <c r="X827" s="26" t="str">
        <f t="shared" si="136"/>
        <v/>
      </c>
      <c r="Z827" s="48" t="str">
        <f>IFERROR(INDEX('Standard Runs'!$E$11:$E$65, MATCH($L827, 'Standard Runs'!$D$11:$D$65, 0)), "")</f>
        <v/>
      </c>
      <c r="AB827" s="26" t="str">
        <f t="shared" si="137"/>
        <v/>
      </c>
      <c r="AC827" s="26" t="str">
        <f t="shared" si="138"/>
        <v/>
      </c>
      <c r="AE827" s="26" t="str">
        <f t="shared" si="139"/>
        <v/>
      </c>
      <c r="AG827" s="26" t="str">
        <f>IF($D827="", "", COUNTIF($D$11:$D$2510, "&gt;"&amp;$D827)+1+COUNTIF($D$11:$D827, $D827)-1)</f>
        <v/>
      </c>
      <c r="AH827" s="92" t="str">
        <f t="shared" si="140"/>
        <v/>
      </c>
      <c r="AJ827" s="26" t="str">
        <f t="shared" si="141"/>
        <v/>
      </c>
      <c r="AK827" s="26" t="str">
        <f t="shared" si="142"/>
        <v/>
      </c>
    </row>
    <row r="828" spans="1:37" x14ac:dyDescent="0.25">
      <c r="A828" s="97"/>
      <c r="B828" s="26" t="str">
        <f t="shared" si="132"/>
        <v/>
      </c>
      <c r="C828" s="97"/>
      <c r="D828" s="123"/>
      <c r="E828" s="124"/>
      <c r="F828" s="125"/>
      <c r="G828" s="97"/>
      <c r="H828" s="24" t="str">
        <f>IF($E828="", "", IFERROR(ROUND($E828*INDEX('Intro &amp; Setup'!$BY$8:$BY$9, MATCH($E$8, 'Intro &amp; Setup'!$BX$8:$BX$9, 0)), 2), ""))</f>
        <v/>
      </c>
      <c r="I828" s="18" t="str">
        <f>IF(OR($E828="", $F828=""), "", IF($E$8='Intro &amp; Setup'!$BX$9, $F828/$E828, IF($H$8='Intro &amp; Setup'!$BX$9, $F828/$H828, "")))</f>
        <v/>
      </c>
      <c r="J828" s="21" t="str">
        <f>IF(OR($E828="", $F828=""), "", IF($E$8='Intro &amp; Setup'!$BX$8, $F828/$E828, IF($H$8='Intro &amp; Setup'!$BX$8, $F828/$H828, "")))</f>
        <v/>
      </c>
      <c r="K828" s="97"/>
      <c r="L828" s="42" t="str">
        <f t="array" ref="L828">IF($W828="", "", IFERROR(INDEX('Standard Runs'!$D$11:$D$65, MATCH(1, ('Standard Runs'!$F$11:$F$65&lt;=E828)*('Standard Runs'!$G$11:$G$65&gt;=E828), 0)), ""))</f>
        <v/>
      </c>
      <c r="M828" s="45" t="str">
        <f t="shared" si="133"/>
        <v/>
      </c>
      <c r="N828" s="97"/>
      <c r="O828" s="52" t="str">
        <f t="shared" si="134"/>
        <v/>
      </c>
      <c r="P828" s="53" t="str">
        <f>IF(OR($L828="", $M828=""), "", COUNTIFS($L$11:$L$2510, $L828, $M$11:$M$2510, "&lt;"&amp;$M828)+1+COUNTIFS($L$11:$L828, $L828, $M$11:$M828, $M828)-1)</f>
        <v/>
      </c>
      <c r="Q828" s="97"/>
      <c r="R828" s="57" t="str">
        <f t="array" ref="R828">IF(OR($L828="", $M828=""), "", MIN(IF($L$11:$L$2510=$L828, $M$11:$M$2510)))</f>
        <v/>
      </c>
      <c r="S828" s="18" t="str">
        <f t="array" ref="S828">IF(OR($L828="", $M828=""), "", AVERAGEIF($L$11:$L$2510, $L828, $M$11:$M$2510))</f>
        <v/>
      </c>
      <c r="T828" s="21" t="str">
        <f t="array" ref="T828">IF(OR($L828="", $M828=""), "", MAX(IF($L$11:$L$2510=$L828, $M$11:$M$2510)))</f>
        <v/>
      </c>
      <c r="U828" s="97"/>
      <c r="W828" s="26" t="str">
        <f t="shared" si="135"/>
        <v/>
      </c>
      <c r="X828" s="26" t="str">
        <f t="shared" si="136"/>
        <v/>
      </c>
      <c r="Z828" s="48" t="str">
        <f>IFERROR(INDEX('Standard Runs'!$E$11:$E$65, MATCH($L828, 'Standard Runs'!$D$11:$D$65, 0)), "")</f>
        <v/>
      </c>
      <c r="AB828" s="26" t="str">
        <f t="shared" si="137"/>
        <v/>
      </c>
      <c r="AC828" s="26" t="str">
        <f t="shared" si="138"/>
        <v/>
      </c>
      <c r="AE828" s="26" t="str">
        <f t="shared" si="139"/>
        <v/>
      </c>
      <c r="AG828" s="26" t="str">
        <f>IF($D828="", "", COUNTIF($D$11:$D$2510, "&gt;"&amp;$D828)+1+COUNTIF($D$11:$D828, $D828)-1)</f>
        <v/>
      </c>
      <c r="AH828" s="92" t="str">
        <f t="shared" si="140"/>
        <v/>
      </c>
      <c r="AJ828" s="26" t="str">
        <f t="shared" si="141"/>
        <v/>
      </c>
      <c r="AK828" s="26" t="str">
        <f t="shared" si="142"/>
        <v/>
      </c>
    </row>
    <row r="829" spans="1:37" x14ac:dyDescent="0.25">
      <c r="A829" s="97"/>
      <c r="B829" s="26" t="str">
        <f t="shared" si="132"/>
        <v/>
      </c>
      <c r="C829" s="97"/>
      <c r="D829" s="123"/>
      <c r="E829" s="124"/>
      <c r="F829" s="125"/>
      <c r="G829" s="97"/>
      <c r="H829" s="24" t="str">
        <f>IF($E829="", "", IFERROR(ROUND($E829*INDEX('Intro &amp; Setup'!$BY$8:$BY$9, MATCH($E$8, 'Intro &amp; Setup'!$BX$8:$BX$9, 0)), 2), ""))</f>
        <v/>
      </c>
      <c r="I829" s="18" t="str">
        <f>IF(OR($E829="", $F829=""), "", IF($E$8='Intro &amp; Setup'!$BX$9, $F829/$E829, IF($H$8='Intro &amp; Setup'!$BX$9, $F829/$H829, "")))</f>
        <v/>
      </c>
      <c r="J829" s="21" t="str">
        <f>IF(OR($E829="", $F829=""), "", IF($E$8='Intro &amp; Setup'!$BX$8, $F829/$E829, IF($H$8='Intro &amp; Setup'!$BX$8, $F829/$H829, "")))</f>
        <v/>
      </c>
      <c r="K829" s="97"/>
      <c r="L829" s="42" t="str">
        <f t="array" ref="L829">IF($W829="", "", IFERROR(INDEX('Standard Runs'!$D$11:$D$65, MATCH(1, ('Standard Runs'!$F$11:$F$65&lt;=E829)*('Standard Runs'!$G$11:$G$65&gt;=E829), 0)), ""))</f>
        <v/>
      </c>
      <c r="M829" s="45" t="str">
        <f t="shared" si="133"/>
        <v/>
      </c>
      <c r="N829" s="97"/>
      <c r="O829" s="52" t="str">
        <f t="shared" si="134"/>
        <v/>
      </c>
      <c r="P829" s="53" t="str">
        <f>IF(OR($L829="", $M829=""), "", COUNTIFS($L$11:$L$2510, $L829, $M$11:$M$2510, "&lt;"&amp;$M829)+1+COUNTIFS($L$11:$L829, $L829, $M$11:$M829, $M829)-1)</f>
        <v/>
      </c>
      <c r="Q829" s="97"/>
      <c r="R829" s="57" t="str">
        <f t="array" ref="R829">IF(OR($L829="", $M829=""), "", MIN(IF($L$11:$L$2510=$L829, $M$11:$M$2510)))</f>
        <v/>
      </c>
      <c r="S829" s="18" t="str">
        <f t="array" ref="S829">IF(OR($L829="", $M829=""), "", AVERAGEIF($L$11:$L$2510, $L829, $M$11:$M$2510))</f>
        <v/>
      </c>
      <c r="T829" s="21" t="str">
        <f t="array" ref="T829">IF(OR($L829="", $M829=""), "", MAX(IF($L$11:$L$2510=$L829, $M$11:$M$2510)))</f>
        <v/>
      </c>
      <c r="U829" s="97"/>
      <c r="W829" s="26" t="str">
        <f t="shared" si="135"/>
        <v/>
      </c>
      <c r="X829" s="26" t="str">
        <f t="shared" si="136"/>
        <v/>
      </c>
      <c r="Z829" s="48" t="str">
        <f>IFERROR(INDEX('Standard Runs'!$E$11:$E$65, MATCH($L829, 'Standard Runs'!$D$11:$D$65, 0)), "")</f>
        <v/>
      </c>
      <c r="AB829" s="26" t="str">
        <f t="shared" si="137"/>
        <v/>
      </c>
      <c r="AC829" s="26" t="str">
        <f t="shared" si="138"/>
        <v/>
      </c>
      <c r="AE829" s="26" t="str">
        <f t="shared" si="139"/>
        <v/>
      </c>
      <c r="AG829" s="26" t="str">
        <f>IF($D829="", "", COUNTIF($D$11:$D$2510, "&gt;"&amp;$D829)+1+COUNTIF($D$11:$D829, $D829)-1)</f>
        <v/>
      </c>
      <c r="AH829" s="92" t="str">
        <f t="shared" si="140"/>
        <v/>
      </c>
      <c r="AJ829" s="26" t="str">
        <f t="shared" si="141"/>
        <v/>
      </c>
      <c r="AK829" s="26" t="str">
        <f t="shared" si="142"/>
        <v/>
      </c>
    </row>
    <row r="830" spans="1:37" x14ac:dyDescent="0.25">
      <c r="A830" s="97"/>
      <c r="B830" s="26" t="str">
        <f t="shared" si="132"/>
        <v/>
      </c>
      <c r="C830" s="97"/>
      <c r="D830" s="123"/>
      <c r="E830" s="124"/>
      <c r="F830" s="125"/>
      <c r="G830" s="97"/>
      <c r="H830" s="24" t="str">
        <f>IF($E830="", "", IFERROR(ROUND($E830*INDEX('Intro &amp; Setup'!$BY$8:$BY$9, MATCH($E$8, 'Intro &amp; Setup'!$BX$8:$BX$9, 0)), 2), ""))</f>
        <v/>
      </c>
      <c r="I830" s="18" t="str">
        <f>IF(OR($E830="", $F830=""), "", IF($E$8='Intro &amp; Setup'!$BX$9, $F830/$E830, IF($H$8='Intro &amp; Setup'!$BX$9, $F830/$H830, "")))</f>
        <v/>
      </c>
      <c r="J830" s="21" t="str">
        <f>IF(OR($E830="", $F830=""), "", IF($E$8='Intro &amp; Setup'!$BX$8, $F830/$E830, IF($H$8='Intro &amp; Setup'!$BX$8, $F830/$H830, "")))</f>
        <v/>
      </c>
      <c r="K830" s="97"/>
      <c r="L830" s="42" t="str">
        <f t="array" ref="L830">IF($W830="", "", IFERROR(INDEX('Standard Runs'!$D$11:$D$65, MATCH(1, ('Standard Runs'!$F$11:$F$65&lt;=E830)*('Standard Runs'!$G$11:$G$65&gt;=E830), 0)), ""))</f>
        <v/>
      </c>
      <c r="M830" s="45" t="str">
        <f t="shared" si="133"/>
        <v/>
      </c>
      <c r="N830" s="97"/>
      <c r="O830" s="52" t="str">
        <f t="shared" si="134"/>
        <v/>
      </c>
      <c r="P830" s="53" t="str">
        <f>IF(OR($L830="", $M830=""), "", COUNTIFS($L$11:$L$2510, $L830, $M$11:$M$2510, "&lt;"&amp;$M830)+1+COUNTIFS($L$11:$L830, $L830, $M$11:$M830, $M830)-1)</f>
        <v/>
      </c>
      <c r="Q830" s="97"/>
      <c r="R830" s="57" t="str">
        <f t="array" ref="R830">IF(OR($L830="", $M830=""), "", MIN(IF($L$11:$L$2510=$L830, $M$11:$M$2510)))</f>
        <v/>
      </c>
      <c r="S830" s="18" t="str">
        <f t="array" ref="S830">IF(OR($L830="", $M830=""), "", AVERAGEIF($L$11:$L$2510, $L830, $M$11:$M$2510))</f>
        <v/>
      </c>
      <c r="T830" s="21" t="str">
        <f t="array" ref="T830">IF(OR($L830="", $M830=""), "", MAX(IF($L$11:$L$2510=$L830, $M$11:$M$2510)))</f>
        <v/>
      </c>
      <c r="U830" s="97"/>
      <c r="W830" s="26" t="str">
        <f t="shared" si="135"/>
        <v/>
      </c>
      <c r="X830" s="26" t="str">
        <f t="shared" si="136"/>
        <v/>
      </c>
      <c r="Z830" s="48" t="str">
        <f>IFERROR(INDEX('Standard Runs'!$E$11:$E$65, MATCH($L830, 'Standard Runs'!$D$11:$D$65, 0)), "")</f>
        <v/>
      </c>
      <c r="AB830" s="26" t="str">
        <f t="shared" si="137"/>
        <v/>
      </c>
      <c r="AC830" s="26" t="str">
        <f t="shared" si="138"/>
        <v/>
      </c>
      <c r="AE830" s="26" t="str">
        <f t="shared" si="139"/>
        <v/>
      </c>
      <c r="AG830" s="26" t="str">
        <f>IF($D830="", "", COUNTIF($D$11:$D$2510, "&gt;"&amp;$D830)+1+COUNTIF($D$11:$D830, $D830)-1)</f>
        <v/>
      </c>
      <c r="AH830" s="92" t="str">
        <f t="shared" si="140"/>
        <v/>
      </c>
      <c r="AJ830" s="26" t="str">
        <f t="shared" si="141"/>
        <v/>
      </c>
      <c r="AK830" s="26" t="str">
        <f t="shared" si="142"/>
        <v/>
      </c>
    </row>
    <row r="831" spans="1:37" x14ac:dyDescent="0.25">
      <c r="A831" s="97"/>
      <c r="B831" s="26" t="str">
        <f t="shared" si="132"/>
        <v/>
      </c>
      <c r="C831" s="97"/>
      <c r="D831" s="123"/>
      <c r="E831" s="124"/>
      <c r="F831" s="125"/>
      <c r="G831" s="97"/>
      <c r="H831" s="24" t="str">
        <f>IF($E831="", "", IFERROR(ROUND($E831*INDEX('Intro &amp; Setup'!$BY$8:$BY$9, MATCH($E$8, 'Intro &amp; Setup'!$BX$8:$BX$9, 0)), 2), ""))</f>
        <v/>
      </c>
      <c r="I831" s="18" t="str">
        <f>IF(OR($E831="", $F831=""), "", IF($E$8='Intro &amp; Setup'!$BX$9, $F831/$E831, IF($H$8='Intro &amp; Setup'!$BX$9, $F831/$H831, "")))</f>
        <v/>
      </c>
      <c r="J831" s="21" t="str">
        <f>IF(OR($E831="", $F831=""), "", IF($E$8='Intro &amp; Setup'!$BX$8, $F831/$E831, IF($H$8='Intro &amp; Setup'!$BX$8, $F831/$H831, "")))</f>
        <v/>
      </c>
      <c r="K831" s="97"/>
      <c r="L831" s="42" t="str">
        <f t="array" ref="L831">IF($W831="", "", IFERROR(INDEX('Standard Runs'!$D$11:$D$65, MATCH(1, ('Standard Runs'!$F$11:$F$65&lt;=E831)*('Standard Runs'!$G$11:$G$65&gt;=E831), 0)), ""))</f>
        <v/>
      </c>
      <c r="M831" s="45" t="str">
        <f t="shared" si="133"/>
        <v/>
      </c>
      <c r="N831" s="97"/>
      <c r="O831" s="52" t="str">
        <f t="shared" si="134"/>
        <v/>
      </c>
      <c r="P831" s="53" t="str">
        <f>IF(OR($L831="", $M831=""), "", COUNTIFS($L$11:$L$2510, $L831, $M$11:$M$2510, "&lt;"&amp;$M831)+1+COUNTIFS($L$11:$L831, $L831, $M$11:$M831, $M831)-1)</f>
        <v/>
      </c>
      <c r="Q831" s="97"/>
      <c r="R831" s="57" t="str">
        <f t="array" ref="R831">IF(OR($L831="", $M831=""), "", MIN(IF($L$11:$L$2510=$L831, $M$11:$M$2510)))</f>
        <v/>
      </c>
      <c r="S831" s="18" t="str">
        <f t="array" ref="S831">IF(OR($L831="", $M831=""), "", AVERAGEIF($L$11:$L$2510, $L831, $M$11:$M$2510))</f>
        <v/>
      </c>
      <c r="T831" s="21" t="str">
        <f t="array" ref="T831">IF(OR($L831="", $M831=""), "", MAX(IF($L$11:$L$2510=$L831, $M$11:$M$2510)))</f>
        <v/>
      </c>
      <c r="U831" s="97"/>
      <c r="W831" s="26" t="str">
        <f t="shared" si="135"/>
        <v/>
      </c>
      <c r="X831" s="26" t="str">
        <f t="shared" si="136"/>
        <v/>
      </c>
      <c r="Z831" s="48" t="str">
        <f>IFERROR(INDEX('Standard Runs'!$E$11:$E$65, MATCH($L831, 'Standard Runs'!$D$11:$D$65, 0)), "")</f>
        <v/>
      </c>
      <c r="AB831" s="26" t="str">
        <f t="shared" si="137"/>
        <v/>
      </c>
      <c r="AC831" s="26" t="str">
        <f t="shared" si="138"/>
        <v/>
      </c>
      <c r="AE831" s="26" t="str">
        <f t="shared" si="139"/>
        <v/>
      </c>
      <c r="AG831" s="26" t="str">
        <f>IF($D831="", "", COUNTIF($D$11:$D$2510, "&gt;"&amp;$D831)+1+COUNTIF($D$11:$D831, $D831)-1)</f>
        <v/>
      </c>
      <c r="AH831" s="92" t="str">
        <f t="shared" si="140"/>
        <v/>
      </c>
      <c r="AJ831" s="26" t="str">
        <f t="shared" si="141"/>
        <v/>
      </c>
      <c r="AK831" s="26" t="str">
        <f t="shared" si="142"/>
        <v/>
      </c>
    </row>
    <row r="832" spans="1:37" x14ac:dyDescent="0.25">
      <c r="A832" s="97"/>
      <c r="B832" s="26" t="str">
        <f t="shared" si="132"/>
        <v/>
      </c>
      <c r="C832" s="97"/>
      <c r="D832" s="123"/>
      <c r="E832" s="124"/>
      <c r="F832" s="125"/>
      <c r="G832" s="97"/>
      <c r="H832" s="24" t="str">
        <f>IF($E832="", "", IFERROR(ROUND($E832*INDEX('Intro &amp; Setup'!$BY$8:$BY$9, MATCH($E$8, 'Intro &amp; Setup'!$BX$8:$BX$9, 0)), 2), ""))</f>
        <v/>
      </c>
      <c r="I832" s="18" t="str">
        <f>IF(OR($E832="", $F832=""), "", IF($E$8='Intro &amp; Setup'!$BX$9, $F832/$E832, IF($H$8='Intro &amp; Setup'!$BX$9, $F832/$H832, "")))</f>
        <v/>
      </c>
      <c r="J832" s="21" t="str">
        <f>IF(OR($E832="", $F832=""), "", IF($E$8='Intro &amp; Setup'!$BX$8, $F832/$E832, IF($H$8='Intro &amp; Setup'!$BX$8, $F832/$H832, "")))</f>
        <v/>
      </c>
      <c r="K832" s="97"/>
      <c r="L832" s="42" t="str">
        <f t="array" ref="L832">IF($W832="", "", IFERROR(INDEX('Standard Runs'!$D$11:$D$65, MATCH(1, ('Standard Runs'!$F$11:$F$65&lt;=E832)*('Standard Runs'!$G$11:$G$65&gt;=E832), 0)), ""))</f>
        <v/>
      </c>
      <c r="M832" s="45" t="str">
        <f t="shared" si="133"/>
        <v/>
      </c>
      <c r="N832" s="97"/>
      <c r="O832" s="52" t="str">
        <f t="shared" si="134"/>
        <v/>
      </c>
      <c r="P832" s="53" t="str">
        <f>IF(OR($L832="", $M832=""), "", COUNTIFS($L$11:$L$2510, $L832, $M$11:$M$2510, "&lt;"&amp;$M832)+1+COUNTIFS($L$11:$L832, $L832, $M$11:$M832, $M832)-1)</f>
        <v/>
      </c>
      <c r="Q832" s="97"/>
      <c r="R832" s="57" t="str">
        <f t="array" ref="R832">IF(OR($L832="", $M832=""), "", MIN(IF($L$11:$L$2510=$L832, $M$11:$M$2510)))</f>
        <v/>
      </c>
      <c r="S832" s="18" t="str">
        <f t="array" ref="S832">IF(OR($L832="", $M832=""), "", AVERAGEIF($L$11:$L$2510, $L832, $M$11:$M$2510))</f>
        <v/>
      </c>
      <c r="T832" s="21" t="str">
        <f t="array" ref="T832">IF(OR($L832="", $M832=""), "", MAX(IF($L$11:$L$2510=$L832, $M$11:$M$2510)))</f>
        <v/>
      </c>
      <c r="U832" s="97"/>
      <c r="W832" s="26" t="str">
        <f t="shared" si="135"/>
        <v/>
      </c>
      <c r="X832" s="26" t="str">
        <f t="shared" si="136"/>
        <v/>
      </c>
      <c r="Z832" s="48" t="str">
        <f>IFERROR(INDEX('Standard Runs'!$E$11:$E$65, MATCH($L832, 'Standard Runs'!$D$11:$D$65, 0)), "")</f>
        <v/>
      </c>
      <c r="AB832" s="26" t="str">
        <f t="shared" si="137"/>
        <v/>
      </c>
      <c r="AC832" s="26" t="str">
        <f t="shared" si="138"/>
        <v/>
      </c>
      <c r="AE832" s="26" t="str">
        <f t="shared" si="139"/>
        <v/>
      </c>
      <c r="AG832" s="26" t="str">
        <f>IF($D832="", "", COUNTIF($D$11:$D$2510, "&gt;"&amp;$D832)+1+COUNTIF($D$11:$D832, $D832)-1)</f>
        <v/>
      </c>
      <c r="AH832" s="92" t="str">
        <f t="shared" si="140"/>
        <v/>
      </c>
      <c r="AJ832" s="26" t="str">
        <f t="shared" si="141"/>
        <v/>
      </c>
      <c r="AK832" s="26" t="str">
        <f t="shared" si="142"/>
        <v/>
      </c>
    </row>
    <row r="833" spans="1:37" x14ac:dyDescent="0.25">
      <c r="A833" s="97"/>
      <c r="B833" s="26" t="str">
        <f t="shared" si="132"/>
        <v/>
      </c>
      <c r="C833" s="97"/>
      <c r="D833" s="123"/>
      <c r="E833" s="124"/>
      <c r="F833" s="125"/>
      <c r="G833" s="97"/>
      <c r="H833" s="24" t="str">
        <f>IF($E833="", "", IFERROR(ROUND($E833*INDEX('Intro &amp; Setup'!$BY$8:$BY$9, MATCH($E$8, 'Intro &amp; Setup'!$BX$8:$BX$9, 0)), 2), ""))</f>
        <v/>
      </c>
      <c r="I833" s="18" t="str">
        <f>IF(OR($E833="", $F833=""), "", IF($E$8='Intro &amp; Setup'!$BX$9, $F833/$E833, IF($H$8='Intro &amp; Setup'!$BX$9, $F833/$H833, "")))</f>
        <v/>
      </c>
      <c r="J833" s="21" t="str">
        <f>IF(OR($E833="", $F833=""), "", IF($E$8='Intro &amp; Setup'!$BX$8, $F833/$E833, IF($H$8='Intro &amp; Setup'!$BX$8, $F833/$H833, "")))</f>
        <v/>
      </c>
      <c r="K833" s="97"/>
      <c r="L833" s="42" t="str">
        <f t="array" ref="L833">IF($W833="", "", IFERROR(INDEX('Standard Runs'!$D$11:$D$65, MATCH(1, ('Standard Runs'!$F$11:$F$65&lt;=E833)*('Standard Runs'!$G$11:$G$65&gt;=E833), 0)), ""))</f>
        <v/>
      </c>
      <c r="M833" s="45" t="str">
        <f t="shared" si="133"/>
        <v/>
      </c>
      <c r="N833" s="97"/>
      <c r="O833" s="52" t="str">
        <f t="shared" si="134"/>
        <v/>
      </c>
      <c r="P833" s="53" t="str">
        <f>IF(OR($L833="", $M833=""), "", COUNTIFS($L$11:$L$2510, $L833, $M$11:$M$2510, "&lt;"&amp;$M833)+1+COUNTIFS($L$11:$L833, $L833, $M$11:$M833, $M833)-1)</f>
        <v/>
      </c>
      <c r="Q833" s="97"/>
      <c r="R833" s="57" t="str">
        <f t="array" ref="R833">IF(OR($L833="", $M833=""), "", MIN(IF($L$11:$L$2510=$L833, $M$11:$M$2510)))</f>
        <v/>
      </c>
      <c r="S833" s="18" t="str">
        <f t="array" ref="S833">IF(OR($L833="", $M833=""), "", AVERAGEIF($L$11:$L$2510, $L833, $M$11:$M$2510))</f>
        <v/>
      </c>
      <c r="T833" s="21" t="str">
        <f t="array" ref="T833">IF(OR($L833="", $M833=""), "", MAX(IF($L$11:$L$2510=$L833, $M$11:$M$2510)))</f>
        <v/>
      </c>
      <c r="U833" s="97"/>
      <c r="W833" s="26" t="str">
        <f t="shared" si="135"/>
        <v/>
      </c>
      <c r="X833" s="26" t="str">
        <f t="shared" si="136"/>
        <v/>
      </c>
      <c r="Z833" s="48" t="str">
        <f>IFERROR(INDEX('Standard Runs'!$E$11:$E$65, MATCH($L833, 'Standard Runs'!$D$11:$D$65, 0)), "")</f>
        <v/>
      </c>
      <c r="AB833" s="26" t="str">
        <f t="shared" si="137"/>
        <v/>
      </c>
      <c r="AC833" s="26" t="str">
        <f t="shared" si="138"/>
        <v/>
      </c>
      <c r="AE833" s="26" t="str">
        <f t="shared" si="139"/>
        <v/>
      </c>
      <c r="AG833" s="26" t="str">
        <f>IF($D833="", "", COUNTIF($D$11:$D$2510, "&gt;"&amp;$D833)+1+COUNTIF($D$11:$D833, $D833)-1)</f>
        <v/>
      </c>
      <c r="AH833" s="92" t="str">
        <f t="shared" si="140"/>
        <v/>
      </c>
      <c r="AJ833" s="26" t="str">
        <f t="shared" si="141"/>
        <v/>
      </c>
      <c r="AK833" s="26" t="str">
        <f t="shared" si="142"/>
        <v/>
      </c>
    </row>
    <row r="834" spans="1:37" x14ac:dyDescent="0.25">
      <c r="A834" s="97"/>
      <c r="B834" s="26" t="str">
        <f t="shared" si="132"/>
        <v/>
      </c>
      <c r="C834" s="97"/>
      <c r="D834" s="123"/>
      <c r="E834" s="124"/>
      <c r="F834" s="125"/>
      <c r="G834" s="97"/>
      <c r="H834" s="24" t="str">
        <f>IF($E834="", "", IFERROR(ROUND($E834*INDEX('Intro &amp; Setup'!$BY$8:$BY$9, MATCH($E$8, 'Intro &amp; Setup'!$BX$8:$BX$9, 0)), 2), ""))</f>
        <v/>
      </c>
      <c r="I834" s="18" t="str">
        <f>IF(OR($E834="", $F834=""), "", IF($E$8='Intro &amp; Setup'!$BX$9, $F834/$E834, IF($H$8='Intro &amp; Setup'!$BX$9, $F834/$H834, "")))</f>
        <v/>
      </c>
      <c r="J834" s="21" t="str">
        <f>IF(OR($E834="", $F834=""), "", IF($E$8='Intro &amp; Setup'!$BX$8, $F834/$E834, IF($H$8='Intro &amp; Setup'!$BX$8, $F834/$H834, "")))</f>
        <v/>
      </c>
      <c r="K834" s="97"/>
      <c r="L834" s="42" t="str">
        <f t="array" ref="L834">IF($W834="", "", IFERROR(INDEX('Standard Runs'!$D$11:$D$65, MATCH(1, ('Standard Runs'!$F$11:$F$65&lt;=E834)*('Standard Runs'!$G$11:$G$65&gt;=E834), 0)), ""))</f>
        <v/>
      </c>
      <c r="M834" s="45" t="str">
        <f t="shared" si="133"/>
        <v/>
      </c>
      <c r="N834" s="97"/>
      <c r="O834" s="52" t="str">
        <f t="shared" si="134"/>
        <v/>
      </c>
      <c r="P834" s="53" t="str">
        <f>IF(OR($L834="", $M834=""), "", COUNTIFS($L$11:$L$2510, $L834, $M$11:$M$2510, "&lt;"&amp;$M834)+1+COUNTIFS($L$11:$L834, $L834, $M$11:$M834, $M834)-1)</f>
        <v/>
      </c>
      <c r="Q834" s="97"/>
      <c r="R834" s="57" t="str">
        <f t="array" ref="R834">IF(OR($L834="", $M834=""), "", MIN(IF($L$11:$L$2510=$L834, $M$11:$M$2510)))</f>
        <v/>
      </c>
      <c r="S834" s="18" t="str">
        <f t="array" ref="S834">IF(OR($L834="", $M834=""), "", AVERAGEIF($L$11:$L$2510, $L834, $M$11:$M$2510))</f>
        <v/>
      </c>
      <c r="T834" s="21" t="str">
        <f t="array" ref="T834">IF(OR($L834="", $M834=""), "", MAX(IF($L$11:$L$2510=$L834, $M$11:$M$2510)))</f>
        <v/>
      </c>
      <c r="U834" s="97"/>
      <c r="W834" s="26" t="str">
        <f t="shared" si="135"/>
        <v/>
      </c>
      <c r="X834" s="26" t="str">
        <f t="shared" si="136"/>
        <v/>
      </c>
      <c r="Z834" s="48" t="str">
        <f>IFERROR(INDEX('Standard Runs'!$E$11:$E$65, MATCH($L834, 'Standard Runs'!$D$11:$D$65, 0)), "")</f>
        <v/>
      </c>
      <c r="AB834" s="26" t="str">
        <f t="shared" si="137"/>
        <v/>
      </c>
      <c r="AC834" s="26" t="str">
        <f t="shared" si="138"/>
        <v/>
      </c>
      <c r="AE834" s="26" t="str">
        <f t="shared" si="139"/>
        <v/>
      </c>
      <c r="AG834" s="26" t="str">
        <f>IF($D834="", "", COUNTIF($D$11:$D$2510, "&gt;"&amp;$D834)+1+COUNTIF($D$11:$D834, $D834)-1)</f>
        <v/>
      </c>
      <c r="AH834" s="92" t="str">
        <f t="shared" si="140"/>
        <v/>
      </c>
      <c r="AJ834" s="26" t="str">
        <f t="shared" si="141"/>
        <v/>
      </c>
      <c r="AK834" s="26" t="str">
        <f t="shared" si="142"/>
        <v/>
      </c>
    </row>
    <row r="835" spans="1:37" x14ac:dyDescent="0.25">
      <c r="A835" s="97"/>
      <c r="B835" s="26" t="str">
        <f t="shared" si="132"/>
        <v/>
      </c>
      <c r="C835" s="97"/>
      <c r="D835" s="123"/>
      <c r="E835" s="124"/>
      <c r="F835" s="125"/>
      <c r="G835" s="97"/>
      <c r="H835" s="24" t="str">
        <f>IF($E835="", "", IFERROR(ROUND($E835*INDEX('Intro &amp; Setup'!$BY$8:$BY$9, MATCH($E$8, 'Intro &amp; Setup'!$BX$8:$BX$9, 0)), 2), ""))</f>
        <v/>
      </c>
      <c r="I835" s="18" t="str">
        <f>IF(OR($E835="", $F835=""), "", IF($E$8='Intro &amp; Setup'!$BX$9, $F835/$E835, IF($H$8='Intro &amp; Setup'!$BX$9, $F835/$H835, "")))</f>
        <v/>
      </c>
      <c r="J835" s="21" t="str">
        <f>IF(OR($E835="", $F835=""), "", IF($E$8='Intro &amp; Setup'!$BX$8, $F835/$E835, IF($H$8='Intro &amp; Setup'!$BX$8, $F835/$H835, "")))</f>
        <v/>
      </c>
      <c r="K835" s="97"/>
      <c r="L835" s="42" t="str">
        <f t="array" ref="L835">IF($W835="", "", IFERROR(INDEX('Standard Runs'!$D$11:$D$65, MATCH(1, ('Standard Runs'!$F$11:$F$65&lt;=E835)*('Standard Runs'!$G$11:$G$65&gt;=E835), 0)), ""))</f>
        <v/>
      </c>
      <c r="M835" s="45" t="str">
        <f t="shared" si="133"/>
        <v/>
      </c>
      <c r="N835" s="97"/>
      <c r="O835" s="52" t="str">
        <f t="shared" si="134"/>
        <v/>
      </c>
      <c r="P835" s="53" t="str">
        <f>IF(OR($L835="", $M835=""), "", COUNTIFS($L$11:$L$2510, $L835, $M$11:$M$2510, "&lt;"&amp;$M835)+1+COUNTIFS($L$11:$L835, $L835, $M$11:$M835, $M835)-1)</f>
        <v/>
      </c>
      <c r="Q835" s="97"/>
      <c r="R835" s="57" t="str">
        <f t="array" ref="R835">IF(OR($L835="", $M835=""), "", MIN(IF($L$11:$L$2510=$L835, $M$11:$M$2510)))</f>
        <v/>
      </c>
      <c r="S835" s="18" t="str">
        <f t="array" ref="S835">IF(OR($L835="", $M835=""), "", AVERAGEIF($L$11:$L$2510, $L835, $M$11:$M$2510))</f>
        <v/>
      </c>
      <c r="T835" s="21" t="str">
        <f t="array" ref="T835">IF(OR($L835="", $M835=""), "", MAX(IF($L$11:$L$2510=$L835, $M$11:$M$2510)))</f>
        <v/>
      </c>
      <c r="U835" s="97"/>
      <c r="W835" s="26" t="str">
        <f t="shared" si="135"/>
        <v/>
      </c>
      <c r="X835" s="26" t="str">
        <f t="shared" si="136"/>
        <v/>
      </c>
      <c r="Z835" s="48" t="str">
        <f>IFERROR(INDEX('Standard Runs'!$E$11:$E$65, MATCH($L835, 'Standard Runs'!$D$11:$D$65, 0)), "")</f>
        <v/>
      </c>
      <c r="AB835" s="26" t="str">
        <f t="shared" si="137"/>
        <v/>
      </c>
      <c r="AC835" s="26" t="str">
        <f t="shared" si="138"/>
        <v/>
      </c>
      <c r="AE835" s="26" t="str">
        <f t="shared" si="139"/>
        <v/>
      </c>
      <c r="AG835" s="26" t="str">
        <f>IF($D835="", "", COUNTIF($D$11:$D$2510, "&gt;"&amp;$D835)+1+COUNTIF($D$11:$D835, $D835)-1)</f>
        <v/>
      </c>
      <c r="AH835" s="92" t="str">
        <f t="shared" si="140"/>
        <v/>
      </c>
      <c r="AJ835" s="26" t="str">
        <f t="shared" si="141"/>
        <v/>
      </c>
      <c r="AK835" s="26" t="str">
        <f t="shared" si="142"/>
        <v/>
      </c>
    </row>
    <row r="836" spans="1:37" x14ac:dyDescent="0.25">
      <c r="A836" s="97"/>
      <c r="B836" s="26" t="str">
        <f t="shared" si="132"/>
        <v/>
      </c>
      <c r="C836" s="97"/>
      <c r="D836" s="123"/>
      <c r="E836" s="124"/>
      <c r="F836" s="125"/>
      <c r="G836" s="97"/>
      <c r="H836" s="24" t="str">
        <f>IF($E836="", "", IFERROR(ROUND($E836*INDEX('Intro &amp; Setup'!$BY$8:$BY$9, MATCH($E$8, 'Intro &amp; Setup'!$BX$8:$BX$9, 0)), 2), ""))</f>
        <v/>
      </c>
      <c r="I836" s="18" t="str">
        <f>IF(OR($E836="", $F836=""), "", IF($E$8='Intro &amp; Setup'!$BX$9, $F836/$E836, IF($H$8='Intro &amp; Setup'!$BX$9, $F836/$H836, "")))</f>
        <v/>
      </c>
      <c r="J836" s="21" t="str">
        <f>IF(OR($E836="", $F836=""), "", IF($E$8='Intro &amp; Setup'!$BX$8, $F836/$E836, IF($H$8='Intro &amp; Setup'!$BX$8, $F836/$H836, "")))</f>
        <v/>
      </c>
      <c r="K836" s="97"/>
      <c r="L836" s="42" t="str">
        <f t="array" ref="L836">IF($W836="", "", IFERROR(INDEX('Standard Runs'!$D$11:$D$65, MATCH(1, ('Standard Runs'!$F$11:$F$65&lt;=E836)*('Standard Runs'!$G$11:$G$65&gt;=E836), 0)), ""))</f>
        <v/>
      </c>
      <c r="M836" s="45" t="str">
        <f t="shared" si="133"/>
        <v/>
      </c>
      <c r="N836" s="97"/>
      <c r="O836" s="52" t="str">
        <f t="shared" si="134"/>
        <v/>
      </c>
      <c r="P836" s="53" t="str">
        <f>IF(OR($L836="", $M836=""), "", COUNTIFS($L$11:$L$2510, $L836, $M$11:$M$2510, "&lt;"&amp;$M836)+1+COUNTIFS($L$11:$L836, $L836, $M$11:$M836, $M836)-1)</f>
        <v/>
      </c>
      <c r="Q836" s="97"/>
      <c r="R836" s="57" t="str">
        <f t="array" ref="R836">IF(OR($L836="", $M836=""), "", MIN(IF($L$11:$L$2510=$L836, $M$11:$M$2510)))</f>
        <v/>
      </c>
      <c r="S836" s="18" t="str">
        <f t="array" ref="S836">IF(OR($L836="", $M836=""), "", AVERAGEIF($L$11:$L$2510, $L836, $M$11:$M$2510))</f>
        <v/>
      </c>
      <c r="T836" s="21" t="str">
        <f t="array" ref="T836">IF(OR($L836="", $M836=""), "", MAX(IF($L$11:$L$2510=$L836, $M$11:$M$2510)))</f>
        <v/>
      </c>
      <c r="U836" s="97"/>
      <c r="W836" s="26" t="str">
        <f t="shared" si="135"/>
        <v/>
      </c>
      <c r="X836" s="26" t="str">
        <f t="shared" si="136"/>
        <v/>
      </c>
      <c r="Z836" s="48" t="str">
        <f>IFERROR(INDEX('Standard Runs'!$E$11:$E$65, MATCH($L836, 'Standard Runs'!$D$11:$D$65, 0)), "")</f>
        <v/>
      </c>
      <c r="AB836" s="26" t="str">
        <f t="shared" si="137"/>
        <v/>
      </c>
      <c r="AC836" s="26" t="str">
        <f t="shared" si="138"/>
        <v/>
      </c>
      <c r="AE836" s="26" t="str">
        <f t="shared" si="139"/>
        <v/>
      </c>
      <c r="AG836" s="26" t="str">
        <f>IF($D836="", "", COUNTIF($D$11:$D$2510, "&gt;"&amp;$D836)+1+COUNTIF($D$11:$D836, $D836)-1)</f>
        <v/>
      </c>
      <c r="AH836" s="92" t="str">
        <f t="shared" si="140"/>
        <v/>
      </c>
      <c r="AJ836" s="26" t="str">
        <f t="shared" si="141"/>
        <v/>
      </c>
      <c r="AK836" s="26" t="str">
        <f t="shared" si="142"/>
        <v/>
      </c>
    </row>
    <row r="837" spans="1:37" x14ac:dyDescent="0.25">
      <c r="A837" s="97"/>
      <c r="B837" s="26" t="str">
        <f t="shared" si="132"/>
        <v/>
      </c>
      <c r="C837" s="97"/>
      <c r="D837" s="123"/>
      <c r="E837" s="124"/>
      <c r="F837" s="125"/>
      <c r="G837" s="97"/>
      <c r="H837" s="24" t="str">
        <f>IF($E837="", "", IFERROR(ROUND($E837*INDEX('Intro &amp; Setup'!$BY$8:$BY$9, MATCH($E$8, 'Intro &amp; Setup'!$BX$8:$BX$9, 0)), 2), ""))</f>
        <v/>
      </c>
      <c r="I837" s="18" t="str">
        <f>IF(OR($E837="", $F837=""), "", IF($E$8='Intro &amp; Setup'!$BX$9, $F837/$E837, IF($H$8='Intro &amp; Setup'!$BX$9, $F837/$H837, "")))</f>
        <v/>
      </c>
      <c r="J837" s="21" t="str">
        <f>IF(OR($E837="", $F837=""), "", IF($E$8='Intro &amp; Setup'!$BX$8, $F837/$E837, IF($H$8='Intro &amp; Setup'!$BX$8, $F837/$H837, "")))</f>
        <v/>
      </c>
      <c r="K837" s="97"/>
      <c r="L837" s="42" t="str">
        <f t="array" ref="L837">IF($W837="", "", IFERROR(INDEX('Standard Runs'!$D$11:$D$65, MATCH(1, ('Standard Runs'!$F$11:$F$65&lt;=E837)*('Standard Runs'!$G$11:$G$65&gt;=E837), 0)), ""))</f>
        <v/>
      </c>
      <c r="M837" s="45" t="str">
        <f t="shared" si="133"/>
        <v/>
      </c>
      <c r="N837" s="97"/>
      <c r="O837" s="52" t="str">
        <f t="shared" si="134"/>
        <v/>
      </c>
      <c r="P837" s="53" t="str">
        <f>IF(OR($L837="", $M837=""), "", COUNTIFS($L$11:$L$2510, $L837, $M$11:$M$2510, "&lt;"&amp;$M837)+1+COUNTIFS($L$11:$L837, $L837, $M$11:$M837, $M837)-1)</f>
        <v/>
      </c>
      <c r="Q837" s="97"/>
      <c r="R837" s="57" t="str">
        <f t="array" ref="R837">IF(OR($L837="", $M837=""), "", MIN(IF($L$11:$L$2510=$L837, $M$11:$M$2510)))</f>
        <v/>
      </c>
      <c r="S837" s="18" t="str">
        <f t="array" ref="S837">IF(OR($L837="", $M837=""), "", AVERAGEIF($L$11:$L$2510, $L837, $M$11:$M$2510))</f>
        <v/>
      </c>
      <c r="T837" s="21" t="str">
        <f t="array" ref="T837">IF(OR($L837="", $M837=""), "", MAX(IF($L$11:$L$2510=$L837, $M$11:$M$2510)))</f>
        <v/>
      </c>
      <c r="U837" s="97"/>
      <c r="W837" s="26" t="str">
        <f t="shared" si="135"/>
        <v/>
      </c>
      <c r="X837" s="26" t="str">
        <f t="shared" si="136"/>
        <v/>
      </c>
      <c r="Z837" s="48" t="str">
        <f>IFERROR(INDEX('Standard Runs'!$E$11:$E$65, MATCH($L837, 'Standard Runs'!$D$11:$D$65, 0)), "")</f>
        <v/>
      </c>
      <c r="AB837" s="26" t="str">
        <f t="shared" si="137"/>
        <v/>
      </c>
      <c r="AC837" s="26" t="str">
        <f t="shared" si="138"/>
        <v/>
      </c>
      <c r="AE837" s="26" t="str">
        <f t="shared" si="139"/>
        <v/>
      </c>
      <c r="AG837" s="26" t="str">
        <f>IF($D837="", "", COUNTIF($D$11:$D$2510, "&gt;"&amp;$D837)+1+COUNTIF($D$11:$D837, $D837)-1)</f>
        <v/>
      </c>
      <c r="AH837" s="92" t="str">
        <f t="shared" si="140"/>
        <v/>
      </c>
      <c r="AJ837" s="26" t="str">
        <f t="shared" si="141"/>
        <v/>
      </c>
      <c r="AK837" s="26" t="str">
        <f t="shared" si="142"/>
        <v/>
      </c>
    </row>
    <row r="838" spans="1:37" x14ac:dyDescent="0.25">
      <c r="A838" s="97"/>
      <c r="B838" s="26" t="str">
        <f t="shared" si="132"/>
        <v/>
      </c>
      <c r="C838" s="97"/>
      <c r="D838" s="123"/>
      <c r="E838" s="124"/>
      <c r="F838" s="125"/>
      <c r="G838" s="97"/>
      <c r="H838" s="24" t="str">
        <f>IF($E838="", "", IFERROR(ROUND($E838*INDEX('Intro &amp; Setup'!$BY$8:$BY$9, MATCH($E$8, 'Intro &amp; Setup'!$BX$8:$BX$9, 0)), 2), ""))</f>
        <v/>
      </c>
      <c r="I838" s="18" t="str">
        <f>IF(OR($E838="", $F838=""), "", IF($E$8='Intro &amp; Setup'!$BX$9, $F838/$E838, IF($H$8='Intro &amp; Setup'!$BX$9, $F838/$H838, "")))</f>
        <v/>
      </c>
      <c r="J838" s="21" t="str">
        <f>IF(OR($E838="", $F838=""), "", IF($E$8='Intro &amp; Setup'!$BX$8, $F838/$E838, IF($H$8='Intro &amp; Setup'!$BX$8, $F838/$H838, "")))</f>
        <v/>
      </c>
      <c r="K838" s="97"/>
      <c r="L838" s="42" t="str">
        <f t="array" ref="L838">IF($W838="", "", IFERROR(INDEX('Standard Runs'!$D$11:$D$65, MATCH(1, ('Standard Runs'!$F$11:$F$65&lt;=E838)*('Standard Runs'!$G$11:$G$65&gt;=E838), 0)), ""))</f>
        <v/>
      </c>
      <c r="M838" s="45" t="str">
        <f t="shared" si="133"/>
        <v/>
      </c>
      <c r="N838" s="97"/>
      <c r="O838" s="52" t="str">
        <f t="shared" si="134"/>
        <v/>
      </c>
      <c r="P838" s="53" t="str">
        <f>IF(OR($L838="", $M838=""), "", COUNTIFS($L$11:$L$2510, $L838, $M$11:$M$2510, "&lt;"&amp;$M838)+1+COUNTIFS($L$11:$L838, $L838, $M$11:$M838, $M838)-1)</f>
        <v/>
      </c>
      <c r="Q838" s="97"/>
      <c r="R838" s="57" t="str">
        <f t="array" ref="R838">IF(OR($L838="", $M838=""), "", MIN(IF($L$11:$L$2510=$L838, $M$11:$M$2510)))</f>
        <v/>
      </c>
      <c r="S838" s="18" t="str">
        <f t="array" ref="S838">IF(OR($L838="", $M838=""), "", AVERAGEIF($L$11:$L$2510, $L838, $M$11:$M$2510))</f>
        <v/>
      </c>
      <c r="T838" s="21" t="str">
        <f t="array" ref="T838">IF(OR($L838="", $M838=""), "", MAX(IF($L$11:$L$2510=$L838, $M$11:$M$2510)))</f>
        <v/>
      </c>
      <c r="U838" s="97"/>
      <c r="W838" s="26" t="str">
        <f t="shared" si="135"/>
        <v/>
      </c>
      <c r="X838" s="26" t="str">
        <f t="shared" si="136"/>
        <v/>
      </c>
      <c r="Z838" s="48" t="str">
        <f>IFERROR(INDEX('Standard Runs'!$E$11:$E$65, MATCH($L838, 'Standard Runs'!$D$11:$D$65, 0)), "")</f>
        <v/>
      </c>
      <c r="AB838" s="26" t="str">
        <f t="shared" si="137"/>
        <v/>
      </c>
      <c r="AC838" s="26" t="str">
        <f t="shared" si="138"/>
        <v/>
      </c>
      <c r="AE838" s="26" t="str">
        <f t="shared" si="139"/>
        <v/>
      </c>
      <c r="AG838" s="26" t="str">
        <f>IF($D838="", "", COUNTIF($D$11:$D$2510, "&gt;"&amp;$D838)+1+COUNTIF($D$11:$D838, $D838)-1)</f>
        <v/>
      </c>
      <c r="AH838" s="92" t="str">
        <f t="shared" si="140"/>
        <v/>
      </c>
      <c r="AJ838" s="26" t="str">
        <f t="shared" si="141"/>
        <v/>
      </c>
      <c r="AK838" s="26" t="str">
        <f t="shared" si="142"/>
        <v/>
      </c>
    </row>
    <row r="839" spans="1:37" x14ac:dyDescent="0.25">
      <c r="A839" s="97"/>
      <c r="B839" s="26" t="str">
        <f t="shared" si="132"/>
        <v/>
      </c>
      <c r="C839" s="97"/>
      <c r="D839" s="123"/>
      <c r="E839" s="124"/>
      <c r="F839" s="125"/>
      <c r="G839" s="97"/>
      <c r="H839" s="24" t="str">
        <f>IF($E839="", "", IFERROR(ROUND($E839*INDEX('Intro &amp; Setup'!$BY$8:$BY$9, MATCH($E$8, 'Intro &amp; Setup'!$BX$8:$BX$9, 0)), 2), ""))</f>
        <v/>
      </c>
      <c r="I839" s="18" t="str">
        <f>IF(OR($E839="", $F839=""), "", IF($E$8='Intro &amp; Setup'!$BX$9, $F839/$E839, IF($H$8='Intro &amp; Setup'!$BX$9, $F839/$H839, "")))</f>
        <v/>
      </c>
      <c r="J839" s="21" t="str">
        <f>IF(OR($E839="", $F839=""), "", IF($E$8='Intro &amp; Setup'!$BX$8, $F839/$E839, IF($H$8='Intro &amp; Setup'!$BX$8, $F839/$H839, "")))</f>
        <v/>
      </c>
      <c r="K839" s="97"/>
      <c r="L839" s="42" t="str">
        <f t="array" ref="L839">IF($W839="", "", IFERROR(INDEX('Standard Runs'!$D$11:$D$65, MATCH(1, ('Standard Runs'!$F$11:$F$65&lt;=E839)*('Standard Runs'!$G$11:$G$65&gt;=E839), 0)), ""))</f>
        <v/>
      </c>
      <c r="M839" s="45" t="str">
        <f t="shared" si="133"/>
        <v/>
      </c>
      <c r="N839" s="97"/>
      <c r="O839" s="52" t="str">
        <f t="shared" si="134"/>
        <v/>
      </c>
      <c r="P839" s="53" t="str">
        <f>IF(OR($L839="", $M839=""), "", COUNTIFS($L$11:$L$2510, $L839, $M$11:$M$2510, "&lt;"&amp;$M839)+1+COUNTIFS($L$11:$L839, $L839, $M$11:$M839, $M839)-1)</f>
        <v/>
      </c>
      <c r="Q839" s="97"/>
      <c r="R839" s="57" t="str">
        <f t="array" ref="R839">IF(OR($L839="", $M839=""), "", MIN(IF($L$11:$L$2510=$L839, $M$11:$M$2510)))</f>
        <v/>
      </c>
      <c r="S839" s="18" t="str">
        <f t="array" ref="S839">IF(OR($L839="", $M839=""), "", AVERAGEIF($L$11:$L$2510, $L839, $M$11:$M$2510))</f>
        <v/>
      </c>
      <c r="T839" s="21" t="str">
        <f t="array" ref="T839">IF(OR($L839="", $M839=""), "", MAX(IF($L$11:$L$2510=$L839, $M$11:$M$2510)))</f>
        <v/>
      </c>
      <c r="U839" s="97"/>
      <c r="W839" s="26" t="str">
        <f t="shared" si="135"/>
        <v/>
      </c>
      <c r="X839" s="26" t="str">
        <f t="shared" si="136"/>
        <v/>
      </c>
      <c r="Z839" s="48" t="str">
        <f>IFERROR(INDEX('Standard Runs'!$E$11:$E$65, MATCH($L839, 'Standard Runs'!$D$11:$D$65, 0)), "")</f>
        <v/>
      </c>
      <c r="AB839" s="26" t="str">
        <f t="shared" si="137"/>
        <v/>
      </c>
      <c r="AC839" s="26" t="str">
        <f t="shared" si="138"/>
        <v/>
      </c>
      <c r="AE839" s="26" t="str">
        <f t="shared" si="139"/>
        <v/>
      </c>
      <c r="AG839" s="26" t="str">
        <f>IF($D839="", "", COUNTIF($D$11:$D$2510, "&gt;"&amp;$D839)+1+COUNTIF($D$11:$D839, $D839)-1)</f>
        <v/>
      </c>
      <c r="AH839" s="92" t="str">
        <f t="shared" si="140"/>
        <v/>
      </c>
      <c r="AJ839" s="26" t="str">
        <f t="shared" si="141"/>
        <v/>
      </c>
      <c r="AK839" s="26" t="str">
        <f t="shared" si="142"/>
        <v/>
      </c>
    </row>
    <row r="840" spans="1:37" x14ac:dyDescent="0.25">
      <c r="A840" s="97"/>
      <c r="B840" s="26" t="str">
        <f t="shared" si="132"/>
        <v/>
      </c>
      <c r="C840" s="97"/>
      <c r="D840" s="123"/>
      <c r="E840" s="124"/>
      <c r="F840" s="125"/>
      <c r="G840" s="97"/>
      <c r="H840" s="24" t="str">
        <f>IF($E840="", "", IFERROR(ROUND($E840*INDEX('Intro &amp; Setup'!$BY$8:$BY$9, MATCH($E$8, 'Intro &amp; Setup'!$BX$8:$BX$9, 0)), 2), ""))</f>
        <v/>
      </c>
      <c r="I840" s="18" t="str">
        <f>IF(OR($E840="", $F840=""), "", IF($E$8='Intro &amp; Setup'!$BX$9, $F840/$E840, IF($H$8='Intro &amp; Setup'!$BX$9, $F840/$H840, "")))</f>
        <v/>
      </c>
      <c r="J840" s="21" t="str">
        <f>IF(OR($E840="", $F840=""), "", IF($E$8='Intro &amp; Setup'!$BX$8, $F840/$E840, IF($H$8='Intro &amp; Setup'!$BX$8, $F840/$H840, "")))</f>
        <v/>
      </c>
      <c r="K840" s="97"/>
      <c r="L840" s="42" t="str">
        <f t="array" ref="L840">IF($W840="", "", IFERROR(INDEX('Standard Runs'!$D$11:$D$65, MATCH(1, ('Standard Runs'!$F$11:$F$65&lt;=E840)*('Standard Runs'!$G$11:$G$65&gt;=E840), 0)), ""))</f>
        <v/>
      </c>
      <c r="M840" s="45" t="str">
        <f t="shared" si="133"/>
        <v/>
      </c>
      <c r="N840" s="97"/>
      <c r="O840" s="52" t="str">
        <f t="shared" si="134"/>
        <v/>
      </c>
      <c r="P840" s="53" t="str">
        <f>IF(OR($L840="", $M840=""), "", COUNTIFS($L$11:$L$2510, $L840, $M$11:$M$2510, "&lt;"&amp;$M840)+1+COUNTIFS($L$11:$L840, $L840, $M$11:$M840, $M840)-1)</f>
        <v/>
      </c>
      <c r="Q840" s="97"/>
      <c r="R840" s="57" t="str">
        <f t="array" ref="R840">IF(OR($L840="", $M840=""), "", MIN(IF($L$11:$L$2510=$L840, $M$11:$M$2510)))</f>
        <v/>
      </c>
      <c r="S840" s="18" t="str">
        <f t="array" ref="S840">IF(OR($L840="", $M840=""), "", AVERAGEIF($L$11:$L$2510, $L840, $M$11:$M$2510))</f>
        <v/>
      </c>
      <c r="T840" s="21" t="str">
        <f t="array" ref="T840">IF(OR($L840="", $M840=""), "", MAX(IF($L$11:$L$2510=$L840, $M$11:$M$2510)))</f>
        <v/>
      </c>
      <c r="U840" s="97"/>
      <c r="W840" s="26" t="str">
        <f t="shared" si="135"/>
        <v/>
      </c>
      <c r="X840" s="26" t="str">
        <f t="shared" si="136"/>
        <v/>
      </c>
      <c r="Z840" s="48" t="str">
        <f>IFERROR(INDEX('Standard Runs'!$E$11:$E$65, MATCH($L840, 'Standard Runs'!$D$11:$D$65, 0)), "")</f>
        <v/>
      </c>
      <c r="AB840" s="26" t="str">
        <f t="shared" si="137"/>
        <v/>
      </c>
      <c r="AC840" s="26" t="str">
        <f t="shared" si="138"/>
        <v/>
      </c>
      <c r="AE840" s="26" t="str">
        <f t="shared" si="139"/>
        <v/>
      </c>
      <c r="AG840" s="26" t="str">
        <f>IF($D840="", "", COUNTIF($D$11:$D$2510, "&gt;"&amp;$D840)+1+COUNTIF($D$11:$D840, $D840)-1)</f>
        <v/>
      </c>
      <c r="AH840" s="92" t="str">
        <f t="shared" si="140"/>
        <v/>
      </c>
      <c r="AJ840" s="26" t="str">
        <f t="shared" si="141"/>
        <v/>
      </c>
      <c r="AK840" s="26" t="str">
        <f t="shared" si="142"/>
        <v/>
      </c>
    </row>
    <row r="841" spans="1:37" x14ac:dyDescent="0.25">
      <c r="A841" s="97"/>
      <c r="B841" s="26" t="str">
        <f t="shared" si="132"/>
        <v/>
      </c>
      <c r="C841" s="97"/>
      <c r="D841" s="123"/>
      <c r="E841" s="124"/>
      <c r="F841" s="125"/>
      <c r="G841" s="97"/>
      <c r="H841" s="24" t="str">
        <f>IF($E841="", "", IFERROR(ROUND($E841*INDEX('Intro &amp; Setup'!$BY$8:$BY$9, MATCH($E$8, 'Intro &amp; Setup'!$BX$8:$BX$9, 0)), 2), ""))</f>
        <v/>
      </c>
      <c r="I841" s="18" t="str">
        <f>IF(OR($E841="", $F841=""), "", IF($E$8='Intro &amp; Setup'!$BX$9, $F841/$E841, IF($H$8='Intro &amp; Setup'!$BX$9, $F841/$H841, "")))</f>
        <v/>
      </c>
      <c r="J841" s="21" t="str">
        <f>IF(OR($E841="", $F841=""), "", IF($E$8='Intro &amp; Setup'!$BX$8, $F841/$E841, IF($H$8='Intro &amp; Setup'!$BX$8, $F841/$H841, "")))</f>
        <v/>
      </c>
      <c r="K841" s="97"/>
      <c r="L841" s="42" t="str">
        <f t="array" ref="L841">IF($W841="", "", IFERROR(INDEX('Standard Runs'!$D$11:$D$65, MATCH(1, ('Standard Runs'!$F$11:$F$65&lt;=E841)*('Standard Runs'!$G$11:$G$65&gt;=E841), 0)), ""))</f>
        <v/>
      </c>
      <c r="M841" s="45" t="str">
        <f t="shared" si="133"/>
        <v/>
      </c>
      <c r="N841" s="97"/>
      <c r="O841" s="52" t="str">
        <f t="shared" si="134"/>
        <v/>
      </c>
      <c r="P841" s="53" t="str">
        <f>IF(OR($L841="", $M841=""), "", COUNTIFS($L$11:$L$2510, $L841, $M$11:$M$2510, "&lt;"&amp;$M841)+1+COUNTIFS($L$11:$L841, $L841, $M$11:$M841, $M841)-1)</f>
        <v/>
      </c>
      <c r="Q841" s="97"/>
      <c r="R841" s="57" t="str">
        <f t="array" ref="R841">IF(OR($L841="", $M841=""), "", MIN(IF($L$11:$L$2510=$L841, $M$11:$M$2510)))</f>
        <v/>
      </c>
      <c r="S841" s="18" t="str">
        <f t="array" ref="S841">IF(OR($L841="", $M841=""), "", AVERAGEIF($L$11:$L$2510, $L841, $M$11:$M$2510))</f>
        <v/>
      </c>
      <c r="T841" s="21" t="str">
        <f t="array" ref="T841">IF(OR($L841="", $M841=""), "", MAX(IF($L$11:$L$2510=$L841, $M$11:$M$2510)))</f>
        <v/>
      </c>
      <c r="U841" s="97"/>
      <c r="W841" s="26" t="str">
        <f t="shared" si="135"/>
        <v/>
      </c>
      <c r="X841" s="26" t="str">
        <f t="shared" si="136"/>
        <v/>
      </c>
      <c r="Z841" s="48" t="str">
        <f>IFERROR(INDEX('Standard Runs'!$E$11:$E$65, MATCH($L841, 'Standard Runs'!$D$11:$D$65, 0)), "")</f>
        <v/>
      </c>
      <c r="AB841" s="26" t="str">
        <f t="shared" si="137"/>
        <v/>
      </c>
      <c r="AC841" s="26" t="str">
        <f t="shared" si="138"/>
        <v/>
      </c>
      <c r="AE841" s="26" t="str">
        <f t="shared" si="139"/>
        <v/>
      </c>
      <c r="AG841" s="26" t="str">
        <f>IF($D841="", "", COUNTIF($D$11:$D$2510, "&gt;"&amp;$D841)+1+COUNTIF($D$11:$D841, $D841)-1)</f>
        <v/>
      </c>
      <c r="AH841" s="92" t="str">
        <f t="shared" si="140"/>
        <v/>
      </c>
      <c r="AJ841" s="26" t="str">
        <f t="shared" si="141"/>
        <v/>
      </c>
      <c r="AK841" s="26" t="str">
        <f t="shared" si="142"/>
        <v/>
      </c>
    </row>
    <row r="842" spans="1:37" x14ac:dyDescent="0.25">
      <c r="A842" s="97"/>
      <c r="B842" s="26" t="str">
        <f t="shared" si="132"/>
        <v/>
      </c>
      <c r="C842" s="97"/>
      <c r="D842" s="123"/>
      <c r="E842" s="124"/>
      <c r="F842" s="125"/>
      <c r="G842" s="97"/>
      <c r="H842" s="24" t="str">
        <f>IF($E842="", "", IFERROR(ROUND($E842*INDEX('Intro &amp; Setup'!$BY$8:$BY$9, MATCH($E$8, 'Intro &amp; Setup'!$BX$8:$BX$9, 0)), 2), ""))</f>
        <v/>
      </c>
      <c r="I842" s="18" t="str">
        <f>IF(OR($E842="", $F842=""), "", IF($E$8='Intro &amp; Setup'!$BX$9, $F842/$E842, IF($H$8='Intro &amp; Setup'!$BX$9, $F842/$H842, "")))</f>
        <v/>
      </c>
      <c r="J842" s="21" t="str">
        <f>IF(OR($E842="", $F842=""), "", IF($E$8='Intro &amp; Setup'!$BX$8, $F842/$E842, IF($H$8='Intro &amp; Setup'!$BX$8, $F842/$H842, "")))</f>
        <v/>
      </c>
      <c r="K842" s="97"/>
      <c r="L842" s="42" t="str">
        <f t="array" ref="L842">IF($W842="", "", IFERROR(INDEX('Standard Runs'!$D$11:$D$65, MATCH(1, ('Standard Runs'!$F$11:$F$65&lt;=E842)*('Standard Runs'!$G$11:$G$65&gt;=E842), 0)), ""))</f>
        <v/>
      </c>
      <c r="M842" s="45" t="str">
        <f t="shared" si="133"/>
        <v/>
      </c>
      <c r="N842" s="97"/>
      <c r="O842" s="52" t="str">
        <f t="shared" si="134"/>
        <v/>
      </c>
      <c r="P842" s="53" t="str">
        <f>IF(OR($L842="", $M842=""), "", COUNTIFS($L$11:$L$2510, $L842, $M$11:$M$2510, "&lt;"&amp;$M842)+1+COUNTIFS($L$11:$L842, $L842, $M$11:$M842, $M842)-1)</f>
        <v/>
      </c>
      <c r="Q842" s="97"/>
      <c r="R842" s="57" t="str">
        <f t="array" ref="R842">IF(OR($L842="", $M842=""), "", MIN(IF($L$11:$L$2510=$L842, $M$11:$M$2510)))</f>
        <v/>
      </c>
      <c r="S842" s="18" t="str">
        <f t="array" ref="S842">IF(OR($L842="", $M842=""), "", AVERAGEIF($L$11:$L$2510, $L842, $M$11:$M$2510))</f>
        <v/>
      </c>
      <c r="T842" s="21" t="str">
        <f t="array" ref="T842">IF(OR($L842="", $M842=""), "", MAX(IF($L$11:$L$2510=$L842, $M$11:$M$2510)))</f>
        <v/>
      </c>
      <c r="U842" s="97"/>
      <c r="W842" s="26" t="str">
        <f t="shared" si="135"/>
        <v/>
      </c>
      <c r="X842" s="26" t="str">
        <f t="shared" si="136"/>
        <v/>
      </c>
      <c r="Z842" s="48" t="str">
        <f>IFERROR(INDEX('Standard Runs'!$E$11:$E$65, MATCH($L842, 'Standard Runs'!$D$11:$D$65, 0)), "")</f>
        <v/>
      </c>
      <c r="AB842" s="26" t="str">
        <f t="shared" si="137"/>
        <v/>
      </c>
      <c r="AC842" s="26" t="str">
        <f t="shared" si="138"/>
        <v/>
      </c>
      <c r="AE842" s="26" t="str">
        <f t="shared" si="139"/>
        <v/>
      </c>
      <c r="AG842" s="26" t="str">
        <f>IF($D842="", "", COUNTIF($D$11:$D$2510, "&gt;"&amp;$D842)+1+COUNTIF($D$11:$D842, $D842)-1)</f>
        <v/>
      </c>
      <c r="AH842" s="92" t="str">
        <f t="shared" si="140"/>
        <v/>
      </c>
      <c r="AJ842" s="26" t="str">
        <f t="shared" si="141"/>
        <v/>
      </c>
      <c r="AK842" s="26" t="str">
        <f t="shared" si="142"/>
        <v/>
      </c>
    </row>
    <row r="843" spans="1:37" x14ac:dyDescent="0.25">
      <c r="A843" s="97"/>
      <c r="B843" s="26" t="str">
        <f t="shared" si="132"/>
        <v/>
      </c>
      <c r="C843" s="97"/>
      <c r="D843" s="123"/>
      <c r="E843" s="124"/>
      <c r="F843" s="125"/>
      <c r="G843" s="97"/>
      <c r="H843" s="24" t="str">
        <f>IF($E843="", "", IFERROR(ROUND($E843*INDEX('Intro &amp; Setup'!$BY$8:$BY$9, MATCH($E$8, 'Intro &amp; Setup'!$BX$8:$BX$9, 0)), 2), ""))</f>
        <v/>
      </c>
      <c r="I843" s="18" t="str">
        <f>IF(OR($E843="", $F843=""), "", IF($E$8='Intro &amp; Setup'!$BX$9, $F843/$E843, IF($H$8='Intro &amp; Setup'!$BX$9, $F843/$H843, "")))</f>
        <v/>
      </c>
      <c r="J843" s="21" t="str">
        <f>IF(OR($E843="", $F843=""), "", IF($E$8='Intro &amp; Setup'!$BX$8, $F843/$E843, IF($H$8='Intro &amp; Setup'!$BX$8, $F843/$H843, "")))</f>
        <v/>
      </c>
      <c r="K843" s="97"/>
      <c r="L843" s="42" t="str">
        <f t="array" ref="L843">IF($W843="", "", IFERROR(INDEX('Standard Runs'!$D$11:$D$65, MATCH(1, ('Standard Runs'!$F$11:$F$65&lt;=E843)*('Standard Runs'!$G$11:$G$65&gt;=E843), 0)), ""))</f>
        <v/>
      </c>
      <c r="M843" s="45" t="str">
        <f t="shared" si="133"/>
        <v/>
      </c>
      <c r="N843" s="97"/>
      <c r="O843" s="52" t="str">
        <f t="shared" si="134"/>
        <v/>
      </c>
      <c r="P843" s="53" t="str">
        <f>IF(OR($L843="", $M843=""), "", COUNTIFS($L$11:$L$2510, $L843, $M$11:$M$2510, "&lt;"&amp;$M843)+1+COUNTIFS($L$11:$L843, $L843, $M$11:$M843, $M843)-1)</f>
        <v/>
      </c>
      <c r="Q843" s="97"/>
      <c r="R843" s="57" t="str">
        <f t="array" ref="R843">IF(OR($L843="", $M843=""), "", MIN(IF($L$11:$L$2510=$L843, $M$11:$M$2510)))</f>
        <v/>
      </c>
      <c r="S843" s="18" t="str">
        <f t="array" ref="S843">IF(OR($L843="", $M843=""), "", AVERAGEIF($L$11:$L$2510, $L843, $M$11:$M$2510))</f>
        <v/>
      </c>
      <c r="T843" s="21" t="str">
        <f t="array" ref="T843">IF(OR($L843="", $M843=""), "", MAX(IF($L$11:$L$2510=$L843, $M$11:$M$2510)))</f>
        <v/>
      </c>
      <c r="U843" s="97"/>
      <c r="W843" s="26" t="str">
        <f t="shared" si="135"/>
        <v/>
      </c>
      <c r="X843" s="26" t="str">
        <f t="shared" si="136"/>
        <v/>
      </c>
      <c r="Z843" s="48" t="str">
        <f>IFERROR(INDEX('Standard Runs'!$E$11:$E$65, MATCH($L843, 'Standard Runs'!$D$11:$D$65, 0)), "")</f>
        <v/>
      </c>
      <c r="AB843" s="26" t="str">
        <f t="shared" si="137"/>
        <v/>
      </c>
      <c r="AC843" s="26" t="str">
        <f t="shared" si="138"/>
        <v/>
      </c>
      <c r="AE843" s="26" t="str">
        <f t="shared" si="139"/>
        <v/>
      </c>
      <c r="AG843" s="26" t="str">
        <f>IF($D843="", "", COUNTIF($D$11:$D$2510, "&gt;"&amp;$D843)+1+COUNTIF($D$11:$D843, $D843)-1)</f>
        <v/>
      </c>
      <c r="AH843" s="92" t="str">
        <f t="shared" si="140"/>
        <v/>
      </c>
      <c r="AJ843" s="26" t="str">
        <f t="shared" si="141"/>
        <v/>
      </c>
      <c r="AK843" s="26" t="str">
        <f t="shared" si="142"/>
        <v/>
      </c>
    </row>
    <row r="844" spans="1:37" x14ac:dyDescent="0.25">
      <c r="A844" s="97"/>
      <c r="B844" s="26" t="str">
        <f t="shared" ref="B844:B907" si="143">IF($P844="", "", IFERROR(INDEX($X$3:$X$5, MATCH($P844, $Y$3:$Y$5, 0)), ""))</f>
        <v/>
      </c>
      <c r="C844" s="97"/>
      <c r="D844" s="123"/>
      <c r="E844" s="124"/>
      <c r="F844" s="125"/>
      <c r="G844" s="97"/>
      <c r="H844" s="24" t="str">
        <f>IF($E844="", "", IFERROR(ROUND($E844*INDEX('Intro &amp; Setup'!$BY$8:$BY$9, MATCH($E$8, 'Intro &amp; Setup'!$BX$8:$BX$9, 0)), 2), ""))</f>
        <v/>
      </c>
      <c r="I844" s="18" t="str">
        <f>IF(OR($E844="", $F844=""), "", IF($E$8='Intro &amp; Setup'!$BX$9, $F844/$E844, IF($H$8='Intro &amp; Setup'!$BX$9, $F844/$H844, "")))</f>
        <v/>
      </c>
      <c r="J844" s="21" t="str">
        <f>IF(OR($E844="", $F844=""), "", IF($E$8='Intro &amp; Setup'!$BX$8, $F844/$E844, IF($H$8='Intro &amp; Setup'!$BX$8, $F844/$H844, "")))</f>
        <v/>
      </c>
      <c r="K844" s="97"/>
      <c r="L844" s="42" t="str">
        <f t="array" ref="L844">IF($W844="", "", IFERROR(INDEX('Standard Runs'!$D$11:$D$65, MATCH(1, ('Standard Runs'!$F$11:$F$65&lt;=E844)*('Standard Runs'!$G$11:$G$65&gt;=E844), 0)), ""))</f>
        <v/>
      </c>
      <c r="M844" s="45" t="str">
        <f t="shared" ref="M844:M907" si="144">IFERROR($F844/$E844*$Z844, "")</f>
        <v/>
      </c>
      <c r="N844" s="97"/>
      <c r="O844" s="52" t="str">
        <f t="shared" ref="O844:O907" si="145">IF($L844="", "", COUNTIF($L$11:$L$2510, $L844))</f>
        <v/>
      </c>
      <c r="P844" s="53" t="str">
        <f>IF(OR($L844="", $M844=""), "", COUNTIFS($L$11:$L$2510, $L844, $M$11:$M$2510, "&lt;"&amp;$M844)+1+COUNTIFS($L$11:$L844, $L844, $M$11:$M844, $M844)-1)</f>
        <v/>
      </c>
      <c r="Q844" s="97"/>
      <c r="R844" s="57" t="str">
        <f t="array" ref="R844">IF(OR($L844="", $M844=""), "", MIN(IF($L$11:$L$2510=$L844, $M$11:$M$2510)))</f>
        <v/>
      </c>
      <c r="S844" s="18" t="str">
        <f t="array" ref="S844">IF(OR($L844="", $M844=""), "", AVERAGEIF($L$11:$L$2510, $L844, $M$11:$M$2510))</f>
        <v/>
      </c>
      <c r="T844" s="21" t="str">
        <f t="array" ref="T844">IF(OR($L844="", $M844=""), "", MAX(IF($L$11:$L$2510=$L844, $M$11:$M$2510)))</f>
        <v/>
      </c>
      <c r="U844" s="97"/>
      <c r="W844" s="26" t="str">
        <f t="shared" ref="W844:W907" si="146">IF(AND($D844="", $E844="", $F844=""), "", "X")</f>
        <v/>
      </c>
      <c r="X844" s="26" t="str">
        <f t="shared" ref="X844:X907" si="147">IF($W844="", "", IF($L844="", "X", ""))</f>
        <v/>
      </c>
      <c r="Z844" s="48" t="str">
        <f>IFERROR(INDEX('Standard Runs'!$E$11:$E$65, MATCH($L844, 'Standard Runs'!$D$11:$D$65, 0)), "")</f>
        <v/>
      </c>
      <c r="AB844" s="26" t="str">
        <f t="shared" ref="AB844:AB907" si="148">IF($B844="", "", _xlfn.CONCAT($L844, " - ", $P844))</f>
        <v/>
      </c>
      <c r="AC844" s="26" t="str">
        <f t="shared" ref="AC844:AC907" si="149">IF(COUNTIF($D844:$F844, "")=0, "X", "")</f>
        <v/>
      </c>
      <c r="AE844" s="26" t="str">
        <f t="shared" ref="AE844:AE907" si="150">IF($P844="", "", IF($P844=1, _xlfn.CONCAT($L844, " - ", $AE$7), IF($P844=$O844, _xlfn.CONCAT($L844, " - ", $AE$8), "")))</f>
        <v/>
      </c>
      <c r="AG844" s="26" t="str">
        <f>IF($D844="", "", COUNTIF($D$11:$D$2510, "&gt;"&amp;$D844)+1+COUNTIF($D$11:$D844, $D844)-1)</f>
        <v/>
      </c>
      <c r="AH844" s="92" t="str">
        <f t="shared" ref="AH844:AH907" si="151">IF(OR($M844="", $Z844=""), "", $M844/$Z844)</f>
        <v/>
      </c>
      <c r="AJ844" s="26" t="str">
        <f t="shared" ref="AJ844:AJ907" si="152">IF(OR($AJ$8="", $AG844=""), "", IF($AJ$8=$L844, $AG844, ""))</f>
        <v/>
      </c>
      <c r="AK844" s="26" t="str">
        <f t="shared" ref="AK844:AK907" si="153">IF($AJ844="", "", COUNTIF($AJ$11:$AJ$2510, "&lt;"&amp;$AJ844)+1)</f>
        <v/>
      </c>
    </row>
    <row r="845" spans="1:37" x14ac:dyDescent="0.25">
      <c r="A845" s="97"/>
      <c r="B845" s="26" t="str">
        <f t="shared" si="143"/>
        <v/>
      </c>
      <c r="C845" s="97"/>
      <c r="D845" s="123"/>
      <c r="E845" s="124"/>
      <c r="F845" s="125"/>
      <c r="G845" s="97"/>
      <c r="H845" s="24" t="str">
        <f>IF($E845="", "", IFERROR(ROUND($E845*INDEX('Intro &amp; Setup'!$BY$8:$BY$9, MATCH($E$8, 'Intro &amp; Setup'!$BX$8:$BX$9, 0)), 2), ""))</f>
        <v/>
      </c>
      <c r="I845" s="18" t="str">
        <f>IF(OR($E845="", $F845=""), "", IF($E$8='Intro &amp; Setup'!$BX$9, $F845/$E845, IF($H$8='Intro &amp; Setup'!$BX$9, $F845/$H845, "")))</f>
        <v/>
      </c>
      <c r="J845" s="21" t="str">
        <f>IF(OR($E845="", $F845=""), "", IF($E$8='Intro &amp; Setup'!$BX$8, $F845/$E845, IF($H$8='Intro &amp; Setup'!$BX$8, $F845/$H845, "")))</f>
        <v/>
      </c>
      <c r="K845" s="97"/>
      <c r="L845" s="42" t="str">
        <f t="array" ref="L845">IF($W845="", "", IFERROR(INDEX('Standard Runs'!$D$11:$D$65, MATCH(1, ('Standard Runs'!$F$11:$F$65&lt;=E845)*('Standard Runs'!$G$11:$G$65&gt;=E845), 0)), ""))</f>
        <v/>
      </c>
      <c r="M845" s="45" t="str">
        <f t="shared" si="144"/>
        <v/>
      </c>
      <c r="N845" s="97"/>
      <c r="O845" s="52" t="str">
        <f t="shared" si="145"/>
        <v/>
      </c>
      <c r="P845" s="53" t="str">
        <f>IF(OR($L845="", $M845=""), "", COUNTIFS($L$11:$L$2510, $L845, $M$11:$M$2510, "&lt;"&amp;$M845)+1+COUNTIFS($L$11:$L845, $L845, $M$11:$M845, $M845)-1)</f>
        <v/>
      </c>
      <c r="Q845" s="97"/>
      <c r="R845" s="57" t="str">
        <f t="array" ref="R845">IF(OR($L845="", $M845=""), "", MIN(IF($L$11:$L$2510=$L845, $M$11:$M$2510)))</f>
        <v/>
      </c>
      <c r="S845" s="18" t="str">
        <f t="array" ref="S845">IF(OR($L845="", $M845=""), "", AVERAGEIF($L$11:$L$2510, $L845, $M$11:$M$2510))</f>
        <v/>
      </c>
      <c r="T845" s="21" t="str">
        <f t="array" ref="T845">IF(OR($L845="", $M845=""), "", MAX(IF($L$11:$L$2510=$L845, $M$11:$M$2510)))</f>
        <v/>
      </c>
      <c r="U845" s="97"/>
      <c r="W845" s="26" t="str">
        <f t="shared" si="146"/>
        <v/>
      </c>
      <c r="X845" s="26" t="str">
        <f t="shared" si="147"/>
        <v/>
      </c>
      <c r="Z845" s="48" t="str">
        <f>IFERROR(INDEX('Standard Runs'!$E$11:$E$65, MATCH($L845, 'Standard Runs'!$D$11:$D$65, 0)), "")</f>
        <v/>
      </c>
      <c r="AB845" s="26" t="str">
        <f t="shared" si="148"/>
        <v/>
      </c>
      <c r="AC845" s="26" t="str">
        <f t="shared" si="149"/>
        <v/>
      </c>
      <c r="AE845" s="26" t="str">
        <f t="shared" si="150"/>
        <v/>
      </c>
      <c r="AG845" s="26" t="str">
        <f>IF($D845="", "", COUNTIF($D$11:$D$2510, "&gt;"&amp;$D845)+1+COUNTIF($D$11:$D845, $D845)-1)</f>
        <v/>
      </c>
      <c r="AH845" s="92" t="str">
        <f t="shared" si="151"/>
        <v/>
      </c>
      <c r="AJ845" s="26" t="str">
        <f t="shared" si="152"/>
        <v/>
      </c>
      <c r="AK845" s="26" t="str">
        <f t="shared" si="153"/>
        <v/>
      </c>
    </row>
    <row r="846" spans="1:37" x14ac:dyDescent="0.25">
      <c r="A846" s="97"/>
      <c r="B846" s="26" t="str">
        <f t="shared" si="143"/>
        <v/>
      </c>
      <c r="C846" s="97"/>
      <c r="D846" s="123"/>
      <c r="E846" s="124"/>
      <c r="F846" s="125"/>
      <c r="G846" s="97"/>
      <c r="H846" s="24" t="str">
        <f>IF($E846="", "", IFERROR(ROUND($E846*INDEX('Intro &amp; Setup'!$BY$8:$BY$9, MATCH($E$8, 'Intro &amp; Setup'!$BX$8:$BX$9, 0)), 2), ""))</f>
        <v/>
      </c>
      <c r="I846" s="18" t="str">
        <f>IF(OR($E846="", $F846=""), "", IF($E$8='Intro &amp; Setup'!$BX$9, $F846/$E846, IF($H$8='Intro &amp; Setup'!$BX$9, $F846/$H846, "")))</f>
        <v/>
      </c>
      <c r="J846" s="21" t="str">
        <f>IF(OR($E846="", $F846=""), "", IF($E$8='Intro &amp; Setup'!$BX$8, $F846/$E846, IF($H$8='Intro &amp; Setup'!$BX$8, $F846/$H846, "")))</f>
        <v/>
      </c>
      <c r="K846" s="97"/>
      <c r="L846" s="42" t="str">
        <f t="array" ref="L846">IF($W846="", "", IFERROR(INDEX('Standard Runs'!$D$11:$D$65, MATCH(1, ('Standard Runs'!$F$11:$F$65&lt;=E846)*('Standard Runs'!$G$11:$G$65&gt;=E846), 0)), ""))</f>
        <v/>
      </c>
      <c r="M846" s="45" t="str">
        <f t="shared" si="144"/>
        <v/>
      </c>
      <c r="N846" s="97"/>
      <c r="O846" s="52" t="str">
        <f t="shared" si="145"/>
        <v/>
      </c>
      <c r="P846" s="53" t="str">
        <f>IF(OR($L846="", $M846=""), "", COUNTIFS($L$11:$L$2510, $L846, $M$11:$M$2510, "&lt;"&amp;$M846)+1+COUNTIFS($L$11:$L846, $L846, $M$11:$M846, $M846)-1)</f>
        <v/>
      </c>
      <c r="Q846" s="97"/>
      <c r="R846" s="57" t="str">
        <f t="array" ref="R846">IF(OR($L846="", $M846=""), "", MIN(IF($L$11:$L$2510=$L846, $M$11:$M$2510)))</f>
        <v/>
      </c>
      <c r="S846" s="18" t="str">
        <f t="array" ref="S846">IF(OR($L846="", $M846=""), "", AVERAGEIF($L$11:$L$2510, $L846, $M$11:$M$2510))</f>
        <v/>
      </c>
      <c r="T846" s="21" t="str">
        <f t="array" ref="T846">IF(OR($L846="", $M846=""), "", MAX(IF($L$11:$L$2510=$L846, $M$11:$M$2510)))</f>
        <v/>
      </c>
      <c r="U846" s="97"/>
      <c r="W846" s="26" t="str">
        <f t="shared" si="146"/>
        <v/>
      </c>
      <c r="X846" s="26" t="str">
        <f t="shared" si="147"/>
        <v/>
      </c>
      <c r="Z846" s="48" t="str">
        <f>IFERROR(INDEX('Standard Runs'!$E$11:$E$65, MATCH($L846, 'Standard Runs'!$D$11:$D$65, 0)), "")</f>
        <v/>
      </c>
      <c r="AB846" s="26" t="str">
        <f t="shared" si="148"/>
        <v/>
      </c>
      <c r="AC846" s="26" t="str">
        <f t="shared" si="149"/>
        <v/>
      </c>
      <c r="AE846" s="26" t="str">
        <f t="shared" si="150"/>
        <v/>
      </c>
      <c r="AG846" s="26" t="str">
        <f>IF($D846="", "", COUNTIF($D$11:$D$2510, "&gt;"&amp;$D846)+1+COUNTIF($D$11:$D846, $D846)-1)</f>
        <v/>
      </c>
      <c r="AH846" s="92" t="str">
        <f t="shared" si="151"/>
        <v/>
      </c>
      <c r="AJ846" s="26" t="str">
        <f t="shared" si="152"/>
        <v/>
      </c>
      <c r="AK846" s="26" t="str">
        <f t="shared" si="153"/>
        <v/>
      </c>
    </row>
    <row r="847" spans="1:37" x14ac:dyDescent="0.25">
      <c r="A847" s="97"/>
      <c r="B847" s="26" t="str">
        <f t="shared" si="143"/>
        <v/>
      </c>
      <c r="C847" s="97"/>
      <c r="D847" s="123"/>
      <c r="E847" s="124"/>
      <c r="F847" s="125"/>
      <c r="G847" s="97"/>
      <c r="H847" s="24" t="str">
        <f>IF($E847="", "", IFERROR(ROUND($E847*INDEX('Intro &amp; Setup'!$BY$8:$BY$9, MATCH($E$8, 'Intro &amp; Setup'!$BX$8:$BX$9, 0)), 2), ""))</f>
        <v/>
      </c>
      <c r="I847" s="18" t="str">
        <f>IF(OR($E847="", $F847=""), "", IF($E$8='Intro &amp; Setup'!$BX$9, $F847/$E847, IF($H$8='Intro &amp; Setup'!$BX$9, $F847/$H847, "")))</f>
        <v/>
      </c>
      <c r="J847" s="21" t="str">
        <f>IF(OR($E847="", $F847=""), "", IF($E$8='Intro &amp; Setup'!$BX$8, $F847/$E847, IF($H$8='Intro &amp; Setup'!$BX$8, $F847/$H847, "")))</f>
        <v/>
      </c>
      <c r="K847" s="97"/>
      <c r="L847" s="42" t="str">
        <f t="array" ref="L847">IF($W847="", "", IFERROR(INDEX('Standard Runs'!$D$11:$D$65, MATCH(1, ('Standard Runs'!$F$11:$F$65&lt;=E847)*('Standard Runs'!$G$11:$G$65&gt;=E847), 0)), ""))</f>
        <v/>
      </c>
      <c r="M847" s="45" t="str">
        <f t="shared" si="144"/>
        <v/>
      </c>
      <c r="N847" s="97"/>
      <c r="O847" s="52" t="str">
        <f t="shared" si="145"/>
        <v/>
      </c>
      <c r="P847" s="53" t="str">
        <f>IF(OR($L847="", $M847=""), "", COUNTIFS($L$11:$L$2510, $L847, $M$11:$M$2510, "&lt;"&amp;$M847)+1+COUNTIFS($L$11:$L847, $L847, $M$11:$M847, $M847)-1)</f>
        <v/>
      </c>
      <c r="Q847" s="97"/>
      <c r="R847" s="57" t="str">
        <f t="array" ref="R847">IF(OR($L847="", $M847=""), "", MIN(IF($L$11:$L$2510=$L847, $M$11:$M$2510)))</f>
        <v/>
      </c>
      <c r="S847" s="18" t="str">
        <f t="array" ref="S847">IF(OR($L847="", $M847=""), "", AVERAGEIF($L$11:$L$2510, $L847, $M$11:$M$2510))</f>
        <v/>
      </c>
      <c r="T847" s="21" t="str">
        <f t="array" ref="T847">IF(OR($L847="", $M847=""), "", MAX(IF($L$11:$L$2510=$L847, $M$11:$M$2510)))</f>
        <v/>
      </c>
      <c r="U847" s="97"/>
      <c r="W847" s="26" t="str">
        <f t="shared" si="146"/>
        <v/>
      </c>
      <c r="X847" s="26" t="str">
        <f t="shared" si="147"/>
        <v/>
      </c>
      <c r="Z847" s="48" t="str">
        <f>IFERROR(INDEX('Standard Runs'!$E$11:$E$65, MATCH($L847, 'Standard Runs'!$D$11:$D$65, 0)), "")</f>
        <v/>
      </c>
      <c r="AB847" s="26" t="str">
        <f t="shared" si="148"/>
        <v/>
      </c>
      <c r="AC847" s="26" t="str">
        <f t="shared" si="149"/>
        <v/>
      </c>
      <c r="AE847" s="26" t="str">
        <f t="shared" si="150"/>
        <v/>
      </c>
      <c r="AG847" s="26" t="str">
        <f>IF($D847="", "", COUNTIF($D$11:$D$2510, "&gt;"&amp;$D847)+1+COUNTIF($D$11:$D847, $D847)-1)</f>
        <v/>
      </c>
      <c r="AH847" s="92" t="str">
        <f t="shared" si="151"/>
        <v/>
      </c>
      <c r="AJ847" s="26" t="str">
        <f t="shared" si="152"/>
        <v/>
      </c>
      <c r="AK847" s="26" t="str">
        <f t="shared" si="153"/>
        <v/>
      </c>
    </row>
    <row r="848" spans="1:37" x14ac:dyDescent="0.25">
      <c r="A848" s="97"/>
      <c r="B848" s="26" t="str">
        <f t="shared" si="143"/>
        <v/>
      </c>
      <c r="C848" s="97"/>
      <c r="D848" s="123"/>
      <c r="E848" s="124"/>
      <c r="F848" s="125"/>
      <c r="G848" s="97"/>
      <c r="H848" s="24" t="str">
        <f>IF($E848="", "", IFERROR(ROUND($E848*INDEX('Intro &amp; Setup'!$BY$8:$BY$9, MATCH($E$8, 'Intro &amp; Setup'!$BX$8:$BX$9, 0)), 2), ""))</f>
        <v/>
      </c>
      <c r="I848" s="18" t="str">
        <f>IF(OR($E848="", $F848=""), "", IF($E$8='Intro &amp; Setup'!$BX$9, $F848/$E848, IF($H$8='Intro &amp; Setup'!$BX$9, $F848/$H848, "")))</f>
        <v/>
      </c>
      <c r="J848" s="21" t="str">
        <f>IF(OR($E848="", $F848=""), "", IF($E$8='Intro &amp; Setup'!$BX$8, $F848/$E848, IF($H$8='Intro &amp; Setup'!$BX$8, $F848/$H848, "")))</f>
        <v/>
      </c>
      <c r="K848" s="97"/>
      <c r="L848" s="42" t="str">
        <f t="array" ref="L848">IF($W848="", "", IFERROR(INDEX('Standard Runs'!$D$11:$D$65, MATCH(1, ('Standard Runs'!$F$11:$F$65&lt;=E848)*('Standard Runs'!$G$11:$G$65&gt;=E848), 0)), ""))</f>
        <v/>
      </c>
      <c r="M848" s="45" t="str">
        <f t="shared" si="144"/>
        <v/>
      </c>
      <c r="N848" s="97"/>
      <c r="O848" s="52" t="str">
        <f t="shared" si="145"/>
        <v/>
      </c>
      <c r="P848" s="53" t="str">
        <f>IF(OR($L848="", $M848=""), "", COUNTIFS($L$11:$L$2510, $L848, $M$11:$M$2510, "&lt;"&amp;$M848)+1+COUNTIFS($L$11:$L848, $L848, $M$11:$M848, $M848)-1)</f>
        <v/>
      </c>
      <c r="Q848" s="97"/>
      <c r="R848" s="57" t="str">
        <f t="array" ref="R848">IF(OR($L848="", $M848=""), "", MIN(IF($L$11:$L$2510=$L848, $M$11:$M$2510)))</f>
        <v/>
      </c>
      <c r="S848" s="18" t="str">
        <f t="array" ref="S848">IF(OR($L848="", $M848=""), "", AVERAGEIF($L$11:$L$2510, $L848, $M$11:$M$2510))</f>
        <v/>
      </c>
      <c r="T848" s="21" t="str">
        <f t="array" ref="T848">IF(OR($L848="", $M848=""), "", MAX(IF($L$11:$L$2510=$L848, $M$11:$M$2510)))</f>
        <v/>
      </c>
      <c r="U848" s="97"/>
      <c r="W848" s="26" t="str">
        <f t="shared" si="146"/>
        <v/>
      </c>
      <c r="X848" s="26" t="str">
        <f t="shared" si="147"/>
        <v/>
      </c>
      <c r="Z848" s="48" t="str">
        <f>IFERROR(INDEX('Standard Runs'!$E$11:$E$65, MATCH($L848, 'Standard Runs'!$D$11:$D$65, 0)), "")</f>
        <v/>
      </c>
      <c r="AB848" s="26" t="str">
        <f t="shared" si="148"/>
        <v/>
      </c>
      <c r="AC848" s="26" t="str">
        <f t="shared" si="149"/>
        <v/>
      </c>
      <c r="AE848" s="26" t="str">
        <f t="shared" si="150"/>
        <v/>
      </c>
      <c r="AG848" s="26" t="str">
        <f>IF($D848="", "", COUNTIF($D$11:$D$2510, "&gt;"&amp;$D848)+1+COUNTIF($D$11:$D848, $D848)-1)</f>
        <v/>
      </c>
      <c r="AH848" s="92" t="str">
        <f t="shared" si="151"/>
        <v/>
      </c>
      <c r="AJ848" s="26" t="str">
        <f t="shared" si="152"/>
        <v/>
      </c>
      <c r="AK848" s="26" t="str">
        <f t="shared" si="153"/>
        <v/>
      </c>
    </row>
    <row r="849" spans="1:37" x14ac:dyDescent="0.25">
      <c r="A849" s="97"/>
      <c r="B849" s="26" t="str">
        <f t="shared" si="143"/>
        <v/>
      </c>
      <c r="C849" s="97"/>
      <c r="D849" s="123"/>
      <c r="E849" s="124"/>
      <c r="F849" s="125"/>
      <c r="G849" s="97"/>
      <c r="H849" s="24" t="str">
        <f>IF($E849="", "", IFERROR(ROUND($E849*INDEX('Intro &amp; Setup'!$BY$8:$BY$9, MATCH($E$8, 'Intro &amp; Setup'!$BX$8:$BX$9, 0)), 2), ""))</f>
        <v/>
      </c>
      <c r="I849" s="18" t="str">
        <f>IF(OR($E849="", $F849=""), "", IF($E$8='Intro &amp; Setup'!$BX$9, $F849/$E849, IF($H$8='Intro &amp; Setup'!$BX$9, $F849/$H849, "")))</f>
        <v/>
      </c>
      <c r="J849" s="21" t="str">
        <f>IF(OR($E849="", $F849=""), "", IF($E$8='Intro &amp; Setup'!$BX$8, $F849/$E849, IF($H$8='Intro &amp; Setup'!$BX$8, $F849/$H849, "")))</f>
        <v/>
      </c>
      <c r="K849" s="97"/>
      <c r="L849" s="42" t="str">
        <f t="array" ref="L849">IF($W849="", "", IFERROR(INDEX('Standard Runs'!$D$11:$D$65, MATCH(1, ('Standard Runs'!$F$11:$F$65&lt;=E849)*('Standard Runs'!$G$11:$G$65&gt;=E849), 0)), ""))</f>
        <v/>
      </c>
      <c r="M849" s="45" t="str">
        <f t="shared" si="144"/>
        <v/>
      </c>
      <c r="N849" s="97"/>
      <c r="O849" s="52" t="str">
        <f t="shared" si="145"/>
        <v/>
      </c>
      <c r="P849" s="53" t="str">
        <f>IF(OR($L849="", $M849=""), "", COUNTIFS($L$11:$L$2510, $L849, $M$11:$M$2510, "&lt;"&amp;$M849)+1+COUNTIFS($L$11:$L849, $L849, $M$11:$M849, $M849)-1)</f>
        <v/>
      </c>
      <c r="Q849" s="97"/>
      <c r="R849" s="57" t="str">
        <f t="array" ref="R849">IF(OR($L849="", $M849=""), "", MIN(IF($L$11:$L$2510=$L849, $M$11:$M$2510)))</f>
        <v/>
      </c>
      <c r="S849" s="18" t="str">
        <f t="array" ref="S849">IF(OR($L849="", $M849=""), "", AVERAGEIF($L$11:$L$2510, $L849, $M$11:$M$2510))</f>
        <v/>
      </c>
      <c r="T849" s="21" t="str">
        <f t="array" ref="T849">IF(OR($L849="", $M849=""), "", MAX(IF($L$11:$L$2510=$L849, $M$11:$M$2510)))</f>
        <v/>
      </c>
      <c r="U849" s="97"/>
      <c r="W849" s="26" t="str">
        <f t="shared" si="146"/>
        <v/>
      </c>
      <c r="X849" s="26" t="str">
        <f t="shared" si="147"/>
        <v/>
      </c>
      <c r="Z849" s="48" t="str">
        <f>IFERROR(INDEX('Standard Runs'!$E$11:$E$65, MATCH($L849, 'Standard Runs'!$D$11:$D$65, 0)), "")</f>
        <v/>
      </c>
      <c r="AB849" s="26" t="str">
        <f t="shared" si="148"/>
        <v/>
      </c>
      <c r="AC849" s="26" t="str">
        <f t="shared" si="149"/>
        <v/>
      </c>
      <c r="AE849" s="26" t="str">
        <f t="shared" si="150"/>
        <v/>
      </c>
      <c r="AG849" s="26" t="str">
        <f>IF($D849="", "", COUNTIF($D$11:$D$2510, "&gt;"&amp;$D849)+1+COUNTIF($D$11:$D849, $D849)-1)</f>
        <v/>
      </c>
      <c r="AH849" s="92" t="str">
        <f t="shared" si="151"/>
        <v/>
      </c>
      <c r="AJ849" s="26" t="str">
        <f t="shared" si="152"/>
        <v/>
      </c>
      <c r="AK849" s="26" t="str">
        <f t="shared" si="153"/>
        <v/>
      </c>
    </row>
    <row r="850" spans="1:37" x14ac:dyDescent="0.25">
      <c r="A850" s="97"/>
      <c r="B850" s="26" t="str">
        <f t="shared" si="143"/>
        <v/>
      </c>
      <c r="C850" s="97"/>
      <c r="D850" s="123"/>
      <c r="E850" s="124"/>
      <c r="F850" s="125"/>
      <c r="G850" s="97"/>
      <c r="H850" s="24" t="str">
        <f>IF($E850="", "", IFERROR(ROUND($E850*INDEX('Intro &amp; Setup'!$BY$8:$BY$9, MATCH($E$8, 'Intro &amp; Setup'!$BX$8:$BX$9, 0)), 2), ""))</f>
        <v/>
      </c>
      <c r="I850" s="18" t="str">
        <f>IF(OR($E850="", $F850=""), "", IF($E$8='Intro &amp; Setup'!$BX$9, $F850/$E850, IF($H$8='Intro &amp; Setup'!$BX$9, $F850/$H850, "")))</f>
        <v/>
      </c>
      <c r="J850" s="21" t="str">
        <f>IF(OR($E850="", $F850=""), "", IF($E$8='Intro &amp; Setup'!$BX$8, $F850/$E850, IF($H$8='Intro &amp; Setup'!$BX$8, $F850/$H850, "")))</f>
        <v/>
      </c>
      <c r="K850" s="97"/>
      <c r="L850" s="42" t="str">
        <f t="array" ref="L850">IF($W850="", "", IFERROR(INDEX('Standard Runs'!$D$11:$D$65, MATCH(1, ('Standard Runs'!$F$11:$F$65&lt;=E850)*('Standard Runs'!$G$11:$G$65&gt;=E850), 0)), ""))</f>
        <v/>
      </c>
      <c r="M850" s="45" t="str">
        <f t="shared" si="144"/>
        <v/>
      </c>
      <c r="N850" s="97"/>
      <c r="O850" s="52" t="str">
        <f t="shared" si="145"/>
        <v/>
      </c>
      <c r="P850" s="53" t="str">
        <f>IF(OR($L850="", $M850=""), "", COUNTIFS($L$11:$L$2510, $L850, $M$11:$M$2510, "&lt;"&amp;$M850)+1+COUNTIFS($L$11:$L850, $L850, $M$11:$M850, $M850)-1)</f>
        <v/>
      </c>
      <c r="Q850" s="97"/>
      <c r="R850" s="57" t="str">
        <f t="array" ref="R850">IF(OR($L850="", $M850=""), "", MIN(IF($L$11:$L$2510=$L850, $M$11:$M$2510)))</f>
        <v/>
      </c>
      <c r="S850" s="18" t="str">
        <f t="array" ref="S850">IF(OR($L850="", $M850=""), "", AVERAGEIF($L$11:$L$2510, $L850, $M$11:$M$2510))</f>
        <v/>
      </c>
      <c r="T850" s="21" t="str">
        <f t="array" ref="T850">IF(OR($L850="", $M850=""), "", MAX(IF($L$11:$L$2510=$L850, $M$11:$M$2510)))</f>
        <v/>
      </c>
      <c r="U850" s="97"/>
      <c r="W850" s="26" t="str">
        <f t="shared" si="146"/>
        <v/>
      </c>
      <c r="X850" s="26" t="str">
        <f t="shared" si="147"/>
        <v/>
      </c>
      <c r="Z850" s="48" t="str">
        <f>IFERROR(INDEX('Standard Runs'!$E$11:$E$65, MATCH($L850, 'Standard Runs'!$D$11:$D$65, 0)), "")</f>
        <v/>
      </c>
      <c r="AB850" s="26" t="str">
        <f t="shared" si="148"/>
        <v/>
      </c>
      <c r="AC850" s="26" t="str">
        <f t="shared" si="149"/>
        <v/>
      </c>
      <c r="AE850" s="26" t="str">
        <f t="shared" si="150"/>
        <v/>
      </c>
      <c r="AG850" s="26" t="str">
        <f>IF($D850="", "", COUNTIF($D$11:$D$2510, "&gt;"&amp;$D850)+1+COUNTIF($D$11:$D850, $D850)-1)</f>
        <v/>
      </c>
      <c r="AH850" s="92" t="str">
        <f t="shared" si="151"/>
        <v/>
      </c>
      <c r="AJ850" s="26" t="str">
        <f t="shared" si="152"/>
        <v/>
      </c>
      <c r="AK850" s="26" t="str">
        <f t="shared" si="153"/>
        <v/>
      </c>
    </row>
    <row r="851" spans="1:37" x14ac:dyDescent="0.25">
      <c r="A851" s="97"/>
      <c r="B851" s="26" t="str">
        <f t="shared" si="143"/>
        <v/>
      </c>
      <c r="C851" s="97"/>
      <c r="D851" s="123"/>
      <c r="E851" s="124"/>
      <c r="F851" s="125"/>
      <c r="G851" s="97"/>
      <c r="H851" s="24" t="str">
        <f>IF($E851="", "", IFERROR(ROUND($E851*INDEX('Intro &amp; Setup'!$BY$8:$BY$9, MATCH($E$8, 'Intro &amp; Setup'!$BX$8:$BX$9, 0)), 2), ""))</f>
        <v/>
      </c>
      <c r="I851" s="18" t="str">
        <f>IF(OR($E851="", $F851=""), "", IF($E$8='Intro &amp; Setup'!$BX$9, $F851/$E851, IF($H$8='Intro &amp; Setup'!$BX$9, $F851/$H851, "")))</f>
        <v/>
      </c>
      <c r="J851" s="21" t="str">
        <f>IF(OR($E851="", $F851=""), "", IF($E$8='Intro &amp; Setup'!$BX$8, $F851/$E851, IF($H$8='Intro &amp; Setup'!$BX$8, $F851/$H851, "")))</f>
        <v/>
      </c>
      <c r="K851" s="97"/>
      <c r="L851" s="42" t="str">
        <f t="array" ref="L851">IF($W851="", "", IFERROR(INDEX('Standard Runs'!$D$11:$D$65, MATCH(1, ('Standard Runs'!$F$11:$F$65&lt;=E851)*('Standard Runs'!$G$11:$G$65&gt;=E851), 0)), ""))</f>
        <v/>
      </c>
      <c r="M851" s="45" t="str">
        <f t="shared" si="144"/>
        <v/>
      </c>
      <c r="N851" s="97"/>
      <c r="O851" s="52" t="str">
        <f t="shared" si="145"/>
        <v/>
      </c>
      <c r="P851" s="53" t="str">
        <f>IF(OR($L851="", $M851=""), "", COUNTIFS($L$11:$L$2510, $L851, $M$11:$M$2510, "&lt;"&amp;$M851)+1+COUNTIFS($L$11:$L851, $L851, $M$11:$M851, $M851)-1)</f>
        <v/>
      </c>
      <c r="Q851" s="97"/>
      <c r="R851" s="57" t="str">
        <f t="array" ref="R851">IF(OR($L851="", $M851=""), "", MIN(IF($L$11:$L$2510=$L851, $M$11:$M$2510)))</f>
        <v/>
      </c>
      <c r="S851" s="18" t="str">
        <f t="array" ref="S851">IF(OR($L851="", $M851=""), "", AVERAGEIF($L$11:$L$2510, $L851, $M$11:$M$2510))</f>
        <v/>
      </c>
      <c r="T851" s="21" t="str">
        <f t="array" ref="T851">IF(OR($L851="", $M851=""), "", MAX(IF($L$11:$L$2510=$L851, $M$11:$M$2510)))</f>
        <v/>
      </c>
      <c r="U851" s="97"/>
      <c r="W851" s="26" t="str">
        <f t="shared" si="146"/>
        <v/>
      </c>
      <c r="X851" s="26" t="str">
        <f t="shared" si="147"/>
        <v/>
      </c>
      <c r="Z851" s="48" t="str">
        <f>IFERROR(INDEX('Standard Runs'!$E$11:$E$65, MATCH($L851, 'Standard Runs'!$D$11:$D$65, 0)), "")</f>
        <v/>
      </c>
      <c r="AB851" s="26" t="str">
        <f t="shared" si="148"/>
        <v/>
      </c>
      <c r="AC851" s="26" t="str">
        <f t="shared" si="149"/>
        <v/>
      </c>
      <c r="AE851" s="26" t="str">
        <f t="shared" si="150"/>
        <v/>
      </c>
      <c r="AG851" s="26" t="str">
        <f>IF($D851="", "", COUNTIF($D$11:$D$2510, "&gt;"&amp;$D851)+1+COUNTIF($D$11:$D851, $D851)-1)</f>
        <v/>
      </c>
      <c r="AH851" s="92" t="str">
        <f t="shared" si="151"/>
        <v/>
      </c>
      <c r="AJ851" s="26" t="str">
        <f t="shared" si="152"/>
        <v/>
      </c>
      <c r="AK851" s="26" t="str">
        <f t="shared" si="153"/>
        <v/>
      </c>
    </row>
    <row r="852" spans="1:37" x14ac:dyDescent="0.25">
      <c r="A852" s="97"/>
      <c r="B852" s="26" t="str">
        <f t="shared" si="143"/>
        <v/>
      </c>
      <c r="C852" s="97"/>
      <c r="D852" s="123"/>
      <c r="E852" s="124"/>
      <c r="F852" s="125"/>
      <c r="G852" s="97"/>
      <c r="H852" s="24" t="str">
        <f>IF($E852="", "", IFERROR(ROUND($E852*INDEX('Intro &amp; Setup'!$BY$8:$BY$9, MATCH($E$8, 'Intro &amp; Setup'!$BX$8:$BX$9, 0)), 2), ""))</f>
        <v/>
      </c>
      <c r="I852" s="18" t="str">
        <f>IF(OR($E852="", $F852=""), "", IF($E$8='Intro &amp; Setup'!$BX$9, $F852/$E852, IF($H$8='Intro &amp; Setup'!$BX$9, $F852/$H852, "")))</f>
        <v/>
      </c>
      <c r="J852" s="21" t="str">
        <f>IF(OR($E852="", $F852=""), "", IF($E$8='Intro &amp; Setup'!$BX$8, $F852/$E852, IF($H$8='Intro &amp; Setup'!$BX$8, $F852/$H852, "")))</f>
        <v/>
      </c>
      <c r="K852" s="97"/>
      <c r="L852" s="42" t="str">
        <f t="array" ref="L852">IF($W852="", "", IFERROR(INDEX('Standard Runs'!$D$11:$D$65, MATCH(1, ('Standard Runs'!$F$11:$F$65&lt;=E852)*('Standard Runs'!$G$11:$G$65&gt;=E852), 0)), ""))</f>
        <v/>
      </c>
      <c r="M852" s="45" t="str">
        <f t="shared" si="144"/>
        <v/>
      </c>
      <c r="N852" s="97"/>
      <c r="O852" s="52" t="str">
        <f t="shared" si="145"/>
        <v/>
      </c>
      <c r="P852" s="53" t="str">
        <f>IF(OR($L852="", $M852=""), "", COUNTIFS($L$11:$L$2510, $L852, $M$11:$M$2510, "&lt;"&amp;$M852)+1+COUNTIFS($L$11:$L852, $L852, $M$11:$M852, $M852)-1)</f>
        <v/>
      </c>
      <c r="Q852" s="97"/>
      <c r="R852" s="57" t="str">
        <f t="array" ref="R852">IF(OR($L852="", $M852=""), "", MIN(IF($L$11:$L$2510=$L852, $M$11:$M$2510)))</f>
        <v/>
      </c>
      <c r="S852" s="18" t="str">
        <f t="array" ref="S852">IF(OR($L852="", $M852=""), "", AVERAGEIF($L$11:$L$2510, $L852, $M$11:$M$2510))</f>
        <v/>
      </c>
      <c r="T852" s="21" t="str">
        <f t="array" ref="T852">IF(OR($L852="", $M852=""), "", MAX(IF($L$11:$L$2510=$L852, $M$11:$M$2510)))</f>
        <v/>
      </c>
      <c r="U852" s="97"/>
      <c r="W852" s="26" t="str">
        <f t="shared" si="146"/>
        <v/>
      </c>
      <c r="X852" s="26" t="str">
        <f t="shared" si="147"/>
        <v/>
      </c>
      <c r="Z852" s="48" t="str">
        <f>IFERROR(INDEX('Standard Runs'!$E$11:$E$65, MATCH($L852, 'Standard Runs'!$D$11:$D$65, 0)), "")</f>
        <v/>
      </c>
      <c r="AB852" s="26" t="str">
        <f t="shared" si="148"/>
        <v/>
      </c>
      <c r="AC852" s="26" t="str">
        <f t="shared" si="149"/>
        <v/>
      </c>
      <c r="AE852" s="26" t="str">
        <f t="shared" si="150"/>
        <v/>
      </c>
      <c r="AG852" s="26" t="str">
        <f>IF($D852="", "", COUNTIF($D$11:$D$2510, "&gt;"&amp;$D852)+1+COUNTIF($D$11:$D852, $D852)-1)</f>
        <v/>
      </c>
      <c r="AH852" s="92" t="str">
        <f t="shared" si="151"/>
        <v/>
      </c>
      <c r="AJ852" s="26" t="str">
        <f t="shared" si="152"/>
        <v/>
      </c>
      <c r="AK852" s="26" t="str">
        <f t="shared" si="153"/>
        <v/>
      </c>
    </row>
    <row r="853" spans="1:37" x14ac:dyDescent="0.25">
      <c r="A853" s="97"/>
      <c r="B853" s="26" t="str">
        <f t="shared" si="143"/>
        <v/>
      </c>
      <c r="C853" s="97"/>
      <c r="D853" s="123"/>
      <c r="E853" s="124"/>
      <c r="F853" s="125"/>
      <c r="G853" s="97"/>
      <c r="H853" s="24" t="str">
        <f>IF($E853="", "", IFERROR(ROUND($E853*INDEX('Intro &amp; Setup'!$BY$8:$BY$9, MATCH($E$8, 'Intro &amp; Setup'!$BX$8:$BX$9, 0)), 2), ""))</f>
        <v/>
      </c>
      <c r="I853" s="18" t="str">
        <f>IF(OR($E853="", $F853=""), "", IF($E$8='Intro &amp; Setup'!$BX$9, $F853/$E853, IF($H$8='Intro &amp; Setup'!$BX$9, $F853/$H853, "")))</f>
        <v/>
      </c>
      <c r="J853" s="21" t="str">
        <f>IF(OR($E853="", $F853=""), "", IF($E$8='Intro &amp; Setup'!$BX$8, $F853/$E853, IF($H$8='Intro &amp; Setup'!$BX$8, $F853/$H853, "")))</f>
        <v/>
      </c>
      <c r="K853" s="97"/>
      <c r="L853" s="42" t="str">
        <f t="array" ref="L853">IF($W853="", "", IFERROR(INDEX('Standard Runs'!$D$11:$D$65, MATCH(1, ('Standard Runs'!$F$11:$F$65&lt;=E853)*('Standard Runs'!$G$11:$G$65&gt;=E853), 0)), ""))</f>
        <v/>
      </c>
      <c r="M853" s="45" t="str">
        <f t="shared" si="144"/>
        <v/>
      </c>
      <c r="N853" s="97"/>
      <c r="O853" s="52" t="str">
        <f t="shared" si="145"/>
        <v/>
      </c>
      <c r="P853" s="53" t="str">
        <f>IF(OR($L853="", $M853=""), "", COUNTIFS($L$11:$L$2510, $L853, $M$11:$M$2510, "&lt;"&amp;$M853)+1+COUNTIFS($L$11:$L853, $L853, $M$11:$M853, $M853)-1)</f>
        <v/>
      </c>
      <c r="Q853" s="97"/>
      <c r="R853" s="57" t="str">
        <f t="array" ref="R853">IF(OR($L853="", $M853=""), "", MIN(IF($L$11:$L$2510=$L853, $M$11:$M$2510)))</f>
        <v/>
      </c>
      <c r="S853" s="18" t="str">
        <f t="array" ref="S853">IF(OR($L853="", $M853=""), "", AVERAGEIF($L$11:$L$2510, $L853, $M$11:$M$2510))</f>
        <v/>
      </c>
      <c r="T853" s="21" t="str">
        <f t="array" ref="T853">IF(OR($L853="", $M853=""), "", MAX(IF($L$11:$L$2510=$L853, $M$11:$M$2510)))</f>
        <v/>
      </c>
      <c r="U853" s="97"/>
      <c r="W853" s="26" t="str">
        <f t="shared" si="146"/>
        <v/>
      </c>
      <c r="X853" s="26" t="str">
        <f t="shared" si="147"/>
        <v/>
      </c>
      <c r="Z853" s="48" t="str">
        <f>IFERROR(INDEX('Standard Runs'!$E$11:$E$65, MATCH($L853, 'Standard Runs'!$D$11:$D$65, 0)), "")</f>
        <v/>
      </c>
      <c r="AB853" s="26" t="str">
        <f t="shared" si="148"/>
        <v/>
      </c>
      <c r="AC853" s="26" t="str">
        <f t="shared" si="149"/>
        <v/>
      </c>
      <c r="AE853" s="26" t="str">
        <f t="shared" si="150"/>
        <v/>
      </c>
      <c r="AG853" s="26" t="str">
        <f>IF($D853="", "", COUNTIF($D$11:$D$2510, "&gt;"&amp;$D853)+1+COUNTIF($D$11:$D853, $D853)-1)</f>
        <v/>
      </c>
      <c r="AH853" s="92" t="str">
        <f t="shared" si="151"/>
        <v/>
      </c>
      <c r="AJ853" s="26" t="str">
        <f t="shared" si="152"/>
        <v/>
      </c>
      <c r="AK853" s="26" t="str">
        <f t="shared" si="153"/>
        <v/>
      </c>
    </row>
    <row r="854" spans="1:37" x14ac:dyDescent="0.25">
      <c r="A854" s="97"/>
      <c r="B854" s="26" t="str">
        <f t="shared" si="143"/>
        <v/>
      </c>
      <c r="C854" s="97"/>
      <c r="D854" s="123"/>
      <c r="E854" s="124"/>
      <c r="F854" s="125"/>
      <c r="G854" s="97"/>
      <c r="H854" s="24" t="str">
        <f>IF($E854="", "", IFERROR(ROUND($E854*INDEX('Intro &amp; Setup'!$BY$8:$BY$9, MATCH($E$8, 'Intro &amp; Setup'!$BX$8:$BX$9, 0)), 2), ""))</f>
        <v/>
      </c>
      <c r="I854" s="18" t="str">
        <f>IF(OR($E854="", $F854=""), "", IF($E$8='Intro &amp; Setup'!$BX$9, $F854/$E854, IF($H$8='Intro &amp; Setup'!$BX$9, $F854/$H854, "")))</f>
        <v/>
      </c>
      <c r="J854" s="21" t="str">
        <f>IF(OR($E854="", $F854=""), "", IF($E$8='Intro &amp; Setup'!$BX$8, $F854/$E854, IF($H$8='Intro &amp; Setup'!$BX$8, $F854/$H854, "")))</f>
        <v/>
      </c>
      <c r="K854" s="97"/>
      <c r="L854" s="42" t="str">
        <f t="array" ref="L854">IF($W854="", "", IFERROR(INDEX('Standard Runs'!$D$11:$D$65, MATCH(1, ('Standard Runs'!$F$11:$F$65&lt;=E854)*('Standard Runs'!$G$11:$G$65&gt;=E854), 0)), ""))</f>
        <v/>
      </c>
      <c r="M854" s="45" t="str">
        <f t="shared" si="144"/>
        <v/>
      </c>
      <c r="N854" s="97"/>
      <c r="O854" s="52" t="str">
        <f t="shared" si="145"/>
        <v/>
      </c>
      <c r="P854" s="53" t="str">
        <f>IF(OR($L854="", $M854=""), "", COUNTIFS($L$11:$L$2510, $L854, $M$11:$M$2510, "&lt;"&amp;$M854)+1+COUNTIFS($L$11:$L854, $L854, $M$11:$M854, $M854)-1)</f>
        <v/>
      </c>
      <c r="Q854" s="97"/>
      <c r="R854" s="57" t="str">
        <f t="array" ref="R854">IF(OR($L854="", $M854=""), "", MIN(IF($L$11:$L$2510=$L854, $M$11:$M$2510)))</f>
        <v/>
      </c>
      <c r="S854" s="18" t="str">
        <f t="array" ref="S854">IF(OR($L854="", $M854=""), "", AVERAGEIF($L$11:$L$2510, $L854, $M$11:$M$2510))</f>
        <v/>
      </c>
      <c r="T854" s="21" t="str">
        <f t="array" ref="T854">IF(OR($L854="", $M854=""), "", MAX(IF($L$11:$L$2510=$L854, $M$11:$M$2510)))</f>
        <v/>
      </c>
      <c r="U854" s="97"/>
      <c r="W854" s="26" t="str">
        <f t="shared" si="146"/>
        <v/>
      </c>
      <c r="X854" s="26" t="str">
        <f t="shared" si="147"/>
        <v/>
      </c>
      <c r="Z854" s="48" t="str">
        <f>IFERROR(INDEX('Standard Runs'!$E$11:$E$65, MATCH($L854, 'Standard Runs'!$D$11:$D$65, 0)), "")</f>
        <v/>
      </c>
      <c r="AB854" s="26" t="str">
        <f t="shared" si="148"/>
        <v/>
      </c>
      <c r="AC854" s="26" t="str">
        <f t="shared" si="149"/>
        <v/>
      </c>
      <c r="AE854" s="26" t="str">
        <f t="shared" si="150"/>
        <v/>
      </c>
      <c r="AG854" s="26" t="str">
        <f>IF($D854="", "", COUNTIF($D$11:$D$2510, "&gt;"&amp;$D854)+1+COUNTIF($D$11:$D854, $D854)-1)</f>
        <v/>
      </c>
      <c r="AH854" s="92" t="str">
        <f t="shared" si="151"/>
        <v/>
      </c>
      <c r="AJ854" s="26" t="str">
        <f t="shared" si="152"/>
        <v/>
      </c>
      <c r="AK854" s="26" t="str">
        <f t="shared" si="153"/>
        <v/>
      </c>
    </row>
    <row r="855" spans="1:37" x14ac:dyDescent="0.25">
      <c r="A855" s="97"/>
      <c r="B855" s="26" t="str">
        <f t="shared" si="143"/>
        <v/>
      </c>
      <c r="C855" s="97"/>
      <c r="D855" s="123"/>
      <c r="E855" s="124"/>
      <c r="F855" s="125"/>
      <c r="G855" s="97"/>
      <c r="H855" s="24" t="str">
        <f>IF($E855="", "", IFERROR(ROUND($E855*INDEX('Intro &amp; Setup'!$BY$8:$BY$9, MATCH($E$8, 'Intro &amp; Setup'!$BX$8:$BX$9, 0)), 2), ""))</f>
        <v/>
      </c>
      <c r="I855" s="18" t="str">
        <f>IF(OR($E855="", $F855=""), "", IF($E$8='Intro &amp; Setup'!$BX$9, $F855/$E855, IF($H$8='Intro &amp; Setup'!$BX$9, $F855/$H855, "")))</f>
        <v/>
      </c>
      <c r="J855" s="21" t="str">
        <f>IF(OR($E855="", $F855=""), "", IF($E$8='Intro &amp; Setup'!$BX$8, $F855/$E855, IF($H$8='Intro &amp; Setup'!$BX$8, $F855/$H855, "")))</f>
        <v/>
      </c>
      <c r="K855" s="97"/>
      <c r="L855" s="42" t="str">
        <f t="array" ref="L855">IF($W855="", "", IFERROR(INDEX('Standard Runs'!$D$11:$D$65, MATCH(1, ('Standard Runs'!$F$11:$F$65&lt;=E855)*('Standard Runs'!$G$11:$G$65&gt;=E855), 0)), ""))</f>
        <v/>
      </c>
      <c r="M855" s="45" t="str">
        <f t="shared" si="144"/>
        <v/>
      </c>
      <c r="N855" s="97"/>
      <c r="O855" s="52" t="str">
        <f t="shared" si="145"/>
        <v/>
      </c>
      <c r="P855" s="53" t="str">
        <f>IF(OR($L855="", $M855=""), "", COUNTIFS($L$11:$L$2510, $L855, $M$11:$M$2510, "&lt;"&amp;$M855)+1+COUNTIFS($L$11:$L855, $L855, $M$11:$M855, $M855)-1)</f>
        <v/>
      </c>
      <c r="Q855" s="97"/>
      <c r="R855" s="57" t="str">
        <f t="array" ref="R855">IF(OR($L855="", $M855=""), "", MIN(IF($L$11:$L$2510=$L855, $M$11:$M$2510)))</f>
        <v/>
      </c>
      <c r="S855" s="18" t="str">
        <f t="array" ref="S855">IF(OR($L855="", $M855=""), "", AVERAGEIF($L$11:$L$2510, $L855, $M$11:$M$2510))</f>
        <v/>
      </c>
      <c r="T855" s="21" t="str">
        <f t="array" ref="T855">IF(OR($L855="", $M855=""), "", MAX(IF($L$11:$L$2510=$L855, $M$11:$M$2510)))</f>
        <v/>
      </c>
      <c r="U855" s="97"/>
      <c r="W855" s="26" t="str">
        <f t="shared" si="146"/>
        <v/>
      </c>
      <c r="X855" s="26" t="str">
        <f t="shared" si="147"/>
        <v/>
      </c>
      <c r="Z855" s="48" t="str">
        <f>IFERROR(INDEX('Standard Runs'!$E$11:$E$65, MATCH($L855, 'Standard Runs'!$D$11:$D$65, 0)), "")</f>
        <v/>
      </c>
      <c r="AB855" s="26" t="str">
        <f t="shared" si="148"/>
        <v/>
      </c>
      <c r="AC855" s="26" t="str">
        <f t="shared" si="149"/>
        <v/>
      </c>
      <c r="AE855" s="26" t="str">
        <f t="shared" si="150"/>
        <v/>
      </c>
      <c r="AG855" s="26" t="str">
        <f>IF($D855="", "", COUNTIF($D$11:$D$2510, "&gt;"&amp;$D855)+1+COUNTIF($D$11:$D855, $D855)-1)</f>
        <v/>
      </c>
      <c r="AH855" s="92" t="str">
        <f t="shared" si="151"/>
        <v/>
      </c>
      <c r="AJ855" s="26" t="str">
        <f t="shared" si="152"/>
        <v/>
      </c>
      <c r="AK855" s="26" t="str">
        <f t="shared" si="153"/>
        <v/>
      </c>
    </row>
    <row r="856" spans="1:37" x14ac:dyDescent="0.25">
      <c r="A856" s="97"/>
      <c r="B856" s="26" t="str">
        <f t="shared" si="143"/>
        <v/>
      </c>
      <c r="C856" s="97"/>
      <c r="D856" s="123"/>
      <c r="E856" s="124"/>
      <c r="F856" s="125"/>
      <c r="G856" s="97"/>
      <c r="H856" s="24" t="str">
        <f>IF($E856="", "", IFERROR(ROUND($E856*INDEX('Intro &amp; Setup'!$BY$8:$BY$9, MATCH($E$8, 'Intro &amp; Setup'!$BX$8:$BX$9, 0)), 2), ""))</f>
        <v/>
      </c>
      <c r="I856" s="18" t="str">
        <f>IF(OR($E856="", $F856=""), "", IF($E$8='Intro &amp; Setup'!$BX$9, $F856/$E856, IF($H$8='Intro &amp; Setup'!$BX$9, $F856/$H856, "")))</f>
        <v/>
      </c>
      <c r="J856" s="21" t="str">
        <f>IF(OR($E856="", $F856=""), "", IF($E$8='Intro &amp; Setup'!$BX$8, $F856/$E856, IF($H$8='Intro &amp; Setup'!$BX$8, $F856/$H856, "")))</f>
        <v/>
      </c>
      <c r="K856" s="97"/>
      <c r="L856" s="42" t="str">
        <f t="array" ref="L856">IF($W856="", "", IFERROR(INDEX('Standard Runs'!$D$11:$D$65, MATCH(1, ('Standard Runs'!$F$11:$F$65&lt;=E856)*('Standard Runs'!$G$11:$G$65&gt;=E856), 0)), ""))</f>
        <v/>
      </c>
      <c r="M856" s="45" t="str">
        <f t="shared" si="144"/>
        <v/>
      </c>
      <c r="N856" s="97"/>
      <c r="O856" s="52" t="str">
        <f t="shared" si="145"/>
        <v/>
      </c>
      <c r="P856" s="53" t="str">
        <f>IF(OR($L856="", $M856=""), "", COUNTIFS($L$11:$L$2510, $L856, $M$11:$M$2510, "&lt;"&amp;$M856)+1+COUNTIFS($L$11:$L856, $L856, $M$11:$M856, $M856)-1)</f>
        <v/>
      </c>
      <c r="Q856" s="97"/>
      <c r="R856" s="57" t="str">
        <f t="array" ref="R856">IF(OR($L856="", $M856=""), "", MIN(IF($L$11:$L$2510=$L856, $M$11:$M$2510)))</f>
        <v/>
      </c>
      <c r="S856" s="18" t="str">
        <f t="array" ref="S856">IF(OR($L856="", $M856=""), "", AVERAGEIF($L$11:$L$2510, $L856, $M$11:$M$2510))</f>
        <v/>
      </c>
      <c r="T856" s="21" t="str">
        <f t="array" ref="T856">IF(OR($L856="", $M856=""), "", MAX(IF($L$11:$L$2510=$L856, $M$11:$M$2510)))</f>
        <v/>
      </c>
      <c r="U856" s="97"/>
      <c r="W856" s="26" t="str">
        <f t="shared" si="146"/>
        <v/>
      </c>
      <c r="X856" s="26" t="str">
        <f t="shared" si="147"/>
        <v/>
      </c>
      <c r="Z856" s="48" t="str">
        <f>IFERROR(INDEX('Standard Runs'!$E$11:$E$65, MATCH($L856, 'Standard Runs'!$D$11:$D$65, 0)), "")</f>
        <v/>
      </c>
      <c r="AB856" s="26" t="str">
        <f t="shared" si="148"/>
        <v/>
      </c>
      <c r="AC856" s="26" t="str">
        <f t="shared" si="149"/>
        <v/>
      </c>
      <c r="AE856" s="26" t="str">
        <f t="shared" si="150"/>
        <v/>
      </c>
      <c r="AG856" s="26" t="str">
        <f>IF($D856="", "", COUNTIF($D$11:$D$2510, "&gt;"&amp;$D856)+1+COUNTIF($D$11:$D856, $D856)-1)</f>
        <v/>
      </c>
      <c r="AH856" s="92" t="str">
        <f t="shared" si="151"/>
        <v/>
      </c>
      <c r="AJ856" s="26" t="str">
        <f t="shared" si="152"/>
        <v/>
      </c>
      <c r="AK856" s="26" t="str">
        <f t="shared" si="153"/>
        <v/>
      </c>
    </row>
    <row r="857" spans="1:37" x14ac:dyDescent="0.25">
      <c r="A857" s="97"/>
      <c r="B857" s="26" t="str">
        <f t="shared" si="143"/>
        <v/>
      </c>
      <c r="C857" s="97"/>
      <c r="D857" s="123"/>
      <c r="E857" s="124"/>
      <c r="F857" s="125"/>
      <c r="G857" s="97"/>
      <c r="H857" s="24" t="str">
        <f>IF($E857="", "", IFERROR(ROUND($E857*INDEX('Intro &amp; Setup'!$BY$8:$BY$9, MATCH($E$8, 'Intro &amp; Setup'!$BX$8:$BX$9, 0)), 2), ""))</f>
        <v/>
      </c>
      <c r="I857" s="18" t="str">
        <f>IF(OR($E857="", $F857=""), "", IF($E$8='Intro &amp; Setup'!$BX$9, $F857/$E857, IF($H$8='Intro &amp; Setup'!$BX$9, $F857/$H857, "")))</f>
        <v/>
      </c>
      <c r="J857" s="21" t="str">
        <f>IF(OR($E857="", $F857=""), "", IF($E$8='Intro &amp; Setup'!$BX$8, $F857/$E857, IF($H$8='Intro &amp; Setup'!$BX$8, $F857/$H857, "")))</f>
        <v/>
      </c>
      <c r="K857" s="97"/>
      <c r="L857" s="42" t="str">
        <f t="array" ref="L857">IF($W857="", "", IFERROR(INDEX('Standard Runs'!$D$11:$D$65, MATCH(1, ('Standard Runs'!$F$11:$F$65&lt;=E857)*('Standard Runs'!$G$11:$G$65&gt;=E857), 0)), ""))</f>
        <v/>
      </c>
      <c r="M857" s="45" t="str">
        <f t="shared" si="144"/>
        <v/>
      </c>
      <c r="N857" s="97"/>
      <c r="O857" s="52" t="str">
        <f t="shared" si="145"/>
        <v/>
      </c>
      <c r="P857" s="53" t="str">
        <f>IF(OR($L857="", $M857=""), "", COUNTIFS($L$11:$L$2510, $L857, $M$11:$M$2510, "&lt;"&amp;$M857)+1+COUNTIFS($L$11:$L857, $L857, $M$11:$M857, $M857)-1)</f>
        <v/>
      </c>
      <c r="Q857" s="97"/>
      <c r="R857" s="57" t="str">
        <f t="array" ref="R857">IF(OR($L857="", $M857=""), "", MIN(IF($L$11:$L$2510=$L857, $M$11:$M$2510)))</f>
        <v/>
      </c>
      <c r="S857" s="18" t="str">
        <f t="array" ref="S857">IF(OR($L857="", $M857=""), "", AVERAGEIF($L$11:$L$2510, $L857, $M$11:$M$2510))</f>
        <v/>
      </c>
      <c r="T857" s="21" t="str">
        <f t="array" ref="T857">IF(OR($L857="", $M857=""), "", MAX(IF($L$11:$L$2510=$L857, $M$11:$M$2510)))</f>
        <v/>
      </c>
      <c r="U857" s="97"/>
      <c r="W857" s="26" t="str">
        <f t="shared" si="146"/>
        <v/>
      </c>
      <c r="X857" s="26" t="str">
        <f t="shared" si="147"/>
        <v/>
      </c>
      <c r="Z857" s="48" t="str">
        <f>IFERROR(INDEX('Standard Runs'!$E$11:$E$65, MATCH($L857, 'Standard Runs'!$D$11:$D$65, 0)), "")</f>
        <v/>
      </c>
      <c r="AB857" s="26" t="str">
        <f t="shared" si="148"/>
        <v/>
      </c>
      <c r="AC857" s="26" t="str">
        <f t="shared" si="149"/>
        <v/>
      </c>
      <c r="AE857" s="26" t="str">
        <f t="shared" si="150"/>
        <v/>
      </c>
      <c r="AG857" s="26" t="str">
        <f>IF($D857="", "", COUNTIF($D$11:$D$2510, "&gt;"&amp;$D857)+1+COUNTIF($D$11:$D857, $D857)-1)</f>
        <v/>
      </c>
      <c r="AH857" s="92" t="str">
        <f t="shared" si="151"/>
        <v/>
      </c>
      <c r="AJ857" s="26" t="str">
        <f t="shared" si="152"/>
        <v/>
      </c>
      <c r="AK857" s="26" t="str">
        <f t="shared" si="153"/>
        <v/>
      </c>
    </row>
    <row r="858" spans="1:37" x14ac:dyDescent="0.25">
      <c r="A858" s="97"/>
      <c r="B858" s="26" t="str">
        <f t="shared" si="143"/>
        <v/>
      </c>
      <c r="C858" s="97"/>
      <c r="D858" s="123"/>
      <c r="E858" s="124"/>
      <c r="F858" s="125"/>
      <c r="G858" s="97"/>
      <c r="H858" s="24" t="str">
        <f>IF($E858="", "", IFERROR(ROUND($E858*INDEX('Intro &amp; Setup'!$BY$8:$BY$9, MATCH($E$8, 'Intro &amp; Setup'!$BX$8:$BX$9, 0)), 2), ""))</f>
        <v/>
      </c>
      <c r="I858" s="18" t="str">
        <f>IF(OR($E858="", $F858=""), "", IF($E$8='Intro &amp; Setup'!$BX$9, $F858/$E858, IF($H$8='Intro &amp; Setup'!$BX$9, $F858/$H858, "")))</f>
        <v/>
      </c>
      <c r="J858" s="21" t="str">
        <f>IF(OR($E858="", $F858=""), "", IF($E$8='Intro &amp; Setup'!$BX$8, $F858/$E858, IF($H$8='Intro &amp; Setup'!$BX$8, $F858/$H858, "")))</f>
        <v/>
      </c>
      <c r="K858" s="97"/>
      <c r="L858" s="42" t="str">
        <f t="array" ref="L858">IF($W858="", "", IFERROR(INDEX('Standard Runs'!$D$11:$D$65, MATCH(1, ('Standard Runs'!$F$11:$F$65&lt;=E858)*('Standard Runs'!$G$11:$G$65&gt;=E858), 0)), ""))</f>
        <v/>
      </c>
      <c r="M858" s="45" t="str">
        <f t="shared" si="144"/>
        <v/>
      </c>
      <c r="N858" s="97"/>
      <c r="O858" s="52" t="str">
        <f t="shared" si="145"/>
        <v/>
      </c>
      <c r="P858" s="53" t="str">
        <f>IF(OR($L858="", $M858=""), "", COUNTIFS($L$11:$L$2510, $L858, $M$11:$M$2510, "&lt;"&amp;$M858)+1+COUNTIFS($L$11:$L858, $L858, $M$11:$M858, $M858)-1)</f>
        <v/>
      </c>
      <c r="Q858" s="97"/>
      <c r="R858" s="57" t="str">
        <f t="array" ref="R858">IF(OR($L858="", $M858=""), "", MIN(IF($L$11:$L$2510=$L858, $M$11:$M$2510)))</f>
        <v/>
      </c>
      <c r="S858" s="18" t="str">
        <f t="array" ref="S858">IF(OR($L858="", $M858=""), "", AVERAGEIF($L$11:$L$2510, $L858, $M$11:$M$2510))</f>
        <v/>
      </c>
      <c r="T858" s="21" t="str">
        <f t="array" ref="T858">IF(OR($L858="", $M858=""), "", MAX(IF($L$11:$L$2510=$L858, $M$11:$M$2510)))</f>
        <v/>
      </c>
      <c r="U858" s="97"/>
      <c r="W858" s="26" t="str">
        <f t="shared" si="146"/>
        <v/>
      </c>
      <c r="X858" s="26" t="str">
        <f t="shared" si="147"/>
        <v/>
      </c>
      <c r="Z858" s="48" t="str">
        <f>IFERROR(INDEX('Standard Runs'!$E$11:$E$65, MATCH($L858, 'Standard Runs'!$D$11:$D$65, 0)), "")</f>
        <v/>
      </c>
      <c r="AB858" s="26" t="str">
        <f t="shared" si="148"/>
        <v/>
      </c>
      <c r="AC858" s="26" t="str">
        <f t="shared" si="149"/>
        <v/>
      </c>
      <c r="AE858" s="26" t="str">
        <f t="shared" si="150"/>
        <v/>
      </c>
      <c r="AG858" s="26" t="str">
        <f>IF($D858="", "", COUNTIF($D$11:$D$2510, "&gt;"&amp;$D858)+1+COUNTIF($D$11:$D858, $D858)-1)</f>
        <v/>
      </c>
      <c r="AH858" s="92" t="str">
        <f t="shared" si="151"/>
        <v/>
      </c>
      <c r="AJ858" s="26" t="str">
        <f t="shared" si="152"/>
        <v/>
      </c>
      <c r="AK858" s="26" t="str">
        <f t="shared" si="153"/>
        <v/>
      </c>
    </row>
    <row r="859" spans="1:37" x14ac:dyDescent="0.25">
      <c r="A859" s="97"/>
      <c r="B859" s="26" t="str">
        <f t="shared" si="143"/>
        <v/>
      </c>
      <c r="C859" s="97"/>
      <c r="D859" s="123"/>
      <c r="E859" s="124"/>
      <c r="F859" s="125"/>
      <c r="G859" s="97"/>
      <c r="H859" s="24" t="str">
        <f>IF($E859="", "", IFERROR(ROUND($E859*INDEX('Intro &amp; Setup'!$BY$8:$BY$9, MATCH($E$8, 'Intro &amp; Setup'!$BX$8:$BX$9, 0)), 2), ""))</f>
        <v/>
      </c>
      <c r="I859" s="18" t="str">
        <f>IF(OR($E859="", $F859=""), "", IF($E$8='Intro &amp; Setup'!$BX$9, $F859/$E859, IF($H$8='Intro &amp; Setup'!$BX$9, $F859/$H859, "")))</f>
        <v/>
      </c>
      <c r="J859" s="21" t="str">
        <f>IF(OR($E859="", $F859=""), "", IF($E$8='Intro &amp; Setup'!$BX$8, $F859/$E859, IF($H$8='Intro &amp; Setup'!$BX$8, $F859/$H859, "")))</f>
        <v/>
      </c>
      <c r="K859" s="97"/>
      <c r="L859" s="42" t="str">
        <f t="array" ref="L859">IF($W859="", "", IFERROR(INDEX('Standard Runs'!$D$11:$D$65, MATCH(1, ('Standard Runs'!$F$11:$F$65&lt;=E859)*('Standard Runs'!$G$11:$G$65&gt;=E859), 0)), ""))</f>
        <v/>
      </c>
      <c r="M859" s="45" t="str">
        <f t="shared" si="144"/>
        <v/>
      </c>
      <c r="N859" s="97"/>
      <c r="O859" s="52" t="str">
        <f t="shared" si="145"/>
        <v/>
      </c>
      <c r="P859" s="53" t="str">
        <f>IF(OR($L859="", $M859=""), "", COUNTIFS($L$11:$L$2510, $L859, $M$11:$M$2510, "&lt;"&amp;$M859)+1+COUNTIFS($L$11:$L859, $L859, $M$11:$M859, $M859)-1)</f>
        <v/>
      </c>
      <c r="Q859" s="97"/>
      <c r="R859" s="57" t="str">
        <f t="array" ref="R859">IF(OR($L859="", $M859=""), "", MIN(IF($L$11:$L$2510=$L859, $M$11:$M$2510)))</f>
        <v/>
      </c>
      <c r="S859" s="18" t="str">
        <f t="array" ref="S859">IF(OR($L859="", $M859=""), "", AVERAGEIF($L$11:$L$2510, $L859, $M$11:$M$2510))</f>
        <v/>
      </c>
      <c r="T859" s="21" t="str">
        <f t="array" ref="T859">IF(OR($L859="", $M859=""), "", MAX(IF($L$11:$L$2510=$L859, $M$11:$M$2510)))</f>
        <v/>
      </c>
      <c r="U859" s="97"/>
      <c r="W859" s="26" t="str">
        <f t="shared" si="146"/>
        <v/>
      </c>
      <c r="X859" s="26" t="str">
        <f t="shared" si="147"/>
        <v/>
      </c>
      <c r="Z859" s="48" t="str">
        <f>IFERROR(INDEX('Standard Runs'!$E$11:$E$65, MATCH($L859, 'Standard Runs'!$D$11:$D$65, 0)), "")</f>
        <v/>
      </c>
      <c r="AB859" s="26" t="str">
        <f t="shared" si="148"/>
        <v/>
      </c>
      <c r="AC859" s="26" t="str">
        <f t="shared" si="149"/>
        <v/>
      </c>
      <c r="AE859" s="26" t="str">
        <f t="shared" si="150"/>
        <v/>
      </c>
      <c r="AG859" s="26" t="str">
        <f>IF($D859="", "", COUNTIF($D$11:$D$2510, "&gt;"&amp;$D859)+1+COUNTIF($D$11:$D859, $D859)-1)</f>
        <v/>
      </c>
      <c r="AH859" s="92" t="str">
        <f t="shared" si="151"/>
        <v/>
      </c>
      <c r="AJ859" s="26" t="str">
        <f t="shared" si="152"/>
        <v/>
      </c>
      <c r="AK859" s="26" t="str">
        <f t="shared" si="153"/>
        <v/>
      </c>
    </row>
    <row r="860" spans="1:37" x14ac:dyDescent="0.25">
      <c r="A860" s="97"/>
      <c r="B860" s="26" t="str">
        <f t="shared" si="143"/>
        <v/>
      </c>
      <c r="C860" s="97"/>
      <c r="D860" s="123"/>
      <c r="E860" s="124"/>
      <c r="F860" s="125"/>
      <c r="G860" s="97"/>
      <c r="H860" s="24" t="str">
        <f>IF($E860="", "", IFERROR(ROUND($E860*INDEX('Intro &amp; Setup'!$BY$8:$BY$9, MATCH($E$8, 'Intro &amp; Setup'!$BX$8:$BX$9, 0)), 2), ""))</f>
        <v/>
      </c>
      <c r="I860" s="18" t="str">
        <f>IF(OR($E860="", $F860=""), "", IF($E$8='Intro &amp; Setup'!$BX$9, $F860/$E860, IF($H$8='Intro &amp; Setup'!$BX$9, $F860/$H860, "")))</f>
        <v/>
      </c>
      <c r="J860" s="21" t="str">
        <f>IF(OR($E860="", $F860=""), "", IF($E$8='Intro &amp; Setup'!$BX$8, $F860/$E860, IF($H$8='Intro &amp; Setup'!$BX$8, $F860/$H860, "")))</f>
        <v/>
      </c>
      <c r="K860" s="97"/>
      <c r="L860" s="42" t="str">
        <f t="array" ref="L860">IF($W860="", "", IFERROR(INDEX('Standard Runs'!$D$11:$D$65, MATCH(1, ('Standard Runs'!$F$11:$F$65&lt;=E860)*('Standard Runs'!$G$11:$G$65&gt;=E860), 0)), ""))</f>
        <v/>
      </c>
      <c r="M860" s="45" t="str">
        <f t="shared" si="144"/>
        <v/>
      </c>
      <c r="N860" s="97"/>
      <c r="O860" s="52" t="str">
        <f t="shared" si="145"/>
        <v/>
      </c>
      <c r="P860" s="53" t="str">
        <f>IF(OR($L860="", $M860=""), "", COUNTIFS($L$11:$L$2510, $L860, $M$11:$M$2510, "&lt;"&amp;$M860)+1+COUNTIFS($L$11:$L860, $L860, $M$11:$M860, $M860)-1)</f>
        <v/>
      </c>
      <c r="Q860" s="97"/>
      <c r="R860" s="57" t="str">
        <f t="array" ref="R860">IF(OR($L860="", $M860=""), "", MIN(IF($L$11:$L$2510=$L860, $M$11:$M$2510)))</f>
        <v/>
      </c>
      <c r="S860" s="18" t="str">
        <f t="array" ref="S860">IF(OR($L860="", $M860=""), "", AVERAGEIF($L$11:$L$2510, $L860, $M$11:$M$2510))</f>
        <v/>
      </c>
      <c r="T860" s="21" t="str">
        <f t="array" ref="T860">IF(OR($L860="", $M860=""), "", MAX(IF($L$11:$L$2510=$L860, $M$11:$M$2510)))</f>
        <v/>
      </c>
      <c r="U860" s="97"/>
      <c r="W860" s="26" t="str">
        <f t="shared" si="146"/>
        <v/>
      </c>
      <c r="X860" s="26" t="str">
        <f t="shared" si="147"/>
        <v/>
      </c>
      <c r="Z860" s="48" t="str">
        <f>IFERROR(INDEX('Standard Runs'!$E$11:$E$65, MATCH($L860, 'Standard Runs'!$D$11:$D$65, 0)), "")</f>
        <v/>
      </c>
      <c r="AB860" s="26" t="str">
        <f t="shared" si="148"/>
        <v/>
      </c>
      <c r="AC860" s="26" t="str">
        <f t="shared" si="149"/>
        <v/>
      </c>
      <c r="AE860" s="26" t="str">
        <f t="shared" si="150"/>
        <v/>
      </c>
      <c r="AG860" s="26" t="str">
        <f>IF($D860="", "", COUNTIF($D$11:$D$2510, "&gt;"&amp;$D860)+1+COUNTIF($D$11:$D860, $D860)-1)</f>
        <v/>
      </c>
      <c r="AH860" s="92" t="str">
        <f t="shared" si="151"/>
        <v/>
      </c>
      <c r="AJ860" s="26" t="str">
        <f t="shared" si="152"/>
        <v/>
      </c>
      <c r="AK860" s="26" t="str">
        <f t="shared" si="153"/>
        <v/>
      </c>
    </row>
    <row r="861" spans="1:37" x14ac:dyDescent="0.25">
      <c r="A861" s="97"/>
      <c r="B861" s="26" t="str">
        <f t="shared" si="143"/>
        <v/>
      </c>
      <c r="C861" s="97"/>
      <c r="D861" s="123"/>
      <c r="E861" s="124"/>
      <c r="F861" s="125"/>
      <c r="G861" s="97"/>
      <c r="H861" s="24" t="str">
        <f>IF($E861="", "", IFERROR(ROUND($E861*INDEX('Intro &amp; Setup'!$BY$8:$BY$9, MATCH($E$8, 'Intro &amp; Setup'!$BX$8:$BX$9, 0)), 2), ""))</f>
        <v/>
      </c>
      <c r="I861" s="18" t="str">
        <f>IF(OR($E861="", $F861=""), "", IF($E$8='Intro &amp; Setup'!$BX$9, $F861/$E861, IF($H$8='Intro &amp; Setup'!$BX$9, $F861/$H861, "")))</f>
        <v/>
      </c>
      <c r="J861" s="21" t="str">
        <f>IF(OR($E861="", $F861=""), "", IF($E$8='Intro &amp; Setup'!$BX$8, $F861/$E861, IF($H$8='Intro &amp; Setup'!$BX$8, $F861/$H861, "")))</f>
        <v/>
      </c>
      <c r="K861" s="97"/>
      <c r="L861" s="42" t="str">
        <f t="array" ref="L861">IF($W861="", "", IFERROR(INDEX('Standard Runs'!$D$11:$D$65, MATCH(1, ('Standard Runs'!$F$11:$F$65&lt;=E861)*('Standard Runs'!$G$11:$G$65&gt;=E861), 0)), ""))</f>
        <v/>
      </c>
      <c r="M861" s="45" t="str">
        <f t="shared" si="144"/>
        <v/>
      </c>
      <c r="N861" s="97"/>
      <c r="O861" s="52" t="str">
        <f t="shared" si="145"/>
        <v/>
      </c>
      <c r="P861" s="53" t="str">
        <f>IF(OR($L861="", $M861=""), "", COUNTIFS($L$11:$L$2510, $L861, $M$11:$M$2510, "&lt;"&amp;$M861)+1+COUNTIFS($L$11:$L861, $L861, $M$11:$M861, $M861)-1)</f>
        <v/>
      </c>
      <c r="Q861" s="97"/>
      <c r="R861" s="57" t="str">
        <f t="array" ref="R861">IF(OR($L861="", $M861=""), "", MIN(IF($L$11:$L$2510=$L861, $M$11:$M$2510)))</f>
        <v/>
      </c>
      <c r="S861" s="18" t="str">
        <f t="array" ref="S861">IF(OR($L861="", $M861=""), "", AVERAGEIF($L$11:$L$2510, $L861, $M$11:$M$2510))</f>
        <v/>
      </c>
      <c r="T861" s="21" t="str">
        <f t="array" ref="T861">IF(OR($L861="", $M861=""), "", MAX(IF($L$11:$L$2510=$L861, $M$11:$M$2510)))</f>
        <v/>
      </c>
      <c r="U861" s="97"/>
      <c r="W861" s="26" t="str">
        <f t="shared" si="146"/>
        <v/>
      </c>
      <c r="X861" s="26" t="str">
        <f t="shared" si="147"/>
        <v/>
      </c>
      <c r="Z861" s="48" t="str">
        <f>IFERROR(INDEX('Standard Runs'!$E$11:$E$65, MATCH($L861, 'Standard Runs'!$D$11:$D$65, 0)), "")</f>
        <v/>
      </c>
      <c r="AB861" s="26" t="str">
        <f t="shared" si="148"/>
        <v/>
      </c>
      <c r="AC861" s="26" t="str">
        <f t="shared" si="149"/>
        <v/>
      </c>
      <c r="AE861" s="26" t="str">
        <f t="shared" si="150"/>
        <v/>
      </c>
      <c r="AG861" s="26" t="str">
        <f>IF($D861="", "", COUNTIF($D$11:$D$2510, "&gt;"&amp;$D861)+1+COUNTIF($D$11:$D861, $D861)-1)</f>
        <v/>
      </c>
      <c r="AH861" s="92" t="str">
        <f t="shared" si="151"/>
        <v/>
      </c>
      <c r="AJ861" s="26" t="str">
        <f t="shared" si="152"/>
        <v/>
      </c>
      <c r="AK861" s="26" t="str">
        <f t="shared" si="153"/>
        <v/>
      </c>
    </row>
    <row r="862" spans="1:37" x14ac:dyDescent="0.25">
      <c r="A862" s="97"/>
      <c r="B862" s="26" t="str">
        <f t="shared" si="143"/>
        <v/>
      </c>
      <c r="C862" s="97"/>
      <c r="D862" s="123"/>
      <c r="E862" s="124"/>
      <c r="F862" s="125"/>
      <c r="G862" s="97"/>
      <c r="H862" s="24" t="str">
        <f>IF($E862="", "", IFERROR(ROUND($E862*INDEX('Intro &amp; Setup'!$BY$8:$BY$9, MATCH($E$8, 'Intro &amp; Setup'!$BX$8:$BX$9, 0)), 2), ""))</f>
        <v/>
      </c>
      <c r="I862" s="18" t="str">
        <f>IF(OR($E862="", $F862=""), "", IF($E$8='Intro &amp; Setup'!$BX$9, $F862/$E862, IF($H$8='Intro &amp; Setup'!$BX$9, $F862/$H862, "")))</f>
        <v/>
      </c>
      <c r="J862" s="21" t="str">
        <f>IF(OR($E862="", $F862=""), "", IF($E$8='Intro &amp; Setup'!$BX$8, $F862/$E862, IF($H$8='Intro &amp; Setup'!$BX$8, $F862/$H862, "")))</f>
        <v/>
      </c>
      <c r="K862" s="97"/>
      <c r="L862" s="42" t="str">
        <f t="array" ref="L862">IF($W862="", "", IFERROR(INDEX('Standard Runs'!$D$11:$D$65, MATCH(1, ('Standard Runs'!$F$11:$F$65&lt;=E862)*('Standard Runs'!$G$11:$G$65&gt;=E862), 0)), ""))</f>
        <v/>
      </c>
      <c r="M862" s="45" t="str">
        <f t="shared" si="144"/>
        <v/>
      </c>
      <c r="N862" s="97"/>
      <c r="O862" s="52" t="str">
        <f t="shared" si="145"/>
        <v/>
      </c>
      <c r="P862" s="53" t="str">
        <f>IF(OR($L862="", $M862=""), "", COUNTIFS($L$11:$L$2510, $L862, $M$11:$M$2510, "&lt;"&amp;$M862)+1+COUNTIFS($L$11:$L862, $L862, $M$11:$M862, $M862)-1)</f>
        <v/>
      </c>
      <c r="Q862" s="97"/>
      <c r="R862" s="57" t="str">
        <f t="array" ref="R862">IF(OR($L862="", $M862=""), "", MIN(IF($L$11:$L$2510=$L862, $M$11:$M$2510)))</f>
        <v/>
      </c>
      <c r="S862" s="18" t="str">
        <f t="array" ref="S862">IF(OR($L862="", $M862=""), "", AVERAGEIF($L$11:$L$2510, $L862, $M$11:$M$2510))</f>
        <v/>
      </c>
      <c r="T862" s="21" t="str">
        <f t="array" ref="T862">IF(OR($L862="", $M862=""), "", MAX(IF($L$11:$L$2510=$L862, $M$11:$M$2510)))</f>
        <v/>
      </c>
      <c r="U862" s="97"/>
      <c r="W862" s="26" t="str">
        <f t="shared" si="146"/>
        <v/>
      </c>
      <c r="X862" s="26" t="str">
        <f t="shared" si="147"/>
        <v/>
      </c>
      <c r="Z862" s="48" t="str">
        <f>IFERROR(INDEX('Standard Runs'!$E$11:$E$65, MATCH($L862, 'Standard Runs'!$D$11:$D$65, 0)), "")</f>
        <v/>
      </c>
      <c r="AB862" s="26" t="str">
        <f t="shared" si="148"/>
        <v/>
      </c>
      <c r="AC862" s="26" t="str">
        <f t="shared" si="149"/>
        <v/>
      </c>
      <c r="AE862" s="26" t="str">
        <f t="shared" si="150"/>
        <v/>
      </c>
      <c r="AG862" s="26" t="str">
        <f>IF($D862="", "", COUNTIF($D$11:$D$2510, "&gt;"&amp;$D862)+1+COUNTIF($D$11:$D862, $D862)-1)</f>
        <v/>
      </c>
      <c r="AH862" s="92" t="str">
        <f t="shared" si="151"/>
        <v/>
      </c>
      <c r="AJ862" s="26" t="str">
        <f t="shared" si="152"/>
        <v/>
      </c>
      <c r="AK862" s="26" t="str">
        <f t="shared" si="153"/>
        <v/>
      </c>
    </row>
    <row r="863" spans="1:37" x14ac:dyDescent="0.25">
      <c r="A863" s="97"/>
      <c r="B863" s="26" t="str">
        <f t="shared" si="143"/>
        <v/>
      </c>
      <c r="C863" s="97"/>
      <c r="D863" s="123"/>
      <c r="E863" s="124"/>
      <c r="F863" s="125"/>
      <c r="G863" s="97"/>
      <c r="H863" s="24" t="str">
        <f>IF($E863="", "", IFERROR(ROUND($E863*INDEX('Intro &amp; Setup'!$BY$8:$BY$9, MATCH($E$8, 'Intro &amp; Setup'!$BX$8:$BX$9, 0)), 2), ""))</f>
        <v/>
      </c>
      <c r="I863" s="18" t="str">
        <f>IF(OR($E863="", $F863=""), "", IF($E$8='Intro &amp; Setup'!$BX$9, $F863/$E863, IF($H$8='Intro &amp; Setup'!$BX$9, $F863/$H863, "")))</f>
        <v/>
      </c>
      <c r="J863" s="21" t="str">
        <f>IF(OR($E863="", $F863=""), "", IF($E$8='Intro &amp; Setup'!$BX$8, $F863/$E863, IF($H$8='Intro &amp; Setup'!$BX$8, $F863/$H863, "")))</f>
        <v/>
      </c>
      <c r="K863" s="97"/>
      <c r="L863" s="42" t="str">
        <f t="array" ref="L863">IF($W863="", "", IFERROR(INDEX('Standard Runs'!$D$11:$D$65, MATCH(1, ('Standard Runs'!$F$11:$F$65&lt;=E863)*('Standard Runs'!$G$11:$G$65&gt;=E863), 0)), ""))</f>
        <v/>
      </c>
      <c r="M863" s="45" t="str">
        <f t="shared" si="144"/>
        <v/>
      </c>
      <c r="N863" s="97"/>
      <c r="O863" s="52" t="str">
        <f t="shared" si="145"/>
        <v/>
      </c>
      <c r="P863" s="53" t="str">
        <f>IF(OR($L863="", $M863=""), "", COUNTIFS($L$11:$L$2510, $L863, $M$11:$M$2510, "&lt;"&amp;$M863)+1+COUNTIFS($L$11:$L863, $L863, $M$11:$M863, $M863)-1)</f>
        <v/>
      </c>
      <c r="Q863" s="97"/>
      <c r="R863" s="57" t="str">
        <f t="array" ref="R863">IF(OR($L863="", $M863=""), "", MIN(IF($L$11:$L$2510=$L863, $M$11:$M$2510)))</f>
        <v/>
      </c>
      <c r="S863" s="18" t="str">
        <f t="array" ref="S863">IF(OR($L863="", $M863=""), "", AVERAGEIF($L$11:$L$2510, $L863, $M$11:$M$2510))</f>
        <v/>
      </c>
      <c r="T863" s="21" t="str">
        <f t="array" ref="T863">IF(OR($L863="", $M863=""), "", MAX(IF($L$11:$L$2510=$L863, $M$11:$M$2510)))</f>
        <v/>
      </c>
      <c r="U863" s="97"/>
      <c r="W863" s="26" t="str">
        <f t="shared" si="146"/>
        <v/>
      </c>
      <c r="X863" s="26" t="str">
        <f t="shared" si="147"/>
        <v/>
      </c>
      <c r="Z863" s="48" t="str">
        <f>IFERROR(INDEX('Standard Runs'!$E$11:$E$65, MATCH($L863, 'Standard Runs'!$D$11:$D$65, 0)), "")</f>
        <v/>
      </c>
      <c r="AB863" s="26" t="str">
        <f t="shared" si="148"/>
        <v/>
      </c>
      <c r="AC863" s="26" t="str">
        <f t="shared" si="149"/>
        <v/>
      </c>
      <c r="AE863" s="26" t="str">
        <f t="shared" si="150"/>
        <v/>
      </c>
      <c r="AG863" s="26" t="str">
        <f>IF($D863="", "", COUNTIF($D$11:$D$2510, "&gt;"&amp;$D863)+1+COUNTIF($D$11:$D863, $D863)-1)</f>
        <v/>
      </c>
      <c r="AH863" s="92" t="str">
        <f t="shared" si="151"/>
        <v/>
      </c>
      <c r="AJ863" s="26" t="str">
        <f t="shared" si="152"/>
        <v/>
      </c>
      <c r="AK863" s="26" t="str">
        <f t="shared" si="153"/>
        <v/>
      </c>
    </row>
    <row r="864" spans="1:37" x14ac:dyDescent="0.25">
      <c r="A864" s="97"/>
      <c r="B864" s="26" t="str">
        <f t="shared" si="143"/>
        <v/>
      </c>
      <c r="C864" s="97"/>
      <c r="D864" s="123"/>
      <c r="E864" s="124"/>
      <c r="F864" s="125"/>
      <c r="G864" s="97"/>
      <c r="H864" s="24" t="str">
        <f>IF($E864="", "", IFERROR(ROUND($E864*INDEX('Intro &amp; Setup'!$BY$8:$BY$9, MATCH($E$8, 'Intro &amp; Setup'!$BX$8:$BX$9, 0)), 2), ""))</f>
        <v/>
      </c>
      <c r="I864" s="18" t="str">
        <f>IF(OR($E864="", $F864=""), "", IF($E$8='Intro &amp; Setup'!$BX$9, $F864/$E864, IF($H$8='Intro &amp; Setup'!$BX$9, $F864/$H864, "")))</f>
        <v/>
      </c>
      <c r="J864" s="21" t="str">
        <f>IF(OR($E864="", $F864=""), "", IF($E$8='Intro &amp; Setup'!$BX$8, $F864/$E864, IF($H$8='Intro &amp; Setup'!$BX$8, $F864/$H864, "")))</f>
        <v/>
      </c>
      <c r="K864" s="97"/>
      <c r="L864" s="42" t="str">
        <f t="array" ref="L864">IF($W864="", "", IFERROR(INDEX('Standard Runs'!$D$11:$D$65, MATCH(1, ('Standard Runs'!$F$11:$F$65&lt;=E864)*('Standard Runs'!$G$11:$G$65&gt;=E864), 0)), ""))</f>
        <v/>
      </c>
      <c r="M864" s="45" t="str">
        <f t="shared" si="144"/>
        <v/>
      </c>
      <c r="N864" s="97"/>
      <c r="O864" s="52" t="str">
        <f t="shared" si="145"/>
        <v/>
      </c>
      <c r="P864" s="53" t="str">
        <f>IF(OR($L864="", $M864=""), "", COUNTIFS($L$11:$L$2510, $L864, $M$11:$M$2510, "&lt;"&amp;$M864)+1+COUNTIFS($L$11:$L864, $L864, $M$11:$M864, $M864)-1)</f>
        <v/>
      </c>
      <c r="Q864" s="97"/>
      <c r="R864" s="57" t="str">
        <f t="array" ref="R864">IF(OR($L864="", $M864=""), "", MIN(IF($L$11:$L$2510=$L864, $M$11:$M$2510)))</f>
        <v/>
      </c>
      <c r="S864" s="18" t="str">
        <f t="array" ref="S864">IF(OR($L864="", $M864=""), "", AVERAGEIF($L$11:$L$2510, $L864, $M$11:$M$2510))</f>
        <v/>
      </c>
      <c r="T864" s="21" t="str">
        <f t="array" ref="T864">IF(OR($L864="", $M864=""), "", MAX(IF($L$11:$L$2510=$L864, $M$11:$M$2510)))</f>
        <v/>
      </c>
      <c r="U864" s="97"/>
      <c r="W864" s="26" t="str">
        <f t="shared" si="146"/>
        <v/>
      </c>
      <c r="X864" s="26" t="str">
        <f t="shared" si="147"/>
        <v/>
      </c>
      <c r="Z864" s="48" t="str">
        <f>IFERROR(INDEX('Standard Runs'!$E$11:$E$65, MATCH($L864, 'Standard Runs'!$D$11:$D$65, 0)), "")</f>
        <v/>
      </c>
      <c r="AB864" s="26" t="str">
        <f t="shared" si="148"/>
        <v/>
      </c>
      <c r="AC864" s="26" t="str">
        <f t="shared" si="149"/>
        <v/>
      </c>
      <c r="AE864" s="26" t="str">
        <f t="shared" si="150"/>
        <v/>
      </c>
      <c r="AG864" s="26" t="str">
        <f>IF($D864="", "", COUNTIF($D$11:$D$2510, "&gt;"&amp;$D864)+1+COUNTIF($D$11:$D864, $D864)-1)</f>
        <v/>
      </c>
      <c r="AH864" s="92" t="str">
        <f t="shared" si="151"/>
        <v/>
      </c>
      <c r="AJ864" s="26" t="str">
        <f t="shared" si="152"/>
        <v/>
      </c>
      <c r="AK864" s="26" t="str">
        <f t="shared" si="153"/>
        <v/>
      </c>
    </row>
    <row r="865" spans="1:37" x14ac:dyDescent="0.25">
      <c r="A865" s="97"/>
      <c r="B865" s="26" t="str">
        <f t="shared" si="143"/>
        <v/>
      </c>
      <c r="C865" s="97"/>
      <c r="D865" s="123"/>
      <c r="E865" s="124"/>
      <c r="F865" s="125"/>
      <c r="G865" s="97"/>
      <c r="H865" s="24" t="str">
        <f>IF($E865="", "", IFERROR(ROUND($E865*INDEX('Intro &amp; Setup'!$BY$8:$BY$9, MATCH($E$8, 'Intro &amp; Setup'!$BX$8:$BX$9, 0)), 2), ""))</f>
        <v/>
      </c>
      <c r="I865" s="18" t="str">
        <f>IF(OR($E865="", $F865=""), "", IF($E$8='Intro &amp; Setup'!$BX$9, $F865/$E865, IF($H$8='Intro &amp; Setup'!$BX$9, $F865/$H865, "")))</f>
        <v/>
      </c>
      <c r="J865" s="21" t="str">
        <f>IF(OR($E865="", $F865=""), "", IF($E$8='Intro &amp; Setup'!$BX$8, $F865/$E865, IF($H$8='Intro &amp; Setup'!$BX$8, $F865/$H865, "")))</f>
        <v/>
      </c>
      <c r="K865" s="97"/>
      <c r="L865" s="42" t="str">
        <f t="array" ref="L865">IF($W865="", "", IFERROR(INDEX('Standard Runs'!$D$11:$D$65, MATCH(1, ('Standard Runs'!$F$11:$F$65&lt;=E865)*('Standard Runs'!$G$11:$G$65&gt;=E865), 0)), ""))</f>
        <v/>
      </c>
      <c r="M865" s="45" t="str">
        <f t="shared" si="144"/>
        <v/>
      </c>
      <c r="N865" s="97"/>
      <c r="O865" s="52" t="str">
        <f t="shared" si="145"/>
        <v/>
      </c>
      <c r="P865" s="53" t="str">
        <f>IF(OR($L865="", $M865=""), "", COUNTIFS($L$11:$L$2510, $L865, $M$11:$M$2510, "&lt;"&amp;$M865)+1+COUNTIFS($L$11:$L865, $L865, $M$11:$M865, $M865)-1)</f>
        <v/>
      </c>
      <c r="Q865" s="97"/>
      <c r="R865" s="57" t="str">
        <f t="array" ref="R865">IF(OR($L865="", $M865=""), "", MIN(IF($L$11:$L$2510=$L865, $M$11:$M$2510)))</f>
        <v/>
      </c>
      <c r="S865" s="18" t="str">
        <f t="array" ref="S865">IF(OR($L865="", $M865=""), "", AVERAGEIF($L$11:$L$2510, $L865, $M$11:$M$2510))</f>
        <v/>
      </c>
      <c r="T865" s="21" t="str">
        <f t="array" ref="T865">IF(OR($L865="", $M865=""), "", MAX(IF($L$11:$L$2510=$L865, $M$11:$M$2510)))</f>
        <v/>
      </c>
      <c r="U865" s="97"/>
      <c r="W865" s="26" t="str">
        <f t="shared" si="146"/>
        <v/>
      </c>
      <c r="X865" s="26" t="str">
        <f t="shared" si="147"/>
        <v/>
      </c>
      <c r="Z865" s="48" t="str">
        <f>IFERROR(INDEX('Standard Runs'!$E$11:$E$65, MATCH($L865, 'Standard Runs'!$D$11:$D$65, 0)), "")</f>
        <v/>
      </c>
      <c r="AB865" s="26" t="str">
        <f t="shared" si="148"/>
        <v/>
      </c>
      <c r="AC865" s="26" t="str">
        <f t="shared" si="149"/>
        <v/>
      </c>
      <c r="AE865" s="26" t="str">
        <f t="shared" si="150"/>
        <v/>
      </c>
      <c r="AG865" s="26" t="str">
        <f>IF($D865="", "", COUNTIF($D$11:$D$2510, "&gt;"&amp;$D865)+1+COUNTIF($D$11:$D865, $D865)-1)</f>
        <v/>
      </c>
      <c r="AH865" s="92" t="str">
        <f t="shared" si="151"/>
        <v/>
      </c>
      <c r="AJ865" s="26" t="str">
        <f t="shared" si="152"/>
        <v/>
      </c>
      <c r="AK865" s="26" t="str">
        <f t="shared" si="153"/>
        <v/>
      </c>
    </row>
    <row r="866" spans="1:37" x14ac:dyDescent="0.25">
      <c r="A866" s="97"/>
      <c r="B866" s="26" t="str">
        <f t="shared" si="143"/>
        <v/>
      </c>
      <c r="C866" s="97"/>
      <c r="D866" s="123"/>
      <c r="E866" s="124"/>
      <c r="F866" s="125"/>
      <c r="G866" s="97"/>
      <c r="H866" s="24" t="str">
        <f>IF($E866="", "", IFERROR(ROUND($E866*INDEX('Intro &amp; Setup'!$BY$8:$BY$9, MATCH($E$8, 'Intro &amp; Setup'!$BX$8:$BX$9, 0)), 2), ""))</f>
        <v/>
      </c>
      <c r="I866" s="18" t="str">
        <f>IF(OR($E866="", $F866=""), "", IF($E$8='Intro &amp; Setup'!$BX$9, $F866/$E866, IF($H$8='Intro &amp; Setup'!$BX$9, $F866/$H866, "")))</f>
        <v/>
      </c>
      <c r="J866" s="21" t="str">
        <f>IF(OR($E866="", $F866=""), "", IF($E$8='Intro &amp; Setup'!$BX$8, $F866/$E866, IF($H$8='Intro &amp; Setup'!$BX$8, $F866/$H866, "")))</f>
        <v/>
      </c>
      <c r="K866" s="97"/>
      <c r="L866" s="42" t="str">
        <f t="array" ref="L866">IF($W866="", "", IFERROR(INDEX('Standard Runs'!$D$11:$D$65, MATCH(1, ('Standard Runs'!$F$11:$F$65&lt;=E866)*('Standard Runs'!$G$11:$G$65&gt;=E866), 0)), ""))</f>
        <v/>
      </c>
      <c r="M866" s="45" t="str">
        <f t="shared" si="144"/>
        <v/>
      </c>
      <c r="N866" s="97"/>
      <c r="O866" s="52" t="str">
        <f t="shared" si="145"/>
        <v/>
      </c>
      <c r="P866" s="53" t="str">
        <f>IF(OR($L866="", $M866=""), "", COUNTIFS($L$11:$L$2510, $L866, $M$11:$M$2510, "&lt;"&amp;$M866)+1+COUNTIFS($L$11:$L866, $L866, $M$11:$M866, $M866)-1)</f>
        <v/>
      </c>
      <c r="Q866" s="97"/>
      <c r="R866" s="57" t="str">
        <f t="array" ref="R866">IF(OR($L866="", $M866=""), "", MIN(IF($L$11:$L$2510=$L866, $M$11:$M$2510)))</f>
        <v/>
      </c>
      <c r="S866" s="18" t="str">
        <f t="array" ref="S866">IF(OR($L866="", $M866=""), "", AVERAGEIF($L$11:$L$2510, $L866, $M$11:$M$2510))</f>
        <v/>
      </c>
      <c r="T866" s="21" t="str">
        <f t="array" ref="T866">IF(OR($L866="", $M866=""), "", MAX(IF($L$11:$L$2510=$L866, $M$11:$M$2510)))</f>
        <v/>
      </c>
      <c r="U866" s="97"/>
      <c r="W866" s="26" t="str">
        <f t="shared" si="146"/>
        <v/>
      </c>
      <c r="X866" s="26" t="str">
        <f t="shared" si="147"/>
        <v/>
      </c>
      <c r="Z866" s="48" t="str">
        <f>IFERROR(INDEX('Standard Runs'!$E$11:$E$65, MATCH($L866, 'Standard Runs'!$D$11:$D$65, 0)), "")</f>
        <v/>
      </c>
      <c r="AB866" s="26" t="str">
        <f t="shared" si="148"/>
        <v/>
      </c>
      <c r="AC866" s="26" t="str">
        <f t="shared" si="149"/>
        <v/>
      </c>
      <c r="AE866" s="26" t="str">
        <f t="shared" si="150"/>
        <v/>
      </c>
      <c r="AG866" s="26" t="str">
        <f>IF($D866="", "", COUNTIF($D$11:$D$2510, "&gt;"&amp;$D866)+1+COUNTIF($D$11:$D866, $D866)-1)</f>
        <v/>
      </c>
      <c r="AH866" s="92" t="str">
        <f t="shared" si="151"/>
        <v/>
      </c>
      <c r="AJ866" s="26" t="str">
        <f t="shared" si="152"/>
        <v/>
      </c>
      <c r="AK866" s="26" t="str">
        <f t="shared" si="153"/>
        <v/>
      </c>
    </row>
    <row r="867" spans="1:37" x14ac:dyDescent="0.25">
      <c r="A867" s="97"/>
      <c r="B867" s="26" t="str">
        <f t="shared" si="143"/>
        <v/>
      </c>
      <c r="C867" s="97"/>
      <c r="D867" s="123"/>
      <c r="E867" s="124"/>
      <c r="F867" s="125"/>
      <c r="G867" s="97"/>
      <c r="H867" s="24" t="str">
        <f>IF($E867="", "", IFERROR(ROUND($E867*INDEX('Intro &amp; Setup'!$BY$8:$BY$9, MATCH($E$8, 'Intro &amp; Setup'!$BX$8:$BX$9, 0)), 2), ""))</f>
        <v/>
      </c>
      <c r="I867" s="18" t="str">
        <f>IF(OR($E867="", $F867=""), "", IF($E$8='Intro &amp; Setup'!$BX$9, $F867/$E867, IF($H$8='Intro &amp; Setup'!$BX$9, $F867/$H867, "")))</f>
        <v/>
      </c>
      <c r="J867" s="21" t="str">
        <f>IF(OR($E867="", $F867=""), "", IF($E$8='Intro &amp; Setup'!$BX$8, $F867/$E867, IF($H$8='Intro &amp; Setup'!$BX$8, $F867/$H867, "")))</f>
        <v/>
      </c>
      <c r="K867" s="97"/>
      <c r="L867" s="42" t="str">
        <f t="array" ref="L867">IF($W867="", "", IFERROR(INDEX('Standard Runs'!$D$11:$D$65, MATCH(1, ('Standard Runs'!$F$11:$F$65&lt;=E867)*('Standard Runs'!$G$11:$G$65&gt;=E867), 0)), ""))</f>
        <v/>
      </c>
      <c r="M867" s="45" t="str">
        <f t="shared" si="144"/>
        <v/>
      </c>
      <c r="N867" s="97"/>
      <c r="O867" s="52" t="str">
        <f t="shared" si="145"/>
        <v/>
      </c>
      <c r="P867" s="53" t="str">
        <f>IF(OR($L867="", $M867=""), "", COUNTIFS($L$11:$L$2510, $L867, $M$11:$M$2510, "&lt;"&amp;$M867)+1+COUNTIFS($L$11:$L867, $L867, $M$11:$M867, $M867)-1)</f>
        <v/>
      </c>
      <c r="Q867" s="97"/>
      <c r="R867" s="57" t="str">
        <f t="array" ref="R867">IF(OR($L867="", $M867=""), "", MIN(IF($L$11:$L$2510=$L867, $M$11:$M$2510)))</f>
        <v/>
      </c>
      <c r="S867" s="18" t="str">
        <f t="array" ref="S867">IF(OR($L867="", $M867=""), "", AVERAGEIF($L$11:$L$2510, $L867, $M$11:$M$2510))</f>
        <v/>
      </c>
      <c r="T867" s="21" t="str">
        <f t="array" ref="T867">IF(OR($L867="", $M867=""), "", MAX(IF($L$11:$L$2510=$L867, $M$11:$M$2510)))</f>
        <v/>
      </c>
      <c r="U867" s="97"/>
      <c r="W867" s="26" t="str">
        <f t="shared" si="146"/>
        <v/>
      </c>
      <c r="X867" s="26" t="str">
        <f t="shared" si="147"/>
        <v/>
      </c>
      <c r="Z867" s="48" t="str">
        <f>IFERROR(INDEX('Standard Runs'!$E$11:$E$65, MATCH($L867, 'Standard Runs'!$D$11:$D$65, 0)), "")</f>
        <v/>
      </c>
      <c r="AB867" s="26" t="str">
        <f t="shared" si="148"/>
        <v/>
      </c>
      <c r="AC867" s="26" t="str">
        <f t="shared" si="149"/>
        <v/>
      </c>
      <c r="AE867" s="26" t="str">
        <f t="shared" si="150"/>
        <v/>
      </c>
      <c r="AG867" s="26" t="str">
        <f>IF($D867="", "", COUNTIF($D$11:$D$2510, "&gt;"&amp;$D867)+1+COUNTIF($D$11:$D867, $D867)-1)</f>
        <v/>
      </c>
      <c r="AH867" s="92" t="str">
        <f t="shared" si="151"/>
        <v/>
      </c>
      <c r="AJ867" s="26" t="str">
        <f t="shared" si="152"/>
        <v/>
      </c>
      <c r="AK867" s="26" t="str">
        <f t="shared" si="153"/>
        <v/>
      </c>
    </row>
    <row r="868" spans="1:37" x14ac:dyDescent="0.25">
      <c r="A868" s="97"/>
      <c r="B868" s="26" t="str">
        <f t="shared" si="143"/>
        <v/>
      </c>
      <c r="C868" s="97"/>
      <c r="D868" s="123"/>
      <c r="E868" s="124"/>
      <c r="F868" s="125"/>
      <c r="G868" s="97"/>
      <c r="H868" s="24" t="str">
        <f>IF($E868="", "", IFERROR(ROUND($E868*INDEX('Intro &amp; Setup'!$BY$8:$BY$9, MATCH($E$8, 'Intro &amp; Setup'!$BX$8:$BX$9, 0)), 2), ""))</f>
        <v/>
      </c>
      <c r="I868" s="18" t="str">
        <f>IF(OR($E868="", $F868=""), "", IF($E$8='Intro &amp; Setup'!$BX$9, $F868/$E868, IF($H$8='Intro &amp; Setup'!$BX$9, $F868/$H868, "")))</f>
        <v/>
      </c>
      <c r="J868" s="21" t="str">
        <f>IF(OR($E868="", $F868=""), "", IF($E$8='Intro &amp; Setup'!$BX$8, $F868/$E868, IF($H$8='Intro &amp; Setup'!$BX$8, $F868/$H868, "")))</f>
        <v/>
      </c>
      <c r="K868" s="97"/>
      <c r="L868" s="42" t="str">
        <f t="array" ref="L868">IF($W868="", "", IFERROR(INDEX('Standard Runs'!$D$11:$D$65, MATCH(1, ('Standard Runs'!$F$11:$F$65&lt;=E868)*('Standard Runs'!$G$11:$G$65&gt;=E868), 0)), ""))</f>
        <v/>
      </c>
      <c r="M868" s="45" t="str">
        <f t="shared" si="144"/>
        <v/>
      </c>
      <c r="N868" s="97"/>
      <c r="O868" s="52" t="str">
        <f t="shared" si="145"/>
        <v/>
      </c>
      <c r="P868" s="53" t="str">
        <f>IF(OR($L868="", $M868=""), "", COUNTIFS($L$11:$L$2510, $L868, $M$11:$M$2510, "&lt;"&amp;$M868)+1+COUNTIFS($L$11:$L868, $L868, $M$11:$M868, $M868)-1)</f>
        <v/>
      </c>
      <c r="Q868" s="97"/>
      <c r="R868" s="57" t="str">
        <f t="array" ref="R868">IF(OR($L868="", $M868=""), "", MIN(IF($L$11:$L$2510=$L868, $M$11:$M$2510)))</f>
        <v/>
      </c>
      <c r="S868" s="18" t="str">
        <f t="array" ref="S868">IF(OR($L868="", $M868=""), "", AVERAGEIF($L$11:$L$2510, $L868, $M$11:$M$2510))</f>
        <v/>
      </c>
      <c r="T868" s="21" t="str">
        <f t="array" ref="T868">IF(OR($L868="", $M868=""), "", MAX(IF($L$11:$L$2510=$L868, $M$11:$M$2510)))</f>
        <v/>
      </c>
      <c r="U868" s="97"/>
      <c r="W868" s="26" t="str">
        <f t="shared" si="146"/>
        <v/>
      </c>
      <c r="X868" s="26" t="str">
        <f t="shared" si="147"/>
        <v/>
      </c>
      <c r="Z868" s="48" t="str">
        <f>IFERROR(INDEX('Standard Runs'!$E$11:$E$65, MATCH($L868, 'Standard Runs'!$D$11:$D$65, 0)), "")</f>
        <v/>
      </c>
      <c r="AB868" s="26" t="str">
        <f t="shared" si="148"/>
        <v/>
      </c>
      <c r="AC868" s="26" t="str">
        <f t="shared" si="149"/>
        <v/>
      </c>
      <c r="AE868" s="26" t="str">
        <f t="shared" si="150"/>
        <v/>
      </c>
      <c r="AG868" s="26" t="str">
        <f>IF($D868="", "", COUNTIF($D$11:$D$2510, "&gt;"&amp;$D868)+1+COUNTIF($D$11:$D868, $D868)-1)</f>
        <v/>
      </c>
      <c r="AH868" s="92" t="str">
        <f t="shared" si="151"/>
        <v/>
      </c>
      <c r="AJ868" s="26" t="str">
        <f t="shared" si="152"/>
        <v/>
      </c>
      <c r="AK868" s="26" t="str">
        <f t="shared" si="153"/>
        <v/>
      </c>
    </row>
    <row r="869" spans="1:37" x14ac:dyDescent="0.25">
      <c r="A869" s="97"/>
      <c r="B869" s="26" t="str">
        <f t="shared" si="143"/>
        <v/>
      </c>
      <c r="C869" s="97"/>
      <c r="D869" s="123"/>
      <c r="E869" s="124"/>
      <c r="F869" s="125"/>
      <c r="G869" s="97"/>
      <c r="H869" s="24" t="str">
        <f>IF($E869="", "", IFERROR(ROUND($E869*INDEX('Intro &amp; Setup'!$BY$8:$BY$9, MATCH($E$8, 'Intro &amp; Setup'!$BX$8:$BX$9, 0)), 2), ""))</f>
        <v/>
      </c>
      <c r="I869" s="18" t="str">
        <f>IF(OR($E869="", $F869=""), "", IF($E$8='Intro &amp; Setup'!$BX$9, $F869/$E869, IF($H$8='Intro &amp; Setup'!$BX$9, $F869/$H869, "")))</f>
        <v/>
      </c>
      <c r="J869" s="21" t="str">
        <f>IF(OR($E869="", $F869=""), "", IF($E$8='Intro &amp; Setup'!$BX$8, $F869/$E869, IF($H$8='Intro &amp; Setup'!$BX$8, $F869/$H869, "")))</f>
        <v/>
      </c>
      <c r="K869" s="97"/>
      <c r="L869" s="42" t="str">
        <f t="array" ref="L869">IF($W869="", "", IFERROR(INDEX('Standard Runs'!$D$11:$D$65, MATCH(1, ('Standard Runs'!$F$11:$F$65&lt;=E869)*('Standard Runs'!$G$11:$G$65&gt;=E869), 0)), ""))</f>
        <v/>
      </c>
      <c r="M869" s="45" t="str">
        <f t="shared" si="144"/>
        <v/>
      </c>
      <c r="N869" s="97"/>
      <c r="O869" s="52" t="str">
        <f t="shared" si="145"/>
        <v/>
      </c>
      <c r="P869" s="53" t="str">
        <f>IF(OR($L869="", $M869=""), "", COUNTIFS($L$11:$L$2510, $L869, $M$11:$M$2510, "&lt;"&amp;$M869)+1+COUNTIFS($L$11:$L869, $L869, $M$11:$M869, $M869)-1)</f>
        <v/>
      </c>
      <c r="Q869" s="97"/>
      <c r="R869" s="57" t="str">
        <f t="array" ref="R869">IF(OR($L869="", $M869=""), "", MIN(IF($L$11:$L$2510=$L869, $M$11:$M$2510)))</f>
        <v/>
      </c>
      <c r="S869" s="18" t="str">
        <f t="array" ref="S869">IF(OR($L869="", $M869=""), "", AVERAGEIF($L$11:$L$2510, $L869, $M$11:$M$2510))</f>
        <v/>
      </c>
      <c r="T869" s="21" t="str">
        <f t="array" ref="T869">IF(OR($L869="", $M869=""), "", MAX(IF($L$11:$L$2510=$L869, $M$11:$M$2510)))</f>
        <v/>
      </c>
      <c r="U869" s="97"/>
      <c r="W869" s="26" t="str">
        <f t="shared" si="146"/>
        <v/>
      </c>
      <c r="X869" s="26" t="str">
        <f t="shared" si="147"/>
        <v/>
      </c>
      <c r="Z869" s="48" t="str">
        <f>IFERROR(INDEX('Standard Runs'!$E$11:$E$65, MATCH($L869, 'Standard Runs'!$D$11:$D$65, 0)), "")</f>
        <v/>
      </c>
      <c r="AB869" s="26" t="str">
        <f t="shared" si="148"/>
        <v/>
      </c>
      <c r="AC869" s="26" t="str">
        <f t="shared" si="149"/>
        <v/>
      </c>
      <c r="AE869" s="26" t="str">
        <f t="shared" si="150"/>
        <v/>
      </c>
      <c r="AG869" s="26" t="str">
        <f>IF($D869="", "", COUNTIF($D$11:$D$2510, "&gt;"&amp;$D869)+1+COUNTIF($D$11:$D869, $D869)-1)</f>
        <v/>
      </c>
      <c r="AH869" s="92" t="str">
        <f t="shared" si="151"/>
        <v/>
      </c>
      <c r="AJ869" s="26" t="str">
        <f t="shared" si="152"/>
        <v/>
      </c>
      <c r="AK869" s="26" t="str">
        <f t="shared" si="153"/>
        <v/>
      </c>
    </row>
    <row r="870" spans="1:37" x14ac:dyDescent="0.25">
      <c r="A870" s="97"/>
      <c r="B870" s="26" t="str">
        <f t="shared" si="143"/>
        <v/>
      </c>
      <c r="C870" s="97"/>
      <c r="D870" s="123"/>
      <c r="E870" s="124"/>
      <c r="F870" s="125"/>
      <c r="G870" s="97"/>
      <c r="H870" s="24" t="str">
        <f>IF($E870="", "", IFERROR(ROUND($E870*INDEX('Intro &amp; Setup'!$BY$8:$BY$9, MATCH($E$8, 'Intro &amp; Setup'!$BX$8:$BX$9, 0)), 2), ""))</f>
        <v/>
      </c>
      <c r="I870" s="18" t="str">
        <f>IF(OR($E870="", $F870=""), "", IF($E$8='Intro &amp; Setup'!$BX$9, $F870/$E870, IF($H$8='Intro &amp; Setup'!$BX$9, $F870/$H870, "")))</f>
        <v/>
      </c>
      <c r="J870" s="21" t="str">
        <f>IF(OR($E870="", $F870=""), "", IF($E$8='Intro &amp; Setup'!$BX$8, $F870/$E870, IF($H$8='Intro &amp; Setup'!$BX$8, $F870/$H870, "")))</f>
        <v/>
      </c>
      <c r="K870" s="97"/>
      <c r="L870" s="42" t="str">
        <f t="array" ref="L870">IF($W870="", "", IFERROR(INDEX('Standard Runs'!$D$11:$D$65, MATCH(1, ('Standard Runs'!$F$11:$F$65&lt;=E870)*('Standard Runs'!$G$11:$G$65&gt;=E870), 0)), ""))</f>
        <v/>
      </c>
      <c r="M870" s="45" t="str">
        <f t="shared" si="144"/>
        <v/>
      </c>
      <c r="N870" s="97"/>
      <c r="O870" s="52" t="str">
        <f t="shared" si="145"/>
        <v/>
      </c>
      <c r="P870" s="53" t="str">
        <f>IF(OR($L870="", $M870=""), "", COUNTIFS($L$11:$L$2510, $L870, $M$11:$M$2510, "&lt;"&amp;$M870)+1+COUNTIFS($L$11:$L870, $L870, $M$11:$M870, $M870)-1)</f>
        <v/>
      </c>
      <c r="Q870" s="97"/>
      <c r="R870" s="57" t="str">
        <f t="array" ref="R870">IF(OR($L870="", $M870=""), "", MIN(IF($L$11:$L$2510=$L870, $M$11:$M$2510)))</f>
        <v/>
      </c>
      <c r="S870" s="18" t="str">
        <f t="array" ref="S870">IF(OR($L870="", $M870=""), "", AVERAGEIF($L$11:$L$2510, $L870, $M$11:$M$2510))</f>
        <v/>
      </c>
      <c r="T870" s="21" t="str">
        <f t="array" ref="T870">IF(OR($L870="", $M870=""), "", MAX(IF($L$11:$L$2510=$L870, $M$11:$M$2510)))</f>
        <v/>
      </c>
      <c r="U870" s="97"/>
      <c r="W870" s="26" t="str">
        <f t="shared" si="146"/>
        <v/>
      </c>
      <c r="X870" s="26" t="str">
        <f t="shared" si="147"/>
        <v/>
      </c>
      <c r="Z870" s="48" t="str">
        <f>IFERROR(INDEX('Standard Runs'!$E$11:$E$65, MATCH($L870, 'Standard Runs'!$D$11:$D$65, 0)), "")</f>
        <v/>
      </c>
      <c r="AB870" s="26" t="str">
        <f t="shared" si="148"/>
        <v/>
      </c>
      <c r="AC870" s="26" t="str">
        <f t="shared" si="149"/>
        <v/>
      </c>
      <c r="AE870" s="26" t="str">
        <f t="shared" si="150"/>
        <v/>
      </c>
      <c r="AG870" s="26" t="str">
        <f>IF($D870="", "", COUNTIF($D$11:$D$2510, "&gt;"&amp;$D870)+1+COUNTIF($D$11:$D870, $D870)-1)</f>
        <v/>
      </c>
      <c r="AH870" s="92" t="str">
        <f t="shared" si="151"/>
        <v/>
      </c>
      <c r="AJ870" s="26" t="str">
        <f t="shared" si="152"/>
        <v/>
      </c>
      <c r="AK870" s="26" t="str">
        <f t="shared" si="153"/>
        <v/>
      </c>
    </row>
    <row r="871" spans="1:37" x14ac:dyDescent="0.25">
      <c r="A871" s="97"/>
      <c r="B871" s="26" t="str">
        <f t="shared" si="143"/>
        <v/>
      </c>
      <c r="C871" s="97"/>
      <c r="D871" s="123"/>
      <c r="E871" s="124"/>
      <c r="F871" s="125"/>
      <c r="G871" s="97"/>
      <c r="H871" s="24" t="str">
        <f>IF($E871="", "", IFERROR(ROUND($E871*INDEX('Intro &amp; Setup'!$BY$8:$BY$9, MATCH($E$8, 'Intro &amp; Setup'!$BX$8:$BX$9, 0)), 2), ""))</f>
        <v/>
      </c>
      <c r="I871" s="18" t="str">
        <f>IF(OR($E871="", $F871=""), "", IF($E$8='Intro &amp; Setup'!$BX$9, $F871/$E871, IF($H$8='Intro &amp; Setup'!$BX$9, $F871/$H871, "")))</f>
        <v/>
      </c>
      <c r="J871" s="21" t="str">
        <f>IF(OR($E871="", $F871=""), "", IF($E$8='Intro &amp; Setup'!$BX$8, $F871/$E871, IF($H$8='Intro &amp; Setup'!$BX$8, $F871/$H871, "")))</f>
        <v/>
      </c>
      <c r="K871" s="97"/>
      <c r="L871" s="42" t="str">
        <f t="array" ref="L871">IF($W871="", "", IFERROR(INDEX('Standard Runs'!$D$11:$D$65, MATCH(1, ('Standard Runs'!$F$11:$F$65&lt;=E871)*('Standard Runs'!$G$11:$G$65&gt;=E871), 0)), ""))</f>
        <v/>
      </c>
      <c r="M871" s="45" t="str">
        <f t="shared" si="144"/>
        <v/>
      </c>
      <c r="N871" s="97"/>
      <c r="O871" s="52" t="str">
        <f t="shared" si="145"/>
        <v/>
      </c>
      <c r="P871" s="53" t="str">
        <f>IF(OR($L871="", $M871=""), "", COUNTIFS($L$11:$L$2510, $L871, $M$11:$M$2510, "&lt;"&amp;$M871)+1+COUNTIFS($L$11:$L871, $L871, $M$11:$M871, $M871)-1)</f>
        <v/>
      </c>
      <c r="Q871" s="97"/>
      <c r="R871" s="57" t="str">
        <f t="array" ref="R871">IF(OR($L871="", $M871=""), "", MIN(IF($L$11:$L$2510=$L871, $M$11:$M$2510)))</f>
        <v/>
      </c>
      <c r="S871" s="18" t="str">
        <f t="array" ref="S871">IF(OR($L871="", $M871=""), "", AVERAGEIF($L$11:$L$2510, $L871, $M$11:$M$2510))</f>
        <v/>
      </c>
      <c r="T871" s="21" t="str">
        <f t="array" ref="T871">IF(OR($L871="", $M871=""), "", MAX(IF($L$11:$L$2510=$L871, $M$11:$M$2510)))</f>
        <v/>
      </c>
      <c r="U871" s="97"/>
      <c r="W871" s="26" t="str">
        <f t="shared" si="146"/>
        <v/>
      </c>
      <c r="X871" s="26" t="str">
        <f t="shared" si="147"/>
        <v/>
      </c>
      <c r="Z871" s="48" t="str">
        <f>IFERROR(INDEX('Standard Runs'!$E$11:$E$65, MATCH($L871, 'Standard Runs'!$D$11:$D$65, 0)), "")</f>
        <v/>
      </c>
      <c r="AB871" s="26" t="str">
        <f t="shared" si="148"/>
        <v/>
      </c>
      <c r="AC871" s="26" t="str">
        <f t="shared" si="149"/>
        <v/>
      </c>
      <c r="AE871" s="26" t="str">
        <f t="shared" si="150"/>
        <v/>
      </c>
      <c r="AG871" s="26" t="str">
        <f>IF($D871="", "", COUNTIF($D$11:$D$2510, "&gt;"&amp;$D871)+1+COUNTIF($D$11:$D871, $D871)-1)</f>
        <v/>
      </c>
      <c r="AH871" s="92" t="str">
        <f t="shared" si="151"/>
        <v/>
      </c>
      <c r="AJ871" s="26" t="str">
        <f t="shared" si="152"/>
        <v/>
      </c>
      <c r="AK871" s="26" t="str">
        <f t="shared" si="153"/>
        <v/>
      </c>
    </row>
    <row r="872" spans="1:37" x14ac:dyDescent="0.25">
      <c r="A872" s="97"/>
      <c r="B872" s="26" t="str">
        <f t="shared" si="143"/>
        <v/>
      </c>
      <c r="C872" s="97"/>
      <c r="D872" s="123"/>
      <c r="E872" s="124"/>
      <c r="F872" s="125"/>
      <c r="G872" s="97"/>
      <c r="H872" s="24" t="str">
        <f>IF($E872="", "", IFERROR(ROUND($E872*INDEX('Intro &amp; Setup'!$BY$8:$BY$9, MATCH($E$8, 'Intro &amp; Setup'!$BX$8:$BX$9, 0)), 2), ""))</f>
        <v/>
      </c>
      <c r="I872" s="18" t="str">
        <f>IF(OR($E872="", $F872=""), "", IF($E$8='Intro &amp; Setup'!$BX$9, $F872/$E872, IF($H$8='Intro &amp; Setup'!$BX$9, $F872/$H872, "")))</f>
        <v/>
      </c>
      <c r="J872" s="21" t="str">
        <f>IF(OR($E872="", $F872=""), "", IF($E$8='Intro &amp; Setup'!$BX$8, $F872/$E872, IF($H$8='Intro &amp; Setup'!$BX$8, $F872/$H872, "")))</f>
        <v/>
      </c>
      <c r="K872" s="97"/>
      <c r="L872" s="42" t="str">
        <f t="array" ref="L872">IF($W872="", "", IFERROR(INDEX('Standard Runs'!$D$11:$D$65, MATCH(1, ('Standard Runs'!$F$11:$F$65&lt;=E872)*('Standard Runs'!$G$11:$G$65&gt;=E872), 0)), ""))</f>
        <v/>
      </c>
      <c r="M872" s="45" t="str">
        <f t="shared" si="144"/>
        <v/>
      </c>
      <c r="N872" s="97"/>
      <c r="O872" s="52" t="str">
        <f t="shared" si="145"/>
        <v/>
      </c>
      <c r="P872" s="53" t="str">
        <f>IF(OR($L872="", $M872=""), "", COUNTIFS($L$11:$L$2510, $L872, $M$11:$M$2510, "&lt;"&amp;$M872)+1+COUNTIFS($L$11:$L872, $L872, $M$11:$M872, $M872)-1)</f>
        <v/>
      </c>
      <c r="Q872" s="97"/>
      <c r="R872" s="57" t="str">
        <f t="array" ref="R872">IF(OR($L872="", $M872=""), "", MIN(IF($L$11:$L$2510=$L872, $M$11:$M$2510)))</f>
        <v/>
      </c>
      <c r="S872" s="18" t="str">
        <f t="array" ref="S872">IF(OR($L872="", $M872=""), "", AVERAGEIF($L$11:$L$2510, $L872, $M$11:$M$2510))</f>
        <v/>
      </c>
      <c r="T872" s="21" t="str">
        <f t="array" ref="T872">IF(OR($L872="", $M872=""), "", MAX(IF($L$11:$L$2510=$L872, $M$11:$M$2510)))</f>
        <v/>
      </c>
      <c r="U872" s="97"/>
      <c r="W872" s="26" t="str">
        <f t="shared" si="146"/>
        <v/>
      </c>
      <c r="X872" s="26" t="str">
        <f t="shared" si="147"/>
        <v/>
      </c>
      <c r="Z872" s="48" t="str">
        <f>IFERROR(INDEX('Standard Runs'!$E$11:$E$65, MATCH($L872, 'Standard Runs'!$D$11:$D$65, 0)), "")</f>
        <v/>
      </c>
      <c r="AB872" s="26" t="str">
        <f t="shared" si="148"/>
        <v/>
      </c>
      <c r="AC872" s="26" t="str">
        <f t="shared" si="149"/>
        <v/>
      </c>
      <c r="AE872" s="26" t="str">
        <f t="shared" si="150"/>
        <v/>
      </c>
      <c r="AG872" s="26" t="str">
        <f>IF($D872="", "", COUNTIF($D$11:$D$2510, "&gt;"&amp;$D872)+1+COUNTIF($D$11:$D872, $D872)-1)</f>
        <v/>
      </c>
      <c r="AH872" s="92" t="str">
        <f t="shared" si="151"/>
        <v/>
      </c>
      <c r="AJ872" s="26" t="str">
        <f t="shared" si="152"/>
        <v/>
      </c>
      <c r="AK872" s="26" t="str">
        <f t="shared" si="153"/>
        <v/>
      </c>
    </row>
    <row r="873" spans="1:37" x14ac:dyDescent="0.25">
      <c r="A873" s="97"/>
      <c r="B873" s="26" t="str">
        <f t="shared" si="143"/>
        <v/>
      </c>
      <c r="C873" s="97"/>
      <c r="D873" s="123"/>
      <c r="E873" s="124"/>
      <c r="F873" s="125"/>
      <c r="G873" s="97"/>
      <c r="H873" s="24" t="str">
        <f>IF($E873="", "", IFERROR(ROUND($E873*INDEX('Intro &amp; Setup'!$BY$8:$BY$9, MATCH($E$8, 'Intro &amp; Setup'!$BX$8:$BX$9, 0)), 2), ""))</f>
        <v/>
      </c>
      <c r="I873" s="18" t="str">
        <f>IF(OR($E873="", $F873=""), "", IF($E$8='Intro &amp; Setup'!$BX$9, $F873/$E873, IF($H$8='Intro &amp; Setup'!$BX$9, $F873/$H873, "")))</f>
        <v/>
      </c>
      <c r="J873" s="21" t="str">
        <f>IF(OR($E873="", $F873=""), "", IF($E$8='Intro &amp; Setup'!$BX$8, $F873/$E873, IF($H$8='Intro &amp; Setup'!$BX$8, $F873/$H873, "")))</f>
        <v/>
      </c>
      <c r="K873" s="97"/>
      <c r="L873" s="42" t="str">
        <f t="array" ref="L873">IF($W873="", "", IFERROR(INDEX('Standard Runs'!$D$11:$D$65, MATCH(1, ('Standard Runs'!$F$11:$F$65&lt;=E873)*('Standard Runs'!$G$11:$G$65&gt;=E873), 0)), ""))</f>
        <v/>
      </c>
      <c r="M873" s="45" t="str">
        <f t="shared" si="144"/>
        <v/>
      </c>
      <c r="N873" s="97"/>
      <c r="O873" s="52" t="str">
        <f t="shared" si="145"/>
        <v/>
      </c>
      <c r="P873" s="53" t="str">
        <f>IF(OR($L873="", $M873=""), "", COUNTIFS($L$11:$L$2510, $L873, $M$11:$M$2510, "&lt;"&amp;$M873)+1+COUNTIFS($L$11:$L873, $L873, $M$11:$M873, $M873)-1)</f>
        <v/>
      </c>
      <c r="Q873" s="97"/>
      <c r="R873" s="57" t="str">
        <f t="array" ref="R873">IF(OR($L873="", $M873=""), "", MIN(IF($L$11:$L$2510=$L873, $M$11:$M$2510)))</f>
        <v/>
      </c>
      <c r="S873" s="18" t="str">
        <f t="array" ref="S873">IF(OR($L873="", $M873=""), "", AVERAGEIF($L$11:$L$2510, $L873, $M$11:$M$2510))</f>
        <v/>
      </c>
      <c r="T873" s="21" t="str">
        <f t="array" ref="T873">IF(OR($L873="", $M873=""), "", MAX(IF($L$11:$L$2510=$L873, $M$11:$M$2510)))</f>
        <v/>
      </c>
      <c r="U873" s="97"/>
      <c r="W873" s="26" t="str">
        <f t="shared" si="146"/>
        <v/>
      </c>
      <c r="X873" s="26" t="str">
        <f t="shared" si="147"/>
        <v/>
      </c>
      <c r="Z873" s="48" t="str">
        <f>IFERROR(INDEX('Standard Runs'!$E$11:$E$65, MATCH($L873, 'Standard Runs'!$D$11:$D$65, 0)), "")</f>
        <v/>
      </c>
      <c r="AB873" s="26" t="str">
        <f t="shared" si="148"/>
        <v/>
      </c>
      <c r="AC873" s="26" t="str">
        <f t="shared" si="149"/>
        <v/>
      </c>
      <c r="AE873" s="26" t="str">
        <f t="shared" si="150"/>
        <v/>
      </c>
      <c r="AG873" s="26" t="str">
        <f>IF($D873="", "", COUNTIF($D$11:$D$2510, "&gt;"&amp;$D873)+1+COUNTIF($D$11:$D873, $D873)-1)</f>
        <v/>
      </c>
      <c r="AH873" s="92" t="str">
        <f t="shared" si="151"/>
        <v/>
      </c>
      <c r="AJ873" s="26" t="str">
        <f t="shared" si="152"/>
        <v/>
      </c>
      <c r="AK873" s="26" t="str">
        <f t="shared" si="153"/>
        <v/>
      </c>
    </row>
    <row r="874" spans="1:37" x14ac:dyDescent="0.25">
      <c r="A874" s="97"/>
      <c r="B874" s="26" t="str">
        <f t="shared" si="143"/>
        <v/>
      </c>
      <c r="C874" s="97"/>
      <c r="D874" s="123"/>
      <c r="E874" s="124"/>
      <c r="F874" s="125"/>
      <c r="G874" s="97"/>
      <c r="H874" s="24" t="str">
        <f>IF($E874="", "", IFERROR(ROUND($E874*INDEX('Intro &amp; Setup'!$BY$8:$BY$9, MATCH($E$8, 'Intro &amp; Setup'!$BX$8:$BX$9, 0)), 2), ""))</f>
        <v/>
      </c>
      <c r="I874" s="18" t="str">
        <f>IF(OR($E874="", $F874=""), "", IF($E$8='Intro &amp; Setup'!$BX$9, $F874/$E874, IF($H$8='Intro &amp; Setup'!$BX$9, $F874/$H874, "")))</f>
        <v/>
      </c>
      <c r="J874" s="21" t="str">
        <f>IF(OR($E874="", $F874=""), "", IF($E$8='Intro &amp; Setup'!$BX$8, $F874/$E874, IF($H$8='Intro &amp; Setup'!$BX$8, $F874/$H874, "")))</f>
        <v/>
      </c>
      <c r="K874" s="97"/>
      <c r="L874" s="42" t="str">
        <f t="array" ref="L874">IF($W874="", "", IFERROR(INDEX('Standard Runs'!$D$11:$D$65, MATCH(1, ('Standard Runs'!$F$11:$F$65&lt;=E874)*('Standard Runs'!$G$11:$G$65&gt;=E874), 0)), ""))</f>
        <v/>
      </c>
      <c r="M874" s="45" t="str">
        <f t="shared" si="144"/>
        <v/>
      </c>
      <c r="N874" s="97"/>
      <c r="O874" s="52" t="str">
        <f t="shared" si="145"/>
        <v/>
      </c>
      <c r="P874" s="53" t="str">
        <f>IF(OR($L874="", $M874=""), "", COUNTIFS($L$11:$L$2510, $L874, $M$11:$M$2510, "&lt;"&amp;$M874)+1+COUNTIFS($L$11:$L874, $L874, $M$11:$M874, $M874)-1)</f>
        <v/>
      </c>
      <c r="Q874" s="97"/>
      <c r="R874" s="57" t="str">
        <f t="array" ref="R874">IF(OR($L874="", $M874=""), "", MIN(IF($L$11:$L$2510=$L874, $M$11:$M$2510)))</f>
        <v/>
      </c>
      <c r="S874" s="18" t="str">
        <f t="array" ref="S874">IF(OR($L874="", $M874=""), "", AVERAGEIF($L$11:$L$2510, $L874, $M$11:$M$2510))</f>
        <v/>
      </c>
      <c r="T874" s="21" t="str">
        <f t="array" ref="T874">IF(OR($L874="", $M874=""), "", MAX(IF($L$11:$L$2510=$L874, $M$11:$M$2510)))</f>
        <v/>
      </c>
      <c r="U874" s="97"/>
      <c r="W874" s="26" t="str">
        <f t="shared" si="146"/>
        <v/>
      </c>
      <c r="X874" s="26" t="str">
        <f t="shared" si="147"/>
        <v/>
      </c>
      <c r="Z874" s="48" t="str">
        <f>IFERROR(INDEX('Standard Runs'!$E$11:$E$65, MATCH($L874, 'Standard Runs'!$D$11:$D$65, 0)), "")</f>
        <v/>
      </c>
      <c r="AB874" s="26" t="str">
        <f t="shared" si="148"/>
        <v/>
      </c>
      <c r="AC874" s="26" t="str">
        <f t="shared" si="149"/>
        <v/>
      </c>
      <c r="AE874" s="26" t="str">
        <f t="shared" si="150"/>
        <v/>
      </c>
      <c r="AG874" s="26" t="str">
        <f>IF($D874="", "", COUNTIF($D$11:$D$2510, "&gt;"&amp;$D874)+1+COUNTIF($D$11:$D874, $D874)-1)</f>
        <v/>
      </c>
      <c r="AH874" s="92" t="str">
        <f t="shared" si="151"/>
        <v/>
      </c>
      <c r="AJ874" s="26" t="str">
        <f t="shared" si="152"/>
        <v/>
      </c>
      <c r="AK874" s="26" t="str">
        <f t="shared" si="153"/>
        <v/>
      </c>
    </row>
    <row r="875" spans="1:37" x14ac:dyDescent="0.25">
      <c r="A875" s="97"/>
      <c r="B875" s="26" t="str">
        <f t="shared" si="143"/>
        <v/>
      </c>
      <c r="C875" s="97"/>
      <c r="D875" s="123"/>
      <c r="E875" s="124"/>
      <c r="F875" s="125"/>
      <c r="G875" s="97"/>
      <c r="H875" s="24" t="str">
        <f>IF($E875="", "", IFERROR(ROUND($E875*INDEX('Intro &amp; Setup'!$BY$8:$BY$9, MATCH($E$8, 'Intro &amp; Setup'!$BX$8:$BX$9, 0)), 2), ""))</f>
        <v/>
      </c>
      <c r="I875" s="18" t="str">
        <f>IF(OR($E875="", $F875=""), "", IF($E$8='Intro &amp; Setup'!$BX$9, $F875/$E875, IF($H$8='Intro &amp; Setup'!$BX$9, $F875/$H875, "")))</f>
        <v/>
      </c>
      <c r="J875" s="21" t="str">
        <f>IF(OR($E875="", $F875=""), "", IF($E$8='Intro &amp; Setup'!$BX$8, $F875/$E875, IF($H$8='Intro &amp; Setup'!$BX$8, $F875/$H875, "")))</f>
        <v/>
      </c>
      <c r="K875" s="97"/>
      <c r="L875" s="42" t="str">
        <f t="array" ref="L875">IF($W875="", "", IFERROR(INDEX('Standard Runs'!$D$11:$D$65, MATCH(1, ('Standard Runs'!$F$11:$F$65&lt;=E875)*('Standard Runs'!$G$11:$G$65&gt;=E875), 0)), ""))</f>
        <v/>
      </c>
      <c r="M875" s="45" t="str">
        <f t="shared" si="144"/>
        <v/>
      </c>
      <c r="N875" s="97"/>
      <c r="O875" s="52" t="str">
        <f t="shared" si="145"/>
        <v/>
      </c>
      <c r="P875" s="53" t="str">
        <f>IF(OR($L875="", $M875=""), "", COUNTIFS($L$11:$L$2510, $L875, $M$11:$M$2510, "&lt;"&amp;$M875)+1+COUNTIFS($L$11:$L875, $L875, $M$11:$M875, $M875)-1)</f>
        <v/>
      </c>
      <c r="Q875" s="97"/>
      <c r="R875" s="57" t="str">
        <f t="array" ref="R875">IF(OR($L875="", $M875=""), "", MIN(IF($L$11:$L$2510=$L875, $M$11:$M$2510)))</f>
        <v/>
      </c>
      <c r="S875" s="18" t="str">
        <f t="array" ref="S875">IF(OR($L875="", $M875=""), "", AVERAGEIF($L$11:$L$2510, $L875, $M$11:$M$2510))</f>
        <v/>
      </c>
      <c r="T875" s="21" t="str">
        <f t="array" ref="T875">IF(OR($L875="", $M875=""), "", MAX(IF($L$11:$L$2510=$L875, $M$11:$M$2510)))</f>
        <v/>
      </c>
      <c r="U875" s="97"/>
      <c r="W875" s="26" t="str">
        <f t="shared" si="146"/>
        <v/>
      </c>
      <c r="X875" s="26" t="str">
        <f t="shared" si="147"/>
        <v/>
      </c>
      <c r="Z875" s="48" t="str">
        <f>IFERROR(INDEX('Standard Runs'!$E$11:$E$65, MATCH($L875, 'Standard Runs'!$D$11:$D$65, 0)), "")</f>
        <v/>
      </c>
      <c r="AB875" s="26" t="str">
        <f t="shared" si="148"/>
        <v/>
      </c>
      <c r="AC875" s="26" t="str">
        <f t="shared" si="149"/>
        <v/>
      </c>
      <c r="AE875" s="26" t="str">
        <f t="shared" si="150"/>
        <v/>
      </c>
      <c r="AG875" s="26" t="str">
        <f>IF($D875="", "", COUNTIF($D$11:$D$2510, "&gt;"&amp;$D875)+1+COUNTIF($D$11:$D875, $D875)-1)</f>
        <v/>
      </c>
      <c r="AH875" s="92" t="str">
        <f t="shared" si="151"/>
        <v/>
      </c>
      <c r="AJ875" s="26" t="str">
        <f t="shared" si="152"/>
        <v/>
      </c>
      <c r="AK875" s="26" t="str">
        <f t="shared" si="153"/>
        <v/>
      </c>
    </row>
    <row r="876" spans="1:37" x14ac:dyDescent="0.25">
      <c r="A876" s="97"/>
      <c r="B876" s="26" t="str">
        <f t="shared" si="143"/>
        <v/>
      </c>
      <c r="C876" s="97"/>
      <c r="D876" s="123"/>
      <c r="E876" s="124"/>
      <c r="F876" s="125"/>
      <c r="G876" s="97"/>
      <c r="H876" s="24" t="str">
        <f>IF($E876="", "", IFERROR(ROUND($E876*INDEX('Intro &amp; Setup'!$BY$8:$BY$9, MATCH($E$8, 'Intro &amp; Setup'!$BX$8:$BX$9, 0)), 2), ""))</f>
        <v/>
      </c>
      <c r="I876" s="18" t="str">
        <f>IF(OR($E876="", $F876=""), "", IF($E$8='Intro &amp; Setup'!$BX$9, $F876/$E876, IF($H$8='Intro &amp; Setup'!$BX$9, $F876/$H876, "")))</f>
        <v/>
      </c>
      <c r="J876" s="21" t="str">
        <f>IF(OR($E876="", $F876=""), "", IF($E$8='Intro &amp; Setup'!$BX$8, $F876/$E876, IF($H$8='Intro &amp; Setup'!$BX$8, $F876/$H876, "")))</f>
        <v/>
      </c>
      <c r="K876" s="97"/>
      <c r="L876" s="42" t="str">
        <f t="array" ref="L876">IF($W876="", "", IFERROR(INDEX('Standard Runs'!$D$11:$D$65, MATCH(1, ('Standard Runs'!$F$11:$F$65&lt;=E876)*('Standard Runs'!$G$11:$G$65&gt;=E876), 0)), ""))</f>
        <v/>
      </c>
      <c r="M876" s="45" t="str">
        <f t="shared" si="144"/>
        <v/>
      </c>
      <c r="N876" s="97"/>
      <c r="O876" s="52" t="str">
        <f t="shared" si="145"/>
        <v/>
      </c>
      <c r="P876" s="53" t="str">
        <f>IF(OR($L876="", $M876=""), "", COUNTIFS($L$11:$L$2510, $L876, $M$11:$M$2510, "&lt;"&amp;$M876)+1+COUNTIFS($L$11:$L876, $L876, $M$11:$M876, $M876)-1)</f>
        <v/>
      </c>
      <c r="Q876" s="97"/>
      <c r="R876" s="57" t="str">
        <f t="array" ref="R876">IF(OR($L876="", $M876=""), "", MIN(IF($L$11:$L$2510=$L876, $M$11:$M$2510)))</f>
        <v/>
      </c>
      <c r="S876" s="18" t="str">
        <f t="array" ref="S876">IF(OR($L876="", $M876=""), "", AVERAGEIF($L$11:$L$2510, $L876, $M$11:$M$2510))</f>
        <v/>
      </c>
      <c r="T876" s="21" t="str">
        <f t="array" ref="T876">IF(OR($L876="", $M876=""), "", MAX(IF($L$11:$L$2510=$L876, $M$11:$M$2510)))</f>
        <v/>
      </c>
      <c r="U876" s="97"/>
      <c r="W876" s="26" t="str">
        <f t="shared" si="146"/>
        <v/>
      </c>
      <c r="X876" s="26" t="str">
        <f t="shared" si="147"/>
        <v/>
      </c>
      <c r="Z876" s="48" t="str">
        <f>IFERROR(INDEX('Standard Runs'!$E$11:$E$65, MATCH($L876, 'Standard Runs'!$D$11:$D$65, 0)), "")</f>
        <v/>
      </c>
      <c r="AB876" s="26" t="str">
        <f t="shared" si="148"/>
        <v/>
      </c>
      <c r="AC876" s="26" t="str">
        <f t="shared" si="149"/>
        <v/>
      </c>
      <c r="AE876" s="26" t="str">
        <f t="shared" si="150"/>
        <v/>
      </c>
      <c r="AG876" s="26" t="str">
        <f>IF($D876="", "", COUNTIF($D$11:$D$2510, "&gt;"&amp;$D876)+1+COUNTIF($D$11:$D876, $D876)-1)</f>
        <v/>
      </c>
      <c r="AH876" s="92" t="str">
        <f t="shared" si="151"/>
        <v/>
      </c>
      <c r="AJ876" s="26" t="str">
        <f t="shared" si="152"/>
        <v/>
      </c>
      <c r="AK876" s="26" t="str">
        <f t="shared" si="153"/>
        <v/>
      </c>
    </row>
    <row r="877" spans="1:37" x14ac:dyDescent="0.25">
      <c r="A877" s="97"/>
      <c r="B877" s="26" t="str">
        <f t="shared" si="143"/>
        <v/>
      </c>
      <c r="C877" s="97"/>
      <c r="D877" s="123"/>
      <c r="E877" s="124"/>
      <c r="F877" s="125"/>
      <c r="G877" s="97"/>
      <c r="H877" s="24" t="str">
        <f>IF($E877="", "", IFERROR(ROUND($E877*INDEX('Intro &amp; Setup'!$BY$8:$BY$9, MATCH($E$8, 'Intro &amp; Setup'!$BX$8:$BX$9, 0)), 2), ""))</f>
        <v/>
      </c>
      <c r="I877" s="18" t="str">
        <f>IF(OR($E877="", $F877=""), "", IF($E$8='Intro &amp; Setup'!$BX$9, $F877/$E877, IF($H$8='Intro &amp; Setup'!$BX$9, $F877/$H877, "")))</f>
        <v/>
      </c>
      <c r="J877" s="21" t="str">
        <f>IF(OR($E877="", $F877=""), "", IF($E$8='Intro &amp; Setup'!$BX$8, $F877/$E877, IF($H$8='Intro &amp; Setup'!$BX$8, $F877/$H877, "")))</f>
        <v/>
      </c>
      <c r="K877" s="97"/>
      <c r="L877" s="42" t="str">
        <f t="array" ref="L877">IF($W877="", "", IFERROR(INDEX('Standard Runs'!$D$11:$D$65, MATCH(1, ('Standard Runs'!$F$11:$F$65&lt;=E877)*('Standard Runs'!$G$11:$G$65&gt;=E877), 0)), ""))</f>
        <v/>
      </c>
      <c r="M877" s="45" t="str">
        <f t="shared" si="144"/>
        <v/>
      </c>
      <c r="N877" s="97"/>
      <c r="O877" s="52" t="str">
        <f t="shared" si="145"/>
        <v/>
      </c>
      <c r="P877" s="53" t="str">
        <f>IF(OR($L877="", $M877=""), "", COUNTIFS($L$11:$L$2510, $L877, $M$11:$M$2510, "&lt;"&amp;$M877)+1+COUNTIFS($L$11:$L877, $L877, $M$11:$M877, $M877)-1)</f>
        <v/>
      </c>
      <c r="Q877" s="97"/>
      <c r="R877" s="57" t="str">
        <f t="array" ref="R877">IF(OR($L877="", $M877=""), "", MIN(IF($L$11:$L$2510=$L877, $M$11:$M$2510)))</f>
        <v/>
      </c>
      <c r="S877" s="18" t="str">
        <f t="array" ref="S877">IF(OR($L877="", $M877=""), "", AVERAGEIF($L$11:$L$2510, $L877, $M$11:$M$2510))</f>
        <v/>
      </c>
      <c r="T877" s="21" t="str">
        <f t="array" ref="T877">IF(OR($L877="", $M877=""), "", MAX(IF($L$11:$L$2510=$L877, $M$11:$M$2510)))</f>
        <v/>
      </c>
      <c r="U877" s="97"/>
      <c r="W877" s="26" t="str">
        <f t="shared" si="146"/>
        <v/>
      </c>
      <c r="X877" s="26" t="str">
        <f t="shared" si="147"/>
        <v/>
      </c>
      <c r="Z877" s="48" t="str">
        <f>IFERROR(INDEX('Standard Runs'!$E$11:$E$65, MATCH($L877, 'Standard Runs'!$D$11:$D$65, 0)), "")</f>
        <v/>
      </c>
      <c r="AB877" s="26" t="str">
        <f t="shared" si="148"/>
        <v/>
      </c>
      <c r="AC877" s="26" t="str">
        <f t="shared" si="149"/>
        <v/>
      </c>
      <c r="AE877" s="26" t="str">
        <f t="shared" si="150"/>
        <v/>
      </c>
      <c r="AG877" s="26" t="str">
        <f>IF($D877="", "", COUNTIF($D$11:$D$2510, "&gt;"&amp;$D877)+1+COUNTIF($D$11:$D877, $D877)-1)</f>
        <v/>
      </c>
      <c r="AH877" s="92" t="str">
        <f t="shared" si="151"/>
        <v/>
      </c>
      <c r="AJ877" s="26" t="str">
        <f t="shared" si="152"/>
        <v/>
      </c>
      <c r="AK877" s="26" t="str">
        <f t="shared" si="153"/>
        <v/>
      </c>
    </row>
    <row r="878" spans="1:37" x14ac:dyDescent="0.25">
      <c r="A878" s="97"/>
      <c r="B878" s="26" t="str">
        <f t="shared" si="143"/>
        <v/>
      </c>
      <c r="C878" s="97"/>
      <c r="D878" s="123"/>
      <c r="E878" s="124"/>
      <c r="F878" s="125"/>
      <c r="G878" s="97"/>
      <c r="H878" s="24" t="str">
        <f>IF($E878="", "", IFERROR(ROUND($E878*INDEX('Intro &amp; Setup'!$BY$8:$BY$9, MATCH($E$8, 'Intro &amp; Setup'!$BX$8:$BX$9, 0)), 2), ""))</f>
        <v/>
      </c>
      <c r="I878" s="18" t="str">
        <f>IF(OR($E878="", $F878=""), "", IF($E$8='Intro &amp; Setup'!$BX$9, $F878/$E878, IF($H$8='Intro &amp; Setup'!$BX$9, $F878/$H878, "")))</f>
        <v/>
      </c>
      <c r="J878" s="21" t="str">
        <f>IF(OR($E878="", $F878=""), "", IF($E$8='Intro &amp; Setup'!$BX$8, $F878/$E878, IF($H$8='Intro &amp; Setup'!$BX$8, $F878/$H878, "")))</f>
        <v/>
      </c>
      <c r="K878" s="97"/>
      <c r="L878" s="42" t="str">
        <f t="array" ref="L878">IF($W878="", "", IFERROR(INDEX('Standard Runs'!$D$11:$D$65, MATCH(1, ('Standard Runs'!$F$11:$F$65&lt;=E878)*('Standard Runs'!$G$11:$G$65&gt;=E878), 0)), ""))</f>
        <v/>
      </c>
      <c r="M878" s="45" t="str">
        <f t="shared" si="144"/>
        <v/>
      </c>
      <c r="N878" s="97"/>
      <c r="O878" s="52" t="str">
        <f t="shared" si="145"/>
        <v/>
      </c>
      <c r="P878" s="53" t="str">
        <f>IF(OR($L878="", $M878=""), "", COUNTIFS($L$11:$L$2510, $L878, $M$11:$M$2510, "&lt;"&amp;$M878)+1+COUNTIFS($L$11:$L878, $L878, $M$11:$M878, $M878)-1)</f>
        <v/>
      </c>
      <c r="Q878" s="97"/>
      <c r="R878" s="57" t="str">
        <f t="array" ref="R878">IF(OR($L878="", $M878=""), "", MIN(IF($L$11:$L$2510=$L878, $M$11:$M$2510)))</f>
        <v/>
      </c>
      <c r="S878" s="18" t="str">
        <f t="array" ref="S878">IF(OR($L878="", $M878=""), "", AVERAGEIF($L$11:$L$2510, $L878, $M$11:$M$2510))</f>
        <v/>
      </c>
      <c r="T878" s="21" t="str">
        <f t="array" ref="T878">IF(OR($L878="", $M878=""), "", MAX(IF($L$11:$L$2510=$L878, $M$11:$M$2510)))</f>
        <v/>
      </c>
      <c r="U878" s="97"/>
      <c r="W878" s="26" t="str">
        <f t="shared" si="146"/>
        <v/>
      </c>
      <c r="X878" s="26" t="str">
        <f t="shared" si="147"/>
        <v/>
      </c>
      <c r="Z878" s="48" t="str">
        <f>IFERROR(INDEX('Standard Runs'!$E$11:$E$65, MATCH($L878, 'Standard Runs'!$D$11:$D$65, 0)), "")</f>
        <v/>
      </c>
      <c r="AB878" s="26" t="str">
        <f t="shared" si="148"/>
        <v/>
      </c>
      <c r="AC878" s="26" t="str">
        <f t="shared" si="149"/>
        <v/>
      </c>
      <c r="AE878" s="26" t="str">
        <f t="shared" si="150"/>
        <v/>
      </c>
      <c r="AG878" s="26" t="str">
        <f>IF($D878="", "", COUNTIF($D$11:$D$2510, "&gt;"&amp;$D878)+1+COUNTIF($D$11:$D878, $D878)-1)</f>
        <v/>
      </c>
      <c r="AH878" s="92" t="str">
        <f t="shared" si="151"/>
        <v/>
      </c>
      <c r="AJ878" s="26" t="str">
        <f t="shared" si="152"/>
        <v/>
      </c>
      <c r="AK878" s="26" t="str">
        <f t="shared" si="153"/>
        <v/>
      </c>
    </row>
    <row r="879" spans="1:37" x14ac:dyDescent="0.25">
      <c r="A879" s="97"/>
      <c r="B879" s="26" t="str">
        <f t="shared" si="143"/>
        <v/>
      </c>
      <c r="C879" s="97"/>
      <c r="D879" s="123"/>
      <c r="E879" s="124"/>
      <c r="F879" s="125"/>
      <c r="G879" s="97"/>
      <c r="H879" s="24" t="str">
        <f>IF($E879="", "", IFERROR(ROUND($E879*INDEX('Intro &amp; Setup'!$BY$8:$BY$9, MATCH($E$8, 'Intro &amp; Setup'!$BX$8:$BX$9, 0)), 2), ""))</f>
        <v/>
      </c>
      <c r="I879" s="18" t="str">
        <f>IF(OR($E879="", $F879=""), "", IF($E$8='Intro &amp; Setup'!$BX$9, $F879/$E879, IF($H$8='Intro &amp; Setup'!$BX$9, $F879/$H879, "")))</f>
        <v/>
      </c>
      <c r="J879" s="21" t="str">
        <f>IF(OR($E879="", $F879=""), "", IF($E$8='Intro &amp; Setup'!$BX$8, $F879/$E879, IF($H$8='Intro &amp; Setup'!$BX$8, $F879/$H879, "")))</f>
        <v/>
      </c>
      <c r="K879" s="97"/>
      <c r="L879" s="42" t="str">
        <f t="array" ref="L879">IF($W879="", "", IFERROR(INDEX('Standard Runs'!$D$11:$D$65, MATCH(1, ('Standard Runs'!$F$11:$F$65&lt;=E879)*('Standard Runs'!$G$11:$G$65&gt;=E879), 0)), ""))</f>
        <v/>
      </c>
      <c r="M879" s="45" t="str">
        <f t="shared" si="144"/>
        <v/>
      </c>
      <c r="N879" s="97"/>
      <c r="O879" s="52" t="str">
        <f t="shared" si="145"/>
        <v/>
      </c>
      <c r="P879" s="53" t="str">
        <f>IF(OR($L879="", $M879=""), "", COUNTIFS($L$11:$L$2510, $L879, $M$11:$M$2510, "&lt;"&amp;$M879)+1+COUNTIFS($L$11:$L879, $L879, $M$11:$M879, $M879)-1)</f>
        <v/>
      </c>
      <c r="Q879" s="97"/>
      <c r="R879" s="57" t="str">
        <f t="array" ref="R879">IF(OR($L879="", $M879=""), "", MIN(IF($L$11:$L$2510=$L879, $M$11:$M$2510)))</f>
        <v/>
      </c>
      <c r="S879" s="18" t="str">
        <f t="array" ref="S879">IF(OR($L879="", $M879=""), "", AVERAGEIF($L$11:$L$2510, $L879, $M$11:$M$2510))</f>
        <v/>
      </c>
      <c r="T879" s="21" t="str">
        <f t="array" ref="T879">IF(OR($L879="", $M879=""), "", MAX(IF($L$11:$L$2510=$L879, $M$11:$M$2510)))</f>
        <v/>
      </c>
      <c r="U879" s="97"/>
      <c r="W879" s="26" t="str">
        <f t="shared" si="146"/>
        <v/>
      </c>
      <c r="X879" s="26" t="str">
        <f t="shared" si="147"/>
        <v/>
      </c>
      <c r="Z879" s="48" t="str">
        <f>IFERROR(INDEX('Standard Runs'!$E$11:$E$65, MATCH($L879, 'Standard Runs'!$D$11:$D$65, 0)), "")</f>
        <v/>
      </c>
      <c r="AB879" s="26" t="str">
        <f t="shared" si="148"/>
        <v/>
      </c>
      <c r="AC879" s="26" t="str">
        <f t="shared" si="149"/>
        <v/>
      </c>
      <c r="AE879" s="26" t="str">
        <f t="shared" si="150"/>
        <v/>
      </c>
      <c r="AG879" s="26" t="str">
        <f>IF($D879="", "", COUNTIF($D$11:$D$2510, "&gt;"&amp;$D879)+1+COUNTIF($D$11:$D879, $D879)-1)</f>
        <v/>
      </c>
      <c r="AH879" s="92" t="str">
        <f t="shared" si="151"/>
        <v/>
      </c>
      <c r="AJ879" s="26" t="str">
        <f t="shared" si="152"/>
        <v/>
      </c>
      <c r="AK879" s="26" t="str">
        <f t="shared" si="153"/>
        <v/>
      </c>
    </row>
    <row r="880" spans="1:37" x14ac:dyDescent="0.25">
      <c r="A880" s="97"/>
      <c r="B880" s="26" t="str">
        <f t="shared" si="143"/>
        <v/>
      </c>
      <c r="C880" s="97"/>
      <c r="D880" s="123"/>
      <c r="E880" s="124"/>
      <c r="F880" s="125"/>
      <c r="G880" s="97"/>
      <c r="H880" s="24" t="str">
        <f>IF($E880="", "", IFERROR(ROUND($E880*INDEX('Intro &amp; Setup'!$BY$8:$BY$9, MATCH($E$8, 'Intro &amp; Setup'!$BX$8:$BX$9, 0)), 2), ""))</f>
        <v/>
      </c>
      <c r="I880" s="18" t="str">
        <f>IF(OR($E880="", $F880=""), "", IF($E$8='Intro &amp; Setup'!$BX$9, $F880/$E880, IF($H$8='Intro &amp; Setup'!$BX$9, $F880/$H880, "")))</f>
        <v/>
      </c>
      <c r="J880" s="21" t="str">
        <f>IF(OR($E880="", $F880=""), "", IF($E$8='Intro &amp; Setup'!$BX$8, $F880/$E880, IF($H$8='Intro &amp; Setup'!$BX$8, $F880/$H880, "")))</f>
        <v/>
      </c>
      <c r="K880" s="97"/>
      <c r="L880" s="42" t="str">
        <f t="array" ref="L880">IF($W880="", "", IFERROR(INDEX('Standard Runs'!$D$11:$D$65, MATCH(1, ('Standard Runs'!$F$11:$F$65&lt;=E880)*('Standard Runs'!$G$11:$G$65&gt;=E880), 0)), ""))</f>
        <v/>
      </c>
      <c r="M880" s="45" t="str">
        <f t="shared" si="144"/>
        <v/>
      </c>
      <c r="N880" s="97"/>
      <c r="O880" s="52" t="str">
        <f t="shared" si="145"/>
        <v/>
      </c>
      <c r="P880" s="53" t="str">
        <f>IF(OR($L880="", $M880=""), "", COUNTIFS($L$11:$L$2510, $L880, $M$11:$M$2510, "&lt;"&amp;$M880)+1+COUNTIFS($L$11:$L880, $L880, $M$11:$M880, $M880)-1)</f>
        <v/>
      </c>
      <c r="Q880" s="97"/>
      <c r="R880" s="57" t="str">
        <f t="array" ref="R880">IF(OR($L880="", $M880=""), "", MIN(IF($L$11:$L$2510=$L880, $M$11:$M$2510)))</f>
        <v/>
      </c>
      <c r="S880" s="18" t="str">
        <f t="array" ref="S880">IF(OR($L880="", $M880=""), "", AVERAGEIF($L$11:$L$2510, $L880, $M$11:$M$2510))</f>
        <v/>
      </c>
      <c r="T880" s="21" t="str">
        <f t="array" ref="T880">IF(OR($L880="", $M880=""), "", MAX(IF($L$11:$L$2510=$L880, $M$11:$M$2510)))</f>
        <v/>
      </c>
      <c r="U880" s="97"/>
      <c r="W880" s="26" t="str">
        <f t="shared" si="146"/>
        <v/>
      </c>
      <c r="X880" s="26" t="str">
        <f t="shared" si="147"/>
        <v/>
      </c>
      <c r="Z880" s="48" t="str">
        <f>IFERROR(INDEX('Standard Runs'!$E$11:$E$65, MATCH($L880, 'Standard Runs'!$D$11:$D$65, 0)), "")</f>
        <v/>
      </c>
      <c r="AB880" s="26" t="str">
        <f t="shared" si="148"/>
        <v/>
      </c>
      <c r="AC880" s="26" t="str">
        <f t="shared" si="149"/>
        <v/>
      </c>
      <c r="AE880" s="26" t="str">
        <f t="shared" si="150"/>
        <v/>
      </c>
      <c r="AG880" s="26" t="str">
        <f>IF($D880="", "", COUNTIF($D$11:$D$2510, "&gt;"&amp;$D880)+1+COUNTIF($D$11:$D880, $D880)-1)</f>
        <v/>
      </c>
      <c r="AH880" s="92" t="str">
        <f t="shared" si="151"/>
        <v/>
      </c>
      <c r="AJ880" s="26" t="str">
        <f t="shared" si="152"/>
        <v/>
      </c>
      <c r="AK880" s="26" t="str">
        <f t="shared" si="153"/>
        <v/>
      </c>
    </row>
    <row r="881" spans="1:37" x14ac:dyDescent="0.25">
      <c r="A881" s="97"/>
      <c r="B881" s="26" t="str">
        <f t="shared" si="143"/>
        <v/>
      </c>
      <c r="C881" s="97"/>
      <c r="D881" s="123"/>
      <c r="E881" s="124"/>
      <c r="F881" s="125"/>
      <c r="G881" s="97"/>
      <c r="H881" s="24" t="str">
        <f>IF($E881="", "", IFERROR(ROUND($E881*INDEX('Intro &amp; Setup'!$BY$8:$BY$9, MATCH($E$8, 'Intro &amp; Setup'!$BX$8:$BX$9, 0)), 2), ""))</f>
        <v/>
      </c>
      <c r="I881" s="18" t="str">
        <f>IF(OR($E881="", $F881=""), "", IF($E$8='Intro &amp; Setup'!$BX$9, $F881/$E881, IF($H$8='Intro &amp; Setup'!$BX$9, $F881/$H881, "")))</f>
        <v/>
      </c>
      <c r="J881" s="21" t="str">
        <f>IF(OR($E881="", $F881=""), "", IF($E$8='Intro &amp; Setup'!$BX$8, $F881/$E881, IF($H$8='Intro &amp; Setup'!$BX$8, $F881/$H881, "")))</f>
        <v/>
      </c>
      <c r="K881" s="97"/>
      <c r="L881" s="42" t="str">
        <f t="array" ref="L881">IF($W881="", "", IFERROR(INDEX('Standard Runs'!$D$11:$D$65, MATCH(1, ('Standard Runs'!$F$11:$F$65&lt;=E881)*('Standard Runs'!$G$11:$G$65&gt;=E881), 0)), ""))</f>
        <v/>
      </c>
      <c r="M881" s="45" t="str">
        <f t="shared" si="144"/>
        <v/>
      </c>
      <c r="N881" s="97"/>
      <c r="O881" s="52" t="str">
        <f t="shared" si="145"/>
        <v/>
      </c>
      <c r="P881" s="53" t="str">
        <f>IF(OR($L881="", $M881=""), "", COUNTIFS($L$11:$L$2510, $L881, $M$11:$M$2510, "&lt;"&amp;$M881)+1+COUNTIFS($L$11:$L881, $L881, $M$11:$M881, $M881)-1)</f>
        <v/>
      </c>
      <c r="Q881" s="97"/>
      <c r="R881" s="57" t="str">
        <f t="array" ref="R881">IF(OR($L881="", $M881=""), "", MIN(IF($L$11:$L$2510=$L881, $M$11:$M$2510)))</f>
        <v/>
      </c>
      <c r="S881" s="18" t="str">
        <f t="array" ref="S881">IF(OR($L881="", $M881=""), "", AVERAGEIF($L$11:$L$2510, $L881, $M$11:$M$2510))</f>
        <v/>
      </c>
      <c r="T881" s="21" t="str">
        <f t="array" ref="T881">IF(OR($L881="", $M881=""), "", MAX(IF($L$11:$L$2510=$L881, $M$11:$M$2510)))</f>
        <v/>
      </c>
      <c r="U881" s="97"/>
      <c r="W881" s="26" t="str">
        <f t="shared" si="146"/>
        <v/>
      </c>
      <c r="X881" s="26" t="str">
        <f t="shared" si="147"/>
        <v/>
      </c>
      <c r="Z881" s="48" t="str">
        <f>IFERROR(INDEX('Standard Runs'!$E$11:$E$65, MATCH($L881, 'Standard Runs'!$D$11:$D$65, 0)), "")</f>
        <v/>
      </c>
      <c r="AB881" s="26" t="str">
        <f t="shared" si="148"/>
        <v/>
      </c>
      <c r="AC881" s="26" t="str">
        <f t="shared" si="149"/>
        <v/>
      </c>
      <c r="AE881" s="26" t="str">
        <f t="shared" si="150"/>
        <v/>
      </c>
      <c r="AG881" s="26" t="str">
        <f>IF($D881="", "", COUNTIF($D$11:$D$2510, "&gt;"&amp;$D881)+1+COUNTIF($D$11:$D881, $D881)-1)</f>
        <v/>
      </c>
      <c r="AH881" s="92" t="str">
        <f t="shared" si="151"/>
        <v/>
      </c>
      <c r="AJ881" s="26" t="str">
        <f t="shared" si="152"/>
        <v/>
      </c>
      <c r="AK881" s="26" t="str">
        <f t="shared" si="153"/>
        <v/>
      </c>
    </row>
    <row r="882" spans="1:37" x14ac:dyDescent="0.25">
      <c r="A882" s="97"/>
      <c r="B882" s="26" t="str">
        <f t="shared" si="143"/>
        <v/>
      </c>
      <c r="C882" s="97"/>
      <c r="D882" s="123"/>
      <c r="E882" s="124"/>
      <c r="F882" s="125"/>
      <c r="G882" s="97"/>
      <c r="H882" s="24" t="str">
        <f>IF($E882="", "", IFERROR(ROUND($E882*INDEX('Intro &amp; Setup'!$BY$8:$BY$9, MATCH($E$8, 'Intro &amp; Setup'!$BX$8:$BX$9, 0)), 2), ""))</f>
        <v/>
      </c>
      <c r="I882" s="18" t="str">
        <f>IF(OR($E882="", $F882=""), "", IF($E$8='Intro &amp; Setup'!$BX$9, $F882/$E882, IF($H$8='Intro &amp; Setup'!$BX$9, $F882/$H882, "")))</f>
        <v/>
      </c>
      <c r="J882" s="21" t="str">
        <f>IF(OR($E882="", $F882=""), "", IF($E$8='Intro &amp; Setup'!$BX$8, $F882/$E882, IF($H$8='Intro &amp; Setup'!$BX$8, $F882/$H882, "")))</f>
        <v/>
      </c>
      <c r="K882" s="97"/>
      <c r="L882" s="42" t="str">
        <f t="array" ref="L882">IF($W882="", "", IFERROR(INDEX('Standard Runs'!$D$11:$D$65, MATCH(1, ('Standard Runs'!$F$11:$F$65&lt;=E882)*('Standard Runs'!$G$11:$G$65&gt;=E882), 0)), ""))</f>
        <v/>
      </c>
      <c r="M882" s="45" t="str">
        <f t="shared" si="144"/>
        <v/>
      </c>
      <c r="N882" s="97"/>
      <c r="O882" s="52" t="str">
        <f t="shared" si="145"/>
        <v/>
      </c>
      <c r="P882" s="53" t="str">
        <f>IF(OR($L882="", $M882=""), "", COUNTIFS($L$11:$L$2510, $L882, $M$11:$M$2510, "&lt;"&amp;$M882)+1+COUNTIFS($L$11:$L882, $L882, $M$11:$M882, $M882)-1)</f>
        <v/>
      </c>
      <c r="Q882" s="97"/>
      <c r="R882" s="57" t="str">
        <f t="array" ref="R882">IF(OR($L882="", $M882=""), "", MIN(IF($L$11:$L$2510=$L882, $M$11:$M$2510)))</f>
        <v/>
      </c>
      <c r="S882" s="18" t="str">
        <f t="array" ref="S882">IF(OR($L882="", $M882=""), "", AVERAGEIF($L$11:$L$2510, $L882, $M$11:$M$2510))</f>
        <v/>
      </c>
      <c r="T882" s="21" t="str">
        <f t="array" ref="T882">IF(OR($L882="", $M882=""), "", MAX(IF($L$11:$L$2510=$L882, $M$11:$M$2510)))</f>
        <v/>
      </c>
      <c r="U882" s="97"/>
      <c r="W882" s="26" t="str">
        <f t="shared" si="146"/>
        <v/>
      </c>
      <c r="X882" s="26" t="str">
        <f t="shared" si="147"/>
        <v/>
      </c>
      <c r="Z882" s="48" t="str">
        <f>IFERROR(INDEX('Standard Runs'!$E$11:$E$65, MATCH($L882, 'Standard Runs'!$D$11:$D$65, 0)), "")</f>
        <v/>
      </c>
      <c r="AB882" s="26" t="str">
        <f t="shared" si="148"/>
        <v/>
      </c>
      <c r="AC882" s="26" t="str">
        <f t="shared" si="149"/>
        <v/>
      </c>
      <c r="AE882" s="26" t="str">
        <f t="shared" si="150"/>
        <v/>
      </c>
      <c r="AG882" s="26" t="str">
        <f>IF($D882="", "", COUNTIF($D$11:$D$2510, "&gt;"&amp;$D882)+1+COUNTIF($D$11:$D882, $D882)-1)</f>
        <v/>
      </c>
      <c r="AH882" s="92" t="str">
        <f t="shared" si="151"/>
        <v/>
      </c>
      <c r="AJ882" s="26" t="str">
        <f t="shared" si="152"/>
        <v/>
      </c>
      <c r="AK882" s="26" t="str">
        <f t="shared" si="153"/>
        <v/>
      </c>
    </row>
    <row r="883" spans="1:37" x14ac:dyDescent="0.25">
      <c r="A883" s="97"/>
      <c r="B883" s="26" t="str">
        <f t="shared" si="143"/>
        <v/>
      </c>
      <c r="C883" s="97"/>
      <c r="D883" s="123"/>
      <c r="E883" s="124"/>
      <c r="F883" s="125"/>
      <c r="G883" s="97"/>
      <c r="H883" s="24" t="str">
        <f>IF($E883="", "", IFERROR(ROUND($E883*INDEX('Intro &amp; Setup'!$BY$8:$BY$9, MATCH($E$8, 'Intro &amp; Setup'!$BX$8:$BX$9, 0)), 2), ""))</f>
        <v/>
      </c>
      <c r="I883" s="18" t="str">
        <f>IF(OR($E883="", $F883=""), "", IF($E$8='Intro &amp; Setup'!$BX$9, $F883/$E883, IF($H$8='Intro &amp; Setup'!$BX$9, $F883/$H883, "")))</f>
        <v/>
      </c>
      <c r="J883" s="21" t="str">
        <f>IF(OR($E883="", $F883=""), "", IF($E$8='Intro &amp; Setup'!$BX$8, $F883/$E883, IF($H$8='Intro &amp; Setup'!$BX$8, $F883/$H883, "")))</f>
        <v/>
      </c>
      <c r="K883" s="97"/>
      <c r="L883" s="42" t="str">
        <f t="array" ref="L883">IF($W883="", "", IFERROR(INDEX('Standard Runs'!$D$11:$D$65, MATCH(1, ('Standard Runs'!$F$11:$F$65&lt;=E883)*('Standard Runs'!$G$11:$G$65&gt;=E883), 0)), ""))</f>
        <v/>
      </c>
      <c r="M883" s="45" t="str">
        <f t="shared" si="144"/>
        <v/>
      </c>
      <c r="N883" s="97"/>
      <c r="O883" s="52" t="str">
        <f t="shared" si="145"/>
        <v/>
      </c>
      <c r="P883" s="53" t="str">
        <f>IF(OR($L883="", $M883=""), "", COUNTIFS($L$11:$L$2510, $L883, $M$11:$M$2510, "&lt;"&amp;$M883)+1+COUNTIFS($L$11:$L883, $L883, $M$11:$M883, $M883)-1)</f>
        <v/>
      </c>
      <c r="Q883" s="97"/>
      <c r="R883" s="57" t="str">
        <f t="array" ref="R883">IF(OR($L883="", $M883=""), "", MIN(IF($L$11:$L$2510=$L883, $M$11:$M$2510)))</f>
        <v/>
      </c>
      <c r="S883" s="18" t="str">
        <f t="array" ref="S883">IF(OR($L883="", $M883=""), "", AVERAGEIF($L$11:$L$2510, $L883, $M$11:$M$2510))</f>
        <v/>
      </c>
      <c r="T883" s="21" t="str">
        <f t="array" ref="T883">IF(OR($L883="", $M883=""), "", MAX(IF($L$11:$L$2510=$L883, $M$11:$M$2510)))</f>
        <v/>
      </c>
      <c r="U883" s="97"/>
      <c r="W883" s="26" t="str">
        <f t="shared" si="146"/>
        <v/>
      </c>
      <c r="X883" s="26" t="str">
        <f t="shared" si="147"/>
        <v/>
      </c>
      <c r="Z883" s="48" t="str">
        <f>IFERROR(INDEX('Standard Runs'!$E$11:$E$65, MATCH($L883, 'Standard Runs'!$D$11:$D$65, 0)), "")</f>
        <v/>
      </c>
      <c r="AB883" s="26" t="str">
        <f t="shared" si="148"/>
        <v/>
      </c>
      <c r="AC883" s="26" t="str">
        <f t="shared" si="149"/>
        <v/>
      </c>
      <c r="AE883" s="26" t="str">
        <f t="shared" si="150"/>
        <v/>
      </c>
      <c r="AG883" s="26" t="str">
        <f>IF($D883="", "", COUNTIF($D$11:$D$2510, "&gt;"&amp;$D883)+1+COUNTIF($D$11:$D883, $D883)-1)</f>
        <v/>
      </c>
      <c r="AH883" s="92" t="str">
        <f t="shared" si="151"/>
        <v/>
      </c>
      <c r="AJ883" s="26" t="str">
        <f t="shared" si="152"/>
        <v/>
      </c>
      <c r="AK883" s="26" t="str">
        <f t="shared" si="153"/>
        <v/>
      </c>
    </row>
    <row r="884" spans="1:37" x14ac:dyDescent="0.25">
      <c r="A884" s="97"/>
      <c r="B884" s="26" t="str">
        <f t="shared" si="143"/>
        <v/>
      </c>
      <c r="C884" s="97"/>
      <c r="D884" s="123"/>
      <c r="E884" s="124"/>
      <c r="F884" s="125"/>
      <c r="G884" s="97"/>
      <c r="H884" s="24" t="str">
        <f>IF($E884="", "", IFERROR(ROUND($E884*INDEX('Intro &amp; Setup'!$BY$8:$BY$9, MATCH($E$8, 'Intro &amp; Setup'!$BX$8:$BX$9, 0)), 2), ""))</f>
        <v/>
      </c>
      <c r="I884" s="18" t="str">
        <f>IF(OR($E884="", $F884=""), "", IF($E$8='Intro &amp; Setup'!$BX$9, $F884/$E884, IF($H$8='Intro &amp; Setup'!$BX$9, $F884/$H884, "")))</f>
        <v/>
      </c>
      <c r="J884" s="21" t="str">
        <f>IF(OR($E884="", $F884=""), "", IF($E$8='Intro &amp; Setup'!$BX$8, $F884/$E884, IF($H$8='Intro &amp; Setup'!$BX$8, $F884/$H884, "")))</f>
        <v/>
      </c>
      <c r="K884" s="97"/>
      <c r="L884" s="42" t="str">
        <f t="array" ref="L884">IF($W884="", "", IFERROR(INDEX('Standard Runs'!$D$11:$D$65, MATCH(1, ('Standard Runs'!$F$11:$F$65&lt;=E884)*('Standard Runs'!$G$11:$G$65&gt;=E884), 0)), ""))</f>
        <v/>
      </c>
      <c r="M884" s="45" t="str">
        <f t="shared" si="144"/>
        <v/>
      </c>
      <c r="N884" s="97"/>
      <c r="O884" s="52" t="str">
        <f t="shared" si="145"/>
        <v/>
      </c>
      <c r="P884" s="53" t="str">
        <f>IF(OR($L884="", $M884=""), "", COUNTIFS($L$11:$L$2510, $L884, $M$11:$M$2510, "&lt;"&amp;$M884)+1+COUNTIFS($L$11:$L884, $L884, $M$11:$M884, $M884)-1)</f>
        <v/>
      </c>
      <c r="Q884" s="97"/>
      <c r="R884" s="57" t="str">
        <f t="array" ref="R884">IF(OR($L884="", $M884=""), "", MIN(IF($L$11:$L$2510=$L884, $M$11:$M$2510)))</f>
        <v/>
      </c>
      <c r="S884" s="18" t="str">
        <f t="array" ref="S884">IF(OR($L884="", $M884=""), "", AVERAGEIF($L$11:$L$2510, $L884, $M$11:$M$2510))</f>
        <v/>
      </c>
      <c r="T884" s="21" t="str">
        <f t="array" ref="T884">IF(OR($L884="", $M884=""), "", MAX(IF($L$11:$L$2510=$L884, $M$11:$M$2510)))</f>
        <v/>
      </c>
      <c r="U884" s="97"/>
      <c r="W884" s="26" t="str">
        <f t="shared" si="146"/>
        <v/>
      </c>
      <c r="X884" s="26" t="str">
        <f t="shared" si="147"/>
        <v/>
      </c>
      <c r="Z884" s="48" t="str">
        <f>IFERROR(INDEX('Standard Runs'!$E$11:$E$65, MATCH($L884, 'Standard Runs'!$D$11:$D$65, 0)), "")</f>
        <v/>
      </c>
      <c r="AB884" s="26" t="str">
        <f t="shared" si="148"/>
        <v/>
      </c>
      <c r="AC884" s="26" t="str">
        <f t="shared" si="149"/>
        <v/>
      </c>
      <c r="AE884" s="26" t="str">
        <f t="shared" si="150"/>
        <v/>
      </c>
      <c r="AG884" s="26" t="str">
        <f>IF($D884="", "", COUNTIF($D$11:$D$2510, "&gt;"&amp;$D884)+1+COUNTIF($D$11:$D884, $D884)-1)</f>
        <v/>
      </c>
      <c r="AH884" s="92" t="str">
        <f t="shared" si="151"/>
        <v/>
      </c>
      <c r="AJ884" s="26" t="str">
        <f t="shared" si="152"/>
        <v/>
      </c>
      <c r="AK884" s="26" t="str">
        <f t="shared" si="153"/>
        <v/>
      </c>
    </row>
    <row r="885" spans="1:37" x14ac:dyDescent="0.25">
      <c r="A885" s="97"/>
      <c r="B885" s="26" t="str">
        <f t="shared" si="143"/>
        <v/>
      </c>
      <c r="C885" s="97"/>
      <c r="D885" s="123"/>
      <c r="E885" s="124"/>
      <c r="F885" s="125"/>
      <c r="G885" s="97"/>
      <c r="H885" s="24" t="str">
        <f>IF($E885="", "", IFERROR(ROUND($E885*INDEX('Intro &amp; Setup'!$BY$8:$BY$9, MATCH($E$8, 'Intro &amp; Setup'!$BX$8:$BX$9, 0)), 2), ""))</f>
        <v/>
      </c>
      <c r="I885" s="18" t="str">
        <f>IF(OR($E885="", $F885=""), "", IF($E$8='Intro &amp; Setup'!$BX$9, $F885/$E885, IF($H$8='Intro &amp; Setup'!$BX$9, $F885/$H885, "")))</f>
        <v/>
      </c>
      <c r="J885" s="21" t="str">
        <f>IF(OR($E885="", $F885=""), "", IF($E$8='Intro &amp; Setup'!$BX$8, $F885/$E885, IF($H$8='Intro &amp; Setup'!$BX$8, $F885/$H885, "")))</f>
        <v/>
      </c>
      <c r="K885" s="97"/>
      <c r="L885" s="42" t="str">
        <f t="array" ref="L885">IF($W885="", "", IFERROR(INDEX('Standard Runs'!$D$11:$D$65, MATCH(1, ('Standard Runs'!$F$11:$F$65&lt;=E885)*('Standard Runs'!$G$11:$G$65&gt;=E885), 0)), ""))</f>
        <v/>
      </c>
      <c r="M885" s="45" t="str">
        <f t="shared" si="144"/>
        <v/>
      </c>
      <c r="N885" s="97"/>
      <c r="O885" s="52" t="str">
        <f t="shared" si="145"/>
        <v/>
      </c>
      <c r="P885" s="53" t="str">
        <f>IF(OR($L885="", $M885=""), "", COUNTIFS($L$11:$L$2510, $L885, $M$11:$M$2510, "&lt;"&amp;$M885)+1+COUNTIFS($L$11:$L885, $L885, $M$11:$M885, $M885)-1)</f>
        <v/>
      </c>
      <c r="Q885" s="97"/>
      <c r="R885" s="57" t="str">
        <f t="array" ref="R885">IF(OR($L885="", $M885=""), "", MIN(IF($L$11:$L$2510=$L885, $M$11:$M$2510)))</f>
        <v/>
      </c>
      <c r="S885" s="18" t="str">
        <f t="array" ref="S885">IF(OR($L885="", $M885=""), "", AVERAGEIF($L$11:$L$2510, $L885, $M$11:$M$2510))</f>
        <v/>
      </c>
      <c r="T885" s="21" t="str">
        <f t="array" ref="T885">IF(OR($L885="", $M885=""), "", MAX(IF($L$11:$L$2510=$L885, $M$11:$M$2510)))</f>
        <v/>
      </c>
      <c r="U885" s="97"/>
      <c r="W885" s="26" t="str">
        <f t="shared" si="146"/>
        <v/>
      </c>
      <c r="X885" s="26" t="str">
        <f t="shared" si="147"/>
        <v/>
      </c>
      <c r="Z885" s="48" t="str">
        <f>IFERROR(INDEX('Standard Runs'!$E$11:$E$65, MATCH($L885, 'Standard Runs'!$D$11:$D$65, 0)), "")</f>
        <v/>
      </c>
      <c r="AB885" s="26" t="str">
        <f t="shared" si="148"/>
        <v/>
      </c>
      <c r="AC885" s="26" t="str">
        <f t="shared" si="149"/>
        <v/>
      </c>
      <c r="AE885" s="26" t="str">
        <f t="shared" si="150"/>
        <v/>
      </c>
      <c r="AG885" s="26" t="str">
        <f>IF($D885="", "", COUNTIF($D$11:$D$2510, "&gt;"&amp;$D885)+1+COUNTIF($D$11:$D885, $D885)-1)</f>
        <v/>
      </c>
      <c r="AH885" s="92" t="str">
        <f t="shared" si="151"/>
        <v/>
      </c>
      <c r="AJ885" s="26" t="str">
        <f t="shared" si="152"/>
        <v/>
      </c>
      <c r="AK885" s="26" t="str">
        <f t="shared" si="153"/>
        <v/>
      </c>
    </row>
    <row r="886" spans="1:37" x14ac:dyDescent="0.25">
      <c r="A886" s="97"/>
      <c r="B886" s="26" t="str">
        <f t="shared" si="143"/>
        <v/>
      </c>
      <c r="C886" s="97"/>
      <c r="D886" s="123"/>
      <c r="E886" s="124"/>
      <c r="F886" s="125"/>
      <c r="G886" s="97"/>
      <c r="H886" s="24" t="str">
        <f>IF($E886="", "", IFERROR(ROUND($E886*INDEX('Intro &amp; Setup'!$BY$8:$BY$9, MATCH($E$8, 'Intro &amp; Setup'!$BX$8:$BX$9, 0)), 2), ""))</f>
        <v/>
      </c>
      <c r="I886" s="18" t="str">
        <f>IF(OR($E886="", $F886=""), "", IF($E$8='Intro &amp; Setup'!$BX$9, $F886/$E886, IF($H$8='Intro &amp; Setup'!$BX$9, $F886/$H886, "")))</f>
        <v/>
      </c>
      <c r="J886" s="21" t="str">
        <f>IF(OR($E886="", $F886=""), "", IF($E$8='Intro &amp; Setup'!$BX$8, $F886/$E886, IF($H$8='Intro &amp; Setup'!$BX$8, $F886/$H886, "")))</f>
        <v/>
      </c>
      <c r="K886" s="97"/>
      <c r="L886" s="42" t="str">
        <f t="array" ref="L886">IF($W886="", "", IFERROR(INDEX('Standard Runs'!$D$11:$D$65, MATCH(1, ('Standard Runs'!$F$11:$F$65&lt;=E886)*('Standard Runs'!$G$11:$G$65&gt;=E886), 0)), ""))</f>
        <v/>
      </c>
      <c r="M886" s="45" t="str">
        <f t="shared" si="144"/>
        <v/>
      </c>
      <c r="N886" s="97"/>
      <c r="O886" s="52" t="str">
        <f t="shared" si="145"/>
        <v/>
      </c>
      <c r="P886" s="53" t="str">
        <f>IF(OR($L886="", $M886=""), "", COUNTIFS($L$11:$L$2510, $L886, $M$11:$M$2510, "&lt;"&amp;$M886)+1+COUNTIFS($L$11:$L886, $L886, $M$11:$M886, $M886)-1)</f>
        <v/>
      </c>
      <c r="Q886" s="97"/>
      <c r="R886" s="57" t="str">
        <f t="array" ref="R886">IF(OR($L886="", $M886=""), "", MIN(IF($L$11:$L$2510=$L886, $M$11:$M$2510)))</f>
        <v/>
      </c>
      <c r="S886" s="18" t="str">
        <f t="array" ref="S886">IF(OR($L886="", $M886=""), "", AVERAGEIF($L$11:$L$2510, $L886, $M$11:$M$2510))</f>
        <v/>
      </c>
      <c r="T886" s="21" t="str">
        <f t="array" ref="T886">IF(OR($L886="", $M886=""), "", MAX(IF($L$11:$L$2510=$L886, $M$11:$M$2510)))</f>
        <v/>
      </c>
      <c r="U886" s="97"/>
      <c r="W886" s="26" t="str">
        <f t="shared" si="146"/>
        <v/>
      </c>
      <c r="X886" s="26" t="str">
        <f t="shared" si="147"/>
        <v/>
      </c>
      <c r="Z886" s="48" t="str">
        <f>IFERROR(INDEX('Standard Runs'!$E$11:$E$65, MATCH($L886, 'Standard Runs'!$D$11:$D$65, 0)), "")</f>
        <v/>
      </c>
      <c r="AB886" s="26" t="str">
        <f t="shared" si="148"/>
        <v/>
      </c>
      <c r="AC886" s="26" t="str">
        <f t="shared" si="149"/>
        <v/>
      </c>
      <c r="AE886" s="26" t="str">
        <f t="shared" si="150"/>
        <v/>
      </c>
      <c r="AG886" s="26" t="str">
        <f>IF($D886="", "", COUNTIF($D$11:$D$2510, "&gt;"&amp;$D886)+1+COUNTIF($D$11:$D886, $D886)-1)</f>
        <v/>
      </c>
      <c r="AH886" s="92" t="str">
        <f t="shared" si="151"/>
        <v/>
      </c>
      <c r="AJ886" s="26" t="str">
        <f t="shared" si="152"/>
        <v/>
      </c>
      <c r="AK886" s="26" t="str">
        <f t="shared" si="153"/>
        <v/>
      </c>
    </row>
    <row r="887" spans="1:37" x14ac:dyDescent="0.25">
      <c r="A887" s="97"/>
      <c r="B887" s="26" t="str">
        <f t="shared" si="143"/>
        <v/>
      </c>
      <c r="C887" s="97"/>
      <c r="D887" s="123"/>
      <c r="E887" s="124"/>
      <c r="F887" s="125"/>
      <c r="G887" s="97"/>
      <c r="H887" s="24" t="str">
        <f>IF($E887="", "", IFERROR(ROUND($E887*INDEX('Intro &amp; Setup'!$BY$8:$BY$9, MATCH($E$8, 'Intro &amp; Setup'!$BX$8:$BX$9, 0)), 2), ""))</f>
        <v/>
      </c>
      <c r="I887" s="18" t="str">
        <f>IF(OR($E887="", $F887=""), "", IF($E$8='Intro &amp; Setup'!$BX$9, $F887/$E887, IF($H$8='Intro &amp; Setup'!$BX$9, $F887/$H887, "")))</f>
        <v/>
      </c>
      <c r="J887" s="21" t="str">
        <f>IF(OR($E887="", $F887=""), "", IF($E$8='Intro &amp; Setup'!$BX$8, $F887/$E887, IF($H$8='Intro &amp; Setup'!$BX$8, $F887/$H887, "")))</f>
        <v/>
      </c>
      <c r="K887" s="97"/>
      <c r="L887" s="42" t="str">
        <f t="array" ref="L887">IF($W887="", "", IFERROR(INDEX('Standard Runs'!$D$11:$D$65, MATCH(1, ('Standard Runs'!$F$11:$F$65&lt;=E887)*('Standard Runs'!$G$11:$G$65&gt;=E887), 0)), ""))</f>
        <v/>
      </c>
      <c r="M887" s="45" t="str">
        <f t="shared" si="144"/>
        <v/>
      </c>
      <c r="N887" s="97"/>
      <c r="O887" s="52" t="str">
        <f t="shared" si="145"/>
        <v/>
      </c>
      <c r="P887" s="53" t="str">
        <f>IF(OR($L887="", $M887=""), "", COUNTIFS($L$11:$L$2510, $L887, $M$11:$M$2510, "&lt;"&amp;$M887)+1+COUNTIFS($L$11:$L887, $L887, $M$11:$M887, $M887)-1)</f>
        <v/>
      </c>
      <c r="Q887" s="97"/>
      <c r="R887" s="57" t="str">
        <f t="array" ref="R887">IF(OR($L887="", $M887=""), "", MIN(IF($L$11:$L$2510=$L887, $M$11:$M$2510)))</f>
        <v/>
      </c>
      <c r="S887" s="18" t="str">
        <f t="array" ref="S887">IF(OR($L887="", $M887=""), "", AVERAGEIF($L$11:$L$2510, $L887, $M$11:$M$2510))</f>
        <v/>
      </c>
      <c r="T887" s="21" t="str">
        <f t="array" ref="T887">IF(OR($L887="", $M887=""), "", MAX(IF($L$11:$L$2510=$L887, $M$11:$M$2510)))</f>
        <v/>
      </c>
      <c r="U887" s="97"/>
      <c r="W887" s="26" t="str">
        <f t="shared" si="146"/>
        <v/>
      </c>
      <c r="X887" s="26" t="str">
        <f t="shared" si="147"/>
        <v/>
      </c>
      <c r="Z887" s="48" t="str">
        <f>IFERROR(INDEX('Standard Runs'!$E$11:$E$65, MATCH($L887, 'Standard Runs'!$D$11:$D$65, 0)), "")</f>
        <v/>
      </c>
      <c r="AB887" s="26" t="str">
        <f t="shared" si="148"/>
        <v/>
      </c>
      <c r="AC887" s="26" t="str">
        <f t="shared" si="149"/>
        <v/>
      </c>
      <c r="AE887" s="26" t="str">
        <f t="shared" si="150"/>
        <v/>
      </c>
      <c r="AG887" s="26" t="str">
        <f>IF($D887="", "", COUNTIF($D$11:$D$2510, "&gt;"&amp;$D887)+1+COUNTIF($D$11:$D887, $D887)-1)</f>
        <v/>
      </c>
      <c r="AH887" s="92" t="str">
        <f t="shared" si="151"/>
        <v/>
      </c>
      <c r="AJ887" s="26" t="str">
        <f t="shared" si="152"/>
        <v/>
      </c>
      <c r="AK887" s="26" t="str">
        <f t="shared" si="153"/>
        <v/>
      </c>
    </row>
    <row r="888" spans="1:37" x14ac:dyDescent="0.25">
      <c r="A888" s="97"/>
      <c r="B888" s="26" t="str">
        <f t="shared" si="143"/>
        <v/>
      </c>
      <c r="C888" s="97"/>
      <c r="D888" s="123"/>
      <c r="E888" s="124"/>
      <c r="F888" s="125"/>
      <c r="G888" s="97"/>
      <c r="H888" s="24" t="str">
        <f>IF($E888="", "", IFERROR(ROUND($E888*INDEX('Intro &amp; Setup'!$BY$8:$BY$9, MATCH($E$8, 'Intro &amp; Setup'!$BX$8:$BX$9, 0)), 2), ""))</f>
        <v/>
      </c>
      <c r="I888" s="18" t="str">
        <f>IF(OR($E888="", $F888=""), "", IF($E$8='Intro &amp; Setup'!$BX$9, $F888/$E888, IF($H$8='Intro &amp; Setup'!$BX$9, $F888/$H888, "")))</f>
        <v/>
      </c>
      <c r="J888" s="21" t="str">
        <f>IF(OR($E888="", $F888=""), "", IF($E$8='Intro &amp; Setup'!$BX$8, $F888/$E888, IF($H$8='Intro &amp; Setup'!$BX$8, $F888/$H888, "")))</f>
        <v/>
      </c>
      <c r="K888" s="97"/>
      <c r="L888" s="42" t="str">
        <f t="array" ref="L888">IF($W888="", "", IFERROR(INDEX('Standard Runs'!$D$11:$D$65, MATCH(1, ('Standard Runs'!$F$11:$F$65&lt;=E888)*('Standard Runs'!$G$11:$G$65&gt;=E888), 0)), ""))</f>
        <v/>
      </c>
      <c r="M888" s="45" t="str">
        <f t="shared" si="144"/>
        <v/>
      </c>
      <c r="N888" s="97"/>
      <c r="O888" s="52" t="str">
        <f t="shared" si="145"/>
        <v/>
      </c>
      <c r="P888" s="53" t="str">
        <f>IF(OR($L888="", $M888=""), "", COUNTIFS($L$11:$L$2510, $L888, $M$11:$M$2510, "&lt;"&amp;$M888)+1+COUNTIFS($L$11:$L888, $L888, $M$11:$M888, $M888)-1)</f>
        <v/>
      </c>
      <c r="Q888" s="97"/>
      <c r="R888" s="57" t="str">
        <f t="array" ref="R888">IF(OR($L888="", $M888=""), "", MIN(IF($L$11:$L$2510=$L888, $M$11:$M$2510)))</f>
        <v/>
      </c>
      <c r="S888" s="18" t="str">
        <f t="array" ref="S888">IF(OR($L888="", $M888=""), "", AVERAGEIF($L$11:$L$2510, $L888, $M$11:$M$2510))</f>
        <v/>
      </c>
      <c r="T888" s="21" t="str">
        <f t="array" ref="T888">IF(OR($L888="", $M888=""), "", MAX(IF($L$11:$L$2510=$L888, $M$11:$M$2510)))</f>
        <v/>
      </c>
      <c r="U888" s="97"/>
      <c r="W888" s="26" t="str">
        <f t="shared" si="146"/>
        <v/>
      </c>
      <c r="X888" s="26" t="str">
        <f t="shared" si="147"/>
        <v/>
      </c>
      <c r="Z888" s="48" t="str">
        <f>IFERROR(INDEX('Standard Runs'!$E$11:$E$65, MATCH($L888, 'Standard Runs'!$D$11:$D$65, 0)), "")</f>
        <v/>
      </c>
      <c r="AB888" s="26" t="str">
        <f t="shared" si="148"/>
        <v/>
      </c>
      <c r="AC888" s="26" t="str">
        <f t="shared" si="149"/>
        <v/>
      </c>
      <c r="AE888" s="26" t="str">
        <f t="shared" si="150"/>
        <v/>
      </c>
      <c r="AG888" s="26" t="str">
        <f>IF($D888="", "", COUNTIF($D$11:$D$2510, "&gt;"&amp;$D888)+1+COUNTIF($D$11:$D888, $D888)-1)</f>
        <v/>
      </c>
      <c r="AH888" s="92" t="str">
        <f t="shared" si="151"/>
        <v/>
      </c>
      <c r="AJ888" s="26" t="str">
        <f t="shared" si="152"/>
        <v/>
      </c>
      <c r="AK888" s="26" t="str">
        <f t="shared" si="153"/>
        <v/>
      </c>
    </row>
    <row r="889" spans="1:37" x14ac:dyDescent="0.25">
      <c r="A889" s="97"/>
      <c r="B889" s="26" t="str">
        <f t="shared" si="143"/>
        <v/>
      </c>
      <c r="C889" s="97"/>
      <c r="D889" s="123"/>
      <c r="E889" s="124"/>
      <c r="F889" s="125"/>
      <c r="G889" s="97"/>
      <c r="H889" s="24" t="str">
        <f>IF($E889="", "", IFERROR(ROUND($E889*INDEX('Intro &amp; Setup'!$BY$8:$BY$9, MATCH($E$8, 'Intro &amp; Setup'!$BX$8:$BX$9, 0)), 2), ""))</f>
        <v/>
      </c>
      <c r="I889" s="18" t="str">
        <f>IF(OR($E889="", $F889=""), "", IF($E$8='Intro &amp; Setup'!$BX$9, $F889/$E889, IF($H$8='Intro &amp; Setup'!$BX$9, $F889/$H889, "")))</f>
        <v/>
      </c>
      <c r="J889" s="21" t="str">
        <f>IF(OR($E889="", $F889=""), "", IF($E$8='Intro &amp; Setup'!$BX$8, $F889/$E889, IF($H$8='Intro &amp; Setup'!$BX$8, $F889/$H889, "")))</f>
        <v/>
      </c>
      <c r="K889" s="97"/>
      <c r="L889" s="42" t="str">
        <f t="array" ref="L889">IF($W889="", "", IFERROR(INDEX('Standard Runs'!$D$11:$D$65, MATCH(1, ('Standard Runs'!$F$11:$F$65&lt;=E889)*('Standard Runs'!$G$11:$G$65&gt;=E889), 0)), ""))</f>
        <v/>
      </c>
      <c r="M889" s="45" t="str">
        <f t="shared" si="144"/>
        <v/>
      </c>
      <c r="N889" s="97"/>
      <c r="O889" s="52" t="str">
        <f t="shared" si="145"/>
        <v/>
      </c>
      <c r="P889" s="53" t="str">
        <f>IF(OR($L889="", $M889=""), "", COUNTIFS($L$11:$L$2510, $L889, $M$11:$M$2510, "&lt;"&amp;$M889)+1+COUNTIFS($L$11:$L889, $L889, $M$11:$M889, $M889)-1)</f>
        <v/>
      </c>
      <c r="Q889" s="97"/>
      <c r="R889" s="57" t="str">
        <f t="array" ref="R889">IF(OR($L889="", $M889=""), "", MIN(IF($L$11:$L$2510=$L889, $M$11:$M$2510)))</f>
        <v/>
      </c>
      <c r="S889" s="18" t="str">
        <f t="array" ref="S889">IF(OR($L889="", $M889=""), "", AVERAGEIF($L$11:$L$2510, $L889, $M$11:$M$2510))</f>
        <v/>
      </c>
      <c r="T889" s="21" t="str">
        <f t="array" ref="T889">IF(OR($L889="", $M889=""), "", MAX(IF($L$11:$L$2510=$L889, $M$11:$M$2510)))</f>
        <v/>
      </c>
      <c r="U889" s="97"/>
      <c r="W889" s="26" t="str">
        <f t="shared" si="146"/>
        <v/>
      </c>
      <c r="X889" s="26" t="str">
        <f t="shared" si="147"/>
        <v/>
      </c>
      <c r="Z889" s="48" t="str">
        <f>IFERROR(INDEX('Standard Runs'!$E$11:$E$65, MATCH($L889, 'Standard Runs'!$D$11:$D$65, 0)), "")</f>
        <v/>
      </c>
      <c r="AB889" s="26" t="str">
        <f t="shared" si="148"/>
        <v/>
      </c>
      <c r="AC889" s="26" t="str">
        <f t="shared" si="149"/>
        <v/>
      </c>
      <c r="AE889" s="26" t="str">
        <f t="shared" si="150"/>
        <v/>
      </c>
      <c r="AG889" s="26" t="str">
        <f>IF($D889="", "", COUNTIF($D$11:$D$2510, "&gt;"&amp;$D889)+1+COUNTIF($D$11:$D889, $D889)-1)</f>
        <v/>
      </c>
      <c r="AH889" s="92" t="str">
        <f t="shared" si="151"/>
        <v/>
      </c>
      <c r="AJ889" s="26" t="str">
        <f t="shared" si="152"/>
        <v/>
      </c>
      <c r="AK889" s="26" t="str">
        <f t="shared" si="153"/>
        <v/>
      </c>
    </row>
    <row r="890" spans="1:37" x14ac:dyDescent="0.25">
      <c r="A890" s="97"/>
      <c r="B890" s="26" t="str">
        <f t="shared" si="143"/>
        <v/>
      </c>
      <c r="C890" s="97"/>
      <c r="D890" s="123"/>
      <c r="E890" s="124"/>
      <c r="F890" s="125"/>
      <c r="G890" s="97"/>
      <c r="H890" s="24" t="str">
        <f>IF($E890="", "", IFERROR(ROUND($E890*INDEX('Intro &amp; Setup'!$BY$8:$BY$9, MATCH($E$8, 'Intro &amp; Setup'!$BX$8:$BX$9, 0)), 2), ""))</f>
        <v/>
      </c>
      <c r="I890" s="18" t="str">
        <f>IF(OR($E890="", $F890=""), "", IF($E$8='Intro &amp; Setup'!$BX$9, $F890/$E890, IF($H$8='Intro &amp; Setup'!$BX$9, $F890/$H890, "")))</f>
        <v/>
      </c>
      <c r="J890" s="21" t="str">
        <f>IF(OR($E890="", $F890=""), "", IF($E$8='Intro &amp; Setup'!$BX$8, $F890/$E890, IF($H$8='Intro &amp; Setup'!$BX$8, $F890/$H890, "")))</f>
        <v/>
      </c>
      <c r="K890" s="97"/>
      <c r="L890" s="42" t="str">
        <f t="array" ref="L890">IF($W890="", "", IFERROR(INDEX('Standard Runs'!$D$11:$D$65, MATCH(1, ('Standard Runs'!$F$11:$F$65&lt;=E890)*('Standard Runs'!$G$11:$G$65&gt;=E890), 0)), ""))</f>
        <v/>
      </c>
      <c r="M890" s="45" t="str">
        <f t="shared" si="144"/>
        <v/>
      </c>
      <c r="N890" s="97"/>
      <c r="O890" s="52" t="str">
        <f t="shared" si="145"/>
        <v/>
      </c>
      <c r="P890" s="53" t="str">
        <f>IF(OR($L890="", $M890=""), "", COUNTIFS($L$11:$L$2510, $L890, $M$11:$M$2510, "&lt;"&amp;$M890)+1+COUNTIFS($L$11:$L890, $L890, $M$11:$M890, $M890)-1)</f>
        <v/>
      </c>
      <c r="Q890" s="97"/>
      <c r="R890" s="57" t="str">
        <f t="array" ref="R890">IF(OR($L890="", $M890=""), "", MIN(IF($L$11:$L$2510=$L890, $M$11:$M$2510)))</f>
        <v/>
      </c>
      <c r="S890" s="18" t="str">
        <f t="array" ref="S890">IF(OR($L890="", $M890=""), "", AVERAGEIF($L$11:$L$2510, $L890, $M$11:$M$2510))</f>
        <v/>
      </c>
      <c r="T890" s="21" t="str">
        <f t="array" ref="T890">IF(OR($L890="", $M890=""), "", MAX(IF($L$11:$L$2510=$L890, $M$11:$M$2510)))</f>
        <v/>
      </c>
      <c r="U890" s="97"/>
      <c r="W890" s="26" t="str">
        <f t="shared" si="146"/>
        <v/>
      </c>
      <c r="X890" s="26" t="str">
        <f t="shared" si="147"/>
        <v/>
      </c>
      <c r="Z890" s="48" t="str">
        <f>IFERROR(INDEX('Standard Runs'!$E$11:$E$65, MATCH($L890, 'Standard Runs'!$D$11:$D$65, 0)), "")</f>
        <v/>
      </c>
      <c r="AB890" s="26" t="str">
        <f t="shared" si="148"/>
        <v/>
      </c>
      <c r="AC890" s="26" t="str">
        <f t="shared" si="149"/>
        <v/>
      </c>
      <c r="AE890" s="26" t="str">
        <f t="shared" si="150"/>
        <v/>
      </c>
      <c r="AG890" s="26" t="str">
        <f>IF($D890="", "", COUNTIF($D$11:$D$2510, "&gt;"&amp;$D890)+1+COUNTIF($D$11:$D890, $D890)-1)</f>
        <v/>
      </c>
      <c r="AH890" s="92" t="str">
        <f t="shared" si="151"/>
        <v/>
      </c>
      <c r="AJ890" s="26" t="str">
        <f t="shared" si="152"/>
        <v/>
      </c>
      <c r="AK890" s="26" t="str">
        <f t="shared" si="153"/>
        <v/>
      </c>
    </row>
    <row r="891" spans="1:37" x14ac:dyDescent="0.25">
      <c r="A891" s="97"/>
      <c r="B891" s="26" t="str">
        <f t="shared" si="143"/>
        <v/>
      </c>
      <c r="C891" s="97"/>
      <c r="D891" s="123"/>
      <c r="E891" s="124"/>
      <c r="F891" s="125"/>
      <c r="G891" s="97"/>
      <c r="H891" s="24" t="str">
        <f>IF($E891="", "", IFERROR(ROUND($E891*INDEX('Intro &amp; Setup'!$BY$8:$BY$9, MATCH($E$8, 'Intro &amp; Setup'!$BX$8:$BX$9, 0)), 2), ""))</f>
        <v/>
      </c>
      <c r="I891" s="18" t="str">
        <f>IF(OR($E891="", $F891=""), "", IF($E$8='Intro &amp; Setup'!$BX$9, $F891/$E891, IF($H$8='Intro &amp; Setup'!$BX$9, $F891/$H891, "")))</f>
        <v/>
      </c>
      <c r="J891" s="21" t="str">
        <f>IF(OR($E891="", $F891=""), "", IF($E$8='Intro &amp; Setup'!$BX$8, $F891/$E891, IF($H$8='Intro &amp; Setup'!$BX$8, $F891/$H891, "")))</f>
        <v/>
      </c>
      <c r="K891" s="97"/>
      <c r="L891" s="42" t="str">
        <f t="array" ref="L891">IF($W891="", "", IFERROR(INDEX('Standard Runs'!$D$11:$D$65, MATCH(1, ('Standard Runs'!$F$11:$F$65&lt;=E891)*('Standard Runs'!$G$11:$G$65&gt;=E891), 0)), ""))</f>
        <v/>
      </c>
      <c r="M891" s="45" t="str">
        <f t="shared" si="144"/>
        <v/>
      </c>
      <c r="N891" s="97"/>
      <c r="O891" s="52" t="str">
        <f t="shared" si="145"/>
        <v/>
      </c>
      <c r="P891" s="53" t="str">
        <f>IF(OR($L891="", $M891=""), "", COUNTIFS($L$11:$L$2510, $L891, $M$11:$M$2510, "&lt;"&amp;$M891)+1+COUNTIFS($L$11:$L891, $L891, $M$11:$M891, $M891)-1)</f>
        <v/>
      </c>
      <c r="Q891" s="97"/>
      <c r="R891" s="57" t="str">
        <f t="array" ref="R891">IF(OR($L891="", $M891=""), "", MIN(IF($L$11:$L$2510=$L891, $M$11:$M$2510)))</f>
        <v/>
      </c>
      <c r="S891" s="18" t="str">
        <f t="array" ref="S891">IF(OR($L891="", $M891=""), "", AVERAGEIF($L$11:$L$2510, $L891, $M$11:$M$2510))</f>
        <v/>
      </c>
      <c r="T891" s="21" t="str">
        <f t="array" ref="T891">IF(OR($L891="", $M891=""), "", MAX(IF($L$11:$L$2510=$L891, $M$11:$M$2510)))</f>
        <v/>
      </c>
      <c r="U891" s="97"/>
      <c r="W891" s="26" t="str">
        <f t="shared" si="146"/>
        <v/>
      </c>
      <c r="X891" s="26" t="str">
        <f t="shared" si="147"/>
        <v/>
      </c>
      <c r="Z891" s="48" t="str">
        <f>IFERROR(INDEX('Standard Runs'!$E$11:$E$65, MATCH($L891, 'Standard Runs'!$D$11:$D$65, 0)), "")</f>
        <v/>
      </c>
      <c r="AB891" s="26" t="str">
        <f t="shared" si="148"/>
        <v/>
      </c>
      <c r="AC891" s="26" t="str">
        <f t="shared" si="149"/>
        <v/>
      </c>
      <c r="AE891" s="26" t="str">
        <f t="shared" si="150"/>
        <v/>
      </c>
      <c r="AG891" s="26" t="str">
        <f>IF($D891="", "", COUNTIF($D$11:$D$2510, "&gt;"&amp;$D891)+1+COUNTIF($D$11:$D891, $D891)-1)</f>
        <v/>
      </c>
      <c r="AH891" s="92" t="str">
        <f t="shared" si="151"/>
        <v/>
      </c>
      <c r="AJ891" s="26" t="str">
        <f t="shared" si="152"/>
        <v/>
      </c>
      <c r="AK891" s="26" t="str">
        <f t="shared" si="153"/>
        <v/>
      </c>
    </row>
    <row r="892" spans="1:37" x14ac:dyDescent="0.25">
      <c r="A892" s="97"/>
      <c r="B892" s="26" t="str">
        <f t="shared" si="143"/>
        <v/>
      </c>
      <c r="C892" s="97"/>
      <c r="D892" s="123"/>
      <c r="E892" s="124"/>
      <c r="F892" s="125"/>
      <c r="G892" s="97"/>
      <c r="H892" s="24" t="str">
        <f>IF($E892="", "", IFERROR(ROUND($E892*INDEX('Intro &amp; Setup'!$BY$8:$BY$9, MATCH($E$8, 'Intro &amp; Setup'!$BX$8:$BX$9, 0)), 2), ""))</f>
        <v/>
      </c>
      <c r="I892" s="18" t="str">
        <f>IF(OR($E892="", $F892=""), "", IF($E$8='Intro &amp; Setup'!$BX$9, $F892/$E892, IF($H$8='Intro &amp; Setup'!$BX$9, $F892/$H892, "")))</f>
        <v/>
      </c>
      <c r="J892" s="21" t="str">
        <f>IF(OR($E892="", $F892=""), "", IF($E$8='Intro &amp; Setup'!$BX$8, $F892/$E892, IF($H$8='Intro &amp; Setup'!$BX$8, $F892/$H892, "")))</f>
        <v/>
      </c>
      <c r="K892" s="97"/>
      <c r="L892" s="42" t="str">
        <f t="array" ref="L892">IF($W892="", "", IFERROR(INDEX('Standard Runs'!$D$11:$D$65, MATCH(1, ('Standard Runs'!$F$11:$F$65&lt;=E892)*('Standard Runs'!$G$11:$G$65&gt;=E892), 0)), ""))</f>
        <v/>
      </c>
      <c r="M892" s="45" t="str">
        <f t="shared" si="144"/>
        <v/>
      </c>
      <c r="N892" s="97"/>
      <c r="O892" s="52" t="str">
        <f t="shared" si="145"/>
        <v/>
      </c>
      <c r="P892" s="53" t="str">
        <f>IF(OR($L892="", $M892=""), "", COUNTIFS($L$11:$L$2510, $L892, $M$11:$M$2510, "&lt;"&amp;$M892)+1+COUNTIFS($L$11:$L892, $L892, $M$11:$M892, $M892)-1)</f>
        <v/>
      </c>
      <c r="Q892" s="97"/>
      <c r="R892" s="57" t="str">
        <f t="array" ref="R892">IF(OR($L892="", $M892=""), "", MIN(IF($L$11:$L$2510=$L892, $M$11:$M$2510)))</f>
        <v/>
      </c>
      <c r="S892" s="18" t="str">
        <f t="array" ref="S892">IF(OR($L892="", $M892=""), "", AVERAGEIF($L$11:$L$2510, $L892, $M$11:$M$2510))</f>
        <v/>
      </c>
      <c r="T892" s="21" t="str">
        <f t="array" ref="T892">IF(OR($L892="", $M892=""), "", MAX(IF($L$11:$L$2510=$L892, $M$11:$M$2510)))</f>
        <v/>
      </c>
      <c r="U892" s="97"/>
      <c r="W892" s="26" t="str">
        <f t="shared" si="146"/>
        <v/>
      </c>
      <c r="X892" s="26" t="str">
        <f t="shared" si="147"/>
        <v/>
      </c>
      <c r="Z892" s="48" t="str">
        <f>IFERROR(INDEX('Standard Runs'!$E$11:$E$65, MATCH($L892, 'Standard Runs'!$D$11:$D$65, 0)), "")</f>
        <v/>
      </c>
      <c r="AB892" s="26" t="str">
        <f t="shared" si="148"/>
        <v/>
      </c>
      <c r="AC892" s="26" t="str">
        <f t="shared" si="149"/>
        <v/>
      </c>
      <c r="AE892" s="26" t="str">
        <f t="shared" si="150"/>
        <v/>
      </c>
      <c r="AG892" s="26" t="str">
        <f>IF($D892="", "", COUNTIF($D$11:$D$2510, "&gt;"&amp;$D892)+1+COUNTIF($D$11:$D892, $D892)-1)</f>
        <v/>
      </c>
      <c r="AH892" s="92" t="str">
        <f t="shared" si="151"/>
        <v/>
      </c>
      <c r="AJ892" s="26" t="str">
        <f t="shared" si="152"/>
        <v/>
      </c>
      <c r="AK892" s="26" t="str">
        <f t="shared" si="153"/>
        <v/>
      </c>
    </row>
    <row r="893" spans="1:37" x14ac:dyDescent="0.25">
      <c r="A893" s="97"/>
      <c r="B893" s="26" t="str">
        <f t="shared" si="143"/>
        <v/>
      </c>
      <c r="C893" s="97"/>
      <c r="D893" s="123"/>
      <c r="E893" s="124"/>
      <c r="F893" s="125"/>
      <c r="G893" s="97"/>
      <c r="H893" s="24" t="str">
        <f>IF($E893="", "", IFERROR(ROUND($E893*INDEX('Intro &amp; Setup'!$BY$8:$BY$9, MATCH($E$8, 'Intro &amp; Setup'!$BX$8:$BX$9, 0)), 2), ""))</f>
        <v/>
      </c>
      <c r="I893" s="18" t="str">
        <f>IF(OR($E893="", $F893=""), "", IF($E$8='Intro &amp; Setup'!$BX$9, $F893/$E893, IF($H$8='Intro &amp; Setup'!$BX$9, $F893/$H893, "")))</f>
        <v/>
      </c>
      <c r="J893" s="21" t="str">
        <f>IF(OR($E893="", $F893=""), "", IF($E$8='Intro &amp; Setup'!$BX$8, $F893/$E893, IF($H$8='Intro &amp; Setup'!$BX$8, $F893/$H893, "")))</f>
        <v/>
      </c>
      <c r="K893" s="97"/>
      <c r="L893" s="42" t="str">
        <f t="array" ref="L893">IF($W893="", "", IFERROR(INDEX('Standard Runs'!$D$11:$D$65, MATCH(1, ('Standard Runs'!$F$11:$F$65&lt;=E893)*('Standard Runs'!$G$11:$G$65&gt;=E893), 0)), ""))</f>
        <v/>
      </c>
      <c r="M893" s="45" t="str">
        <f t="shared" si="144"/>
        <v/>
      </c>
      <c r="N893" s="97"/>
      <c r="O893" s="52" t="str">
        <f t="shared" si="145"/>
        <v/>
      </c>
      <c r="P893" s="53" t="str">
        <f>IF(OR($L893="", $M893=""), "", COUNTIFS($L$11:$L$2510, $L893, $M$11:$M$2510, "&lt;"&amp;$M893)+1+COUNTIFS($L$11:$L893, $L893, $M$11:$M893, $M893)-1)</f>
        <v/>
      </c>
      <c r="Q893" s="97"/>
      <c r="R893" s="57" t="str">
        <f t="array" ref="R893">IF(OR($L893="", $M893=""), "", MIN(IF($L$11:$L$2510=$L893, $M$11:$M$2510)))</f>
        <v/>
      </c>
      <c r="S893" s="18" t="str">
        <f t="array" ref="S893">IF(OR($L893="", $M893=""), "", AVERAGEIF($L$11:$L$2510, $L893, $M$11:$M$2510))</f>
        <v/>
      </c>
      <c r="T893" s="21" t="str">
        <f t="array" ref="T893">IF(OR($L893="", $M893=""), "", MAX(IF($L$11:$L$2510=$L893, $M$11:$M$2510)))</f>
        <v/>
      </c>
      <c r="U893" s="97"/>
      <c r="W893" s="26" t="str">
        <f t="shared" si="146"/>
        <v/>
      </c>
      <c r="X893" s="26" t="str">
        <f t="shared" si="147"/>
        <v/>
      </c>
      <c r="Z893" s="48" t="str">
        <f>IFERROR(INDEX('Standard Runs'!$E$11:$E$65, MATCH($L893, 'Standard Runs'!$D$11:$D$65, 0)), "")</f>
        <v/>
      </c>
      <c r="AB893" s="26" t="str">
        <f t="shared" si="148"/>
        <v/>
      </c>
      <c r="AC893" s="26" t="str">
        <f t="shared" si="149"/>
        <v/>
      </c>
      <c r="AE893" s="26" t="str">
        <f t="shared" si="150"/>
        <v/>
      </c>
      <c r="AG893" s="26" t="str">
        <f>IF($D893="", "", COUNTIF($D$11:$D$2510, "&gt;"&amp;$D893)+1+COUNTIF($D$11:$D893, $D893)-1)</f>
        <v/>
      </c>
      <c r="AH893" s="92" t="str">
        <f t="shared" si="151"/>
        <v/>
      </c>
      <c r="AJ893" s="26" t="str">
        <f t="shared" si="152"/>
        <v/>
      </c>
      <c r="AK893" s="26" t="str">
        <f t="shared" si="153"/>
        <v/>
      </c>
    </row>
    <row r="894" spans="1:37" x14ac:dyDescent="0.25">
      <c r="A894" s="97"/>
      <c r="B894" s="26" t="str">
        <f t="shared" si="143"/>
        <v/>
      </c>
      <c r="C894" s="97"/>
      <c r="D894" s="123"/>
      <c r="E894" s="124"/>
      <c r="F894" s="125"/>
      <c r="G894" s="97"/>
      <c r="H894" s="24" t="str">
        <f>IF($E894="", "", IFERROR(ROUND($E894*INDEX('Intro &amp; Setup'!$BY$8:$BY$9, MATCH($E$8, 'Intro &amp; Setup'!$BX$8:$BX$9, 0)), 2), ""))</f>
        <v/>
      </c>
      <c r="I894" s="18" t="str">
        <f>IF(OR($E894="", $F894=""), "", IF($E$8='Intro &amp; Setup'!$BX$9, $F894/$E894, IF($H$8='Intro &amp; Setup'!$BX$9, $F894/$H894, "")))</f>
        <v/>
      </c>
      <c r="J894" s="21" t="str">
        <f>IF(OR($E894="", $F894=""), "", IF($E$8='Intro &amp; Setup'!$BX$8, $F894/$E894, IF($H$8='Intro &amp; Setup'!$BX$8, $F894/$H894, "")))</f>
        <v/>
      </c>
      <c r="K894" s="97"/>
      <c r="L894" s="42" t="str">
        <f t="array" ref="L894">IF($W894="", "", IFERROR(INDEX('Standard Runs'!$D$11:$D$65, MATCH(1, ('Standard Runs'!$F$11:$F$65&lt;=E894)*('Standard Runs'!$G$11:$G$65&gt;=E894), 0)), ""))</f>
        <v/>
      </c>
      <c r="M894" s="45" t="str">
        <f t="shared" si="144"/>
        <v/>
      </c>
      <c r="N894" s="97"/>
      <c r="O894" s="52" t="str">
        <f t="shared" si="145"/>
        <v/>
      </c>
      <c r="P894" s="53" t="str">
        <f>IF(OR($L894="", $M894=""), "", COUNTIFS($L$11:$L$2510, $L894, $M$11:$M$2510, "&lt;"&amp;$M894)+1+COUNTIFS($L$11:$L894, $L894, $M$11:$M894, $M894)-1)</f>
        <v/>
      </c>
      <c r="Q894" s="97"/>
      <c r="R894" s="57" t="str">
        <f t="array" ref="R894">IF(OR($L894="", $M894=""), "", MIN(IF($L$11:$L$2510=$L894, $M$11:$M$2510)))</f>
        <v/>
      </c>
      <c r="S894" s="18" t="str">
        <f t="array" ref="S894">IF(OR($L894="", $M894=""), "", AVERAGEIF($L$11:$L$2510, $L894, $M$11:$M$2510))</f>
        <v/>
      </c>
      <c r="T894" s="21" t="str">
        <f t="array" ref="T894">IF(OR($L894="", $M894=""), "", MAX(IF($L$11:$L$2510=$L894, $M$11:$M$2510)))</f>
        <v/>
      </c>
      <c r="U894" s="97"/>
      <c r="W894" s="26" t="str">
        <f t="shared" si="146"/>
        <v/>
      </c>
      <c r="X894" s="26" t="str">
        <f t="shared" si="147"/>
        <v/>
      </c>
      <c r="Z894" s="48" t="str">
        <f>IFERROR(INDEX('Standard Runs'!$E$11:$E$65, MATCH($L894, 'Standard Runs'!$D$11:$D$65, 0)), "")</f>
        <v/>
      </c>
      <c r="AB894" s="26" t="str">
        <f t="shared" si="148"/>
        <v/>
      </c>
      <c r="AC894" s="26" t="str">
        <f t="shared" si="149"/>
        <v/>
      </c>
      <c r="AE894" s="26" t="str">
        <f t="shared" si="150"/>
        <v/>
      </c>
      <c r="AG894" s="26" t="str">
        <f>IF($D894="", "", COUNTIF($D$11:$D$2510, "&gt;"&amp;$D894)+1+COUNTIF($D$11:$D894, $D894)-1)</f>
        <v/>
      </c>
      <c r="AH894" s="92" t="str">
        <f t="shared" si="151"/>
        <v/>
      </c>
      <c r="AJ894" s="26" t="str">
        <f t="shared" si="152"/>
        <v/>
      </c>
      <c r="AK894" s="26" t="str">
        <f t="shared" si="153"/>
        <v/>
      </c>
    </row>
    <row r="895" spans="1:37" x14ac:dyDescent="0.25">
      <c r="A895" s="97"/>
      <c r="B895" s="26" t="str">
        <f t="shared" si="143"/>
        <v/>
      </c>
      <c r="C895" s="97"/>
      <c r="D895" s="123"/>
      <c r="E895" s="124"/>
      <c r="F895" s="125"/>
      <c r="G895" s="97"/>
      <c r="H895" s="24" t="str">
        <f>IF($E895="", "", IFERROR(ROUND($E895*INDEX('Intro &amp; Setup'!$BY$8:$BY$9, MATCH($E$8, 'Intro &amp; Setup'!$BX$8:$BX$9, 0)), 2), ""))</f>
        <v/>
      </c>
      <c r="I895" s="18" t="str">
        <f>IF(OR($E895="", $F895=""), "", IF($E$8='Intro &amp; Setup'!$BX$9, $F895/$E895, IF($H$8='Intro &amp; Setup'!$BX$9, $F895/$H895, "")))</f>
        <v/>
      </c>
      <c r="J895" s="21" t="str">
        <f>IF(OR($E895="", $F895=""), "", IF($E$8='Intro &amp; Setup'!$BX$8, $F895/$E895, IF($H$8='Intro &amp; Setup'!$BX$8, $F895/$H895, "")))</f>
        <v/>
      </c>
      <c r="K895" s="97"/>
      <c r="L895" s="42" t="str">
        <f t="array" ref="L895">IF($W895="", "", IFERROR(INDEX('Standard Runs'!$D$11:$D$65, MATCH(1, ('Standard Runs'!$F$11:$F$65&lt;=E895)*('Standard Runs'!$G$11:$G$65&gt;=E895), 0)), ""))</f>
        <v/>
      </c>
      <c r="M895" s="45" t="str">
        <f t="shared" si="144"/>
        <v/>
      </c>
      <c r="N895" s="97"/>
      <c r="O895" s="52" t="str">
        <f t="shared" si="145"/>
        <v/>
      </c>
      <c r="P895" s="53" t="str">
        <f>IF(OR($L895="", $M895=""), "", COUNTIFS($L$11:$L$2510, $L895, $M$11:$M$2510, "&lt;"&amp;$M895)+1+COUNTIFS($L$11:$L895, $L895, $M$11:$M895, $M895)-1)</f>
        <v/>
      </c>
      <c r="Q895" s="97"/>
      <c r="R895" s="57" t="str">
        <f t="array" ref="R895">IF(OR($L895="", $M895=""), "", MIN(IF($L$11:$L$2510=$L895, $M$11:$M$2510)))</f>
        <v/>
      </c>
      <c r="S895" s="18" t="str">
        <f t="array" ref="S895">IF(OR($L895="", $M895=""), "", AVERAGEIF($L$11:$L$2510, $L895, $M$11:$M$2510))</f>
        <v/>
      </c>
      <c r="T895" s="21" t="str">
        <f t="array" ref="T895">IF(OR($L895="", $M895=""), "", MAX(IF($L$11:$L$2510=$L895, $M$11:$M$2510)))</f>
        <v/>
      </c>
      <c r="U895" s="97"/>
      <c r="W895" s="26" t="str">
        <f t="shared" si="146"/>
        <v/>
      </c>
      <c r="X895" s="26" t="str">
        <f t="shared" si="147"/>
        <v/>
      </c>
      <c r="Z895" s="48" t="str">
        <f>IFERROR(INDEX('Standard Runs'!$E$11:$E$65, MATCH($L895, 'Standard Runs'!$D$11:$D$65, 0)), "")</f>
        <v/>
      </c>
      <c r="AB895" s="26" t="str">
        <f t="shared" si="148"/>
        <v/>
      </c>
      <c r="AC895" s="26" t="str">
        <f t="shared" si="149"/>
        <v/>
      </c>
      <c r="AE895" s="26" t="str">
        <f t="shared" si="150"/>
        <v/>
      </c>
      <c r="AG895" s="26" t="str">
        <f>IF($D895="", "", COUNTIF($D$11:$D$2510, "&gt;"&amp;$D895)+1+COUNTIF($D$11:$D895, $D895)-1)</f>
        <v/>
      </c>
      <c r="AH895" s="92" t="str">
        <f t="shared" si="151"/>
        <v/>
      </c>
      <c r="AJ895" s="26" t="str">
        <f t="shared" si="152"/>
        <v/>
      </c>
      <c r="AK895" s="26" t="str">
        <f t="shared" si="153"/>
        <v/>
      </c>
    </row>
    <row r="896" spans="1:37" x14ac:dyDescent="0.25">
      <c r="A896" s="97"/>
      <c r="B896" s="26" t="str">
        <f t="shared" si="143"/>
        <v/>
      </c>
      <c r="C896" s="97"/>
      <c r="D896" s="123"/>
      <c r="E896" s="124"/>
      <c r="F896" s="125"/>
      <c r="G896" s="97"/>
      <c r="H896" s="24" t="str">
        <f>IF($E896="", "", IFERROR(ROUND($E896*INDEX('Intro &amp; Setup'!$BY$8:$BY$9, MATCH($E$8, 'Intro &amp; Setup'!$BX$8:$BX$9, 0)), 2), ""))</f>
        <v/>
      </c>
      <c r="I896" s="18" t="str">
        <f>IF(OR($E896="", $F896=""), "", IF($E$8='Intro &amp; Setup'!$BX$9, $F896/$E896, IF($H$8='Intro &amp; Setup'!$BX$9, $F896/$H896, "")))</f>
        <v/>
      </c>
      <c r="J896" s="21" t="str">
        <f>IF(OR($E896="", $F896=""), "", IF($E$8='Intro &amp; Setup'!$BX$8, $F896/$E896, IF($H$8='Intro &amp; Setup'!$BX$8, $F896/$H896, "")))</f>
        <v/>
      </c>
      <c r="K896" s="97"/>
      <c r="L896" s="42" t="str">
        <f t="array" ref="L896">IF($W896="", "", IFERROR(INDEX('Standard Runs'!$D$11:$D$65, MATCH(1, ('Standard Runs'!$F$11:$F$65&lt;=E896)*('Standard Runs'!$G$11:$G$65&gt;=E896), 0)), ""))</f>
        <v/>
      </c>
      <c r="M896" s="45" t="str">
        <f t="shared" si="144"/>
        <v/>
      </c>
      <c r="N896" s="97"/>
      <c r="O896" s="52" t="str">
        <f t="shared" si="145"/>
        <v/>
      </c>
      <c r="P896" s="53" t="str">
        <f>IF(OR($L896="", $M896=""), "", COUNTIFS($L$11:$L$2510, $L896, $M$11:$M$2510, "&lt;"&amp;$M896)+1+COUNTIFS($L$11:$L896, $L896, $M$11:$M896, $M896)-1)</f>
        <v/>
      </c>
      <c r="Q896" s="97"/>
      <c r="R896" s="57" t="str">
        <f t="array" ref="R896">IF(OR($L896="", $M896=""), "", MIN(IF($L$11:$L$2510=$L896, $M$11:$M$2510)))</f>
        <v/>
      </c>
      <c r="S896" s="18" t="str">
        <f t="array" ref="S896">IF(OR($L896="", $M896=""), "", AVERAGEIF($L$11:$L$2510, $L896, $M$11:$M$2510))</f>
        <v/>
      </c>
      <c r="T896" s="21" t="str">
        <f t="array" ref="T896">IF(OR($L896="", $M896=""), "", MAX(IF($L$11:$L$2510=$L896, $M$11:$M$2510)))</f>
        <v/>
      </c>
      <c r="U896" s="97"/>
      <c r="W896" s="26" t="str">
        <f t="shared" si="146"/>
        <v/>
      </c>
      <c r="X896" s="26" t="str">
        <f t="shared" si="147"/>
        <v/>
      </c>
      <c r="Z896" s="48" t="str">
        <f>IFERROR(INDEX('Standard Runs'!$E$11:$E$65, MATCH($L896, 'Standard Runs'!$D$11:$D$65, 0)), "")</f>
        <v/>
      </c>
      <c r="AB896" s="26" t="str">
        <f t="shared" si="148"/>
        <v/>
      </c>
      <c r="AC896" s="26" t="str">
        <f t="shared" si="149"/>
        <v/>
      </c>
      <c r="AE896" s="26" t="str">
        <f t="shared" si="150"/>
        <v/>
      </c>
      <c r="AG896" s="26" t="str">
        <f>IF($D896="", "", COUNTIF($D$11:$D$2510, "&gt;"&amp;$D896)+1+COUNTIF($D$11:$D896, $D896)-1)</f>
        <v/>
      </c>
      <c r="AH896" s="92" t="str">
        <f t="shared" si="151"/>
        <v/>
      </c>
      <c r="AJ896" s="26" t="str">
        <f t="shared" si="152"/>
        <v/>
      </c>
      <c r="AK896" s="26" t="str">
        <f t="shared" si="153"/>
        <v/>
      </c>
    </row>
    <row r="897" spans="1:37" x14ac:dyDescent="0.25">
      <c r="A897" s="97"/>
      <c r="B897" s="26" t="str">
        <f t="shared" si="143"/>
        <v/>
      </c>
      <c r="C897" s="97"/>
      <c r="D897" s="123"/>
      <c r="E897" s="124"/>
      <c r="F897" s="125"/>
      <c r="G897" s="97"/>
      <c r="H897" s="24" t="str">
        <f>IF($E897="", "", IFERROR(ROUND($E897*INDEX('Intro &amp; Setup'!$BY$8:$BY$9, MATCH($E$8, 'Intro &amp; Setup'!$BX$8:$BX$9, 0)), 2), ""))</f>
        <v/>
      </c>
      <c r="I897" s="18" t="str">
        <f>IF(OR($E897="", $F897=""), "", IF($E$8='Intro &amp; Setup'!$BX$9, $F897/$E897, IF($H$8='Intro &amp; Setup'!$BX$9, $F897/$H897, "")))</f>
        <v/>
      </c>
      <c r="J897" s="21" t="str">
        <f>IF(OR($E897="", $F897=""), "", IF($E$8='Intro &amp; Setup'!$BX$8, $F897/$E897, IF($H$8='Intro &amp; Setup'!$BX$8, $F897/$H897, "")))</f>
        <v/>
      </c>
      <c r="K897" s="97"/>
      <c r="L897" s="42" t="str">
        <f t="array" ref="L897">IF($W897="", "", IFERROR(INDEX('Standard Runs'!$D$11:$D$65, MATCH(1, ('Standard Runs'!$F$11:$F$65&lt;=E897)*('Standard Runs'!$G$11:$G$65&gt;=E897), 0)), ""))</f>
        <v/>
      </c>
      <c r="M897" s="45" t="str">
        <f t="shared" si="144"/>
        <v/>
      </c>
      <c r="N897" s="97"/>
      <c r="O897" s="52" t="str">
        <f t="shared" si="145"/>
        <v/>
      </c>
      <c r="P897" s="53" t="str">
        <f>IF(OR($L897="", $M897=""), "", COUNTIFS($L$11:$L$2510, $L897, $M$11:$M$2510, "&lt;"&amp;$M897)+1+COUNTIFS($L$11:$L897, $L897, $M$11:$M897, $M897)-1)</f>
        <v/>
      </c>
      <c r="Q897" s="97"/>
      <c r="R897" s="57" t="str">
        <f t="array" ref="R897">IF(OR($L897="", $M897=""), "", MIN(IF($L$11:$L$2510=$L897, $M$11:$M$2510)))</f>
        <v/>
      </c>
      <c r="S897" s="18" t="str">
        <f t="array" ref="S897">IF(OR($L897="", $M897=""), "", AVERAGEIF($L$11:$L$2510, $L897, $M$11:$M$2510))</f>
        <v/>
      </c>
      <c r="T897" s="21" t="str">
        <f t="array" ref="T897">IF(OR($L897="", $M897=""), "", MAX(IF($L$11:$L$2510=$L897, $M$11:$M$2510)))</f>
        <v/>
      </c>
      <c r="U897" s="97"/>
      <c r="W897" s="26" t="str">
        <f t="shared" si="146"/>
        <v/>
      </c>
      <c r="X897" s="26" t="str">
        <f t="shared" si="147"/>
        <v/>
      </c>
      <c r="Z897" s="48" t="str">
        <f>IFERROR(INDEX('Standard Runs'!$E$11:$E$65, MATCH($L897, 'Standard Runs'!$D$11:$D$65, 0)), "")</f>
        <v/>
      </c>
      <c r="AB897" s="26" t="str">
        <f t="shared" si="148"/>
        <v/>
      </c>
      <c r="AC897" s="26" t="str">
        <f t="shared" si="149"/>
        <v/>
      </c>
      <c r="AE897" s="26" t="str">
        <f t="shared" si="150"/>
        <v/>
      </c>
      <c r="AG897" s="26" t="str">
        <f>IF($D897="", "", COUNTIF($D$11:$D$2510, "&gt;"&amp;$D897)+1+COUNTIF($D$11:$D897, $D897)-1)</f>
        <v/>
      </c>
      <c r="AH897" s="92" t="str">
        <f t="shared" si="151"/>
        <v/>
      </c>
      <c r="AJ897" s="26" t="str">
        <f t="shared" si="152"/>
        <v/>
      </c>
      <c r="AK897" s="26" t="str">
        <f t="shared" si="153"/>
        <v/>
      </c>
    </row>
    <row r="898" spans="1:37" x14ac:dyDescent="0.25">
      <c r="A898" s="97"/>
      <c r="B898" s="26" t="str">
        <f t="shared" si="143"/>
        <v/>
      </c>
      <c r="C898" s="97"/>
      <c r="D898" s="123"/>
      <c r="E898" s="124"/>
      <c r="F898" s="125"/>
      <c r="G898" s="97"/>
      <c r="H898" s="24" t="str">
        <f>IF($E898="", "", IFERROR(ROUND($E898*INDEX('Intro &amp; Setup'!$BY$8:$BY$9, MATCH($E$8, 'Intro &amp; Setup'!$BX$8:$BX$9, 0)), 2), ""))</f>
        <v/>
      </c>
      <c r="I898" s="18" t="str">
        <f>IF(OR($E898="", $F898=""), "", IF($E$8='Intro &amp; Setup'!$BX$9, $F898/$E898, IF($H$8='Intro &amp; Setup'!$BX$9, $F898/$H898, "")))</f>
        <v/>
      </c>
      <c r="J898" s="21" t="str">
        <f>IF(OR($E898="", $F898=""), "", IF($E$8='Intro &amp; Setup'!$BX$8, $F898/$E898, IF($H$8='Intro &amp; Setup'!$BX$8, $F898/$H898, "")))</f>
        <v/>
      </c>
      <c r="K898" s="97"/>
      <c r="L898" s="42" t="str">
        <f t="array" ref="L898">IF($W898="", "", IFERROR(INDEX('Standard Runs'!$D$11:$D$65, MATCH(1, ('Standard Runs'!$F$11:$F$65&lt;=E898)*('Standard Runs'!$G$11:$G$65&gt;=E898), 0)), ""))</f>
        <v/>
      </c>
      <c r="M898" s="45" t="str">
        <f t="shared" si="144"/>
        <v/>
      </c>
      <c r="N898" s="97"/>
      <c r="O898" s="52" t="str">
        <f t="shared" si="145"/>
        <v/>
      </c>
      <c r="P898" s="53" t="str">
        <f>IF(OR($L898="", $M898=""), "", COUNTIFS($L$11:$L$2510, $L898, $M$11:$M$2510, "&lt;"&amp;$M898)+1+COUNTIFS($L$11:$L898, $L898, $M$11:$M898, $M898)-1)</f>
        <v/>
      </c>
      <c r="Q898" s="97"/>
      <c r="R898" s="57" t="str">
        <f t="array" ref="R898">IF(OR($L898="", $M898=""), "", MIN(IF($L$11:$L$2510=$L898, $M$11:$M$2510)))</f>
        <v/>
      </c>
      <c r="S898" s="18" t="str">
        <f t="array" ref="S898">IF(OR($L898="", $M898=""), "", AVERAGEIF($L$11:$L$2510, $L898, $M$11:$M$2510))</f>
        <v/>
      </c>
      <c r="T898" s="21" t="str">
        <f t="array" ref="T898">IF(OR($L898="", $M898=""), "", MAX(IF($L$11:$L$2510=$L898, $M$11:$M$2510)))</f>
        <v/>
      </c>
      <c r="U898" s="97"/>
      <c r="W898" s="26" t="str">
        <f t="shared" si="146"/>
        <v/>
      </c>
      <c r="X898" s="26" t="str">
        <f t="shared" si="147"/>
        <v/>
      </c>
      <c r="Z898" s="48" t="str">
        <f>IFERROR(INDEX('Standard Runs'!$E$11:$E$65, MATCH($L898, 'Standard Runs'!$D$11:$D$65, 0)), "")</f>
        <v/>
      </c>
      <c r="AB898" s="26" t="str">
        <f t="shared" si="148"/>
        <v/>
      </c>
      <c r="AC898" s="26" t="str">
        <f t="shared" si="149"/>
        <v/>
      </c>
      <c r="AE898" s="26" t="str">
        <f t="shared" si="150"/>
        <v/>
      </c>
      <c r="AG898" s="26" t="str">
        <f>IF($D898="", "", COUNTIF($D$11:$D$2510, "&gt;"&amp;$D898)+1+COUNTIF($D$11:$D898, $D898)-1)</f>
        <v/>
      </c>
      <c r="AH898" s="92" t="str">
        <f t="shared" si="151"/>
        <v/>
      </c>
      <c r="AJ898" s="26" t="str">
        <f t="shared" si="152"/>
        <v/>
      </c>
      <c r="AK898" s="26" t="str">
        <f t="shared" si="153"/>
        <v/>
      </c>
    </row>
    <row r="899" spans="1:37" x14ac:dyDescent="0.25">
      <c r="A899" s="97"/>
      <c r="B899" s="26" t="str">
        <f t="shared" si="143"/>
        <v/>
      </c>
      <c r="C899" s="97"/>
      <c r="D899" s="123"/>
      <c r="E899" s="124"/>
      <c r="F899" s="125"/>
      <c r="G899" s="97"/>
      <c r="H899" s="24" t="str">
        <f>IF($E899="", "", IFERROR(ROUND($E899*INDEX('Intro &amp; Setup'!$BY$8:$BY$9, MATCH($E$8, 'Intro &amp; Setup'!$BX$8:$BX$9, 0)), 2), ""))</f>
        <v/>
      </c>
      <c r="I899" s="18" t="str">
        <f>IF(OR($E899="", $F899=""), "", IF($E$8='Intro &amp; Setup'!$BX$9, $F899/$E899, IF($H$8='Intro &amp; Setup'!$BX$9, $F899/$H899, "")))</f>
        <v/>
      </c>
      <c r="J899" s="21" t="str">
        <f>IF(OR($E899="", $F899=""), "", IF($E$8='Intro &amp; Setup'!$BX$8, $F899/$E899, IF($H$8='Intro &amp; Setup'!$BX$8, $F899/$H899, "")))</f>
        <v/>
      </c>
      <c r="K899" s="97"/>
      <c r="L899" s="42" t="str">
        <f t="array" ref="L899">IF($W899="", "", IFERROR(INDEX('Standard Runs'!$D$11:$D$65, MATCH(1, ('Standard Runs'!$F$11:$F$65&lt;=E899)*('Standard Runs'!$G$11:$G$65&gt;=E899), 0)), ""))</f>
        <v/>
      </c>
      <c r="M899" s="45" t="str">
        <f t="shared" si="144"/>
        <v/>
      </c>
      <c r="N899" s="97"/>
      <c r="O899" s="52" t="str">
        <f t="shared" si="145"/>
        <v/>
      </c>
      <c r="P899" s="53" t="str">
        <f>IF(OR($L899="", $M899=""), "", COUNTIFS($L$11:$L$2510, $L899, $M$11:$M$2510, "&lt;"&amp;$M899)+1+COUNTIFS($L$11:$L899, $L899, $M$11:$M899, $M899)-1)</f>
        <v/>
      </c>
      <c r="Q899" s="97"/>
      <c r="R899" s="57" t="str">
        <f t="array" ref="R899">IF(OR($L899="", $M899=""), "", MIN(IF($L$11:$L$2510=$L899, $M$11:$M$2510)))</f>
        <v/>
      </c>
      <c r="S899" s="18" t="str">
        <f t="array" ref="S899">IF(OR($L899="", $M899=""), "", AVERAGEIF($L$11:$L$2510, $L899, $M$11:$M$2510))</f>
        <v/>
      </c>
      <c r="T899" s="21" t="str">
        <f t="array" ref="T899">IF(OR($L899="", $M899=""), "", MAX(IF($L$11:$L$2510=$L899, $M$11:$M$2510)))</f>
        <v/>
      </c>
      <c r="U899" s="97"/>
      <c r="W899" s="26" t="str">
        <f t="shared" si="146"/>
        <v/>
      </c>
      <c r="X899" s="26" t="str">
        <f t="shared" si="147"/>
        <v/>
      </c>
      <c r="Z899" s="48" t="str">
        <f>IFERROR(INDEX('Standard Runs'!$E$11:$E$65, MATCH($L899, 'Standard Runs'!$D$11:$D$65, 0)), "")</f>
        <v/>
      </c>
      <c r="AB899" s="26" t="str">
        <f t="shared" si="148"/>
        <v/>
      </c>
      <c r="AC899" s="26" t="str">
        <f t="shared" si="149"/>
        <v/>
      </c>
      <c r="AE899" s="26" t="str">
        <f t="shared" si="150"/>
        <v/>
      </c>
      <c r="AG899" s="26" t="str">
        <f>IF($D899="", "", COUNTIF($D$11:$D$2510, "&gt;"&amp;$D899)+1+COUNTIF($D$11:$D899, $D899)-1)</f>
        <v/>
      </c>
      <c r="AH899" s="92" t="str">
        <f t="shared" si="151"/>
        <v/>
      </c>
      <c r="AJ899" s="26" t="str">
        <f t="shared" si="152"/>
        <v/>
      </c>
      <c r="AK899" s="26" t="str">
        <f t="shared" si="153"/>
        <v/>
      </c>
    </row>
    <row r="900" spans="1:37" x14ac:dyDescent="0.25">
      <c r="A900" s="97"/>
      <c r="B900" s="26" t="str">
        <f t="shared" si="143"/>
        <v/>
      </c>
      <c r="C900" s="97"/>
      <c r="D900" s="123"/>
      <c r="E900" s="124"/>
      <c r="F900" s="125"/>
      <c r="G900" s="97"/>
      <c r="H900" s="24" t="str">
        <f>IF($E900="", "", IFERROR(ROUND($E900*INDEX('Intro &amp; Setup'!$BY$8:$BY$9, MATCH($E$8, 'Intro &amp; Setup'!$BX$8:$BX$9, 0)), 2), ""))</f>
        <v/>
      </c>
      <c r="I900" s="18" t="str">
        <f>IF(OR($E900="", $F900=""), "", IF($E$8='Intro &amp; Setup'!$BX$9, $F900/$E900, IF($H$8='Intro &amp; Setup'!$BX$9, $F900/$H900, "")))</f>
        <v/>
      </c>
      <c r="J900" s="21" t="str">
        <f>IF(OR($E900="", $F900=""), "", IF($E$8='Intro &amp; Setup'!$BX$8, $F900/$E900, IF($H$8='Intro &amp; Setup'!$BX$8, $F900/$H900, "")))</f>
        <v/>
      </c>
      <c r="K900" s="97"/>
      <c r="L900" s="42" t="str">
        <f t="array" ref="L900">IF($W900="", "", IFERROR(INDEX('Standard Runs'!$D$11:$D$65, MATCH(1, ('Standard Runs'!$F$11:$F$65&lt;=E900)*('Standard Runs'!$G$11:$G$65&gt;=E900), 0)), ""))</f>
        <v/>
      </c>
      <c r="M900" s="45" t="str">
        <f t="shared" si="144"/>
        <v/>
      </c>
      <c r="N900" s="97"/>
      <c r="O900" s="52" t="str">
        <f t="shared" si="145"/>
        <v/>
      </c>
      <c r="P900" s="53" t="str">
        <f>IF(OR($L900="", $M900=""), "", COUNTIFS($L$11:$L$2510, $L900, $M$11:$M$2510, "&lt;"&amp;$M900)+1+COUNTIFS($L$11:$L900, $L900, $M$11:$M900, $M900)-1)</f>
        <v/>
      </c>
      <c r="Q900" s="97"/>
      <c r="R900" s="57" t="str">
        <f t="array" ref="R900">IF(OR($L900="", $M900=""), "", MIN(IF($L$11:$L$2510=$L900, $M$11:$M$2510)))</f>
        <v/>
      </c>
      <c r="S900" s="18" t="str">
        <f t="array" ref="S900">IF(OR($L900="", $M900=""), "", AVERAGEIF($L$11:$L$2510, $L900, $M$11:$M$2510))</f>
        <v/>
      </c>
      <c r="T900" s="21" t="str">
        <f t="array" ref="T900">IF(OR($L900="", $M900=""), "", MAX(IF($L$11:$L$2510=$L900, $M$11:$M$2510)))</f>
        <v/>
      </c>
      <c r="U900" s="97"/>
      <c r="W900" s="26" t="str">
        <f t="shared" si="146"/>
        <v/>
      </c>
      <c r="X900" s="26" t="str">
        <f t="shared" si="147"/>
        <v/>
      </c>
      <c r="Z900" s="48" t="str">
        <f>IFERROR(INDEX('Standard Runs'!$E$11:$E$65, MATCH($L900, 'Standard Runs'!$D$11:$D$65, 0)), "")</f>
        <v/>
      </c>
      <c r="AB900" s="26" t="str">
        <f t="shared" si="148"/>
        <v/>
      </c>
      <c r="AC900" s="26" t="str">
        <f t="shared" si="149"/>
        <v/>
      </c>
      <c r="AE900" s="26" t="str">
        <f t="shared" si="150"/>
        <v/>
      </c>
      <c r="AG900" s="26" t="str">
        <f>IF($D900="", "", COUNTIF($D$11:$D$2510, "&gt;"&amp;$D900)+1+COUNTIF($D$11:$D900, $D900)-1)</f>
        <v/>
      </c>
      <c r="AH900" s="92" t="str">
        <f t="shared" si="151"/>
        <v/>
      </c>
      <c r="AJ900" s="26" t="str">
        <f t="shared" si="152"/>
        <v/>
      </c>
      <c r="AK900" s="26" t="str">
        <f t="shared" si="153"/>
        <v/>
      </c>
    </row>
    <row r="901" spans="1:37" x14ac:dyDescent="0.25">
      <c r="A901" s="97"/>
      <c r="B901" s="26" t="str">
        <f t="shared" si="143"/>
        <v/>
      </c>
      <c r="C901" s="97"/>
      <c r="D901" s="123"/>
      <c r="E901" s="124"/>
      <c r="F901" s="125"/>
      <c r="G901" s="97"/>
      <c r="H901" s="24" t="str">
        <f>IF($E901="", "", IFERROR(ROUND($E901*INDEX('Intro &amp; Setup'!$BY$8:$BY$9, MATCH($E$8, 'Intro &amp; Setup'!$BX$8:$BX$9, 0)), 2), ""))</f>
        <v/>
      </c>
      <c r="I901" s="18" t="str">
        <f>IF(OR($E901="", $F901=""), "", IF($E$8='Intro &amp; Setup'!$BX$9, $F901/$E901, IF($H$8='Intro &amp; Setup'!$BX$9, $F901/$H901, "")))</f>
        <v/>
      </c>
      <c r="J901" s="21" t="str">
        <f>IF(OR($E901="", $F901=""), "", IF($E$8='Intro &amp; Setup'!$BX$8, $F901/$E901, IF($H$8='Intro &amp; Setup'!$BX$8, $F901/$H901, "")))</f>
        <v/>
      </c>
      <c r="K901" s="97"/>
      <c r="L901" s="42" t="str">
        <f t="array" ref="L901">IF($W901="", "", IFERROR(INDEX('Standard Runs'!$D$11:$D$65, MATCH(1, ('Standard Runs'!$F$11:$F$65&lt;=E901)*('Standard Runs'!$G$11:$G$65&gt;=E901), 0)), ""))</f>
        <v/>
      </c>
      <c r="M901" s="45" t="str">
        <f t="shared" si="144"/>
        <v/>
      </c>
      <c r="N901" s="97"/>
      <c r="O901" s="52" t="str">
        <f t="shared" si="145"/>
        <v/>
      </c>
      <c r="P901" s="53" t="str">
        <f>IF(OR($L901="", $M901=""), "", COUNTIFS($L$11:$L$2510, $L901, $M$11:$M$2510, "&lt;"&amp;$M901)+1+COUNTIFS($L$11:$L901, $L901, $M$11:$M901, $M901)-1)</f>
        <v/>
      </c>
      <c r="Q901" s="97"/>
      <c r="R901" s="57" t="str">
        <f t="array" ref="R901">IF(OR($L901="", $M901=""), "", MIN(IF($L$11:$L$2510=$L901, $M$11:$M$2510)))</f>
        <v/>
      </c>
      <c r="S901" s="18" t="str">
        <f t="array" ref="S901">IF(OR($L901="", $M901=""), "", AVERAGEIF($L$11:$L$2510, $L901, $M$11:$M$2510))</f>
        <v/>
      </c>
      <c r="T901" s="21" t="str">
        <f t="array" ref="T901">IF(OR($L901="", $M901=""), "", MAX(IF($L$11:$L$2510=$L901, $M$11:$M$2510)))</f>
        <v/>
      </c>
      <c r="U901" s="97"/>
      <c r="W901" s="26" t="str">
        <f t="shared" si="146"/>
        <v/>
      </c>
      <c r="X901" s="26" t="str">
        <f t="shared" si="147"/>
        <v/>
      </c>
      <c r="Z901" s="48" t="str">
        <f>IFERROR(INDEX('Standard Runs'!$E$11:$E$65, MATCH($L901, 'Standard Runs'!$D$11:$D$65, 0)), "")</f>
        <v/>
      </c>
      <c r="AB901" s="26" t="str">
        <f t="shared" si="148"/>
        <v/>
      </c>
      <c r="AC901" s="26" t="str">
        <f t="shared" si="149"/>
        <v/>
      </c>
      <c r="AE901" s="26" t="str">
        <f t="shared" si="150"/>
        <v/>
      </c>
      <c r="AG901" s="26" t="str">
        <f>IF($D901="", "", COUNTIF($D$11:$D$2510, "&gt;"&amp;$D901)+1+COUNTIF($D$11:$D901, $D901)-1)</f>
        <v/>
      </c>
      <c r="AH901" s="92" t="str">
        <f t="shared" si="151"/>
        <v/>
      </c>
      <c r="AJ901" s="26" t="str">
        <f t="shared" si="152"/>
        <v/>
      </c>
      <c r="AK901" s="26" t="str">
        <f t="shared" si="153"/>
        <v/>
      </c>
    </row>
    <row r="902" spans="1:37" x14ac:dyDescent="0.25">
      <c r="A902" s="97"/>
      <c r="B902" s="26" t="str">
        <f t="shared" si="143"/>
        <v/>
      </c>
      <c r="C902" s="97"/>
      <c r="D902" s="123"/>
      <c r="E902" s="124"/>
      <c r="F902" s="125"/>
      <c r="G902" s="97"/>
      <c r="H902" s="24" t="str">
        <f>IF($E902="", "", IFERROR(ROUND($E902*INDEX('Intro &amp; Setup'!$BY$8:$BY$9, MATCH($E$8, 'Intro &amp; Setup'!$BX$8:$BX$9, 0)), 2), ""))</f>
        <v/>
      </c>
      <c r="I902" s="18" t="str">
        <f>IF(OR($E902="", $F902=""), "", IF($E$8='Intro &amp; Setup'!$BX$9, $F902/$E902, IF($H$8='Intro &amp; Setup'!$BX$9, $F902/$H902, "")))</f>
        <v/>
      </c>
      <c r="J902" s="21" t="str">
        <f>IF(OR($E902="", $F902=""), "", IF($E$8='Intro &amp; Setup'!$BX$8, $F902/$E902, IF($H$8='Intro &amp; Setup'!$BX$8, $F902/$H902, "")))</f>
        <v/>
      </c>
      <c r="K902" s="97"/>
      <c r="L902" s="42" t="str">
        <f t="array" ref="L902">IF($W902="", "", IFERROR(INDEX('Standard Runs'!$D$11:$D$65, MATCH(1, ('Standard Runs'!$F$11:$F$65&lt;=E902)*('Standard Runs'!$G$11:$G$65&gt;=E902), 0)), ""))</f>
        <v/>
      </c>
      <c r="M902" s="45" t="str">
        <f t="shared" si="144"/>
        <v/>
      </c>
      <c r="N902" s="97"/>
      <c r="O902" s="52" t="str">
        <f t="shared" si="145"/>
        <v/>
      </c>
      <c r="P902" s="53" t="str">
        <f>IF(OR($L902="", $M902=""), "", COUNTIFS($L$11:$L$2510, $L902, $M$11:$M$2510, "&lt;"&amp;$M902)+1+COUNTIFS($L$11:$L902, $L902, $M$11:$M902, $M902)-1)</f>
        <v/>
      </c>
      <c r="Q902" s="97"/>
      <c r="R902" s="57" t="str">
        <f t="array" ref="R902">IF(OR($L902="", $M902=""), "", MIN(IF($L$11:$L$2510=$L902, $M$11:$M$2510)))</f>
        <v/>
      </c>
      <c r="S902" s="18" t="str">
        <f t="array" ref="S902">IF(OR($L902="", $M902=""), "", AVERAGEIF($L$11:$L$2510, $L902, $M$11:$M$2510))</f>
        <v/>
      </c>
      <c r="T902" s="21" t="str">
        <f t="array" ref="T902">IF(OR($L902="", $M902=""), "", MAX(IF($L$11:$L$2510=$L902, $M$11:$M$2510)))</f>
        <v/>
      </c>
      <c r="U902" s="97"/>
      <c r="W902" s="26" t="str">
        <f t="shared" si="146"/>
        <v/>
      </c>
      <c r="X902" s="26" t="str">
        <f t="shared" si="147"/>
        <v/>
      </c>
      <c r="Z902" s="48" t="str">
        <f>IFERROR(INDEX('Standard Runs'!$E$11:$E$65, MATCH($L902, 'Standard Runs'!$D$11:$D$65, 0)), "")</f>
        <v/>
      </c>
      <c r="AB902" s="26" t="str">
        <f t="shared" si="148"/>
        <v/>
      </c>
      <c r="AC902" s="26" t="str">
        <f t="shared" si="149"/>
        <v/>
      </c>
      <c r="AE902" s="26" t="str">
        <f t="shared" si="150"/>
        <v/>
      </c>
      <c r="AG902" s="26" t="str">
        <f>IF($D902="", "", COUNTIF($D$11:$D$2510, "&gt;"&amp;$D902)+1+COUNTIF($D$11:$D902, $D902)-1)</f>
        <v/>
      </c>
      <c r="AH902" s="92" t="str">
        <f t="shared" si="151"/>
        <v/>
      </c>
      <c r="AJ902" s="26" t="str">
        <f t="shared" si="152"/>
        <v/>
      </c>
      <c r="AK902" s="26" t="str">
        <f t="shared" si="153"/>
        <v/>
      </c>
    </row>
    <row r="903" spans="1:37" x14ac:dyDescent="0.25">
      <c r="A903" s="97"/>
      <c r="B903" s="26" t="str">
        <f t="shared" si="143"/>
        <v/>
      </c>
      <c r="C903" s="97"/>
      <c r="D903" s="123"/>
      <c r="E903" s="124"/>
      <c r="F903" s="125"/>
      <c r="G903" s="97"/>
      <c r="H903" s="24" t="str">
        <f>IF($E903="", "", IFERROR(ROUND($E903*INDEX('Intro &amp; Setup'!$BY$8:$BY$9, MATCH($E$8, 'Intro &amp; Setup'!$BX$8:$BX$9, 0)), 2), ""))</f>
        <v/>
      </c>
      <c r="I903" s="18" t="str">
        <f>IF(OR($E903="", $F903=""), "", IF($E$8='Intro &amp; Setup'!$BX$9, $F903/$E903, IF($H$8='Intro &amp; Setup'!$BX$9, $F903/$H903, "")))</f>
        <v/>
      </c>
      <c r="J903" s="21" t="str">
        <f>IF(OR($E903="", $F903=""), "", IF($E$8='Intro &amp; Setup'!$BX$8, $F903/$E903, IF($H$8='Intro &amp; Setup'!$BX$8, $F903/$H903, "")))</f>
        <v/>
      </c>
      <c r="K903" s="97"/>
      <c r="L903" s="42" t="str">
        <f t="array" ref="L903">IF($W903="", "", IFERROR(INDEX('Standard Runs'!$D$11:$D$65, MATCH(1, ('Standard Runs'!$F$11:$F$65&lt;=E903)*('Standard Runs'!$G$11:$G$65&gt;=E903), 0)), ""))</f>
        <v/>
      </c>
      <c r="M903" s="45" t="str">
        <f t="shared" si="144"/>
        <v/>
      </c>
      <c r="N903" s="97"/>
      <c r="O903" s="52" t="str">
        <f t="shared" si="145"/>
        <v/>
      </c>
      <c r="P903" s="53" t="str">
        <f>IF(OR($L903="", $M903=""), "", COUNTIFS($L$11:$L$2510, $L903, $M$11:$M$2510, "&lt;"&amp;$M903)+1+COUNTIFS($L$11:$L903, $L903, $M$11:$M903, $M903)-1)</f>
        <v/>
      </c>
      <c r="Q903" s="97"/>
      <c r="R903" s="57" t="str">
        <f t="array" ref="R903">IF(OR($L903="", $M903=""), "", MIN(IF($L$11:$L$2510=$L903, $M$11:$M$2510)))</f>
        <v/>
      </c>
      <c r="S903" s="18" t="str">
        <f t="array" ref="S903">IF(OR($L903="", $M903=""), "", AVERAGEIF($L$11:$L$2510, $L903, $M$11:$M$2510))</f>
        <v/>
      </c>
      <c r="T903" s="21" t="str">
        <f t="array" ref="T903">IF(OR($L903="", $M903=""), "", MAX(IF($L$11:$L$2510=$L903, $M$11:$M$2510)))</f>
        <v/>
      </c>
      <c r="U903" s="97"/>
      <c r="W903" s="26" t="str">
        <f t="shared" si="146"/>
        <v/>
      </c>
      <c r="X903" s="26" t="str">
        <f t="shared" si="147"/>
        <v/>
      </c>
      <c r="Z903" s="48" t="str">
        <f>IFERROR(INDEX('Standard Runs'!$E$11:$E$65, MATCH($L903, 'Standard Runs'!$D$11:$D$65, 0)), "")</f>
        <v/>
      </c>
      <c r="AB903" s="26" t="str">
        <f t="shared" si="148"/>
        <v/>
      </c>
      <c r="AC903" s="26" t="str">
        <f t="shared" si="149"/>
        <v/>
      </c>
      <c r="AE903" s="26" t="str">
        <f t="shared" si="150"/>
        <v/>
      </c>
      <c r="AG903" s="26" t="str">
        <f>IF($D903="", "", COUNTIF($D$11:$D$2510, "&gt;"&amp;$D903)+1+COUNTIF($D$11:$D903, $D903)-1)</f>
        <v/>
      </c>
      <c r="AH903" s="92" t="str">
        <f t="shared" si="151"/>
        <v/>
      </c>
      <c r="AJ903" s="26" t="str">
        <f t="shared" si="152"/>
        <v/>
      </c>
      <c r="AK903" s="26" t="str">
        <f t="shared" si="153"/>
        <v/>
      </c>
    </row>
    <row r="904" spans="1:37" x14ac:dyDescent="0.25">
      <c r="A904" s="97"/>
      <c r="B904" s="26" t="str">
        <f t="shared" si="143"/>
        <v/>
      </c>
      <c r="C904" s="97"/>
      <c r="D904" s="123"/>
      <c r="E904" s="124"/>
      <c r="F904" s="125"/>
      <c r="G904" s="97"/>
      <c r="H904" s="24" t="str">
        <f>IF($E904="", "", IFERROR(ROUND($E904*INDEX('Intro &amp; Setup'!$BY$8:$BY$9, MATCH($E$8, 'Intro &amp; Setup'!$BX$8:$BX$9, 0)), 2), ""))</f>
        <v/>
      </c>
      <c r="I904" s="18" t="str">
        <f>IF(OR($E904="", $F904=""), "", IF($E$8='Intro &amp; Setup'!$BX$9, $F904/$E904, IF($H$8='Intro &amp; Setup'!$BX$9, $F904/$H904, "")))</f>
        <v/>
      </c>
      <c r="J904" s="21" t="str">
        <f>IF(OR($E904="", $F904=""), "", IF($E$8='Intro &amp; Setup'!$BX$8, $F904/$E904, IF($H$8='Intro &amp; Setup'!$BX$8, $F904/$H904, "")))</f>
        <v/>
      </c>
      <c r="K904" s="97"/>
      <c r="L904" s="42" t="str">
        <f t="array" ref="L904">IF($W904="", "", IFERROR(INDEX('Standard Runs'!$D$11:$D$65, MATCH(1, ('Standard Runs'!$F$11:$F$65&lt;=E904)*('Standard Runs'!$G$11:$G$65&gt;=E904), 0)), ""))</f>
        <v/>
      </c>
      <c r="M904" s="45" t="str">
        <f t="shared" si="144"/>
        <v/>
      </c>
      <c r="N904" s="97"/>
      <c r="O904" s="52" t="str">
        <f t="shared" si="145"/>
        <v/>
      </c>
      <c r="P904" s="53" t="str">
        <f>IF(OR($L904="", $M904=""), "", COUNTIFS($L$11:$L$2510, $L904, $M$11:$M$2510, "&lt;"&amp;$M904)+1+COUNTIFS($L$11:$L904, $L904, $M$11:$M904, $M904)-1)</f>
        <v/>
      </c>
      <c r="Q904" s="97"/>
      <c r="R904" s="57" t="str">
        <f t="array" ref="R904">IF(OR($L904="", $M904=""), "", MIN(IF($L$11:$L$2510=$L904, $M$11:$M$2510)))</f>
        <v/>
      </c>
      <c r="S904" s="18" t="str">
        <f t="array" ref="S904">IF(OR($L904="", $M904=""), "", AVERAGEIF($L$11:$L$2510, $L904, $M$11:$M$2510))</f>
        <v/>
      </c>
      <c r="T904" s="21" t="str">
        <f t="array" ref="T904">IF(OR($L904="", $M904=""), "", MAX(IF($L$11:$L$2510=$L904, $M$11:$M$2510)))</f>
        <v/>
      </c>
      <c r="U904" s="97"/>
      <c r="W904" s="26" t="str">
        <f t="shared" si="146"/>
        <v/>
      </c>
      <c r="X904" s="26" t="str">
        <f t="shared" si="147"/>
        <v/>
      </c>
      <c r="Z904" s="48" t="str">
        <f>IFERROR(INDEX('Standard Runs'!$E$11:$E$65, MATCH($L904, 'Standard Runs'!$D$11:$D$65, 0)), "")</f>
        <v/>
      </c>
      <c r="AB904" s="26" t="str">
        <f t="shared" si="148"/>
        <v/>
      </c>
      <c r="AC904" s="26" t="str">
        <f t="shared" si="149"/>
        <v/>
      </c>
      <c r="AE904" s="26" t="str">
        <f t="shared" si="150"/>
        <v/>
      </c>
      <c r="AG904" s="26" t="str">
        <f>IF($D904="", "", COUNTIF($D$11:$D$2510, "&gt;"&amp;$D904)+1+COUNTIF($D$11:$D904, $D904)-1)</f>
        <v/>
      </c>
      <c r="AH904" s="92" t="str">
        <f t="shared" si="151"/>
        <v/>
      </c>
      <c r="AJ904" s="26" t="str">
        <f t="shared" si="152"/>
        <v/>
      </c>
      <c r="AK904" s="26" t="str">
        <f t="shared" si="153"/>
        <v/>
      </c>
    </row>
    <row r="905" spans="1:37" x14ac:dyDescent="0.25">
      <c r="A905" s="97"/>
      <c r="B905" s="26" t="str">
        <f t="shared" si="143"/>
        <v/>
      </c>
      <c r="C905" s="97"/>
      <c r="D905" s="123"/>
      <c r="E905" s="124"/>
      <c r="F905" s="125"/>
      <c r="G905" s="97"/>
      <c r="H905" s="24" t="str">
        <f>IF($E905="", "", IFERROR(ROUND($E905*INDEX('Intro &amp; Setup'!$BY$8:$BY$9, MATCH($E$8, 'Intro &amp; Setup'!$BX$8:$BX$9, 0)), 2), ""))</f>
        <v/>
      </c>
      <c r="I905" s="18" t="str">
        <f>IF(OR($E905="", $F905=""), "", IF($E$8='Intro &amp; Setup'!$BX$9, $F905/$E905, IF($H$8='Intro &amp; Setup'!$BX$9, $F905/$H905, "")))</f>
        <v/>
      </c>
      <c r="J905" s="21" t="str">
        <f>IF(OR($E905="", $F905=""), "", IF($E$8='Intro &amp; Setup'!$BX$8, $F905/$E905, IF($H$8='Intro &amp; Setup'!$BX$8, $F905/$H905, "")))</f>
        <v/>
      </c>
      <c r="K905" s="97"/>
      <c r="L905" s="42" t="str">
        <f t="array" ref="L905">IF($W905="", "", IFERROR(INDEX('Standard Runs'!$D$11:$D$65, MATCH(1, ('Standard Runs'!$F$11:$F$65&lt;=E905)*('Standard Runs'!$G$11:$G$65&gt;=E905), 0)), ""))</f>
        <v/>
      </c>
      <c r="M905" s="45" t="str">
        <f t="shared" si="144"/>
        <v/>
      </c>
      <c r="N905" s="97"/>
      <c r="O905" s="52" t="str">
        <f t="shared" si="145"/>
        <v/>
      </c>
      <c r="P905" s="53" t="str">
        <f>IF(OR($L905="", $M905=""), "", COUNTIFS($L$11:$L$2510, $L905, $M$11:$M$2510, "&lt;"&amp;$M905)+1+COUNTIFS($L$11:$L905, $L905, $M$11:$M905, $M905)-1)</f>
        <v/>
      </c>
      <c r="Q905" s="97"/>
      <c r="R905" s="57" t="str">
        <f t="array" ref="R905">IF(OR($L905="", $M905=""), "", MIN(IF($L$11:$L$2510=$L905, $M$11:$M$2510)))</f>
        <v/>
      </c>
      <c r="S905" s="18" t="str">
        <f t="array" ref="S905">IF(OR($L905="", $M905=""), "", AVERAGEIF($L$11:$L$2510, $L905, $M$11:$M$2510))</f>
        <v/>
      </c>
      <c r="T905" s="21" t="str">
        <f t="array" ref="T905">IF(OR($L905="", $M905=""), "", MAX(IF($L$11:$L$2510=$L905, $M$11:$M$2510)))</f>
        <v/>
      </c>
      <c r="U905" s="97"/>
      <c r="W905" s="26" t="str">
        <f t="shared" si="146"/>
        <v/>
      </c>
      <c r="X905" s="26" t="str">
        <f t="shared" si="147"/>
        <v/>
      </c>
      <c r="Z905" s="48" t="str">
        <f>IFERROR(INDEX('Standard Runs'!$E$11:$E$65, MATCH($L905, 'Standard Runs'!$D$11:$D$65, 0)), "")</f>
        <v/>
      </c>
      <c r="AB905" s="26" t="str">
        <f t="shared" si="148"/>
        <v/>
      </c>
      <c r="AC905" s="26" t="str">
        <f t="shared" si="149"/>
        <v/>
      </c>
      <c r="AE905" s="26" t="str">
        <f t="shared" si="150"/>
        <v/>
      </c>
      <c r="AG905" s="26" t="str">
        <f>IF($D905="", "", COUNTIF($D$11:$D$2510, "&gt;"&amp;$D905)+1+COUNTIF($D$11:$D905, $D905)-1)</f>
        <v/>
      </c>
      <c r="AH905" s="92" t="str">
        <f t="shared" si="151"/>
        <v/>
      </c>
      <c r="AJ905" s="26" t="str">
        <f t="shared" si="152"/>
        <v/>
      </c>
      <c r="AK905" s="26" t="str">
        <f t="shared" si="153"/>
        <v/>
      </c>
    </row>
    <row r="906" spans="1:37" x14ac:dyDescent="0.25">
      <c r="A906" s="97"/>
      <c r="B906" s="26" t="str">
        <f t="shared" si="143"/>
        <v/>
      </c>
      <c r="C906" s="97"/>
      <c r="D906" s="123"/>
      <c r="E906" s="124"/>
      <c r="F906" s="125"/>
      <c r="G906" s="97"/>
      <c r="H906" s="24" t="str">
        <f>IF($E906="", "", IFERROR(ROUND($E906*INDEX('Intro &amp; Setup'!$BY$8:$BY$9, MATCH($E$8, 'Intro &amp; Setup'!$BX$8:$BX$9, 0)), 2), ""))</f>
        <v/>
      </c>
      <c r="I906" s="18" t="str">
        <f>IF(OR($E906="", $F906=""), "", IF($E$8='Intro &amp; Setup'!$BX$9, $F906/$E906, IF($H$8='Intro &amp; Setup'!$BX$9, $F906/$H906, "")))</f>
        <v/>
      </c>
      <c r="J906" s="21" t="str">
        <f>IF(OR($E906="", $F906=""), "", IF($E$8='Intro &amp; Setup'!$BX$8, $F906/$E906, IF($H$8='Intro &amp; Setup'!$BX$8, $F906/$H906, "")))</f>
        <v/>
      </c>
      <c r="K906" s="97"/>
      <c r="L906" s="42" t="str">
        <f t="array" ref="L906">IF($W906="", "", IFERROR(INDEX('Standard Runs'!$D$11:$D$65, MATCH(1, ('Standard Runs'!$F$11:$F$65&lt;=E906)*('Standard Runs'!$G$11:$G$65&gt;=E906), 0)), ""))</f>
        <v/>
      </c>
      <c r="M906" s="45" t="str">
        <f t="shared" si="144"/>
        <v/>
      </c>
      <c r="N906" s="97"/>
      <c r="O906" s="52" t="str">
        <f t="shared" si="145"/>
        <v/>
      </c>
      <c r="P906" s="53" t="str">
        <f>IF(OR($L906="", $M906=""), "", COUNTIFS($L$11:$L$2510, $L906, $M$11:$M$2510, "&lt;"&amp;$M906)+1+COUNTIFS($L$11:$L906, $L906, $M$11:$M906, $M906)-1)</f>
        <v/>
      </c>
      <c r="Q906" s="97"/>
      <c r="R906" s="57" t="str">
        <f t="array" ref="R906">IF(OR($L906="", $M906=""), "", MIN(IF($L$11:$L$2510=$L906, $M$11:$M$2510)))</f>
        <v/>
      </c>
      <c r="S906" s="18" t="str">
        <f t="array" ref="S906">IF(OR($L906="", $M906=""), "", AVERAGEIF($L$11:$L$2510, $L906, $M$11:$M$2510))</f>
        <v/>
      </c>
      <c r="T906" s="21" t="str">
        <f t="array" ref="T906">IF(OR($L906="", $M906=""), "", MAX(IF($L$11:$L$2510=$L906, $M$11:$M$2510)))</f>
        <v/>
      </c>
      <c r="U906" s="97"/>
      <c r="W906" s="26" t="str">
        <f t="shared" si="146"/>
        <v/>
      </c>
      <c r="X906" s="26" t="str">
        <f t="shared" si="147"/>
        <v/>
      </c>
      <c r="Z906" s="48" t="str">
        <f>IFERROR(INDEX('Standard Runs'!$E$11:$E$65, MATCH($L906, 'Standard Runs'!$D$11:$D$65, 0)), "")</f>
        <v/>
      </c>
      <c r="AB906" s="26" t="str">
        <f t="shared" si="148"/>
        <v/>
      </c>
      <c r="AC906" s="26" t="str">
        <f t="shared" si="149"/>
        <v/>
      </c>
      <c r="AE906" s="26" t="str">
        <f t="shared" si="150"/>
        <v/>
      </c>
      <c r="AG906" s="26" t="str">
        <f>IF($D906="", "", COUNTIF($D$11:$D$2510, "&gt;"&amp;$D906)+1+COUNTIF($D$11:$D906, $D906)-1)</f>
        <v/>
      </c>
      <c r="AH906" s="92" t="str">
        <f t="shared" si="151"/>
        <v/>
      </c>
      <c r="AJ906" s="26" t="str">
        <f t="shared" si="152"/>
        <v/>
      </c>
      <c r="AK906" s="26" t="str">
        <f t="shared" si="153"/>
        <v/>
      </c>
    </row>
    <row r="907" spans="1:37" x14ac:dyDescent="0.25">
      <c r="A907" s="97"/>
      <c r="B907" s="26" t="str">
        <f t="shared" si="143"/>
        <v/>
      </c>
      <c r="C907" s="97"/>
      <c r="D907" s="123"/>
      <c r="E907" s="124"/>
      <c r="F907" s="125"/>
      <c r="G907" s="97"/>
      <c r="H907" s="24" t="str">
        <f>IF($E907="", "", IFERROR(ROUND($E907*INDEX('Intro &amp; Setup'!$BY$8:$BY$9, MATCH($E$8, 'Intro &amp; Setup'!$BX$8:$BX$9, 0)), 2), ""))</f>
        <v/>
      </c>
      <c r="I907" s="18" t="str">
        <f>IF(OR($E907="", $F907=""), "", IF($E$8='Intro &amp; Setup'!$BX$9, $F907/$E907, IF($H$8='Intro &amp; Setup'!$BX$9, $F907/$H907, "")))</f>
        <v/>
      </c>
      <c r="J907" s="21" t="str">
        <f>IF(OR($E907="", $F907=""), "", IF($E$8='Intro &amp; Setup'!$BX$8, $F907/$E907, IF($H$8='Intro &amp; Setup'!$BX$8, $F907/$H907, "")))</f>
        <v/>
      </c>
      <c r="K907" s="97"/>
      <c r="L907" s="42" t="str">
        <f t="array" ref="L907">IF($W907="", "", IFERROR(INDEX('Standard Runs'!$D$11:$D$65, MATCH(1, ('Standard Runs'!$F$11:$F$65&lt;=E907)*('Standard Runs'!$G$11:$G$65&gt;=E907), 0)), ""))</f>
        <v/>
      </c>
      <c r="M907" s="45" t="str">
        <f t="shared" si="144"/>
        <v/>
      </c>
      <c r="N907" s="97"/>
      <c r="O907" s="52" t="str">
        <f t="shared" si="145"/>
        <v/>
      </c>
      <c r="P907" s="53" t="str">
        <f>IF(OR($L907="", $M907=""), "", COUNTIFS($L$11:$L$2510, $L907, $M$11:$M$2510, "&lt;"&amp;$M907)+1+COUNTIFS($L$11:$L907, $L907, $M$11:$M907, $M907)-1)</f>
        <v/>
      </c>
      <c r="Q907" s="97"/>
      <c r="R907" s="57" t="str">
        <f t="array" ref="R907">IF(OR($L907="", $M907=""), "", MIN(IF($L$11:$L$2510=$L907, $M$11:$M$2510)))</f>
        <v/>
      </c>
      <c r="S907" s="18" t="str">
        <f t="array" ref="S907">IF(OR($L907="", $M907=""), "", AVERAGEIF($L$11:$L$2510, $L907, $M$11:$M$2510))</f>
        <v/>
      </c>
      <c r="T907" s="21" t="str">
        <f t="array" ref="T907">IF(OR($L907="", $M907=""), "", MAX(IF($L$11:$L$2510=$L907, $M$11:$M$2510)))</f>
        <v/>
      </c>
      <c r="U907" s="97"/>
      <c r="W907" s="26" t="str">
        <f t="shared" si="146"/>
        <v/>
      </c>
      <c r="X907" s="26" t="str">
        <f t="shared" si="147"/>
        <v/>
      </c>
      <c r="Z907" s="48" t="str">
        <f>IFERROR(INDEX('Standard Runs'!$E$11:$E$65, MATCH($L907, 'Standard Runs'!$D$11:$D$65, 0)), "")</f>
        <v/>
      </c>
      <c r="AB907" s="26" t="str">
        <f t="shared" si="148"/>
        <v/>
      </c>
      <c r="AC907" s="26" t="str">
        <f t="shared" si="149"/>
        <v/>
      </c>
      <c r="AE907" s="26" t="str">
        <f t="shared" si="150"/>
        <v/>
      </c>
      <c r="AG907" s="26" t="str">
        <f>IF($D907="", "", COUNTIF($D$11:$D$2510, "&gt;"&amp;$D907)+1+COUNTIF($D$11:$D907, $D907)-1)</f>
        <v/>
      </c>
      <c r="AH907" s="92" t="str">
        <f t="shared" si="151"/>
        <v/>
      </c>
      <c r="AJ907" s="26" t="str">
        <f t="shared" si="152"/>
        <v/>
      </c>
      <c r="AK907" s="26" t="str">
        <f t="shared" si="153"/>
        <v/>
      </c>
    </row>
    <row r="908" spans="1:37" x14ac:dyDescent="0.25">
      <c r="A908" s="97"/>
      <c r="B908" s="26" t="str">
        <f t="shared" ref="B908:B971" si="154">IF($P908="", "", IFERROR(INDEX($X$3:$X$5, MATCH($P908, $Y$3:$Y$5, 0)), ""))</f>
        <v/>
      </c>
      <c r="C908" s="97"/>
      <c r="D908" s="123"/>
      <c r="E908" s="124"/>
      <c r="F908" s="125"/>
      <c r="G908" s="97"/>
      <c r="H908" s="24" t="str">
        <f>IF($E908="", "", IFERROR(ROUND($E908*INDEX('Intro &amp; Setup'!$BY$8:$BY$9, MATCH($E$8, 'Intro &amp; Setup'!$BX$8:$BX$9, 0)), 2), ""))</f>
        <v/>
      </c>
      <c r="I908" s="18" t="str">
        <f>IF(OR($E908="", $F908=""), "", IF($E$8='Intro &amp; Setup'!$BX$9, $F908/$E908, IF($H$8='Intro &amp; Setup'!$BX$9, $F908/$H908, "")))</f>
        <v/>
      </c>
      <c r="J908" s="21" t="str">
        <f>IF(OR($E908="", $F908=""), "", IF($E$8='Intro &amp; Setup'!$BX$8, $F908/$E908, IF($H$8='Intro &amp; Setup'!$BX$8, $F908/$H908, "")))</f>
        <v/>
      </c>
      <c r="K908" s="97"/>
      <c r="L908" s="42" t="str">
        <f t="array" ref="L908">IF($W908="", "", IFERROR(INDEX('Standard Runs'!$D$11:$D$65, MATCH(1, ('Standard Runs'!$F$11:$F$65&lt;=E908)*('Standard Runs'!$G$11:$G$65&gt;=E908), 0)), ""))</f>
        <v/>
      </c>
      <c r="M908" s="45" t="str">
        <f t="shared" ref="M908:M971" si="155">IFERROR($F908/$E908*$Z908, "")</f>
        <v/>
      </c>
      <c r="N908" s="97"/>
      <c r="O908" s="52" t="str">
        <f t="shared" ref="O908:O971" si="156">IF($L908="", "", COUNTIF($L$11:$L$2510, $L908))</f>
        <v/>
      </c>
      <c r="P908" s="53" t="str">
        <f>IF(OR($L908="", $M908=""), "", COUNTIFS($L$11:$L$2510, $L908, $M$11:$M$2510, "&lt;"&amp;$M908)+1+COUNTIFS($L$11:$L908, $L908, $M$11:$M908, $M908)-1)</f>
        <v/>
      </c>
      <c r="Q908" s="97"/>
      <c r="R908" s="57" t="str">
        <f t="array" ref="R908">IF(OR($L908="", $M908=""), "", MIN(IF($L$11:$L$2510=$L908, $M$11:$M$2510)))</f>
        <v/>
      </c>
      <c r="S908" s="18" t="str">
        <f t="array" ref="S908">IF(OR($L908="", $M908=""), "", AVERAGEIF($L$11:$L$2510, $L908, $M$11:$M$2510))</f>
        <v/>
      </c>
      <c r="T908" s="21" t="str">
        <f t="array" ref="T908">IF(OR($L908="", $M908=""), "", MAX(IF($L$11:$L$2510=$L908, $M$11:$M$2510)))</f>
        <v/>
      </c>
      <c r="U908" s="97"/>
      <c r="W908" s="26" t="str">
        <f t="shared" ref="W908:W971" si="157">IF(AND($D908="", $E908="", $F908=""), "", "X")</f>
        <v/>
      </c>
      <c r="X908" s="26" t="str">
        <f t="shared" ref="X908:X971" si="158">IF($W908="", "", IF($L908="", "X", ""))</f>
        <v/>
      </c>
      <c r="Z908" s="48" t="str">
        <f>IFERROR(INDEX('Standard Runs'!$E$11:$E$65, MATCH($L908, 'Standard Runs'!$D$11:$D$65, 0)), "")</f>
        <v/>
      </c>
      <c r="AB908" s="26" t="str">
        <f t="shared" ref="AB908:AB971" si="159">IF($B908="", "", _xlfn.CONCAT($L908, " - ", $P908))</f>
        <v/>
      </c>
      <c r="AC908" s="26" t="str">
        <f t="shared" ref="AC908:AC971" si="160">IF(COUNTIF($D908:$F908, "")=0, "X", "")</f>
        <v/>
      </c>
      <c r="AE908" s="26" t="str">
        <f t="shared" ref="AE908:AE971" si="161">IF($P908="", "", IF($P908=1, _xlfn.CONCAT($L908, " - ", $AE$7), IF($P908=$O908, _xlfn.CONCAT($L908, " - ", $AE$8), "")))</f>
        <v/>
      </c>
      <c r="AG908" s="26" t="str">
        <f>IF($D908="", "", COUNTIF($D$11:$D$2510, "&gt;"&amp;$D908)+1+COUNTIF($D$11:$D908, $D908)-1)</f>
        <v/>
      </c>
      <c r="AH908" s="92" t="str">
        <f t="shared" ref="AH908:AH971" si="162">IF(OR($M908="", $Z908=""), "", $M908/$Z908)</f>
        <v/>
      </c>
      <c r="AJ908" s="26" t="str">
        <f t="shared" ref="AJ908:AJ971" si="163">IF(OR($AJ$8="", $AG908=""), "", IF($AJ$8=$L908, $AG908, ""))</f>
        <v/>
      </c>
      <c r="AK908" s="26" t="str">
        <f t="shared" ref="AK908:AK971" si="164">IF($AJ908="", "", COUNTIF($AJ$11:$AJ$2510, "&lt;"&amp;$AJ908)+1)</f>
        <v/>
      </c>
    </row>
    <row r="909" spans="1:37" x14ac:dyDescent="0.25">
      <c r="A909" s="97"/>
      <c r="B909" s="26" t="str">
        <f t="shared" si="154"/>
        <v/>
      </c>
      <c r="C909" s="97"/>
      <c r="D909" s="123"/>
      <c r="E909" s="124"/>
      <c r="F909" s="125"/>
      <c r="G909" s="97"/>
      <c r="H909" s="24" t="str">
        <f>IF($E909="", "", IFERROR(ROUND($E909*INDEX('Intro &amp; Setup'!$BY$8:$BY$9, MATCH($E$8, 'Intro &amp; Setup'!$BX$8:$BX$9, 0)), 2), ""))</f>
        <v/>
      </c>
      <c r="I909" s="18" t="str">
        <f>IF(OR($E909="", $F909=""), "", IF($E$8='Intro &amp; Setup'!$BX$9, $F909/$E909, IF($H$8='Intro &amp; Setup'!$BX$9, $F909/$H909, "")))</f>
        <v/>
      </c>
      <c r="J909" s="21" t="str">
        <f>IF(OR($E909="", $F909=""), "", IF($E$8='Intro &amp; Setup'!$BX$8, $F909/$E909, IF($H$8='Intro &amp; Setup'!$BX$8, $F909/$H909, "")))</f>
        <v/>
      </c>
      <c r="K909" s="97"/>
      <c r="L909" s="42" t="str">
        <f t="array" ref="L909">IF($W909="", "", IFERROR(INDEX('Standard Runs'!$D$11:$D$65, MATCH(1, ('Standard Runs'!$F$11:$F$65&lt;=E909)*('Standard Runs'!$G$11:$G$65&gt;=E909), 0)), ""))</f>
        <v/>
      </c>
      <c r="M909" s="45" t="str">
        <f t="shared" si="155"/>
        <v/>
      </c>
      <c r="N909" s="97"/>
      <c r="O909" s="52" t="str">
        <f t="shared" si="156"/>
        <v/>
      </c>
      <c r="P909" s="53" t="str">
        <f>IF(OR($L909="", $M909=""), "", COUNTIFS($L$11:$L$2510, $L909, $M$11:$M$2510, "&lt;"&amp;$M909)+1+COUNTIFS($L$11:$L909, $L909, $M$11:$M909, $M909)-1)</f>
        <v/>
      </c>
      <c r="Q909" s="97"/>
      <c r="R909" s="57" t="str">
        <f t="array" ref="R909">IF(OR($L909="", $M909=""), "", MIN(IF($L$11:$L$2510=$L909, $M$11:$M$2510)))</f>
        <v/>
      </c>
      <c r="S909" s="18" t="str">
        <f t="array" ref="S909">IF(OR($L909="", $M909=""), "", AVERAGEIF($L$11:$L$2510, $L909, $M$11:$M$2510))</f>
        <v/>
      </c>
      <c r="T909" s="21" t="str">
        <f t="array" ref="T909">IF(OR($L909="", $M909=""), "", MAX(IF($L$11:$L$2510=$L909, $M$11:$M$2510)))</f>
        <v/>
      </c>
      <c r="U909" s="97"/>
      <c r="W909" s="26" t="str">
        <f t="shared" si="157"/>
        <v/>
      </c>
      <c r="X909" s="26" t="str">
        <f t="shared" si="158"/>
        <v/>
      </c>
      <c r="Z909" s="48" t="str">
        <f>IFERROR(INDEX('Standard Runs'!$E$11:$E$65, MATCH($L909, 'Standard Runs'!$D$11:$D$65, 0)), "")</f>
        <v/>
      </c>
      <c r="AB909" s="26" t="str">
        <f t="shared" si="159"/>
        <v/>
      </c>
      <c r="AC909" s="26" t="str">
        <f t="shared" si="160"/>
        <v/>
      </c>
      <c r="AE909" s="26" t="str">
        <f t="shared" si="161"/>
        <v/>
      </c>
      <c r="AG909" s="26" t="str">
        <f>IF($D909="", "", COUNTIF($D$11:$D$2510, "&gt;"&amp;$D909)+1+COUNTIF($D$11:$D909, $D909)-1)</f>
        <v/>
      </c>
      <c r="AH909" s="92" t="str">
        <f t="shared" si="162"/>
        <v/>
      </c>
      <c r="AJ909" s="26" t="str">
        <f t="shared" si="163"/>
        <v/>
      </c>
      <c r="AK909" s="26" t="str">
        <f t="shared" si="164"/>
        <v/>
      </c>
    </row>
    <row r="910" spans="1:37" x14ac:dyDescent="0.25">
      <c r="A910" s="97"/>
      <c r="B910" s="26" t="str">
        <f t="shared" si="154"/>
        <v/>
      </c>
      <c r="C910" s="97"/>
      <c r="D910" s="123"/>
      <c r="E910" s="124"/>
      <c r="F910" s="125"/>
      <c r="G910" s="97"/>
      <c r="H910" s="24" t="str">
        <f>IF($E910="", "", IFERROR(ROUND($E910*INDEX('Intro &amp; Setup'!$BY$8:$BY$9, MATCH($E$8, 'Intro &amp; Setup'!$BX$8:$BX$9, 0)), 2), ""))</f>
        <v/>
      </c>
      <c r="I910" s="18" t="str">
        <f>IF(OR($E910="", $F910=""), "", IF($E$8='Intro &amp; Setup'!$BX$9, $F910/$E910, IF($H$8='Intro &amp; Setup'!$BX$9, $F910/$H910, "")))</f>
        <v/>
      </c>
      <c r="J910" s="21" t="str">
        <f>IF(OR($E910="", $F910=""), "", IF($E$8='Intro &amp; Setup'!$BX$8, $F910/$E910, IF($H$8='Intro &amp; Setup'!$BX$8, $F910/$H910, "")))</f>
        <v/>
      </c>
      <c r="K910" s="97"/>
      <c r="L910" s="42" t="str">
        <f t="array" ref="L910">IF($W910="", "", IFERROR(INDEX('Standard Runs'!$D$11:$D$65, MATCH(1, ('Standard Runs'!$F$11:$F$65&lt;=E910)*('Standard Runs'!$G$11:$G$65&gt;=E910), 0)), ""))</f>
        <v/>
      </c>
      <c r="M910" s="45" t="str">
        <f t="shared" si="155"/>
        <v/>
      </c>
      <c r="N910" s="97"/>
      <c r="O910" s="52" t="str">
        <f t="shared" si="156"/>
        <v/>
      </c>
      <c r="P910" s="53" t="str">
        <f>IF(OR($L910="", $M910=""), "", COUNTIFS($L$11:$L$2510, $L910, $M$11:$M$2510, "&lt;"&amp;$M910)+1+COUNTIFS($L$11:$L910, $L910, $M$11:$M910, $M910)-1)</f>
        <v/>
      </c>
      <c r="Q910" s="97"/>
      <c r="R910" s="57" t="str">
        <f t="array" ref="R910">IF(OR($L910="", $M910=""), "", MIN(IF($L$11:$L$2510=$L910, $M$11:$M$2510)))</f>
        <v/>
      </c>
      <c r="S910" s="18" t="str">
        <f t="array" ref="S910">IF(OR($L910="", $M910=""), "", AVERAGEIF($L$11:$L$2510, $L910, $M$11:$M$2510))</f>
        <v/>
      </c>
      <c r="T910" s="21" t="str">
        <f t="array" ref="T910">IF(OR($L910="", $M910=""), "", MAX(IF($L$11:$L$2510=$L910, $M$11:$M$2510)))</f>
        <v/>
      </c>
      <c r="U910" s="97"/>
      <c r="W910" s="26" t="str">
        <f t="shared" si="157"/>
        <v/>
      </c>
      <c r="X910" s="26" t="str">
        <f t="shared" si="158"/>
        <v/>
      </c>
      <c r="Z910" s="48" t="str">
        <f>IFERROR(INDEX('Standard Runs'!$E$11:$E$65, MATCH($L910, 'Standard Runs'!$D$11:$D$65, 0)), "")</f>
        <v/>
      </c>
      <c r="AB910" s="26" t="str">
        <f t="shared" si="159"/>
        <v/>
      </c>
      <c r="AC910" s="26" t="str">
        <f t="shared" si="160"/>
        <v/>
      </c>
      <c r="AE910" s="26" t="str">
        <f t="shared" si="161"/>
        <v/>
      </c>
      <c r="AG910" s="26" t="str">
        <f>IF($D910="", "", COUNTIF($D$11:$D$2510, "&gt;"&amp;$D910)+1+COUNTIF($D$11:$D910, $D910)-1)</f>
        <v/>
      </c>
      <c r="AH910" s="92" t="str">
        <f t="shared" si="162"/>
        <v/>
      </c>
      <c r="AJ910" s="26" t="str">
        <f t="shared" si="163"/>
        <v/>
      </c>
      <c r="AK910" s="26" t="str">
        <f t="shared" si="164"/>
        <v/>
      </c>
    </row>
    <row r="911" spans="1:37" x14ac:dyDescent="0.25">
      <c r="A911" s="97"/>
      <c r="B911" s="26" t="str">
        <f t="shared" si="154"/>
        <v/>
      </c>
      <c r="C911" s="97"/>
      <c r="D911" s="123"/>
      <c r="E911" s="124"/>
      <c r="F911" s="125"/>
      <c r="G911" s="97"/>
      <c r="H911" s="24" t="str">
        <f>IF($E911="", "", IFERROR(ROUND($E911*INDEX('Intro &amp; Setup'!$BY$8:$BY$9, MATCH($E$8, 'Intro &amp; Setup'!$BX$8:$BX$9, 0)), 2), ""))</f>
        <v/>
      </c>
      <c r="I911" s="18" t="str">
        <f>IF(OR($E911="", $F911=""), "", IF($E$8='Intro &amp; Setup'!$BX$9, $F911/$E911, IF($H$8='Intro &amp; Setup'!$BX$9, $F911/$H911, "")))</f>
        <v/>
      </c>
      <c r="J911" s="21" t="str">
        <f>IF(OR($E911="", $F911=""), "", IF($E$8='Intro &amp; Setup'!$BX$8, $F911/$E911, IF($H$8='Intro &amp; Setup'!$BX$8, $F911/$H911, "")))</f>
        <v/>
      </c>
      <c r="K911" s="97"/>
      <c r="L911" s="42" t="str">
        <f t="array" ref="L911">IF($W911="", "", IFERROR(INDEX('Standard Runs'!$D$11:$D$65, MATCH(1, ('Standard Runs'!$F$11:$F$65&lt;=E911)*('Standard Runs'!$G$11:$G$65&gt;=E911), 0)), ""))</f>
        <v/>
      </c>
      <c r="M911" s="45" t="str">
        <f t="shared" si="155"/>
        <v/>
      </c>
      <c r="N911" s="97"/>
      <c r="O911" s="52" t="str">
        <f t="shared" si="156"/>
        <v/>
      </c>
      <c r="P911" s="53" t="str">
        <f>IF(OR($L911="", $M911=""), "", COUNTIFS($L$11:$L$2510, $L911, $M$11:$M$2510, "&lt;"&amp;$M911)+1+COUNTIFS($L$11:$L911, $L911, $M$11:$M911, $M911)-1)</f>
        <v/>
      </c>
      <c r="Q911" s="97"/>
      <c r="R911" s="57" t="str">
        <f t="array" ref="R911">IF(OR($L911="", $M911=""), "", MIN(IF($L$11:$L$2510=$L911, $M$11:$M$2510)))</f>
        <v/>
      </c>
      <c r="S911" s="18" t="str">
        <f t="array" ref="S911">IF(OR($L911="", $M911=""), "", AVERAGEIF($L$11:$L$2510, $L911, $M$11:$M$2510))</f>
        <v/>
      </c>
      <c r="T911" s="21" t="str">
        <f t="array" ref="T911">IF(OR($L911="", $M911=""), "", MAX(IF($L$11:$L$2510=$L911, $M$11:$M$2510)))</f>
        <v/>
      </c>
      <c r="U911" s="97"/>
      <c r="W911" s="26" t="str">
        <f t="shared" si="157"/>
        <v/>
      </c>
      <c r="X911" s="26" t="str">
        <f t="shared" si="158"/>
        <v/>
      </c>
      <c r="Z911" s="48" t="str">
        <f>IFERROR(INDEX('Standard Runs'!$E$11:$E$65, MATCH($L911, 'Standard Runs'!$D$11:$D$65, 0)), "")</f>
        <v/>
      </c>
      <c r="AB911" s="26" t="str">
        <f t="shared" si="159"/>
        <v/>
      </c>
      <c r="AC911" s="26" t="str">
        <f t="shared" si="160"/>
        <v/>
      </c>
      <c r="AE911" s="26" t="str">
        <f t="shared" si="161"/>
        <v/>
      </c>
      <c r="AG911" s="26" t="str">
        <f>IF($D911="", "", COUNTIF($D$11:$D$2510, "&gt;"&amp;$D911)+1+COUNTIF($D$11:$D911, $D911)-1)</f>
        <v/>
      </c>
      <c r="AH911" s="92" t="str">
        <f t="shared" si="162"/>
        <v/>
      </c>
      <c r="AJ911" s="26" t="str">
        <f t="shared" si="163"/>
        <v/>
      </c>
      <c r="AK911" s="26" t="str">
        <f t="shared" si="164"/>
        <v/>
      </c>
    </row>
    <row r="912" spans="1:37" x14ac:dyDescent="0.25">
      <c r="A912" s="97"/>
      <c r="B912" s="26" t="str">
        <f t="shared" si="154"/>
        <v/>
      </c>
      <c r="C912" s="97"/>
      <c r="D912" s="123"/>
      <c r="E912" s="124"/>
      <c r="F912" s="125"/>
      <c r="G912" s="97"/>
      <c r="H912" s="24" t="str">
        <f>IF($E912="", "", IFERROR(ROUND($E912*INDEX('Intro &amp; Setup'!$BY$8:$BY$9, MATCH($E$8, 'Intro &amp; Setup'!$BX$8:$BX$9, 0)), 2), ""))</f>
        <v/>
      </c>
      <c r="I912" s="18" t="str">
        <f>IF(OR($E912="", $F912=""), "", IF($E$8='Intro &amp; Setup'!$BX$9, $F912/$E912, IF($H$8='Intro &amp; Setup'!$BX$9, $F912/$H912, "")))</f>
        <v/>
      </c>
      <c r="J912" s="21" t="str">
        <f>IF(OR($E912="", $F912=""), "", IF($E$8='Intro &amp; Setup'!$BX$8, $F912/$E912, IF($H$8='Intro &amp; Setup'!$BX$8, $F912/$H912, "")))</f>
        <v/>
      </c>
      <c r="K912" s="97"/>
      <c r="L912" s="42" t="str">
        <f t="array" ref="L912">IF($W912="", "", IFERROR(INDEX('Standard Runs'!$D$11:$D$65, MATCH(1, ('Standard Runs'!$F$11:$F$65&lt;=E912)*('Standard Runs'!$G$11:$G$65&gt;=E912), 0)), ""))</f>
        <v/>
      </c>
      <c r="M912" s="45" t="str">
        <f t="shared" si="155"/>
        <v/>
      </c>
      <c r="N912" s="97"/>
      <c r="O912" s="52" t="str">
        <f t="shared" si="156"/>
        <v/>
      </c>
      <c r="P912" s="53" t="str">
        <f>IF(OR($L912="", $M912=""), "", COUNTIFS($L$11:$L$2510, $L912, $M$11:$M$2510, "&lt;"&amp;$M912)+1+COUNTIFS($L$11:$L912, $L912, $M$11:$M912, $M912)-1)</f>
        <v/>
      </c>
      <c r="Q912" s="97"/>
      <c r="R912" s="57" t="str">
        <f t="array" ref="R912">IF(OR($L912="", $M912=""), "", MIN(IF($L$11:$L$2510=$L912, $M$11:$M$2510)))</f>
        <v/>
      </c>
      <c r="S912" s="18" t="str">
        <f t="array" ref="S912">IF(OR($L912="", $M912=""), "", AVERAGEIF($L$11:$L$2510, $L912, $M$11:$M$2510))</f>
        <v/>
      </c>
      <c r="T912" s="21" t="str">
        <f t="array" ref="T912">IF(OR($L912="", $M912=""), "", MAX(IF($L$11:$L$2510=$L912, $M$11:$M$2510)))</f>
        <v/>
      </c>
      <c r="U912" s="97"/>
      <c r="W912" s="26" t="str">
        <f t="shared" si="157"/>
        <v/>
      </c>
      <c r="X912" s="26" t="str">
        <f t="shared" si="158"/>
        <v/>
      </c>
      <c r="Z912" s="48" t="str">
        <f>IFERROR(INDEX('Standard Runs'!$E$11:$E$65, MATCH($L912, 'Standard Runs'!$D$11:$D$65, 0)), "")</f>
        <v/>
      </c>
      <c r="AB912" s="26" t="str">
        <f t="shared" si="159"/>
        <v/>
      </c>
      <c r="AC912" s="26" t="str">
        <f t="shared" si="160"/>
        <v/>
      </c>
      <c r="AE912" s="26" t="str">
        <f t="shared" si="161"/>
        <v/>
      </c>
      <c r="AG912" s="26" t="str">
        <f>IF($D912="", "", COUNTIF($D$11:$D$2510, "&gt;"&amp;$D912)+1+COUNTIF($D$11:$D912, $D912)-1)</f>
        <v/>
      </c>
      <c r="AH912" s="92" t="str">
        <f t="shared" si="162"/>
        <v/>
      </c>
      <c r="AJ912" s="26" t="str">
        <f t="shared" si="163"/>
        <v/>
      </c>
      <c r="AK912" s="26" t="str">
        <f t="shared" si="164"/>
        <v/>
      </c>
    </row>
    <row r="913" spans="1:37" x14ac:dyDescent="0.25">
      <c r="A913" s="97"/>
      <c r="B913" s="26" t="str">
        <f t="shared" si="154"/>
        <v/>
      </c>
      <c r="C913" s="97"/>
      <c r="D913" s="123"/>
      <c r="E913" s="124"/>
      <c r="F913" s="125"/>
      <c r="G913" s="97"/>
      <c r="H913" s="24" t="str">
        <f>IF($E913="", "", IFERROR(ROUND($E913*INDEX('Intro &amp; Setup'!$BY$8:$BY$9, MATCH($E$8, 'Intro &amp; Setup'!$BX$8:$BX$9, 0)), 2), ""))</f>
        <v/>
      </c>
      <c r="I913" s="18" t="str">
        <f>IF(OR($E913="", $F913=""), "", IF($E$8='Intro &amp; Setup'!$BX$9, $F913/$E913, IF($H$8='Intro &amp; Setup'!$BX$9, $F913/$H913, "")))</f>
        <v/>
      </c>
      <c r="J913" s="21" t="str">
        <f>IF(OR($E913="", $F913=""), "", IF($E$8='Intro &amp; Setup'!$BX$8, $F913/$E913, IF($H$8='Intro &amp; Setup'!$BX$8, $F913/$H913, "")))</f>
        <v/>
      </c>
      <c r="K913" s="97"/>
      <c r="L913" s="42" t="str">
        <f t="array" ref="L913">IF($W913="", "", IFERROR(INDEX('Standard Runs'!$D$11:$D$65, MATCH(1, ('Standard Runs'!$F$11:$F$65&lt;=E913)*('Standard Runs'!$G$11:$G$65&gt;=E913), 0)), ""))</f>
        <v/>
      </c>
      <c r="M913" s="45" t="str">
        <f t="shared" si="155"/>
        <v/>
      </c>
      <c r="N913" s="97"/>
      <c r="O913" s="52" t="str">
        <f t="shared" si="156"/>
        <v/>
      </c>
      <c r="P913" s="53" t="str">
        <f>IF(OR($L913="", $M913=""), "", COUNTIFS($L$11:$L$2510, $L913, $M$11:$M$2510, "&lt;"&amp;$M913)+1+COUNTIFS($L$11:$L913, $L913, $M$11:$M913, $M913)-1)</f>
        <v/>
      </c>
      <c r="Q913" s="97"/>
      <c r="R913" s="57" t="str">
        <f t="array" ref="R913">IF(OR($L913="", $M913=""), "", MIN(IF($L$11:$L$2510=$L913, $M$11:$M$2510)))</f>
        <v/>
      </c>
      <c r="S913" s="18" t="str">
        <f t="array" ref="S913">IF(OR($L913="", $M913=""), "", AVERAGEIF($L$11:$L$2510, $L913, $M$11:$M$2510))</f>
        <v/>
      </c>
      <c r="T913" s="21" t="str">
        <f t="array" ref="T913">IF(OR($L913="", $M913=""), "", MAX(IF($L$11:$L$2510=$L913, $M$11:$M$2510)))</f>
        <v/>
      </c>
      <c r="U913" s="97"/>
      <c r="W913" s="26" t="str">
        <f t="shared" si="157"/>
        <v/>
      </c>
      <c r="X913" s="26" t="str">
        <f t="shared" si="158"/>
        <v/>
      </c>
      <c r="Z913" s="48" t="str">
        <f>IFERROR(INDEX('Standard Runs'!$E$11:$E$65, MATCH($L913, 'Standard Runs'!$D$11:$D$65, 0)), "")</f>
        <v/>
      </c>
      <c r="AB913" s="26" t="str">
        <f t="shared" si="159"/>
        <v/>
      </c>
      <c r="AC913" s="26" t="str">
        <f t="shared" si="160"/>
        <v/>
      </c>
      <c r="AE913" s="26" t="str">
        <f t="shared" si="161"/>
        <v/>
      </c>
      <c r="AG913" s="26" t="str">
        <f>IF($D913="", "", COUNTIF($D$11:$D$2510, "&gt;"&amp;$D913)+1+COUNTIF($D$11:$D913, $D913)-1)</f>
        <v/>
      </c>
      <c r="AH913" s="92" t="str">
        <f t="shared" si="162"/>
        <v/>
      </c>
      <c r="AJ913" s="26" t="str">
        <f t="shared" si="163"/>
        <v/>
      </c>
      <c r="AK913" s="26" t="str">
        <f t="shared" si="164"/>
        <v/>
      </c>
    </row>
    <row r="914" spans="1:37" x14ac:dyDescent="0.25">
      <c r="A914" s="97"/>
      <c r="B914" s="26" t="str">
        <f t="shared" si="154"/>
        <v/>
      </c>
      <c r="C914" s="97"/>
      <c r="D914" s="123"/>
      <c r="E914" s="124"/>
      <c r="F914" s="125"/>
      <c r="G914" s="97"/>
      <c r="H914" s="24" t="str">
        <f>IF($E914="", "", IFERROR(ROUND($E914*INDEX('Intro &amp; Setup'!$BY$8:$BY$9, MATCH($E$8, 'Intro &amp; Setup'!$BX$8:$BX$9, 0)), 2), ""))</f>
        <v/>
      </c>
      <c r="I914" s="18" t="str">
        <f>IF(OR($E914="", $F914=""), "", IF($E$8='Intro &amp; Setup'!$BX$9, $F914/$E914, IF($H$8='Intro &amp; Setup'!$BX$9, $F914/$H914, "")))</f>
        <v/>
      </c>
      <c r="J914" s="21" t="str">
        <f>IF(OR($E914="", $F914=""), "", IF($E$8='Intro &amp; Setup'!$BX$8, $F914/$E914, IF($H$8='Intro &amp; Setup'!$BX$8, $F914/$H914, "")))</f>
        <v/>
      </c>
      <c r="K914" s="97"/>
      <c r="L914" s="42" t="str">
        <f t="array" ref="L914">IF($W914="", "", IFERROR(INDEX('Standard Runs'!$D$11:$D$65, MATCH(1, ('Standard Runs'!$F$11:$F$65&lt;=E914)*('Standard Runs'!$G$11:$G$65&gt;=E914), 0)), ""))</f>
        <v/>
      </c>
      <c r="M914" s="45" t="str">
        <f t="shared" si="155"/>
        <v/>
      </c>
      <c r="N914" s="97"/>
      <c r="O914" s="52" t="str">
        <f t="shared" si="156"/>
        <v/>
      </c>
      <c r="P914" s="53" t="str">
        <f>IF(OR($L914="", $M914=""), "", COUNTIFS($L$11:$L$2510, $L914, $M$11:$M$2510, "&lt;"&amp;$M914)+1+COUNTIFS($L$11:$L914, $L914, $M$11:$M914, $M914)-1)</f>
        <v/>
      </c>
      <c r="Q914" s="97"/>
      <c r="R914" s="57" t="str">
        <f t="array" ref="R914">IF(OR($L914="", $M914=""), "", MIN(IF($L$11:$L$2510=$L914, $M$11:$M$2510)))</f>
        <v/>
      </c>
      <c r="S914" s="18" t="str">
        <f t="array" ref="S914">IF(OR($L914="", $M914=""), "", AVERAGEIF($L$11:$L$2510, $L914, $M$11:$M$2510))</f>
        <v/>
      </c>
      <c r="T914" s="21" t="str">
        <f t="array" ref="T914">IF(OR($L914="", $M914=""), "", MAX(IF($L$11:$L$2510=$L914, $M$11:$M$2510)))</f>
        <v/>
      </c>
      <c r="U914" s="97"/>
      <c r="W914" s="26" t="str">
        <f t="shared" si="157"/>
        <v/>
      </c>
      <c r="X914" s="26" t="str">
        <f t="shared" si="158"/>
        <v/>
      </c>
      <c r="Z914" s="48" t="str">
        <f>IFERROR(INDEX('Standard Runs'!$E$11:$E$65, MATCH($L914, 'Standard Runs'!$D$11:$D$65, 0)), "")</f>
        <v/>
      </c>
      <c r="AB914" s="26" t="str">
        <f t="shared" si="159"/>
        <v/>
      </c>
      <c r="AC914" s="26" t="str">
        <f t="shared" si="160"/>
        <v/>
      </c>
      <c r="AE914" s="26" t="str">
        <f t="shared" si="161"/>
        <v/>
      </c>
      <c r="AG914" s="26" t="str">
        <f>IF($D914="", "", COUNTIF($D$11:$D$2510, "&gt;"&amp;$D914)+1+COUNTIF($D$11:$D914, $D914)-1)</f>
        <v/>
      </c>
      <c r="AH914" s="92" t="str">
        <f t="shared" si="162"/>
        <v/>
      </c>
      <c r="AJ914" s="26" t="str">
        <f t="shared" si="163"/>
        <v/>
      </c>
      <c r="AK914" s="26" t="str">
        <f t="shared" si="164"/>
        <v/>
      </c>
    </row>
    <row r="915" spans="1:37" x14ac:dyDescent="0.25">
      <c r="A915" s="97"/>
      <c r="B915" s="26" t="str">
        <f t="shared" si="154"/>
        <v/>
      </c>
      <c r="C915" s="97"/>
      <c r="D915" s="123"/>
      <c r="E915" s="124"/>
      <c r="F915" s="125"/>
      <c r="G915" s="97"/>
      <c r="H915" s="24" t="str">
        <f>IF($E915="", "", IFERROR(ROUND($E915*INDEX('Intro &amp; Setup'!$BY$8:$BY$9, MATCH($E$8, 'Intro &amp; Setup'!$BX$8:$BX$9, 0)), 2), ""))</f>
        <v/>
      </c>
      <c r="I915" s="18" t="str">
        <f>IF(OR($E915="", $F915=""), "", IF($E$8='Intro &amp; Setup'!$BX$9, $F915/$E915, IF($H$8='Intro &amp; Setup'!$BX$9, $F915/$H915, "")))</f>
        <v/>
      </c>
      <c r="J915" s="21" t="str">
        <f>IF(OR($E915="", $F915=""), "", IF($E$8='Intro &amp; Setup'!$BX$8, $F915/$E915, IF($H$8='Intro &amp; Setup'!$BX$8, $F915/$H915, "")))</f>
        <v/>
      </c>
      <c r="K915" s="97"/>
      <c r="L915" s="42" t="str">
        <f t="array" ref="L915">IF($W915="", "", IFERROR(INDEX('Standard Runs'!$D$11:$D$65, MATCH(1, ('Standard Runs'!$F$11:$F$65&lt;=E915)*('Standard Runs'!$G$11:$G$65&gt;=E915), 0)), ""))</f>
        <v/>
      </c>
      <c r="M915" s="45" t="str">
        <f t="shared" si="155"/>
        <v/>
      </c>
      <c r="N915" s="97"/>
      <c r="O915" s="52" t="str">
        <f t="shared" si="156"/>
        <v/>
      </c>
      <c r="P915" s="53" t="str">
        <f>IF(OR($L915="", $M915=""), "", COUNTIFS($L$11:$L$2510, $L915, $M$11:$M$2510, "&lt;"&amp;$M915)+1+COUNTIFS($L$11:$L915, $L915, $M$11:$M915, $M915)-1)</f>
        <v/>
      </c>
      <c r="Q915" s="97"/>
      <c r="R915" s="57" t="str">
        <f t="array" ref="R915">IF(OR($L915="", $M915=""), "", MIN(IF($L$11:$L$2510=$L915, $M$11:$M$2510)))</f>
        <v/>
      </c>
      <c r="S915" s="18" t="str">
        <f t="array" ref="S915">IF(OR($L915="", $M915=""), "", AVERAGEIF($L$11:$L$2510, $L915, $M$11:$M$2510))</f>
        <v/>
      </c>
      <c r="T915" s="21" t="str">
        <f t="array" ref="T915">IF(OR($L915="", $M915=""), "", MAX(IF($L$11:$L$2510=$L915, $M$11:$M$2510)))</f>
        <v/>
      </c>
      <c r="U915" s="97"/>
      <c r="W915" s="26" t="str">
        <f t="shared" si="157"/>
        <v/>
      </c>
      <c r="X915" s="26" t="str">
        <f t="shared" si="158"/>
        <v/>
      </c>
      <c r="Z915" s="48" t="str">
        <f>IFERROR(INDEX('Standard Runs'!$E$11:$E$65, MATCH($L915, 'Standard Runs'!$D$11:$D$65, 0)), "")</f>
        <v/>
      </c>
      <c r="AB915" s="26" t="str">
        <f t="shared" si="159"/>
        <v/>
      </c>
      <c r="AC915" s="26" t="str">
        <f t="shared" si="160"/>
        <v/>
      </c>
      <c r="AE915" s="26" t="str">
        <f t="shared" si="161"/>
        <v/>
      </c>
      <c r="AG915" s="26" t="str">
        <f>IF($D915="", "", COUNTIF($D$11:$D$2510, "&gt;"&amp;$D915)+1+COUNTIF($D$11:$D915, $D915)-1)</f>
        <v/>
      </c>
      <c r="AH915" s="92" t="str">
        <f t="shared" si="162"/>
        <v/>
      </c>
      <c r="AJ915" s="26" t="str">
        <f t="shared" si="163"/>
        <v/>
      </c>
      <c r="AK915" s="26" t="str">
        <f t="shared" si="164"/>
        <v/>
      </c>
    </row>
    <row r="916" spans="1:37" x14ac:dyDescent="0.25">
      <c r="A916" s="97"/>
      <c r="B916" s="26" t="str">
        <f t="shared" si="154"/>
        <v/>
      </c>
      <c r="C916" s="97"/>
      <c r="D916" s="123"/>
      <c r="E916" s="124"/>
      <c r="F916" s="125"/>
      <c r="G916" s="97"/>
      <c r="H916" s="24" t="str">
        <f>IF($E916="", "", IFERROR(ROUND($E916*INDEX('Intro &amp; Setup'!$BY$8:$BY$9, MATCH($E$8, 'Intro &amp; Setup'!$BX$8:$BX$9, 0)), 2), ""))</f>
        <v/>
      </c>
      <c r="I916" s="18" t="str">
        <f>IF(OR($E916="", $F916=""), "", IF($E$8='Intro &amp; Setup'!$BX$9, $F916/$E916, IF($H$8='Intro &amp; Setup'!$BX$9, $F916/$H916, "")))</f>
        <v/>
      </c>
      <c r="J916" s="21" t="str">
        <f>IF(OR($E916="", $F916=""), "", IF($E$8='Intro &amp; Setup'!$BX$8, $F916/$E916, IF($H$8='Intro &amp; Setup'!$BX$8, $F916/$H916, "")))</f>
        <v/>
      </c>
      <c r="K916" s="97"/>
      <c r="L916" s="42" t="str">
        <f t="array" ref="L916">IF($W916="", "", IFERROR(INDEX('Standard Runs'!$D$11:$D$65, MATCH(1, ('Standard Runs'!$F$11:$F$65&lt;=E916)*('Standard Runs'!$G$11:$G$65&gt;=E916), 0)), ""))</f>
        <v/>
      </c>
      <c r="M916" s="45" t="str">
        <f t="shared" si="155"/>
        <v/>
      </c>
      <c r="N916" s="97"/>
      <c r="O916" s="52" t="str">
        <f t="shared" si="156"/>
        <v/>
      </c>
      <c r="P916" s="53" t="str">
        <f>IF(OR($L916="", $M916=""), "", COUNTIFS($L$11:$L$2510, $L916, $M$11:$M$2510, "&lt;"&amp;$M916)+1+COUNTIFS($L$11:$L916, $L916, $M$11:$M916, $M916)-1)</f>
        <v/>
      </c>
      <c r="Q916" s="97"/>
      <c r="R916" s="57" t="str">
        <f t="array" ref="R916">IF(OR($L916="", $M916=""), "", MIN(IF($L$11:$L$2510=$L916, $M$11:$M$2510)))</f>
        <v/>
      </c>
      <c r="S916" s="18" t="str">
        <f t="array" ref="S916">IF(OR($L916="", $M916=""), "", AVERAGEIF($L$11:$L$2510, $L916, $M$11:$M$2510))</f>
        <v/>
      </c>
      <c r="T916" s="21" t="str">
        <f t="array" ref="T916">IF(OR($L916="", $M916=""), "", MAX(IF($L$11:$L$2510=$L916, $M$11:$M$2510)))</f>
        <v/>
      </c>
      <c r="U916" s="97"/>
      <c r="W916" s="26" t="str">
        <f t="shared" si="157"/>
        <v/>
      </c>
      <c r="X916" s="26" t="str">
        <f t="shared" si="158"/>
        <v/>
      </c>
      <c r="Z916" s="48" t="str">
        <f>IFERROR(INDEX('Standard Runs'!$E$11:$E$65, MATCH($L916, 'Standard Runs'!$D$11:$D$65, 0)), "")</f>
        <v/>
      </c>
      <c r="AB916" s="26" t="str">
        <f t="shared" si="159"/>
        <v/>
      </c>
      <c r="AC916" s="26" t="str">
        <f t="shared" si="160"/>
        <v/>
      </c>
      <c r="AE916" s="26" t="str">
        <f t="shared" si="161"/>
        <v/>
      </c>
      <c r="AG916" s="26" t="str">
        <f>IF($D916="", "", COUNTIF($D$11:$D$2510, "&gt;"&amp;$D916)+1+COUNTIF($D$11:$D916, $D916)-1)</f>
        <v/>
      </c>
      <c r="AH916" s="92" t="str">
        <f t="shared" si="162"/>
        <v/>
      </c>
      <c r="AJ916" s="26" t="str">
        <f t="shared" si="163"/>
        <v/>
      </c>
      <c r="AK916" s="26" t="str">
        <f t="shared" si="164"/>
        <v/>
      </c>
    </row>
    <row r="917" spans="1:37" x14ac:dyDescent="0.25">
      <c r="A917" s="97"/>
      <c r="B917" s="26" t="str">
        <f t="shared" si="154"/>
        <v/>
      </c>
      <c r="C917" s="97"/>
      <c r="D917" s="123"/>
      <c r="E917" s="124"/>
      <c r="F917" s="125"/>
      <c r="G917" s="97"/>
      <c r="H917" s="24" t="str">
        <f>IF($E917="", "", IFERROR(ROUND($E917*INDEX('Intro &amp; Setup'!$BY$8:$BY$9, MATCH($E$8, 'Intro &amp; Setup'!$BX$8:$BX$9, 0)), 2), ""))</f>
        <v/>
      </c>
      <c r="I917" s="18" t="str">
        <f>IF(OR($E917="", $F917=""), "", IF($E$8='Intro &amp; Setup'!$BX$9, $F917/$E917, IF($H$8='Intro &amp; Setup'!$BX$9, $F917/$H917, "")))</f>
        <v/>
      </c>
      <c r="J917" s="21" t="str">
        <f>IF(OR($E917="", $F917=""), "", IF($E$8='Intro &amp; Setup'!$BX$8, $F917/$E917, IF($H$8='Intro &amp; Setup'!$BX$8, $F917/$H917, "")))</f>
        <v/>
      </c>
      <c r="K917" s="97"/>
      <c r="L917" s="42" t="str">
        <f t="array" ref="L917">IF($W917="", "", IFERROR(INDEX('Standard Runs'!$D$11:$D$65, MATCH(1, ('Standard Runs'!$F$11:$F$65&lt;=E917)*('Standard Runs'!$G$11:$G$65&gt;=E917), 0)), ""))</f>
        <v/>
      </c>
      <c r="M917" s="45" t="str">
        <f t="shared" si="155"/>
        <v/>
      </c>
      <c r="N917" s="97"/>
      <c r="O917" s="52" t="str">
        <f t="shared" si="156"/>
        <v/>
      </c>
      <c r="P917" s="53" t="str">
        <f>IF(OR($L917="", $M917=""), "", COUNTIFS($L$11:$L$2510, $L917, $M$11:$M$2510, "&lt;"&amp;$M917)+1+COUNTIFS($L$11:$L917, $L917, $M$11:$M917, $M917)-1)</f>
        <v/>
      </c>
      <c r="Q917" s="97"/>
      <c r="R917" s="57" t="str">
        <f t="array" ref="R917">IF(OR($L917="", $M917=""), "", MIN(IF($L$11:$L$2510=$L917, $M$11:$M$2510)))</f>
        <v/>
      </c>
      <c r="S917" s="18" t="str">
        <f t="array" ref="S917">IF(OR($L917="", $M917=""), "", AVERAGEIF($L$11:$L$2510, $L917, $M$11:$M$2510))</f>
        <v/>
      </c>
      <c r="T917" s="21" t="str">
        <f t="array" ref="T917">IF(OR($L917="", $M917=""), "", MAX(IF($L$11:$L$2510=$L917, $M$11:$M$2510)))</f>
        <v/>
      </c>
      <c r="U917" s="97"/>
      <c r="W917" s="26" t="str">
        <f t="shared" si="157"/>
        <v/>
      </c>
      <c r="X917" s="26" t="str">
        <f t="shared" si="158"/>
        <v/>
      </c>
      <c r="Z917" s="48" t="str">
        <f>IFERROR(INDEX('Standard Runs'!$E$11:$E$65, MATCH($L917, 'Standard Runs'!$D$11:$D$65, 0)), "")</f>
        <v/>
      </c>
      <c r="AB917" s="26" t="str">
        <f t="shared" si="159"/>
        <v/>
      </c>
      <c r="AC917" s="26" t="str">
        <f t="shared" si="160"/>
        <v/>
      </c>
      <c r="AE917" s="26" t="str">
        <f t="shared" si="161"/>
        <v/>
      </c>
      <c r="AG917" s="26" t="str">
        <f>IF($D917="", "", COUNTIF($D$11:$D$2510, "&gt;"&amp;$D917)+1+COUNTIF($D$11:$D917, $D917)-1)</f>
        <v/>
      </c>
      <c r="AH917" s="92" t="str">
        <f t="shared" si="162"/>
        <v/>
      </c>
      <c r="AJ917" s="26" t="str">
        <f t="shared" si="163"/>
        <v/>
      </c>
      <c r="AK917" s="26" t="str">
        <f t="shared" si="164"/>
        <v/>
      </c>
    </row>
    <row r="918" spans="1:37" x14ac:dyDescent="0.25">
      <c r="A918" s="97"/>
      <c r="B918" s="26" t="str">
        <f t="shared" si="154"/>
        <v/>
      </c>
      <c r="C918" s="97"/>
      <c r="D918" s="123"/>
      <c r="E918" s="124"/>
      <c r="F918" s="125"/>
      <c r="G918" s="97"/>
      <c r="H918" s="24" t="str">
        <f>IF($E918="", "", IFERROR(ROUND($E918*INDEX('Intro &amp; Setup'!$BY$8:$BY$9, MATCH($E$8, 'Intro &amp; Setup'!$BX$8:$BX$9, 0)), 2), ""))</f>
        <v/>
      </c>
      <c r="I918" s="18" t="str">
        <f>IF(OR($E918="", $F918=""), "", IF($E$8='Intro &amp; Setup'!$BX$9, $F918/$E918, IF($H$8='Intro &amp; Setup'!$BX$9, $F918/$H918, "")))</f>
        <v/>
      </c>
      <c r="J918" s="21" t="str">
        <f>IF(OR($E918="", $F918=""), "", IF($E$8='Intro &amp; Setup'!$BX$8, $F918/$E918, IF($H$8='Intro &amp; Setup'!$BX$8, $F918/$H918, "")))</f>
        <v/>
      </c>
      <c r="K918" s="97"/>
      <c r="L918" s="42" t="str">
        <f t="array" ref="L918">IF($W918="", "", IFERROR(INDEX('Standard Runs'!$D$11:$D$65, MATCH(1, ('Standard Runs'!$F$11:$F$65&lt;=E918)*('Standard Runs'!$G$11:$G$65&gt;=E918), 0)), ""))</f>
        <v/>
      </c>
      <c r="M918" s="45" t="str">
        <f t="shared" si="155"/>
        <v/>
      </c>
      <c r="N918" s="97"/>
      <c r="O918" s="52" t="str">
        <f t="shared" si="156"/>
        <v/>
      </c>
      <c r="P918" s="53" t="str">
        <f>IF(OR($L918="", $M918=""), "", COUNTIFS($L$11:$L$2510, $L918, $M$11:$M$2510, "&lt;"&amp;$M918)+1+COUNTIFS($L$11:$L918, $L918, $M$11:$M918, $M918)-1)</f>
        <v/>
      </c>
      <c r="Q918" s="97"/>
      <c r="R918" s="57" t="str">
        <f t="array" ref="R918">IF(OR($L918="", $M918=""), "", MIN(IF($L$11:$L$2510=$L918, $M$11:$M$2510)))</f>
        <v/>
      </c>
      <c r="S918" s="18" t="str">
        <f t="array" ref="S918">IF(OR($L918="", $M918=""), "", AVERAGEIF($L$11:$L$2510, $L918, $M$11:$M$2510))</f>
        <v/>
      </c>
      <c r="T918" s="21" t="str">
        <f t="array" ref="T918">IF(OR($L918="", $M918=""), "", MAX(IF($L$11:$L$2510=$L918, $M$11:$M$2510)))</f>
        <v/>
      </c>
      <c r="U918" s="97"/>
      <c r="W918" s="26" t="str">
        <f t="shared" si="157"/>
        <v/>
      </c>
      <c r="X918" s="26" t="str">
        <f t="shared" si="158"/>
        <v/>
      </c>
      <c r="Z918" s="48" t="str">
        <f>IFERROR(INDEX('Standard Runs'!$E$11:$E$65, MATCH($L918, 'Standard Runs'!$D$11:$D$65, 0)), "")</f>
        <v/>
      </c>
      <c r="AB918" s="26" t="str">
        <f t="shared" si="159"/>
        <v/>
      </c>
      <c r="AC918" s="26" t="str">
        <f t="shared" si="160"/>
        <v/>
      </c>
      <c r="AE918" s="26" t="str">
        <f t="shared" si="161"/>
        <v/>
      </c>
      <c r="AG918" s="26" t="str">
        <f>IF($D918="", "", COUNTIF($D$11:$D$2510, "&gt;"&amp;$D918)+1+COUNTIF($D$11:$D918, $D918)-1)</f>
        <v/>
      </c>
      <c r="AH918" s="92" t="str">
        <f t="shared" si="162"/>
        <v/>
      </c>
      <c r="AJ918" s="26" t="str">
        <f t="shared" si="163"/>
        <v/>
      </c>
      <c r="AK918" s="26" t="str">
        <f t="shared" si="164"/>
        <v/>
      </c>
    </row>
    <row r="919" spans="1:37" x14ac:dyDescent="0.25">
      <c r="A919" s="97"/>
      <c r="B919" s="26" t="str">
        <f t="shared" si="154"/>
        <v/>
      </c>
      <c r="C919" s="97"/>
      <c r="D919" s="123"/>
      <c r="E919" s="124"/>
      <c r="F919" s="125"/>
      <c r="G919" s="97"/>
      <c r="H919" s="24" t="str">
        <f>IF($E919="", "", IFERROR(ROUND($E919*INDEX('Intro &amp; Setup'!$BY$8:$BY$9, MATCH($E$8, 'Intro &amp; Setup'!$BX$8:$BX$9, 0)), 2), ""))</f>
        <v/>
      </c>
      <c r="I919" s="18" t="str">
        <f>IF(OR($E919="", $F919=""), "", IF($E$8='Intro &amp; Setup'!$BX$9, $F919/$E919, IF($H$8='Intro &amp; Setup'!$BX$9, $F919/$H919, "")))</f>
        <v/>
      </c>
      <c r="J919" s="21" t="str">
        <f>IF(OR($E919="", $F919=""), "", IF($E$8='Intro &amp; Setup'!$BX$8, $F919/$E919, IF($H$8='Intro &amp; Setup'!$BX$8, $F919/$H919, "")))</f>
        <v/>
      </c>
      <c r="K919" s="97"/>
      <c r="L919" s="42" t="str">
        <f t="array" ref="L919">IF($W919="", "", IFERROR(INDEX('Standard Runs'!$D$11:$D$65, MATCH(1, ('Standard Runs'!$F$11:$F$65&lt;=E919)*('Standard Runs'!$G$11:$G$65&gt;=E919), 0)), ""))</f>
        <v/>
      </c>
      <c r="M919" s="45" t="str">
        <f t="shared" si="155"/>
        <v/>
      </c>
      <c r="N919" s="97"/>
      <c r="O919" s="52" t="str">
        <f t="shared" si="156"/>
        <v/>
      </c>
      <c r="P919" s="53" t="str">
        <f>IF(OR($L919="", $M919=""), "", COUNTIFS($L$11:$L$2510, $L919, $M$11:$M$2510, "&lt;"&amp;$M919)+1+COUNTIFS($L$11:$L919, $L919, $M$11:$M919, $M919)-1)</f>
        <v/>
      </c>
      <c r="Q919" s="97"/>
      <c r="R919" s="57" t="str">
        <f t="array" ref="R919">IF(OR($L919="", $M919=""), "", MIN(IF($L$11:$L$2510=$L919, $M$11:$M$2510)))</f>
        <v/>
      </c>
      <c r="S919" s="18" t="str">
        <f t="array" ref="S919">IF(OR($L919="", $M919=""), "", AVERAGEIF($L$11:$L$2510, $L919, $M$11:$M$2510))</f>
        <v/>
      </c>
      <c r="T919" s="21" t="str">
        <f t="array" ref="T919">IF(OR($L919="", $M919=""), "", MAX(IF($L$11:$L$2510=$L919, $M$11:$M$2510)))</f>
        <v/>
      </c>
      <c r="U919" s="97"/>
      <c r="W919" s="26" t="str">
        <f t="shared" si="157"/>
        <v/>
      </c>
      <c r="X919" s="26" t="str">
        <f t="shared" si="158"/>
        <v/>
      </c>
      <c r="Z919" s="48" t="str">
        <f>IFERROR(INDEX('Standard Runs'!$E$11:$E$65, MATCH($L919, 'Standard Runs'!$D$11:$D$65, 0)), "")</f>
        <v/>
      </c>
      <c r="AB919" s="26" t="str">
        <f t="shared" si="159"/>
        <v/>
      </c>
      <c r="AC919" s="26" t="str">
        <f t="shared" si="160"/>
        <v/>
      </c>
      <c r="AE919" s="26" t="str">
        <f t="shared" si="161"/>
        <v/>
      </c>
      <c r="AG919" s="26" t="str">
        <f>IF($D919="", "", COUNTIF($D$11:$D$2510, "&gt;"&amp;$D919)+1+COUNTIF($D$11:$D919, $D919)-1)</f>
        <v/>
      </c>
      <c r="AH919" s="92" t="str">
        <f t="shared" si="162"/>
        <v/>
      </c>
      <c r="AJ919" s="26" t="str">
        <f t="shared" si="163"/>
        <v/>
      </c>
      <c r="AK919" s="26" t="str">
        <f t="shared" si="164"/>
        <v/>
      </c>
    </row>
    <row r="920" spans="1:37" x14ac:dyDescent="0.25">
      <c r="A920" s="97"/>
      <c r="B920" s="26" t="str">
        <f t="shared" si="154"/>
        <v/>
      </c>
      <c r="C920" s="97"/>
      <c r="D920" s="123"/>
      <c r="E920" s="124"/>
      <c r="F920" s="125"/>
      <c r="G920" s="97"/>
      <c r="H920" s="24" t="str">
        <f>IF($E920="", "", IFERROR(ROUND($E920*INDEX('Intro &amp; Setup'!$BY$8:$BY$9, MATCH($E$8, 'Intro &amp; Setup'!$BX$8:$BX$9, 0)), 2), ""))</f>
        <v/>
      </c>
      <c r="I920" s="18" t="str">
        <f>IF(OR($E920="", $F920=""), "", IF($E$8='Intro &amp; Setup'!$BX$9, $F920/$E920, IF($H$8='Intro &amp; Setup'!$BX$9, $F920/$H920, "")))</f>
        <v/>
      </c>
      <c r="J920" s="21" t="str">
        <f>IF(OR($E920="", $F920=""), "", IF($E$8='Intro &amp; Setup'!$BX$8, $F920/$E920, IF($H$8='Intro &amp; Setup'!$BX$8, $F920/$H920, "")))</f>
        <v/>
      </c>
      <c r="K920" s="97"/>
      <c r="L920" s="42" t="str">
        <f t="array" ref="L920">IF($W920="", "", IFERROR(INDEX('Standard Runs'!$D$11:$D$65, MATCH(1, ('Standard Runs'!$F$11:$F$65&lt;=E920)*('Standard Runs'!$G$11:$G$65&gt;=E920), 0)), ""))</f>
        <v/>
      </c>
      <c r="M920" s="45" t="str">
        <f t="shared" si="155"/>
        <v/>
      </c>
      <c r="N920" s="97"/>
      <c r="O920" s="52" t="str">
        <f t="shared" si="156"/>
        <v/>
      </c>
      <c r="P920" s="53" t="str">
        <f>IF(OR($L920="", $M920=""), "", COUNTIFS($L$11:$L$2510, $L920, $M$11:$M$2510, "&lt;"&amp;$M920)+1+COUNTIFS($L$11:$L920, $L920, $M$11:$M920, $M920)-1)</f>
        <v/>
      </c>
      <c r="Q920" s="97"/>
      <c r="R920" s="57" t="str">
        <f t="array" ref="R920">IF(OR($L920="", $M920=""), "", MIN(IF($L$11:$L$2510=$L920, $M$11:$M$2510)))</f>
        <v/>
      </c>
      <c r="S920" s="18" t="str">
        <f t="array" ref="S920">IF(OR($L920="", $M920=""), "", AVERAGEIF($L$11:$L$2510, $L920, $M$11:$M$2510))</f>
        <v/>
      </c>
      <c r="T920" s="21" t="str">
        <f t="array" ref="T920">IF(OR($L920="", $M920=""), "", MAX(IF($L$11:$L$2510=$L920, $M$11:$M$2510)))</f>
        <v/>
      </c>
      <c r="U920" s="97"/>
      <c r="W920" s="26" t="str">
        <f t="shared" si="157"/>
        <v/>
      </c>
      <c r="X920" s="26" t="str">
        <f t="shared" si="158"/>
        <v/>
      </c>
      <c r="Z920" s="48" t="str">
        <f>IFERROR(INDEX('Standard Runs'!$E$11:$E$65, MATCH($L920, 'Standard Runs'!$D$11:$D$65, 0)), "")</f>
        <v/>
      </c>
      <c r="AB920" s="26" t="str">
        <f t="shared" si="159"/>
        <v/>
      </c>
      <c r="AC920" s="26" t="str">
        <f t="shared" si="160"/>
        <v/>
      </c>
      <c r="AE920" s="26" t="str">
        <f t="shared" si="161"/>
        <v/>
      </c>
      <c r="AG920" s="26" t="str">
        <f>IF($D920="", "", COUNTIF($D$11:$D$2510, "&gt;"&amp;$D920)+1+COUNTIF($D$11:$D920, $D920)-1)</f>
        <v/>
      </c>
      <c r="AH920" s="92" t="str">
        <f t="shared" si="162"/>
        <v/>
      </c>
      <c r="AJ920" s="26" t="str">
        <f t="shared" si="163"/>
        <v/>
      </c>
      <c r="AK920" s="26" t="str">
        <f t="shared" si="164"/>
        <v/>
      </c>
    </row>
    <row r="921" spans="1:37" x14ac:dyDescent="0.25">
      <c r="A921" s="97"/>
      <c r="B921" s="26" t="str">
        <f t="shared" si="154"/>
        <v/>
      </c>
      <c r="C921" s="97"/>
      <c r="D921" s="123"/>
      <c r="E921" s="124"/>
      <c r="F921" s="125"/>
      <c r="G921" s="97"/>
      <c r="H921" s="24" t="str">
        <f>IF($E921="", "", IFERROR(ROUND($E921*INDEX('Intro &amp; Setup'!$BY$8:$BY$9, MATCH($E$8, 'Intro &amp; Setup'!$BX$8:$BX$9, 0)), 2), ""))</f>
        <v/>
      </c>
      <c r="I921" s="18" t="str">
        <f>IF(OR($E921="", $F921=""), "", IF($E$8='Intro &amp; Setup'!$BX$9, $F921/$E921, IF($H$8='Intro &amp; Setup'!$BX$9, $F921/$H921, "")))</f>
        <v/>
      </c>
      <c r="J921" s="21" t="str">
        <f>IF(OR($E921="", $F921=""), "", IF($E$8='Intro &amp; Setup'!$BX$8, $F921/$E921, IF($H$8='Intro &amp; Setup'!$BX$8, $F921/$H921, "")))</f>
        <v/>
      </c>
      <c r="K921" s="97"/>
      <c r="L921" s="42" t="str">
        <f t="array" ref="L921">IF($W921="", "", IFERROR(INDEX('Standard Runs'!$D$11:$D$65, MATCH(1, ('Standard Runs'!$F$11:$F$65&lt;=E921)*('Standard Runs'!$G$11:$G$65&gt;=E921), 0)), ""))</f>
        <v/>
      </c>
      <c r="M921" s="45" t="str">
        <f t="shared" si="155"/>
        <v/>
      </c>
      <c r="N921" s="97"/>
      <c r="O921" s="52" t="str">
        <f t="shared" si="156"/>
        <v/>
      </c>
      <c r="P921" s="53" t="str">
        <f>IF(OR($L921="", $M921=""), "", COUNTIFS($L$11:$L$2510, $L921, $M$11:$M$2510, "&lt;"&amp;$M921)+1+COUNTIFS($L$11:$L921, $L921, $M$11:$M921, $M921)-1)</f>
        <v/>
      </c>
      <c r="Q921" s="97"/>
      <c r="R921" s="57" t="str">
        <f t="array" ref="R921">IF(OR($L921="", $M921=""), "", MIN(IF($L$11:$L$2510=$L921, $M$11:$M$2510)))</f>
        <v/>
      </c>
      <c r="S921" s="18" t="str">
        <f t="array" ref="S921">IF(OR($L921="", $M921=""), "", AVERAGEIF($L$11:$L$2510, $L921, $M$11:$M$2510))</f>
        <v/>
      </c>
      <c r="T921" s="21" t="str">
        <f t="array" ref="T921">IF(OR($L921="", $M921=""), "", MAX(IF($L$11:$L$2510=$L921, $M$11:$M$2510)))</f>
        <v/>
      </c>
      <c r="U921" s="97"/>
      <c r="W921" s="26" t="str">
        <f t="shared" si="157"/>
        <v/>
      </c>
      <c r="X921" s="26" t="str">
        <f t="shared" si="158"/>
        <v/>
      </c>
      <c r="Z921" s="48" t="str">
        <f>IFERROR(INDEX('Standard Runs'!$E$11:$E$65, MATCH($L921, 'Standard Runs'!$D$11:$D$65, 0)), "")</f>
        <v/>
      </c>
      <c r="AB921" s="26" t="str">
        <f t="shared" si="159"/>
        <v/>
      </c>
      <c r="AC921" s="26" t="str">
        <f t="shared" si="160"/>
        <v/>
      </c>
      <c r="AE921" s="26" t="str">
        <f t="shared" si="161"/>
        <v/>
      </c>
      <c r="AG921" s="26" t="str">
        <f>IF($D921="", "", COUNTIF($D$11:$D$2510, "&gt;"&amp;$D921)+1+COUNTIF($D$11:$D921, $D921)-1)</f>
        <v/>
      </c>
      <c r="AH921" s="92" t="str">
        <f t="shared" si="162"/>
        <v/>
      </c>
      <c r="AJ921" s="26" t="str">
        <f t="shared" si="163"/>
        <v/>
      </c>
      <c r="AK921" s="26" t="str">
        <f t="shared" si="164"/>
        <v/>
      </c>
    </row>
    <row r="922" spans="1:37" x14ac:dyDescent="0.25">
      <c r="A922" s="97"/>
      <c r="B922" s="26" t="str">
        <f t="shared" si="154"/>
        <v/>
      </c>
      <c r="C922" s="97"/>
      <c r="D922" s="123"/>
      <c r="E922" s="124"/>
      <c r="F922" s="125"/>
      <c r="G922" s="97"/>
      <c r="H922" s="24" t="str">
        <f>IF($E922="", "", IFERROR(ROUND($E922*INDEX('Intro &amp; Setup'!$BY$8:$BY$9, MATCH($E$8, 'Intro &amp; Setup'!$BX$8:$BX$9, 0)), 2), ""))</f>
        <v/>
      </c>
      <c r="I922" s="18" t="str">
        <f>IF(OR($E922="", $F922=""), "", IF($E$8='Intro &amp; Setup'!$BX$9, $F922/$E922, IF($H$8='Intro &amp; Setup'!$BX$9, $F922/$H922, "")))</f>
        <v/>
      </c>
      <c r="J922" s="21" t="str">
        <f>IF(OR($E922="", $F922=""), "", IF($E$8='Intro &amp; Setup'!$BX$8, $F922/$E922, IF($H$8='Intro &amp; Setup'!$BX$8, $F922/$H922, "")))</f>
        <v/>
      </c>
      <c r="K922" s="97"/>
      <c r="L922" s="42" t="str">
        <f t="array" ref="L922">IF($W922="", "", IFERROR(INDEX('Standard Runs'!$D$11:$D$65, MATCH(1, ('Standard Runs'!$F$11:$F$65&lt;=E922)*('Standard Runs'!$G$11:$G$65&gt;=E922), 0)), ""))</f>
        <v/>
      </c>
      <c r="M922" s="45" t="str">
        <f t="shared" si="155"/>
        <v/>
      </c>
      <c r="N922" s="97"/>
      <c r="O922" s="52" t="str">
        <f t="shared" si="156"/>
        <v/>
      </c>
      <c r="P922" s="53" t="str">
        <f>IF(OR($L922="", $M922=""), "", COUNTIFS($L$11:$L$2510, $L922, $M$11:$M$2510, "&lt;"&amp;$M922)+1+COUNTIFS($L$11:$L922, $L922, $M$11:$M922, $M922)-1)</f>
        <v/>
      </c>
      <c r="Q922" s="97"/>
      <c r="R922" s="57" t="str">
        <f t="array" ref="R922">IF(OR($L922="", $M922=""), "", MIN(IF($L$11:$L$2510=$L922, $M$11:$M$2510)))</f>
        <v/>
      </c>
      <c r="S922" s="18" t="str">
        <f t="array" ref="S922">IF(OR($L922="", $M922=""), "", AVERAGEIF($L$11:$L$2510, $L922, $M$11:$M$2510))</f>
        <v/>
      </c>
      <c r="T922" s="21" t="str">
        <f t="array" ref="T922">IF(OR($L922="", $M922=""), "", MAX(IF($L$11:$L$2510=$L922, $M$11:$M$2510)))</f>
        <v/>
      </c>
      <c r="U922" s="97"/>
      <c r="W922" s="26" t="str">
        <f t="shared" si="157"/>
        <v/>
      </c>
      <c r="X922" s="26" t="str">
        <f t="shared" si="158"/>
        <v/>
      </c>
      <c r="Z922" s="48" t="str">
        <f>IFERROR(INDEX('Standard Runs'!$E$11:$E$65, MATCH($L922, 'Standard Runs'!$D$11:$D$65, 0)), "")</f>
        <v/>
      </c>
      <c r="AB922" s="26" t="str">
        <f t="shared" si="159"/>
        <v/>
      </c>
      <c r="AC922" s="26" t="str">
        <f t="shared" si="160"/>
        <v/>
      </c>
      <c r="AE922" s="26" t="str">
        <f t="shared" si="161"/>
        <v/>
      </c>
      <c r="AG922" s="26" t="str">
        <f>IF($D922="", "", COUNTIF($D$11:$D$2510, "&gt;"&amp;$D922)+1+COUNTIF($D$11:$D922, $D922)-1)</f>
        <v/>
      </c>
      <c r="AH922" s="92" t="str">
        <f t="shared" si="162"/>
        <v/>
      </c>
      <c r="AJ922" s="26" t="str">
        <f t="shared" si="163"/>
        <v/>
      </c>
      <c r="AK922" s="26" t="str">
        <f t="shared" si="164"/>
        <v/>
      </c>
    </row>
    <row r="923" spans="1:37" x14ac:dyDescent="0.25">
      <c r="A923" s="97"/>
      <c r="B923" s="26" t="str">
        <f t="shared" si="154"/>
        <v/>
      </c>
      <c r="C923" s="97"/>
      <c r="D923" s="123"/>
      <c r="E923" s="124"/>
      <c r="F923" s="125"/>
      <c r="G923" s="97"/>
      <c r="H923" s="24" t="str">
        <f>IF($E923="", "", IFERROR(ROUND($E923*INDEX('Intro &amp; Setup'!$BY$8:$BY$9, MATCH($E$8, 'Intro &amp; Setup'!$BX$8:$BX$9, 0)), 2), ""))</f>
        <v/>
      </c>
      <c r="I923" s="18" t="str">
        <f>IF(OR($E923="", $F923=""), "", IF($E$8='Intro &amp; Setup'!$BX$9, $F923/$E923, IF($H$8='Intro &amp; Setup'!$BX$9, $F923/$H923, "")))</f>
        <v/>
      </c>
      <c r="J923" s="21" t="str">
        <f>IF(OR($E923="", $F923=""), "", IF($E$8='Intro &amp; Setup'!$BX$8, $F923/$E923, IF($H$8='Intro &amp; Setup'!$BX$8, $F923/$H923, "")))</f>
        <v/>
      </c>
      <c r="K923" s="97"/>
      <c r="L923" s="42" t="str">
        <f t="array" ref="L923">IF($W923="", "", IFERROR(INDEX('Standard Runs'!$D$11:$D$65, MATCH(1, ('Standard Runs'!$F$11:$F$65&lt;=E923)*('Standard Runs'!$G$11:$G$65&gt;=E923), 0)), ""))</f>
        <v/>
      </c>
      <c r="M923" s="45" t="str">
        <f t="shared" si="155"/>
        <v/>
      </c>
      <c r="N923" s="97"/>
      <c r="O923" s="52" t="str">
        <f t="shared" si="156"/>
        <v/>
      </c>
      <c r="P923" s="53" t="str">
        <f>IF(OR($L923="", $M923=""), "", COUNTIFS($L$11:$L$2510, $L923, $M$11:$M$2510, "&lt;"&amp;$M923)+1+COUNTIFS($L$11:$L923, $L923, $M$11:$M923, $M923)-1)</f>
        <v/>
      </c>
      <c r="Q923" s="97"/>
      <c r="R923" s="57" t="str">
        <f t="array" ref="R923">IF(OR($L923="", $M923=""), "", MIN(IF($L$11:$L$2510=$L923, $M$11:$M$2510)))</f>
        <v/>
      </c>
      <c r="S923" s="18" t="str">
        <f t="array" ref="S923">IF(OR($L923="", $M923=""), "", AVERAGEIF($L$11:$L$2510, $L923, $M$11:$M$2510))</f>
        <v/>
      </c>
      <c r="T923" s="21" t="str">
        <f t="array" ref="T923">IF(OR($L923="", $M923=""), "", MAX(IF($L$11:$L$2510=$L923, $M$11:$M$2510)))</f>
        <v/>
      </c>
      <c r="U923" s="97"/>
      <c r="W923" s="26" t="str">
        <f t="shared" si="157"/>
        <v/>
      </c>
      <c r="X923" s="26" t="str">
        <f t="shared" si="158"/>
        <v/>
      </c>
      <c r="Z923" s="48" t="str">
        <f>IFERROR(INDEX('Standard Runs'!$E$11:$E$65, MATCH($L923, 'Standard Runs'!$D$11:$D$65, 0)), "")</f>
        <v/>
      </c>
      <c r="AB923" s="26" t="str">
        <f t="shared" si="159"/>
        <v/>
      </c>
      <c r="AC923" s="26" t="str">
        <f t="shared" si="160"/>
        <v/>
      </c>
      <c r="AE923" s="26" t="str">
        <f t="shared" si="161"/>
        <v/>
      </c>
      <c r="AG923" s="26" t="str">
        <f>IF($D923="", "", COUNTIF($D$11:$D$2510, "&gt;"&amp;$D923)+1+COUNTIF($D$11:$D923, $D923)-1)</f>
        <v/>
      </c>
      <c r="AH923" s="92" t="str">
        <f t="shared" si="162"/>
        <v/>
      </c>
      <c r="AJ923" s="26" t="str">
        <f t="shared" si="163"/>
        <v/>
      </c>
      <c r="AK923" s="26" t="str">
        <f t="shared" si="164"/>
        <v/>
      </c>
    </row>
    <row r="924" spans="1:37" x14ac:dyDescent="0.25">
      <c r="A924" s="97"/>
      <c r="B924" s="26" t="str">
        <f t="shared" si="154"/>
        <v/>
      </c>
      <c r="C924" s="97"/>
      <c r="D924" s="123"/>
      <c r="E924" s="124"/>
      <c r="F924" s="125"/>
      <c r="G924" s="97"/>
      <c r="H924" s="24" t="str">
        <f>IF($E924="", "", IFERROR(ROUND($E924*INDEX('Intro &amp; Setup'!$BY$8:$BY$9, MATCH($E$8, 'Intro &amp; Setup'!$BX$8:$BX$9, 0)), 2), ""))</f>
        <v/>
      </c>
      <c r="I924" s="18" t="str">
        <f>IF(OR($E924="", $F924=""), "", IF($E$8='Intro &amp; Setup'!$BX$9, $F924/$E924, IF($H$8='Intro &amp; Setup'!$BX$9, $F924/$H924, "")))</f>
        <v/>
      </c>
      <c r="J924" s="21" t="str">
        <f>IF(OR($E924="", $F924=""), "", IF($E$8='Intro &amp; Setup'!$BX$8, $F924/$E924, IF($H$8='Intro &amp; Setup'!$BX$8, $F924/$H924, "")))</f>
        <v/>
      </c>
      <c r="K924" s="97"/>
      <c r="L924" s="42" t="str">
        <f t="array" ref="L924">IF($W924="", "", IFERROR(INDEX('Standard Runs'!$D$11:$D$65, MATCH(1, ('Standard Runs'!$F$11:$F$65&lt;=E924)*('Standard Runs'!$G$11:$G$65&gt;=E924), 0)), ""))</f>
        <v/>
      </c>
      <c r="M924" s="45" t="str">
        <f t="shared" si="155"/>
        <v/>
      </c>
      <c r="N924" s="97"/>
      <c r="O924" s="52" t="str">
        <f t="shared" si="156"/>
        <v/>
      </c>
      <c r="P924" s="53" t="str">
        <f>IF(OR($L924="", $M924=""), "", COUNTIFS($L$11:$L$2510, $L924, $M$11:$M$2510, "&lt;"&amp;$M924)+1+COUNTIFS($L$11:$L924, $L924, $M$11:$M924, $M924)-1)</f>
        <v/>
      </c>
      <c r="Q924" s="97"/>
      <c r="R924" s="57" t="str">
        <f t="array" ref="R924">IF(OR($L924="", $M924=""), "", MIN(IF($L$11:$L$2510=$L924, $M$11:$M$2510)))</f>
        <v/>
      </c>
      <c r="S924" s="18" t="str">
        <f t="array" ref="S924">IF(OR($L924="", $M924=""), "", AVERAGEIF($L$11:$L$2510, $L924, $M$11:$M$2510))</f>
        <v/>
      </c>
      <c r="T924" s="21" t="str">
        <f t="array" ref="T924">IF(OR($L924="", $M924=""), "", MAX(IF($L$11:$L$2510=$L924, $M$11:$M$2510)))</f>
        <v/>
      </c>
      <c r="U924" s="97"/>
      <c r="W924" s="26" t="str">
        <f t="shared" si="157"/>
        <v/>
      </c>
      <c r="X924" s="26" t="str">
        <f t="shared" si="158"/>
        <v/>
      </c>
      <c r="Z924" s="48" t="str">
        <f>IFERROR(INDEX('Standard Runs'!$E$11:$E$65, MATCH($L924, 'Standard Runs'!$D$11:$D$65, 0)), "")</f>
        <v/>
      </c>
      <c r="AB924" s="26" t="str">
        <f t="shared" si="159"/>
        <v/>
      </c>
      <c r="AC924" s="26" t="str">
        <f t="shared" si="160"/>
        <v/>
      </c>
      <c r="AE924" s="26" t="str">
        <f t="shared" si="161"/>
        <v/>
      </c>
      <c r="AG924" s="26" t="str">
        <f>IF($D924="", "", COUNTIF($D$11:$D$2510, "&gt;"&amp;$D924)+1+COUNTIF($D$11:$D924, $D924)-1)</f>
        <v/>
      </c>
      <c r="AH924" s="92" t="str">
        <f t="shared" si="162"/>
        <v/>
      </c>
      <c r="AJ924" s="26" t="str">
        <f t="shared" si="163"/>
        <v/>
      </c>
      <c r="AK924" s="26" t="str">
        <f t="shared" si="164"/>
        <v/>
      </c>
    </row>
    <row r="925" spans="1:37" x14ac:dyDescent="0.25">
      <c r="A925" s="97"/>
      <c r="B925" s="26" t="str">
        <f t="shared" si="154"/>
        <v/>
      </c>
      <c r="C925" s="97"/>
      <c r="D925" s="123"/>
      <c r="E925" s="124"/>
      <c r="F925" s="125"/>
      <c r="G925" s="97"/>
      <c r="H925" s="24" t="str">
        <f>IF($E925="", "", IFERROR(ROUND($E925*INDEX('Intro &amp; Setup'!$BY$8:$BY$9, MATCH($E$8, 'Intro &amp; Setup'!$BX$8:$BX$9, 0)), 2), ""))</f>
        <v/>
      </c>
      <c r="I925" s="18" t="str">
        <f>IF(OR($E925="", $F925=""), "", IF($E$8='Intro &amp; Setup'!$BX$9, $F925/$E925, IF($H$8='Intro &amp; Setup'!$BX$9, $F925/$H925, "")))</f>
        <v/>
      </c>
      <c r="J925" s="21" t="str">
        <f>IF(OR($E925="", $F925=""), "", IF($E$8='Intro &amp; Setup'!$BX$8, $F925/$E925, IF($H$8='Intro &amp; Setup'!$BX$8, $F925/$H925, "")))</f>
        <v/>
      </c>
      <c r="K925" s="97"/>
      <c r="L925" s="42" t="str">
        <f t="array" ref="L925">IF($W925="", "", IFERROR(INDEX('Standard Runs'!$D$11:$D$65, MATCH(1, ('Standard Runs'!$F$11:$F$65&lt;=E925)*('Standard Runs'!$G$11:$G$65&gt;=E925), 0)), ""))</f>
        <v/>
      </c>
      <c r="M925" s="45" t="str">
        <f t="shared" si="155"/>
        <v/>
      </c>
      <c r="N925" s="97"/>
      <c r="O925" s="52" t="str">
        <f t="shared" si="156"/>
        <v/>
      </c>
      <c r="P925" s="53" t="str">
        <f>IF(OR($L925="", $M925=""), "", COUNTIFS($L$11:$L$2510, $L925, $M$11:$M$2510, "&lt;"&amp;$M925)+1+COUNTIFS($L$11:$L925, $L925, $M$11:$M925, $M925)-1)</f>
        <v/>
      </c>
      <c r="Q925" s="97"/>
      <c r="R925" s="57" t="str">
        <f t="array" ref="R925">IF(OR($L925="", $M925=""), "", MIN(IF($L$11:$L$2510=$L925, $M$11:$M$2510)))</f>
        <v/>
      </c>
      <c r="S925" s="18" t="str">
        <f t="array" ref="S925">IF(OR($L925="", $M925=""), "", AVERAGEIF($L$11:$L$2510, $L925, $M$11:$M$2510))</f>
        <v/>
      </c>
      <c r="T925" s="21" t="str">
        <f t="array" ref="T925">IF(OR($L925="", $M925=""), "", MAX(IF($L$11:$L$2510=$L925, $M$11:$M$2510)))</f>
        <v/>
      </c>
      <c r="U925" s="97"/>
      <c r="W925" s="26" t="str">
        <f t="shared" si="157"/>
        <v/>
      </c>
      <c r="X925" s="26" t="str">
        <f t="shared" si="158"/>
        <v/>
      </c>
      <c r="Z925" s="48" t="str">
        <f>IFERROR(INDEX('Standard Runs'!$E$11:$E$65, MATCH($L925, 'Standard Runs'!$D$11:$D$65, 0)), "")</f>
        <v/>
      </c>
      <c r="AB925" s="26" t="str">
        <f t="shared" si="159"/>
        <v/>
      </c>
      <c r="AC925" s="26" t="str">
        <f t="shared" si="160"/>
        <v/>
      </c>
      <c r="AE925" s="26" t="str">
        <f t="shared" si="161"/>
        <v/>
      </c>
      <c r="AG925" s="26" t="str">
        <f>IF($D925="", "", COUNTIF($D$11:$D$2510, "&gt;"&amp;$D925)+1+COUNTIF($D$11:$D925, $D925)-1)</f>
        <v/>
      </c>
      <c r="AH925" s="92" t="str">
        <f t="shared" si="162"/>
        <v/>
      </c>
      <c r="AJ925" s="26" t="str">
        <f t="shared" si="163"/>
        <v/>
      </c>
      <c r="AK925" s="26" t="str">
        <f t="shared" si="164"/>
        <v/>
      </c>
    </row>
    <row r="926" spans="1:37" x14ac:dyDescent="0.25">
      <c r="A926" s="97"/>
      <c r="B926" s="26" t="str">
        <f t="shared" si="154"/>
        <v/>
      </c>
      <c r="C926" s="97"/>
      <c r="D926" s="123"/>
      <c r="E926" s="124"/>
      <c r="F926" s="125"/>
      <c r="G926" s="97"/>
      <c r="H926" s="24" t="str">
        <f>IF($E926="", "", IFERROR(ROUND($E926*INDEX('Intro &amp; Setup'!$BY$8:$BY$9, MATCH($E$8, 'Intro &amp; Setup'!$BX$8:$BX$9, 0)), 2), ""))</f>
        <v/>
      </c>
      <c r="I926" s="18" t="str">
        <f>IF(OR($E926="", $F926=""), "", IF($E$8='Intro &amp; Setup'!$BX$9, $F926/$E926, IF($H$8='Intro &amp; Setup'!$BX$9, $F926/$H926, "")))</f>
        <v/>
      </c>
      <c r="J926" s="21" t="str">
        <f>IF(OR($E926="", $F926=""), "", IF($E$8='Intro &amp; Setup'!$BX$8, $F926/$E926, IF($H$8='Intro &amp; Setup'!$BX$8, $F926/$H926, "")))</f>
        <v/>
      </c>
      <c r="K926" s="97"/>
      <c r="L926" s="42" t="str">
        <f t="array" ref="L926">IF($W926="", "", IFERROR(INDEX('Standard Runs'!$D$11:$D$65, MATCH(1, ('Standard Runs'!$F$11:$F$65&lt;=E926)*('Standard Runs'!$G$11:$G$65&gt;=E926), 0)), ""))</f>
        <v/>
      </c>
      <c r="M926" s="45" t="str">
        <f t="shared" si="155"/>
        <v/>
      </c>
      <c r="N926" s="97"/>
      <c r="O926" s="52" t="str">
        <f t="shared" si="156"/>
        <v/>
      </c>
      <c r="P926" s="53" t="str">
        <f>IF(OR($L926="", $M926=""), "", COUNTIFS($L$11:$L$2510, $L926, $M$11:$M$2510, "&lt;"&amp;$M926)+1+COUNTIFS($L$11:$L926, $L926, $M$11:$M926, $M926)-1)</f>
        <v/>
      </c>
      <c r="Q926" s="97"/>
      <c r="R926" s="57" t="str">
        <f t="array" ref="R926">IF(OR($L926="", $M926=""), "", MIN(IF($L$11:$L$2510=$L926, $M$11:$M$2510)))</f>
        <v/>
      </c>
      <c r="S926" s="18" t="str">
        <f t="array" ref="S926">IF(OR($L926="", $M926=""), "", AVERAGEIF($L$11:$L$2510, $L926, $M$11:$M$2510))</f>
        <v/>
      </c>
      <c r="T926" s="21" t="str">
        <f t="array" ref="T926">IF(OR($L926="", $M926=""), "", MAX(IF($L$11:$L$2510=$L926, $M$11:$M$2510)))</f>
        <v/>
      </c>
      <c r="U926" s="97"/>
      <c r="W926" s="26" t="str">
        <f t="shared" si="157"/>
        <v/>
      </c>
      <c r="X926" s="26" t="str">
        <f t="shared" si="158"/>
        <v/>
      </c>
      <c r="Z926" s="48" t="str">
        <f>IFERROR(INDEX('Standard Runs'!$E$11:$E$65, MATCH($L926, 'Standard Runs'!$D$11:$D$65, 0)), "")</f>
        <v/>
      </c>
      <c r="AB926" s="26" t="str">
        <f t="shared" si="159"/>
        <v/>
      </c>
      <c r="AC926" s="26" t="str">
        <f t="shared" si="160"/>
        <v/>
      </c>
      <c r="AE926" s="26" t="str">
        <f t="shared" si="161"/>
        <v/>
      </c>
      <c r="AG926" s="26" t="str">
        <f>IF($D926="", "", COUNTIF($D$11:$D$2510, "&gt;"&amp;$D926)+1+COUNTIF($D$11:$D926, $D926)-1)</f>
        <v/>
      </c>
      <c r="AH926" s="92" t="str">
        <f t="shared" si="162"/>
        <v/>
      </c>
      <c r="AJ926" s="26" t="str">
        <f t="shared" si="163"/>
        <v/>
      </c>
      <c r="AK926" s="26" t="str">
        <f t="shared" si="164"/>
        <v/>
      </c>
    </row>
    <row r="927" spans="1:37" x14ac:dyDescent="0.25">
      <c r="A927" s="97"/>
      <c r="B927" s="26" t="str">
        <f t="shared" si="154"/>
        <v/>
      </c>
      <c r="C927" s="97"/>
      <c r="D927" s="123"/>
      <c r="E927" s="124"/>
      <c r="F927" s="125"/>
      <c r="G927" s="97"/>
      <c r="H927" s="24" t="str">
        <f>IF($E927="", "", IFERROR(ROUND($E927*INDEX('Intro &amp; Setup'!$BY$8:$BY$9, MATCH($E$8, 'Intro &amp; Setup'!$BX$8:$BX$9, 0)), 2), ""))</f>
        <v/>
      </c>
      <c r="I927" s="18" t="str">
        <f>IF(OR($E927="", $F927=""), "", IF($E$8='Intro &amp; Setup'!$BX$9, $F927/$E927, IF($H$8='Intro &amp; Setup'!$BX$9, $F927/$H927, "")))</f>
        <v/>
      </c>
      <c r="J927" s="21" t="str">
        <f>IF(OR($E927="", $F927=""), "", IF($E$8='Intro &amp; Setup'!$BX$8, $F927/$E927, IF($H$8='Intro &amp; Setup'!$BX$8, $F927/$H927, "")))</f>
        <v/>
      </c>
      <c r="K927" s="97"/>
      <c r="L927" s="42" t="str">
        <f t="array" ref="L927">IF($W927="", "", IFERROR(INDEX('Standard Runs'!$D$11:$D$65, MATCH(1, ('Standard Runs'!$F$11:$F$65&lt;=E927)*('Standard Runs'!$G$11:$G$65&gt;=E927), 0)), ""))</f>
        <v/>
      </c>
      <c r="M927" s="45" t="str">
        <f t="shared" si="155"/>
        <v/>
      </c>
      <c r="N927" s="97"/>
      <c r="O927" s="52" t="str">
        <f t="shared" si="156"/>
        <v/>
      </c>
      <c r="P927" s="53" t="str">
        <f>IF(OR($L927="", $M927=""), "", COUNTIFS($L$11:$L$2510, $L927, $M$11:$M$2510, "&lt;"&amp;$M927)+1+COUNTIFS($L$11:$L927, $L927, $M$11:$M927, $M927)-1)</f>
        <v/>
      </c>
      <c r="Q927" s="97"/>
      <c r="R927" s="57" t="str">
        <f t="array" ref="R927">IF(OR($L927="", $M927=""), "", MIN(IF($L$11:$L$2510=$L927, $M$11:$M$2510)))</f>
        <v/>
      </c>
      <c r="S927" s="18" t="str">
        <f t="array" ref="S927">IF(OR($L927="", $M927=""), "", AVERAGEIF($L$11:$L$2510, $L927, $M$11:$M$2510))</f>
        <v/>
      </c>
      <c r="T927" s="21" t="str">
        <f t="array" ref="T927">IF(OR($L927="", $M927=""), "", MAX(IF($L$11:$L$2510=$L927, $M$11:$M$2510)))</f>
        <v/>
      </c>
      <c r="U927" s="97"/>
      <c r="W927" s="26" t="str">
        <f t="shared" si="157"/>
        <v/>
      </c>
      <c r="X927" s="26" t="str">
        <f t="shared" si="158"/>
        <v/>
      </c>
      <c r="Z927" s="48" t="str">
        <f>IFERROR(INDEX('Standard Runs'!$E$11:$E$65, MATCH($L927, 'Standard Runs'!$D$11:$D$65, 0)), "")</f>
        <v/>
      </c>
      <c r="AB927" s="26" t="str">
        <f t="shared" si="159"/>
        <v/>
      </c>
      <c r="AC927" s="26" t="str">
        <f t="shared" si="160"/>
        <v/>
      </c>
      <c r="AE927" s="26" t="str">
        <f t="shared" si="161"/>
        <v/>
      </c>
      <c r="AG927" s="26" t="str">
        <f>IF($D927="", "", COUNTIF($D$11:$D$2510, "&gt;"&amp;$D927)+1+COUNTIF($D$11:$D927, $D927)-1)</f>
        <v/>
      </c>
      <c r="AH927" s="92" t="str">
        <f t="shared" si="162"/>
        <v/>
      </c>
      <c r="AJ927" s="26" t="str">
        <f t="shared" si="163"/>
        <v/>
      </c>
      <c r="AK927" s="26" t="str">
        <f t="shared" si="164"/>
        <v/>
      </c>
    </row>
    <row r="928" spans="1:37" x14ac:dyDescent="0.25">
      <c r="A928" s="97"/>
      <c r="B928" s="26" t="str">
        <f t="shared" si="154"/>
        <v/>
      </c>
      <c r="C928" s="97"/>
      <c r="D928" s="123"/>
      <c r="E928" s="124"/>
      <c r="F928" s="125"/>
      <c r="G928" s="97"/>
      <c r="H928" s="24" t="str">
        <f>IF($E928="", "", IFERROR(ROUND($E928*INDEX('Intro &amp; Setup'!$BY$8:$BY$9, MATCH($E$8, 'Intro &amp; Setup'!$BX$8:$BX$9, 0)), 2), ""))</f>
        <v/>
      </c>
      <c r="I928" s="18" t="str">
        <f>IF(OR($E928="", $F928=""), "", IF($E$8='Intro &amp; Setup'!$BX$9, $F928/$E928, IF($H$8='Intro &amp; Setup'!$BX$9, $F928/$H928, "")))</f>
        <v/>
      </c>
      <c r="J928" s="21" t="str">
        <f>IF(OR($E928="", $F928=""), "", IF($E$8='Intro &amp; Setup'!$BX$8, $F928/$E928, IF($H$8='Intro &amp; Setup'!$BX$8, $F928/$H928, "")))</f>
        <v/>
      </c>
      <c r="K928" s="97"/>
      <c r="L928" s="42" t="str">
        <f t="array" ref="L928">IF($W928="", "", IFERROR(INDEX('Standard Runs'!$D$11:$D$65, MATCH(1, ('Standard Runs'!$F$11:$F$65&lt;=E928)*('Standard Runs'!$G$11:$G$65&gt;=E928), 0)), ""))</f>
        <v/>
      </c>
      <c r="M928" s="45" t="str">
        <f t="shared" si="155"/>
        <v/>
      </c>
      <c r="N928" s="97"/>
      <c r="O928" s="52" t="str">
        <f t="shared" si="156"/>
        <v/>
      </c>
      <c r="P928" s="53" t="str">
        <f>IF(OR($L928="", $M928=""), "", COUNTIFS($L$11:$L$2510, $L928, $M$11:$M$2510, "&lt;"&amp;$M928)+1+COUNTIFS($L$11:$L928, $L928, $M$11:$M928, $M928)-1)</f>
        <v/>
      </c>
      <c r="Q928" s="97"/>
      <c r="R928" s="57" t="str">
        <f t="array" ref="R928">IF(OR($L928="", $M928=""), "", MIN(IF($L$11:$L$2510=$L928, $M$11:$M$2510)))</f>
        <v/>
      </c>
      <c r="S928" s="18" t="str">
        <f t="array" ref="S928">IF(OR($L928="", $M928=""), "", AVERAGEIF($L$11:$L$2510, $L928, $M$11:$M$2510))</f>
        <v/>
      </c>
      <c r="T928" s="21" t="str">
        <f t="array" ref="T928">IF(OR($L928="", $M928=""), "", MAX(IF($L$11:$L$2510=$L928, $M$11:$M$2510)))</f>
        <v/>
      </c>
      <c r="U928" s="97"/>
      <c r="W928" s="26" t="str">
        <f t="shared" si="157"/>
        <v/>
      </c>
      <c r="X928" s="26" t="str">
        <f t="shared" si="158"/>
        <v/>
      </c>
      <c r="Z928" s="48" t="str">
        <f>IFERROR(INDEX('Standard Runs'!$E$11:$E$65, MATCH($L928, 'Standard Runs'!$D$11:$D$65, 0)), "")</f>
        <v/>
      </c>
      <c r="AB928" s="26" t="str">
        <f t="shared" si="159"/>
        <v/>
      </c>
      <c r="AC928" s="26" t="str">
        <f t="shared" si="160"/>
        <v/>
      </c>
      <c r="AE928" s="26" t="str">
        <f t="shared" si="161"/>
        <v/>
      </c>
      <c r="AG928" s="26" t="str">
        <f>IF($D928="", "", COUNTIF($D$11:$D$2510, "&gt;"&amp;$D928)+1+COUNTIF($D$11:$D928, $D928)-1)</f>
        <v/>
      </c>
      <c r="AH928" s="92" t="str">
        <f t="shared" si="162"/>
        <v/>
      </c>
      <c r="AJ928" s="26" t="str">
        <f t="shared" si="163"/>
        <v/>
      </c>
      <c r="AK928" s="26" t="str">
        <f t="shared" si="164"/>
        <v/>
      </c>
    </row>
    <row r="929" spans="1:37" x14ac:dyDescent="0.25">
      <c r="A929" s="97"/>
      <c r="B929" s="26" t="str">
        <f t="shared" si="154"/>
        <v/>
      </c>
      <c r="C929" s="97"/>
      <c r="D929" s="123"/>
      <c r="E929" s="124"/>
      <c r="F929" s="125"/>
      <c r="G929" s="97"/>
      <c r="H929" s="24" t="str">
        <f>IF($E929="", "", IFERROR(ROUND($E929*INDEX('Intro &amp; Setup'!$BY$8:$BY$9, MATCH($E$8, 'Intro &amp; Setup'!$BX$8:$BX$9, 0)), 2), ""))</f>
        <v/>
      </c>
      <c r="I929" s="18" t="str">
        <f>IF(OR($E929="", $F929=""), "", IF($E$8='Intro &amp; Setup'!$BX$9, $F929/$E929, IF($H$8='Intro &amp; Setup'!$BX$9, $F929/$H929, "")))</f>
        <v/>
      </c>
      <c r="J929" s="21" t="str">
        <f>IF(OR($E929="", $F929=""), "", IF($E$8='Intro &amp; Setup'!$BX$8, $F929/$E929, IF($H$8='Intro &amp; Setup'!$BX$8, $F929/$H929, "")))</f>
        <v/>
      </c>
      <c r="K929" s="97"/>
      <c r="L929" s="42" t="str">
        <f t="array" ref="L929">IF($W929="", "", IFERROR(INDEX('Standard Runs'!$D$11:$D$65, MATCH(1, ('Standard Runs'!$F$11:$F$65&lt;=E929)*('Standard Runs'!$G$11:$G$65&gt;=E929), 0)), ""))</f>
        <v/>
      </c>
      <c r="M929" s="45" t="str">
        <f t="shared" si="155"/>
        <v/>
      </c>
      <c r="N929" s="97"/>
      <c r="O929" s="52" t="str">
        <f t="shared" si="156"/>
        <v/>
      </c>
      <c r="P929" s="53" t="str">
        <f>IF(OR($L929="", $M929=""), "", COUNTIFS($L$11:$L$2510, $L929, $M$11:$M$2510, "&lt;"&amp;$M929)+1+COUNTIFS($L$11:$L929, $L929, $M$11:$M929, $M929)-1)</f>
        <v/>
      </c>
      <c r="Q929" s="97"/>
      <c r="R929" s="57" t="str">
        <f t="array" ref="R929">IF(OR($L929="", $M929=""), "", MIN(IF($L$11:$L$2510=$L929, $M$11:$M$2510)))</f>
        <v/>
      </c>
      <c r="S929" s="18" t="str">
        <f t="array" ref="S929">IF(OR($L929="", $M929=""), "", AVERAGEIF($L$11:$L$2510, $L929, $M$11:$M$2510))</f>
        <v/>
      </c>
      <c r="T929" s="21" t="str">
        <f t="array" ref="T929">IF(OR($L929="", $M929=""), "", MAX(IF($L$11:$L$2510=$L929, $M$11:$M$2510)))</f>
        <v/>
      </c>
      <c r="U929" s="97"/>
      <c r="W929" s="26" t="str">
        <f t="shared" si="157"/>
        <v/>
      </c>
      <c r="X929" s="26" t="str">
        <f t="shared" si="158"/>
        <v/>
      </c>
      <c r="Z929" s="48" t="str">
        <f>IFERROR(INDEX('Standard Runs'!$E$11:$E$65, MATCH($L929, 'Standard Runs'!$D$11:$D$65, 0)), "")</f>
        <v/>
      </c>
      <c r="AB929" s="26" t="str">
        <f t="shared" si="159"/>
        <v/>
      </c>
      <c r="AC929" s="26" t="str">
        <f t="shared" si="160"/>
        <v/>
      </c>
      <c r="AE929" s="26" t="str">
        <f t="shared" si="161"/>
        <v/>
      </c>
      <c r="AG929" s="26" t="str">
        <f>IF($D929="", "", COUNTIF($D$11:$D$2510, "&gt;"&amp;$D929)+1+COUNTIF($D$11:$D929, $D929)-1)</f>
        <v/>
      </c>
      <c r="AH929" s="92" t="str">
        <f t="shared" si="162"/>
        <v/>
      </c>
      <c r="AJ929" s="26" t="str">
        <f t="shared" si="163"/>
        <v/>
      </c>
      <c r="AK929" s="26" t="str">
        <f t="shared" si="164"/>
        <v/>
      </c>
    </row>
    <row r="930" spans="1:37" x14ac:dyDescent="0.25">
      <c r="A930" s="97"/>
      <c r="B930" s="26" t="str">
        <f t="shared" si="154"/>
        <v/>
      </c>
      <c r="C930" s="97"/>
      <c r="D930" s="123"/>
      <c r="E930" s="124"/>
      <c r="F930" s="125"/>
      <c r="G930" s="97"/>
      <c r="H930" s="24" t="str">
        <f>IF($E930="", "", IFERROR(ROUND($E930*INDEX('Intro &amp; Setup'!$BY$8:$BY$9, MATCH($E$8, 'Intro &amp; Setup'!$BX$8:$BX$9, 0)), 2), ""))</f>
        <v/>
      </c>
      <c r="I930" s="18" t="str">
        <f>IF(OR($E930="", $F930=""), "", IF($E$8='Intro &amp; Setup'!$BX$9, $F930/$E930, IF($H$8='Intro &amp; Setup'!$BX$9, $F930/$H930, "")))</f>
        <v/>
      </c>
      <c r="J930" s="21" t="str">
        <f>IF(OR($E930="", $F930=""), "", IF($E$8='Intro &amp; Setup'!$BX$8, $F930/$E930, IF($H$8='Intro &amp; Setup'!$BX$8, $F930/$H930, "")))</f>
        <v/>
      </c>
      <c r="K930" s="97"/>
      <c r="L930" s="42" t="str">
        <f t="array" ref="L930">IF($W930="", "", IFERROR(INDEX('Standard Runs'!$D$11:$D$65, MATCH(1, ('Standard Runs'!$F$11:$F$65&lt;=E930)*('Standard Runs'!$G$11:$G$65&gt;=E930), 0)), ""))</f>
        <v/>
      </c>
      <c r="M930" s="45" t="str">
        <f t="shared" si="155"/>
        <v/>
      </c>
      <c r="N930" s="97"/>
      <c r="O930" s="52" t="str">
        <f t="shared" si="156"/>
        <v/>
      </c>
      <c r="P930" s="53" t="str">
        <f>IF(OR($L930="", $M930=""), "", COUNTIFS($L$11:$L$2510, $L930, $M$11:$M$2510, "&lt;"&amp;$M930)+1+COUNTIFS($L$11:$L930, $L930, $M$11:$M930, $M930)-1)</f>
        <v/>
      </c>
      <c r="Q930" s="97"/>
      <c r="R930" s="57" t="str">
        <f t="array" ref="R930">IF(OR($L930="", $M930=""), "", MIN(IF($L$11:$L$2510=$L930, $M$11:$M$2510)))</f>
        <v/>
      </c>
      <c r="S930" s="18" t="str">
        <f t="array" ref="S930">IF(OR($L930="", $M930=""), "", AVERAGEIF($L$11:$L$2510, $L930, $M$11:$M$2510))</f>
        <v/>
      </c>
      <c r="T930" s="21" t="str">
        <f t="array" ref="T930">IF(OR($L930="", $M930=""), "", MAX(IF($L$11:$L$2510=$L930, $M$11:$M$2510)))</f>
        <v/>
      </c>
      <c r="U930" s="97"/>
      <c r="W930" s="26" t="str">
        <f t="shared" si="157"/>
        <v/>
      </c>
      <c r="X930" s="26" t="str">
        <f t="shared" si="158"/>
        <v/>
      </c>
      <c r="Z930" s="48" t="str">
        <f>IFERROR(INDEX('Standard Runs'!$E$11:$E$65, MATCH($L930, 'Standard Runs'!$D$11:$D$65, 0)), "")</f>
        <v/>
      </c>
      <c r="AB930" s="26" t="str">
        <f t="shared" si="159"/>
        <v/>
      </c>
      <c r="AC930" s="26" t="str">
        <f t="shared" si="160"/>
        <v/>
      </c>
      <c r="AE930" s="26" t="str">
        <f t="shared" si="161"/>
        <v/>
      </c>
      <c r="AG930" s="26" t="str">
        <f>IF($D930="", "", COUNTIF($D$11:$D$2510, "&gt;"&amp;$D930)+1+COUNTIF($D$11:$D930, $D930)-1)</f>
        <v/>
      </c>
      <c r="AH930" s="92" t="str">
        <f t="shared" si="162"/>
        <v/>
      </c>
      <c r="AJ930" s="26" t="str">
        <f t="shared" si="163"/>
        <v/>
      </c>
      <c r="AK930" s="26" t="str">
        <f t="shared" si="164"/>
        <v/>
      </c>
    </row>
    <row r="931" spans="1:37" x14ac:dyDescent="0.25">
      <c r="A931" s="97"/>
      <c r="B931" s="26" t="str">
        <f t="shared" si="154"/>
        <v/>
      </c>
      <c r="C931" s="97"/>
      <c r="D931" s="123"/>
      <c r="E931" s="124"/>
      <c r="F931" s="125"/>
      <c r="G931" s="97"/>
      <c r="H931" s="24" t="str">
        <f>IF($E931="", "", IFERROR(ROUND($E931*INDEX('Intro &amp; Setup'!$BY$8:$BY$9, MATCH($E$8, 'Intro &amp; Setup'!$BX$8:$BX$9, 0)), 2), ""))</f>
        <v/>
      </c>
      <c r="I931" s="18" t="str">
        <f>IF(OR($E931="", $F931=""), "", IF($E$8='Intro &amp; Setup'!$BX$9, $F931/$E931, IF($H$8='Intro &amp; Setup'!$BX$9, $F931/$H931, "")))</f>
        <v/>
      </c>
      <c r="J931" s="21" t="str">
        <f>IF(OR($E931="", $F931=""), "", IF($E$8='Intro &amp; Setup'!$BX$8, $F931/$E931, IF($H$8='Intro &amp; Setup'!$BX$8, $F931/$H931, "")))</f>
        <v/>
      </c>
      <c r="K931" s="97"/>
      <c r="L931" s="42" t="str">
        <f t="array" ref="L931">IF($W931="", "", IFERROR(INDEX('Standard Runs'!$D$11:$D$65, MATCH(1, ('Standard Runs'!$F$11:$F$65&lt;=E931)*('Standard Runs'!$G$11:$G$65&gt;=E931), 0)), ""))</f>
        <v/>
      </c>
      <c r="M931" s="45" t="str">
        <f t="shared" si="155"/>
        <v/>
      </c>
      <c r="N931" s="97"/>
      <c r="O931" s="52" t="str">
        <f t="shared" si="156"/>
        <v/>
      </c>
      <c r="P931" s="53" t="str">
        <f>IF(OR($L931="", $M931=""), "", COUNTIFS($L$11:$L$2510, $L931, $M$11:$M$2510, "&lt;"&amp;$M931)+1+COUNTIFS($L$11:$L931, $L931, $M$11:$M931, $M931)-1)</f>
        <v/>
      </c>
      <c r="Q931" s="97"/>
      <c r="R931" s="57" t="str">
        <f t="array" ref="R931">IF(OR($L931="", $M931=""), "", MIN(IF($L$11:$L$2510=$L931, $M$11:$M$2510)))</f>
        <v/>
      </c>
      <c r="S931" s="18" t="str">
        <f t="array" ref="S931">IF(OR($L931="", $M931=""), "", AVERAGEIF($L$11:$L$2510, $L931, $M$11:$M$2510))</f>
        <v/>
      </c>
      <c r="T931" s="21" t="str">
        <f t="array" ref="T931">IF(OR($L931="", $M931=""), "", MAX(IF($L$11:$L$2510=$L931, $M$11:$M$2510)))</f>
        <v/>
      </c>
      <c r="U931" s="97"/>
      <c r="W931" s="26" t="str">
        <f t="shared" si="157"/>
        <v/>
      </c>
      <c r="X931" s="26" t="str">
        <f t="shared" si="158"/>
        <v/>
      </c>
      <c r="Z931" s="48" t="str">
        <f>IFERROR(INDEX('Standard Runs'!$E$11:$E$65, MATCH($L931, 'Standard Runs'!$D$11:$D$65, 0)), "")</f>
        <v/>
      </c>
      <c r="AB931" s="26" t="str">
        <f t="shared" si="159"/>
        <v/>
      </c>
      <c r="AC931" s="26" t="str">
        <f t="shared" si="160"/>
        <v/>
      </c>
      <c r="AE931" s="26" t="str">
        <f t="shared" si="161"/>
        <v/>
      </c>
      <c r="AG931" s="26" t="str">
        <f>IF($D931="", "", COUNTIF($D$11:$D$2510, "&gt;"&amp;$D931)+1+COUNTIF($D$11:$D931, $D931)-1)</f>
        <v/>
      </c>
      <c r="AH931" s="92" t="str">
        <f t="shared" si="162"/>
        <v/>
      </c>
      <c r="AJ931" s="26" t="str">
        <f t="shared" si="163"/>
        <v/>
      </c>
      <c r="AK931" s="26" t="str">
        <f t="shared" si="164"/>
        <v/>
      </c>
    </row>
    <row r="932" spans="1:37" x14ac:dyDescent="0.25">
      <c r="A932" s="97"/>
      <c r="B932" s="26" t="str">
        <f t="shared" si="154"/>
        <v/>
      </c>
      <c r="C932" s="97"/>
      <c r="D932" s="123"/>
      <c r="E932" s="124"/>
      <c r="F932" s="125"/>
      <c r="G932" s="97"/>
      <c r="H932" s="24" t="str">
        <f>IF($E932="", "", IFERROR(ROUND($E932*INDEX('Intro &amp; Setup'!$BY$8:$BY$9, MATCH($E$8, 'Intro &amp; Setup'!$BX$8:$BX$9, 0)), 2), ""))</f>
        <v/>
      </c>
      <c r="I932" s="18" t="str">
        <f>IF(OR($E932="", $F932=""), "", IF($E$8='Intro &amp; Setup'!$BX$9, $F932/$E932, IF($H$8='Intro &amp; Setup'!$BX$9, $F932/$H932, "")))</f>
        <v/>
      </c>
      <c r="J932" s="21" t="str">
        <f>IF(OR($E932="", $F932=""), "", IF($E$8='Intro &amp; Setup'!$BX$8, $F932/$E932, IF($H$8='Intro &amp; Setup'!$BX$8, $F932/$H932, "")))</f>
        <v/>
      </c>
      <c r="K932" s="97"/>
      <c r="L932" s="42" t="str">
        <f t="array" ref="L932">IF($W932="", "", IFERROR(INDEX('Standard Runs'!$D$11:$D$65, MATCH(1, ('Standard Runs'!$F$11:$F$65&lt;=E932)*('Standard Runs'!$G$11:$G$65&gt;=E932), 0)), ""))</f>
        <v/>
      </c>
      <c r="M932" s="45" t="str">
        <f t="shared" si="155"/>
        <v/>
      </c>
      <c r="N932" s="97"/>
      <c r="O932" s="52" t="str">
        <f t="shared" si="156"/>
        <v/>
      </c>
      <c r="P932" s="53" t="str">
        <f>IF(OR($L932="", $M932=""), "", COUNTIFS($L$11:$L$2510, $L932, $M$11:$M$2510, "&lt;"&amp;$M932)+1+COUNTIFS($L$11:$L932, $L932, $M$11:$M932, $M932)-1)</f>
        <v/>
      </c>
      <c r="Q932" s="97"/>
      <c r="R932" s="57" t="str">
        <f t="array" ref="R932">IF(OR($L932="", $M932=""), "", MIN(IF($L$11:$L$2510=$L932, $M$11:$M$2510)))</f>
        <v/>
      </c>
      <c r="S932" s="18" t="str">
        <f t="array" ref="S932">IF(OR($L932="", $M932=""), "", AVERAGEIF($L$11:$L$2510, $L932, $M$11:$M$2510))</f>
        <v/>
      </c>
      <c r="T932" s="21" t="str">
        <f t="array" ref="T932">IF(OR($L932="", $M932=""), "", MAX(IF($L$11:$L$2510=$L932, $M$11:$M$2510)))</f>
        <v/>
      </c>
      <c r="U932" s="97"/>
      <c r="W932" s="26" t="str">
        <f t="shared" si="157"/>
        <v/>
      </c>
      <c r="X932" s="26" t="str">
        <f t="shared" si="158"/>
        <v/>
      </c>
      <c r="Z932" s="48" t="str">
        <f>IFERROR(INDEX('Standard Runs'!$E$11:$E$65, MATCH($L932, 'Standard Runs'!$D$11:$D$65, 0)), "")</f>
        <v/>
      </c>
      <c r="AB932" s="26" t="str">
        <f t="shared" si="159"/>
        <v/>
      </c>
      <c r="AC932" s="26" t="str">
        <f t="shared" si="160"/>
        <v/>
      </c>
      <c r="AE932" s="26" t="str">
        <f t="shared" si="161"/>
        <v/>
      </c>
      <c r="AG932" s="26" t="str">
        <f>IF($D932="", "", COUNTIF($D$11:$D$2510, "&gt;"&amp;$D932)+1+COUNTIF($D$11:$D932, $D932)-1)</f>
        <v/>
      </c>
      <c r="AH932" s="92" t="str">
        <f t="shared" si="162"/>
        <v/>
      </c>
      <c r="AJ932" s="26" t="str">
        <f t="shared" si="163"/>
        <v/>
      </c>
      <c r="AK932" s="26" t="str">
        <f t="shared" si="164"/>
        <v/>
      </c>
    </row>
    <row r="933" spans="1:37" x14ac:dyDescent="0.25">
      <c r="A933" s="97"/>
      <c r="B933" s="26" t="str">
        <f t="shared" si="154"/>
        <v/>
      </c>
      <c r="C933" s="97"/>
      <c r="D933" s="123"/>
      <c r="E933" s="124"/>
      <c r="F933" s="125"/>
      <c r="G933" s="97"/>
      <c r="H933" s="24" t="str">
        <f>IF($E933="", "", IFERROR(ROUND($E933*INDEX('Intro &amp; Setup'!$BY$8:$BY$9, MATCH($E$8, 'Intro &amp; Setup'!$BX$8:$BX$9, 0)), 2), ""))</f>
        <v/>
      </c>
      <c r="I933" s="18" t="str">
        <f>IF(OR($E933="", $F933=""), "", IF($E$8='Intro &amp; Setup'!$BX$9, $F933/$E933, IF($H$8='Intro &amp; Setup'!$BX$9, $F933/$H933, "")))</f>
        <v/>
      </c>
      <c r="J933" s="21" t="str">
        <f>IF(OR($E933="", $F933=""), "", IF($E$8='Intro &amp; Setup'!$BX$8, $F933/$E933, IF($H$8='Intro &amp; Setup'!$BX$8, $F933/$H933, "")))</f>
        <v/>
      </c>
      <c r="K933" s="97"/>
      <c r="L933" s="42" t="str">
        <f t="array" ref="L933">IF($W933="", "", IFERROR(INDEX('Standard Runs'!$D$11:$D$65, MATCH(1, ('Standard Runs'!$F$11:$F$65&lt;=E933)*('Standard Runs'!$G$11:$G$65&gt;=E933), 0)), ""))</f>
        <v/>
      </c>
      <c r="M933" s="45" t="str">
        <f t="shared" si="155"/>
        <v/>
      </c>
      <c r="N933" s="97"/>
      <c r="O933" s="52" t="str">
        <f t="shared" si="156"/>
        <v/>
      </c>
      <c r="P933" s="53" t="str">
        <f>IF(OR($L933="", $M933=""), "", COUNTIFS($L$11:$L$2510, $L933, $M$11:$M$2510, "&lt;"&amp;$M933)+1+COUNTIFS($L$11:$L933, $L933, $M$11:$M933, $M933)-1)</f>
        <v/>
      </c>
      <c r="Q933" s="97"/>
      <c r="R933" s="57" t="str">
        <f t="array" ref="R933">IF(OR($L933="", $M933=""), "", MIN(IF($L$11:$L$2510=$L933, $M$11:$M$2510)))</f>
        <v/>
      </c>
      <c r="S933" s="18" t="str">
        <f t="array" ref="S933">IF(OR($L933="", $M933=""), "", AVERAGEIF($L$11:$L$2510, $L933, $M$11:$M$2510))</f>
        <v/>
      </c>
      <c r="T933" s="21" t="str">
        <f t="array" ref="T933">IF(OR($L933="", $M933=""), "", MAX(IF($L$11:$L$2510=$L933, $M$11:$M$2510)))</f>
        <v/>
      </c>
      <c r="U933" s="97"/>
      <c r="W933" s="26" t="str">
        <f t="shared" si="157"/>
        <v/>
      </c>
      <c r="X933" s="26" t="str">
        <f t="shared" si="158"/>
        <v/>
      </c>
      <c r="Z933" s="48" t="str">
        <f>IFERROR(INDEX('Standard Runs'!$E$11:$E$65, MATCH($L933, 'Standard Runs'!$D$11:$D$65, 0)), "")</f>
        <v/>
      </c>
      <c r="AB933" s="26" t="str">
        <f t="shared" si="159"/>
        <v/>
      </c>
      <c r="AC933" s="26" t="str">
        <f t="shared" si="160"/>
        <v/>
      </c>
      <c r="AE933" s="26" t="str">
        <f t="shared" si="161"/>
        <v/>
      </c>
      <c r="AG933" s="26" t="str">
        <f>IF($D933="", "", COUNTIF($D$11:$D$2510, "&gt;"&amp;$D933)+1+COUNTIF($D$11:$D933, $D933)-1)</f>
        <v/>
      </c>
      <c r="AH933" s="92" t="str">
        <f t="shared" si="162"/>
        <v/>
      </c>
      <c r="AJ933" s="26" t="str">
        <f t="shared" si="163"/>
        <v/>
      </c>
      <c r="AK933" s="26" t="str">
        <f t="shared" si="164"/>
        <v/>
      </c>
    </row>
    <row r="934" spans="1:37" x14ac:dyDescent="0.25">
      <c r="A934" s="97"/>
      <c r="B934" s="26" t="str">
        <f t="shared" si="154"/>
        <v/>
      </c>
      <c r="C934" s="97"/>
      <c r="D934" s="123"/>
      <c r="E934" s="124"/>
      <c r="F934" s="125"/>
      <c r="G934" s="97"/>
      <c r="H934" s="24" t="str">
        <f>IF($E934="", "", IFERROR(ROUND($E934*INDEX('Intro &amp; Setup'!$BY$8:$BY$9, MATCH($E$8, 'Intro &amp; Setup'!$BX$8:$BX$9, 0)), 2), ""))</f>
        <v/>
      </c>
      <c r="I934" s="18" t="str">
        <f>IF(OR($E934="", $F934=""), "", IF($E$8='Intro &amp; Setup'!$BX$9, $F934/$E934, IF($H$8='Intro &amp; Setup'!$BX$9, $F934/$H934, "")))</f>
        <v/>
      </c>
      <c r="J934" s="21" t="str">
        <f>IF(OR($E934="", $F934=""), "", IF($E$8='Intro &amp; Setup'!$BX$8, $F934/$E934, IF($H$8='Intro &amp; Setup'!$BX$8, $F934/$H934, "")))</f>
        <v/>
      </c>
      <c r="K934" s="97"/>
      <c r="L934" s="42" t="str">
        <f t="array" ref="L934">IF($W934="", "", IFERROR(INDEX('Standard Runs'!$D$11:$D$65, MATCH(1, ('Standard Runs'!$F$11:$F$65&lt;=E934)*('Standard Runs'!$G$11:$G$65&gt;=E934), 0)), ""))</f>
        <v/>
      </c>
      <c r="M934" s="45" t="str">
        <f t="shared" si="155"/>
        <v/>
      </c>
      <c r="N934" s="97"/>
      <c r="O934" s="52" t="str">
        <f t="shared" si="156"/>
        <v/>
      </c>
      <c r="P934" s="53" t="str">
        <f>IF(OR($L934="", $M934=""), "", COUNTIFS($L$11:$L$2510, $L934, $M$11:$M$2510, "&lt;"&amp;$M934)+1+COUNTIFS($L$11:$L934, $L934, $M$11:$M934, $M934)-1)</f>
        <v/>
      </c>
      <c r="Q934" s="97"/>
      <c r="R934" s="57" t="str">
        <f t="array" ref="R934">IF(OR($L934="", $M934=""), "", MIN(IF($L$11:$L$2510=$L934, $M$11:$M$2510)))</f>
        <v/>
      </c>
      <c r="S934" s="18" t="str">
        <f t="array" ref="S934">IF(OR($L934="", $M934=""), "", AVERAGEIF($L$11:$L$2510, $L934, $M$11:$M$2510))</f>
        <v/>
      </c>
      <c r="T934" s="21" t="str">
        <f t="array" ref="T934">IF(OR($L934="", $M934=""), "", MAX(IF($L$11:$L$2510=$L934, $M$11:$M$2510)))</f>
        <v/>
      </c>
      <c r="U934" s="97"/>
      <c r="W934" s="26" t="str">
        <f t="shared" si="157"/>
        <v/>
      </c>
      <c r="X934" s="26" t="str">
        <f t="shared" si="158"/>
        <v/>
      </c>
      <c r="Z934" s="48" t="str">
        <f>IFERROR(INDEX('Standard Runs'!$E$11:$E$65, MATCH($L934, 'Standard Runs'!$D$11:$D$65, 0)), "")</f>
        <v/>
      </c>
      <c r="AB934" s="26" t="str">
        <f t="shared" si="159"/>
        <v/>
      </c>
      <c r="AC934" s="26" t="str">
        <f t="shared" si="160"/>
        <v/>
      </c>
      <c r="AE934" s="26" t="str">
        <f t="shared" si="161"/>
        <v/>
      </c>
      <c r="AG934" s="26" t="str">
        <f>IF($D934="", "", COUNTIF($D$11:$D$2510, "&gt;"&amp;$D934)+1+COUNTIF($D$11:$D934, $D934)-1)</f>
        <v/>
      </c>
      <c r="AH934" s="92" t="str">
        <f t="shared" si="162"/>
        <v/>
      </c>
      <c r="AJ934" s="26" t="str">
        <f t="shared" si="163"/>
        <v/>
      </c>
      <c r="AK934" s="26" t="str">
        <f t="shared" si="164"/>
        <v/>
      </c>
    </row>
    <row r="935" spans="1:37" x14ac:dyDescent="0.25">
      <c r="A935" s="97"/>
      <c r="B935" s="26" t="str">
        <f t="shared" si="154"/>
        <v/>
      </c>
      <c r="C935" s="97"/>
      <c r="D935" s="123"/>
      <c r="E935" s="124"/>
      <c r="F935" s="125"/>
      <c r="G935" s="97"/>
      <c r="H935" s="24" t="str">
        <f>IF($E935="", "", IFERROR(ROUND($E935*INDEX('Intro &amp; Setup'!$BY$8:$BY$9, MATCH($E$8, 'Intro &amp; Setup'!$BX$8:$BX$9, 0)), 2), ""))</f>
        <v/>
      </c>
      <c r="I935" s="18" t="str">
        <f>IF(OR($E935="", $F935=""), "", IF($E$8='Intro &amp; Setup'!$BX$9, $F935/$E935, IF($H$8='Intro &amp; Setup'!$BX$9, $F935/$H935, "")))</f>
        <v/>
      </c>
      <c r="J935" s="21" t="str">
        <f>IF(OR($E935="", $F935=""), "", IF($E$8='Intro &amp; Setup'!$BX$8, $F935/$E935, IF($H$8='Intro &amp; Setup'!$BX$8, $F935/$H935, "")))</f>
        <v/>
      </c>
      <c r="K935" s="97"/>
      <c r="L935" s="42" t="str">
        <f t="array" ref="L935">IF($W935="", "", IFERROR(INDEX('Standard Runs'!$D$11:$D$65, MATCH(1, ('Standard Runs'!$F$11:$F$65&lt;=E935)*('Standard Runs'!$G$11:$G$65&gt;=E935), 0)), ""))</f>
        <v/>
      </c>
      <c r="M935" s="45" t="str">
        <f t="shared" si="155"/>
        <v/>
      </c>
      <c r="N935" s="97"/>
      <c r="O935" s="52" t="str">
        <f t="shared" si="156"/>
        <v/>
      </c>
      <c r="P935" s="53" t="str">
        <f>IF(OR($L935="", $M935=""), "", COUNTIFS($L$11:$L$2510, $L935, $M$11:$M$2510, "&lt;"&amp;$M935)+1+COUNTIFS($L$11:$L935, $L935, $M$11:$M935, $M935)-1)</f>
        <v/>
      </c>
      <c r="Q935" s="97"/>
      <c r="R935" s="57" t="str">
        <f t="array" ref="R935">IF(OR($L935="", $M935=""), "", MIN(IF($L$11:$L$2510=$L935, $M$11:$M$2510)))</f>
        <v/>
      </c>
      <c r="S935" s="18" t="str">
        <f t="array" ref="S935">IF(OR($L935="", $M935=""), "", AVERAGEIF($L$11:$L$2510, $L935, $M$11:$M$2510))</f>
        <v/>
      </c>
      <c r="T935" s="21" t="str">
        <f t="array" ref="T935">IF(OR($L935="", $M935=""), "", MAX(IF($L$11:$L$2510=$L935, $M$11:$M$2510)))</f>
        <v/>
      </c>
      <c r="U935" s="97"/>
      <c r="W935" s="26" t="str">
        <f t="shared" si="157"/>
        <v/>
      </c>
      <c r="X935" s="26" t="str">
        <f t="shared" si="158"/>
        <v/>
      </c>
      <c r="Z935" s="48" t="str">
        <f>IFERROR(INDEX('Standard Runs'!$E$11:$E$65, MATCH($L935, 'Standard Runs'!$D$11:$D$65, 0)), "")</f>
        <v/>
      </c>
      <c r="AB935" s="26" t="str">
        <f t="shared" si="159"/>
        <v/>
      </c>
      <c r="AC935" s="26" t="str">
        <f t="shared" si="160"/>
        <v/>
      </c>
      <c r="AE935" s="26" t="str">
        <f t="shared" si="161"/>
        <v/>
      </c>
      <c r="AG935" s="26" t="str">
        <f>IF($D935="", "", COUNTIF($D$11:$D$2510, "&gt;"&amp;$D935)+1+COUNTIF($D$11:$D935, $D935)-1)</f>
        <v/>
      </c>
      <c r="AH935" s="92" t="str">
        <f t="shared" si="162"/>
        <v/>
      </c>
      <c r="AJ935" s="26" t="str">
        <f t="shared" si="163"/>
        <v/>
      </c>
      <c r="AK935" s="26" t="str">
        <f t="shared" si="164"/>
        <v/>
      </c>
    </row>
    <row r="936" spans="1:37" x14ac:dyDescent="0.25">
      <c r="A936" s="97"/>
      <c r="B936" s="26" t="str">
        <f t="shared" si="154"/>
        <v/>
      </c>
      <c r="C936" s="97"/>
      <c r="D936" s="123"/>
      <c r="E936" s="124"/>
      <c r="F936" s="125"/>
      <c r="G936" s="97"/>
      <c r="H936" s="24" t="str">
        <f>IF($E936="", "", IFERROR(ROUND($E936*INDEX('Intro &amp; Setup'!$BY$8:$BY$9, MATCH($E$8, 'Intro &amp; Setup'!$BX$8:$BX$9, 0)), 2), ""))</f>
        <v/>
      </c>
      <c r="I936" s="18" t="str">
        <f>IF(OR($E936="", $F936=""), "", IF($E$8='Intro &amp; Setup'!$BX$9, $F936/$E936, IF($H$8='Intro &amp; Setup'!$BX$9, $F936/$H936, "")))</f>
        <v/>
      </c>
      <c r="J936" s="21" t="str">
        <f>IF(OR($E936="", $F936=""), "", IF($E$8='Intro &amp; Setup'!$BX$8, $F936/$E936, IF($H$8='Intro &amp; Setup'!$BX$8, $F936/$H936, "")))</f>
        <v/>
      </c>
      <c r="K936" s="97"/>
      <c r="L936" s="42" t="str">
        <f t="array" ref="L936">IF($W936="", "", IFERROR(INDEX('Standard Runs'!$D$11:$D$65, MATCH(1, ('Standard Runs'!$F$11:$F$65&lt;=E936)*('Standard Runs'!$G$11:$G$65&gt;=E936), 0)), ""))</f>
        <v/>
      </c>
      <c r="M936" s="45" t="str">
        <f t="shared" si="155"/>
        <v/>
      </c>
      <c r="N936" s="97"/>
      <c r="O936" s="52" t="str">
        <f t="shared" si="156"/>
        <v/>
      </c>
      <c r="P936" s="53" t="str">
        <f>IF(OR($L936="", $M936=""), "", COUNTIFS($L$11:$L$2510, $L936, $M$11:$M$2510, "&lt;"&amp;$M936)+1+COUNTIFS($L$11:$L936, $L936, $M$11:$M936, $M936)-1)</f>
        <v/>
      </c>
      <c r="Q936" s="97"/>
      <c r="R936" s="57" t="str">
        <f t="array" ref="R936">IF(OR($L936="", $M936=""), "", MIN(IF($L$11:$L$2510=$L936, $M$11:$M$2510)))</f>
        <v/>
      </c>
      <c r="S936" s="18" t="str">
        <f t="array" ref="S936">IF(OR($L936="", $M936=""), "", AVERAGEIF($L$11:$L$2510, $L936, $M$11:$M$2510))</f>
        <v/>
      </c>
      <c r="T936" s="21" t="str">
        <f t="array" ref="T936">IF(OR($L936="", $M936=""), "", MAX(IF($L$11:$L$2510=$L936, $M$11:$M$2510)))</f>
        <v/>
      </c>
      <c r="U936" s="97"/>
      <c r="W936" s="26" t="str">
        <f t="shared" si="157"/>
        <v/>
      </c>
      <c r="X936" s="26" t="str">
        <f t="shared" si="158"/>
        <v/>
      </c>
      <c r="Z936" s="48" t="str">
        <f>IFERROR(INDEX('Standard Runs'!$E$11:$E$65, MATCH($L936, 'Standard Runs'!$D$11:$D$65, 0)), "")</f>
        <v/>
      </c>
      <c r="AB936" s="26" t="str">
        <f t="shared" si="159"/>
        <v/>
      </c>
      <c r="AC936" s="26" t="str">
        <f t="shared" si="160"/>
        <v/>
      </c>
      <c r="AE936" s="26" t="str">
        <f t="shared" si="161"/>
        <v/>
      </c>
      <c r="AG936" s="26" t="str">
        <f>IF($D936="", "", COUNTIF($D$11:$D$2510, "&gt;"&amp;$D936)+1+COUNTIF($D$11:$D936, $D936)-1)</f>
        <v/>
      </c>
      <c r="AH936" s="92" t="str">
        <f t="shared" si="162"/>
        <v/>
      </c>
      <c r="AJ936" s="26" t="str">
        <f t="shared" si="163"/>
        <v/>
      </c>
      <c r="AK936" s="26" t="str">
        <f t="shared" si="164"/>
        <v/>
      </c>
    </row>
    <row r="937" spans="1:37" x14ac:dyDescent="0.25">
      <c r="A937" s="97"/>
      <c r="B937" s="26" t="str">
        <f t="shared" si="154"/>
        <v/>
      </c>
      <c r="C937" s="97"/>
      <c r="D937" s="123"/>
      <c r="E937" s="124"/>
      <c r="F937" s="125"/>
      <c r="G937" s="97"/>
      <c r="H937" s="24" t="str">
        <f>IF($E937="", "", IFERROR(ROUND($E937*INDEX('Intro &amp; Setup'!$BY$8:$BY$9, MATCH($E$8, 'Intro &amp; Setup'!$BX$8:$BX$9, 0)), 2), ""))</f>
        <v/>
      </c>
      <c r="I937" s="18" t="str">
        <f>IF(OR($E937="", $F937=""), "", IF($E$8='Intro &amp; Setup'!$BX$9, $F937/$E937, IF($H$8='Intro &amp; Setup'!$BX$9, $F937/$H937, "")))</f>
        <v/>
      </c>
      <c r="J937" s="21" t="str">
        <f>IF(OR($E937="", $F937=""), "", IF($E$8='Intro &amp; Setup'!$BX$8, $F937/$E937, IF($H$8='Intro &amp; Setup'!$BX$8, $F937/$H937, "")))</f>
        <v/>
      </c>
      <c r="K937" s="97"/>
      <c r="L937" s="42" t="str">
        <f t="array" ref="L937">IF($W937="", "", IFERROR(INDEX('Standard Runs'!$D$11:$D$65, MATCH(1, ('Standard Runs'!$F$11:$F$65&lt;=E937)*('Standard Runs'!$G$11:$G$65&gt;=E937), 0)), ""))</f>
        <v/>
      </c>
      <c r="M937" s="45" t="str">
        <f t="shared" si="155"/>
        <v/>
      </c>
      <c r="N937" s="97"/>
      <c r="O937" s="52" t="str">
        <f t="shared" si="156"/>
        <v/>
      </c>
      <c r="P937" s="53" t="str">
        <f>IF(OR($L937="", $M937=""), "", COUNTIFS($L$11:$L$2510, $L937, $M$11:$M$2510, "&lt;"&amp;$M937)+1+COUNTIFS($L$11:$L937, $L937, $M$11:$M937, $M937)-1)</f>
        <v/>
      </c>
      <c r="Q937" s="97"/>
      <c r="R937" s="57" t="str">
        <f t="array" ref="R937">IF(OR($L937="", $M937=""), "", MIN(IF($L$11:$L$2510=$L937, $M$11:$M$2510)))</f>
        <v/>
      </c>
      <c r="S937" s="18" t="str">
        <f t="array" ref="S937">IF(OR($L937="", $M937=""), "", AVERAGEIF($L$11:$L$2510, $L937, $M$11:$M$2510))</f>
        <v/>
      </c>
      <c r="T937" s="21" t="str">
        <f t="array" ref="T937">IF(OR($L937="", $M937=""), "", MAX(IF($L$11:$L$2510=$L937, $M$11:$M$2510)))</f>
        <v/>
      </c>
      <c r="U937" s="97"/>
      <c r="W937" s="26" t="str">
        <f t="shared" si="157"/>
        <v/>
      </c>
      <c r="X937" s="26" t="str">
        <f t="shared" si="158"/>
        <v/>
      </c>
      <c r="Z937" s="48" t="str">
        <f>IFERROR(INDEX('Standard Runs'!$E$11:$E$65, MATCH($L937, 'Standard Runs'!$D$11:$D$65, 0)), "")</f>
        <v/>
      </c>
      <c r="AB937" s="26" t="str">
        <f t="shared" si="159"/>
        <v/>
      </c>
      <c r="AC937" s="26" t="str">
        <f t="shared" si="160"/>
        <v/>
      </c>
      <c r="AE937" s="26" t="str">
        <f t="shared" si="161"/>
        <v/>
      </c>
      <c r="AG937" s="26" t="str">
        <f>IF($D937="", "", COUNTIF($D$11:$D$2510, "&gt;"&amp;$D937)+1+COUNTIF($D$11:$D937, $D937)-1)</f>
        <v/>
      </c>
      <c r="AH937" s="92" t="str">
        <f t="shared" si="162"/>
        <v/>
      </c>
      <c r="AJ937" s="26" t="str">
        <f t="shared" si="163"/>
        <v/>
      </c>
      <c r="AK937" s="26" t="str">
        <f t="shared" si="164"/>
        <v/>
      </c>
    </row>
    <row r="938" spans="1:37" x14ac:dyDescent="0.25">
      <c r="A938" s="97"/>
      <c r="B938" s="26" t="str">
        <f t="shared" si="154"/>
        <v/>
      </c>
      <c r="C938" s="97"/>
      <c r="D938" s="123"/>
      <c r="E938" s="124"/>
      <c r="F938" s="125"/>
      <c r="G938" s="97"/>
      <c r="H938" s="24" t="str">
        <f>IF($E938="", "", IFERROR(ROUND($E938*INDEX('Intro &amp; Setup'!$BY$8:$BY$9, MATCH($E$8, 'Intro &amp; Setup'!$BX$8:$BX$9, 0)), 2), ""))</f>
        <v/>
      </c>
      <c r="I938" s="18" t="str">
        <f>IF(OR($E938="", $F938=""), "", IF($E$8='Intro &amp; Setup'!$BX$9, $F938/$E938, IF($H$8='Intro &amp; Setup'!$BX$9, $F938/$H938, "")))</f>
        <v/>
      </c>
      <c r="J938" s="21" t="str">
        <f>IF(OR($E938="", $F938=""), "", IF($E$8='Intro &amp; Setup'!$BX$8, $F938/$E938, IF($H$8='Intro &amp; Setup'!$BX$8, $F938/$H938, "")))</f>
        <v/>
      </c>
      <c r="K938" s="97"/>
      <c r="L938" s="42" t="str">
        <f t="array" ref="L938">IF($W938="", "", IFERROR(INDEX('Standard Runs'!$D$11:$D$65, MATCH(1, ('Standard Runs'!$F$11:$F$65&lt;=E938)*('Standard Runs'!$G$11:$G$65&gt;=E938), 0)), ""))</f>
        <v/>
      </c>
      <c r="M938" s="45" t="str">
        <f t="shared" si="155"/>
        <v/>
      </c>
      <c r="N938" s="97"/>
      <c r="O938" s="52" t="str">
        <f t="shared" si="156"/>
        <v/>
      </c>
      <c r="P938" s="53" t="str">
        <f>IF(OR($L938="", $M938=""), "", COUNTIFS($L$11:$L$2510, $L938, $M$11:$M$2510, "&lt;"&amp;$M938)+1+COUNTIFS($L$11:$L938, $L938, $M$11:$M938, $M938)-1)</f>
        <v/>
      </c>
      <c r="Q938" s="97"/>
      <c r="R938" s="57" t="str">
        <f t="array" ref="R938">IF(OR($L938="", $M938=""), "", MIN(IF($L$11:$L$2510=$L938, $M$11:$M$2510)))</f>
        <v/>
      </c>
      <c r="S938" s="18" t="str">
        <f t="array" ref="S938">IF(OR($L938="", $M938=""), "", AVERAGEIF($L$11:$L$2510, $L938, $M$11:$M$2510))</f>
        <v/>
      </c>
      <c r="T938" s="21" t="str">
        <f t="array" ref="T938">IF(OR($L938="", $M938=""), "", MAX(IF($L$11:$L$2510=$L938, $M$11:$M$2510)))</f>
        <v/>
      </c>
      <c r="U938" s="97"/>
      <c r="W938" s="26" t="str">
        <f t="shared" si="157"/>
        <v/>
      </c>
      <c r="X938" s="26" t="str">
        <f t="shared" si="158"/>
        <v/>
      </c>
      <c r="Z938" s="48" t="str">
        <f>IFERROR(INDEX('Standard Runs'!$E$11:$E$65, MATCH($L938, 'Standard Runs'!$D$11:$D$65, 0)), "")</f>
        <v/>
      </c>
      <c r="AB938" s="26" t="str">
        <f t="shared" si="159"/>
        <v/>
      </c>
      <c r="AC938" s="26" t="str">
        <f t="shared" si="160"/>
        <v/>
      </c>
      <c r="AE938" s="26" t="str">
        <f t="shared" si="161"/>
        <v/>
      </c>
      <c r="AG938" s="26" t="str">
        <f>IF($D938="", "", COUNTIF($D$11:$D$2510, "&gt;"&amp;$D938)+1+COUNTIF($D$11:$D938, $D938)-1)</f>
        <v/>
      </c>
      <c r="AH938" s="92" t="str">
        <f t="shared" si="162"/>
        <v/>
      </c>
      <c r="AJ938" s="26" t="str">
        <f t="shared" si="163"/>
        <v/>
      </c>
      <c r="AK938" s="26" t="str">
        <f t="shared" si="164"/>
        <v/>
      </c>
    </row>
    <row r="939" spans="1:37" x14ac:dyDescent="0.25">
      <c r="A939" s="97"/>
      <c r="B939" s="26" t="str">
        <f t="shared" si="154"/>
        <v/>
      </c>
      <c r="C939" s="97"/>
      <c r="D939" s="123"/>
      <c r="E939" s="124"/>
      <c r="F939" s="125"/>
      <c r="G939" s="97"/>
      <c r="H939" s="24" t="str">
        <f>IF($E939="", "", IFERROR(ROUND($E939*INDEX('Intro &amp; Setup'!$BY$8:$BY$9, MATCH($E$8, 'Intro &amp; Setup'!$BX$8:$BX$9, 0)), 2), ""))</f>
        <v/>
      </c>
      <c r="I939" s="18" t="str">
        <f>IF(OR($E939="", $F939=""), "", IF($E$8='Intro &amp; Setup'!$BX$9, $F939/$E939, IF($H$8='Intro &amp; Setup'!$BX$9, $F939/$H939, "")))</f>
        <v/>
      </c>
      <c r="J939" s="21" t="str">
        <f>IF(OR($E939="", $F939=""), "", IF($E$8='Intro &amp; Setup'!$BX$8, $F939/$E939, IF($H$8='Intro &amp; Setup'!$BX$8, $F939/$H939, "")))</f>
        <v/>
      </c>
      <c r="K939" s="97"/>
      <c r="L939" s="42" t="str">
        <f t="array" ref="L939">IF($W939="", "", IFERROR(INDEX('Standard Runs'!$D$11:$D$65, MATCH(1, ('Standard Runs'!$F$11:$F$65&lt;=E939)*('Standard Runs'!$G$11:$G$65&gt;=E939), 0)), ""))</f>
        <v/>
      </c>
      <c r="M939" s="45" t="str">
        <f t="shared" si="155"/>
        <v/>
      </c>
      <c r="N939" s="97"/>
      <c r="O939" s="52" t="str">
        <f t="shared" si="156"/>
        <v/>
      </c>
      <c r="P939" s="53" t="str">
        <f>IF(OR($L939="", $M939=""), "", COUNTIFS($L$11:$L$2510, $L939, $M$11:$M$2510, "&lt;"&amp;$M939)+1+COUNTIFS($L$11:$L939, $L939, $M$11:$M939, $M939)-1)</f>
        <v/>
      </c>
      <c r="Q939" s="97"/>
      <c r="R939" s="57" t="str">
        <f t="array" ref="R939">IF(OR($L939="", $M939=""), "", MIN(IF($L$11:$L$2510=$L939, $M$11:$M$2510)))</f>
        <v/>
      </c>
      <c r="S939" s="18" t="str">
        <f t="array" ref="S939">IF(OR($L939="", $M939=""), "", AVERAGEIF($L$11:$L$2510, $L939, $M$11:$M$2510))</f>
        <v/>
      </c>
      <c r="T939" s="21" t="str">
        <f t="array" ref="T939">IF(OR($L939="", $M939=""), "", MAX(IF($L$11:$L$2510=$L939, $M$11:$M$2510)))</f>
        <v/>
      </c>
      <c r="U939" s="97"/>
      <c r="W939" s="26" t="str">
        <f t="shared" si="157"/>
        <v/>
      </c>
      <c r="X939" s="26" t="str">
        <f t="shared" si="158"/>
        <v/>
      </c>
      <c r="Z939" s="48" t="str">
        <f>IFERROR(INDEX('Standard Runs'!$E$11:$E$65, MATCH($L939, 'Standard Runs'!$D$11:$D$65, 0)), "")</f>
        <v/>
      </c>
      <c r="AB939" s="26" t="str">
        <f t="shared" si="159"/>
        <v/>
      </c>
      <c r="AC939" s="26" t="str">
        <f t="shared" si="160"/>
        <v/>
      </c>
      <c r="AE939" s="26" t="str">
        <f t="shared" si="161"/>
        <v/>
      </c>
      <c r="AG939" s="26" t="str">
        <f>IF($D939="", "", COUNTIF($D$11:$D$2510, "&gt;"&amp;$D939)+1+COUNTIF($D$11:$D939, $D939)-1)</f>
        <v/>
      </c>
      <c r="AH939" s="92" t="str">
        <f t="shared" si="162"/>
        <v/>
      </c>
      <c r="AJ939" s="26" t="str">
        <f t="shared" si="163"/>
        <v/>
      </c>
      <c r="AK939" s="26" t="str">
        <f t="shared" si="164"/>
        <v/>
      </c>
    </row>
    <row r="940" spans="1:37" x14ac:dyDescent="0.25">
      <c r="A940" s="97"/>
      <c r="B940" s="26" t="str">
        <f t="shared" si="154"/>
        <v/>
      </c>
      <c r="C940" s="97"/>
      <c r="D940" s="123"/>
      <c r="E940" s="124"/>
      <c r="F940" s="125"/>
      <c r="G940" s="97"/>
      <c r="H940" s="24" t="str">
        <f>IF($E940="", "", IFERROR(ROUND($E940*INDEX('Intro &amp; Setup'!$BY$8:$BY$9, MATCH($E$8, 'Intro &amp; Setup'!$BX$8:$BX$9, 0)), 2), ""))</f>
        <v/>
      </c>
      <c r="I940" s="18" t="str">
        <f>IF(OR($E940="", $F940=""), "", IF($E$8='Intro &amp; Setup'!$BX$9, $F940/$E940, IF($H$8='Intro &amp; Setup'!$BX$9, $F940/$H940, "")))</f>
        <v/>
      </c>
      <c r="J940" s="21" t="str">
        <f>IF(OR($E940="", $F940=""), "", IF($E$8='Intro &amp; Setup'!$BX$8, $F940/$E940, IF($H$8='Intro &amp; Setup'!$BX$8, $F940/$H940, "")))</f>
        <v/>
      </c>
      <c r="K940" s="97"/>
      <c r="L940" s="42" t="str">
        <f t="array" ref="L940">IF($W940="", "", IFERROR(INDEX('Standard Runs'!$D$11:$D$65, MATCH(1, ('Standard Runs'!$F$11:$F$65&lt;=E940)*('Standard Runs'!$G$11:$G$65&gt;=E940), 0)), ""))</f>
        <v/>
      </c>
      <c r="M940" s="45" t="str">
        <f t="shared" si="155"/>
        <v/>
      </c>
      <c r="N940" s="97"/>
      <c r="O940" s="52" t="str">
        <f t="shared" si="156"/>
        <v/>
      </c>
      <c r="P940" s="53" t="str">
        <f>IF(OR($L940="", $M940=""), "", COUNTIFS($L$11:$L$2510, $L940, $M$11:$M$2510, "&lt;"&amp;$M940)+1+COUNTIFS($L$11:$L940, $L940, $M$11:$M940, $M940)-1)</f>
        <v/>
      </c>
      <c r="Q940" s="97"/>
      <c r="R940" s="57" t="str">
        <f t="array" ref="R940">IF(OR($L940="", $M940=""), "", MIN(IF($L$11:$L$2510=$L940, $M$11:$M$2510)))</f>
        <v/>
      </c>
      <c r="S940" s="18" t="str">
        <f t="array" ref="S940">IF(OR($L940="", $M940=""), "", AVERAGEIF($L$11:$L$2510, $L940, $M$11:$M$2510))</f>
        <v/>
      </c>
      <c r="T940" s="21" t="str">
        <f t="array" ref="T940">IF(OR($L940="", $M940=""), "", MAX(IF($L$11:$L$2510=$L940, $M$11:$M$2510)))</f>
        <v/>
      </c>
      <c r="U940" s="97"/>
      <c r="W940" s="26" t="str">
        <f t="shared" si="157"/>
        <v/>
      </c>
      <c r="X940" s="26" t="str">
        <f t="shared" si="158"/>
        <v/>
      </c>
      <c r="Z940" s="48" t="str">
        <f>IFERROR(INDEX('Standard Runs'!$E$11:$E$65, MATCH($L940, 'Standard Runs'!$D$11:$D$65, 0)), "")</f>
        <v/>
      </c>
      <c r="AB940" s="26" t="str">
        <f t="shared" si="159"/>
        <v/>
      </c>
      <c r="AC940" s="26" t="str">
        <f t="shared" si="160"/>
        <v/>
      </c>
      <c r="AE940" s="26" t="str">
        <f t="shared" si="161"/>
        <v/>
      </c>
      <c r="AG940" s="26" t="str">
        <f>IF($D940="", "", COUNTIF($D$11:$D$2510, "&gt;"&amp;$D940)+1+COUNTIF($D$11:$D940, $D940)-1)</f>
        <v/>
      </c>
      <c r="AH940" s="92" t="str">
        <f t="shared" si="162"/>
        <v/>
      </c>
      <c r="AJ940" s="26" t="str">
        <f t="shared" si="163"/>
        <v/>
      </c>
      <c r="AK940" s="26" t="str">
        <f t="shared" si="164"/>
        <v/>
      </c>
    </row>
    <row r="941" spans="1:37" x14ac:dyDescent="0.25">
      <c r="A941" s="97"/>
      <c r="B941" s="26" t="str">
        <f t="shared" si="154"/>
        <v/>
      </c>
      <c r="C941" s="97"/>
      <c r="D941" s="123"/>
      <c r="E941" s="124"/>
      <c r="F941" s="125"/>
      <c r="G941" s="97"/>
      <c r="H941" s="24" t="str">
        <f>IF($E941="", "", IFERROR(ROUND($E941*INDEX('Intro &amp; Setup'!$BY$8:$BY$9, MATCH($E$8, 'Intro &amp; Setup'!$BX$8:$BX$9, 0)), 2), ""))</f>
        <v/>
      </c>
      <c r="I941" s="18" t="str">
        <f>IF(OR($E941="", $F941=""), "", IF($E$8='Intro &amp; Setup'!$BX$9, $F941/$E941, IF($H$8='Intro &amp; Setup'!$BX$9, $F941/$H941, "")))</f>
        <v/>
      </c>
      <c r="J941" s="21" t="str">
        <f>IF(OR($E941="", $F941=""), "", IF($E$8='Intro &amp; Setup'!$BX$8, $F941/$E941, IF($H$8='Intro &amp; Setup'!$BX$8, $F941/$H941, "")))</f>
        <v/>
      </c>
      <c r="K941" s="97"/>
      <c r="L941" s="42" t="str">
        <f t="array" ref="L941">IF($W941="", "", IFERROR(INDEX('Standard Runs'!$D$11:$D$65, MATCH(1, ('Standard Runs'!$F$11:$F$65&lt;=E941)*('Standard Runs'!$G$11:$G$65&gt;=E941), 0)), ""))</f>
        <v/>
      </c>
      <c r="M941" s="45" t="str">
        <f t="shared" si="155"/>
        <v/>
      </c>
      <c r="N941" s="97"/>
      <c r="O941" s="52" t="str">
        <f t="shared" si="156"/>
        <v/>
      </c>
      <c r="P941" s="53" t="str">
        <f>IF(OR($L941="", $M941=""), "", COUNTIFS($L$11:$L$2510, $L941, $M$11:$M$2510, "&lt;"&amp;$M941)+1+COUNTIFS($L$11:$L941, $L941, $M$11:$M941, $M941)-1)</f>
        <v/>
      </c>
      <c r="Q941" s="97"/>
      <c r="R941" s="57" t="str">
        <f t="array" ref="R941">IF(OR($L941="", $M941=""), "", MIN(IF($L$11:$L$2510=$L941, $M$11:$M$2510)))</f>
        <v/>
      </c>
      <c r="S941" s="18" t="str">
        <f t="array" ref="S941">IF(OR($L941="", $M941=""), "", AVERAGEIF($L$11:$L$2510, $L941, $M$11:$M$2510))</f>
        <v/>
      </c>
      <c r="T941" s="21" t="str">
        <f t="array" ref="T941">IF(OR($L941="", $M941=""), "", MAX(IF($L$11:$L$2510=$L941, $M$11:$M$2510)))</f>
        <v/>
      </c>
      <c r="U941" s="97"/>
      <c r="W941" s="26" t="str">
        <f t="shared" si="157"/>
        <v/>
      </c>
      <c r="X941" s="26" t="str">
        <f t="shared" si="158"/>
        <v/>
      </c>
      <c r="Z941" s="48" t="str">
        <f>IFERROR(INDEX('Standard Runs'!$E$11:$E$65, MATCH($L941, 'Standard Runs'!$D$11:$D$65, 0)), "")</f>
        <v/>
      </c>
      <c r="AB941" s="26" t="str">
        <f t="shared" si="159"/>
        <v/>
      </c>
      <c r="AC941" s="26" t="str">
        <f t="shared" si="160"/>
        <v/>
      </c>
      <c r="AE941" s="26" t="str">
        <f t="shared" si="161"/>
        <v/>
      </c>
      <c r="AG941" s="26" t="str">
        <f>IF($D941="", "", COUNTIF($D$11:$D$2510, "&gt;"&amp;$D941)+1+COUNTIF($D$11:$D941, $D941)-1)</f>
        <v/>
      </c>
      <c r="AH941" s="92" t="str">
        <f t="shared" si="162"/>
        <v/>
      </c>
      <c r="AJ941" s="26" t="str">
        <f t="shared" si="163"/>
        <v/>
      </c>
      <c r="AK941" s="26" t="str">
        <f t="shared" si="164"/>
        <v/>
      </c>
    </row>
    <row r="942" spans="1:37" x14ac:dyDescent="0.25">
      <c r="A942" s="97"/>
      <c r="B942" s="26" t="str">
        <f t="shared" si="154"/>
        <v/>
      </c>
      <c r="C942" s="97"/>
      <c r="D942" s="123"/>
      <c r="E942" s="124"/>
      <c r="F942" s="125"/>
      <c r="G942" s="97"/>
      <c r="H942" s="24" t="str">
        <f>IF($E942="", "", IFERROR(ROUND($E942*INDEX('Intro &amp; Setup'!$BY$8:$BY$9, MATCH($E$8, 'Intro &amp; Setup'!$BX$8:$BX$9, 0)), 2), ""))</f>
        <v/>
      </c>
      <c r="I942" s="18" t="str">
        <f>IF(OR($E942="", $F942=""), "", IF($E$8='Intro &amp; Setup'!$BX$9, $F942/$E942, IF($H$8='Intro &amp; Setup'!$BX$9, $F942/$H942, "")))</f>
        <v/>
      </c>
      <c r="J942" s="21" t="str">
        <f>IF(OR($E942="", $F942=""), "", IF($E$8='Intro &amp; Setup'!$BX$8, $F942/$E942, IF($H$8='Intro &amp; Setup'!$BX$8, $F942/$H942, "")))</f>
        <v/>
      </c>
      <c r="K942" s="97"/>
      <c r="L942" s="42" t="str">
        <f t="array" ref="L942">IF($W942="", "", IFERROR(INDEX('Standard Runs'!$D$11:$D$65, MATCH(1, ('Standard Runs'!$F$11:$F$65&lt;=E942)*('Standard Runs'!$G$11:$G$65&gt;=E942), 0)), ""))</f>
        <v/>
      </c>
      <c r="M942" s="45" t="str">
        <f t="shared" si="155"/>
        <v/>
      </c>
      <c r="N942" s="97"/>
      <c r="O942" s="52" t="str">
        <f t="shared" si="156"/>
        <v/>
      </c>
      <c r="P942" s="53" t="str">
        <f>IF(OR($L942="", $M942=""), "", COUNTIFS($L$11:$L$2510, $L942, $M$11:$M$2510, "&lt;"&amp;$M942)+1+COUNTIFS($L$11:$L942, $L942, $M$11:$M942, $M942)-1)</f>
        <v/>
      </c>
      <c r="Q942" s="97"/>
      <c r="R942" s="57" t="str">
        <f t="array" ref="R942">IF(OR($L942="", $M942=""), "", MIN(IF($L$11:$L$2510=$L942, $M$11:$M$2510)))</f>
        <v/>
      </c>
      <c r="S942" s="18" t="str">
        <f t="array" ref="S942">IF(OR($L942="", $M942=""), "", AVERAGEIF($L$11:$L$2510, $L942, $M$11:$M$2510))</f>
        <v/>
      </c>
      <c r="T942" s="21" t="str">
        <f t="array" ref="T942">IF(OR($L942="", $M942=""), "", MAX(IF($L$11:$L$2510=$L942, $M$11:$M$2510)))</f>
        <v/>
      </c>
      <c r="U942" s="97"/>
      <c r="W942" s="26" t="str">
        <f t="shared" si="157"/>
        <v/>
      </c>
      <c r="X942" s="26" t="str">
        <f t="shared" si="158"/>
        <v/>
      </c>
      <c r="Z942" s="48" t="str">
        <f>IFERROR(INDEX('Standard Runs'!$E$11:$E$65, MATCH($L942, 'Standard Runs'!$D$11:$D$65, 0)), "")</f>
        <v/>
      </c>
      <c r="AB942" s="26" t="str">
        <f t="shared" si="159"/>
        <v/>
      </c>
      <c r="AC942" s="26" t="str">
        <f t="shared" si="160"/>
        <v/>
      </c>
      <c r="AE942" s="26" t="str">
        <f t="shared" si="161"/>
        <v/>
      </c>
      <c r="AG942" s="26" t="str">
        <f>IF($D942="", "", COUNTIF($D$11:$D$2510, "&gt;"&amp;$D942)+1+COUNTIF($D$11:$D942, $D942)-1)</f>
        <v/>
      </c>
      <c r="AH942" s="92" t="str">
        <f t="shared" si="162"/>
        <v/>
      </c>
      <c r="AJ942" s="26" t="str">
        <f t="shared" si="163"/>
        <v/>
      </c>
      <c r="AK942" s="26" t="str">
        <f t="shared" si="164"/>
        <v/>
      </c>
    </row>
    <row r="943" spans="1:37" x14ac:dyDescent="0.25">
      <c r="A943" s="97"/>
      <c r="B943" s="26" t="str">
        <f t="shared" si="154"/>
        <v/>
      </c>
      <c r="C943" s="97"/>
      <c r="D943" s="123"/>
      <c r="E943" s="124"/>
      <c r="F943" s="125"/>
      <c r="G943" s="97"/>
      <c r="H943" s="24" t="str">
        <f>IF($E943="", "", IFERROR(ROUND($E943*INDEX('Intro &amp; Setup'!$BY$8:$BY$9, MATCH($E$8, 'Intro &amp; Setup'!$BX$8:$BX$9, 0)), 2), ""))</f>
        <v/>
      </c>
      <c r="I943" s="18" t="str">
        <f>IF(OR($E943="", $F943=""), "", IF($E$8='Intro &amp; Setup'!$BX$9, $F943/$E943, IF($H$8='Intro &amp; Setup'!$BX$9, $F943/$H943, "")))</f>
        <v/>
      </c>
      <c r="J943" s="21" t="str">
        <f>IF(OR($E943="", $F943=""), "", IF($E$8='Intro &amp; Setup'!$BX$8, $F943/$E943, IF($H$8='Intro &amp; Setup'!$BX$8, $F943/$H943, "")))</f>
        <v/>
      </c>
      <c r="K943" s="97"/>
      <c r="L943" s="42" t="str">
        <f t="array" ref="L943">IF($W943="", "", IFERROR(INDEX('Standard Runs'!$D$11:$D$65, MATCH(1, ('Standard Runs'!$F$11:$F$65&lt;=E943)*('Standard Runs'!$G$11:$G$65&gt;=E943), 0)), ""))</f>
        <v/>
      </c>
      <c r="M943" s="45" t="str">
        <f t="shared" si="155"/>
        <v/>
      </c>
      <c r="N943" s="97"/>
      <c r="O943" s="52" t="str">
        <f t="shared" si="156"/>
        <v/>
      </c>
      <c r="P943" s="53" t="str">
        <f>IF(OR($L943="", $M943=""), "", COUNTIFS($L$11:$L$2510, $L943, $M$11:$M$2510, "&lt;"&amp;$M943)+1+COUNTIFS($L$11:$L943, $L943, $M$11:$M943, $M943)-1)</f>
        <v/>
      </c>
      <c r="Q943" s="97"/>
      <c r="R943" s="57" t="str">
        <f t="array" ref="R943">IF(OR($L943="", $M943=""), "", MIN(IF($L$11:$L$2510=$L943, $M$11:$M$2510)))</f>
        <v/>
      </c>
      <c r="S943" s="18" t="str">
        <f t="array" ref="S943">IF(OR($L943="", $M943=""), "", AVERAGEIF($L$11:$L$2510, $L943, $M$11:$M$2510))</f>
        <v/>
      </c>
      <c r="T943" s="21" t="str">
        <f t="array" ref="T943">IF(OR($L943="", $M943=""), "", MAX(IF($L$11:$L$2510=$L943, $M$11:$M$2510)))</f>
        <v/>
      </c>
      <c r="U943" s="97"/>
      <c r="W943" s="26" t="str">
        <f t="shared" si="157"/>
        <v/>
      </c>
      <c r="X943" s="26" t="str">
        <f t="shared" si="158"/>
        <v/>
      </c>
      <c r="Z943" s="48" t="str">
        <f>IFERROR(INDEX('Standard Runs'!$E$11:$E$65, MATCH($L943, 'Standard Runs'!$D$11:$D$65, 0)), "")</f>
        <v/>
      </c>
      <c r="AB943" s="26" t="str">
        <f t="shared" si="159"/>
        <v/>
      </c>
      <c r="AC943" s="26" t="str">
        <f t="shared" si="160"/>
        <v/>
      </c>
      <c r="AE943" s="26" t="str">
        <f t="shared" si="161"/>
        <v/>
      </c>
      <c r="AG943" s="26" t="str">
        <f>IF($D943="", "", COUNTIF($D$11:$D$2510, "&gt;"&amp;$D943)+1+COUNTIF($D$11:$D943, $D943)-1)</f>
        <v/>
      </c>
      <c r="AH943" s="92" t="str">
        <f t="shared" si="162"/>
        <v/>
      </c>
      <c r="AJ943" s="26" t="str">
        <f t="shared" si="163"/>
        <v/>
      </c>
      <c r="AK943" s="26" t="str">
        <f t="shared" si="164"/>
        <v/>
      </c>
    </row>
    <row r="944" spans="1:37" x14ac:dyDescent="0.25">
      <c r="A944" s="97"/>
      <c r="B944" s="26" t="str">
        <f t="shared" si="154"/>
        <v/>
      </c>
      <c r="C944" s="97"/>
      <c r="D944" s="123"/>
      <c r="E944" s="124"/>
      <c r="F944" s="125"/>
      <c r="G944" s="97"/>
      <c r="H944" s="24" t="str">
        <f>IF($E944="", "", IFERROR(ROUND($E944*INDEX('Intro &amp; Setup'!$BY$8:$BY$9, MATCH($E$8, 'Intro &amp; Setup'!$BX$8:$BX$9, 0)), 2), ""))</f>
        <v/>
      </c>
      <c r="I944" s="18" t="str">
        <f>IF(OR($E944="", $F944=""), "", IF($E$8='Intro &amp; Setup'!$BX$9, $F944/$E944, IF($H$8='Intro &amp; Setup'!$BX$9, $F944/$H944, "")))</f>
        <v/>
      </c>
      <c r="J944" s="21" t="str">
        <f>IF(OR($E944="", $F944=""), "", IF($E$8='Intro &amp; Setup'!$BX$8, $F944/$E944, IF($H$8='Intro &amp; Setup'!$BX$8, $F944/$H944, "")))</f>
        <v/>
      </c>
      <c r="K944" s="97"/>
      <c r="L944" s="42" t="str">
        <f t="array" ref="L944">IF($W944="", "", IFERROR(INDEX('Standard Runs'!$D$11:$D$65, MATCH(1, ('Standard Runs'!$F$11:$F$65&lt;=E944)*('Standard Runs'!$G$11:$G$65&gt;=E944), 0)), ""))</f>
        <v/>
      </c>
      <c r="M944" s="45" t="str">
        <f t="shared" si="155"/>
        <v/>
      </c>
      <c r="N944" s="97"/>
      <c r="O944" s="52" t="str">
        <f t="shared" si="156"/>
        <v/>
      </c>
      <c r="P944" s="53" t="str">
        <f>IF(OR($L944="", $M944=""), "", COUNTIFS($L$11:$L$2510, $L944, $M$11:$M$2510, "&lt;"&amp;$M944)+1+COUNTIFS($L$11:$L944, $L944, $M$11:$M944, $M944)-1)</f>
        <v/>
      </c>
      <c r="Q944" s="97"/>
      <c r="R944" s="57" t="str">
        <f t="array" ref="R944">IF(OR($L944="", $M944=""), "", MIN(IF($L$11:$L$2510=$L944, $M$11:$M$2510)))</f>
        <v/>
      </c>
      <c r="S944" s="18" t="str">
        <f t="array" ref="S944">IF(OR($L944="", $M944=""), "", AVERAGEIF($L$11:$L$2510, $L944, $M$11:$M$2510))</f>
        <v/>
      </c>
      <c r="T944" s="21" t="str">
        <f t="array" ref="T944">IF(OR($L944="", $M944=""), "", MAX(IF($L$11:$L$2510=$L944, $M$11:$M$2510)))</f>
        <v/>
      </c>
      <c r="U944" s="97"/>
      <c r="W944" s="26" t="str">
        <f t="shared" si="157"/>
        <v/>
      </c>
      <c r="X944" s="26" t="str">
        <f t="shared" si="158"/>
        <v/>
      </c>
      <c r="Z944" s="48" t="str">
        <f>IFERROR(INDEX('Standard Runs'!$E$11:$E$65, MATCH($L944, 'Standard Runs'!$D$11:$D$65, 0)), "")</f>
        <v/>
      </c>
      <c r="AB944" s="26" t="str">
        <f t="shared" si="159"/>
        <v/>
      </c>
      <c r="AC944" s="26" t="str">
        <f t="shared" si="160"/>
        <v/>
      </c>
      <c r="AE944" s="26" t="str">
        <f t="shared" si="161"/>
        <v/>
      </c>
      <c r="AG944" s="26" t="str">
        <f>IF($D944="", "", COUNTIF($D$11:$D$2510, "&gt;"&amp;$D944)+1+COUNTIF($D$11:$D944, $D944)-1)</f>
        <v/>
      </c>
      <c r="AH944" s="92" t="str">
        <f t="shared" si="162"/>
        <v/>
      </c>
      <c r="AJ944" s="26" t="str">
        <f t="shared" si="163"/>
        <v/>
      </c>
      <c r="AK944" s="26" t="str">
        <f t="shared" si="164"/>
        <v/>
      </c>
    </row>
    <row r="945" spans="1:37" x14ac:dyDescent="0.25">
      <c r="A945" s="97"/>
      <c r="B945" s="26" t="str">
        <f t="shared" si="154"/>
        <v/>
      </c>
      <c r="C945" s="97"/>
      <c r="D945" s="123"/>
      <c r="E945" s="124"/>
      <c r="F945" s="125"/>
      <c r="G945" s="97"/>
      <c r="H945" s="24" t="str">
        <f>IF($E945="", "", IFERROR(ROUND($E945*INDEX('Intro &amp; Setup'!$BY$8:$BY$9, MATCH($E$8, 'Intro &amp; Setup'!$BX$8:$BX$9, 0)), 2), ""))</f>
        <v/>
      </c>
      <c r="I945" s="18" t="str">
        <f>IF(OR($E945="", $F945=""), "", IF($E$8='Intro &amp; Setup'!$BX$9, $F945/$E945, IF($H$8='Intro &amp; Setup'!$BX$9, $F945/$H945, "")))</f>
        <v/>
      </c>
      <c r="J945" s="21" t="str">
        <f>IF(OR($E945="", $F945=""), "", IF($E$8='Intro &amp; Setup'!$BX$8, $F945/$E945, IF($H$8='Intro &amp; Setup'!$BX$8, $F945/$H945, "")))</f>
        <v/>
      </c>
      <c r="K945" s="97"/>
      <c r="L945" s="42" t="str">
        <f t="array" ref="L945">IF($W945="", "", IFERROR(INDEX('Standard Runs'!$D$11:$D$65, MATCH(1, ('Standard Runs'!$F$11:$F$65&lt;=E945)*('Standard Runs'!$G$11:$G$65&gt;=E945), 0)), ""))</f>
        <v/>
      </c>
      <c r="M945" s="45" t="str">
        <f t="shared" si="155"/>
        <v/>
      </c>
      <c r="N945" s="97"/>
      <c r="O945" s="52" t="str">
        <f t="shared" si="156"/>
        <v/>
      </c>
      <c r="P945" s="53" t="str">
        <f>IF(OR($L945="", $M945=""), "", COUNTIFS($L$11:$L$2510, $L945, $M$11:$M$2510, "&lt;"&amp;$M945)+1+COUNTIFS($L$11:$L945, $L945, $M$11:$M945, $M945)-1)</f>
        <v/>
      </c>
      <c r="Q945" s="97"/>
      <c r="R945" s="57" t="str">
        <f t="array" ref="R945">IF(OR($L945="", $M945=""), "", MIN(IF($L$11:$L$2510=$L945, $M$11:$M$2510)))</f>
        <v/>
      </c>
      <c r="S945" s="18" t="str">
        <f t="array" ref="S945">IF(OR($L945="", $M945=""), "", AVERAGEIF($L$11:$L$2510, $L945, $M$11:$M$2510))</f>
        <v/>
      </c>
      <c r="T945" s="21" t="str">
        <f t="array" ref="T945">IF(OR($L945="", $M945=""), "", MAX(IF($L$11:$L$2510=$L945, $M$11:$M$2510)))</f>
        <v/>
      </c>
      <c r="U945" s="97"/>
      <c r="W945" s="26" t="str">
        <f t="shared" si="157"/>
        <v/>
      </c>
      <c r="X945" s="26" t="str">
        <f t="shared" si="158"/>
        <v/>
      </c>
      <c r="Z945" s="48" t="str">
        <f>IFERROR(INDEX('Standard Runs'!$E$11:$E$65, MATCH($L945, 'Standard Runs'!$D$11:$D$65, 0)), "")</f>
        <v/>
      </c>
      <c r="AB945" s="26" t="str">
        <f t="shared" si="159"/>
        <v/>
      </c>
      <c r="AC945" s="26" t="str">
        <f t="shared" si="160"/>
        <v/>
      </c>
      <c r="AE945" s="26" t="str">
        <f t="shared" si="161"/>
        <v/>
      </c>
      <c r="AG945" s="26" t="str">
        <f>IF($D945="", "", COUNTIF($D$11:$D$2510, "&gt;"&amp;$D945)+1+COUNTIF($D$11:$D945, $D945)-1)</f>
        <v/>
      </c>
      <c r="AH945" s="92" t="str">
        <f t="shared" si="162"/>
        <v/>
      </c>
      <c r="AJ945" s="26" t="str">
        <f t="shared" si="163"/>
        <v/>
      </c>
      <c r="AK945" s="26" t="str">
        <f t="shared" si="164"/>
        <v/>
      </c>
    </row>
    <row r="946" spans="1:37" x14ac:dyDescent="0.25">
      <c r="A946" s="97"/>
      <c r="B946" s="26" t="str">
        <f t="shared" si="154"/>
        <v/>
      </c>
      <c r="C946" s="97"/>
      <c r="D946" s="123"/>
      <c r="E946" s="124"/>
      <c r="F946" s="125"/>
      <c r="G946" s="97"/>
      <c r="H946" s="24" t="str">
        <f>IF($E946="", "", IFERROR(ROUND($E946*INDEX('Intro &amp; Setup'!$BY$8:$BY$9, MATCH($E$8, 'Intro &amp; Setup'!$BX$8:$BX$9, 0)), 2), ""))</f>
        <v/>
      </c>
      <c r="I946" s="18" t="str">
        <f>IF(OR($E946="", $F946=""), "", IF($E$8='Intro &amp; Setup'!$BX$9, $F946/$E946, IF($H$8='Intro &amp; Setup'!$BX$9, $F946/$H946, "")))</f>
        <v/>
      </c>
      <c r="J946" s="21" t="str">
        <f>IF(OR($E946="", $F946=""), "", IF($E$8='Intro &amp; Setup'!$BX$8, $F946/$E946, IF($H$8='Intro &amp; Setup'!$BX$8, $F946/$H946, "")))</f>
        <v/>
      </c>
      <c r="K946" s="97"/>
      <c r="L946" s="42" t="str">
        <f t="array" ref="L946">IF($W946="", "", IFERROR(INDEX('Standard Runs'!$D$11:$D$65, MATCH(1, ('Standard Runs'!$F$11:$F$65&lt;=E946)*('Standard Runs'!$G$11:$G$65&gt;=E946), 0)), ""))</f>
        <v/>
      </c>
      <c r="M946" s="45" t="str">
        <f t="shared" si="155"/>
        <v/>
      </c>
      <c r="N946" s="97"/>
      <c r="O946" s="52" t="str">
        <f t="shared" si="156"/>
        <v/>
      </c>
      <c r="P946" s="53" t="str">
        <f>IF(OR($L946="", $M946=""), "", COUNTIFS($L$11:$L$2510, $L946, $M$11:$M$2510, "&lt;"&amp;$M946)+1+COUNTIFS($L$11:$L946, $L946, $M$11:$M946, $M946)-1)</f>
        <v/>
      </c>
      <c r="Q946" s="97"/>
      <c r="R946" s="57" t="str">
        <f t="array" ref="R946">IF(OR($L946="", $M946=""), "", MIN(IF($L$11:$L$2510=$L946, $M$11:$M$2510)))</f>
        <v/>
      </c>
      <c r="S946" s="18" t="str">
        <f t="array" ref="S946">IF(OR($L946="", $M946=""), "", AVERAGEIF($L$11:$L$2510, $L946, $M$11:$M$2510))</f>
        <v/>
      </c>
      <c r="T946" s="21" t="str">
        <f t="array" ref="T946">IF(OR($L946="", $M946=""), "", MAX(IF($L$11:$L$2510=$L946, $M$11:$M$2510)))</f>
        <v/>
      </c>
      <c r="U946" s="97"/>
      <c r="W946" s="26" t="str">
        <f t="shared" si="157"/>
        <v/>
      </c>
      <c r="X946" s="26" t="str">
        <f t="shared" si="158"/>
        <v/>
      </c>
      <c r="Z946" s="48" t="str">
        <f>IFERROR(INDEX('Standard Runs'!$E$11:$E$65, MATCH($L946, 'Standard Runs'!$D$11:$D$65, 0)), "")</f>
        <v/>
      </c>
      <c r="AB946" s="26" t="str">
        <f t="shared" si="159"/>
        <v/>
      </c>
      <c r="AC946" s="26" t="str">
        <f t="shared" si="160"/>
        <v/>
      </c>
      <c r="AE946" s="26" t="str">
        <f t="shared" si="161"/>
        <v/>
      </c>
      <c r="AG946" s="26" t="str">
        <f>IF($D946="", "", COUNTIF($D$11:$D$2510, "&gt;"&amp;$D946)+1+COUNTIF($D$11:$D946, $D946)-1)</f>
        <v/>
      </c>
      <c r="AH946" s="92" t="str">
        <f t="shared" si="162"/>
        <v/>
      </c>
      <c r="AJ946" s="26" t="str">
        <f t="shared" si="163"/>
        <v/>
      </c>
      <c r="AK946" s="26" t="str">
        <f t="shared" si="164"/>
        <v/>
      </c>
    </row>
    <row r="947" spans="1:37" x14ac:dyDescent="0.25">
      <c r="A947" s="97"/>
      <c r="B947" s="26" t="str">
        <f t="shared" si="154"/>
        <v/>
      </c>
      <c r="C947" s="97"/>
      <c r="D947" s="123"/>
      <c r="E947" s="124"/>
      <c r="F947" s="125"/>
      <c r="G947" s="97"/>
      <c r="H947" s="24" t="str">
        <f>IF($E947="", "", IFERROR(ROUND($E947*INDEX('Intro &amp; Setup'!$BY$8:$BY$9, MATCH($E$8, 'Intro &amp; Setup'!$BX$8:$BX$9, 0)), 2), ""))</f>
        <v/>
      </c>
      <c r="I947" s="18" t="str">
        <f>IF(OR($E947="", $F947=""), "", IF($E$8='Intro &amp; Setup'!$BX$9, $F947/$E947, IF($H$8='Intro &amp; Setup'!$BX$9, $F947/$H947, "")))</f>
        <v/>
      </c>
      <c r="J947" s="21" t="str">
        <f>IF(OR($E947="", $F947=""), "", IF($E$8='Intro &amp; Setup'!$BX$8, $F947/$E947, IF($H$8='Intro &amp; Setup'!$BX$8, $F947/$H947, "")))</f>
        <v/>
      </c>
      <c r="K947" s="97"/>
      <c r="L947" s="42" t="str">
        <f t="array" ref="L947">IF($W947="", "", IFERROR(INDEX('Standard Runs'!$D$11:$D$65, MATCH(1, ('Standard Runs'!$F$11:$F$65&lt;=E947)*('Standard Runs'!$G$11:$G$65&gt;=E947), 0)), ""))</f>
        <v/>
      </c>
      <c r="M947" s="45" t="str">
        <f t="shared" si="155"/>
        <v/>
      </c>
      <c r="N947" s="97"/>
      <c r="O947" s="52" t="str">
        <f t="shared" si="156"/>
        <v/>
      </c>
      <c r="P947" s="53" t="str">
        <f>IF(OR($L947="", $M947=""), "", COUNTIFS($L$11:$L$2510, $L947, $M$11:$M$2510, "&lt;"&amp;$M947)+1+COUNTIFS($L$11:$L947, $L947, $M$11:$M947, $M947)-1)</f>
        <v/>
      </c>
      <c r="Q947" s="97"/>
      <c r="R947" s="57" t="str">
        <f t="array" ref="R947">IF(OR($L947="", $M947=""), "", MIN(IF($L$11:$L$2510=$L947, $M$11:$M$2510)))</f>
        <v/>
      </c>
      <c r="S947" s="18" t="str">
        <f t="array" ref="S947">IF(OR($L947="", $M947=""), "", AVERAGEIF($L$11:$L$2510, $L947, $M$11:$M$2510))</f>
        <v/>
      </c>
      <c r="T947" s="21" t="str">
        <f t="array" ref="T947">IF(OR($L947="", $M947=""), "", MAX(IF($L$11:$L$2510=$L947, $M$11:$M$2510)))</f>
        <v/>
      </c>
      <c r="U947" s="97"/>
      <c r="W947" s="26" t="str">
        <f t="shared" si="157"/>
        <v/>
      </c>
      <c r="X947" s="26" t="str">
        <f t="shared" si="158"/>
        <v/>
      </c>
      <c r="Z947" s="48" t="str">
        <f>IFERROR(INDEX('Standard Runs'!$E$11:$E$65, MATCH($L947, 'Standard Runs'!$D$11:$D$65, 0)), "")</f>
        <v/>
      </c>
      <c r="AB947" s="26" t="str">
        <f t="shared" si="159"/>
        <v/>
      </c>
      <c r="AC947" s="26" t="str">
        <f t="shared" si="160"/>
        <v/>
      </c>
      <c r="AE947" s="26" t="str">
        <f t="shared" si="161"/>
        <v/>
      </c>
      <c r="AG947" s="26" t="str">
        <f>IF($D947="", "", COUNTIF($D$11:$D$2510, "&gt;"&amp;$D947)+1+COUNTIF($D$11:$D947, $D947)-1)</f>
        <v/>
      </c>
      <c r="AH947" s="92" t="str">
        <f t="shared" si="162"/>
        <v/>
      </c>
      <c r="AJ947" s="26" t="str">
        <f t="shared" si="163"/>
        <v/>
      </c>
      <c r="AK947" s="26" t="str">
        <f t="shared" si="164"/>
        <v/>
      </c>
    </row>
    <row r="948" spans="1:37" x14ac:dyDescent="0.25">
      <c r="A948" s="97"/>
      <c r="B948" s="26" t="str">
        <f t="shared" si="154"/>
        <v/>
      </c>
      <c r="C948" s="97"/>
      <c r="D948" s="123"/>
      <c r="E948" s="124"/>
      <c r="F948" s="125"/>
      <c r="G948" s="97"/>
      <c r="H948" s="24" t="str">
        <f>IF($E948="", "", IFERROR(ROUND($E948*INDEX('Intro &amp; Setup'!$BY$8:$BY$9, MATCH($E$8, 'Intro &amp; Setup'!$BX$8:$BX$9, 0)), 2), ""))</f>
        <v/>
      </c>
      <c r="I948" s="18" t="str">
        <f>IF(OR($E948="", $F948=""), "", IF($E$8='Intro &amp; Setup'!$BX$9, $F948/$E948, IF($H$8='Intro &amp; Setup'!$BX$9, $F948/$H948, "")))</f>
        <v/>
      </c>
      <c r="J948" s="21" t="str">
        <f>IF(OR($E948="", $F948=""), "", IF($E$8='Intro &amp; Setup'!$BX$8, $F948/$E948, IF($H$8='Intro &amp; Setup'!$BX$8, $F948/$H948, "")))</f>
        <v/>
      </c>
      <c r="K948" s="97"/>
      <c r="L948" s="42" t="str">
        <f t="array" ref="L948">IF($W948="", "", IFERROR(INDEX('Standard Runs'!$D$11:$D$65, MATCH(1, ('Standard Runs'!$F$11:$F$65&lt;=E948)*('Standard Runs'!$G$11:$G$65&gt;=E948), 0)), ""))</f>
        <v/>
      </c>
      <c r="M948" s="45" t="str">
        <f t="shared" si="155"/>
        <v/>
      </c>
      <c r="N948" s="97"/>
      <c r="O948" s="52" t="str">
        <f t="shared" si="156"/>
        <v/>
      </c>
      <c r="P948" s="53" t="str">
        <f>IF(OR($L948="", $M948=""), "", COUNTIFS($L$11:$L$2510, $L948, $M$11:$M$2510, "&lt;"&amp;$M948)+1+COUNTIFS($L$11:$L948, $L948, $M$11:$M948, $M948)-1)</f>
        <v/>
      </c>
      <c r="Q948" s="97"/>
      <c r="R948" s="57" t="str">
        <f t="array" ref="R948">IF(OR($L948="", $M948=""), "", MIN(IF($L$11:$L$2510=$L948, $M$11:$M$2510)))</f>
        <v/>
      </c>
      <c r="S948" s="18" t="str">
        <f t="array" ref="S948">IF(OR($L948="", $M948=""), "", AVERAGEIF($L$11:$L$2510, $L948, $M$11:$M$2510))</f>
        <v/>
      </c>
      <c r="T948" s="21" t="str">
        <f t="array" ref="T948">IF(OR($L948="", $M948=""), "", MAX(IF($L$11:$L$2510=$L948, $M$11:$M$2510)))</f>
        <v/>
      </c>
      <c r="U948" s="97"/>
      <c r="W948" s="26" t="str">
        <f t="shared" si="157"/>
        <v/>
      </c>
      <c r="X948" s="26" t="str">
        <f t="shared" si="158"/>
        <v/>
      </c>
      <c r="Z948" s="48" t="str">
        <f>IFERROR(INDEX('Standard Runs'!$E$11:$E$65, MATCH($L948, 'Standard Runs'!$D$11:$D$65, 0)), "")</f>
        <v/>
      </c>
      <c r="AB948" s="26" t="str">
        <f t="shared" si="159"/>
        <v/>
      </c>
      <c r="AC948" s="26" t="str">
        <f t="shared" si="160"/>
        <v/>
      </c>
      <c r="AE948" s="26" t="str">
        <f t="shared" si="161"/>
        <v/>
      </c>
      <c r="AG948" s="26" t="str">
        <f>IF($D948="", "", COUNTIF($D$11:$D$2510, "&gt;"&amp;$D948)+1+COUNTIF($D$11:$D948, $D948)-1)</f>
        <v/>
      </c>
      <c r="AH948" s="92" t="str">
        <f t="shared" si="162"/>
        <v/>
      </c>
      <c r="AJ948" s="26" t="str">
        <f t="shared" si="163"/>
        <v/>
      </c>
      <c r="AK948" s="26" t="str">
        <f t="shared" si="164"/>
        <v/>
      </c>
    </row>
    <row r="949" spans="1:37" x14ac:dyDescent="0.25">
      <c r="A949" s="97"/>
      <c r="B949" s="26" t="str">
        <f t="shared" si="154"/>
        <v/>
      </c>
      <c r="C949" s="97"/>
      <c r="D949" s="123"/>
      <c r="E949" s="124"/>
      <c r="F949" s="125"/>
      <c r="G949" s="97"/>
      <c r="H949" s="24" t="str">
        <f>IF($E949="", "", IFERROR(ROUND($E949*INDEX('Intro &amp; Setup'!$BY$8:$BY$9, MATCH($E$8, 'Intro &amp; Setup'!$BX$8:$BX$9, 0)), 2), ""))</f>
        <v/>
      </c>
      <c r="I949" s="18" t="str">
        <f>IF(OR($E949="", $F949=""), "", IF($E$8='Intro &amp; Setup'!$BX$9, $F949/$E949, IF($H$8='Intro &amp; Setup'!$BX$9, $F949/$H949, "")))</f>
        <v/>
      </c>
      <c r="J949" s="21" t="str">
        <f>IF(OR($E949="", $F949=""), "", IF($E$8='Intro &amp; Setup'!$BX$8, $F949/$E949, IF($H$8='Intro &amp; Setup'!$BX$8, $F949/$H949, "")))</f>
        <v/>
      </c>
      <c r="K949" s="97"/>
      <c r="L949" s="42" t="str">
        <f t="array" ref="L949">IF($W949="", "", IFERROR(INDEX('Standard Runs'!$D$11:$D$65, MATCH(1, ('Standard Runs'!$F$11:$F$65&lt;=E949)*('Standard Runs'!$G$11:$G$65&gt;=E949), 0)), ""))</f>
        <v/>
      </c>
      <c r="M949" s="45" t="str">
        <f t="shared" si="155"/>
        <v/>
      </c>
      <c r="N949" s="97"/>
      <c r="O949" s="52" t="str">
        <f t="shared" si="156"/>
        <v/>
      </c>
      <c r="P949" s="53" t="str">
        <f>IF(OR($L949="", $M949=""), "", COUNTIFS($L$11:$L$2510, $L949, $M$11:$M$2510, "&lt;"&amp;$M949)+1+COUNTIFS($L$11:$L949, $L949, $M$11:$M949, $M949)-1)</f>
        <v/>
      </c>
      <c r="Q949" s="97"/>
      <c r="R949" s="57" t="str">
        <f t="array" ref="R949">IF(OR($L949="", $M949=""), "", MIN(IF($L$11:$L$2510=$L949, $M$11:$M$2510)))</f>
        <v/>
      </c>
      <c r="S949" s="18" t="str">
        <f t="array" ref="S949">IF(OR($L949="", $M949=""), "", AVERAGEIF($L$11:$L$2510, $L949, $M$11:$M$2510))</f>
        <v/>
      </c>
      <c r="T949" s="21" t="str">
        <f t="array" ref="T949">IF(OR($L949="", $M949=""), "", MAX(IF($L$11:$L$2510=$L949, $M$11:$M$2510)))</f>
        <v/>
      </c>
      <c r="U949" s="97"/>
      <c r="W949" s="26" t="str">
        <f t="shared" si="157"/>
        <v/>
      </c>
      <c r="X949" s="26" t="str">
        <f t="shared" si="158"/>
        <v/>
      </c>
      <c r="Z949" s="48" t="str">
        <f>IFERROR(INDEX('Standard Runs'!$E$11:$E$65, MATCH($L949, 'Standard Runs'!$D$11:$D$65, 0)), "")</f>
        <v/>
      </c>
      <c r="AB949" s="26" t="str">
        <f t="shared" si="159"/>
        <v/>
      </c>
      <c r="AC949" s="26" t="str">
        <f t="shared" si="160"/>
        <v/>
      </c>
      <c r="AE949" s="26" t="str">
        <f t="shared" si="161"/>
        <v/>
      </c>
      <c r="AG949" s="26" t="str">
        <f>IF($D949="", "", COUNTIF($D$11:$D$2510, "&gt;"&amp;$D949)+1+COUNTIF($D$11:$D949, $D949)-1)</f>
        <v/>
      </c>
      <c r="AH949" s="92" t="str">
        <f t="shared" si="162"/>
        <v/>
      </c>
      <c r="AJ949" s="26" t="str">
        <f t="shared" si="163"/>
        <v/>
      </c>
      <c r="AK949" s="26" t="str">
        <f t="shared" si="164"/>
        <v/>
      </c>
    </row>
    <row r="950" spans="1:37" x14ac:dyDescent="0.25">
      <c r="A950" s="97"/>
      <c r="B950" s="26" t="str">
        <f t="shared" si="154"/>
        <v/>
      </c>
      <c r="C950" s="97"/>
      <c r="D950" s="123"/>
      <c r="E950" s="124"/>
      <c r="F950" s="125"/>
      <c r="G950" s="97"/>
      <c r="H950" s="24" t="str">
        <f>IF($E950="", "", IFERROR(ROUND($E950*INDEX('Intro &amp; Setup'!$BY$8:$BY$9, MATCH($E$8, 'Intro &amp; Setup'!$BX$8:$BX$9, 0)), 2), ""))</f>
        <v/>
      </c>
      <c r="I950" s="18" t="str">
        <f>IF(OR($E950="", $F950=""), "", IF($E$8='Intro &amp; Setup'!$BX$9, $F950/$E950, IF($H$8='Intro &amp; Setup'!$BX$9, $F950/$H950, "")))</f>
        <v/>
      </c>
      <c r="J950" s="21" t="str">
        <f>IF(OR($E950="", $F950=""), "", IF($E$8='Intro &amp; Setup'!$BX$8, $F950/$E950, IF($H$8='Intro &amp; Setup'!$BX$8, $F950/$H950, "")))</f>
        <v/>
      </c>
      <c r="K950" s="97"/>
      <c r="L950" s="42" t="str">
        <f t="array" ref="L950">IF($W950="", "", IFERROR(INDEX('Standard Runs'!$D$11:$D$65, MATCH(1, ('Standard Runs'!$F$11:$F$65&lt;=E950)*('Standard Runs'!$G$11:$G$65&gt;=E950), 0)), ""))</f>
        <v/>
      </c>
      <c r="M950" s="45" t="str">
        <f t="shared" si="155"/>
        <v/>
      </c>
      <c r="N950" s="97"/>
      <c r="O950" s="52" t="str">
        <f t="shared" si="156"/>
        <v/>
      </c>
      <c r="P950" s="53" t="str">
        <f>IF(OR($L950="", $M950=""), "", COUNTIFS($L$11:$L$2510, $L950, $M$11:$M$2510, "&lt;"&amp;$M950)+1+COUNTIFS($L$11:$L950, $L950, $M$11:$M950, $M950)-1)</f>
        <v/>
      </c>
      <c r="Q950" s="97"/>
      <c r="R950" s="57" t="str">
        <f t="array" ref="R950">IF(OR($L950="", $M950=""), "", MIN(IF($L$11:$L$2510=$L950, $M$11:$M$2510)))</f>
        <v/>
      </c>
      <c r="S950" s="18" t="str">
        <f t="array" ref="S950">IF(OR($L950="", $M950=""), "", AVERAGEIF($L$11:$L$2510, $L950, $M$11:$M$2510))</f>
        <v/>
      </c>
      <c r="T950" s="21" t="str">
        <f t="array" ref="T950">IF(OR($L950="", $M950=""), "", MAX(IF($L$11:$L$2510=$L950, $M$11:$M$2510)))</f>
        <v/>
      </c>
      <c r="U950" s="97"/>
      <c r="W950" s="26" t="str">
        <f t="shared" si="157"/>
        <v/>
      </c>
      <c r="X950" s="26" t="str">
        <f t="shared" si="158"/>
        <v/>
      </c>
      <c r="Z950" s="48" t="str">
        <f>IFERROR(INDEX('Standard Runs'!$E$11:$E$65, MATCH($L950, 'Standard Runs'!$D$11:$D$65, 0)), "")</f>
        <v/>
      </c>
      <c r="AB950" s="26" t="str">
        <f t="shared" si="159"/>
        <v/>
      </c>
      <c r="AC950" s="26" t="str">
        <f t="shared" si="160"/>
        <v/>
      </c>
      <c r="AE950" s="26" t="str">
        <f t="shared" si="161"/>
        <v/>
      </c>
      <c r="AG950" s="26" t="str">
        <f>IF($D950="", "", COUNTIF($D$11:$D$2510, "&gt;"&amp;$D950)+1+COUNTIF($D$11:$D950, $D950)-1)</f>
        <v/>
      </c>
      <c r="AH950" s="92" t="str">
        <f t="shared" si="162"/>
        <v/>
      </c>
      <c r="AJ950" s="26" t="str">
        <f t="shared" si="163"/>
        <v/>
      </c>
      <c r="AK950" s="26" t="str">
        <f t="shared" si="164"/>
        <v/>
      </c>
    </row>
    <row r="951" spans="1:37" x14ac:dyDescent="0.25">
      <c r="A951" s="97"/>
      <c r="B951" s="26" t="str">
        <f t="shared" si="154"/>
        <v/>
      </c>
      <c r="C951" s="97"/>
      <c r="D951" s="123"/>
      <c r="E951" s="124"/>
      <c r="F951" s="125"/>
      <c r="G951" s="97"/>
      <c r="H951" s="24" t="str">
        <f>IF($E951="", "", IFERROR(ROUND($E951*INDEX('Intro &amp; Setup'!$BY$8:$BY$9, MATCH($E$8, 'Intro &amp; Setup'!$BX$8:$BX$9, 0)), 2), ""))</f>
        <v/>
      </c>
      <c r="I951" s="18" t="str">
        <f>IF(OR($E951="", $F951=""), "", IF($E$8='Intro &amp; Setup'!$BX$9, $F951/$E951, IF($H$8='Intro &amp; Setup'!$BX$9, $F951/$H951, "")))</f>
        <v/>
      </c>
      <c r="J951" s="21" t="str">
        <f>IF(OR($E951="", $F951=""), "", IF($E$8='Intro &amp; Setup'!$BX$8, $F951/$E951, IF($H$8='Intro &amp; Setup'!$BX$8, $F951/$H951, "")))</f>
        <v/>
      </c>
      <c r="K951" s="97"/>
      <c r="L951" s="42" t="str">
        <f t="array" ref="L951">IF($W951="", "", IFERROR(INDEX('Standard Runs'!$D$11:$D$65, MATCH(1, ('Standard Runs'!$F$11:$F$65&lt;=E951)*('Standard Runs'!$G$11:$G$65&gt;=E951), 0)), ""))</f>
        <v/>
      </c>
      <c r="M951" s="45" t="str">
        <f t="shared" si="155"/>
        <v/>
      </c>
      <c r="N951" s="97"/>
      <c r="O951" s="52" t="str">
        <f t="shared" si="156"/>
        <v/>
      </c>
      <c r="P951" s="53" t="str">
        <f>IF(OR($L951="", $M951=""), "", COUNTIFS($L$11:$L$2510, $L951, $M$11:$M$2510, "&lt;"&amp;$M951)+1+COUNTIFS($L$11:$L951, $L951, $M$11:$M951, $M951)-1)</f>
        <v/>
      </c>
      <c r="Q951" s="97"/>
      <c r="R951" s="57" t="str">
        <f t="array" ref="R951">IF(OR($L951="", $M951=""), "", MIN(IF($L$11:$L$2510=$L951, $M$11:$M$2510)))</f>
        <v/>
      </c>
      <c r="S951" s="18" t="str">
        <f t="array" ref="S951">IF(OR($L951="", $M951=""), "", AVERAGEIF($L$11:$L$2510, $L951, $M$11:$M$2510))</f>
        <v/>
      </c>
      <c r="T951" s="21" t="str">
        <f t="array" ref="T951">IF(OR($L951="", $M951=""), "", MAX(IF($L$11:$L$2510=$L951, $M$11:$M$2510)))</f>
        <v/>
      </c>
      <c r="U951" s="97"/>
      <c r="W951" s="26" t="str">
        <f t="shared" si="157"/>
        <v/>
      </c>
      <c r="X951" s="26" t="str">
        <f t="shared" si="158"/>
        <v/>
      </c>
      <c r="Z951" s="48" t="str">
        <f>IFERROR(INDEX('Standard Runs'!$E$11:$E$65, MATCH($L951, 'Standard Runs'!$D$11:$D$65, 0)), "")</f>
        <v/>
      </c>
      <c r="AB951" s="26" t="str">
        <f t="shared" si="159"/>
        <v/>
      </c>
      <c r="AC951" s="26" t="str">
        <f t="shared" si="160"/>
        <v/>
      </c>
      <c r="AE951" s="26" t="str">
        <f t="shared" si="161"/>
        <v/>
      </c>
      <c r="AG951" s="26" t="str">
        <f>IF($D951="", "", COUNTIF($D$11:$D$2510, "&gt;"&amp;$D951)+1+COUNTIF($D$11:$D951, $D951)-1)</f>
        <v/>
      </c>
      <c r="AH951" s="92" t="str">
        <f t="shared" si="162"/>
        <v/>
      </c>
      <c r="AJ951" s="26" t="str">
        <f t="shared" si="163"/>
        <v/>
      </c>
      <c r="AK951" s="26" t="str">
        <f t="shared" si="164"/>
        <v/>
      </c>
    </row>
    <row r="952" spans="1:37" x14ac:dyDescent="0.25">
      <c r="A952" s="97"/>
      <c r="B952" s="26" t="str">
        <f t="shared" si="154"/>
        <v/>
      </c>
      <c r="C952" s="97"/>
      <c r="D952" s="123"/>
      <c r="E952" s="124"/>
      <c r="F952" s="125"/>
      <c r="G952" s="97"/>
      <c r="H952" s="24" t="str">
        <f>IF($E952="", "", IFERROR(ROUND($E952*INDEX('Intro &amp; Setup'!$BY$8:$BY$9, MATCH($E$8, 'Intro &amp; Setup'!$BX$8:$BX$9, 0)), 2), ""))</f>
        <v/>
      </c>
      <c r="I952" s="18" t="str">
        <f>IF(OR($E952="", $F952=""), "", IF($E$8='Intro &amp; Setup'!$BX$9, $F952/$E952, IF($H$8='Intro &amp; Setup'!$BX$9, $F952/$H952, "")))</f>
        <v/>
      </c>
      <c r="J952" s="21" t="str">
        <f>IF(OR($E952="", $F952=""), "", IF($E$8='Intro &amp; Setup'!$BX$8, $F952/$E952, IF($H$8='Intro &amp; Setup'!$BX$8, $F952/$H952, "")))</f>
        <v/>
      </c>
      <c r="K952" s="97"/>
      <c r="L952" s="42" t="str">
        <f t="array" ref="L952">IF($W952="", "", IFERROR(INDEX('Standard Runs'!$D$11:$D$65, MATCH(1, ('Standard Runs'!$F$11:$F$65&lt;=E952)*('Standard Runs'!$G$11:$G$65&gt;=E952), 0)), ""))</f>
        <v/>
      </c>
      <c r="M952" s="45" t="str">
        <f t="shared" si="155"/>
        <v/>
      </c>
      <c r="N952" s="97"/>
      <c r="O952" s="52" t="str">
        <f t="shared" si="156"/>
        <v/>
      </c>
      <c r="P952" s="53" t="str">
        <f>IF(OR($L952="", $M952=""), "", COUNTIFS($L$11:$L$2510, $L952, $M$11:$M$2510, "&lt;"&amp;$M952)+1+COUNTIFS($L$11:$L952, $L952, $M$11:$M952, $M952)-1)</f>
        <v/>
      </c>
      <c r="Q952" s="97"/>
      <c r="R952" s="57" t="str">
        <f t="array" ref="R952">IF(OR($L952="", $M952=""), "", MIN(IF($L$11:$L$2510=$L952, $M$11:$M$2510)))</f>
        <v/>
      </c>
      <c r="S952" s="18" t="str">
        <f t="array" ref="S952">IF(OR($L952="", $M952=""), "", AVERAGEIF($L$11:$L$2510, $L952, $M$11:$M$2510))</f>
        <v/>
      </c>
      <c r="T952" s="21" t="str">
        <f t="array" ref="T952">IF(OR($L952="", $M952=""), "", MAX(IF($L$11:$L$2510=$L952, $M$11:$M$2510)))</f>
        <v/>
      </c>
      <c r="U952" s="97"/>
      <c r="W952" s="26" t="str">
        <f t="shared" si="157"/>
        <v/>
      </c>
      <c r="X952" s="26" t="str">
        <f t="shared" si="158"/>
        <v/>
      </c>
      <c r="Z952" s="48" t="str">
        <f>IFERROR(INDEX('Standard Runs'!$E$11:$E$65, MATCH($L952, 'Standard Runs'!$D$11:$D$65, 0)), "")</f>
        <v/>
      </c>
      <c r="AB952" s="26" t="str">
        <f t="shared" si="159"/>
        <v/>
      </c>
      <c r="AC952" s="26" t="str">
        <f t="shared" si="160"/>
        <v/>
      </c>
      <c r="AE952" s="26" t="str">
        <f t="shared" si="161"/>
        <v/>
      </c>
      <c r="AG952" s="26" t="str">
        <f>IF($D952="", "", COUNTIF($D$11:$D$2510, "&gt;"&amp;$D952)+1+COUNTIF($D$11:$D952, $D952)-1)</f>
        <v/>
      </c>
      <c r="AH952" s="92" t="str">
        <f t="shared" si="162"/>
        <v/>
      </c>
      <c r="AJ952" s="26" t="str">
        <f t="shared" si="163"/>
        <v/>
      </c>
      <c r="AK952" s="26" t="str">
        <f t="shared" si="164"/>
        <v/>
      </c>
    </row>
    <row r="953" spans="1:37" x14ac:dyDescent="0.25">
      <c r="A953" s="97"/>
      <c r="B953" s="26" t="str">
        <f t="shared" si="154"/>
        <v/>
      </c>
      <c r="C953" s="97"/>
      <c r="D953" s="123"/>
      <c r="E953" s="124"/>
      <c r="F953" s="125"/>
      <c r="G953" s="97"/>
      <c r="H953" s="24" t="str">
        <f>IF($E953="", "", IFERROR(ROUND($E953*INDEX('Intro &amp; Setup'!$BY$8:$BY$9, MATCH($E$8, 'Intro &amp; Setup'!$BX$8:$BX$9, 0)), 2), ""))</f>
        <v/>
      </c>
      <c r="I953" s="18" t="str">
        <f>IF(OR($E953="", $F953=""), "", IF($E$8='Intro &amp; Setup'!$BX$9, $F953/$E953, IF($H$8='Intro &amp; Setup'!$BX$9, $F953/$H953, "")))</f>
        <v/>
      </c>
      <c r="J953" s="21" t="str">
        <f>IF(OR($E953="", $F953=""), "", IF($E$8='Intro &amp; Setup'!$BX$8, $F953/$E953, IF($H$8='Intro &amp; Setup'!$BX$8, $F953/$H953, "")))</f>
        <v/>
      </c>
      <c r="K953" s="97"/>
      <c r="L953" s="42" t="str">
        <f t="array" ref="L953">IF($W953="", "", IFERROR(INDEX('Standard Runs'!$D$11:$D$65, MATCH(1, ('Standard Runs'!$F$11:$F$65&lt;=E953)*('Standard Runs'!$G$11:$G$65&gt;=E953), 0)), ""))</f>
        <v/>
      </c>
      <c r="M953" s="45" t="str">
        <f t="shared" si="155"/>
        <v/>
      </c>
      <c r="N953" s="97"/>
      <c r="O953" s="52" t="str">
        <f t="shared" si="156"/>
        <v/>
      </c>
      <c r="P953" s="53" t="str">
        <f>IF(OR($L953="", $M953=""), "", COUNTIFS($L$11:$L$2510, $L953, $M$11:$M$2510, "&lt;"&amp;$M953)+1+COUNTIFS($L$11:$L953, $L953, $M$11:$M953, $M953)-1)</f>
        <v/>
      </c>
      <c r="Q953" s="97"/>
      <c r="R953" s="57" t="str">
        <f t="array" ref="R953">IF(OR($L953="", $M953=""), "", MIN(IF($L$11:$L$2510=$L953, $M$11:$M$2510)))</f>
        <v/>
      </c>
      <c r="S953" s="18" t="str">
        <f t="array" ref="S953">IF(OR($L953="", $M953=""), "", AVERAGEIF($L$11:$L$2510, $L953, $M$11:$M$2510))</f>
        <v/>
      </c>
      <c r="T953" s="21" t="str">
        <f t="array" ref="T953">IF(OR($L953="", $M953=""), "", MAX(IF($L$11:$L$2510=$L953, $M$11:$M$2510)))</f>
        <v/>
      </c>
      <c r="U953" s="97"/>
      <c r="W953" s="26" t="str">
        <f t="shared" si="157"/>
        <v/>
      </c>
      <c r="X953" s="26" t="str">
        <f t="shared" si="158"/>
        <v/>
      </c>
      <c r="Z953" s="48" t="str">
        <f>IFERROR(INDEX('Standard Runs'!$E$11:$E$65, MATCH($L953, 'Standard Runs'!$D$11:$D$65, 0)), "")</f>
        <v/>
      </c>
      <c r="AB953" s="26" t="str">
        <f t="shared" si="159"/>
        <v/>
      </c>
      <c r="AC953" s="26" t="str">
        <f t="shared" si="160"/>
        <v/>
      </c>
      <c r="AE953" s="26" t="str">
        <f t="shared" si="161"/>
        <v/>
      </c>
      <c r="AG953" s="26" t="str">
        <f>IF($D953="", "", COUNTIF($D$11:$D$2510, "&gt;"&amp;$D953)+1+COUNTIF($D$11:$D953, $D953)-1)</f>
        <v/>
      </c>
      <c r="AH953" s="92" t="str">
        <f t="shared" si="162"/>
        <v/>
      </c>
      <c r="AJ953" s="26" t="str">
        <f t="shared" si="163"/>
        <v/>
      </c>
      <c r="AK953" s="26" t="str">
        <f t="shared" si="164"/>
        <v/>
      </c>
    </row>
    <row r="954" spans="1:37" x14ac:dyDescent="0.25">
      <c r="A954" s="97"/>
      <c r="B954" s="26" t="str">
        <f t="shared" si="154"/>
        <v/>
      </c>
      <c r="C954" s="97"/>
      <c r="D954" s="123"/>
      <c r="E954" s="124"/>
      <c r="F954" s="125"/>
      <c r="G954" s="97"/>
      <c r="H954" s="24" t="str">
        <f>IF($E954="", "", IFERROR(ROUND($E954*INDEX('Intro &amp; Setup'!$BY$8:$BY$9, MATCH($E$8, 'Intro &amp; Setup'!$BX$8:$BX$9, 0)), 2), ""))</f>
        <v/>
      </c>
      <c r="I954" s="18" t="str">
        <f>IF(OR($E954="", $F954=""), "", IF($E$8='Intro &amp; Setup'!$BX$9, $F954/$E954, IF($H$8='Intro &amp; Setup'!$BX$9, $F954/$H954, "")))</f>
        <v/>
      </c>
      <c r="J954" s="21" t="str">
        <f>IF(OR($E954="", $F954=""), "", IF($E$8='Intro &amp; Setup'!$BX$8, $F954/$E954, IF($H$8='Intro &amp; Setup'!$BX$8, $F954/$H954, "")))</f>
        <v/>
      </c>
      <c r="K954" s="97"/>
      <c r="L954" s="42" t="str">
        <f t="array" ref="L954">IF($W954="", "", IFERROR(INDEX('Standard Runs'!$D$11:$D$65, MATCH(1, ('Standard Runs'!$F$11:$F$65&lt;=E954)*('Standard Runs'!$G$11:$G$65&gt;=E954), 0)), ""))</f>
        <v/>
      </c>
      <c r="M954" s="45" t="str">
        <f t="shared" si="155"/>
        <v/>
      </c>
      <c r="N954" s="97"/>
      <c r="O954" s="52" t="str">
        <f t="shared" si="156"/>
        <v/>
      </c>
      <c r="P954" s="53" t="str">
        <f>IF(OR($L954="", $M954=""), "", COUNTIFS($L$11:$L$2510, $L954, $M$11:$M$2510, "&lt;"&amp;$M954)+1+COUNTIFS($L$11:$L954, $L954, $M$11:$M954, $M954)-1)</f>
        <v/>
      </c>
      <c r="Q954" s="97"/>
      <c r="R954" s="57" t="str">
        <f t="array" ref="R954">IF(OR($L954="", $M954=""), "", MIN(IF($L$11:$L$2510=$L954, $M$11:$M$2510)))</f>
        <v/>
      </c>
      <c r="S954" s="18" t="str">
        <f t="array" ref="S954">IF(OR($L954="", $M954=""), "", AVERAGEIF($L$11:$L$2510, $L954, $M$11:$M$2510))</f>
        <v/>
      </c>
      <c r="T954" s="21" t="str">
        <f t="array" ref="T954">IF(OR($L954="", $M954=""), "", MAX(IF($L$11:$L$2510=$L954, $M$11:$M$2510)))</f>
        <v/>
      </c>
      <c r="U954" s="97"/>
      <c r="W954" s="26" t="str">
        <f t="shared" si="157"/>
        <v/>
      </c>
      <c r="X954" s="26" t="str">
        <f t="shared" si="158"/>
        <v/>
      </c>
      <c r="Z954" s="48" t="str">
        <f>IFERROR(INDEX('Standard Runs'!$E$11:$E$65, MATCH($L954, 'Standard Runs'!$D$11:$D$65, 0)), "")</f>
        <v/>
      </c>
      <c r="AB954" s="26" t="str">
        <f t="shared" si="159"/>
        <v/>
      </c>
      <c r="AC954" s="26" t="str">
        <f t="shared" si="160"/>
        <v/>
      </c>
      <c r="AE954" s="26" t="str">
        <f t="shared" si="161"/>
        <v/>
      </c>
      <c r="AG954" s="26" t="str">
        <f>IF($D954="", "", COUNTIF($D$11:$D$2510, "&gt;"&amp;$D954)+1+COUNTIF($D$11:$D954, $D954)-1)</f>
        <v/>
      </c>
      <c r="AH954" s="92" t="str">
        <f t="shared" si="162"/>
        <v/>
      </c>
      <c r="AJ954" s="26" t="str">
        <f t="shared" si="163"/>
        <v/>
      </c>
      <c r="AK954" s="26" t="str">
        <f t="shared" si="164"/>
        <v/>
      </c>
    </row>
    <row r="955" spans="1:37" x14ac:dyDescent="0.25">
      <c r="A955" s="97"/>
      <c r="B955" s="26" t="str">
        <f t="shared" si="154"/>
        <v/>
      </c>
      <c r="C955" s="97"/>
      <c r="D955" s="123"/>
      <c r="E955" s="124"/>
      <c r="F955" s="125"/>
      <c r="G955" s="97"/>
      <c r="H955" s="24" t="str">
        <f>IF($E955="", "", IFERROR(ROUND($E955*INDEX('Intro &amp; Setup'!$BY$8:$BY$9, MATCH($E$8, 'Intro &amp; Setup'!$BX$8:$BX$9, 0)), 2), ""))</f>
        <v/>
      </c>
      <c r="I955" s="18" t="str">
        <f>IF(OR($E955="", $F955=""), "", IF($E$8='Intro &amp; Setup'!$BX$9, $F955/$E955, IF($H$8='Intro &amp; Setup'!$BX$9, $F955/$H955, "")))</f>
        <v/>
      </c>
      <c r="J955" s="21" t="str">
        <f>IF(OR($E955="", $F955=""), "", IF($E$8='Intro &amp; Setup'!$BX$8, $F955/$E955, IF($H$8='Intro &amp; Setup'!$BX$8, $F955/$H955, "")))</f>
        <v/>
      </c>
      <c r="K955" s="97"/>
      <c r="L955" s="42" t="str">
        <f t="array" ref="L955">IF($W955="", "", IFERROR(INDEX('Standard Runs'!$D$11:$D$65, MATCH(1, ('Standard Runs'!$F$11:$F$65&lt;=E955)*('Standard Runs'!$G$11:$G$65&gt;=E955), 0)), ""))</f>
        <v/>
      </c>
      <c r="M955" s="45" t="str">
        <f t="shared" si="155"/>
        <v/>
      </c>
      <c r="N955" s="97"/>
      <c r="O955" s="52" t="str">
        <f t="shared" si="156"/>
        <v/>
      </c>
      <c r="P955" s="53" t="str">
        <f>IF(OR($L955="", $M955=""), "", COUNTIFS($L$11:$L$2510, $L955, $M$11:$M$2510, "&lt;"&amp;$M955)+1+COUNTIFS($L$11:$L955, $L955, $M$11:$M955, $M955)-1)</f>
        <v/>
      </c>
      <c r="Q955" s="97"/>
      <c r="R955" s="57" t="str">
        <f t="array" ref="R955">IF(OR($L955="", $M955=""), "", MIN(IF($L$11:$L$2510=$L955, $M$11:$M$2510)))</f>
        <v/>
      </c>
      <c r="S955" s="18" t="str">
        <f t="array" ref="S955">IF(OR($L955="", $M955=""), "", AVERAGEIF($L$11:$L$2510, $L955, $M$11:$M$2510))</f>
        <v/>
      </c>
      <c r="T955" s="21" t="str">
        <f t="array" ref="T955">IF(OR($L955="", $M955=""), "", MAX(IF($L$11:$L$2510=$L955, $M$11:$M$2510)))</f>
        <v/>
      </c>
      <c r="U955" s="97"/>
      <c r="W955" s="26" t="str">
        <f t="shared" si="157"/>
        <v/>
      </c>
      <c r="X955" s="26" t="str">
        <f t="shared" si="158"/>
        <v/>
      </c>
      <c r="Z955" s="48" t="str">
        <f>IFERROR(INDEX('Standard Runs'!$E$11:$E$65, MATCH($L955, 'Standard Runs'!$D$11:$D$65, 0)), "")</f>
        <v/>
      </c>
      <c r="AB955" s="26" t="str">
        <f t="shared" si="159"/>
        <v/>
      </c>
      <c r="AC955" s="26" t="str">
        <f t="shared" si="160"/>
        <v/>
      </c>
      <c r="AE955" s="26" t="str">
        <f t="shared" si="161"/>
        <v/>
      </c>
      <c r="AG955" s="26" t="str">
        <f>IF($D955="", "", COUNTIF($D$11:$D$2510, "&gt;"&amp;$D955)+1+COUNTIF($D$11:$D955, $D955)-1)</f>
        <v/>
      </c>
      <c r="AH955" s="92" t="str">
        <f t="shared" si="162"/>
        <v/>
      </c>
      <c r="AJ955" s="26" t="str">
        <f t="shared" si="163"/>
        <v/>
      </c>
      <c r="AK955" s="26" t="str">
        <f t="shared" si="164"/>
        <v/>
      </c>
    </row>
    <row r="956" spans="1:37" x14ac:dyDescent="0.25">
      <c r="A956" s="97"/>
      <c r="B956" s="26" t="str">
        <f t="shared" si="154"/>
        <v/>
      </c>
      <c r="C956" s="97"/>
      <c r="D956" s="123"/>
      <c r="E956" s="124"/>
      <c r="F956" s="125"/>
      <c r="G956" s="97"/>
      <c r="H956" s="24" t="str">
        <f>IF($E956="", "", IFERROR(ROUND($E956*INDEX('Intro &amp; Setup'!$BY$8:$BY$9, MATCH($E$8, 'Intro &amp; Setup'!$BX$8:$BX$9, 0)), 2), ""))</f>
        <v/>
      </c>
      <c r="I956" s="18" t="str">
        <f>IF(OR($E956="", $F956=""), "", IF($E$8='Intro &amp; Setup'!$BX$9, $F956/$E956, IF($H$8='Intro &amp; Setup'!$BX$9, $F956/$H956, "")))</f>
        <v/>
      </c>
      <c r="J956" s="21" t="str">
        <f>IF(OR($E956="", $F956=""), "", IF($E$8='Intro &amp; Setup'!$BX$8, $F956/$E956, IF($H$8='Intro &amp; Setup'!$BX$8, $F956/$H956, "")))</f>
        <v/>
      </c>
      <c r="K956" s="97"/>
      <c r="L956" s="42" t="str">
        <f t="array" ref="L956">IF($W956="", "", IFERROR(INDEX('Standard Runs'!$D$11:$D$65, MATCH(1, ('Standard Runs'!$F$11:$F$65&lt;=E956)*('Standard Runs'!$G$11:$G$65&gt;=E956), 0)), ""))</f>
        <v/>
      </c>
      <c r="M956" s="45" t="str">
        <f t="shared" si="155"/>
        <v/>
      </c>
      <c r="N956" s="97"/>
      <c r="O956" s="52" t="str">
        <f t="shared" si="156"/>
        <v/>
      </c>
      <c r="P956" s="53" t="str">
        <f>IF(OR($L956="", $M956=""), "", COUNTIFS($L$11:$L$2510, $L956, $M$11:$M$2510, "&lt;"&amp;$M956)+1+COUNTIFS($L$11:$L956, $L956, $M$11:$M956, $M956)-1)</f>
        <v/>
      </c>
      <c r="Q956" s="97"/>
      <c r="R956" s="57" t="str">
        <f t="array" ref="R956">IF(OR($L956="", $M956=""), "", MIN(IF($L$11:$L$2510=$L956, $M$11:$M$2510)))</f>
        <v/>
      </c>
      <c r="S956" s="18" t="str">
        <f t="array" ref="S956">IF(OR($L956="", $M956=""), "", AVERAGEIF($L$11:$L$2510, $L956, $M$11:$M$2510))</f>
        <v/>
      </c>
      <c r="T956" s="21" t="str">
        <f t="array" ref="T956">IF(OR($L956="", $M956=""), "", MAX(IF($L$11:$L$2510=$L956, $M$11:$M$2510)))</f>
        <v/>
      </c>
      <c r="U956" s="97"/>
      <c r="W956" s="26" t="str">
        <f t="shared" si="157"/>
        <v/>
      </c>
      <c r="X956" s="26" t="str">
        <f t="shared" si="158"/>
        <v/>
      </c>
      <c r="Z956" s="48" t="str">
        <f>IFERROR(INDEX('Standard Runs'!$E$11:$E$65, MATCH($L956, 'Standard Runs'!$D$11:$D$65, 0)), "")</f>
        <v/>
      </c>
      <c r="AB956" s="26" t="str">
        <f t="shared" si="159"/>
        <v/>
      </c>
      <c r="AC956" s="26" t="str">
        <f t="shared" si="160"/>
        <v/>
      </c>
      <c r="AE956" s="26" t="str">
        <f t="shared" si="161"/>
        <v/>
      </c>
      <c r="AG956" s="26" t="str">
        <f>IF($D956="", "", COUNTIF($D$11:$D$2510, "&gt;"&amp;$D956)+1+COUNTIF($D$11:$D956, $D956)-1)</f>
        <v/>
      </c>
      <c r="AH956" s="92" t="str">
        <f t="shared" si="162"/>
        <v/>
      </c>
      <c r="AJ956" s="26" t="str">
        <f t="shared" si="163"/>
        <v/>
      </c>
      <c r="AK956" s="26" t="str">
        <f t="shared" si="164"/>
        <v/>
      </c>
    </row>
    <row r="957" spans="1:37" x14ac:dyDescent="0.25">
      <c r="A957" s="97"/>
      <c r="B957" s="26" t="str">
        <f t="shared" si="154"/>
        <v/>
      </c>
      <c r="C957" s="97"/>
      <c r="D957" s="123"/>
      <c r="E957" s="124"/>
      <c r="F957" s="125"/>
      <c r="G957" s="97"/>
      <c r="H957" s="24" t="str">
        <f>IF($E957="", "", IFERROR(ROUND($E957*INDEX('Intro &amp; Setup'!$BY$8:$BY$9, MATCH($E$8, 'Intro &amp; Setup'!$BX$8:$BX$9, 0)), 2), ""))</f>
        <v/>
      </c>
      <c r="I957" s="18" t="str">
        <f>IF(OR($E957="", $F957=""), "", IF($E$8='Intro &amp; Setup'!$BX$9, $F957/$E957, IF($H$8='Intro &amp; Setup'!$BX$9, $F957/$H957, "")))</f>
        <v/>
      </c>
      <c r="J957" s="21" t="str">
        <f>IF(OR($E957="", $F957=""), "", IF($E$8='Intro &amp; Setup'!$BX$8, $F957/$E957, IF($H$8='Intro &amp; Setup'!$BX$8, $F957/$H957, "")))</f>
        <v/>
      </c>
      <c r="K957" s="97"/>
      <c r="L957" s="42" t="str">
        <f t="array" ref="L957">IF($W957="", "", IFERROR(INDEX('Standard Runs'!$D$11:$D$65, MATCH(1, ('Standard Runs'!$F$11:$F$65&lt;=E957)*('Standard Runs'!$G$11:$G$65&gt;=E957), 0)), ""))</f>
        <v/>
      </c>
      <c r="M957" s="45" t="str">
        <f t="shared" si="155"/>
        <v/>
      </c>
      <c r="N957" s="97"/>
      <c r="O957" s="52" t="str">
        <f t="shared" si="156"/>
        <v/>
      </c>
      <c r="P957" s="53" t="str">
        <f>IF(OR($L957="", $M957=""), "", COUNTIFS($L$11:$L$2510, $L957, $M$11:$M$2510, "&lt;"&amp;$M957)+1+COUNTIFS($L$11:$L957, $L957, $M$11:$M957, $M957)-1)</f>
        <v/>
      </c>
      <c r="Q957" s="97"/>
      <c r="R957" s="57" t="str">
        <f t="array" ref="R957">IF(OR($L957="", $M957=""), "", MIN(IF($L$11:$L$2510=$L957, $M$11:$M$2510)))</f>
        <v/>
      </c>
      <c r="S957" s="18" t="str">
        <f t="array" ref="S957">IF(OR($L957="", $M957=""), "", AVERAGEIF($L$11:$L$2510, $L957, $M$11:$M$2510))</f>
        <v/>
      </c>
      <c r="T957" s="21" t="str">
        <f t="array" ref="T957">IF(OR($L957="", $M957=""), "", MAX(IF($L$11:$L$2510=$L957, $M$11:$M$2510)))</f>
        <v/>
      </c>
      <c r="U957" s="97"/>
      <c r="W957" s="26" t="str">
        <f t="shared" si="157"/>
        <v/>
      </c>
      <c r="X957" s="26" t="str">
        <f t="shared" si="158"/>
        <v/>
      </c>
      <c r="Z957" s="48" t="str">
        <f>IFERROR(INDEX('Standard Runs'!$E$11:$E$65, MATCH($L957, 'Standard Runs'!$D$11:$D$65, 0)), "")</f>
        <v/>
      </c>
      <c r="AB957" s="26" t="str">
        <f t="shared" si="159"/>
        <v/>
      </c>
      <c r="AC957" s="26" t="str">
        <f t="shared" si="160"/>
        <v/>
      </c>
      <c r="AE957" s="26" t="str">
        <f t="shared" si="161"/>
        <v/>
      </c>
      <c r="AG957" s="26" t="str">
        <f>IF($D957="", "", COUNTIF($D$11:$D$2510, "&gt;"&amp;$D957)+1+COUNTIF($D$11:$D957, $D957)-1)</f>
        <v/>
      </c>
      <c r="AH957" s="92" t="str">
        <f t="shared" si="162"/>
        <v/>
      </c>
      <c r="AJ957" s="26" t="str">
        <f t="shared" si="163"/>
        <v/>
      </c>
      <c r="AK957" s="26" t="str">
        <f t="shared" si="164"/>
        <v/>
      </c>
    </row>
    <row r="958" spans="1:37" x14ac:dyDescent="0.25">
      <c r="A958" s="97"/>
      <c r="B958" s="26" t="str">
        <f t="shared" si="154"/>
        <v/>
      </c>
      <c r="C958" s="97"/>
      <c r="D958" s="123"/>
      <c r="E958" s="124"/>
      <c r="F958" s="125"/>
      <c r="G958" s="97"/>
      <c r="H958" s="24" t="str">
        <f>IF($E958="", "", IFERROR(ROUND($E958*INDEX('Intro &amp; Setup'!$BY$8:$BY$9, MATCH($E$8, 'Intro &amp; Setup'!$BX$8:$BX$9, 0)), 2), ""))</f>
        <v/>
      </c>
      <c r="I958" s="18" t="str">
        <f>IF(OR($E958="", $F958=""), "", IF($E$8='Intro &amp; Setup'!$BX$9, $F958/$E958, IF($H$8='Intro &amp; Setup'!$BX$9, $F958/$H958, "")))</f>
        <v/>
      </c>
      <c r="J958" s="21" t="str">
        <f>IF(OR($E958="", $F958=""), "", IF($E$8='Intro &amp; Setup'!$BX$8, $F958/$E958, IF($H$8='Intro &amp; Setup'!$BX$8, $F958/$H958, "")))</f>
        <v/>
      </c>
      <c r="K958" s="97"/>
      <c r="L958" s="42" t="str">
        <f t="array" ref="L958">IF($W958="", "", IFERROR(INDEX('Standard Runs'!$D$11:$D$65, MATCH(1, ('Standard Runs'!$F$11:$F$65&lt;=E958)*('Standard Runs'!$G$11:$G$65&gt;=E958), 0)), ""))</f>
        <v/>
      </c>
      <c r="M958" s="45" t="str">
        <f t="shared" si="155"/>
        <v/>
      </c>
      <c r="N958" s="97"/>
      <c r="O958" s="52" t="str">
        <f t="shared" si="156"/>
        <v/>
      </c>
      <c r="P958" s="53" t="str">
        <f>IF(OR($L958="", $M958=""), "", COUNTIFS($L$11:$L$2510, $L958, $M$11:$M$2510, "&lt;"&amp;$M958)+1+COUNTIFS($L$11:$L958, $L958, $M$11:$M958, $M958)-1)</f>
        <v/>
      </c>
      <c r="Q958" s="97"/>
      <c r="R958" s="57" t="str">
        <f t="array" ref="R958">IF(OR($L958="", $M958=""), "", MIN(IF($L$11:$L$2510=$L958, $M$11:$M$2510)))</f>
        <v/>
      </c>
      <c r="S958" s="18" t="str">
        <f t="array" ref="S958">IF(OR($L958="", $M958=""), "", AVERAGEIF($L$11:$L$2510, $L958, $M$11:$M$2510))</f>
        <v/>
      </c>
      <c r="T958" s="21" t="str">
        <f t="array" ref="T958">IF(OR($L958="", $M958=""), "", MAX(IF($L$11:$L$2510=$L958, $M$11:$M$2510)))</f>
        <v/>
      </c>
      <c r="U958" s="97"/>
      <c r="W958" s="26" t="str">
        <f t="shared" si="157"/>
        <v/>
      </c>
      <c r="X958" s="26" t="str">
        <f t="shared" si="158"/>
        <v/>
      </c>
      <c r="Z958" s="48" t="str">
        <f>IFERROR(INDEX('Standard Runs'!$E$11:$E$65, MATCH($L958, 'Standard Runs'!$D$11:$D$65, 0)), "")</f>
        <v/>
      </c>
      <c r="AB958" s="26" t="str">
        <f t="shared" si="159"/>
        <v/>
      </c>
      <c r="AC958" s="26" t="str">
        <f t="shared" si="160"/>
        <v/>
      </c>
      <c r="AE958" s="26" t="str">
        <f t="shared" si="161"/>
        <v/>
      </c>
      <c r="AG958" s="26" t="str">
        <f>IF($D958="", "", COUNTIF($D$11:$D$2510, "&gt;"&amp;$D958)+1+COUNTIF($D$11:$D958, $D958)-1)</f>
        <v/>
      </c>
      <c r="AH958" s="92" t="str">
        <f t="shared" si="162"/>
        <v/>
      </c>
      <c r="AJ958" s="26" t="str">
        <f t="shared" si="163"/>
        <v/>
      </c>
      <c r="AK958" s="26" t="str">
        <f t="shared" si="164"/>
        <v/>
      </c>
    </row>
    <row r="959" spans="1:37" x14ac:dyDescent="0.25">
      <c r="A959" s="97"/>
      <c r="B959" s="26" t="str">
        <f t="shared" si="154"/>
        <v/>
      </c>
      <c r="C959" s="97"/>
      <c r="D959" s="123"/>
      <c r="E959" s="124"/>
      <c r="F959" s="125"/>
      <c r="G959" s="97"/>
      <c r="H959" s="24" t="str">
        <f>IF($E959="", "", IFERROR(ROUND($E959*INDEX('Intro &amp; Setup'!$BY$8:$BY$9, MATCH($E$8, 'Intro &amp; Setup'!$BX$8:$BX$9, 0)), 2), ""))</f>
        <v/>
      </c>
      <c r="I959" s="18" t="str">
        <f>IF(OR($E959="", $F959=""), "", IF($E$8='Intro &amp; Setup'!$BX$9, $F959/$E959, IF($H$8='Intro &amp; Setup'!$BX$9, $F959/$H959, "")))</f>
        <v/>
      </c>
      <c r="J959" s="21" t="str">
        <f>IF(OR($E959="", $F959=""), "", IF($E$8='Intro &amp; Setup'!$BX$8, $F959/$E959, IF($H$8='Intro &amp; Setup'!$BX$8, $F959/$H959, "")))</f>
        <v/>
      </c>
      <c r="K959" s="97"/>
      <c r="L959" s="42" t="str">
        <f t="array" ref="L959">IF($W959="", "", IFERROR(INDEX('Standard Runs'!$D$11:$D$65, MATCH(1, ('Standard Runs'!$F$11:$F$65&lt;=E959)*('Standard Runs'!$G$11:$G$65&gt;=E959), 0)), ""))</f>
        <v/>
      </c>
      <c r="M959" s="45" t="str">
        <f t="shared" si="155"/>
        <v/>
      </c>
      <c r="N959" s="97"/>
      <c r="O959" s="52" t="str">
        <f t="shared" si="156"/>
        <v/>
      </c>
      <c r="P959" s="53" t="str">
        <f>IF(OR($L959="", $M959=""), "", COUNTIFS($L$11:$L$2510, $L959, $M$11:$M$2510, "&lt;"&amp;$M959)+1+COUNTIFS($L$11:$L959, $L959, $M$11:$M959, $M959)-1)</f>
        <v/>
      </c>
      <c r="Q959" s="97"/>
      <c r="R959" s="57" t="str">
        <f t="array" ref="R959">IF(OR($L959="", $M959=""), "", MIN(IF($L$11:$L$2510=$L959, $M$11:$M$2510)))</f>
        <v/>
      </c>
      <c r="S959" s="18" t="str">
        <f t="array" ref="S959">IF(OR($L959="", $M959=""), "", AVERAGEIF($L$11:$L$2510, $L959, $M$11:$M$2510))</f>
        <v/>
      </c>
      <c r="T959" s="21" t="str">
        <f t="array" ref="T959">IF(OR($L959="", $M959=""), "", MAX(IF($L$11:$L$2510=$L959, $M$11:$M$2510)))</f>
        <v/>
      </c>
      <c r="U959" s="97"/>
      <c r="W959" s="26" t="str">
        <f t="shared" si="157"/>
        <v/>
      </c>
      <c r="X959" s="26" t="str">
        <f t="shared" si="158"/>
        <v/>
      </c>
      <c r="Z959" s="48" t="str">
        <f>IFERROR(INDEX('Standard Runs'!$E$11:$E$65, MATCH($L959, 'Standard Runs'!$D$11:$D$65, 0)), "")</f>
        <v/>
      </c>
      <c r="AB959" s="26" t="str">
        <f t="shared" si="159"/>
        <v/>
      </c>
      <c r="AC959" s="26" t="str">
        <f t="shared" si="160"/>
        <v/>
      </c>
      <c r="AE959" s="26" t="str">
        <f t="shared" si="161"/>
        <v/>
      </c>
      <c r="AG959" s="26" t="str">
        <f>IF($D959="", "", COUNTIF($D$11:$D$2510, "&gt;"&amp;$D959)+1+COUNTIF($D$11:$D959, $D959)-1)</f>
        <v/>
      </c>
      <c r="AH959" s="92" t="str">
        <f t="shared" si="162"/>
        <v/>
      </c>
      <c r="AJ959" s="26" t="str">
        <f t="shared" si="163"/>
        <v/>
      </c>
      <c r="AK959" s="26" t="str">
        <f t="shared" si="164"/>
        <v/>
      </c>
    </row>
    <row r="960" spans="1:37" x14ac:dyDescent="0.25">
      <c r="A960" s="97"/>
      <c r="B960" s="26" t="str">
        <f t="shared" si="154"/>
        <v/>
      </c>
      <c r="C960" s="97"/>
      <c r="D960" s="123"/>
      <c r="E960" s="124"/>
      <c r="F960" s="125"/>
      <c r="G960" s="97"/>
      <c r="H960" s="24" t="str">
        <f>IF($E960="", "", IFERROR(ROUND($E960*INDEX('Intro &amp; Setup'!$BY$8:$BY$9, MATCH($E$8, 'Intro &amp; Setup'!$BX$8:$BX$9, 0)), 2), ""))</f>
        <v/>
      </c>
      <c r="I960" s="18" t="str">
        <f>IF(OR($E960="", $F960=""), "", IF($E$8='Intro &amp; Setup'!$BX$9, $F960/$E960, IF($H$8='Intro &amp; Setup'!$BX$9, $F960/$H960, "")))</f>
        <v/>
      </c>
      <c r="J960" s="21" t="str">
        <f>IF(OR($E960="", $F960=""), "", IF($E$8='Intro &amp; Setup'!$BX$8, $F960/$E960, IF($H$8='Intro &amp; Setup'!$BX$8, $F960/$H960, "")))</f>
        <v/>
      </c>
      <c r="K960" s="97"/>
      <c r="L960" s="42" t="str">
        <f t="array" ref="L960">IF($W960="", "", IFERROR(INDEX('Standard Runs'!$D$11:$D$65, MATCH(1, ('Standard Runs'!$F$11:$F$65&lt;=E960)*('Standard Runs'!$G$11:$G$65&gt;=E960), 0)), ""))</f>
        <v/>
      </c>
      <c r="M960" s="45" t="str">
        <f t="shared" si="155"/>
        <v/>
      </c>
      <c r="N960" s="97"/>
      <c r="O960" s="52" t="str">
        <f t="shared" si="156"/>
        <v/>
      </c>
      <c r="P960" s="53" t="str">
        <f>IF(OR($L960="", $M960=""), "", COUNTIFS($L$11:$L$2510, $L960, $M$11:$M$2510, "&lt;"&amp;$M960)+1+COUNTIFS($L$11:$L960, $L960, $M$11:$M960, $M960)-1)</f>
        <v/>
      </c>
      <c r="Q960" s="97"/>
      <c r="R960" s="57" t="str">
        <f t="array" ref="R960">IF(OR($L960="", $M960=""), "", MIN(IF($L$11:$L$2510=$L960, $M$11:$M$2510)))</f>
        <v/>
      </c>
      <c r="S960" s="18" t="str">
        <f t="array" ref="S960">IF(OR($L960="", $M960=""), "", AVERAGEIF($L$11:$L$2510, $L960, $M$11:$M$2510))</f>
        <v/>
      </c>
      <c r="T960" s="21" t="str">
        <f t="array" ref="T960">IF(OR($L960="", $M960=""), "", MAX(IF($L$11:$L$2510=$L960, $M$11:$M$2510)))</f>
        <v/>
      </c>
      <c r="U960" s="97"/>
      <c r="W960" s="26" t="str">
        <f t="shared" si="157"/>
        <v/>
      </c>
      <c r="X960" s="26" t="str">
        <f t="shared" si="158"/>
        <v/>
      </c>
      <c r="Z960" s="48" t="str">
        <f>IFERROR(INDEX('Standard Runs'!$E$11:$E$65, MATCH($L960, 'Standard Runs'!$D$11:$D$65, 0)), "")</f>
        <v/>
      </c>
      <c r="AB960" s="26" t="str">
        <f t="shared" si="159"/>
        <v/>
      </c>
      <c r="AC960" s="26" t="str">
        <f t="shared" si="160"/>
        <v/>
      </c>
      <c r="AE960" s="26" t="str">
        <f t="shared" si="161"/>
        <v/>
      </c>
      <c r="AG960" s="26" t="str">
        <f>IF($D960="", "", COUNTIF($D$11:$D$2510, "&gt;"&amp;$D960)+1+COUNTIF($D$11:$D960, $D960)-1)</f>
        <v/>
      </c>
      <c r="AH960" s="92" t="str">
        <f t="shared" si="162"/>
        <v/>
      </c>
      <c r="AJ960" s="26" t="str">
        <f t="shared" si="163"/>
        <v/>
      </c>
      <c r="AK960" s="26" t="str">
        <f t="shared" si="164"/>
        <v/>
      </c>
    </row>
    <row r="961" spans="1:37" x14ac:dyDescent="0.25">
      <c r="A961" s="97"/>
      <c r="B961" s="26" t="str">
        <f t="shared" si="154"/>
        <v/>
      </c>
      <c r="C961" s="97"/>
      <c r="D961" s="123"/>
      <c r="E961" s="124"/>
      <c r="F961" s="125"/>
      <c r="G961" s="97"/>
      <c r="H961" s="24" t="str">
        <f>IF($E961="", "", IFERROR(ROUND($E961*INDEX('Intro &amp; Setup'!$BY$8:$BY$9, MATCH($E$8, 'Intro &amp; Setup'!$BX$8:$BX$9, 0)), 2), ""))</f>
        <v/>
      </c>
      <c r="I961" s="18" t="str">
        <f>IF(OR($E961="", $F961=""), "", IF($E$8='Intro &amp; Setup'!$BX$9, $F961/$E961, IF($H$8='Intro &amp; Setup'!$BX$9, $F961/$H961, "")))</f>
        <v/>
      </c>
      <c r="J961" s="21" t="str">
        <f>IF(OR($E961="", $F961=""), "", IF($E$8='Intro &amp; Setup'!$BX$8, $F961/$E961, IF($H$8='Intro &amp; Setup'!$BX$8, $F961/$H961, "")))</f>
        <v/>
      </c>
      <c r="K961" s="97"/>
      <c r="L961" s="42" t="str">
        <f t="array" ref="L961">IF($W961="", "", IFERROR(INDEX('Standard Runs'!$D$11:$D$65, MATCH(1, ('Standard Runs'!$F$11:$F$65&lt;=E961)*('Standard Runs'!$G$11:$G$65&gt;=E961), 0)), ""))</f>
        <v/>
      </c>
      <c r="M961" s="45" t="str">
        <f t="shared" si="155"/>
        <v/>
      </c>
      <c r="N961" s="97"/>
      <c r="O961" s="52" t="str">
        <f t="shared" si="156"/>
        <v/>
      </c>
      <c r="P961" s="53" t="str">
        <f>IF(OR($L961="", $M961=""), "", COUNTIFS($L$11:$L$2510, $L961, $M$11:$M$2510, "&lt;"&amp;$M961)+1+COUNTIFS($L$11:$L961, $L961, $M$11:$M961, $M961)-1)</f>
        <v/>
      </c>
      <c r="Q961" s="97"/>
      <c r="R961" s="57" t="str">
        <f t="array" ref="R961">IF(OR($L961="", $M961=""), "", MIN(IF($L$11:$L$2510=$L961, $M$11:$M$2510)))</f>
        <v/>
      </c>
      <c r="S961" s="18" t="str">
        <f t="array" ref="S961">IF(OR($L961="", $M961=""), "", AVERAGEIF($L$11:$L$2510, $L961, $M$11:$M$2510))</f>
        <v/>
      </c>
      <c r="T961" s="21" t="str">
        <f t="array" ref="T961">IF(OR($L961="", $M961=""), "", MAX(IF($L$11:$L$2510=$L961, $M$11:$M$2510)))</f>
        <v/>
      </c>
      <c r="U961" s="97"/>
      <c r="W961" s="26" t="str">
        <f t="shared" si="157"/>
        <v/>
      </c>
      <c r="X961" s="26" t="str">
        <f t="shared" si="158"/>
        <v/>
      </c>
      <c r="Z961" s="48" t="str">
        <f>IFERROR(INDEX('Standard Runs'!$E$11:$E$65, MATCH($L961, 'Standard Runs'!$D$11:$D$65, 0)), "")</f>
        <v/>
      </c>
      <c r="AB961" s="26" t="str">
        <f t="shared" si="159"/>
        <v/>
      </c>
      <c r="AC961" s="26" t="str">
        <f t="shared" si="160"/>
        <v/>
      </c>
      <c r="AE961" s="26" t="str">
        <f t="shared" si="161"/>
        <v/>
      </c>
      <c r="AG961" s="26" t="str">
        <f>IF($D961="", "", COUNTIF($D$11:$D$2510, "&gt;"&amp;$D961)+1+COUNTIF($D$11:$D961, $D961)-1)</f>
        <v/>
      </c>
      <c r="AH961" s="92" t="str">
        <f t="shared" si="162"/>
        <v/>
      </c>
      <c r="AJ961" s="26" t="str">
        <f t="shared" si="163"/>
        <v/>
      </c>
      <c r="AK961" s="26" t="str">
        <f t="shared" si="164"/>
        <v/>
      </c>
    </row>
    <row r="962" spans="1:37" x14ac:dyDescent="0.25">
      <c r="A962" s="97"/>
      <c r="B962" s="26" t="str">
        <f t="shared" si="154"/>
        <v/>
      </c>
      <c r="C962" s="97"/>
      <c r="D962" s="123"/>
      <c r="E962" s="124"/>
      <c r="F962" s="125"/>
      <c r="G962" s="97"/>
      <c r="H962" s="24" t="str">
        <f>IF($E962="", "", IFERROR(ROUND($E962*INDEX('Intro &amp; Setup'!$BY$8:$BY$9, MATCH($E$8, 'Intro &amp; Setup'!$BX$8:$BX$9, 0)), 2), ""))</f>
        <v/>
      </c>
      <c r="I962" s="18" t="str">
        <f>IF(OR($E962="", $F962=""), "", IF($E$8='Intro &amp; Setup'!$BX$9, $F962/$E962, IF($H$8='Intro &amp; Setup'!$BX$9, $F962/$H962, "")))</f>
        <v/>
      </c>
      <c r="J962" s="21" t="str">
        <f>IF(OR($E962="", $F962=""), "", IF($E$8='Intro &amp; Setup'!$BX$8, $F962/$E962, IF($H$8='Intro &amp; Setup'!$BX$8, $F962/$H962, "")))</f>
        <v/>
      </c>
      <c r="K962" s="97"/>
      <c r="L962" s="42" t="str">
        <f t="array" ref="L962">IF($W962="", "", IFERROR(INDEX('Standard Runs'!$D$11:$D$65, MATCH(1, ('Standard Runs'!$F$11:$F$65&lt;=E962)*('Standard Runs'!$G$11:$G$65&gt;=E962), 0)), ""))</f>
        <v/>
      </c>
      <c r="M962" s="45" t="str">
        <f t="shared" si="155"/>
        <v/>
      </c>
      <c r="N962" s="97"/>
      <c r="O962" s="52" t="str">
        <f t="shared" si="156"/>
        <v/>
      </c>
      <c r="P962" s="53" t="str">
        <f>IF(OR($L962="", $M962=""), "", COUNTIFS($L$11:$L$2510, $L962, $M$11:$M$2510, "&lt;"&amp;$M962)+1+COUNTIFS($L$11:$L962, $L962, $M$11:$M962, $M962)-1)</f>
        <v/>
      </c>
      <c r="Q962" s="97"/>
      <c r="R962" s="57" t="str">
        <f t="array" ref="R962">IF(OR($L962="", $M962=""), "", MIN(IF($L$11:$L$2510=$L962, $M$11:$M$2510)))</f>
        <v/>
      </c>
      <c r="S962" s="18" t="str">
        <f t="array" ref="S962">IF(OR($L962="", $M962=""), "", AVERAGEIF($L$11:$L$2510, $L962, $M$11:$M$2510))</f>
        <v/>
      </c>
      <c r="T962" s="21" t="str">
        <f t="array" ref="T962">IF(OR($L962="", $M962=""), "", MAX(IF($L$11:$L$2510=$L962, $M$11:$M$2510)))</f>
        <v/>
      </c>
      <c r="U962" s="97"/>
      <c r="W962" s="26" t="str">
        <f t="shared" si="157"/>
        <v/>
      </c>
      <c r="X962" s="26" t="str">
        <f t="shared" si="158"/>
        <v/>
      </c>
      <c r="Z962" s="48" t="str">
        <f>IFERROR(INDEX('Standard Runs'!$E$11:$E$65, MATCH($L962, 'Standard Runs'!$D$11:$D$65, 0)), "")</f>
        <v/>
      </c>
      <c r="AB962" s="26" t="str">
        <f t="shared" si="159"/>
        <v/>
      </c>
      <c r="AC962" s="26" t="str">
        <f t="shared" si="160"/>
        <v/>
      </c>
      <c r="AE962" s="26" t="str">
        <f t="shared" si="161"/>
        <v/>
      </c>
      <c r="AG962" s="26" t="str">
        <f>IF($D962="", "", COUNTIF($D$11:$D$2510, "&gt;"&amp;$D962)+1+COUNTIF($D$11:$D962, $D962)-1)</f>
        <v/>
      </c>
      <c r="AH962" s="92" t="str">
        <f t="shared" si="162"/>
        <v/>
      </c>
      <c r="AJ962" s="26" t="str">
        <f t="shared" si="163"/>
        <v/>
      </c>
      <c r="AK962" s="26" t="str">
        <f t="shared" si="164"/>
        <v/>
      </c>
    </row>
    <row r="963" spans="1:37" x14ac:dyDescent="0.25">
      <c r="A963" s="97"/>
      <c r="B963" s="26" t="str">
        <f t="shared" si="154"/>
        <v/>
      </c>
      <c r="C963" s="97"/>
      <c r="D963" s="123"/>
      <c r="E963" s="124"/>
      <c r="F963" s="125"/>
      <c r="G963" s="97"/>
      <c r="H963" s="24" t="str">
        <f>IF($E963="", "", IFERROR(ROUND($E963*INDEX('Intro &amp; Setup'!$BY$8:$BY$9, MATCH($E$8, 'Intro &amp; Setup'!$BX$8:$BX$9, 0)), 2), ""))</f>
        <v/>
      </c>
      <c r="I963" s="18" t="str">
        <f>IF(OR($E963="", $F963=""), "", IF($E$8='Intro &amp; Setup'!$BX$9, $F963/$E963, IF($H$8='Intro &amp; Setup'!$BX$9, $F963/$H963, "")))</f>
        <v/>
      </c>
      <c r="J963" s="21" t="str">
        <f>IF(OR($E963="", $F963=""), "", IF($E$8='Intro &amp; Setup'!$BX$8, $F963/$E963, IF($H$8='Intro &amp; Setup'!$BX$8, $F963/$H963, "")))</f>
        <v/>
      </c>
      <c r="K963" s="97"/>
      <c r="L963" s="42" t="str">
        <f t="array" ref="L963">IF($W963="", "", IFERROR(INDEX('Standard Runs'!$D$11:$D$65, MATCH(1, ('Standard Runs'!$F$11:$F$65&lt;=E963)*('Standard Runs'!$G$11:$G$65&gt;=E963), 0)), ""))</f>
        <v/>
      </c>
      <c r="M963" s="45" t="str">
        <f t="shared" si="155"/>
        <v/>
      </c>
      <c r="N963" s="97"/>
      <c r="O963" s="52" t="str">
        <f t="shared" si="156"/>
        <v/>
      </c>
      <c r="P963" s="53" t="str">
        <f>IF(OR($L963="", $M963=""), "", COUNTIFS($L$11:$L$2510, $L963, $M$11:$M$2510, "&lt;"&amp;$M963)+1+COUNTIFS($L$11:$L963, $L963, $M$11:$M963, $M963)-1)</f>
        <v/>
      </c>
      <c r="Q963" s="97"/>
      <c r="R963" s="57" t="str">
        <f t="array" ref="R963">IF(OR($L963="", $M963=""), "", MIN(IF($L$11:$L$2510=$L963, $M$11:$M$2510)))</f>
        <v/>
      </c>
      <c r="S963" s="18" t="str">
        <f t="array" ref="S963">IF(OR($L963="", $M963=""), "", AVERAGEIF($L$11:$L$2510, $L963, $M$11:$M$2510))</f>
        <v/>
      </c>
      <c r="T963" s="21" t="str">
        <f t="array" ref="T963">IF(OR($L963="", $M963=""), "", MAX(IF($L$11:$L$2510=$L963, $M$11:$M$2510)))</f>
        <v/>
      </c>
      <c r="U963" s="97"/>
      <c r="W963" s="26" t="str">
        <f t="shared" si="157"/>
        <v/>
      </c>
      <c r="X963" s="26" t="str">
        <f t="shared" si="158"/>
        <v/>
      </c>
      <c r="Z963" s="48" t="str">
        <f>IFERROR(INDEX('Standard Runs'!$E$11:$E$65, MATCH($L963, 'Standard Runs'!$D$11:$D$65, 0)), "")</f>
        <v/>
      </c>
      <c r="AB963" s="26" t="str">
        <f t="shared" si="159"/>
        <v/>
      </c>
      <c r="AC963" s="26" t="str">
        <f t="shared" si="160"/>
        <v/>
      </c>
      <c r="AE963" s="26" t="str">
        <f t="shared" si="161"/>
        <v/>
      </c>
      <c r="AG963" s="26" t="str">
        <f>IF($D963="", "", COUNTIF($D$11:$D$2510, "&gt;"&amp;$D963)+1+COUNTIF($D$11:$D963, $D963)-1)</f>
        <v/>
      </c>
      <c r="AH963" s="92" t="str">
        <f t="shared" si="162"/>
        <v/>
      </c>
      <c r="AJ963" s="26" t="str">
        <f t="shared" si="163"/>
        <v/>
      </c>
      <c r="AK963" s="26" t="str">
        <f t="shared" si="164"/>
        <v/>
      </c>
    </row>
    <row r="964" spans="1:37" x14ac:dyDescent="0.25">
      <c r="A964" s="97"/>
      <c r="B964" s="26" t="str">
        <f t="shared" si="154"/>
        <v/>
      </c>
      <c r="C964" s="97"/>
      <c r="D964" s="123"/>
      <c r="E964" s="124"/>
      <c r="F964" s="125"/>
      <c r="G964" s="97"/>
      <c r="H964" s="24" t="str">
        <f>IF($E964="", "", IFERROR(ROUND($E964*INDEX('Intro &amp; Setup'!$BY$8:$BY$9, MATCH($E$8, 'Intro &amp; Setup'!$BX$8:$BX$9, 0)), 2), ""))</f>
        <v/>
      </c>
      <c r="I964" s="18" t="str">
        <f>IF(OR($E964="", $F964=""), "", IF($E$8='Intro &amp; Setup'!$BX$9, $F964/$E964, IF($H$8='Intro &amp; Setup'!$BX$9, $F964/$H964, "")))</f>
        <v/>
      </c>
      <c r="J964" s="21" t="str">
        <f>IF(OR($E964="", $F964=""), "", IF($E$8='Intro &amp; Setup'!$BX$8, $F964/$E964, IF($H$8='Intro &amp; Setup'!$BX$8, $F964/$H964, "")))</f>
        <v/>
      </c>
      <c r="K964" s="97"/>
      <c r="L964" s="42" t="str">
        <f t="array" ref="L964">IF($W964="", "", IFERROR(INDEX('Standard Runs'!$D$11:$D$65, MATCH(1, ('Standard Runs'!$F$11:$F$65&lt;=E964)*('Standard Runs'!$G$11:$G$65&gt;=E964), 0)), ""))</f>
        <v/>
      </c>
      <c r="M964" s="45" t="str">
        <f t="shared" si="155"/>
        <v/>
      </c>
      <c r="N964" s="97"/>
      <c r="O964" s="52" t="str">
        <f t="shared" si="156"/>
        <v/>
      </c>
      <c r="P964" s="53" t="str">
        <f>IF(OR($L964="", $M964=""), "", COUNTIFS($L$11:$L$2510, $L964, $M$11:$M$2510, "&lt;"&amp;$M964)+1+COUNTIFS($L$11:$L964, $L964, $M$11:$M964, $M964)-1)</f>
        <v/>
      </c>
      <c r="Q964" s="97"/>
      <c r="R964" s="57" t="str">
        <f t="array" ref="R964">IF(OR($L964="", $M964=""), "", MIN(IF($L$11:$L$2510=$L964, $M$11:$M$2510)))</f>
        <v/>
      </c>
      <c r="S964" s="18" t="str">
        <f t="array" ref="S964">IF(OR($L964="", $M964=""), "", AVERAGEIF($L$11:$L$2510, $L964, $M$11:$M$2510))</f>
        <v/>
      </c>
      <c r="T964" s="21" t="str">
        <f t="array" ref="T964">IF(OR($L964="", $M964=""), "", MAX(IF($L$11:$L$2510=$L964, $M$11:$M$2510)))</f>
        <v/>
      </c>
      <c r="U964" s="97"/>
      <c r="W964" s="26" t="str">
        <f t="shared" si="157"/>
        <v/>
      </c>
      <c r="X964" s="26" t="str">
        <f t="shared" si="158"/>
        <v/>
      </c>
      <c r="Z964" s="48" t="str">
        <f>IFERROR(INDEX('Standard Runs'!$E$11:$E$65, MATCH($L964, 'Standard Runs'!$D$11:$D$65, 0)), "")</f>
        <v/>
      </c>
      <c r="AB964" s="26" t="str">
        <f t="shared" si="159"/>
        <v/>
      </c>
      <c r="AC964" s="26" t="str">
        <f t="shared" si="160"/>
        <v/>
      </c>
      <c r="AE964" s="26" t="str">
        <f t="shared" si="161"/>
        <v/>
      </c>
      <c r="AG964" s="26" t="str">
        <f>IF($D964="", "", COUNTIF($D$11:$D$2510, "&gt;"&amp;$D964)+1+COUNTIF($D$11:$D964, $D964)-1)</f>
        <v/>
      </c>
      <c r="AH964" s="92" t="str">
        <f t="shared" si="162"/>
        <v/>
      </c>
      <c r="AJ964" s="26" t="str">
        <f t="shared" si="163"/>
        <v/>
      </c>
      <c r="AK964" s="26" t="str">
        <f t="shared" si="164"/>
        <v/>
      </c>
    </row>
    <row r="965" spans="1:37" x14ac:dyDescent="0.25">
      <c r="A965" s="97"/>
      <c r="B965" s="26" t="str">
        <f t="shared" si="154"/>
        <v/>
      </c>
      <c r="C965" s="97"/>
      <c r="D965" s="123"/>
      <c r="E965" s="124"/>
      <c r="F965" s="125"/>
      <c r="G965" s="97"/>
      <c r="H965" s="24" t="str">
        <f>IF($E965="", "", IFERROR(ROUND($E965*INDEX('Intro &amp; Setup'!$BY$8:$BY$9, MATCH($E$8, 'Intro &amp; Setup'!$BX$8:$BX$9, 0)), 2), ""))</f>
        <v/>
      </c>
      <c r="I965" s="18" t="str">
        <f>IF(OR($E965="", $F965=""), "", IF($E$8='Intro &amp; Setup'!$BX$9, $F965/$E965, IF($H$8='Intro &amp; Setup'!$BX$9, $F965/$H965, "")))</f>
        <v/>
      </c>
      <c r="J965" s="21" t="str">
        <f>IF(OR($E965="", $F965=""), "", IF($E$8='Intro &amp; Setup'!$BX$8, $F965/$E965, IF($H$8='Intro &amp; Setup'!$BX$8, $F965/$H965, "")))</f>
        <v/>
      </c>
      <c r="K965" s="97"/>
      <c r="L965" s="42" t="str">
        <f t="array" ref="L965">IF($W965="", "", IFERROR(INDEX('Standard Runs'!$D$11:$D$65, MATCH(1, ('Standard Runs'!$F$11:$F$65&lt;=E965)*('Standard Runs'!$G$11:$G$65&gt;=E965), 0)), ""))</f>
        <v/>
      </c>
      <c r="M965" s="45" t="str">
        <f t="shared" si="155"/>
        <v/>
      </c>
      <c r="N965" s="97"/>
      <c r="O965" s="52" t="str">
        <f t="shared" si="156"/>
        <v/>
      </c>
      <c r="P965" s="53" t="str">
        <f>IF(OR($L965="", $M965=""), "", COUNTIFS($L$11:$L$2510, $L965, $M$11:$M$2510, "&lt;"&amp;$M965)+1+COUNTIFS($L$11:$L965, $L965, $M$11:$M965, $M965)-1)</f>
        <v/>
      </c>
      <c r="Q965" s="97"/>
      <c r="R965" s="57" t="str">
        <f t="array" ref="R965">IF(OR($L965="", $M965=""), "", MIN(IF($L$11:$L$2510=$L965, $M$11:$M$2510)))</f>
        <v/>
      </c>
      <c r="S965" s="18" t="str">
        <f t="array" ref="S965">IF(OR($L965="", $M965=""), "", AVERAGEIF($L$11:$L$2510, $L965, $M$11:$M$2510))</f>
        <v/>
      </c>
      <c r="T965" s="21" t="str">
        <f t="array" ref="T965">IF(OR($L965="", $M965=""), "", MAX(IF($L$11:$L$2510=$L965, $M$11:$M$2510)))</f>
        <v/>
      </c>
      <c r="U965" s="97"/>
      <c r="W965" s="26" t="str">
        <f t="shared" si="157"/>
        <v/>
      </c>
      <c r="X965" s="26" t="str">
        <f t="shared" si="158"/>
        <v/>
      </c>
      <c r="Z965" s="48" t="str">
        <f>IFERROR(INDEX('Standard Runs'!$E$11:$E$65, MATCH($L965, 'Standard Runs'!$D$11:$D$65, 0)), "")</f>
        <v/>
      </c>
      <c r="AB965" s="26" t="str">
        <f t="shared" si="159"/>
        <v/>
      </c>
      <c r="AC965" s="26" t="str">
        <f t="shared" si="160"/>
        <v/>
      </c>
      <c r="AE965" s="26" t="str">
        <f t="shared" si="161"/>
        <v/>
      </c>
      <c r="AG965" s="26" t="str">
        <f>IF($D965="", "", COUNTIF($D$11:$D$2510, "&gt;"&amp;$D965)+1+COUNTIF($D$11:$D965, $D965)-1)</f>
        <v/>
      </c>
      <c r="AH965" s="92" t="str">
        <f t="shared" si="162"/>
        <v/>
      </c>
      <c r="AJ965" s="26" t="str">
        <f t="shared" si="163"/>
        <v/>
      </c>
      <c r="AK965" s="26" t="str">
        <f t="shared" si="164"/>
        <v/>
      </c>
    </row>
    <row r="966" spans="1:37" x14ac:dyDescent="0.25">
      <c r="A966" s="97"/>
      <c r="B966" s="26" t="str">
        <f t="shared" si="154"/>
        <v/>
      </c>
      <c r="C966" s="97"/>
      <c r="D966" s="123"/>
      <c r="E966" s="124"/>
      <c r="F966" s="125"/>
      <c r="G966" s="97"/>
      <c r="H966" s="24" t="str">
        <f>IF($E966="", "", IFERROR(ROUND($E966*INDEX('Intro &amp; Setup'!$BY$8:$BY$9, MATCH($E$8, 'Intro &amp; Setup'!$BX$8:$BX$9, 0)), 2), ""))</f>
        <v/>
      </c>
      <c r="I966" s="18" t="str">
        <f>IF(OR($E966="", $F966=""), "", IF($E$8='Intro &amp; Setup'!$BX$9, $F966/$E966, IF($H$8='Intro &amp; Setup'!$BX$9, $F966/$H966, "")))</f>
        <v/>
      </c>
      <c r="J966" s="21" t="str">
        <f>IF(OR($E966="", $F966=""), "", IF($E$8='Intro &amp; Setup'!$BX$8, $F966/$E966, IF($H$8='Intro &amp; Setup'!$BX$8, $F966/$H966, "")))</f>
        <v/>
      </c>
      <c r="K966" s="97"/>
      <c r="L966" s="42" t="str">
        <f t="array" ref="L966">IF($W966="", "", IFERROR(INDEX('Standard Runs'!$D$11:$D$65, MATCH(1, ('Standard Runs'!$F$11:$F$65&lt;=E966)*('Standard Runs'!$G$11:$G$65&gt;=E966), 0)), ""))</f>
        <v/>
      </c>
      <c r="M966" s="45" t="str">
        <f t="shared" si="155"/>
        <v/>
      </c>
      <c r="N966" s="97"/>
      <c r="O966" s="52" t="str">
        <f t="shared" si="156"/>
        <v/>
      </c>
      <c r="P966" s="53" t="str">
        <f>IF(OR($L966="", $M966=""), "", COUNTIFS($L$11:$L$2510, $L966, $M$11:$M$2510, "&lt;"&amp;$M966)+1+COUNTIFS($L$11:$L966, $L966, $M$11:$M966, $M966)-1)</f>
        <v/>
      </c>
      <c r="Q966" s="97"/>
      <c r="R966" s="57" t="str">
        <f t="array" ref="R966">IF(OR($L966="", $M966=""), "", MIN(IF($L$11:$L$2510=$L966, $M$11:$M$2510)))</f>
        <v/>
      </c>
      <c r="S966" s="18" t="str">
        <f t="array" ref="S966">IF(OR($L966="", $M966=""), "", AVERAGEIF($L$11:$L$2510, $L966, $M$11:$M$2510))</f>
        <v/>
      </c>
      <c r="T966" s="21" t="str">
        <f t="array" ref="T966">IF(OR($L966="", $M966=""), "", MAX(IF($L$11:$L$2510=$L966, $M$11:$M$2510)))</f>
        <v/>
      </c>
      <c r="U966" s="97"/>
      <c r="W966" s="26" t="str">
        <f t="shared" si="157"/>
        <v/>
      </c>
      <c r="X966" s="26" t="str">
        <f t="shared" si="158"/>
        <v/>
      </c>
      <c r="Z966" s="48" t="str">
        <f>IFERROR(INDEX('Standard Runs'!$E$11:$E$65, MATCH($L966, 'Standard Runs'!$D$11:$D$65, 0)), "")</f>
        <v/>
      </c>
      <c r="AB966" s="26" t="str">
        <f t="shared" si="159"/>
        <v/>
      </c>
      <c r="AC966" s="26" t="str">
        <f t="shared" si="160"/>
        <v/>
      </c>
      <c r="AE966" s="26" t="str">
        <f t="shared" si="161"/>
        <v/>
      </c>
      <c r="AG966" s="26" t="str">
        <f>IF($D966="", "", COUNTIF($D$11:$D$2510, "&gt;"&amp;$D966)+1+COUNTIF($D$11:$D966, $D966)-1)</f>
        <v/>
      </c>
      <c r="AH966" s="92" t="str">
        <f t="shared" si="162"/>
        <v/>
      </c>
      <c r="AJ966" s="26" t="str">
        <f t="shared" si="163"/>
        <v/>
      </c>
      <c r="AK966" s="26" t="str">
        <f t="shared" si="164"/>
        <v/>
      </c>
    </row>
    <row r="967" spans="1:37" x14ac:dyDescent="0.25">
      <c r="A967" s="97"/>
      <c r="B967" s="26" t="str">
        <f t="shared" si="154"/>
        <v/>
      </c>
      <c r="C967" s="97"/>
      <c r="D967" s="123"/>
      <c r="E967" s="124"/>
      <c r="F967" s="125"/>
      <c r="G967" s="97"/>
      <c r="H967" s="24" t="str">
        <f>IF($E967="", "", IFERROR(ROUND($E967*INDEX('Intro &amp; Setup'!$BY$8:$BY$9, MATCH($E$8, 'Intro &amp; Setup'!$BX$8:$BX$9, 0)), 2), ""))</f>
        <v/>
      </c>
      <c r="I967" s="18" t="str">
        <f>IF(OR($E967="", $F967=""), "", IF($E$8='Intro &amp; Setup'!$BX$9, $F967/$E967, IF($H$8='Intro &amp; Setup'!$BX$9, $F967/$H967, "")))</f>
        <v/>
      </c>
      <c r="J967" s="21" t="str">
        <f>IF(OR($E967="", $F967=""), "", IF($E$8='Intro &amp; Setup'!$BX$8, $F967/$E967, IF($H$8='Intro &amp; Setup'!$BX$8, $F967/$H967, "")))</f>
        <v/>
      </c>
      <c r="K967" s="97"/>
      <c r="L967" s="42" t="str">
        <f t="array" ref="L967">IF($W967="", "", IFERROR(INDEX('Standard Runs'!$D$11:$D$65, MATCH(1, ('Standard Runs'!$F$11:$F$65&lt;=E967)*('Standard Runs'!$G$11:$G$65&gt;=E967), 0)), ""))</f>
        <v/>
      </c>
      <c r="M967" s="45" t="str">
        <f t="shared" si="155"/>
        <v/>
      </c>
      <c r="N967" s="97"/>
      <c r="O967" s="52" t="str">
        <f t="shared" si="156"/>
        <v/>
      </c>
      <c r="P967" s="53" t="str">
        <f>IF(OR($L967="", $M967=""), "", COUNTIFS($L$11:$L$2510, $L967, $M$11:$M$2510, "&lt;"&amp;$M967)+1+COUNTIFS($L$11:$L967, $L967, $M$11:$M967, $M967)-1)</f>
        <v/>
      </c>
      <c r="Q967" s="97"/>
      <c r="R967" s="57" t="str">
        <f t="array" ref="R967">IF(OR($L967="", $M967=""), "", MIN(IF($L$11:$L$2510=$L967, $M$11:$M$2510)))</f>
        <v/>
      </c>
      <c r="S967" s="18" t="str">
        <f t="array" ref="S967">IF(OR($L967="", $M967=""), "", AVERAGEIF($L$11:$L$2510, $L967, $M$11:$M$2510))</f>
        <v/>
      </c>
      <c r="T967" s="21" t="str">
        <f t="array" ref="T967">IF(OR($L967="", $M967=""), "", MAX(IF($L$11:$L$2510=$L967, $M$11:$M$2510)))</f>
        <v/>
      </c>
      <c r="U967" s="97"/>
      <c r="W967" s="26" t="str">
        <f t="shared" si="157"/>
        <v/>
      </c>
      <c r="X967" s="26" t="str">
        <f t="shared" si="158"/>
        <v/>
      </c>
      <c r="Z967" s="48" t="str">
        <f>IFERROR(INDEX('Standard Runs'!$E$11:$E$65, MATCH($L967, 'Standard Runs'!$D$11:$D$65, 0)), "")</f>
        <v/>
      </c>
      <c r="AB967" s="26" t="str">
        <f t="shared" si="159"/>
        <v/>
      </c>
      <c r="AC967" s="26" t="str">
        <f t="shared" si="160"/>
        <v/>
      </c>
      <c r="AE967" s="26" t="str">
        <f t="shared" si="161"/>
        <v/>
      </c>
      <c r="AG967" s="26" t="str">
        <f>IF($D967="", "", COUNTIF($D$11:$D$2510, "&gt;"&amp;$D967)+1+COUNTIF($D$11:$D967, $D967)-1)</f>
        <v/>
      </c>
      <c r="AH967" s="92" t="str">
        <f t="shared" si="162"/>
        <v/>
      </c>
      <c r="AJ967" s="26" t="str">
        <f t="shared" si="163"/>
        <v/>
      </c>
      <c r="AK967" s="26" t="str">
        <f t="shared" si="164"/>
        <v/>
      </c>
    </row>
    <row r="968" spans="1:37" x14ac:dyDescent="0.25">
      <c r="A968" s="97"/>
      <c r="B968" s="26" t="str">
        <f t="shared" si="154"/>
        <v/>
      </c>
      <c r="C968" s="97"/>
      <c r="D968" s="123"/>
      <c r="E968" s="124"/>
      <c r="F968" s="125"/>
      <c r="G968" s="97"/>
      <c r="H968" s="24" t="str">
        <f>IF($E968="", "", IFERROR(ROUND($E968*INDEX('Intro &amp; Setup'!$BY$8:$BY$9, MATCH($E$8, 'Intro &amp; Setup'!$BX$8:$BX$9, 0)), 2), ""))</f>
        <v/>
      </c>
      <c r="I968" s="18" t="str">
        <f>IF(OR($E968="", $F968=""), "", IF($E$8='Intro &amp; Setup'!$BX$9, $F968/$E968, IF($H$8='Intro &amp; Setup'!$BX$9, $F968/$H968, "")))</f>
        <v/>
      </c>
      <c r="J968" s="21" t="str">
        <f>IF(OR($E968="", $F968=""), "", IF($E$8='Intro &amp; Setup'!$BX$8, $F968/$E968, IF($H$8='Intro &amp; Setup'!$BX$8, $F968/$H968, "")))</f>
        <v/>
      </c>
      <c r="K968" s="97"/>
      <c r="L968" s="42" t="str">
        <f t="array" ref="L968">IF($W968="", "", IFERROR(INDEX('Standard Runs'!$D$11:$D$65, MATCH(1, ('Standard Runs'!$F$11:$F$65&lt;=E968)*('Standard Runs'!$G$11:$G$65&gt;=E968), 0)), ""))</f>
        <v/>
      </c>
      <c r="M968" s="45" t="str">
        <f t="shared" si="155"/>
        <v/>
      </c>
      <c r="N968" s="97"/>
      <c r="O968" s="52" t="str">
        <f t="shared" si="156"/>
        <v/>
      </c>
      <c r="P968" s="53" t="str">
        <f>IF(OR($L968="", $M968=""), "", COUNTIFS($L$11:$L$2510, $L968, $M$11:$M$2510, "&lt;"&amp;$M968)+1+COUNTIFS($L$11:$L968, $L968, $M$11:$M968, $M968)-1)</f>
        <v/>
      </c>
      <c r="Q968" s="97"/>
      <c r="R968" s="57" t="str">
        <f t="array" ref="R968">IF(OR($L968="", $M968=""), "", MIN(IF($L$11:$L$2510=$L968, $M$11:$M$2510)))</f>
        <v/>
      </c>
      <c r="S968" s="18" t="str">
        <f t="array" ref="S968">IF(OR($L968="", $M968=""), "", AVERAGEIF($L$11:$L$2510, $L968, $M$11:$M$2510))</f>
        <v/>
      </c>
      <c r="T968" s="21" t="str">
        <f t="array" ref="T968">IF(OR($L968="", $M968=""), "", MAX(IF($L$11:$L$2510=$L968, $M$11:$M$2510)))</f>
        <v/>
      </c>
      <c r="U968" s="97"/>
      <c r="W968" s="26" t="str">
        <f t="shared" si="157"/>
        <v/>
      </c>
      <c r="X968" s="26" t="str">
        <f t="shared" si="158"/>
        <v/>
      </c>
      <c r="Z968" s="48" t="str">
        <f>IFERROR(INDEX('Standard Runs'!$E$11:$E$65, MATCH($L968, 'Standard Runs'!$D$11:$D$65, 0)), "")</f>
        <v/>
      </c>
      <c r="AB968" s="26" t="str">
        <f t="shared" si="159"/>
        <v/>
      </c>
      <c r="AC968" s="26" t="str">
        <f t="shared" si="160"/>
        <v/>
      </c>
      <c r="AE968" s="26" t="str">
        <f t="shared" si="161"/>
        <v/>
      </c>
      <c r="AG968" s="26" t="str">
        <f>IF($D968="", "", COUNTIF($D$11:$D$2510, "&gt;"&amp;$D968)+1+COUNTIF($D$11:$D968, $D968)-1)</f>
        <v/>
      </c>
      <c r="AH968" s="92" t="str">
        <f t="shared" si="162"/>
        <v/>
      </c>
      <c r="AJ968" s="26" t="str">
        <f t="shared" si="163"/>
        <v/>
      </c>
      <c r="AK968" s="26" t="str">
        <f t="shared" si="164"/>
        <v/>
      </c>
    </row>
    <row r="969" spans="1:37" x14ac:dyDescent="0.25">
      <c r="A969" s="97"/>
      <c r="B969" s="26" t="str">
        <f t="shared" si="154"/>
        <v/>
      </c>
      <c r="C969" s="97"/>
      <c r="D969" s="123"/>
      <c r="E969" s="124"/>
      <c r="F969" s="125"/>
      <c r="G969" s="97"/>
      <c r="H969" s="24" t="str">
        <f>IF($E969="", "", IFERROR(ROUND($E969*INDEX('Intro &amp; Setup'!$BY$8:$BY$9, MATCH($E$8, 'Intro &amp; Setup'!$BX$8:$BX$9, 0)), 2), ""))</f>
        <v/>
      </c>
      <c r="I969" s="18" t="str">
        <f>IF(OR($E969="", $F969=""), "", IF($E$8='Intro &amp; Setup'!$BX$9, $F969/$E969, IF($H$8='Intro &amp; Setup'!$BX$9, $F969/$H969, "")))</f>
        <v/>
      </c>
      <c r="J969" s="21" t="str">
        <f>IF(OR($E969="", $F969=""), "", IF($E$8='Intro &amp; Setup'!$BX$8, $F969/$E969, IF($H$8='Intro &amp; Setup'!$BX$8, $F969/$H969, "")))</f>
        <v/>
      </c>
      <c r="K969" s="97"/>
      <c r="L969" s="42" t="str">
        <f t="array" ref="L969">IF($W969="", "", IFERROR(INDEX('Standard Runs'!$D$11:$D$65, MATCH(1, ('Standard Runs'!$F$11:$F$65&lt;=E969)*('Standard Runs'!$G$11:$G$65&gt;=E969), 0)), ""))</f>
        <v/>
      </c>
      <c r="M969" s="45" t="str">
        <f t="shared" si="155"/>
        <v/>
      </c>
      <c r="N969" s="97"/>
      <c r="O969" s="52" t="str">
        <f t="shared" si="156"/>
        <v/>
      </c>
      <c r="P969" s="53" t="str">
        <f>IF(OR($L969="", $M969=""), "", COUNTIFS($L$11:$L$2510, $L969, $M$11:$M$2510, "&lt;"&amp;$M969)+1+COUNTIFS($L$11:$L969, $L969, $M$11:$M969, $M969)-1)</f>
        <v/>
      </c>
      <c r="Q969" s="97"/>
      <c r="R969" s="57" t="str">
        <f t="array" ref="R969">IF(OR($L969="", $M969=""), "", MIN(IF($L$11:$L$2510=$L969, $M$11:$M$2510)))</f>
        <v/>
      </c>
      <c r="S969" s="18" t="str">
        <f t="array" ref="S969">IF(OR($L969="", $M969=""), "", AVERAGEIF($L$11:$L$2510, $L969, $M$11:$M$2510))</f>
        <v/>
      </c>
      <c r="T969" s="21" t="str">
        <f t="array" ref="T969">IF(OR($L969="", $M969=""), "", MAX(IF($L$11:$L$2510=$L969, $M$11:$M$2510)))</f>
        <v/>
      </c>
      <c r="U969" s="97"/>
      <c r="W969" s="26" t="str">
        <f t="shared" si="157"/>
        <v/>
      </c>
      <c r="X969" s="26" t="str">
        <f t="shared" si="158"/>
        <v/>
      </c>
      <c r="Z969" s="48" t="str">
        <f>IFERROR(INDEX('Standard Runs'!$E$11:$E$65, MATCH($L969, 'Standard Runs'!$D$11:$D$65, 0)), "")</f>
        <v/>
      </c>
      <c r="AB969" s="26" t="str">
        <f t="shared" si="159"/>
        <v/>
      </c>
      <c r="AC969" s="26" t="str">
        <f t="shared" si="160"/>
        <v/>
      </c>
      <c r="AE969" s="26" t="str">
        <f t="shared" si="161"/>
        <v/>
      </c>
      <c r="AG969" s="26" t="str">
        <f>IF($D969="", "", COUNTIF($D$11:$D$2510, "&gt;"&amp;$D969)+1+COUNTIF($D$11:$D969, $D969)-1)</f>
        <v/>
      </c>
      <c r="AH969" s="92" t="str">
        <f t="shared" si="162"/>
        <v/>
      </c>
      <c r="AJ969" s="26" t="str">
        <f t="shared" si="163"/>
        <v/>
      </c>
      <c r="AK969" s="26" t="str">
        <f t="shared" si="164"/>
        <v/>
      </c>
    </row>
    <row r="970" spans="1:37" x14ac:dyDescent="0.25">
      <c r="A970" s="97"/>
      <c r="B970" s="26" t="str">
        <f t="shared" si="154"/>
        <v/>
      </c>
      <c r="C970" s="97"/>
      <c r="D970" s="123"/>
      <c r="E970" s="124"/>
      <c r="F970" s="125"/>
      <c r="G970" s="97"/>
      <c r="H970" s="24" t="str">
        <f>IF($E970="", "", IFERROR(ROUND($E970*INDEX('Intro &amp; Setup'!$BY$8:$BY$9, MATCH($E$8, 'Intro &amp; Setup'!$BX$8:$BX$9, 0)), 2), ""))</f>
        <v/>
      </c>
      <c r="I970" s="18" t="str">
        <f>IF(OR($E970="", $F970=""), "", IF($E$8='Intro &amp; Setup'!$BX$9, $F970/$E970, IF($H$8='Intro &amp; Setup'!$BX$9, $F970/$H970, "")))</f>
        <v/>
      </c>
      <c r="J970" s="21" t="str">
        <f>IF(OR($E970="", $F970=""), "", IF($E$8='Intro &amp; Setup'!$BX$8, $F970/$E970, IF($H$8='Intro &amp; Setup'!$BX$8, $F970/$H970, "")))</f>
        <v/>
      </c>
      <c r="K970" s="97"/>
      <c r="L970" s="42" t="str">
        <f t="array" ref="L970">IF($W970="", "", IFERROR(INDEX('Standard Runs'!$D$11:$D$65, MATCH(1, ('Standard Runs'!$F$11:$F$65&lt;=E970)*('Standard Runs'!$G$11:$G$65&gt;=E970), 0)), ""))</f>
        <v/>
      </c>
      <c r="M970" s="45" t="str">
        <f t="shared" si="155"/>
        <v/>
      </c>
      <c r="N970" s="97"/>
      <c r="O970" s="52" t="str">
        <f t="shared" si="156"/>
        <v/>
      </c>
      <c r="P970" s="53" t="str">
        <f>IF(OR($L970="", $M970=""), "", COUNTIFS($L$11:$L$2510, $L970, $M$11:$M$2510, "&lt;"&amp;$M970)+1+COUNTIFS($L$11:$L970, $L970, $M$11:$M970, $M970)-1)</f>
        <v/>
      </c>
      <c r="Q970" s="97"/>
      <c r="R970" s="57" t="str">
        <f t="array" ref="R970">IF(OR($L970="", $M970=""), "", MIN(IF($L$11:$L$2510=$L970, $M$11:$M$2510)))</f>
        <v/>
      </c>
      <c r="S970" s="18" t="str">
        <f t="array" ref="S970">IF(OR($L970="", $M970=""), "", AVERAGEIF($L$11:$L$2510, $L970, $M$11:$M$2510))</f>
        <v/>
      </c>
      <c r="T970" s="21" t="str">
        <f t="array" ref="T970">IF(OR($L970="", $M970=""), "", MAX(IF($L$11:$L$2510=$L970, $M$11:$M$2510)))</f>
        <v/>
      </c>
      <c r="U970" s="97"/>
      <c r="W970" s="26" t="str">
        <f t="shared" si="157"/>
        <v/>
      </c>
      <c r="X970" s="26" t="str">
        <f t="shared" si="158"/>
        <v/>
      </c>
      <c r="Z970" s="48" t="str">
        <f>IFERROR(INDEX('Standard Runs'!$E$11:$E$65, MATCH($L970, 'Standard Runs'!$D$11:$D$65, 0)), "")</f>
        <v/>
      </c>
      <c r="AB970" s="26" t="str">
        <f t="shared" si="159"/>
        <v/>
      </c>
      <c r="AC970" s="26" t="str">
        <f t="shared" si="160"/>
        <v/>
      </c>
      <c r="AE970" s="26" t="str">
        <f t="shared" si="161"/>
        <v/>
      </c>
      <c r="AG970" s="26" t="str">
        <f>IF($D970="", "", COUNTIF($D$11:$D$2510, "&gt;"&amp;$D970)+1+COUNTIF($D$11:$D970, $D970)-1)</f>
        <v/>
      </c>
      <c r="AH970" s="92" t="str">
        <f t="shared" si="162"/>
        <v/>
      </c>
      <c r="AJ970" s="26" t="str">
        <f t="shared" si="163"/>
        <v/>
      </c>
      <c r="AK970" s="26" t="str">
        <f t="shared" si="164"/>
        <v/>
      </c>
    </row>
    <row r="971" spans="1:37" x14ac:dyDescent="0.25">
      <c r="A971" s="97"/>
      <c r="B971" s="26" t="str">
        <f t="shared" si="154"/>
        <v/>
      </c>
      <c r="C971" s="97"/>
      <c r="D971" s="123"/>
      <c r="E971" s="124"/>
      <c r="F971" s="125"/>
      <c r="G971" s="97"/>
      <c r="H971" s="24" t="str">
        <f>IF($E971="", "", IFERROR(ROUND($E971*INDEX('Intro &amp; Setup'!$BY$8:$BY$9, MATCH($E$8, 'Intro &amp; Setup'!$BX$8:$BX$9, 0)), 2), ""))</f>
        <v/>
      </c>
      <c r="I971" s="18" t="str">
        <f>IF(OR($E971="", $F971=""), "", IF($E$8='Intro &amp; Setup'!$BX$9, $F971/$E971, IF($H$8='Intro &amp; Setup'!$BX$9, $F971/$H971, "")))</f>
        <v/>
      </c>
      <c r="J971" s="21" t="str">
        <f>IF(OR($E971="", $F971=""), "", IF($E$8='Intro &amp; Setup'!$BX$8, $F971/$E971, IF($H$8='Intro &amp; Setup'!$BX$8, $F971/$H971, "")))</f>
        <v/>
      </c>
      <c r="K971" s="97"/>
      <c r="L971" s="42" t="str">
        <f t="array" ref="L971">IF($W971="", "", IFERROR(INDEX('Standard Runs'!$D$11:$D$65, MATCH(1, ('Standard Runs'!$F$11:$F$65&lt;=E971)*('Standard Runs'!$G$11:$G$65&gt;=E971), 0)), ""))</f>
        <v/>
      </c>
      <c r="M971" s="45" t="str">
        <f t="shared" si="155"/>
        <v/>
      </c>
      <c r="N971" s="97"/>
      <c r="O971" s="52" t="str">
        <f t="shared" si="156"/>
        <v/>
      </c>
      <c r="P971" s="53" t="str">
        <f>IF(OR($L971="", $M971=""), "", COUNTIFS($L$11:$L$2510, $L971, $M$11:$M$2510, "&lt;"&amp;$M971)+1+COUNTIFS($L$11:$L971, $L971, $M$11:$M971, $M971)-1)</f>
        <v/>
      </c>
      <c r="Q971" s="97"/>
      <c r="R971" s="57" t="str">
        <f t="array" ref="R971">IF(OR($L971="", $M971=""), "", MIN(IF($L$11:$L$2510=$L971, $M$11:$M$2510)))</f>
        <v/>
      </c>
      <c r="S971" s="18" t="str">
        <f t="array" ref="S971">IF(OR($L971="", $M971=""), "", AVERAGEIF($L$11:$L$2510, $L971, $M$11:$M$2510))</f>
        <v/>
      </c>
      <c r="T971" s="21" t="str">
        <f t="array" ref="T971">IF(OR($L971="", $M971=""), "", MAX(IF($L$11:$L$2510=$L971, $M$11:$M$2510)))</f>
        <v/>
      </c>
      <c r="U971" s="97"/>
      <c r="W971" s="26" t="str">
        <f t="shared" si="157"/>
        <v/>
      </c>
      <c r="X971" s="26" t="str">
        <f t="shared" si="158"/>
        <v/>
      </c>
      <c r="Z971" s="48" t="str">
        <f>IFERROR(INDEX('Standard Runs'!$E$11:$E$65, MATCH($L971, 'Standard Runs'!$D$11:$D$65, 0)), "")</f>
        <v/>
      </c>
      <c r="AB971" s="26" t="str">
        <f t="shared" si="159"/>
        <v/>
      </c>
      <c r="AC971" s="26" t="str">
        <f t="shared" si="160"/>
        <v/>
      </c>
      <c r="AE971" s="26" t="str">
        <f t="shared" si="161"/>
        <v/>
      </c>
      <c r="AG971" s="26" t="str">
        <f>IF($D971="", "", COUNTIF($D$11:$D$2510, "&gt;"&amp;$D971)+1+COUNTIF($D$11:$D971, $D971)-1)</f>
        <v/>
      </c>
      <c r="AH971" s="92" t="str">
        <f t="shared" si="162"/>
        <v/>
      </c>
      <c r="AJ971" s="26" t="str">
        <f t="shared" si="163"/>
        <v/>
      </c>
      <c r="AK971" s="26" t="str">
        <f t="shared" si="164"/>
        <v/>
      </c>
    </row>
    <row r="972" spans="1:37" x14ac:dyDescent="0.25">
      <c r="A972" s="97"/>
      <c r="B972" s="26" t="str">
        <f t="shared" ref="B972:B1035" si="165">IF($P972="", "", IFERROR(INDEX($X$3:$X$5, MATCH($P972, $Y$3:$Y$5, 0)), ""))</f>
        <v/>
      </c>
      <c r="C972" s="97"/>
      <c r="D972" s="123"/>
      <c r="E972" s="124"/>
      <c r="F972" s="125"/>
      <c r="G972" s="97"/>
      <c r="H972" s="24" t="str">
        <f>IF($E972="", "", IFERROR(ROUND($E972*INDEX('Intro &amp; Setup'!$BY$8:$BY$9, MATCH($E$8, 'Intro &amp; Setup'!$BX$8:$BX$9, 0)), 2), ""))</f>
        <v/>
      </c>
      <c r="I972" s="18" t="str">
        <f>IF(OR($E972="", $F972=""), "", IF($E$8='Intro &amp; Setup'!$BX$9, $F972/$E972, IF($H$8='Intro &amp; Setup'!$BX$9, $F972/$H972, "")))</f>
        <v/>
      </c>
      <c r="J972" s="21" t="str">
        <f>IF(OR($E972="", $F972=""), "", IF($E$8='Intro &amp; Setup'!$BX$8, $F972/$E972, IF($H$8='Intro &amp; Setup'!$BX$8, $F972/$H972, "")))</f>
        <v/>
      </c>
      <c r="K972" s="97"/>
      <c r="L972" s="42" t="str">
        <f t="array" ref="L972">IF($W972="", "", IFERROR(INDEX('Standard Runs'!$D$11:$D$65, MATCH(1, ('Standard Runs'!$F$11:$F$65&lt;=E972)*('Standard Runs'!$G$11:$G$65&gt;=E972), 0)), ""))</f>
        <v/>
      </c>
      <c r="M972" s="45" t="str">
        <f t="shared" ref="M972:M1035" si="166">IFERROR($F972/$E972*$Z972, "")</f>
        <v/>
      </c>
      <c r="N972" s="97"/>
      <c r="O972" s="52" t="str">
        <f t="shared" ref="O972:O1035" si="167">IF($L972="", "", COUNTIF($L$11:$L$2510, $L972))</f>
        <v/>
      </c>
      <c r="P972" s="53" t="str">
        <f>IF(OR($L972="", $M972=""), "", COUNTIFS($L$11:$L$2510, $L972, $M$11:$M$2510, "&lt;"&amp;$M972)+1+COUNTIFS($L$11:$L972, $L972, $M$11:$M972, $M972)-1)</f>
        <v/>
      </c>
      <c r="Q972" s="97"/>
      <c r="R972" s="57" t="str">
        <f t="array" ref="R972">IF(OR($L972="", $M972=""), "", MIN(IF($L$11:$L$2510=$L972, $M$11:$M$2510)))</f>
        <v/>
      </c>
      <c r="S972" s="18" t="str">
        <f t="array" ref="S972">IF(OR($L972="", $M972=""), "", AVERAGEIF($L$11:$L$2510, $L972, $M$11:$M$2510))</f>
        <v/>
      </c>
      <c r="T972" s="21" t="str">
        <f t="array" ref="T972">IF(OR($L972="", $M972=""), "", MAX(IF($L$11:$L$2510=$L972, $M$11:$M$2510)))</f>
        <v/>
      </c>
      <c r="U972" s="97"/>
      <c r="W972" s="26" t="str">
        <f t="shared" ref="W972:W1035" si="168">IF(AND($D972="", $E972="", $F972=""), "", "X")</f>
        <v/>
      </c>
      <c r="X972" s="26" t="str">
        <f t="shared" ref="X972:X1035" si="169">IF($W972="", "", IF($L972="", "X", ""))</f>
        <v/>
      </c>
      <c r="Z972" s="48" t="str">
        <f>IFERROR(INDEX('Standard Runs'!$E$11:$E$65, MATCH($L972, 'Standard Runs'!$D$11:$D$65, 0)), "")</f>
        <v/>
      </c>
      <c r="AB972" s="26" t="str">
        <f t="shared" ref="AB972:AB1035" si="170">IF($B972="", "", _xlfn.CONCAT($L972, " - ", $P972))</f>
        <v/>
      </c>
      <c r="AC972" s="26" t="str">
        <f t="shared" ref="AC972:AC1035" si="171">IF(COUNTIF($D972:$F972, "")=0, "X", "")</f>
        <v/>
      </c>
      <c r="AE972" s="26" t="str">
        <f t="shared" ref="AE972:AE1035" si="172">IF($P972="", "", IF($P972=1, _xlfn.CONCAT($L972, " - ", $AE$7), IF($P972=$O972, _xlfn.CONCAT($L972, " - ", $AE$8), "")))</f>
        <v/>
      </c>
      <c r="AG972" s="26" t="str">
        <f>IF($D972="", "", COUNTIF($D$11:$D$2510, "&gt;"&amp;$D972)+1+COUNTIF($D$11:$D972, $D972)-1)</f>
        <v/>
      </c>
      <c r="AH972" s="92" t="str">
        <f t="shared" ref="AH972:AH1035" si="173">IF(OR($M972="", $Z972=""), "", $M972/$Z972)</f>
        <v/>
      </c>
      <c r="AJ972" s="26" t="str">
        <f t="shared" ref="AJ972:AJ1035" si="174">IF(OR($AJ$8="", $AG972=""), "", IF($AJ$8=$L972, $AG972, ""))</f>
        <v/>
      </c>
      <c r="AK972" s="26" t="str">
        <f t="shared" ref="AK972:AK1035" si="175">IF($AJ972="", "", COUNTIF($AJ$11:$AJ$2510, "&lt;"&amp;$AJ972)+1)</f>
        <v/>
      </c>
    </row>
    <row r="973" spans="1:37" x14ac:dyDescent="0.25">
      <c r="A973" s="97"/>
      <c r="B973" s="26" t="str">
        <f t="shared" si="165"/>
        <v/>
      </c>
      <c r="C973" s="97"/>
      <c r="D973" s="123"/>
      <c r="E973" s="124"/>
      <c r="F973" s="125"/>
      <c r="G973" s="97"/>
      <c r="H973" s="24" t="str">
        <f>IF($E973="", "", IFERROR(ROUND($E973*INDEX('Intro &amp; Setup'!$BY$8:$BY$9, MATCH($E$8, 'Intro &amp; Setup'!$BX$8:$BX$9, 0)), 2), ""))</f>
        <v/>
      </c>
      <c r="I973" s="18" t="str">
        <f>IF(OR($E973="", $F973=""), "", IF($E$8='Intro &amp; Setup'!$BX$9, $F973/$E973, IF($H$8='Intro &amp; Setup'!$BX$9, $F973/$H973, "")))</f>
        <v/>
      </c>
      <c r="J973" s="21" t="str">
        <f>IF(OR($E973="", $F973=""), "", IF($E$8='Intro &amp; Setup'!$BX$8, $F973/$E973, IF($H$8='Intro &amp; Setup'!$BX$8, $F973/$H973, "")))</f>
        <v/>
      </c>
      <c r="K973" s="97"/>
      <c r="L973" s="42" t="str">
        <f t="array" ref="L973">IF($W973="", "", IFERROR(INDEX('Standard Runs'!$D$11:$D$65, MATCH(1, ('Standard Runs'!$F$11:$F$65&lt;=E973)*('Standard Runs'!$G$11:$G$65&gt;=E973), 0)), ""))</f>
        <v/>
      </c>
      <c r="M973" s="45" t="str">
        <f t="shared" si="166"/>
        <v/>
      </c>
      <c r="N973" s="97"/>
      <c r="O973" s="52" t="str">
        <f t="shared" si="167"/>
        <v/>
      </c>
      <c r="P973" s="53" t="str">
        <f>IF(OR($L973="", $M973=""), "", COUNTIFS($L$11:$L$2510, $L973, $M$11:$M$2510, "&lt;"&amp;$M973)+1+COUNTIFS($L$11:$L973, $L973, $M$11:$M973, $M973)-1)</f>
        <v/>
      </c>
      <c r="Q973" s="97"/>
      <c r="R973" s="57" t="str">
        <f t="array" ref="R973">IF(OR($L973="", $M973=""), "", MIN(IF($L$11:$L$2510=$L973, $M$11:$M$2510)))</f>
        <v/>
      </c>
      <c r="S973" s="18" t="str">
        <f t="array" ref="S973">IF(OR($L973="", $M973=""), "", AVERAGEIF($L$11:$L$2510, $L973, $M$11:$M$2510))</f>
        <v/>
      </c>
      <c r="T973" s="21" t="str">
        <f t="array" ref="T973">IF(OR($L973="", $M973=""), "", MAX(IF($L$11:$L$2510=$L973, $M$11:$M$2510)))</f>
        <v/>
      </c>
      <c r="U973" s="97"/>
      <c r="W973" s="26" t="str">
        <f t="shared" si="168"/>
        <v/>
      </c>
      <c r="X973" s="26" t="str">
        <f t="shared" si="169"/>
        <v/>
      </c>
      <c r="Z973" s="48" t="str">
        <f>IFERROR(INDEX('Standard Runs'!$E$11:$E$65, MATCH($L973, 'Standard Runs'!$D$11:$D$65, 0)), "")</f>
        <v/>
      </c>
      <c r="AB973" s="26" t="str">
        <f t="shared" si="170"/>
        <v/>
      </c>
      <c r="AC973" s="26" t="str">
        <f t="shared" si="171"/>
        <v/>
      </c>
      <c r="AE973" s="26" t="str">
        <f t="shared" si="172"/>
        <v/>
      </c>
      <c r="AG973" s="26" t="str">
        <f>IF($D973="", "", COUNTIF($D$11:$D$2510, "&gt;"&amp;$D973)+1+COUNTIF($D$11:$D973, $D973)-1)</f>
        <v/>
      </c>
      <c r="AH973" s="92" t="str">
        <f t="shared" si="173"/>
        <v/>
      </c>
      <c r="AJ973" s="26" t="str">
        <f t="shared" si="174"/>
        <v/>
      </c>
      <c r="AK973" s="26" t="str">
        <f t="shared" si="175"/>
        <v/>
      </c>
    </row>
    <row r="974" spans="1:37" x14ac:dyDescent="0.25">
      <c r="A974" s="97"/>
      <c r="B974" s="26" t="str">
        <f t="shared" si="165"/>
        <v/>
      </c>
      <c r="C974" s="97"/>
      <c r="D974" s="123"/>
      <c r="E974" s="124"/>
      <c r="F974" s="125"/>
      <c r="G974" s="97"/>
      <c r="H974" s="24" t="str">
        <f>IF($E974="", "", IFERROR(ROUND($E974*INDEX('Intro &amp; Setup'!$BY$8:$BY$9, MATCH($E$8, 'Intro &amp; Setup'!$BX$8:$BX$9, 0)), 2), ""))</f>
        <v/>
      </c>
      <c r="I974" s="18" t="str">
        <f>IF(OR($E974="", $F974=""), "", IF($E$8='Intro &amp; Setup'!$BX$9, $F974/$E974, IF($H$8='Intro &amp; Setup'!$BX$9, $F974/$H974, "")))</f>
        <v/>
      </c>
      <c r="J974" s="21" t="str">
        <f>IF(OR($E974="", $F974=""), "", IF($E$8='Intro &amp; Setup'!$BX$8, $F974/$E974, IF($H$8='Intro &amp; Setup'!$BX$8, $F974/$H974, "")))</f>
        <v/>
      </c>
      <c r="K974" s="97"/>
      <c r="L974" s="42" t="str">
        <f t="array" ref="L974">IF($W974="", "", IFERROR(INDEX('Standard Runs'!$D$11:$D$65, MATCH(1, ('Standard Runs'!$F$11:$F$65&lt;=E974)*('Standard Runs'!$G$11:$G$65&gt;=E974), 0)), ""))</f>
        <v/>
      </c>
      <c r="M974" s="45" t="str">
        <f t="shared" si="166"/>
        <v/>
      </c>
      <c r="N974" s="97"/>
      <c r="O974" s="52" t="str">
        <f t="shared" si="167"/>
        <v/>
      </c>
      <c r="P974" s="53" t="str">
        <f>IF(OR($L974="", $M974=""), "", COUNTIFS($L$11:$L$2510, $L974, $M$11:$M$2510, "&lt;"&amp;$M974)+1+COUNTIFS($L$11:$L974, $L974, $M$11:$M974, $M974)-1)</f>
        <v/>
      </c>
      <c r="Q974" s="97"/>
      <c r="R974" s="57" t="str">
        <f t="array" ref="R974">IF(OR($L974="", $M974=""), "", MIN(IF($L$11:$L$2510=$L974, $M$11:$M$2510)))</f>
        <v/>
      </c>
      <c r="S974" s="18" t="str">
        <f t="array" ref="S974">IF(OR($L974="", $M974=""), "", AVERAGEIF($L$11:$L$2510, $L974, $M$11:$M$2510))</f>
        <v/>
      </c>
      <c r="T974" s="21" t="str">
        <f t="array" ref="T974">IF(OR($L974="", $M974=""), "", MAX(IF($L$11:$L$2510=$L974, $M$11:$M$2510)))</f>
        <v/>
      </c>
      <c r="U974" s="97"/>
      <c r="W974" s="26" t="str">
        <f t="shared" si="168"/>
        <v/>
      </c>
      <c r="X974" s="26" t="str">
        <f t="shared" si="169"/>
        <v/>
      </c>
      <c r="Z974" s="48" t="str">
        <f>IFERROR(INDEX('Standard Runs'!$E$11:$E$65, MATCH($L974, 'Standard Runs'!$D$11:$D$65, 0)), "")</f>
        <v/>
      </c>
      <c r="AB974" s="26" t="str">
        <f t="shared" si="170"/>
        <v/>
      </c>
      <c r="AC974" s="26" t="str">
        <f t="shared" si="171"/>
        <v/>
      </c>
      <c r="AE974" s="26" t="str">
        <f t="shared" si="172"/>
        <v/>
      </c>
      <c r="AG974" s="26" t="str">
        <f>IF($D974="", "", COUNTIF($D$11:$D$2510, "&gt;"&amp;$D974)+1+COUNTIF($D$11:$D974, $D974)-1)</f>
        <v/>
      </c>
      <c r="AH974" s="92" t="str">
        <f t="shared" si="173"/>
        <v/>
      </c>
      <c r="AJ974" s="26" t="str">
        <f t="shared" si="174"/>
        <v/>
      </c>
      <c r="AK974" s="26" t="str">
        <f t="shared" si="175"/>
        <v/>
      </c>
    </row>
    <row r="975" spans="1:37" x14ac:dyDescent="0.25">
      <c r="A975" s="97"/>
      <c r="B975" s="26" t="str">
        <f t="shared" si="165"/>
        <v/>
      </c>
      <c r="C975" s="97"/>
      <c r="D975" s="123"/>
      <c r="E975" s="124"/>
      <c r="F975" s="125"/>
      <c r="G975" s="97"/>
      <c r="H975" s="24" t="str">
        <f>IF($E975="", "", IFERROR(ROUND($E975*INDEX('Intro &amp; Setup'!$BY$8:$BY$9, MATCH($E$8, 'Intro &amp; Setup'!$BX$8:$BX$9, 0)), 2), ""))</f>
        <v/>
      </c>
      <c r="I975" s="18" t="str">
        <f>IF(OR($E975="", $F975=""), "", IF($E$8='Intro &amp; Setup'!$BX$9, $F975/$E975, IF($H$8='Intro &amp; Setup'!$BX$9, $F975/$H975, "")))</f>
        <v/>
      </c>
      <c r="J975" s="21" t="str">
        <f>IF(OR($E975="", $F975=""), "", IF($E$8='Intro &amp; Setup'!$BX$8, $F975/$E975, IF($H$8='Intro &amp; Setup'!$BX$8, $F975/$H975, "")))</f>
        <v/>
      </c>
      <c r="K975" s="97"/>
      <c r="L975" s="42" t="str">
        <f t="array" ref="L975">IF($W975="", "", IFERROR(INDEX('Standard Runs'!$D$11:$D$65, MATCH(1, ('Standard Runs'!$F$11:$F$65&lt;=E975)*('Standard Runs'!$G$11:$G$65&gt;=E975), 0)), ""))</f>
        <v/>
      </c>
      <c r="M975" s="45" t="str">
        <f t="shared" si="166"/>
        <v/>
      </c>
      <c r="N975" s="97"/>
      <c r="O975" s="52" t="str">
        <f t="shared" si="167"/>
        <v/>
      </c>
      <c r="P975" s="53" t="str">
        <f>IF(OR($L975="", $M975=""), "", COUNTIFS($L$11:$L$2510, $L975, $M$11:$M$2510, "&lt;"&amp;$M975)+1+COUNTIFS($L$11:$L975, $L975, $M$11:$M975, $M975)-1)</f>
        <v/>
      </c>
      <c r="Q975" s="97"/>
      <c r="R975" s="57" t="str">
        <f t="array" ref="R975">IF(OR($L975="", $M975=""), "", MIN(IF($L$11:$L$2510=$L975, $M$11:$M$2510)))</f>
        <v/>
      </c>
      <c r="S975" s="18" t="str">
        <f t="array" ref="S975">IF(OR($L975="", $M975=""), "", AVERAGEIF($L$11:$L$2510, $L975, $M$11:$M$2510))</f>
        <v/>
      </c>
      <c r="T975" s="21" t="str">
        <f t="array" ref="T975">IF(OR($L975="", $M975=""), "", MAX(IF($L$11:$L$2510=$L975, $M$11:$M$2510)))</f>
        <v/>
      </c>
      <c r="U975" s="97"/>
      <c r="W975" s="26" t="str">
        <f t="shared" si="168"/>
        <v/>
      </c>
      <c r="X975" s="26" t="str">
        <f t="shared" si="169"/>
        <v/>
      </c>
      <c r="Z975" s="48" t="str">
        <f>IFERROR(INDEX('Standard Runs'!$E$11:$E$65, MATCH($L975, 'Standard Runs'!$D$11:$D$65, 0)), "")</f>
        <v/>
      </c>
      <c r="AB975" s="26" t="str">
        <f t="shared" si="170"/>
        <v/>
      </c>
      <c r="AC975" s="26" t="str">
        <f t="shared" si="171"/>
        <v/>
      </c>
      <c r="AE975" s="26" t="str">
        <f t="shared" si="172"/>
        <v/>
      </c>
      <c r="AG975" s="26" t="str">
        <f>IF($D975="", "", COUNTIF($D$11:$D$2510, "&gt;"&amp;$D975)+1+COUNTIF($D$11:$D975, $D975)-1)</f>
        <v/>
      </c>
      <c r="AH975" s="92" t="str">
        <f t="shared" si="173"/>
        <v/>
      </c>
      <c r="AJ975" s="26" t="str">
        <f t="shared" si="174"/>
        <v/>
      </c>
      <c r="AK975" s="26" t="str">
        <f t="shared" si="175"/>
        <v/>
      </c>
    </row>
    <row r="976" spans="1:37" x14ac:dyDescent="0.25">
      <c r="A976" s="97"/>
      <c r="B976" s="26" t="str">
        <f t="shared" si="165"/>
        <v/>
      </c>
      <c r="C976" s="97"/>
      <c r="D976" s="123"/>
      <c r="E976" s="124"/>
      <c r="F976" s="125"/>
      <c r="G976" s="97"/>
      <c r="H976" s="24" t="str">
        <f>IF($E976="", "", IFERROR(ROUND($E976*INDEX('Intro &amp; Setup'!$BY$8:$BY$9, MATCH($E$8, 'Intro &amp; Setup'!$BX$8:$BX$9, 0)), 2), ""))</f>
        <v/>
      </c>
      <c r="I976" s="18" t="str">
        <f>IF(OR($E976="", $F976=""), "", IF($E$8='Intro &amp; Setup'!$BX$9, $F976/$E976, IF($H$8='Intro &amp; Setup'!$BX$9, $F976/$H976, "")))</f>
        <v/>
      </c>
      <c r="J976" s="21" t="str">
        <f>IF(OR($E976="", $F976=""), "", IF($E$8='Intro &amp; Setup'!$BX$8, $F976/$E976, IF($H$8='Intro &amp; Setup'!$BX$8, $F976/$H976, "")))</f>
        <v/>
      </c>
      <c r="K976" s="97"/>
      <c r="L976" s="42" t="str">
        <f t="array" ref="L976">IF($W976="", "", IFERROR(INDEX('Standard Runs'!$D$11:$D$65, MATCH(1, ('Standard Runs'!$F$11:$F$65&lt;=E976)*('Standard Runs'!$G$11:$G$65&gt;=E976), 0)), ""))</f>
        <v/>
      </c>
      <c r="M976" s="45" t="str">
        <f t="shared" si="166"/>
        <v/>
      </c>
      <c r="N976" s="97"/>
      <c r="O976" s="52" t="str">
        <f t="shared" si="167"/>
        <v/>
      </c>
      <c r="P976" s="53" t="str">
        <f>IF(OR($L976="", $M976=""), "", COUNTIFS($L$11:$L$2510, $L976, $M$11:$M$2510, "&lt;"&amp;$M976)+1+COUNTIFS($L$11:$L976, $L976, $M$11:$M976, $M976)-1)</f>
        <v/>
      </c>
      <c r="Q976" s="97"/>
      <c r="R976" s="57" t="str">
        <f t="array" ref="R976">IF(OR($L976="", $M976=""), "", MIN(IF($L$11:$L$2510=$L976, $M$11:$M$2510)))</f>
        <v/>
      </c>
      <c r="S976" s="18" t="str">
        <f t="array" ref="S976">IF(OR($L976="", $M976=""), "", AVERAGEIF($L$11:$L$2510, $L976, $M$11:$M$2510))</f>
        <v/>
      </c>
      <c r="T976" s="21" t="str">
        <f t="array" ref="T976">IF(OR($L976="", $M976=""), "", MAX(IF($L$11:$L$2510=$L976, $M$11:$M$2510)))</f>
        <v/>
      </c>
      <c r="U976" s="97"/>
      <c r="W976" s="26" t="str">
        <f t="shared" si="168"/>
        <v/>
      </c>
      <c r="X976" s="26" t="str">
        <f t="shared" si="169"/>
        <v/>
      </c>
      <c r="Z976" s="48" t="str">
        <f>IFERROR(INDEX('Standard Runs'!$E$11:$E$65, MATCH($L976, 'Standard Runs'!$D$11:$D$65, 0)), "")</f>
        <v/>
      </c>
      <c r="AB976" s="26" t="str">
        <f t="shared" si="170"/>
        <v/>
      </c>
      <c r="AC976" s="26" t="str">
        <f t="shared" si="171"/>
        <v/>
      </c>
      <c r="AE976" s="26" t="str">
        <f t="shared" si="172"/>
        <v/>
      </c>
      <c r="AG976" s="26" t="str">
        <f>IF($D976="", "", COUNTIF($D$11:$D$2510, "&gt;"&amp;$D976)+1+COUNTIF($D$11:$D976, $D976)-1)</f>
        <v/>
      </c>
      <c r="AH976" s="92" t="str">
        <f t="shared" si="173"/>
        <v/>
      </c>
      <c r="AJ976" s="26" t="str">
        <f t="shared" si="174"/>
        <v/>
      </c>
      <c r="AK976" s="26" t="str">
        <f t="shared" si="175"/>
        <v/>
      </c>
    </row>
    <row r="977" spans="1:37" x14ac:dyDescent="0.25">
      <c r="A977" s="97"/>
      <c r="B977" s="26" t="str">
        <f t="shared" si="165"/>
        <v/>
      </c>
      <c r="C977" s="97"/>
      <c r="D977" s="123"/>
      <c r="E977" s="124"/>
      <c r="F977" s="125"/>
      <c r="G977" s="97"/>
      <c r="H977" s="24" t="str">
        <f>IF($E977="", "", IFERROR(ROUND($E977*INDEX('Intro &amp; Setup'!$BY$8:$BY$9, MATCH($E$8, 'Intro &amp; Setup'!$BX$8:$BX$9, 0)), 2), ""))</f>
        <v/>
      </c>
      <c r="I977" s="18" t="str">
        <f>IF(OR($E977="", $F977=""), "", IF($E$8='Intro &amp; Setup'!$BX$9, $F977/$E977, IF($H$8='Intro &amp; Setup'!$BX$9, $F977/$H977, "")))</f>
        <v/>
      </c>
      <c r="J977" s="21" t="str">
        <f>IF(OR($E977="", $F977=""), "", IF($E$8='Intro &amp; Setup'!$BX$8, $F977/$E977, IF($H$8='Intro &amp; Setup'!$BX$8, $F977/$H977, "")))</f>
        <v/>
      </c>
      <c r="K977" s="97"/>
      <c r="L977" s="42" t="str">
        <f t="array" ref="L977">IF($W977="", "", IFERROR(INDEX('Standard Runs'!$D$11:$D$65, MATCH(1, ('Standard Runs'!$F$11:$F$65&lt;=E977)*('Standard Runs'!$G$11:$G$65&gt;=E977), 0)), ""))</f>
        <v/>
      </c>
      <c r="M977" s="45" t="str">
        <f t="shared" si="166"/>
        <v/>
      </c>
      <c r="N977" s="97"/>
      <c r="O977" s="52" t="str">
        <f t="shared" si="167"/>
        <v/>
      </c>
      <c r="P977" s="53" t="str">
        <f>IF(OR($L977="", $M977=""), "", COUNTIFS($L$11:$L$2510, $L977, $M$11:$M$2510, "&lt;"&amp;$M977)+1+COUNTIFS($L$11:$L977, $L977, $M$11:$M977, $M977)-1)</f>
        <v/>
      </c>
      <c r="Q977" s="97"/>
      <c r="R977" s="57" t="str">
        <f t="array" ref="R977">IF(OR($L977="", $M977=""), "", MIN(IF($L$11:$L$2510=$L977, $M$11:$M$2510)))</f>
        <v/>
      </c>
      <c r="S977" s="18" t="str">
        <f t="array" ref="S977">IF(OR($L977="", $M977=""), "", AVERAGEIF($L$11:$L$2510, $L977, $M$11:$M$2510))</f>
        <v/>
      </c>
      <c r="T977" s="21" t="str">
        <f t="array" ref="T977">IF(OR($L977="", $M977=""), "", MAX(IF($L$11:$L$2510=$L977, $M$11:$M$2510)))</f>
        <v/>
      </c>
      <c r="U977" s="97"/>
      <c r="W977" s="26" t="str">
        <f t="shared" si="168"/>
        <v/>
      </c>
      <c r="X977" s="26" t="str">
        <f t="shared" si="169"/>
        <v/>
      </c>
      <c r="Z977" s="48" t="str">
        <f>IFERROR(INDEX('Standard Runs'!$E$11:$E$65, MATCH($L977, 'Standard Runs'!$D$11:$D$65, 0)), "")</f>
        <v/>
      </c>
      <c r="AB977" s="26" t="str">
        <f t="shared" si="170"/>
        <v/>
      </c>
      <c r="AC977" s="26" t="str">
        <f t="shared" si="171"/>
        <v/>
      </c>
      <c r="AE977" s="26" t="str">
        <f t="shared" si="172"/>
        <v/>
      </c>
      <c r="AG977" s="26" t="str">
        <f>IF($D977="", "", COUNTIF($D$11:$D$2510, "&gt;"&amp;$D977)+1+COUNTIF($D$11:$D977, $D977)-1)</f>
        <v/>
      </c>
      <c r="AH977" s="92" t="str">
        <f t="shared" si="173"/>
        <v/>
      </c>
      <c r="AJ977" s="26" t="str">
        <f t="shared" si="174"/>
        <v/>
      </c>
      <c r="AK977" s="26" t="str">
        <f t="shared" si="175"/>
        <v/>
      </c>
    </row>
    <row r="978" spans="1:37" x14ac:dyDescent="0.25">
      <c r="A978" s="97"/>
      <c r="B978" s="26" t="str">
        <f t="shared" si="165"/>
        <v/>
      </c>
      <c r="C978" s="97"/>
      <c r="D978" s="123"/>
      <c r="E978" s="124"/>
      <c r="F978" s="125"/>
      <c r="G978" s="97"/>
      <c r="H978" s="24" t="str">
        <f>IF($E978="", "", IFERROR(ROUND($E978*INDEX('Intro &amp; Setup'!$BY$8:$BY$9, MATCH($E$8, 'Intro &amp; Setup'!$BX$8:$BX$9, 0)), 2), ""))</f>
        <v/>
      </c>
      <c r="I978" s="18" t="str">
        <f>IF(OR($E978="", $F978=""), "", IF($E$8='Intro &amp; Setup'!$BX$9, $F978/$E978, IF($H$8='Intro &amp; Setup'!$BX$9, $F978/$H978, "")))</f>
        <v/>
      </c>
      <c r="J978" s="21" t="str">
        <f>IF(OR($E978="", $F978=""), "", IF($E$8='Intro &amp; Setup'!$BX$8, $F978/$E978, IF($H$8='Intro &amp; Setup'!$BX$8, $F978/$H978, "")))</f>
        <v/>
      </c>
      <c r="K978" s="97"/>
      <c r="L978" s="42" t="str">
        <f t="array" ref="L978">IF($W978="", "", IFERROR(INDEX('Standard Runs'!$D$11:$D$65, MATCH(1, ('Standard Runs'!$F$11:$F$65&lt;=E978)*('Standard Runs'!$G$11:$G$65&gt;=E978), 0)), ""))</f>
        <v/>
      </c>
      <c r="M978" s="45" t="str">
        <f t="shared" si="166"/>
        <v/>
      </c>
      <c r="N978" s="97"/>
      <c r="O978" s="52" t="str">
        <f t="shared" si="167"/>
        <v/>
      </c>
      <c r="P978" s="53" t="str">
        <f>IF(OR($L978="", $M978=""), "", COUNTIFS($L$11:$L$2510, $L978, $M$11:$M$2510, "&lt;"&amp;$M978)+1+COUNTIFS($L$11:$L978, $L978, $M$11:$M978, $M978)-1)</f>
        <v/>
      </c>
      <c r="Q978" s="97"/>
      <c r="R978" s="57" t="str">
        <f t="array" ref="R978">IF(OR($L978="", $M978=""), "", MIN(IF($L$11:$L$2510=$L978, $M$11:$M$2510)))</f>
        <v/>
      </c>
      <c r="S978" s="18" t="str">
        <f t="array" ref="S978">IF(OR($L978="", $M978=""), "", AVERAGEIF($L$11:$L$2510, $L978, $M$11:$M$2510))</f>
        <v/>
      </c>
      <c r="T978" s="21" t="str">
        <f t="array" ref="T978">IF(OR($L978="", $M978=""), "", MAX(IF($L$11:$L$2510=$L978, $M$11:$M$2510)))</f>
        <v/>
      </c>
      <c r="U978" s="97"/>
      <c r="W978" s="26" t="str">
        <f t="shared" si="168"/>
        <v/>
      </c>
      <c r="X978" s="26" t="str">
        <f t="shared" si="169"/>
        <v/>
      </c>
      <c r="Z978" s="48" t="str">
        <f>IFERROR(INDEX('Standard Runs'!$E$11:$E$65, MATCH($L978, 'Standard Runs'!$D$11:$D$65, 0)), "")</f>
        <v/>
      </c>
      <c r="AB978" s="26" t="str">
        <f t="shared" si="170"/>
        <v/>
      </c>
      <c r="AC978" s="26" t="str">
        <f t="shared" si="171"/>
        <v/>
      </c>
      <c r="AE978" s="26" t="str">
        <f t="shared" si="172"/>
        <v/>
      </c>
      <c r="AG978" s="26" t="str">
        <f>IF($D978="", "", COUNTIF($D$11:$D$2510, "&gt;"&amp;$D978)+1+COUNTIF($D$11:$D978, $D978)-1)</f>
        <v/>
      </c>
      <c r="AH978" s="92" t="str">
        <f t="shared" si="173"/>
        <v/>
      </c>
      <c r="AJ978" s="26" t="str">
        <f t="shared" si="174"/>
        <v/>
      </c>
      <c r="AK978" s="26" t="str">
        <f t="shared" si="175"/>
        <v/>
      </c>
    </row>
    <row r="979" spans="1:37" x14ac:dyDescent="0.25">
      <c r="A979" s="97"/>
      <c r="B979" s="26" t="str">
        <f t="shared" si="165"/>
        <v/>
      </c>
      <c r="C979" s="97"/>
      <c r="D979" s="123"/>
      <c r="E979" s="124"/>
      <c r="F979" s="125"/>
      <c r="G979" s="97"/>
      <c r="H979" s="24" t="str">
        <f>IF($E979="", "", IFERROR(ROUND($E979*INDEX('Intro &amp; Setup'!$BY$8:$BY$9, MATCH($E$8, 'Intro &amp; Setup'!$BX$8:$BX$9, 0)), 2), ""))</f>
        <v/>
      </c>
      <c r="I979" s="18" t="str">
        <f>IF(OR($E979="", $F979=""), "", IF($E$8='Intro &amp; Setup'!$BX$9, $F979/$E979, IF($H$8='Intro &amp; Setup'!$BX$9, $F979/$H979, "")))</f>
        <v/>
      </c>
      <c r="J979" s="21" t="str">
        <f>IF(OR($E979="", $F979=""), "", IF($E$8='Intro &amp; Setup'!$BX$8, $F979/$E979, IF($H$8='Intro &amp; Setup'!$BX$8, $F979/$H979, "")))</f>
        <v/>
      </c>
      <c r="K979" s="97"/>
      <c r="L979" s="42" t="str">
        <f t="array" ref="L979">IF($W979="", "", IFERROR(INDEX('Standard Runs'!$D$11:$D$65, MATCH(1, ('Standard Runs'!$F$11:$F$65&lt;=E979)*('Standard Runs'!$G$11:$G$65&gt;=E979), 0)), ""))</f>
        <v/>
      </c>
      <c r="M979" s="45" t="str">
        <f t="shared" si="166"/>
        <v/>
      </c>
      <c r="N979" s="97"/>
      <c r="O979" s="52" t="str">
        <f t="shared" si="167"/>
        <v/>
      </c>
      <c r="P979" s="53" t="str">
        <f>IF(OR($L979="", $M979=""), "", COUNTIFS($L$11:$L$2510, $L979, $M$11:$M$2510, "&lt;"&amp;$M979)+1+COUNTIFS($L$11:$L979, $L979, $M$11:$M979, $M979)-1)</f>
        <v/>
      </c>
      <c r="Q979" s="97"/>
      <c r="R979" s="57" t="str">
        <f t="array" ref="R979">IF(OR($L979="", $M979=""), "", MIN(IF($L$11:$L$2510=$L979, $M$11:$M$2510)))</f>
        <v/>
      </c>
      <c r="S979" s="18" t="str">
        <f t="array" ref="S979">IF(OR($L979="", $M979=""), "", AVERAGEIF($L$11:$L$2510, $L979, $M$11:$M$2510))</f>
        <v/>
      </c>
      <c r="T979" s="21" t="str">
        <f t="array" ref="T979">IF(OR($L979="", $M979=""), "", MAX(IF($L$11:$L$2510=$L979, $M$11:$M$2510)))</f>
        <v/>
      </c>
      <c r="U979" s="97"/>
      <c r="W979" s="26" t="str">
        <f t="shared" si="168"/>
        <v/>
      </c>
      <c r="X979" s="26" t="str">
        <f t="shared" si="169"/>
        <v/>
      </c>
      <c r="Z979" s="48" t="str">
        <f>IFERROR(INDEX('Standard Runs'!$E$11:$E$65, MATCH($L979, 'Standard Runs'!$D$11:$D$65, 0)), "")</f>
        <v/>
      </c>
      <c r="AB979" s="26" t="str">
        <f t="shared" si="170"/>
        <v/>
      </c>
      <c r="AC979" s="26" t="str">
        <f t="shared" si="171"/>
        <v/>
      </c>
      <c r="AE979" s="26" t="str">
        <f t="shared" si="172"/>
        <v/>
      </c>
      <c r="AG979" s="26" t="str">
        <f>IF($D979="", "", COUNTIF($D$11:$D$2510, "&gt;"&amp;$D979)+1+COUNTIF($D$11:$D979, $D979)-1)</f>
        <v/>
      </c>
      <c r="AH979" s="92" t="str">
        <f t="shared" si="173"/>
        <v/>
      </c>
      <c r="AJ979" s="26" t="str">
        <f t="shared" si="174"/>
        <v/>
      </c>
      <c r="AK979" s="26" t="str">
        <f t="shared" si="175"/>
        <v/>
      </c>
    </row>
    <row r="980" spans="1:37" x14ac:dyDescent="0.25">
      <c r="A980" s="97"/>
      <c r="B980" s="26" t="str">
        <f t="shared" si="165"/>
        <v/>
      </c>
      <c r="C980" s="97"/>
      <c r="D980" s="123"/>
      <c r="E980" s="124"/>
      <c r="F980" s="125"/>
      <c r="G980" s="97"/>
      <c r="H980" s="24" t="str">
        <f>IF($E980="", "", IFERROR(ROUND($E980*INDEX('Intro &amp; Setup'!$BY$8:$BY$9, MATCH($E$8, 'Intro &amp; Setup'!$BX$8:$BX$9, 0)), 2), ""))</f>
        <v/>
      </c>
      <c r="I980" s="18" t="str">
        <f>IF(OR($E980="", $F980=""), "", IF($E$8='Intro &amp; Setup'!$BX$9, $F980/$E980, IF($H$8='Intro &amp; Setup'!$BX$9, $F980/$H980, "")))</f>
        <v/>
      </c>
      <c r="J980" s="21" t="str">
        <f>IF(OR($E980="", $F980=""), "", IF($E$8='Intro &amp; Setup'!$BX$8, $F980/$E980, IF($H$8='Intro &amp; Setup'!$BX$8, $F980/$H980, "")))</f>
        <v/>
      </c>
      <c r="K980" s="97"/>
      <c r="L980" s="42" t="str">
        <f t="array" ref="L980">IF($W980="", "", IFERROR(INDEX('Standard Runs'!$D$11:$D$65, MATCH(1, ('Standard Runs'!$F$11:$F$65&lt;=E980)*('Standard Runs'!$G$11:$G$65&gt;=E980), 0)), ""))</f>
        <v/>
      </c>
      <c r="M980" s="45" t="str">
        <f t="shared" si="166"/>
        <v/>
      </c>
      <c r="N980" s="97"/>
      <c r="O980" s="52" t="str">
        <f t="shared" si="167"/>
        <v/>
      </c>
      <c r="P980" s="53" t="str">
        <f>IF(OR($L980="", $M980=""), "", COUNTIFS($L$11:$L$2510, $L980, $M$11:$M$2510, "&lt;"&amp;$M980)+1+COUNTIFS($L$11:$L980, $L980, $M$11:$M980, $M980)-1)</f>
        <v/>
      </c>
      <c r="Q980" s="97"/>
      <c r="R980" s="57" t="str">
        <f t="array" ref="R980">IF(OR($L980="", $M980=""), "", MIN(IF($L$11:$L$2510=$L980, $M$11:$M$2510)))</f>
        <v/>
      </c>
      <c r="S980" s="18" t="str">
        <f t="array" ref="S980">IF(OR($L980="", $M980=""), "", AVERAGEIF($L$11:$L$2510, $L980, $M$11:$M$2510))</f>
        <v/>
      </c>
      <c r="T980" s="21" t="str">
        <f t="array" ref="T980">IF(OR($L980="", $M980=""), "", MAX(IF($L$11:$L$2510=$L980, $M$11:$M$2510)))</f>
        <v/>
      </c>
      <c r="U980" s="97"/>
      <c r="W980" s="26" t="str">
        <f t="shared" si="168"/>
        <v/>
      </c>
      <c r="X980" s="26" t="str">
        <f t="shared" si="169"/>
        <v/>
      </c>
      <c r="Z980" s="48" t="str">
        <f>IFERROR(INDEX('Standard Runs'!$E$11:$E$65, MATCH($L980, 'Standard Runs'!$D$11:$D$65, 0)), "")</f>
        <v/>
      </c>
      <c r="AB980" s="26" t="str">
        <f t="shared" si="170"/>
        <v/>
      </c>
      <c r="AC980" s="26" t="str">
        <f t="shared" si="171"/>
        <v/>
      </c>
      <c r="AE980" s="26" t="str">
        <f t="shared" si="172"/>
        <v/>
      </c>
      <c r="AG980" s="26" t="str">
        <f>IF($D980="", "", COUNTIF($D$11:$D$2510, "&gt;"&amp;$D980)+1+COUNTIF($D$11:$D980, $D980)-1)</f>
        <v/>
      </c>
      <c r="AH980" s="92" t="str">
        <f t="shared" si="173"/>
        <v/>
      </c>
      <c r="AJ980" s="26" t="str">
        <f t="shared" si="174"/>
        <v/>
      </c>
      <c r="AK980" s="26" t="str">
        <f t="shared" si="175"/>
        <v/>
      </c>
    </row>
    <row r="981" spans="1:37" x14ac:dyDescent="0.25">
      <c r="A981" s="97"/>
      <c r="B981" s="26" t="str">
        <f t="shared" si="165"/>
        <v/>
      </c>
      <c r="C981" s="97"/>
      <c r="D981" s="123"/>
      <c r="E981" s="124"/>
      <c r="F981" s="125"/>
      <c r="G981" s="97"/>
      <c r="H981" s="24" t="str">
        <f>IF($E981="", "", IFERROR(ROUND($E981*INDEX('Intro &amp; Setup'!$BY$8:$BY$9, MATCH($E$8, 'Intro &amp; Setup'!$BX$8:$BX$9, 0)), 2), ""))</f>
        <v/>
      </c>
      <c r="I981" s="18" t="str">
        <f>IF(OR($E981="", $F981=""), "", IF($E$8='Intro &amp; Setup'!$BX$9, $F981/$E981, IF($H$8='Intro &amp; Setup'!$BX$9, $F981/$H981, "")))</f>
        <v/>
      </c>
      <c r="J981" s="21" t="str">
        <f>IF(OR($E981="", $F981=""), "", IF($E$8='Intro &amp; Setup'!$BX$8, $F981/$E981, IF($H$8='Intro &amp; Setup'!$BX$8, $F981/$H981, "")))</f>
        <v/>
      </c>
      <c r="K981" s="97"/>
      <c r="L981" s="42" t="str">
        <f t="array" ref="L981">IF($W981="", "", IFERROR(INDEX('Standard Runs'!$D$11:$D$65, MATCH(1, ('Standard Runs'!$F$11:$F$65&lt;=E981)*('Standard Runs'!$G$11:$G$65&gt;=E981), 0)), ""))</f>
        <v/>
      </c>
      <c r="M981" s="45" t="str">
        <f t="shared" si="166"/>
        <v/>
      </c>
      <c r="N981" s="97"/>
      <c r="O981" s="52" t="str">
        <f t="shared" si="167"/>
        <v/>
      </c>
      <c r="P981" s="53" t="str">
        <f>IF(OR($L981="", $M981=""), "", COUNTIFS($L$11:$L$2510, $L981, $M$11:$M$2510, "&lt;"&amp;$M981)+1+COUNTIFS($L$11:$L981, $L981, $M$11:$M981, $M981)-1)</f>
        <v/>
      </c>
      <c r="Q981" s="97"/>
      <c r="R981" s="57" t="str">
        <f t="array" ref="R981">IF(OR($L981="", $M981=""), "", MIN(IF($L$11:$L$2510=$L981, $M$11:$M$2510)))</f>
        <v/>
      </c>
      <c r="S981" s="18" t="str">
        <f t="array" ref="S981">IF(OR($L981="", $M981=""), "", AVERAGEIF($L$11:$L$2510, $L981, $M$11:$M$2510))</f>
        <v/>
      </c>
      <c r="T981" s="21" t="str">
        <f t="array" ref="T981">IF(OR($L981="", $M981=""), "", MAX(IF($L$11:$L$2510=$L981, $M$11:$M$2510)))</f>
        <v/>
      </c>
      <c r="U981" s="97"/>
      <c r="W981" s="26" t="str">
        <f t="shared" si="168"/>
        <v/>
      </c>
      <c r="X981" s="26" t="str">
        <f t="shared" si="169"/>
        <v/>
      </c>
      <c r="Z981" s="48" t="str">
        <f>IFERROR(INDEX('Standard Runs'!$E$11:$E$65, MATCH($L981, 'Standard Runs'!$D$11:$D$65, 0)), "")</f>
        <v/>
      </c>
      <c r="AB981" s="26" t="str">
        <f t="shared" si="170"/>
        <v/>
      </c>
      <c r="AC981" s="26" t="str">
        <f t="shared" si="171"/>
        <v/>
      </c>
      <c r="AE981" s="26" t="str">
        <f t="shared" si="172"/>
        <v/>
      </c>
      <c r="AG981" s="26" t="str">
        <f>IF($D981="", "", COUNTIF($D$11:$D$2510, "&gt;"&amp;$D981)+1+COUNTIF($D$11:$D981, $D981)-1)</f>
        <v/>
      </c>
      <c r="AH981" s="92" t="str">
        <f t="shared" si="173"/>
        <v/>
      </c>
      <c r="AJ981" s="26" t="str">
        <f t="shared" si="174"/>
        <v/>
      </c>
      <c r="AK981" s="26" t="str">
        <f t="shared" si="175"/>
        <v/>
      </c>
    </row>
    <row r="982" spans="1:37" x14ac:dyDescent="0.25">
      <c r="A982" s="97"/>
      <c r="B982" s="26" t="str">
        <f t="shared" si="165"/>
        <v/>
      </c>
      <c r="C982" s="97"/>
      <c r="D982" s="123"/>
      <c r="E982" s="124"/>
      <c r="F982" s="125"/>
      <c r="G982" s="97"/>
      <c r="H982" s="24" t="str">
        <f>IF($E982="", "", IFERROR(ROUND($E982*INDEX('Intro &amp; Setup'!$BY$8:$BY$9, MATCH($E$8, 'Intro &amp; Setup'!$BX$8:$BX$9, 0)), 2), ""))</f>
        <v/>
      </c>
      <c r="I982" s="18" t="str">
        <f>IF(OR($E982="", $F982=""), "", IF($E$8='Intro &amp; Setup'!$BX$9, $F982/$E982, IF($H$8='Intro &amp; Setup'!$BX$9, $F982/$H982, "")))</f>
        <v/>
      </c>
      <c r="J982" s="21" t="str">
        <f>IF(OR($E982="", $F982=""), "", IF($E$8='Intro &amp; Setup'!$BX$8, $F982/$E982, IF($H$8='Intro &amp; Setup'!$BX$8, $F982/$H982, "")))</f>
        <v/>
      </c>
      <c r="K982" s="97"/>
      <c r="L982" s="42" t="str">
        <f t="array" ref="L982">IF($W982="", "", IFERROR(INDEX('Standard Runs'!$D$11:$D$65, MATCH(1, ('Standard Runs'!$F$11:$F$65&lt;=E982)*('Standard Runs'!$G$11:$G$65&gt;=E982), 0)), ""))</f>
        <v/>
      </c>
      <c r="M982" s="45" t="str">
        <f t="shared" si="166"/>
        <v/>
      </c>
      <c r="N982" s="97"/>
      <c r="O982" s="52" t="str">
        <f t="shared" si="167"/>
        <v/>
      </c>
      <c r="P982" s="53" t="str">
        <f>IF(OR($L982="", $M982=""), "", COUNTIFS($L$11:$L$2510, $L982, $M$11:$M$2510, "&lt;"&amp;$M982)+1+COUNTIFS($L$11:$L982, $L982, $M$11:$M982, $M982)-1)</f>
        <v/>
      </c>
      <c r="Q982" s="97"/>
      <c r="R982" s="57" t="str">
        <f t="array" ref="R982">IF(OR($L982="", $M982=""), "", MIN(IF($L$11:$L$2510=$L982, $M$11:$M$2510)))</f>
        <v/>
      </c>
      <c r="S982" s="18" t="str">
        <f t="array" ref="S982">IF(OR($L982="", $M982=""), "", AVERAGEIF($L$11:$L$2510, $L982, $M$11:$M$2510))</f>
        <v/>
      </c>
      <c r="T982" s="21" t="str">
        <f t="array" ref="T982">IF(OR($L982="", $M982=""), "", MAX(IF($L$11:$L$2510=$L982, $M$11:$M$2510)))</f>
        <v/>
      </c>
      <c r="U982" s="97"/>
      <c r="W982" s="26" t="str">
        <f t="shared" si="168"/>
        <v/>
      </c>
      <c r="X982" s="26" t="str">
        <f t="shared" si="169"/>
        <v/>
      </c>
      <c r="Z982" s="48" t="str">
        <f>IFERROR(INDEX('Standard Runs'!$E$11:$E$65, MATCH($L982, 'Standard Runs'!$D$11:$D$65, 0)), "")</f>
        <v/>
      </c>
      <c r="AB982" s="26" t="str">
        <f t="shared" si="170"/>
        <v/>
      </c>
      <c r="AC982" s="26" t="str">
        <f t="shared" si="171"/>
        <v/>
      </c>
      <c r="AE982" s="26" t="str">
        <f t="shared" si="172"/>
        <v/>
      </c>
      <c r="AG982" s="26" t="str">
        <f>IF($D982="", "", COUNTIF($D$11:$D$2510, "&gt;"&amp;$D982)+1+COUNTIF($D$11:$D982, $D982)-1)</f>
        <v/>
      </c>
      <c r="AH982" s="92" t="str">
        <f t="shared" si="173"/>
        <v/>
      </c>
      <c r="AJ982" s="26" t="str">
        <f t="shared" si="174"/>
        <v/>
      </c>
      <c r="AK982" s="26" t="str">
        <f t="shared" si="175"/>
        <v/>
      </c>
    </row>
    <row r="983" spans="1:37" x14ac:dyDescent="0.25">
      <c r="A983" s="97"/>
      <c r="B983" s="26" t="str">
        <f t="shared" si="165"/>
        <v/>
      </c>
      <c r="C983" s="97"/>
      <c r="D983" s="123"/>
      <c r="E983" s="124"/>
      <c r="F983" s="125"/>
      <c r="G983" s="97"/>
      <c r="H983" s="24" t="str">
        <f>IF($E983="", "", IFERROR(ROUND($E983*INDEX('Intro &amp; Setup'!$BY$8:$BY$9, MATCH($E$8, 'Intro &amp; Setup'!$BX$8:$BX$9, 0)), 2), ""))</f>
        <v/>
      </c>
      <c r="I983" s="18" t="str">
        <f>IF(OR($E983="", $F983=""), "", IF($E$8='Intro &amp; Setup'!$BX$9, $F983/$E983, IF($H$8='Intro &amp; Setup'!$BX$9, $F983/$H983, "")))</f>
        <v/>
      </c>
      <c r="J983" s="21" t="str">
        <f>IF(OR($E983="", $F983=""), "", IF($E$8='Intro &amp; Setup'!$BX$8, $F983/$E983, IF($H$8='Intro &amp; Setup'!$BX$8, $F983/$H983, "")))</f>
        <v/>
      </c>
      <c r="K983" s="97"/>
      <c r="L983" s="42" t="str">
        <f t="array" ref="L983">IF($W983="", "", IFERROR(INDEX('Standard Runs'!$D$11:$D$65, MATCH(1, ('Standard Runs'!$F$11:$F$65&lt;=E983)*('Standard Runs'!$G$11:$G$65&gt;=E983), 0)), ""))</f>
        <v/>
      </c>
      <c r="M983" s="45" t="str">
        <f t="shared" si="166"/>
        <v/>
      </c>
      <c r="N983" s="97"/>
      <c r="O983" s="52" t="str">
        <f t="shared" si="167"/>
        <v/>
      </c>
      <c r="P983" s="53" t="str">
        <f>IF(OR($L983="", $M983=""), "", COUNTIFS($L$11:$L$2510, $L983, $M$11:$M$2510, "&lt;"&amp;$M983)+1+COUNTIFS($L$11:$L983, $L983, $M$11:$M983, $M983)-1)</f>
        <v/>
      </c>
      <c r="Q983" s="97"/>
      <c r="R983" s="57" t="str">
        <f t="array" ref="R983">IF(OR($L983="", $M983=""), "", MIN(IF($L$11:$L$2510=$L983, $M$11:$M$2510)))</f>
        <v/>
      </c>
      <c r="S983" s="18" t="str">
        <f t="array" ref="S983">IF(OR($L983="", $M983=""), "", AVERAGEIF($L$11:$L$2510, $L983, $M$11:$M$2510))</f>
        <v/>
      </c>
      <c r="T983" s="21" t="str">
        <f t="array" ref="T983">IF(OR($L983="", $M983=""), "", MAX(IF($L$11:$L$2510=$L983, $M$11:$M$2510)))</f>
        <v/>
      </c>
      <c r="U983" s="97"/>
      <c r="W983" s="26" t="str">
        <f t="shared" si="168"/>
        <v/>
      </c>
      <c r="X983" s="26" t="str">
        <f t="shared" si="169"/>
        <v/>
      </c>
      <c r="Z983" s="48" t="str">
        <f>IFERROR(INDEX('Standard Runs'!$E$11:$E$65, MATCH($L983, 'Standard Runs'!$D$11:$D$65, 0)), "")</f>
        <v/>
      </c>
      <c r="AB983" s="26" t="str">
        <f t="shared" si="170"/>
        <v/>
      </c>
      <c r="AC983" s="26" t="str">
        <f t="shared" si="171"/>
        <v/>
      </c>
      <c r="AE983" s="26" t="str">
        <f t="shared" si="172"/>
        <v/>
      </c>
      <c r="AG983" s="26" t="str">
        <f>IF($D983="", "", COUNTIF($D$11:$D$2510, "&gt;"&amp;$D983)+1+COUNTIF($D$11:$D983, $D983)-1)</f>
        <v/>
      </c>
      <c r="AH983" s="92" t="str">
        <f t="shared" si="173"/>
        <v/>
      </c>
      <c r="AJ983" s="26" t="str">
        <f t="shared" si="174"/>
        <v/>
      </c>
      <c r="AK983" s="26" t="str">
        <f t="shared" si="175"/>
        <v/>
      </c>
    </row>
    <row r="984" spans="1:37" x14ac:dyDescent="0.25">
      <c r="A984" s="97"/>
      <c r="B984" s="26" t="str">
        <f t="shared" si="165"/>
        <v/>
      </c>
      <c r="C984" s="97"/>
      <c r="D984" s="123"/>
      <c r="E984" s="124"/>
      <c r="F984" s="125"/>
      <c r="G984" s="97"/>
      <c r="H984" s="24" t="str">
        <f>IF($E984="", "", IFERROR(ROUND($E984*INDEX('Intro &amp; Setup'!$BY$8:$BY$9, MATCH($E$8, 'Intro &amp; Setup'!$BX$8:$BX$9, 0)), 2), ""))</f>
        <v/>
      </c>
      <c r="I984" s="18" t="str">
        <f>IF(OR($E984="", $F984=""), "", IF($E$8='Intro &amp; Setup'!$BX$9, $F984/$E984, IF($H$8='Intro &amp; Setup'!$BX$9, $F984/$H984, "")))</f>
        <v/>
      </c>
      <c r="J984" s="21" t="str">
        <f>IF(OR($E984="", $F984=""), "", IF($E$8='Intro &amp; Setup'!$BX$8, $F984/$E984, IF($H$8='Intro &amp; Setup'!$BX$8, $F984/$H984, "")))</f>
        <v/>
      </c>
      <c r="K984" s="97"/>
      <c r="L984" s="42" t="str">
        <f t="array" ref="L984">IF($W984="", "", IFERROR(INDEX('Standard Runs'!$D$11:$D$65, MATCH(1, ('Standard Runs'!$F$11:$F$65&lt;=E984)*('Standard Runs'!$G$11:$G$65&gt;=E984), 0)), ""))</f>
        <v/>
      </c>
      <c r="M984" s="45" t="str">
        <f t="shared" si="166"/>
        <v/>
      </c>
      <c r="N984" s="97"/>
      <c r="O984" s="52" t="str">
        <f t="shared" si="167"/>
        <v/>
      </c>
      <c r="P984" s="53" t="str">
        <f>IF(OR($L984="", $M984=""), "", COUNTIFS($L$11:$L$2510, $L984, $M$11:$M$2510, "&lt;"&amp;$M984)+1+COUNTIFS($L$11:$L984, $L984, $M$11:$M984, $M984)-1)</f>
        <v/>
      </c>
      <c r="Q984" s="97"/>
      <c r="R984" s="57" t="str">
        <f t="array" ref="R984">IF(OR($L984="", $M984=""), "", MIN(IF($L$11:$L$2510=$L984, $M$11:$M$2510)))</f>
        <v/>
      </c>
      <c r="S984" s="18" t="str">
        <f t="array" ref="S984">IF(OR($L984="", $M984=""), "", AVERAGEIF($L$11:$L$2510, $L984, $M$11:$M$2510))</f>
        <v/>
      </c>
      <c r="T984" s="21" t="str">
        <f t="array" ref="T984">IF(OR($L984="", $M984=""), "", MAX(IF($L$11:$L$2510=$L984, $M$11:$M$2510)))</f>
        <v/>
      </c>
      <c r="U984" s="97"/>
      <c r="W984" s="26" t="str">
        <f t="shared" si="168"/>
        <v/>
      </c>
      <c r="X984" s="26" t="str">
        <f t="shared" si="169"/>
        <v/>
      </c>
      <c r="Z984" s="48" t="str">
        <f>IFERROR(INDEX('Standard Runs'!$E$11:$E$65, MATCH($L984, 'Standard Runs'!$D$11:$D$65, 0)), "")</f>
        <v/>
      </c>
      <c r="AB984" s="26" t="str">
        <f t="shared" si="170"/>
        <v/>
      </c>
      <c r="AC984" s="26" t="str">
        <f t="shared" si="171"/>
        <v/>
      </c>
      <c r="AE984" s="26" t="str">
        <f t="shared" si="172"/>
        <v/>
      </c>
      <c r="AG984" s="26" t="str">
        <f>IF($D984="", "", COUNTIF($D$11:$D$2510, "&gt;"&amp;$D984)+1+COUNTIF($D$11:$D984, $D984)-1)</f>
        <v/>
      </c>
      <c r="AH984" s="92" t="str">
        <f t="shared" si="173"/>
        <v/>
      </c>
      <c r="AJ984" s="26" t="str">
        <f t="shared" si="174"/>
        <v/>
      </c>
      <c r="AK984" s="26" t="str">
        <f t="shared" si="175"/>
        <v/>
      </c>
    </row>
    <row r="985" spans="1:37" x14ac:dyDescent="0.25">
      <c r="A985" s="97"/>
      <c r="B985" s="26" t="str">
        <f t="shared" si="165"/>
        <v/>
      </c>
      <c r="C985" s="97"/>
      <c r="D985" s="123"/>
      <c r="E985" s="124"/>
      <c r="F985" s="125"/>
      <c r="G985" s="97"/>
      <c r="H985" s="24" t="str">
        <f>IF($E985="", "", IFERROR(ROUND($E985*INDEX('Intro &amp; Setup'!$BY$8:$BY$9, MATCH($E$8, 'Intro &amp; Setup'!$BX$8:$BX$9, 0)), 2), ""))</f>
        <v/>
      </c>
      <c r="I985" s="18" t="str">
        <f>IF(OR($E985="", $F985=""), "", IF($E$8='Intro &amp; Setup'!$BX$9, $F985/$E985, IF($H$8='Intro &amp; Setup'!$BX$9, $F985/$H985, "")))</f>
        <v/>
      </c>
      <c r="J985" s="21" t="str">
        <f>IF(OR($E985="", $F985=""), "", IF($E$8='Intro &amp; Setup'!$BX$8, $F985/$E985, IF($H$8='Intro &amp; Setup'!$BX$8, $F985/$H985, "")))</f>
        <v/>
      </c>
      <c r="K985" s="97"/>
      <c r="L985" s="42" t="str">
        <f t="array" ref="L985">IF($W985="", "", IFERROR(INDEX('Standard Runs'!$D$11:$D$65, MATCH(1, ('Standard Runs'!$F$11:$F$65&lt;=E985)*('Standard Runs'!$G$11:$G$65&gt;=E985), 0)), ""))</f>
        <v/>
      </c>
      <c r="M985" s="45" t="str">
        <f t="shared" si="166"/>
        <v/>
      </c>
      <c r="N985" s="97"/>
      <c r="O985" s="52" t="str">
        <f t="shared" si="167"/>
        <v/>
      </c>
      <c r="P985" s="53" t="str">
        <f>IF(OR($L985="", $M985=""), "", COUNTIFS($L$11:$L$2510, $L985, $M$11:$M$2510, "&lt;"&amp;$M985)+1+COUNTIFS($L$11:$L985, $L985, $M$11:$M985, $M985)-1)</f>
        <v/>
      </c>
      <c r="Q985" s="97"/>
      <c r="R985" s="57" t="str">
        <f t="array" ref="R985">IF(OR($L985="", $M985=""), "", MIN(IF($L$11:$L$2510=$L985, $M$11:$M$2510)))</f>
        <v/>
      </c>
      <c r="S985" s="18" t="str">
        <f t="array" ref="S985">IF(OR($L985="", $M985=""), "", AVERAGEIF($L$11:$L$2510, $L985, $M$11:$M$2510))</f>
        <v/>
      </c>
      <c r="T985" s="21" t="str">
        <f t="array" ref="T985">IF(OR($L985="", $M985=""), "", MAX(IF($L$11:$L$2510=$L985, $M$11:$M$2510)))</f>
        <v/>
      </c>
      <c r="U985" s="97"/>
      <c r="W985" s="26" t="str">
        <f t="shared" si="168"/>
        <v/>
      </c>
      <c r="X985" s="26" t="str">
        <f t="shared" si="169"/>
        <v/>
      </c>
      <c r="Z985" s="48" t="str">
        <f>IFERROR(INDEX('Standard Runs'!$E$11:$E$65, MATCH($L985, 'Standard Runs'!$D$11:$D$65, 0)), "")</f>
        <v/>
      </c>
      <c r="AB985" s="26" t="str">
        <f t="shared" si="170"/>
        <v/>
      </c>
      <c r="AC985" s="26" t="str">
        <f t="shared" si="171"/>
        <v/>
      </c>
      <c r="AE985" s="26" t="str">
        <f t="shared" si="172"/>
        <v/>
      </c>
      <c r="AG985" s="26" t="str">
        <f>IF($D985="", "", COUNTIF($D$11:$D$2510, "&gt;"&amp;$D985)+1+COUNTIF($D$11:$D985, $D985)-1)</f>
        <v/>
      </c>
      <c r="AH985" s="92" t="str">
        <f t="shared" si="173"/>
        <v/>
      </c>
      <c r="AJ985" s="26" t="str">
        <f t="shared" si="174"/>
        <v/>
      </c>
      <c r="AK985" s="26" t="str">
        <f t="shared" si="175"/>
        <v/>
      </c>
    </row>
    <row r="986" spans="1:37" x14ac:dyDescent="0.25">
      <c r="A986" s="97"/>
      <c r="B986" s="26" t="str">
        <f t="shared" si="165"/>
        <v/>
      </c>
      <c r="C986" s="97"/>
      <c r="D986" s="123"/>
      <c r="E986" s="124"/>
      <c r="F986" s="125"/>
      <c r="G986" s="97"/>
      <c r="H986" s="24" t="str">
        <f>IF($E986="", "", IFERROR(ROUND($E986*INDEX('Intro &amp; Setup'!$BY$8:$BY$9, MATCH($E$8, 'Intro &amp; Setup'!$BX$8:$BX$9, 0)), 2), ""))</f>
        <v/>
      </c>
      <c r="I986" s="18" t="str">
        <f>IF(OR($E986="", $F986=""), "", IF($E$8='Intro &amp; Setup'!$BX$9, $F986/$E986, IF($H$8='Intro &amp; Setup'!$BX$9, $F986/$H986, "")))</f>
        <v/>
      </c>
      <c r="J986" s="21" t="str">
        <f>IF(OR($E986="", $F986=""), "", IF($E$8='Intro &amp; Setup'!$BX$8, $F986/$E986, IF($H$8='Intro &amp; Setup'!$BX$8, $F986/$H986, "")))</f>
        <v/>
      </c>
      <c r="K986" s="97"/>
      <c r="L986" s="42" t="str">
        <f t="array" ref="L986">IF($W986="", "", IFERROR(INDEX('Standard Runs'!$D$11:$D$65, MATCH(1, ('Standard Runs'!$F$11:$F$65&lt;=E986)*('Standard Runs'!$G$11:$G$65&gt;=E986), 0)), ""))</f>
        <v/>
      </c>
      <c r="M986" s="45" t="str">
        <f t="shared" si="166"/>
        <v/>
      </c>
      <c r="N986" s="97"/>
      <c r="O986" s="52" t="str">
        <f t="shared" si="167"/>
        <v/>
      </c>
      <c r="P986" s="53" t="str">
        <f>IF(OR($L986="", $M986=""), "", COUNTIFS($L$11:$L$2510, $L986, $M$11:$M$2510, "&lt;"&amp;$M986)+1+COUNTIFS($L$11:$L986, $L986, $M$11:$M986, $M986)-1)</f>
        <v/>
      </c>
      <c r="Q986" s="97"/>
      <c r="R986" s="57" t="str">
        <f t="array" ref="R986">IF(OR($L986="", $M986=""), "", MIN(IF($L$11:$L$2510=$L986, $M$11:$M$2510)))</f>
        <v/>
      </c>
      <c r="S986" s="18" t="str">
        <f t="array" ref="S986">IF(OR($L986="", $M986=""), "", AVERAGEIF($L$11:$L$2510, $L986, $M$11:$M$2510))</f>
        <v/>
      </c>
      <c r="T986" s="21" t="str">
        <f t="array" ref="T986">IF(OR($L986="", $M986=""), "", MAX(IF($L$11:$L$2510=$L986, $M$11:$M$2510)))</f>
        <v/>
      </c>
      <c r="U986" s="97"/>
      <c r="W986" s="26" t="str">
        <f t="shared" si="168"/>
        <v/>
      </c>
      <c r="X986" s="26" t="str">
        <f t="shared" si="169"/>
        <v/>
      </c>
      <c r="Z986" s="48" t="str">
        <f>IFERROR(INDEX('Standard Runs'!$E$11:$E$65, MATCH($L986, 'Standard Runs'!$D$11:$D$65, 0)), "")</f>
        <v/>
      </c>
      <c r="AB986" s="26" t="str">
        <f t="shared" si="170"/>
        <v/>
      </c>
      <c r="AC986" s="26" t="str">
        <f t="shared" si="171"/>
        <v/>
      </c>
      <c r="AE986" s="26" t="str">
        <f t="shared" si="172"/>
        <v/>
      </c>
      <c r="AG986" s="26" t="str">
        <f>IF($D986="", "", COUNTIF($D$11:$D$2510, "&gt;"&amp;$D986)+1+COUNTIF($D$11:$D986, $D986)-1)</f>
        <v/>
      </c>
      <c r="AH986" s="92" t="str">
        <f t="shared" si="173"/>
        <v/>
      </c>
      <c r="AJ986" s="26" t="str">
        <f t="shared" si="174"/>
        <v/>
      </c>
      <c r="AK986" s="26" t="str">
        <f t="shared" si="175"/>
        <v/>
      </c>
    </row>
    <row r="987" spans="1:37" x14ac:dyDescent="0.25">
      <c r="A987" s="97"/>
      <c r="B987" s="26" t="str">
        <f t="shared" si="165"/>
        <v/>
      </c>
      <c r="C987" s="97"/>
      <c r="D987" s="123"/>
      <c r="E987" s="124"/>
      <c r="F987" s="125"/>
      <c r="G987" s="97"/>
      <c r="H987" s="24" t="str">
        <f>IF($E987="", "", IFERROR(ROUND($E987*INDEX('Intro &amp; Setup'!$BY$8:$BY$9, MATCH($E$8, 'Intro &amp; Setup'!$BX$8:$BX$9, 0)), 2), ""))</f>
        <v/>
      </c>
      <c r="I987" s="18" t="str">
        <f>IF(OR($E987="", $F987=""), "", IF($E$8='Intro &amp; Setup'!$BX$9, $F987/$E987, IF($H$8='Intro &amp; Setup'!$BX$9, $F987/$H987, "")))</f>
        <v/>
      </c>
      <c r="J987" s="21" t="str">
        <f>IF(OR($E987="", $F987=""), "", IF($E$8='Intro &amp; Setup'!$BX$8, $F987/$E987, IF($H$8='Intro &amp; Setup'!$BX$8, $F987/$H987, "")))</f>
        <v/>
      </c>
      <c r="K987" s="97"/>
      <c r="L987" s="42" t="str">
        <f t="array" ref="L987">IF($W987="", "", IFERROR(INDEX('Standard Runs'!$D$11:$D$65, MATCH(1, ('Standard Runs'!$F$11:$F$65&lt;=E987)*('Standard Runs'!$G$11:$G$65&gt;=E987), 0)), ""))</f>
        <v/>
      </c>
      <c r="M987" s="45" t="str">
        <f t="shared" si="166"/>
        <v/>
      </c>
      <c r="N987" s="97"/>
      <c r="O987" s="52" t="str">
        <f t="shared" si="167"/>
        <v/>
      </c>
      <c r="P987" s="53" t="str">
        <f>IF(OR($L987="", $M987=""), "", COUNTIFS($L$11:$L$2510, $L987, $M$11:$M$2510, "&lt;"&amp;$M987)+1+COUNTIFS($L$11:$L987, $L987, $M$11:$M987, $M987)-1)</f>
        <v/>
      </c>
      <c r="Q987" s="97"/>
      <c r="R987" s="57" t="str">
        <f t="array" ref="R987">IF(OR($L987="", $M987=""), "", MIN(IF($L$11:$L$2510=$L987, $M$11:$M$2510)))</f>
        <v/>
      </c>
      <c r="S987" s="18" t="str">
        <f t="array" ref="S987">IF(OR($L987="", $M987=""), "", AVERAGEIF($L$11:$L$2510, $L987, $M$11:$M$2510))</f>
        <v/>
      </c>
      <c r="T987" s="21" t="str">
        <f t="array" ref="T987">IF(OR($L987="", $M987=""), "", MAX(IF($L$11:$L$2510=$L987, $M$11:$M$2510)))</f>
        <v/>
      </c>
      <c r="U987" s="97"/>
      <c r="W987" s="26" t="str">
        <f t="shared" si="168"/>
        <v/>
      </c>
      <c r="X987" s="26" t="str">
        <f t="shared" si="169"/>
        <v/>
      </c>
      <c r="Z987" s="48" t="str">
        <f>IFERROR(INDEX('Standard Runs'!$E$11:$E$65, MATCH($L987, 'Standard Runs'!$D$11:$D$65, 0)), "")</f>
        <v/>
      </c>
      <c r="AB987" s="26" t="str">
        <f t="shared" si="170"/>
        <v/>
      </c>
      <c r="AC987" s="26" t="str">
        <f t="shared" si="171"/>
        <v/>
      </c>
      <c r="AE987" s="26" t="str">
        <f t="shared" si="172"/>
        <v/>
      </c>
      <c r="AG987" s="26" t="str">
        <f>IF($D987="", "", COUNTIF($D$11:$D$2510, "&gt;"&amp;$D987)+1+COUNTIF($D$11:$D987, $D987)-1)</f>
        <v/>
      </c>
      <c r="AH987" s="92" t="str">
        <f t="shared" si="173"/>
        <v/>
      </c>
      <c r="AJ987" s="26" t="str">
        <f t="shared" si="174"/>
        <v/>
      </c>
      <c r="AK987" s="26" t="str">
        <f t="shared" si="175"/>
        <v/>
      </c>
    </row>
    <row r="988" spans="1:37" x14ac:dyDescent="0.25">
      <c r="A988" s="97"/>
      <c r="B988" s="26" t="str">
        <f t="shared" si="165"/>
        <v/>
      </c>
      <c r="C988" s="97"/>
      <c r="D988" s="123"/>
      <c r="E988" s="124"/>
      <c r="F988" s="125"/>
      <c r="G988" s="97"/>
      <c r="H988" s="24" t="str">
        <f>IF($E988="", "", IFERROR(ROUND($E988*INDEX('Intro &amp; Setup'!$BY$8:$BY$9, MATCH($E$8, 'Intro &amp; Setup'!$BX$8:$BX$9, 0)), 2), ""))</f>
        <v/>
      </c>
      <c r="I988" s="18" t="str">
        <f>IF(OR($E988="", $F988=""), "", IF($E$8='Intro &amp; Setup'!$BX$9, $F988/$E988, IF($H$8='Intro &amp; Setup'!$BX$9, $F988/$H988, "")))</f>
        <v/>
      </c>
      <c r="J988" s="21" t="str">
        <f>IF(OR($E988="", $F988=""), "", IF($E$8='Intro &amp; Setup'!$BX$8, $F988/$E988, IF($H$8='Intro &amp; Setup'!$BX$8, $F988/$H988, "")))</f>
        <v/>
      </c>
      <c r="K988" s="97"/>
      <c r="L988" s="42" t="str">
        <f t="array" ref="L988">IF($W988="", "", IFERROR(INDEX('Standard Runs'!$D$11:$D$65, MATCH(1, ('Standard Runs'!$F$11:$F$65&lt;=E988)*('Standard Runs'!$G$11:$G$65&gt;=E988), 0)), ""))</f>
        <v/>
      </c>
      <c r="M988" s="45" t="str">
        <f t="shared" si="166"/>
        <v/>
      </c>
      <c r="N988" s="97"/>
      <c r="O988" s="52" t="str">
        <f t="shared" si="167"/>
        <v/>
      </c>
      <c r="P988" s="53" t="str">
        <f>IF(OR($L988="", $M988=""), "", COUNTIFS($L$11:$L$2510, $L988, $M$11:$M$2510, "&lt;"&amp;$M988)+1+COUNTIFS($L$11:$L988, $L988, $M$11:$M988, $M988)-1)</f>
        <v/>
      </c>
      <c r="Q988" s="97"/>
      <c r="R988" s="57" t="str">
        <f t="array" ref="R988">IF(OR($L988="", $M988=""), "", MIN(IF($L$11:$L$2510=$L988, $M$11:$M$2510)))</f>
        <v/>
      </c>
      <c r="S988" s="18" t="str">
        <f t="array" ref="S988">IF(OR($L988="", $M988=""), "", AVERAGEIF($L$11:$L$2510, $L988, $M$11:$M$2510))</f>
        <v/>
      </c>
      <c r="T988" s="21" t="str">
        <f t="array" ref="T988">IF(OR($L988="", $M988=""), "", MAX(IF($L$11:$L$2510=$L988, $M$11:$M$2510)))</f>
        <v/>
      </c>
      <c r="U988" s="97"/>
      <c r="W988" s="26" t="str">
        <f t="shared" si="168"/>
        <v/>
      </c>
      <c r="X988" s="26" t="str">
        <f t="shared" si="169"/>
        <v/>
      </c>
      <c r="Z988" s="48" t="str">
        <f>IFERROR(INDEX('Standard Runs'!$E$11:$E$65, MATCH($L988, 'Standard Runs'!$D$11:$D$65, 0)), "")</f>
        <v/>
      </c>
      <c r="AB988" s="26" t="str">
        <f t="shared" si="170"/>
        <v/>
      </c>
      <c r="AC988" s="26" t="str">
        <f t="shared" si="171"/>
        <v/>
      </c>
      <c r="AE988" s="26" t="str">
        <f t="shared" si="172"/>
        <v/>
      </c>
      <c r="AG988" s="26" t="str">
        <f>IF($D988="", "", COUNTIF($D$11:$D$2510, "&gt;"&amp;$D988)+1+COUNTIF($D$11:$D988, $D988)-1)</f>
        <v/>
      </c>
      <c r="AH988" s="92" t="str">
        <f t="shared" si="173"/>
        <v/>
      </c>
      <c r="AJ988" s="26" t="str">
        <f t="shared" si="174"/>
        <v/>
      </c>
      <c r="AK988" s="26" t="str">
        <f t="shared" si="175"/>
        <v/>
      </c>
    </row>
    <row r="989" spans="1:37" x14ac:dyDescent="0.25">
      <c r="A989" s="97"/>
      <c r="B989" s="26" t="str">
        <f t="shared" si="165"/>
        <v/>
      </c>
      <c r="C989" s="97"/>
      <c r="D989" s="123"/>
      <c r="E989" s="124"/>
      <c r="F989" s="125"/>
      <c r="G989" s="97"/>
      <c r="H989" s="24" t="str">
        <f>IF($E989="", "", IFERROR(ROUND($E989*INDEX('Intro &amp; Setup'!$BY$8:$BY$9, MATCH($E$8, 'Intro &amp; Setup'!$BX$8:$BX$9, 0)), 2), ""))</f>
        <v/>
      </c>
      <c r="I989" s="18" t="str">
        <f>IF(OR($E989="", $F989=""), "", IF($E$8='Intro &amp; Setup'!$BX$9, $F989/$E989, IF($H$8='Intro &amp; Setup'!$BX$9, $F989/$H989, "")))</f>
        <v/>
      </c>
      <c r="J989" s="21" t="str">
        <f>IF(OR($E989="", $F989=""), "", IF($E$8='Intro &amp; Setup'!$BX$8, $F989/$E989, IF($H$8='Intro &amp; Setup'!$BX$8, $F989/$H989, "")))</f>
        <v/>
      </c>
      <c r="K989" s="97"/>
      <c r="L989" s="42" t="str">
        <f t="array" ref="L989">IF($W989="", "", IFERROR(INDEX('Standard Runs'!$D$11:$D$65, MATCH(1, ('Standard Runs'!$F$11:$F$65&lt;=E989)*('Standard Runs'!$G$11:$G$65&gt;=E989), 0)), ""))</f>
        <v/>
      </c>
      <c r="M989" s="45" t="str">
        <f t="shared" si="166"/>
        <v/>
      </c>
      <c r="N989" s="97"/>
      <c r="O989" s="52" t="str">
        <f t="shared" si="167"/>
        <v/>
      </c>
      <c r="P989" s="53" t="str">
        <f>IF(OR($L989="", $M989=""), "", COUNTIFS($L$11:$L$2510, $L989, $M$11:$M$2510, "&lt;"&amp;$M989)+1+COUNTIFS($L$11:$L989, $L989, $M$11:$M989, $M989)-1)</f>
        <v/>
      </c>
      <c r="Q989" s="97"/>
      <c r="R989" s="57" t="str">
        <f t="array" ref="R989">IF(OR($L989="", $M989=""), "", MIN(IF($L$11:$L$2510=$L989, $M$11:$M$2510)))</f>
        <v/>
      </c>
      <c r="S989" s="18" t="str">
        <f t="array" ref="S989">IF(OR($L989="", $M989=""), "", AVERAGEIF($L$11:$L$2510, $L989, $M$11:$M$2510))</f>
        <v/>
      </c>
      <c r="T989" s="21" t="str">
        <f t="array" ref="T989">IF(OR($L989="", $M989=""), "", MAX(IF($L$11:$L$2510=$L989, $M$11:$M$2510)))</f>
        <v/>
      </c>
      <c r="U989" s="97"/>
      <c r="W989" s="26" t="str">
        <f t="shared" si="168"/>
        <v/>
      </c>
      <c r="X989" s="26" t="str">
        <f t="shared" si="169"/>
        <v/>
      </c>
      <c r="Z989" s="48" t="str">
        <f>IFERROR(INDEX('Standard Runs'!$E$11:$E$65, MATCH($L989, 'Standard Runs'!$D$11:$D$65, 0)), "")</f>
        <v/>
      </c>
      <c r="AB989" s="26" t="str">
        <f t="shared" si="170"/>
        <v/>
      </c>
      <c r="AC989" s="26" t="str">
        <f t="shared" si="171"/>
        <v/>
      </c>
      <c r="AE989" s="26" t="str">
        <f t="shared" si="172"/>
        <v/>
      </c>
      <c r="AG989" s="26" t="str">
        <f>IF($D989="", "", COUNTIF($D$11:$D$2510, "&gt;"&amp;$D989)+1+COUNTIF($D$11:$D989, $D989)-1)</f>
        <v/>
      </c>
      <c r="AH989" s="92" t="str">
        <f t="shared" si="173"/>
        <v/>
      </c>
      <c r="AJ989" s="26" t="str">
        <f t="shared" si="174"/>
        <v/>
      </c>
      <c r="AK989" s="26" t="str">
        <f t="shared" si="175"/>
        <v/>
      </c>
    </row>
    <row r="990" spans="1:37" x14ac:dyDescent="0.25">
      <c r="A990" s="97"/>
      <c r="B990" s="26" t="str">
        <f t="shared" si="165"/>
        <v/>
      </c>
      <c r="C990" s="97"/>
      <c r="D990" s="123"/>
      <c r="E990" s="124"/>
      <c r="F990" s="125"/>
      <c r="G990" s="97"/>
      <c r="H990" s="24" t="str">
        <f>IF($E990="", "", IFERROR(ROUND($E990*INDEX('Intro &amp; Setup'!$BY$8:$BY$9, MATCH($E$8, 'Intro &amp; Setup'!$BX$8:$BX$9, 0)), 2), ""))</f>
        <v/>
      </c>
      <c r="I990" s="18" t="str">
        <f>IF(OR($E990="", $F990=""), "", IF($E$8='Intro &amp; Setup'!$BX$9, $F990/$E990, IF($H$8='Intro &amp; Setup'!$BX$9, $F990/$H990, "")))</f>
        <v/>
      </c>
      <c r="J990" s="21" t="str">
        <f>IF(OR($E990="", $F990=""), "", IF($E$8='Intro &amp; Setup'!$BX$8, $F990/$E990, IF($H$8='Intro &amp; Setup'!$BX$8, $F990/$H990, "")))</f>
        <v/>
      </c>
      <c r="K990" s="97"/>
      <c r="L990" s="42" t="str">
        <f t="array" ref="L990">IF($W990="", "", IFERROR(INDEX('Standard Runs'!$D$11:$D$65, MATCH(1, ('Standard Runs'!$F$11:$F$65&lt;=E990)*('Standard Runs'!$G$11:$G$65&gt;=E990), 0)), ""))</f>
        <v/>
      </c>
      <c r="M990" s="45" t="str">
        <f t="shared" si="166"/>
        <v/>
      </c>
      <c r="N990" s="97"/>
      <c r="O990" s="52" t="str">
        <f t="shared" si="167"/>
        <v/>
      </c>
      <c r="P990" s="53" t="str">
        <f>IF(OR($L990="", $M990=""), "", COUNTIFS($L$11:$L$2510, $L990, $M$11:$M$2510, "&lt;"&amp;$M990)+1+COUNTIFS($L$11:$L990, $L990, $M$11:$M990, $M990)-1)</f>
        <v/>
      </c>
      <c r="Q990" s="97"/>
      <c r="R990" s="57" t="str">
        <f t="array" ref="R990">IF(OR($L990="", $M990=""), "", MIN(IF($L$11:$L$2510=$L990, $M$11:$M$2510)))</f>
        <v/>
      </c>
      <c r="S990" s="18" t="str">
        <f t="array" ref="S990">IF(OR($L990="", $M990=""), "", AVERAGEIF($L$11:$L$2510, $L990, $M$11:$M$2510))</f>
        <v/>
      </c>
      <c r="T990" s="21" t="str">
        <f t="array" ref="T990">IF(OR($L990="", $M990=""), "", MAX(IF($L$11:$L$2510=$L990, $M$11:$M$2510)))</f>
        <v/>
      </c>
      <c r="U990" s="97"/>
      <c r="W990" s="26" t="str">
        <f t="shared" si="168"/>
        <v/>
      </c>
      <c r="X990" s="26" t="str">
        <f t="shared" si="169"/>
        <v/>
      </c>
      <c r="Z990" s="48" t="str">
        <f>IFERROR(INDEX('Standard Runs'!$E$11:$E$65, MATCH($L990, 'Standard Runs'!$D$11:$D$65, 0)), "")</f>
        <v/>
      </c>
      <c r="AB990" s="26" t="str">
        <f t="shared" si="170"/>
        <v/>
      </c>
      <c r="AC990" s="26" t="str">
        <f t="shared" si="171"/>
        <v/>
      </c>
      <c r="AE990" s="26" t="str">
        <f t="shared" si="172"/>
        <v/>
      </c>
      <c r="AG990" s="26" t="str">
        <f>IF($D990="", "", COUNTIF($D$11:$D$2510, "&gt;"&amp;$D990)+1+COUNTIF($D$11:$D990, $D990)-1)</f>
        <v/>
      </c>
      <c r="AH990" s="92" t="str">
        <f t="shared" si="173"/>
        <v/>
      </c>
      <c r="AJ990" s="26" t="str">
        <f t="shared" si="174"/>
        <v/>
      </c>
      <c r="AK990" s="26" t="str">
        <f t="shared" si="175"/>
        <v/>
      </c>
    </row>
    <row r="991" spans="1:37" x14ac:dyDescent="0.25">
      <c r="A991" s="97"/>
      <c r="B991" s="26" t="str">
        <f t="shared" si="165"/>
        <v/>
      </c>
      <c r="C991" s="97"/>
      <c r="D991" s="123"/>
      <c r="E991" s="124"/>
      <c r="F991" s="125"/>
      <c r="G991" s="97"/>
      <c r="H991" s="24" t="str">
        <f>IF($E991="", "", IFERROR(ROUND($E991*INDEX('Intro &amp; Setup'!$BY$8:$BY$9, MATCH($E$8, 'Intro &amp; Setup'!$BX$8:$BX$9, 0)), 2), ""))</f>
        <v/>
      </c>
      <c r="I991" s="18" t="str">
        <f>IF(OR($E991="", $F991=""), "", IF($E$8='Intro &amp; Setup'!$BX$9, $F991/$E991, IF($H$8='Intro &amp; Setup'!$BX$9, $F991/$H991, "")))</f>
        <v/>
      </c>
      <c r="J991" s="21" t="str">
        <f>IF(OR($E991="", $F991=""), "", IF($E$8='Intro &amp; Setup'!$BX$8, $F991/$E991, IF($H$8='Intro &amp; Setup'!$BX$8, $F991/$H991, "")))</f>
        <v/>
      </c>
      <c r="K991" s="97"/>
      <c r="L991" s="42" t="str">
        <f t="array" ref="L991">IF($W991="", "", IFERROR(INDEX('Standard Runs'!$D$11:$D$65, MATCH(1, ('Standard Runs'!$F$11:$F$65&lt;=E991)*('Standard Runs'!$G$11:$G$65&gt;=E991), 0)), ""))</f>
        <v/>
      </c>
      <c r="M991" s="45" t="str">
        <f t="shared" si="166"/>
        <v/>
      </c>
      <c r="N991" s="97"/>
      <c r="O991" s="52" t="str">
        <f t="shared" si="167"/>
        <v/>
      </c>
      <c r="P991" s="53" t="str">
        <f>IF(OR($L991="", $M991=""), "", COUNTIFS($L$11:$L$2510, $L991, $M$11:$M$2510, "&lt;"&amp;$M991)+1+COUNTIFS($L$11:$L991, $L991, $M$11:$M991, $M991)-1)</f>
        <v/>
      </c>
      <c r="Q991" s="97"/>
      <c r="R991" s="57" t="str">
        <f t="array" ref="R991">IF(OR($L991="", $M991=""), "", MIN(IF($L$11:$L$2510=$L991, $M$11:$M$2510)))</f>
        <v/>
      </c>
      <c r="S991" s="18" t="str">
        <f t="array" ref="S991">IF(OR($L991="", $M991=""), "", AVERAGEIF($L$11:$L$2510, $L991, $M$11:$M$2510))</f>
        <v/>
      </c>
      <c r="T991" s="21" t="str">
        <f t="array" ref="T991">IF(OR($L991="", $M991=""), "", MAX(IF($L$11:$L$2510=$L991, $M$11:$M$2510)))</f>
        <v/>
      </c>
      <c r="U991" s="97"/>
      <c r="W991" s="26" t="str">
        <f t="shared" si="168"/>
        <v/>
      </c>
      <c r="X991" s="26" t="str">
        <f t="shared" si="169"/>
        <v/>
      </c>
      <c r="Z991" s="48" t="str">
        <f>IFERROR(INDEX('Standard Runs'!$E$11:$E$65, MATCH($L991, 'Standard Runs'!$D$11:$D$65, 0)), "")</f>
        <v/>
      </c>
      <c r="AB991" s="26" t="str">
        <f t="shared" si="170"/>
        <v/>
      </c>
      <c r="AC991" s="26" t="str">
        <f t="shared" si="171"/>
        <v/>
      </c>
      <c r="AE991" s="26" t="str">
        <f t="shared" si="172"/>
        <v/>
      </c>
      <c r="AG991" s="26" t="str">
        <f>IF($D991="", "", COUNTIF($D$11:$D$2510, "&gt;"&amp;$D991)+1+COUNTIF($D$11:$D991, $D991)-1)</f>
        <v/>
      </c>
      <c r="AH991" s="92" t="str">
        <f t="shared" si="173"/>
        <v/>
      </c>
      <c r="AJ991" s="26" t="str">
        <f t="shared" si="174"/>
        <v/>
      </c>
      <c r="AK991" s="26" t="str">
        <f t="shared" si="175"/>
        <v/>
      </c>
    </row>
    <row r="992" spans="1:37" x14ac:dyDescent="0.25">
      <c r="A992" s="97"/>
      <c r="B992" s="26" t="str">
        <f t="shared" si="165"/>
        <v/>
      </c>
      <c r="C992" s="97"/>
      <c r="D992" s="123"/>
      <c r="E992" s="124"/>
      <c r="F992" s="125"/>
      <c r="G992" s="97"/>
      <c r="H992" s="24" t="str">
        <f>IF($E992="", "", IFERROR(ROUND($E992*INDEX('Intro &amp; Setup'!$BY$8:$BY$9, MATCH($E$8, 'Intro &amp; Setup'!$BX$8:$BX$9, 0)), 2), ""))</f>
        <v/>
      </c>
      <c r="I992" s="18" t="str">
        <f>IF(OR($E992="", $F992=""), "", IF($E$8='Intro &amp; Setup'!$BX$9, $F992/$E992, IF($H$8='Intro &amp; Setup'!$BX$9, $F992/$H992, "")))</f>
        <v/>
      </c>
      <c r="J992" s="21" t="str">
        <f>IF(OR($E992="", $F992=""), "", IF($E$8='Intro &amp; Setup'!$BX$8, $F992/$E992, IF($H$8='Intro &amp; Setup'!$BX$8, $F992/$H992, "")))</f>
        <v/>
      </c>
      <c r="K992" s="97"/>
      <c r="L992" s="42" t="str">
        <f t="array" ref="L992">IF($W992="", "", IFERROR(INDEX('Standard Runs'!$D$11:$D$65, MATCH(1, ('Standard Runs'!$F$11:$F$65&lt;=E992)*('Standard Runs'!$G$11:$G$65&gt;=E992), 0)), ""))</f>
        <v/>
      </c>
      <c r="M992" s="45" t="str">
        <f t="shared" si="166"/>
        <v/>
      </c>
      <c r="N992" s="97"/>
      <c r="O992" s="52" t="str">
        <f t="shared" si="167"/>
        <v/>
      </c>
      <c r="P992" s="53" t="str">
        <f>IF(OR($L992="", $M992=""), "", COUNTIFS($L$11:$L$2510, $L992, $M$11:$M$2510, "&lt;"&amp;$M992)+1+COUNTIFS($L$11:$L992, $L992, $M$11:$M992, $M992)-1)</f>
        <v/>
      </c>
      <c r="Q992" s="97"/>
      <c r="R992" s="57" t="str">
        <f t="array" ref="R992">IF(OR($L992="", $M992=""), "", MIN(IF($L$11:$L$2510=$L992, $M$11:$M$2510)))</f>
        <v/>
      </c>
      <c r="S992" s="18" t="str">
        <f t="array" ref="S992">IF(OR($L992="", $M992=""), "", AVERAGEIF($L$11:$L$2510, $L992, $M$11:$M$2510))</f>
        <v/>
      </c>
      <c r="T992" s="21" t="str">
        <f t="array" ref="T992">IF(OR($L992="", $M992=""), "", MAX(IF($L$11:$L$2510=$L992, $M$11:$M$2510)))</f>
        <v/>
      </c>
      <c r="U992" s="97"/>
      <c r="W992" s="26" t="str">
        <f t="shared" si="168"/>
        <v/>
      </c>
      <c r="X992" s="26" t="str">
        <f t="shared" si="169"/>
        <v/>
      </c>
      <c r="Z992" s="48" t="str">
        <f>IFERROR(INDEX('Standard Runs'!$E$11:$E$65, MATCH($L992, 'Standard Runs'!$D$11:$D$65, 0)), "")</f>
        <v/>
      </c>
      <c r="AB992" s="26" t="str">
        <f t="shared" si="170"/>
        <v/>
      </c>
      <c r="AC992" s="26" t="str">
        <f t="shared" si="171"/>
        <v/>
      </c>
      <c r="AE992" s="26" t="str">
        <f t="shared" si="172"/>
        <v/>
      </c>
      <c r="AG992" s="26" t="str">
        <f>IF($D992="", "", COUNTIF($D$11:$D$2510, "&gt;"&amp;$D992)+1+COUNTIF($D$11:$D992, $D992)-1)</f>
        <v/>
      </c>
      <c r="AH992" s="92" t="str">
        <f t="shared" si="173"/>
        <v/>
      </c>
      <c r="AJ992" s="26" t="str">
        <f t="shared" si="174"/>
        <v/>
      </c>
      <c r="AK992" s="26" t="str">
        <f t="shared" si="175"/>
        <v/>
      </c>
    </row>
    <row r="993" spans="1:37" x14ac:dyDescent="0.25">
      <c r="A993" s="97"/>
      <c r="B993" s="26" t="str">
        <f t="shared" si="165"/>
        <v/>
      </c>
      <c r="C993" s="97"/>
      <c r="D993" s="123"/>
      <c r="E993" s="124"/>
      <c r="F993" s="125"/>
      <c r="G993" s="97"/>
      <c r="H993" s="24" t="str">
        <f>IF($E993="", "", IFERROR(ROUND($E993*INDEX('Intro &amp; Setup'!$BY$8:$BY$9, MATCH($E$8, 'Intro &amp; Setup'!$BX$8:$BX$9, 0)), 2), ""))</f>
        <v/>
      </c>
      <c r="I993" s="18" t="str">
        <f>IF(OR($E993="", $F993=""), "", IF($E$8='Intro &amp; Setup'!$BX$9, $F993/$E993, IF($H$8='Intro &amp; Setup'!$BX$9, $F993/$H993, "")))</f>
        <v/>
      </c>
      <c r="J993" s="21" t="str">
        <f>IF(OR($E993="", $F993=""), "", IF($E$8='Intro &amp; Setup'!$BX$8, $F993/$E993, IF($H$8='Intro &amp; Setup'!$BX$8, $F993/$H993, "")))</f>
        <v/>
      </c>
      <c r="K993" s="97"/>
      <c r="L993" s="42" t="str">
        <f t="array" ref="L993">IF($W993="", "", IFERROR(INDEX('Standard Runs'!$D$11:$D$65, MATCH(1, ('Standard Runs'!$F$11:$F$65&lt;=E993)*('Standard Runs'!$G$11:$G$65&gt;=E993), 0)), ""))</f>
        <v/>
      </c>
      <c r="M993" s="45" t="str">
        <f t="shared" si="166"/>
        <v/>
      </c>
      <c r="N993" s="97"/>
      <c r="O993" s="52" t="str">
        <f t="shared" si="167"/>
        <v/>
      </c>
      <c r="P993" s="53" t="str">
        <f>IF(OR($L993="", $M993=""), "", COUNTIFS($L$11:$L$2510, $L993, $M$11:$M$2510, "&lt;"&amp;$M993)+1+COUNTIFS($L$11:$L993, $L993, $M$11:$M993, $M993)-1)</f>
        <v/>
      </c>
      <c r="Q993" s="97"/>
      <c r="R993" s="57" t="str">
        <f t="array" ref="R993">IF(OR($L993="", $M993=""), "", MIN(IF($L$11:$L$2510=$L993, $M$11:$M$2510)))</f>
        <v/>
      </c>
      <c r="S993" s="18" t="str">
        <f t="array" ref="S993">IF(OR($L993="", $M993=""), "", AVERAGEIF($L$11:$L$2510, $L993, $M$11:$M$2510))</f>
        <v/>
      </c>
      <c r="T993" s="21" t="str">
        <f t="array" ref="T993">IF(OR($L993="", $M993=""), "", MAX(IF($L$11:$L$2510=$L993, $M$11:$M$2510)))</f>
        <v/>
      </c>
      <c r="U993" s="97"/>
      <c r="W993" s="26" t="str">
        <f t="shared" si="168"/>
        <v/>
      </c>
      <c r="X993" s="26" t="str">
        <f t="shared" si="169"/>
        <v/>
      </c>
      <c r="Z993" s="48" t="str">
        <f>IFERROR(INDEX('Standard Runs'!$E$11:$E$65, MATCH($L993, 'Standard Runs'!$D$11:$D$65, 0)), "")</f>
        <v/>
      </c>
      <c r="AB993" s="26" t="str">
        <f t="shared" si="170"/>
        <v/>
      </c>
      <c r="AC993" s="26" t="str">
        <f t="shared" si="171"/>
        <v/>
      </c>
      <c r="AE993" s="26" t="str">
        <f t="shared" si="172"/>
        <v/>
      </c>
      <c r="AG993" s="26" t="str">
        <f>IF($D993="", "", COUNTIF($D$11:$D$2510, "&gt;"&amp;$D993)+1+COUNTIF($D$11:$D993, $D993)-1)</f>
        <v/>
      </c>
      <c r="AH993" s="92" t="str">
        <f t="shared" si="173"/>
        <v/>
      </c>
      <c r="AJ993" s="26" t="str">
        <f t="shared" si="174"/>
        <v/>
      </c>
      <c r="AK993" s="26" t="str">
        <f t="shared" si="175"/>
        <v/>
      </c>
    </row>
    <row r="994" spans="1:37" x14ac:dyDescent="0.25">
      <c r="A994" s="97"/>
      <c r="B994" s="26" t="str">
        <f t="shared" si="165"/>
        <v/>
      </c>
      <c r="C994" s="97"/>
      <c r="D994" s="123"/>
      <c r="E994" s="124"/>
      <c r="F994" s="125"/>
      <c r="G994" s="97"/>
      <c r="H994" s="24" t="str">
        <f>IF($E994="", "", IFERROR(ROUND($E994*INDEX('Intro &amp; Setup'!$BY$8:$BY$9, MATCH($E$8, 'Intro &amp; Setup'!$BX$8:$BX$9, 0)), 2), ""))</f>
        <v/>
      </c>
      <c r="I994" s="18" t="str">
        <f>IF(OR($E994="", $F994=""), "", IF($E$8='Intro &amp; Setup'!$BX$9, $F994/$E994, IF($H$8='Intro &amp; Setup'!$BX$9, $F994/$H994, "")))</f>
        <v/>
      </c>
      <c r="J994" s="21" t="str">
        <f>IF(OR($E994="", $F994=""), "", IF($E$8='Intro &amp; Setup'!$BX$8, $F994/$E994, IF($H$8='Intro &amp; Setup'!$BX$8, $F994/$H994, "")))</f>
        <v/>
      </c>
      <c r="K994" s="97"/>
      <c r="L994" s="42" t="str">
        <f t="array" ref="L994">IF($W994="", "", IFERROR(INDEX('Standard Runs'!$D$11:$D$65, MATCH(1, ('Standard Runs'!$F$11:$F$65&lt;=E994)*('Standard Runs'!$G$11:$G$65&gt;=E994), 0)), ""))</f>
        <v/>
      </c>
      <c r="M994" s="45" t="str">
        <f t="shared" si="166"/>
        <v/>
      </c>
      <c r="N994" s="97"/>
      <c r="O994" s="52" t="str">
        <f t="shared" si="167"/>
        <v/>
      </c>
      <c r="P994" s="53" t="str">
        <f>IF(OR($L994="", $M994=""), "", COUNTIFS($L$11:$L$2510, $L994, $M$11:$M$2510, "&lt;"&amp;$M994)+1+COUNTIFS($L$11:$L994, $L994, $M$11:$M994, $M994)-1)</f>
        <v/>
      </c>
      <c r="Q994" s="97"/>
      <c r="R994" s="57" t="str">
        <f t="array" ref="R994">IF(OR($L994="", $M994=""), "", MIN(IF($L$11:$L$2510=$L994, $M$11:$M$2510)))</f>
        <v/>
      </c>
      <c r="S994" s="18" t="str">
        <f t="array" ref="S994">IF(OR($L994="", $M994=""), "", AVERAGEIF($L$11:$L$2510, $L994, $M$11:$M$2510))</f>
        <v/>
      </c>
      <c r="T994" s="21" t="str">
        <f t="array" ref="T994">IF(OR($L994="", $M994=""), "", MAX(IF($L$11:$L$2510=$L994, $M$11:$M$2510)))</f>
        <v/>
      </c>
      <c r="U994" s="97"/>
      <c r="W994" s="26" t="str">
        <f t="shared" si="168"/>
        <v/>
      </c>
      <c r="X994" s="26" t="str">
        <f t="shared" si="169"/>
        <v/>
      </c>
      <c r="Z994" s="48" t="str">
        <f>IFERROR(INDEX('Standard Runs'!$E$11:$E$65, MATCH($L994, 'Standard Runs'!$D$11:$D$65, 0)), "")</f>
        <v/>
      </c>
      <c r="AB994" s="26" t="str">
        <f t="shared" si="170"/>
        <v/>
      </c>
      <c r="AC994" s="26" t="str">
        <f t="shared" si="171"/>
        <v/>
      </c>
      <c r="AE994" s="26" t="str">
        <f t="shared" si="172"/>
        <v/>
      </c>
      <c r="AG994" s="26" t="str">
        <f>IF($D994="", "", COUNTIF($D$11:$D$2510, "&gt;"&amp;$D994)+1+COUNTIF($D$11:$D994, $D994)-1)</f>
        <v/>
      </c>
      <c r="AH994" s="92" t="str">
        <f t="shared" si="173"/>
        <v/>
      </c>
      <c r="AJ994" s="26" t="str">
        <f t="shared" si="174"/>
        <v/>
      </c>
      <c r="AK994" s="26" t="str">
        <f t="shared" si="175"/>
        <v/>
      </c>
    </row>
    <row r="995" spans="1:37" x14ac:dyDescent="0.25">
      <c r="A995" s="97"/>
      <c r="B995" s="26" t="str">
        <f t="shared" si="165"/>
        <v/>
      </c>
      <c r="C995" s="97"/>
      <c r="D995" s="123"/>
      <c r="E995" s="124"/>
      <c r="F995" s="125"/>
      <c r="G995" s="97"/>
      <c r="H995" s="24" t="str">
        <f>IF($E995="", "", IFERROR(ROUND($E995*INDEX('Intro &amp; Setup'!$BY$8:$BY$9, MATCH($E$8, 'Intro &amp; Setup'!$BX$8:$BX$9, 0)), 2), ""))</f>
        <v/>
      </c>
      <c r="I995" s="18" t="str">
        <f>IF(OR($E995="", $F995=""), "", IF($E$8='Intro &amp; Setup'!$BX$9, $F995/$E995, IF($H$8='Intro &amp; Setup'!$BX$9, $F995/$H995, "")))</f>
        <v/>
      </c>
      <c r="J995" s="21" t="str">
        <f>IF(OR($E995="", $F995=""), "", IF($E$8='Intro &amp; Setup'!$BX$8, $F995/$E995, IF($H$8='Intro &amp; Setup'!$BX$8, $F995/$H995, "")))</f>
        <v/>
      </c>
      <c r="K995" s="97"/>
      <c r="L995" s="42" t="str">
        <f t="array" ref="L995">IF($W995="", "", IFERROR(INDEX('Standard Runs'!$D$11:$D$65, MATCH(1, ('Standard Runs'!$F$11:$F$65&lt;=E995)*('Standard Runs'!$G$11:$G$65&gt;=E995), 0)), ""))</f>
        <v/>
      </c>
      <c r="M995" s="45" t="str">
        <f t="shared" si="166"/>
        <v/>
      </c>
      <c r="N995" s="97"/>
      <c r="O995" s="52" t="str">
        <f t="shared" si="167"/>
        <v/>
      </c>
      <c r="P995" s="53" t="str">
        <f>IF(OR($L995="", $M995=""), "", COUNTIFS($L$11:$L$2510, $L995, $M$11:$M$2510, "&lt;"&amp;$M995)+1+COUNTIFS($L$11:$L995, $L995, $M$11:$M995, $M995)-1)</f>
        <v/>
      </c>
      <c r="Q995" s="97"/>
      <c r="R995" s="57" t="str">
        <f t="array" ref="R995">IF(OR($L995="", $M995=""), "", MIN(IF($L$11:$L$2510=$L995, $M$11:$M$2510)))</f>
        <v/>
      </c>
      <c r="S995" s="18" t="str">
        <f t="array" ref="S995">IF(OR($L995="", $M995=""), "", AVERAGEIF($L$11:$L$2510, $L995, $M$11:$M$2510))</f>
        <v/>
      </c>
      <c r="T995" s="21" t="str">
        <f t="array" ref="T995">IF(OR($L995="", $M995=""), "", MAX(IF($L$11:$L$2510=$L995, $M$11:$M$2510)))</f>
        <v/>
      </c>
      <c r="U995" s="97"/>
      <c r="W995" s="26" t="str">
        <f t="shared" si="168"/>
        <v/>
      </c>
      <c r="X995" s="26" t="str">
        <f t="shared" si="169"/>
        <v/>
      </c>
      <c r="Z995" s="48" t="str">
        <f>IFERROR(INDEX('Standard Runs'!$E$11:$E$65, MATCH($L995, 'Standard Runs'!$D$11:$D$65, 0)), "")</f>
        <v/>
      </c>
      <c r="AB995" s="26" t="str">
        <f t="shared" si="170"/>
        <v/>
      </c>
      <c r="AC995" s="26" t="str">
        <f t="shared" si="171"/>
        <v/>
      </c>
      <c r="AE995" s="26" t="str">
        <f t="shared" si="172"/>
        <v/>
      </c>
      <c r="AG995" s="26" t="str">
        <f>IF($D995="", "", COUNTIF($D$11:$D$2510, "&gt;"&amp;$D995)+1+COUNTIF($D$11:$D995, $D995)-1)</f>
        <v/>
      </c>
      <c r="AH995" s="92" t="str">
        <f t="shared" si="173"/>
        <v/>
      </c>
      <c r="AJ995" s="26" t="str">
        <f t="shared" si="174"/>
        <v/>
      </c>
      <c r="AK995" s="26" t="str">
        <f t="shared" si="175"/>
        <v/>
      </c>
    </row>
    <row r="996" spans="1:37" x14ac:dyDescent="0.25">
      <c r="A996" s="97"/>
      <c r="B996" s="26" t="str">
        <f t="shared" si="165"/>
        <v/>
      </c>
      <c r="C996" s="97"/>
      <c r="D996" s="123"/>
      <c r="E996" s="124"/>
      <c r="F996" s="125"/>
      <c r="G996" s="97"/>
      <c r="H996" s="24" t="str">
        <f>IF($E996="", "", IFERROR(ROUND($E996*INDEX('Intro &amp; Setup'!$BY$8:$BY$9, MATCH($E$8, 'Intro &amp; Setup'!$BX$8:$BX$9, 0)), 2), ""))</f>
        <v/>
      </c>
      <c r="I996" s="18" t="str">
        <f>IF(OR($E996="", $F996=""), "", IF($E$8='Intro &amp; Setup'!$BX$9, $F996/$E996, IF($H$8='Intro &amp; Setup'!$BX$9, $F996/$H996, "")))</f>
        <v/>
      </c>
      <c r="J996" s="21" t="str">
        <f>IF(OR($E996="", $F996=""), "", IF($E$8='Intro &amp; Setup'!$BX$8, $F996/$E996, IF($H$8='Intro &amp; Setup'!$BX$8, $F996/$H996, "")))</f>
        <v/>
      </c>
      <c r="K996" s="97"/>
      <c r="L996" s="42" t="str">
        <f t="array" ref="L996">IF($W996="", "", IFERROR(INDEX('Standard Runs'!$D$11:$D$65, MATCH(1, ('Standard Runs'!$F$11:$F$65&lt;=E996)*('Standard Runs'!$G$11:$G$65&gt;=E996), 0)), ""))</f>
        <v/>
      </c>
      <c r="M996" s="45" t="str">
        <f t="shared" si="166"/>
        <v/>
      </c>
      <c r="N996" s="97"/>
      <c r="O996" s="52" t="str">
        <f t="shared" si="167"/>
        <v/>
      </c>
      <c r="P996" s="53" t="str">
        <f>IF(OR($L996="", $M996=""), "", COUNTIFS($L$11:$L$2510, $L996, $M$11:$M$2510, "&lt;"&amp;$M996)+1+COUNTIFS($L$11:$L996, $L996, $M$11:$M996, $M996)-1)</f>
        <v/>
      </c>
      <c r="Q996" s="97"/>
      <c r="R996" s="57" t="str">
        <f t="array" ref="R996">IF(OR($L996="", $M996=""), "", MIN(IF($L$11:$L$2510=$L996, $M$11:$M$2510)))</f>
        <v/>
      </c>
      <c r="S996" s="18" t="str">
        <f t="array" ref="S996">IF(OR($L996="", $M996=""), "", AVERAGEIF($L$11:$L$2510, $L996, $M$11:$M$2510))</f>
        <v/>
      </c>
      <c r="T996" s="21" t="str">
        <f t="array" ref="T996">IF(OR($L996="", $M996=""), "", MAX(IF($L$11:$L$2510=$L996, $M$11:$M$2510)))</f>
        <v/>
      </c>
      <c r="U996" s="97"/>
      <c r="W996" s="26" t="str">
        <f t="shared" si="168"/>
        <v/>
      </c>
      <c r="X996" s="26" t="str">
        <f t="shared" si="169"/>
        <v/>
      </c>
      <c r="Z996" s="48" t="str">
        <f>IFERROR(INDEX('Standard Runs'!$E$11:$E$65, MATCH($L996, 'Standard Runs'!$D$11:$D$65, 0)), "")</f>
        <v/>
      </c>
      <c r="AB996" s="26" t="str">
        <f t="shared" si="170"/>
        <v/>
      </c>
      <c r="AC996" s="26" t="str">
        <f t="shared" si="171"/>
        <v/>
      </c>
      <c r="AE996" s="26" t="str">
        <f t="shared" si="172"/>
        <v/>
      </c>
      <c r="AG996" s="26" t="str">
        <f>IF($D996="", "", COUNTIF($D$11:$D$2510, "&gt;"&amp;$D996)+1+COUNTIF($D$11:$D996, $D996)-1)</f>
        <v/>
      </c>
      <c r="AH996" s="92" t="str">
        <f t="shared" si="173"/>
        <v/>
      </c>
      <c r="AJ996" s="26" t="str">
        <f t="shared" si="174"/>
        <v/>
      </c>
      <c r="AK996" s="26" t="str">
        <f t="shared" si="175"/>
        <v/>
      </c>
    </row>
    <row r="997" spans="1:37" x14ac:dyDescent="0.25">
      <c r="A997" s="97"/>
      <c r="B997" s="26" t="str">
        <f t="shared" si="165"/>
        <v/>
      </c>
      <c r="C997" s="97"/>
      <c r="D997" s="123"/>
      <c r="E997" s="124"/>
      <c r="F997" s="125"/>
      <c r="G997" s="97"/>
      <c r="H997" s="24" t="str">
        <f>IF($E997="", "", IFERROR(ROUND($E997*INDEX('Intro &amp; Setup'!$BY$8:$BY$9, MATCH($E$8, 'Intro &amp; Setup'!$BX$8:$BX$9, 0)), 2), ""))</f>
        <v/>
      </c>
      <c r="I997" s="18" t="str">
        <f>IF(OR($E997="", $F997=""), "", IF($E$8='Intro &amp; Setup'!$BX$9, $F997/$E997, IF($H$8='Intro &amp; Setup'!$BX$9, $F997/$H997, "")))</f>
        <v/>
      </c>
      <c r="J997" s="21" t="str">
        <f>IF(OR($E997="", $F997=""), "", IF($E$8='Intro &amp; Setup'!$BX$8, $F997/$E997, IF($H$8='Intro &amp; Setup'!$BX$8, $F997/$H997, "")))</f>
        <v/>
      </c>
      <c r="K997" s="97"/>
      <c r="L997" s="42" t="str">
        <f t="array" ref="L997">IF($W997="", "", IFERROR(INDEX('Standard Runs'!$D$11:$D$65, MATCH(1, ('Standard Runs'!$F$11:$F$65&lt;=E997)*('Standard Runs'!$G$11:$G$65&gt;=E997), 0)), ""))</f>
        <v/>
      </c>
      <c r="M997" s="45" t="str">
        <f t="shared" si="166"/>
        <v/>
      </c>
      <c r="N997" s="97"/>
      <c r="O997" s="52" t="str">
        <f t="shared" si="167"/>
        <v/>
      </c>
      <c r="P997" s="53" t="str">
        <f>IF(OR($L997="", $M997=""), "", COUNTIFS($L$11:$L$2510, $L997, $M$11:$M$2510, "&lt;"&amp;$M997)+1+COUNTIFS($L$11:$L997, $L997, $M$11:$M997, $M997)-1)</f>
        <v/>
      </c>
      <c r="Q997" s="97"/>
      <c r="R997" s="57" t="str">
        <f t="array" ref="R997">IF(OR($L997="", $M997=""), "", MIN(IF($L$11:$L$2510=$L997, $M$11:$M$2510)))</f>
        <v/>
      </c>
      <c r="S997" s="18" t="str">
        <f t="array" ref="S997">IF(OR($L997="", $M997=""), "", AVERAGEIF($L$11:$L$2510, $L997, $M$11:$M$2510))</f>
        <v/>
      </c>
      <c r="T997" s="21" t="str">
        <f t="array" ref="T997">IF(OR($L997="", $M997=""), "", MAX(IF($L$11:$L$2510=$L997, $M$11:$M$2510)))</f>
        <v/>
      </c>
      <c r="U997" s="97"/>
      <c r="W997" s="26" t="str">
        <f t="shared" si="168"/>
        <v/>
      </c>
      <c r="X997" s="26" t="str">
        <f t="shared" si="169"/>
        <v/>
      </c>
      <c r="Z997" s="48" t="str">
        <f>IFERROR(INDEX('Standard Runs'!$E$11:$E$65, MATCH($L997, 'Standard Runs'!$D$11:$D$65, 0)), "")</f>
        <v/>
      </c>
      <c r="AB997" s="26" t="str">
        <f t="shared" si="170"/>
        <v/>
      </c>
      <c r="AC997" s="26" t="str">
        <f t="shared" si="171"/>
        <v/>
      </c>
      <c r="AE997" s="26" t="str">
        <f t="shared" si="172"/>
        <v/>
      </c>
      <c r="AG997" s="26" t="str">
        <f>IF($D997="", "", COUNTIF($D$11:$D$2510, "&gt;"&amp;$D997)+1+COUNTIF($D$11:$D997, $D997)-1)</f>
        <v/>
      </c>
      <c r="AH997" s="92" t="str">
        <f t="shared" si="173"/>
        <v/>
      </c>
      <c r="AJ997" s="26" t="str">
        <f t="shared" si="174"/>
        <v/>
      </c>
      <c r="AK997" s="26" t="str">
        <f t="shared" si="175"/>
        <v/>
      </c>
    </row>
    <row r="998" spans="1:37" x14ac:dyDescent="0.25">
      <c r="A998" s="97"/>
      <c r="B998" s="26" t="str">
        <f t="shared" si="165"/>
        <v/>
      </c>
      <c r="C998" s="97"/>
      <c r="D998" s="123"/>
      <c r="E998" s="124"/>
      <c r="F998" s="125"/>
      <c r="G998" s="97"/>
      <c r="H998" s="24" t="str">
        <f>IF($E998="", "", IFERROR(ROUND($E998*INDEX('Intro &amp; Setup'!$BY$8:$BY$9, MATCH($E$8, 'Intro &amp; Setup'!$BX$8:$BX$9, 0)), 2), ""))</f>
        <v/>
      </c>
      <c r="I998" s="18" t="str">
        <f>IF(OR($E998="", $F998=""), "", IF($E$8='Intro &amp; Setup'!$BX$9, $F998/$E998, IF($H$8='Intro &amp; Setup'!$BX$9, $F998/$H998, "")))</f>
        <v/>
      </c>
      <c r="J998" s="21" t="str">
        <f>IF(OR($E998="", $F998=""), "", IF($E$8='Intro &amp; Setup'!$BX$8, $F998/$E998, IF($H$8='Intro &amp; Setup'!$BX$8, $F998/$H998, "")))</f>
        <v/>
      </c>
      <c r="K998" s="97"/>
      <c r="L998" s="42" t="str">
        <f t="array" ref="L998">IF($W998="", "", IFERROR(INDEX('Standard Runs'!$D$11:$D$65, MATCH(1, ('Standard Runs'!$F$11:$F$65&lt;=E998)*('Standard Runs'!$G$11:$G$65&gt;=E998), 0)), ""))</f>
        <v/>
      </c>
      <c r="M998" s="45" t="str">
        <f t="shared" si="166"/>
        <v/>
      </c>
      <c r="N998" s="97"/>
      <c r="O998" s="52" t="str">
        <f t="shared" si="167"/>
        <v/>
      </c>
      <c r="P998" s="53" t="str">
        <f>IF(OR($L998="", $M998=""), "", COUNTIFS($L$11:$L$2510, $L998, $M$11:$M$2510, "&lt;"&amp;$M998)+1+COUNTIFS($L$11:$L998, $L998, $M$11:$M998, $M998)-1)</f>
        <v/>
      </c>
      <c r="Q998" s="97"/>
      <c r="R998" s="57" t="str">
        <f t="array" ref="R998">IF(OR($L998="", $M998=""), "", MIN(IF($L$11:$L$2510=$L998, $M$11:$M$2510)))</f>
        <v/>
      </c>
      <c r="S998" s="18" t="str">
        <f t="array" ref="S998">IF(OR($L998="", $M998=""), "", AVERAGEIF($L$11:$L$2510, $L998, $M$11:$M$2510))</f>
        <v/>
      </c>
      <c r="T998" s="21" t="str">
        <f t="array" ref="T998">IF(OR($L998="", $M998=""), "", MAX(IF($L$11:$L$2510=$L998, $M$11:$M$2510)))</f>
        <v/>
      </c>
      <c r="U998" s="97"/>
      <c r="W998" s="26" t="str">
        <f t="shared" si="168"/>
        <v/>
      </c>
      <c r="X998" s="26" t="str">
        <f t="shared" si="169"/>
        <v/>
      </c>
      <c r="Z998" s="48" t="str">
        <f>IFERROR(INDEX('Standard Runs'!$E$11:$E$65, MATCH($L998, 'Standard Runs'!$D$11:$D$65, 0)), "")</f>
        <v/>
      </c>
      <c r="AB998" s="26" t="str">
        <f t="shared" si="170"/>
        <v/>
      </c>
      <c r="AC998" s="26" t="str">
        <f t="shared" si="171"/>
        <v/>
      </c>
      <c r="AE998" s="26" t="str">
        <f t="shared" si="172"/>
        <v/>
      </c>
      <c r="AG998" s="26" t="str">
        <f>IF($D998="", "", COUNTIF($D$11:$D$2510, "&gt;"&amp;$D998)+1+COUNTIF($D$11:$D998, $D998)-1)</f>
        <v/>
      </c>
      <c r="AH998" s="92" t="str">
        <f t="shared" si="173"/>
        <v/>
      </c>
      <c r="AJ998" s="26" t="str">
        <f t="shared" si="174"/>
        <v/>
      </c>
      <c r="AK998" s="26" t="str">
        <f t="shared" si="175"/>
        <v/>
      </c>
    </row>
    <row r="999" spans="1:37" x14ac:dyDescent="0.25">
      <c r="A999" s="97"/>
      <c r="B999" s="26" t="str">
        <f t="shared" si="165"/>
        <v/>
      </c>
      <c r="C999" s="97"/>
      <c r="D999" s="123"/>
      <c r="E999" s="124"/>
      <c r="F999" s="125"/>
      <c r="G999" s="97"/>
      <c r="H999" s="24" t="str">
        <f>IF($E999="", "", IFERROR(ROUND($E999*INDEX('Intro &amp; Setup'!$BY$8:$BY$9, MATCH($E$8, 'Intro &amp; Setup'!$BX$8:$BX$9, 0)), 2), ""))</f>
        <v/>
      </c>
      <c r="I999" s="18" t="str">
        <f>IF(OR($E999="", $F999=""), "", IF($E$8='Intro &amp; Setup'!$BX$9, $F999/$E999, IF($H$8='Intro &amp; Setup'!$BX$9, $F999/$H999, "")))</f>
        <v/>
      </c>
      <c r="J999" s="21" t="str">
        <f>IF(OR($E999="", $F999=""), "", IF($E$8='Intro &amp; Setup'!$BX$8, $F999/$E999, IF($H$8='Intro &amp; Setup'!$BX$8, $F999/$H999, "")))</f>
        <v/>
      </c>
      <c r="K999" s="97"/>
      <c r="L999" s="42" t="str">
        <f t="array" ref="L999">IF($W999="", "", IFERROR(INDEX('Standard Runs'!$D$11:$D$65, MATCH(1, ('Standard Runs'!$F$11:$F$65&lt;=E999)*('Standard Runs'!$G$11:$G$65&gt;=E999), 0)), ""))</f>
        <v/>
      </c>
      <c r="M999" s="45" t="str">
        <f t="shared" si="166"/>
        <v/>
      </c>
      <c r="N999" s="97"/>
      <c r="O999" s="52" t="str">
        <f t="shared" si="167"/>
        <v/>
      </c>
      <c r="P999" s="53" t="str">
        <f>IF(OR($L999="", $M999=""), "", COUNTIFS($L$11:$L$2510, $L999, $M$11:$M$2510, "&lt;"&amp;$M999)+1+COUNTIFS($L$11:$L999, $L999, $M$11:$M999, $M999)-1)</f>
        <v/>
      </c>
      <c r="Q999" s="97"/>
      <c r="R999" s="57" t="str">
        <f t="array" ref="R999">IF(OR($L999="", $M999=""), "", MIN(IF($L$11:$L$2510=$L999, $M$11:$M$2510)))</f>
        <v/>
      </c>
      <c r="S999" s="18" t="str">
        <f t="array" ref="S999">IF(OR($L999="", $M999=""), "", AVERAGEIF($L$11:$L$2510, $L999, $M$11:$M$2510))</f>
        <v/>
      </c>
      <c r="T999" s="21" t="str">
        <f t="array" ref="T999">IF(OR($L999="", $M999=""), "", MAX(IF($L$11:$L$2510=$L999, $M$11:$M$2510)))</f>
        <v/>
      </c>
      <c r="U999" s="97"/>
      <c r="W999" s="26" t="str">
        <f t="shared" si="168"/>
        <v/>
      </c>
      <c r="X999" s="26" t="str">
        <f t="shared" si="169"/>
        <v/>
      </c>
      <c r="Z999" s="48" t="str">
        <f>IFERROR(INDEX('Standard Runs'!$E$11:$E$65, MATCH($L999, 'Standard Runs'!$D$11:$D$65, 0)), "")</f>
        <v/>
      </c>
      <c r="AB999" s="26" t="str">
        <f t="shared" si="170"/>
        <v/>
      </c>
      <c r="AC999" s="26" t="str">
        <f t="shared" si="171"/>
        <v/>
      </c>
      <c r="AE999" s="26" t="str">
        <f t="shared" si="172"/>
        <v/>
      </c>
      <c r="AG999" s="26" t="str">
        <f>IF($D999="", "", COUNTIF($D$11:$D$2510, "&gt;"&amp;$D999)+1+COUNTIF($D$11:$D999, $D999)-1)</f>
        <v/>
      </c>
      <c r="AH999" s="92" t="str">
        <f t="shared" si="173"/>
        <v/>
      </c>
      <c r="AJ999" s="26" t="str">
        <f t="shared" si="174"/>
        <v/>
      </c>
      <c r="AK999" s="26" t="str">
        <f t="shared" si="175"/>
        <v/>
      </c>
    </row>
    <row r="1000" spans="1:37" x14ac:dyDescent="0.25">
      <c r="A1000" s="97"/>
      <c r="B1000" s="26" t="str">
        <f t="shared" si="165"/>
        <v/>
      </c>
      <c r="C1000" s="97"/>
      <c r="D1000" s="123"/>
      <c r="E1000" s="124"/>
      <c r="F1000" s="125"/>
      <c r="G1000" s="97"/>
      <c r="H1000" s="24" t="str">
        <f>IF($E1000="", "", IFERROR(ROUND($E1000*INDEX('Intro &amp; Setup'!$BY$8:$BY$9, MATCH($E$8, 'Intro &amp; Setup'!$BX$8:$BX$9, 0)), 2), ""))</f>
        <v/>
      </c>
      <c r="I1000" s="18" t="str">
        <f>IF(OR($E1000="", $F1000=""), "", IF($E$8='Intro &amp; Setup'!$BX$9, $F1000/$E1000, IF($H$8='Intro &amp; Setup'!$BX$9, $F1000/$H1000, "")))</f>
        <v/>
      </c>
      <c r="J1000" s="21" t="str">
        <f>IF(OR($E1000="", $F1000=""), "", IF($E$8='Intro &amp; Setup'!$BX$8, $F1000/$E1000, IF($H$8='Intro &amp; Setup'!$BX$8, $F1000/$H1000, "")))</f>
        <v/>
      </c>
      <c r="K1000" s="97"/>
      <c r="L1000" s="42" t="str">
        <f t="array" ref="L1000">IF($W1000="", "", IFERROR(INDEX('Standard Runs'!$D$11:$D$65, MATCH(1, ('Standard Runs'!$F$11:$F$65&lt;=E1000)*('Standard Runs'!$G$11:$G$65&gt;=E1000), 0)), ""))</f>
        <v/>
      </c>
      <c r="M1000" s="45" t="str">
        <f t="shared" si="166"/>
        <v/>
      </c>
      <c r="N1000" s="97"/>
      <c r="O1000" s="52" t="str">
        <f t="shared" si="167"/>
        <v/>
      </c>
      <c r="P1000" s="53" t="str">
        <f>IF(OR($L1000="", $M1000=""), "", COUNTIFS($L$11:$L$2510, $L1000, $M$11:$M$2510, "&lt;"&amp;$M1000)+1+COUNTIFS($L$11:$L1000, $L1000, $M$11:$M1000, $M1000)-1)</f>
        <v/>
      </c>
      <c r="Q1000" s="97"/>
      <c r="R1000" s="57" t="str">
        <f t="array" ref="R1000">IF(OR($L1000="", $M1000=""), "", MIN(IF($L$11:$L$2510=$L1000, $M$11:$M$2510)))</f>
        <v/>
      </c>
      <c r="S1000" s="18" t="str">
        <f t="array" ref="S1000">IF(OR($L1000="", $M1000=""), "", AVERAGEIF($L$11:$L$2510, $L1000, $M$11:$M$2510))</f>
        <v/>
      </c>
      <c r="T1000" s="21" t="str">
        <f t="array" ref="T1000">IF(OR($L1000="", $M1000=""), "", MAX(IF($L$11:$L$2510=$L1000, $M$11:$M$2510)))</f>
        <v/>
      </c>
      <c r="U1000" s="97"/>
      <c r="W1000" s="26" t="str">
        <f t="shared" si="168"/>
        <v/>
      </c>
      <c r="X1000" s="26" t="str">
        <f t="shared" si="169"/>
        <v/>
      </c>
      <c r="Z1000" s="48" t="str">
        <f>IFERROR(INDEX('Standard Runs'!$E$11:$E$65, MATCH($L1000, 'Standard Runs'!$D$11:$D$65, 0)), "")</f>
        <v/>
      </c>
      <c r="AB1000" s="26" t="str">
        <f t="shared" si="170"/>
        <v/>
      </c>
      <c r="AC1000" s="26" t="str">
        <f t="shared" si="171"/>
        <v/>
      </c>
      <c r="AE1000" s="26" t="str">
        <f t="shared" si="172"/>
        <v/>
      </c>
      <c r="AG1000" s="26" t="str">
        <f>IF($D1000="", "", COUNTIF($D$11:$D$2510, "&gt;"&amp;$D1000)+1+COUNTIF($D$11:$D1000, $D1000)-1)</f>
        <v/>
      </c>
      <c r="AH1000" s="92" t="str">
        <f t="shared" si="173"/>
        <v/>
      </c>
      <c r="AJ1000" s="26" t="str">
        <f t="shared" si="174"/>
        <v/>
      </c>
      <c r="AK1000" s="26" t="str">
        <f t="shared" si="175"/>
        <v/>
      </c>
    </row>
    <row r="1001" spans="1:37" x14ac:dyDescent="0.25">
      <c r="A1001" s="97"/>
      <c r="B1001" s="26" t="str">
        <f t="shared" si="165"/>
        <v/>
      </c>
      <c r="C1001" s="97"/>
      <c r="D1001" s="123"/>
      <c r="E1001" s="124"/>
      <c r="F1001" s="125"/>
      <c r="G1001" s="97"/>
      <c r="H1001" s="24" t="str">
        <f>IF($E1001="", "", IFERROR(ROUND($E1001*INDEX('Intro &amp; Setup'!$BY$8:$BY$9, MATCH($E$8, 'Intro &amp; Setup'!$BX$8:$BX$9, 0)), 2), ""))</f>
        <v/>
      </c>
      <c r="I1001" s="18" t="str">
        <f>IF(OR($E1001="", $F1001=""), "", IF($E$8='Intro &amp; Setup'!$BX$9, $F1001/$E1001, IF($H$8='Intro &amp; Setup'!$BX$9, $F1001/$H1001, "")))</f>
        <v/>
      </c>
      <c r="J1001" s="21" t="str">
        <f>IF(OR($E1001="", $F1001=""), "", IF($E$8='Intro &amp; Setup'!$BX$8, $F1001/$E1001, IF($H$8='Intro &amp; Setup'!$BX$8, $F1001/$H1001, "")))</f>
        <v/>
      </c>
      <c r="K1001" s="97"/>
      <c r="L1001" s="42" t="str">
        <f t="array" ref="L1001">IF($W1001="", "", IFERROR(INDEX('Standard Runs'!$D$11:$D$65, MATCH(1, ('Standard Runs'!$F$11:$F$65&lt;=E1001)*('Standard Runs'!$G$11:$G$65&gt;=E1001), 0)), ""))</f>
        <v/>
      </c>
      <c r="M1001" s="45" t="str">
        <f t="shared" si="166"/>
        <v/>
      </c>
      <c r="N1001" s="97"/>
      <c r="O1001" s="52" t="str">
        <f t="shared" si="167"/>
        <v/>
      </c>
      <c r="P1001" s="53" t="str">
        <f>IF(OR($L1001="", $M1001=""), "", COUNTIFS($L$11:$L$2510, $L1001, $M$11:$M$2510, "&lt;"&amp;$M1001)+1+COUNTIFS($L$11:$L1001, $L1001, $M$11:$M1001, $M1001)-1)</f>
        <v/>
      </c>
      <c r="Q1001" s="97"/>
      <c r="R1001" s="57" t="str">
        <f t="array" ref="R1001">IF(OR($L1001="", $M1001=""), "", MIN(IF($L$11:$L$2510=$L1001, $M$11:$M$2510)))</f>
        <v/>
      </c>
      <c r="S1001" s="18" t="str">
        <f t="array" ref="S1001">IF(OR($L1001="", $M1001=""), "", AVERAGEIF($L$11:$L$2510, $L1001, $M$11:$M$2510))</f>
        <v/>
      </c>
      <c r="T1001" s="21" t="str">
        <f t="array" ref="T1001">IF(OR($L1001="", $M1001=""), "", MAX(IF($L$11:$L$2510=$L1001, $M$11:$M$2510)))</f>
        <v/>
      </c>
      <c r="U1001" s="97"/>
      <c r="W1001" s="26" t="str">
        <f t="shared" si="168"/>
        <v/>
      </c>
      <c r="X1001" s="26" t="str">
        <f t="shared" si="169"/>
        <v/>
      </c>
      <c r="Z1001" s="48" t="str">
        <f>IFERROR(INDEX('Standard Runs'!$E$11:$E$65, MATCH($L1001, 'Standard Runs'!$D$11:$D$65, 0)), "")</f>
        <v/>
      </c>
      <c r="AB1001" s="26" t="str">
        <f t="shared" si="170"/>
        <v/>
      </c>
      <c r="AC1001" s="26" t="str">
        <f t="shared" si="171"/>
        <v/>
      </c>
      <c r="AE1001" s="26" t="str">
        <f t="shared" si="172"/>
        <v/>
      </c>
      <c r="AG1001" s="26" t="str">
        <f>IF($D1001="", "", COUNTIF($D$11:$D$2510, "&gt;"&amp;$D1001)+1+COUNTIF($D$11:$D1001, $D1001)-1)</f>
        <v/>
      </c>
      <c r="AH1001" s="92" t="str">
        <f t="shared" si="173"/>
        <v/>
      </c>
      <c r="AJ1001" s="26" t="str">
        <f t="shared" si="174"/>
        <v/>
      </c>
      <c r="AK1001" s="26" t="str">
        <f t="shared" si="175"/>
        <v/>
      </c>
    </row>
    <row r="1002" spans="1:37" x14ac:dyDescent="0.25">
      <c r="A1002" s="97"/>
      <c r="B1002" s="26" t="str">
        <f t="shared" si="165"/>
        <v/>
      </c>
      <c r="C1002" s="97"/>
      <c r="D1002" s="123"/>
      <c r="E1002" s="124"/>
      <c r="F1002" s="125"/>
      <c r="G1002" s="97"/>
      <c r="H1002" s="24" t="str">
        <f>IF($E1002="", "", IFERROR(ROUND($E1002*INDEX('Intro &amp; Setup'!$BY$8:$BY$9, MATCH($E$8, 'Intro &amp; Setup'!$BX$8:$BX$9, 0)), 2), ""))</f>
        <v/>
      </c>
      <c r="I1002" s="18" t="str">
        <f>IF(OR($E1002="", $F1002=""), "", IF($E$8='Intro &amp; Setup'!$BX$9, $F1002/$E1002, IF($H$8='Intro &amp; Setup'!$BX$9, $F1002/$H1002, "")))</f>
        <v/>
      </c>
      <c r="J1002" s="21" t="str">
        <f>IF(OR($E1002="", $F1002=""), "", IF($E$8='Intro &amp; Setup'!$BX$8, $F1002/$E1002, IF($H$8='Intro &amp; Setup'!$BX$8, $F1002/$H1002, "")))</f>
        <v/>
      </c>
      <c r="K1002" s="97"/>
      <c r="L1002" s="42" t="str">
        <f t="array" ref="L1002">IF($W1002="", "", IFERROR(INDEX('Standard Runs'!$D$11:$D$65, MATCH(1, ('Standard Runs'!$F$11:$F$65&lt;=E1002)*('Standard Runs'!$G$11:$G$65&gt;=E1002), 0)), ""))</f>
        <v/>
      </c>
      <c r="M1002" s="45" t="str">
        <f t="shared" si="166"/>
        <v/>
      </c>
      <c r="N1002" s="97"/>
      <c r="O1002" s="52" t="str">
        <f t="shared" si="167"/>
        <v/>
      </c>
      <c r="P1002" s="53" t="str">
        <f>IF(OR($L1002="", $M1002=""), "", COUNTIFS($L$11:$L$2510, $L1002, $M$11:$M$2510, "&lt;"&amp;$M1002)+1+COUNTIFS($L$11:$L1002, $L1002, $M$11:$M1002, $M1002)-1)</f>
        <v/>
      </c>
      <c r="Q1002" s="97"/>
      <c r="R1002" s="57" t="str">
        <f t="array" ref="R1002">IF(OR($L1002="", $M1002=""), "", MIN(IF($L$11:$L$2510=$L1002, $M$11:$M$2510)))</f>
        <v/>
      </c>
      <c r="S1002" s="18" t="str">
        <f t="array" ref="S1002">IF(OR($L1002="", $M1002=""), "", AVERAGEIF($L$11:$L$2510, $L1002, $M$11:$M$2510))</f>
        <v/>
      </c>
      <c r="T1002" s="21" t="str">
        <f t="array" ref="T1002">IF(OR($L1002="", $M1002=""), "", MAX(IF($L$11:$L$2510=$L1002, $M$11:$M$2510)))</f>
        <v/>
      </c>
      <c r="U1002" s="97"/>
      <c r="W1002" s="26" t="str">
        <f t="shared" si="168"/>
        <v/>
      </c>
      <c r="X1002" s="26" t="str">
        <f t="shared" si="169"/>
        <v/>
      </c>
      <c r="Z1002" s="48" t="str">
        <f>IFERROR(INDEX('Standard Runs'!$E$11:$E$65, MATCH($L1002, 'Standard Runs'!$D$11:$D$65, 0)), "")</f>
        <v/>
      </c>
      <c r="AB1002" s="26" t="str">
        <f t="shared" si="170"/>
        <v/>
      </c>
      <c r="AC1002" s="26" t="str">
        <f t="shared" si="171"/>
        <v/>
      </c>
      <c r="AE1002" s="26" t="str">
        <f t="shared" si="172"/>
        <v/>
      </c>
      <c r="AG1002" s="26" t="str">
        <f>IF($D1002="", "", COUNTIF($D$11:$D$2510, "&gt;"&amp;$D1002)+1+COUNTIF($D$11:$D1002, $D1002)-1)</f>
        <v/>
      </c>
      <c r="AH1002" s="92" t="str">
        <f t="shared" si="173"/>
        <v/>
      </c>
      <c r="AJ1002" s="26" t="str">
        <f t="shared" si="174"/>
        <v/>
      </c>
      <c r="AK1002" s="26" t="str">
        <f t="shared" si="175"/>
        <v/>
      </c>
    </row>
    <row r="1003" spans="1:37" x14ac:dyDescent="0.25">
      <c r="A1003" s="97"/>
      <c r="B1003" s="26" t="str">
        <f t="shared" si="165"/>
        <v/>
      </c>
      <c r="C1003" s="97"/>
      <c r="D1003" s="123"/>
      <c r="E1003" s="124"/>
      <c r="F1003" s="125"/>
      <c r="G1003" s="97"/>
      <c r="H1003" s="24" t="str">
        <f>IF($E1003="", "", IFERROR(ROUND($E1003*INDEX('Intro &amp; Setup'!$BY$8:$BY$9, MATCH($E$8, 'Intro &amp; Setup'!$BX$8:$BX$9, 0)), 2), ""))</f>
        <v/>
      </c>
      <c r="I1003" s="18" t="str">
        <f>IF(OR($E1003="", $F1003=""), "", IF($E$8='Intro &amp; Setup'!$BX$9, $F1003/$E1003, IF($H$8='Intro &amp; Setup'!$BX$9, $F1003/$H1003, "")))</f>
        <v/>
      </c>
      <c r="J1003" s="21" t="str">
        <f>IF(OR($E1003="", $F1003=""), "", IF($E$8='Intro &amp; Setup'!$BX$8, $F1003/$E1003, IF($H$8='Intro &amp; Setup'!$BX$8, $F1003/$H1003, "")))</f>
        <v/>
      </c>
      <c r="K1003" s="97"/>
      <c r="L1003" s="42" t="str">
        <f t="array" ref="L1003">IF($W1003="", "", IFERROR(INDEX('Standard Runs'!$D$11:$D$65, MATCH(1, ('Standard Runs'!$F$11:$F$65&lt;=E1003)*('Standard Runs'!$G$11:$G$65&gt;=E1003), 0)), ""))</f>
        <v/>
      </c>
      <c r="M1003" s="45" t="str">
        <f t="shared" si="166"/>
        <v/>
      </c>
      <c r="N1003" s="97"/>
      <c r="O1003" s="52" t="str">
        <f t="shared" si="167"/>
        <v/>
      </c>
      <c r="P1003" s="53" t="str">
        <f>IF(OR($L1003="", $M1003=""), "", COUNTIFS($L$11:$L$2510, $L1003, $M$11:$M$2510, "&lt;"&amp;$M1003)+1+COUNTIFS($L$11:$L1003, $L1003, $M$11:$M1003, $M1003)-1)</f>
        <v/>
      </c>
      <c r="Q1003" s="97"/>
      <c r="R1003" s="57" t="str">
        <f t="array" ref="R1003">IF(OR($L1003="", $M1003=""), "", MIN(IF($L$11:$L$2510=$L1003, $M$11:$M$2510)))</f>
        <v/>
      </c>
      <c r="S1003" s="18" t="str">
        <f t="array" ref="S1003">IF(OR($L1003="", $M1003=""), "", AVERAGEIF($L$11:$L$2510, $L1003, $M$11:$M$2510))</f>
        <v/>
      </c>
      <c r="T1003" s="21" t="str">
        <f t="array" ref="T1003">IF(OR($L1003="", $M1003=""), "", MAX(IF($L$11:$L$2510=$L1003, $M$11:$M$2510)))</f>
        <v/>
      </c>
      <c r="U1003" s="97"/>
      <c r="W1003" s="26" t="str">
        <f t="shared" si="168"/>
        <v/>
      </c>
      <c r="X1003" s="26" t="str">
        <f t="shared" si="169"/>
        <v/>
      </c>
      <c r="Z1003" s="48" t="str">
        <f>IFERROR(INDEX('Standard Runs'!$E$11:$E$65, MATCH($L1003, 'Standard Runs'!$D$11:$D$65, 0)), "")</f>
        <v/>
      </c>
      <c r="AB1003" s="26" t="str">
        <f t="shared" si="170"/>
        <v/>
      </c>
      <c r="AC1003" s="26" t="str">
        <f t="shared" si="171"/>
        <v/>
      </c>
      <c r="AE1003" s="26" t="str">
        <f t="shared" si="172"/>
        <v/>
      </c>
      <c r="AG1003" s="26" t="str">
        <f>IF($D1003="", "", COUNTIF($D$11:$D$2510, "&gt;"&amp;$D1003)+1+COUNTIF($D$11:$D1003, $D1003)-1)</f>
        <v/>
      </c>
      <c r="AH1003" s="92" t="str">
        <f t="shared" si="173"/>
        <v/>
      </c>
      <c r="AJ1003" s="26" t="str">
        <f t="shared" si="174"/>
        <v/>
      </c>
      <c r="AK1003" s="26" t="str">
        <f t="shared" si="175"/>
        <v/>
      </c>
    </row>
    <row r="1004" spans="1:37" x14ac:dyDescent="0.25">
      <c r="A1004" s="97"/>
      <c r="B1004" s="26" t="str">
        <f t="shared" si="165"/>
        <v/>
      </c>
      <c r="C1004" s="97"/>
      <c r="D1004" s="123"/>
      <c r="E1004" s="124"/>
      <c r="F1004" s="125"/>
      <c r="G1004" s="97"/>
      <c r="H1004" s="24" t="str">
        <f>IF($E1004="", "", IFERROR(ROUND($E1004*INDEX('Intro &amp; Setup'!$BY$8:$BY$9, MATCH($E$8, 'Intro &amp; Setup'!$BX$8:$BX$9, 0)), 2), ""))</f>
        <v/>
      </c>
      <c r="I1004" s="18" t="str">
        <f>IF(OR($E1004="", $F1004=""), "", IF($E$8='Intro &amp; Setup'!$BX$9, $F1004/$E1004, IF($H$8='Intro &amp; Setup'!$BX$9, $F1004/$H1004, "")))</f>
        <v/>
      </c>
      <c r="J1004" s="21" t="str">
        <f>IF(OR($E1004="", $F1004=""), "", IF($E$8='Intro &amp; Setup'!$BX$8, $F1004/$E1004, IF($H$8='Intro &amp; Setup'!$BX$8, $F1004/$H1004, "")))</f>
        <v/>
      </c>
      <c r="K1004" s="97"/>
      <c r="L1004" s="42" t="str">
        <f t="array" ref="L1004">IF($W1004="", "", IFERROR(INDEX('Standard Runs'!$D$11:$D$65, MATCH(1, ('Standard Runs'!$F$11:$F$65&lt;=E1004)*('Standard Runs'!$G$11:$G$65&gt;=E1004), 0)), ""))</f>
        <v/>
      </c>
      <c r="M1004" s="45" t="str">
        <f t="shared" si="166"/>
        <v/>
      </c>
      <c r="N1004" s="97"/>
      <c r="O1004" s="52" t="str">
        <f t="shared" si="167"/>
        <v/>
      </c>
      <c r="P1004" s="53" t="str">
        <f>IF(OR($L1004="", $M1004=""), "", COUNTIFS($L$11:$L$2510, $L1004, $M$11:$M$2510, "&lt;"&amp;$M1004)+1+COUNTIFS($L$11:$L1004, $L1004, $M$11:$M1004, $M1004)-1)</f>
        <v/>
      </c>
      <c r="Q1004" s="97"/>
      <c r="R1004" s="57" t="str">
        <f t="array" ref="R1004">IF(OR($L1004="", $M1004=""), "", MIN(IF($L$11:$L$2510=$L1004, $M$11:$M$2510)))</f>
        <v/>
      </c>
      <c r="S1004" s="18" t="str">
        <f t="array" ref="S1004">IF(OR($L1004="", $M1004=""), "", AVERAGEIF($L$11:$L$2510, $L1004, $M$11:$M$2510))</f>
        <v/>
      </c>
      <c r="T1004" s="21" t="str">
        <f t="array" ref="T1004">IF(OR($L1004="", $M1004=""), "", MAX(IF($L$11:$L$2510=$L1004, $M$11:$M$2510)))</f>
        <v/>
      </c>
      <c r="U1004" s="97"/>
      <c r="W1004" s="26" t="str">
        <f t="shared" si="168"/>
        <v/>
      </c>
      <c r="X1004" s="26" t="str">
        <f t="shared" si="169"/>
        <v/>
      </c>
      <c r="Z1004" s="48" t="str">
        <f>IFERROR(INDEX('Standard Runs'!$E$11:$E$65, MATCH($L1004, 'Standard Runs'!$D$11:$D$65, 0)), "")</f>
        <v/>
      </c>
      <c r="AB1004" s="26" t="str">
        <f t="shared" si="170"/>
        <v/>
      </c>
      <c r="AC1004" s="26" t="str">
        <f t="shared" si="171"/>
        <v/>
      </c>
      <c r="AE1004" s="26" t="str">
        <f t="shared" si="172"/>
        <v/>
      </c>
      <c r="AG1004" s="26" t="str">
        <f>IF($D1004="", "", COUNTIF($D$11:$D$2510, "&gt;"&amp;$D1004)+1+COUNTIF($D$11:$D1004, $D1004)-1)</f>
        <v/>
      </c>
      <c r="AH1004" s="92" t="str">
        <f t="shared" si="173"/>
        <v/>
      </c>
      <c r="AJ1004" s="26" t="str">
        <f t="shared" si="174"/>
        <v/>
      </c>
      <c r="AK1004" s="26" t="str">
        <f t="shared" si="175"/>
        <v/>
      </c>
    </row>
    <row r="1005" spans="1:37" x14ac:dyDescent="0.25">
      <c r="A1005" s="97"/>
      <c r="B1005" s="26" t="str">
        <f t="shared" si="165"/>
        <v/>
      </c>
      <c r="C1005" s="97"/>
      <c r="D1005" s="123"/>
      <c r="E1005" s="124"/>
      <c r="F1005" s="125"/>
      <c r="G1005" s="97"/>
      <c r="H1005" s="24" t="str">
        <f>IF($E1005="", "", IFERROR(ROUND($E1005*INDEX('Intro &amp; Setup'!$BY$8:$BY$9, MATCH($E$8, 'Intro &amp; Setup'!$BX$8:$BX$9, 0)), 2), ""))</f>
        <v/>
      </c>
      <c r="I1005" s="18" t="str">
        <f>IF(OR($E1005="", $F1005=""), "", IF($E$8='Intro &amp; Setup'!$BX$9, $F1005/$E1005, IF($H$8='Intro &amp; Setup'!$BX$9, $F1005/$H1005, "")))</f>
        <v/>
      </c>
      <c r="J1005" s="21" t="str">
        <f>IF(OR($E1005="", $F1005=""), "", IF($E$8='Intro &amp; Setup'!$BX$8, $F1005/$E1005, IF($H$8='Intro &amp; Setup'!$BX$8, $F1005/$H1005, "")))</f>
        <v/>
      </c>
      <c r="K1005" s="97"/>
      <c r="L1005" s="42" t="str">
        <f t="array" ref="L1005">IF($W1005="", "", IFERROR(INDEX('Standard Runs'!$D$11:$D$65, MATCH(1, ('Standard Runs'!$F$11:$F$65&lt;=E1005)*('Standard Runs'!$G$11:$G$65&gt;=E1005), 0)), ""))</f>
        <v/>
      </c>
      <c r="M1005" s="45" t="str">
        <f t="shared" si="166"/>
        <v/>
      </c>
      <c r="N1005" s="97"/>
      <c r="O1005" s="52" t="str">
        <f t="shared" si="167"/>
        <v/>
      </c>
      <c r="P1005" s="53" t="str">
        <f>IF(OR($L1005="", $M1005=""), "", COUNTIFS($L$11:$L$2510, $L1005, $M$11:$M$2510, "&lt;"&amp;$M1005)+1+COUNTIFS($L$11:$L1005, $L1005, $M$11:$M1005, $M1005)-1)</f>
        <v/>
      </c>
      <c r="Q1005" s="97"/>
      <c r="R1005" s="57" t="str">
        <f t="array" ref="R1005">IF(OR($L1005="", $M1005=""), "", MIN(IF($L$11:$L$2510=$L1005, $M$11:$M$2510)))</f>
        <v/>
      </c>
      <c r="S1005" s="18" t="str">
        <f t="array" ref="S1005">IF(OR($L1005="", $M1005=""), "", AVERAGEIF($L$11:$L$2510, $L1005, $M$11:$M$2510))</f>
        <v/>
      </c>
      <c r="T1005" s="21" t="str">
        <f t="array" ref="T1005">IF(OR($L1005="", $M1005=""), "", MAX(IF($L$11:$L$2510=$L1005, $M$11:$M$2510)))</f>
        <v/>
      </c>
      <c r="U1005" s="97"/>
      <c r="W1005" s="26" t="str">
        <f t="shared" si="168"/>
        <v/>
      </c>
      <c r="X1005" s="26" t="str">
        <f t="shared" si="169"/>
        <v/>
      </c>
      <c r="Z1005" s="48" t="str">
        <f>IFERROR(INDEX('Standard Runs'!$E$11:$E$65, MATCH($L1005, 'Standard Runs'!$D$11:$D$65, 0)), "")</f>
        <v/>
      </c>
      <c r="AB1005" s="26" t="str">
        <f t="shared" si="170"/>
        <v/>
      </c>
      <c r="AC1005" s="26" t="str">
        <f t="shared" si="171"/>
        <v/>
      </c>
      <c r="AE1005" s="26" t="str">
        <f t="shared" si="172"/>
        <v/>
      </c>
      <c r="AG1005" s="26" t="str">
        <f>IF($D1005="", "", COUNTIF($D$11:$D$2510, "&gt;"&amp;$D1005)+1+COUNTIF($D$11:$D1005, $D1005)-1)</f>
        <v/>
      </c>
      <c r="AH1005" s="92" t="str">
        <f t="shared" si="173"/>
        <v/>
      </c>
      <c r="AJ1005" s="26" t="str">
        <f t="shared" si="174"/>
        <v/>
      </c>
      <c r="AK1005" s="26" t="str">
        <f t="shared" si="175"/>
        <v/>
      </c>
    </row>
    <row r="1006" spans="1:37" x14ac:dyDescent="0.25">
      <c r="A1006" s="97"/>
      <c r="B1006" s="26" t="str">
        <f t="shared" si="165"/>
        <v/>
      </c>
      <c r="C1006" s="97"/>
      <c r="D1006" s="123"/>
      <c r="E1006" s="124"/>
      <c r="F1006" s="125"/>
      <c r="G1006" s="97"/>
      <c r="H1006" s="24" t="str">
        <f>IF($E1006="", "", IFERROR(ROUND($E1006*INDEX('Intro &amp; Setup'!$BY$8:$BY$9, MATCH($E$8, 'Intro &amp; Setup'!$BX$8:$BX$9, 0)), 2), ""))</f>
        <v/>
      </c>
      <c r="I1006" s="18" t="str">
        <f>IF(OR($E1006="", $F1006=""), "", IF($E$8='Intro &amp; Setup'!$BX$9, $F1006/$E1006, IF($H$8='Intro &amp; Setup'!$BX$9, $F1006/$H1006, "")))</f>
        <v/>
      </c>
      <c r="J1006" s="21" t="str">
        <f>IF(OR($E1006="", $F1006=""), "", IF($E$8='Intro &amp; Setup'!$BX$8, $F1006/$E1006, IF($H$8='Intro &amp; Setup'!$BX$8, $F1006/$H1006, "")))</f>
        <v/>
      </c>
      <c r="K1006" s="97"/>
      <c r="L1006" s="42" t="str">
        <f t="array" ref="L1006">IF($W1006="", "", IFERROR(INDEX('Standard Runs'!$D$11:$D$65, MATCH(1, ('Standard Runs'!$F$11:$F$65&lt;=E1006)*('Standard Runs'!$G$11:$G$65&gt;=E1006), 0)), ""))</f>
        <v/>
      </c>
      <c r="M1006" s="45" t="str">
        <f t="shared" si="166"/>
        <v/>
      </c>
      <c r="N1006" s="97"/>
      <c r="O1006" s="52" t="str">
        <f t="shared" si="167"/>
        <v/>
      </c>
      <c r="P1006" s="53" t="str">
        <f>IF(OR($L1006="", $M1006=""), "", COUNTIFS($L$11:$L$2510, $L1006, $M$11:$M$2510, "&lt;"&amp;$M1006)+1+COUNTIFS($L$11:$L1006, $L1006, $M$11:$M1006, $M1006)-1)</f>
        <v/>
      </c>
      <c r="Q1006" s="97"/>
      <c r="R1006" s="57" t="str">
        <f t="array" ref="R1006">IF(OR($L1006="", $M1006=""), "", MIN(IF($L$11:$L$2510=$L1006, $M$11:$M$2510)))</f>
        <v/>
      </c>
      <c r="S1006" s="18" t="str">
        <f t="array" ref="S1006">IF(OR($L1006="", $M1006=""), "", AVERAGEIF($L$11:$L$2510, $L1006, $M$11:$M$2510))</f>
        <v/>
      </c>
      <c r="T1006" s="21" t="str">
        <f t="array" ref="T1006">IF(OR($L1006="", $M1006=""), "", MAX(IF($L$11:$L$2510=$L1006, $M$11:$M$2510)))</f>
        <v/>
      </c>
      <c r="U1006" s="97"/>
      <c r="W1006" s="26" t="str">
        <f t="shared" si="168"/>
        <v/>
      </c>
      <c r="X1006" s="26" t="str">
        <f t="shared" si="169"/>
        <v/>
      </c>
      <c r="Z1006" s="48" t="str">
        <f>IFERROR(INDEX('Standard Runs'!$E$11:$E$65, MATCH($L1006, 'Standard Runs'!$D$11:$D$65, 0)), "")</f>
        <v/>
      </c>
      <c r="AB1006" s="26" t="str">
        <f t="shared" si="170"/>
        <v/>
      </c>
      <c r="AC1006" s="26" t="str">
        <f t="shared" si="171"/>
        <v/>
      </c>
      <c r="AE1006" s="26" t="str">
        <f t="shared" si="172"/>
        <v/>
      </c>
      <c r="AG1006" s="26" t="str">
        <f>IF($D1006="", "", COUNTIF($D$11:$D$2510, "&gt;"&amp;$D1006)+1+COUNTIF($D$11:$D1006, $D1006)-1)</f>
        <v/>
      </c>
      <c r="AH1006" s="92" t="str">
        <f t="shared" si="173"/>
        <v/>
      </c>
      <c r="AJ1006" s="26" t="str">
        <f t="shared" si="174"/>
        <v/>
      </c>
      <c r="AK1006" s="26" t="str">
        <f t="shared" si="175"/>
        <v/>
      </c>
    </row>
    <row r="1007" spans="1:37" x14ac:dyDescent="0.25">
      <c r="A1007" s="97"/>
      <c r="B1007" s="26" t="str">
        <f t="shared" si="165"/>
        <v/>
      </c>
      <c r="C1007" s="97"/>
      <c r="D1007" s="123"/>
      <c r="E1007" s="124"/>
      <c r="F1007" s="125"/>
      <c r="G1007" s="97"/>
      <c r="H1007" s="24" t="str">
        <f>IF($E1007="", "", IFERROR(ROUND($E1007*INDEX('Intro &amp; Setup'!$BY$8:$BY$9, MATCH($E$8, 'Intro &amp; Setup'!$BX$8:$BX$9, 0)), 2), ""))</f>
        <v/>
      </c>
      <c r="I1007" s="18" t="str">
        <f>IF(OR($E1007="", $F1007=""), "", IF($E$8='Intro &amp; Setup'!$BX$9, $F1007/$E1007, IF($H$8='Intro &amp; Setup'!$BX$9, $F1007/$H1007, "")))</f>
        <v/>
      </c>
      <c r="J1007" s="21" t="str">
        <f>IF(OR($E1007="", $F1007=""), "", IF($E$8='Intro &amp; Setup'!$BX$8, $F1007/$E1007, IF($H$8='Intro &amp; Setup'!$BX$8, $F1007/$H1007, "")))</f>
        <v/>
      </c>
      <c r="K1007" s="97"/>
      <c r="L1007" s="42" t="str">
        <f t="array" ref="L1007">IF($W1007="", "", IFERROR(INDEX('Standard Runs'!$D$11:$D$65, MATCH(1, ('Standard Runs'!$F$11:$F$65&lt;=E1007)*('Standard Runs'!$G$11:$G$65&gt;=E1007), 0)), ""))</f>
        <v/>
      </c>
      <c r="M1007" s="45" t="str">
        <f t="shared" si="166"/>
        <v/>
      </c>
      <c r="N1007" s="97"/>
      <c r="O1007" s="52" t="str">
        <f t="shared" si="167"/>
        <v/>
      </c>
      <c r="P1007" s="53" t="str">
        <f>IF(OR($L1007="", $M1007=""), "", COUNTIFS($L$11:$L$2510, $L1007, $M$11:$M$2510, "&lt;"&amp;$M1007)+1+COUNTIFS($L$11:$L1007, $L1007, $M$11:$M1007, $M1007)-1)</f>
        <v/>
      </c>
      <c r="Q1007" s="97"/>
      <c r="R1007" s="57" t="str">
        <f t="array" ref="R1007">IF(OR($L1007="", $M1007=""), "", MIN(IF($L$11:$L$2510=$L1007, $M$11:$M$2510)))</f>
        <v/>
      </c>
      <c r="S1007" s="18" t="str">
        <f t="array" ref="S1007">IF(OR($L1007="", $M1007=""), "", AVERAGEIF($L$11:$L$2510, $L1007, $M$11:$M$2510))</f>
        <v/>
      </c>
      <c r="T1007" s="21" t="str">
        <f t="array" ref="T1007">IF(OR($L1007="", $M1007=""), "", MAX(IF($L$11:$L$2510=$L1007, $M$11:$M$2510)))</f>
        <v/>
      </c>
      <c r="U1007" s="97"/>
      <c r="W1007" s="26" t="str">
        <f t="shared" si="168"/>
        <v/>
      </c>
      <c r="X1007" s="26" t="str">
        <f t="shared" si="169"/>
        <v/>
      </c>
      <c r="Z1007" s="48" t="str">
        <f>IFERROR(INDEX('Standard Runs'!$E$11:$E$65, MATCH($L1007, 'Standard Runs'!$D$11:$D$65, 0)), "")</f>
        <v/>
      </c>
      <c r="AB1007" s="26" t="str">
        <f t="shared" si="170"/>
        <v/>
      </c>
      <c r="AC1007" s="26" t="str">
        <f t="shared" si="171"/>
        <v/>
      </c>
      <c r="AE1007" s="26" t="str">
        <f t="shared" si="172"/>
        <v/>
      </c>
      <c r="AG1007" s="26" t="str">
        <f>IF($D1007="", "", COUNTIF($D$11:$D$2510, "&gt;"&amp;$D1007)+1+COUNTIF($D$11:$D1007, $D1007)-1)</f>
        <v/>
      </c>
      <c r="AH1007" s="92" t="str">
        <f t="shared" si="173"/>
        <v/>
      </c>
      <c r="AJ1007" s="26" t="str">
        <f t="shared" si="174"/>
        <v/>
      </c>
      <c r="AK1007" s="26" t="str">
        <f t="shared" si="175"/>
        <v/>
      </c>
    </row>
    <row r="1008" spans="1:37" x14ac:dyDescent="0.25">
      <c r="A1008" s="97"/>
      <c r="B1008" s="26" t="str">
        <f t="shared" si="165"/>
        <v/>
      </c>
      <c r="C1008" s="97"/>
      <c r="D1008" s="123"/>
      <c r="E1008" s="124"/>
      <c r="F1008" s="125"/>
      <c r="G1008" s="97"/>
      <c r="H1008" s="24" t="str">
        <f>IF($E1008="", "", IFERROR(ROUND($E1008*INDEX('Intro &amp; Setup'!$BY$8:$BY$9, MATCH($E$8, 'Intro &amp; Setup'!$BX$8:$BX$9, 0)), 2), ""))</f>
        <v/>
      </c>
      <c r="I1008" s="18" t="str">
        <f>IF(OR($E1008="", $F1008=""), "", IF($E$8='Intro &amp; Setup'!$BX$9, $F1008/$E1008, IF($H$8='Intro &amp; Setup'!$BX$9, $F1008/$H1008, "")))</f>
        <v/>
      </c>
      <c r="J1008" s="21" t="str">
        <f>IF(OR($E1008="", $F1008=""), "", IF($E$8='Intro &amp; Setup'!$BX$8, $F1008/$E1008, IF($H$8='Intro &amp; Setup'!$BX$8, $F1008/$H1008, "")))</f>
        <v/>
      </c>
      <c r="K1008" s="97"/>
      <c r="L1008" s="42" t="str">
        <f t="array" ref="L1008">IF($W1008="", "", IFERROR(INDEX('Standard Runs'!$D$11:$D$65, MATCH(1, ('Standard Runs'!$F$11:$F$65&lt;=E1008)*('Standard Runs'!$G$11:$G$65&gt;=E1008), 0)), ""))</f>
        <v/>
      </c>
      <c r="M1008" s="45" t="str">
        <f t="shared" si="166"/>
        <v/>
      </c>
      <c r="N1008" s="97"/>
      <c r="O1008" s="52" t="str">
        <f t="shared" si="167"/>
        <v/>
      </c>
      <c r="P1008" s="53" t="str">
        <f>IF(OR($L1008="", $M1008=""), "", COUNTIFS($L$11:$L$2510, $L1008, $M$11:$M$2510, "&lt;"&amp;$M1008)+1+COUNTIFS($L$11:$L1008, $L1008, $M$11:$M1008, $M1008)-1)</f>
        <v/>
      </c>
      <c r="Q1008" s="97"/>
      <c r="R1008" s="57" t="str">
        <f t="array" ref="R1008">IF(OR($L1008="", $M1008=""), "", MIN(IF($L$11:$L$2510=$L1008, $M$11:$M$2510)))</f>
        <v/>
      </c>
      <c r="S1008" s="18" t="str">
        <f t="array" ref="S1008">IF(OR($L1008="", $M1008=""), "", AVERAGEIF($L$11:$L$2510, $L1008, $M$11:$M$2510))</f>
        <v/>
      </c>
      <c r="T1008" s="21" t="str">
        <f t="array" ref="T1008">IF(OR($L1008="", $M1008=""), "", MAX(IF($L$11:$L$2510=$L1008, $M$11:$M$2510)))</f>
        <v/>
      </c>
      <c r="U1008" s="97"/>
      <c r="W1008" s="26" t="str">
        <f t="shared" si="168"/>
        <v/>
      </c>
      <c r="X1008" s="26" t="str">
        <f t="shared" si="169"/>
        <v/>
      </c>
      <c r="Z1008" s="48" t="str">
        <f>IFERROR(INDEX('Standard Runs'!$E$11:$E$65, MATCH($L1008, 'Standard Runs'!$D$11:$D$65, 0)), "")</f>
        <v/>
      </c>
      <c r="AB1008" s="26" t="str">
        <f t="shared" si="170"/>
        <v/>
      </c>
      <c r="AC1008" s="26" t="str">
        <f t="shared" si="171"/>
        <v/>
      </c>
      <c r="AE1008" s="26" t="str">
        <f t="shared" si="172"/>
        <v/>
      </c>
      <c r="AG1008" s="26" t="str">
        <f>IF($D1008="", "", COUNTIF($D$11:$D$2510, "&gt;"&amp;$D1008)+1+COUNTIF($D$11:$D1008, $D1008)-1)</f>
        <v/>
      </c>
      <c r="AH1008" s="92" t="str">
        <f t="shared" si="173"/>
        <v/>
      </c>
      <c r="AJ1008" s="26" t="str">
        <f t="shared" si="174"/>
        <v/>
      </c>
      <c r="AK1008" s="26" t="str">
        <f t="shared" si="175"/>
        <v/>
      </c>
    </row>
    <row r="1009" spans="1:37" x14ac:dyDescent="0.25">
      <c r="A1009" s="97"/>
      <c r="B1009" s="26" t="str">
        <f t="shared" si="165"/>
        <v/>
      </c>
      <c r="C1009" s="97"/>
      <c r="D1009" s="123"/>
      <c r="E1009" s="124"/>
      <c r="F1009" s="125"/>
      <c r="G1009" s="97"/>
      <c r="H1009" s="24" t="str">
        <f>IF($E1009="", "", IFERROR(ROUND($E1009*INDEX('Intro &amp; Setup'!$BY$8:$BY$9, MATCH($E$8, 'Intro &amp; Setup'!$BX$8:$BX$9, 0)), 2), ""))</f>
        <v/>
      </c>
      <c r="I1009" s="18" t="str">
        <f>IF(OR($E1009="", $F1009=""), "", IF($E$8='Intro &amp; Setup'!$BX$9, $F1009/$E1009, IF($H$8='Intro &amp; Setup'!$BX$9, $F1009/$H1009, "")))</f>
        <v/>
      </c>
      <c r="J1009" s="21" t="str">
        <f>IF(OR($E1009="", $F1009=""), "", IF($E$8='Intro &amp; Setup'!$BX$8, $F1009/$E1009, IF($H$8='Intro &amp; Setup'!$BX$8, $F1009/$H1009, "")))</f>
        <v/>
      </c>
      <c r="K1009" s="97"/>
      <c r="L1009" s="42" t="str">
        <f t="array" ref="L1009">IF($W1009="", "", IFERROR(INDEX('Standard Runs'!$D$11:$D$65, MATCH(1, ('Standard Runs'!$F$11:$F$65&lt;=E1009)*('Standard Runs'!$G$11:$G$65&gt;=E1009), 0)), ""))</f>
        <v/>
      </c>
      <c r="M1009" s="45" t="str">
        <f t="shared" si="166"/>
        <v/>
      </c>
      <c r="N1009" s="97"/>
      <c r="O1009" s="52" t="str">
        <f t="shared" si="167"/>
        <v/>
      </c>
      <c r="P1009" s="53" t="str">
        <f>IF(OR($L1009="", $M1009=""), "", COUNTIFS($L$11:$L$2510, $L1009, $M$11:$M$2510, "&lt;"&amp;$M1009)+1+COUNTIFS($L$11:$L1009, $L1009, $M$11:$M1009, $M1009)-1)</f>
        <v/>
      </c>
      <c r="Q1009" s="97"/>
      <c r="R1009" s="57" t="str">
        <f t="array" ref="R1009">IF(OR($L1009="", $M1009=""), "", MIN(IF($L$11:$L$2510=$L1009, $M$11:$M$2510)))</f>
        <v/>
      </c>
      <c r="S1009" s="18" t="str">
        <f t="array" ref="S1009">IF(OR($L1009="", $M1009=""), "", AVERAGEIF($L$11:$L$2510, $L1009, $M$11:$M$2510))</f>
        <v/>
      </c>
      <c r="T1009" s="21" t="str">
        <f t="array" ref="T1009">IF(OR($L1009="", $M1009=""), "", MAX(IF($L$11:$L$2510=$L1009, $M$11:$M$2510)))</f>
        <v/>
      </c>
      <c r="U1009" s="97"/>
      <c r="W1009" s="26" t="str">
        <f t="shared" si="168"/>
        <v/>
      </c>
      <c r="X1009" s="26" t="str">
        <f t="shared" si="169"/>
        <v/>
      </c>
      <c r="Z1009" s="48" t="str">
        <f>IFERROR(INDEX('Standard Runs'!$E$11:$E$65, MATCH($L1009, 'Standard Runs'!$D$11:$D$65, 0)), "")</f>
        <v/>
      </c>
      <c r="AB1009" s="26" t="str">
        <f t="shared" si="170"/>
        <v/>
      </c>
      <c r="AC1009" s="26" t="str">
        <f t="shared" si="171"/>
        <v/>
      </c>
      <c r="AE1009" s="26" t="str">
        <f t="shared" si="172"/>
        <v/>
      </c>
      <c r="AG1009" s="26" t="str">
        <f>IF($D1009="", "", COUNTIF($D$11:$D$2510, "&gt;"&amp;$D1009)+1+COUNTIF($D$11:$D1009, $D1009)-1)</f>
        <v/>
      </c>
      <c r="AH1009" s="92" t="str">
        <f t="shared" si="173"/>
        <v/>
      </c>
      <c r="AJ1009" s="26" t="str">
        <f t="shared" si="174"/>
        <v/>
      </c>
      <c r="AK1009" s="26" t="str">
        <f t="shared" si="175"/>
        <v/>
      </c>
    </row>
    <row r="1010" spans="1:37" x14ac:dyDescent="0.25">
      <c r="A1010" s="97"/>
      <c r="B1010" s="26" t="str">
        <f t="shared" si="165"/>
        <v/>
      </c>
      <c r="C1010" s="97"/>
      <c r="D1010" s="123"/>
      <c r="E1010" s="124"/>
      <c r="F1010" s="125"/>
      <c r="G1010" s="97"/>
      <c r="H1010" s="24" t="str">
        <f>IF($E1010="", "", IFERROR(ROUND($E1010*INDEX('Intro &amp; Setup'!$BY$8:$BY$9, MATCH($E$8, 'Intro &amp; Setup'!$BX$8:$BX$9, 0)), 2), ""))</f>
        <v/>
      </c>
      <c r="I1010" s="18" t="str">
        <f>IF(OR($E1010="", $F1010=""), "", IF($E$8='Intro &amp; Setup'!$BX$9, $F1010/$E1010, IF($H$8='Intro &amp; Setup'!$BX$9, $F1010/$H1010, "")))</f>
        <v/>
      </c>
      <c r="J1010" s="21" t="str">
        <f>IF(OR($E1010="", $F1010=""), "", IF($E$8='Intro &amp; Setup'!$BX$8, $F1010/$E1010, IF($H$8='Intro &amp; Setup'!$BX$8, $F1010/$H1010, "")))</f>
        <v/>
      </c>
      <c r="K1010" s="97"/>
      <c r="L1010" s="42" t="str">
        <f t="array" ref="L1010">IF($W1010="", "", IFERROR(INDEX('Standard Runs'!$D$11:$D$65, MATCH(1, ('Standard Runs'!$F$11:$F$65&lt;=E1010)*('Standard Runs'!$G$11:$G$65&gt;=E1010), 0)), ""))</f>
        <v/>
      </c>
      <c r="M1010" s="45" t="str">
        <f t="shared" si="166"/>
        <v/>
      </c>
      <c r="N1010" s="97"/>
      <c r="O1010" s="52" t="str">
        <f t="shared" si="167"/>
        <v/>
      </c>
      <c r="P1010" s="53" t="str">
        <f>IF(OR($L1010="", $M1010=""), "", COUNTIFS($L$11:$L$2510, $L1010, $M$11:$M$2510, "&lt;"&amp;$M1010)+1+COUNTIFS($L$11:$L1010, $L1010, $M$11:$M1010, $M1010)-1)</f>
        <v/>
      </c>
      <c r="Q1010" s="97"/>
      <c r="R1010" s="57" t="str">
        <f t="array" ref="R1010">IF(OR($L1010="", $M1010=""), "", MIN(IF($L$11:$L$2510=$L1010, $M$11:$M$2510)))</f>
        <v/>
      </c>
      <c r="S1010" s="18" t="str">
        <f t="array" ref="S1010">IF(OR($L1010="", $M1010=""), "", AVERAGEIF($L$11:$L$2510, $L1010, $M$11:$M$2510))</f>
        <v/>
      </c>
      <c r="T1010" s="21" t="str">
        <f t="array" ref="T1010">IF(OR($L1010="", $M1010=""), "", MAX(IF($L$11:$L$2510=$L1010, $M$11:$M$2510)))</f>
        <v/>
      </c>
      <c r="U1010" s="97"/>
      <c r="W1010" s="26" t="str">
        <f t="shared" si="168"/>
        <v/>
      </c>
      <c r="X1010" s="26" t="str">
        <f t="shared" si="169"/>
        <v/>
      </c>
      <c r="Z1010" s="48" t="str">
        <f>IFERROR(INDEX('Standard Runs'!$E$11:$E$65, MATCH($L1010, 'Standard Runs'!$D$11:$D$65, 0)), "")</f>
        <v/>
      </c>
      <c r="AB1010" s="26" t="str">
        <f t="shared" si="170"/>
        <v/>
      </c>
      <c r="AC1010" s="26" t="str">
        <f t="shared" si="171"/>
        <v/>
      </c>
      <c r="AE1010" s="26" t="str">
        <f t="shared" si="172"/>
        <v/>
      </c>
      <c r="AG1010" s="26" t="str">
        <f>IF($D1010="", "", COUNTIF($D$11:$D$2510, "&gt;"&amp;$D1010)+1+COUNTIF($D$11:$D1010, $D1010)-1)</f>
        <v/>
      </c>
      <c r="AH1010" s="92" t="str">
        <f t="shared" si="173"/>
        <v/>
      </c>
      <c r="AJ1010" s="26" t="str">
        <f t="shared" si="174"/>
        <v/>
      </c>
      <c r="AK1010" s="26" t="str">
        <f t="shared" si="175"/>
        <v/>
      </c>
    </row>
    <row r="1011" spans="1:37" x14ac:dyDescent="0.25">
      <c r="A1011" s="97"/>
      <c r="B1011" s="26" t="str">
        <f t="shared" si="165"/>
        <v/>
      </c>
      <c r="C1011" s="97"/>
      <c r="D1011" s="123"/>
      <c r="E1011" s="124"/>
      <c r="F1011" s="125"/>
      <c r="G1011" s="97"/>
      <c r="H1011" s="24" t="str">
        <f>IF($E1011="", "", IFERROR(ROUND($E1011*INDEX('Intro &amp; Setup'!$BY$8:$BY$9, MATCH($E$8, 'Intro &amp; Setup'!$BX$8:$BX$9, 0)), 2), ""))</f>
        <v/>
      </c>
      <c r="I1011" s="18" t="str">
        <f>IF(OR($E1011="", $F1011=""), "", IF($E$8='Intro &amp; Setup'!$BX$9, $F1011/$E1011, IF($H$8='Intro &amp; Setup'!$BX$9, $F1011/$H1011, "")))</f>
        <v/>
      </c>
      <c r="J1011" s="21" t="str">
        <f>IF(OR($E1011="", $F1011=""), "", IF($E$8='Intro &amp; Setup'!$BX$8, $F1011/$E1011, IF($H$8='Intro &amp; Setup'!$BX$8, $F1011/$H1011, "")))</f>
        <v/>
      </c>
      <c r="K1011" s="97"/>
      <c r="L1011" s="42" t="str">
        <f t="array" ref="L1011">IF($W1011="", "", IFERROR(INDEX('Standard Runs'!$D$11:$D$65, MATCH(1, ('Standard Runs'!$F$11:$F$65&lt;=E1011)*('Standard Runs'!$G$11:$G$65&gt;=E1011), 0)), ""))</f>
        <v/>
      </c>
      <c r="M1011" s="45" t="str">
        <f t="shared" si="166"/>
        <v/>
      </c>
      <c r="N1011" s="97"/>
      <c r="O1011" s="52" t="str">
        <f t="shared" si="167"/>
        <v/>
      </c>
      <c r="P1011" s="53" t="str">
        <f>IF(OR($L1011="", $M1011=""), "", COUNTIFS($L$11:$L$2510, $L1011, $M$11:$M$2510, "&lt;"&amp;$M1011)+1+COUNTIFS($L$11:$L1011, $L1011, $M$11:$M1011, $M1011)-1)</f>
        <v/>
      </c>
      <c r="Q1011" s="97"/>
      <c r="R1011" s="57" t="str">
        <f t="array" ref="R1011">IF(OR($L1011="", $M1011=""), "", MIN(IF($L$11:$L$2510=$L1011, $M$11:$M$2510)))</f>
        <v/>
      </c>
      <c r="S1011" s="18" t="str">
        <f t="array" ref="S1011">IF(OR($L1011="", $M1011=""), "", AVERAGEIF($L$11:$L$2510, $L1011, $M$11:$M$2510))</f>
        <v/>
      </c>
      <c r="T1011" s="21" t="str">
        <f t="array" ref="T1011">IF(OR($L1011="", $M1011=""), "", MAX(IF($L$11:$L$2510=$L1011, $M$11:$M$2510)))</f>
        <v/>
      </c>
      <c r="U1011" s="97"/>
      <c r="W1011" s="26" t="str">
        <f t="shared" si="168"/>
        <v/>
      </c>
      <c r="X1011" s="26" t="str">
        <f t="shared" si="169"/>
        <v/>
      </c>
      <c r="Z1011" s="48" t="str">
        <f>IFERROR(INDEX('Standard Runs'!$E$11:$E$65, MATCH($L1011, 'Standard Runs'!$D$11:$D$65, 0)), "")</f>
        <v/>
      </c>
      <c r="AB1011" s="26" t="str">
        <f t="shared" si="170"/>
        <v/>
      </c>
      <c r="AC1011" s="26" t="str">
        <f t="shared" si="171"/>
        <v/>
      </c>
      <c r="AE1011" s="26" t="str">
        <f t="shared" si="172"/>
        <v/>
      </c>
      <c r="AG1011" s="26" t="str">
        <f>IF($D1011="", "", COUNTIF($D$11:$D$2510, "&gt;"&amp;$D1011)+1+COUNTIF($D$11:$D1011, $D1011)-1)</f>
        <v/>
      </c>
      <c r="AH1011" s="92" t="str">
        <f t="shared" si="173"/>
        <v/>
      </c>
      <c r="AJ1011" s="26" t="str">
        <f t="shared" si="174"/>
        <v/>
      </c>
      <c r="AK1011" s="26" t="str">
        <f t="shared" si="175"/>
        <v/>
      </c>
    </row>
    <row r="1012" spans="1:37" x14ac:dyDescent="0.25">
      <c r="A1012" s="97"/>
      <c r="B1012" s="26" t="str">
        <f t="shared" si="165"/>
        <v/>
      </c>
      <c r="C1012" s="97"/>
      <c r="D1012" s="123"/>
      <c r="E1012" s="124"/>
      <c r="F1012" s="125"/>
      <c r="G1012" s="97"/>
      <c r="H1012" s="24" t="str">
        <f>IF($E1012="", "", IFERROR(ROUND($E1012*INDEX('Intro &amp; Setup'!$BY$8:$BY$9, MATCH($E$8, 'Intro &amp; Setup'!$BX$8:$BX$9, 0)), 2), ""))</f>
        <v/>
      </c>
      <c r="I1012" s="18" t="str">
        <f>IF(OR($E1012="", $F1012=""), "", IF($E$8='Intro &amp; Setup'!$BX$9, $F1012/$E1012, IF($H$8='Intro &amp; Setup'!$BX$9, $F1012/$H1012, "")))</f>
        <v/>
      </c>
      <c r="J1012" s="21" t="str">
        <f>IF(OR($E1012="", $F1012=""), "", IF($E$8='Intro &amp; Setup'!$BX$8, $F1012/$E1012, IF($H$8='Intro &amp; Setup'!$BX$8, $F1012/$H1012, "")))</f>
        <v/>
      </c>
      <c r="K1012" s="97"/>
      <c r="L1012" s="42" t="str">
        <f t="array" ref="L1012">IF($W1012="", "", IFERROR(INDEX('Standard Runs'!$D$11:$D$65, MATCH(1, ('Standard Runs'!$F$11:$F$65&lt;=E1012)*('Standard Runs'!$G$11:$G$65&gt;=E1012), 0)), ""))</f>
        <v/>
      </c>
      <c r="M1012" s="45" t="str">
        <f t="shared" si="166"/>
        <v/>
      </c>
      <c r="N1012" s="97"/>
      <c r="O1012" s="52" t="str">
        <f t="shared" si="167"/>
        <v/>
      </c>
      <c r="P1012" s="53" t="str">
        <f>IF(OR($L1012="", $M1012=""), "", COUNTIFS($L$11:$L$2510, $L1012, $M$11:$M$2510, "&lt;"&amp;$M1012)+1+COUNTIFS($L$11:$L1012, $L1012, $M$11:$M1012, $M1012)-1)</f>
        <v/>
      </c>
      <c r="Q1012" s="97"/>
      <c r="R1012" s="57" t="str">
        <f t="array" ref="R1012">IF(OR($L1012="", $M1012=""), "", MIN(IF($L$11:$L$2510=$L1012, $M$11:$M$2510)))</f>
        <v/>
      </c>
      <c r="S1012" s="18" t="str">
        <f t="array" ref="S1012">IF(OR($L1012="", $M1012=""), "", AVERAGEIF($L$11:$L$2510, $L1012, $M$11:$M$2510))</f>
        <v/>
      </c>
      <c r="T1012" s="21" t="str">
        <f t="array" ref="T1012">IF(OR($L1012="", $M1012=""), "", MAX(IF($L$11:$L$2510=$L1012, $M$11:$M$2510)))</f>
        <v/>
      </c>
      <c r="U1012" s="97"/>
      <c r="W1012" s="26" t="str">
        <f t="shared" si="168"/>
        <v/>
      </c>
      <c r="X1012" s="26" t="str">
        <f t="shared" si="169"/>
        <v/>
      </c>
      <c r="Z1012" s="48" t="str">
        <f>IFERROR(INDEX('Standard Runs'!$E$11:$E$65, MATCH($L1012, 'Standard Runs'!$D$11:$D$65, 0)), "")</f>
        <v/>
      </c>
      <c r="AB1012" s="26" t="str">
        <f t="shared" si="170"/>
        <v/>
      </c>
      <c r="AC1012" s="26" t="str">
        <f t="shared" si="171"/>
        <v/>
      </c>
      <c r="AE1012" s="26" t="str">
        <f t="shared" si="172"/>
        <v/>
      </c>
      <c r="AG1012" s="26" t="str">
        <f>IF($D1012="", "", COUNTIF($D$11:$D$2510, "&gt;"&amp;$D1012)+1+COUNTIF($D$11:$D1012, $D1012)-1)</f>
        <v/>
      </c>
      <c r="AH1012" s="92" t="str">
        <f t="shared" si="173"/>
        <v/>
      </c>
      <c r="AJ1012" s="26" t="str">
        <f t="shared" si="174"/>
        <v/>
      </c>
      <c r="AK1012" s="26" t="str">
        <f t="shared" si="175"/>
        <v/>
      </c>
    </row>
    <row r="1013" spans="1:37" x14ac:dyDescent="0.25">
      <c r="A1013" s="97"/>
      <c r="B1013" s="26" t="str">
        <f t="shared" si="165"/>
        <v/>
      </c>
      <c r="C1013" s="97"/>
      <c r="D1013" s="123"/>
      <c r="E1013" s="124"/>
      <c r="F1013" s="125"/>
      <c r="G1013" s="97"/>
      <c r="H1013" s="24" t="str">
        <f>IF($E1013="", "", IFERROR(ROUND($E1013*INDEX('Intro &amp; Setup'!$BY$8:$BY$9, MATCH($E$8, 'Intro &amp; Setup'!$BX$8:$BX$9, 0)), 2), ""))</f>
        <v/>
      </c>
      <c r="I1013" s="18" t="str">
        <f>IF(OR($E1013="", $F1013=""), "", IF($E$8='Intro &amp; Setup'!$BX$9, $F1013/$E1013, IF($H$8='Intro &amp; Setup'!$BX$9, $F1013/$H1013, "")))</f>
        <v/>
      </c>
      <c r="J1013" s="21" t="str">
        <f>IF(OR($E1013="", $F1013=""), "", IF($E$8='Intro &amp; Setup'!$BX$8, $F1013/$E1013, IF($H$8='Intro &amp; Setup'!$BX$8, $F1013/$H1013, "")))</f>
        <v/>
      </c>
      <c r="K1013" s="97"/>
      <c r="L1013" s="42" t="str">
        <f t="array" ref="L1013">IF($W1013="", "", IFERROR(INDEX('Standard Runs'!$D$11:$D$65, MATCH(1, ('Standard Runs'!$F$11:$F$65&lt;=E1013)*('Standard Runs'!$G$11:$G$65&gt;=E1013), 0)), ""))</f>
        <v/>
      </c>
      <c r="M1013" s="45" t="str">
        <f t="shared" si="166"/>
        <v/>
      </c>
      <c r="N1013" s="97"/>
      <c r="O1013" s="52" t="str">
        <f t="shared" si="167"/>
        <v/>
      </c>
      <c r="P1013" s="53" t="str">
        <f>IF(OR($L1013="", $M1013=""), "", COUNTIFS($L$11:$L$2510, $L1013, $M$11:$M$2510, "&lt;"&amp;$M1013)+1+COUNTIFS($L$11:$L1013, $L1013, $M$11:$M1013, $M1013)-1)</f>
        <v/>
      </c>
      <c r="Q1013" s="97"/>
      <c r="R1013" s="57" t="str">
        <f t="array" ref="R1013">IF(OR($L1013="", $M1013=""), "", MIN(IF($L$11:$L$2510=$L1013, $M$11:$M$2510)))</f>
        <v/>
      </c>
      <c r="S1013" s="18" t="str">
        <f t="array" ref="S1013">IF(OR($L1013="", $M1013=""), "", AVERAGEIF($L$11:$L$2510, $L1013, $M$11:$M$2510))</f>
        <v/>
      </c>
      <c r="T1013" s="21" t="str">
        <f t="array" ref="T1013">IF(OR($L1013="", $M1013=""), "", MAX(IF($L$11:$L$2510=$L1013, $M$11:$M$2510)))</f>
        <v/>
      </c>
      <c r="U1013" s="97"/>
      <c r="W1013" s="26" t="str">
        <f t="shared" si="168"/>
        <v/>
      </c>
      <c r="X1013" s="26" t="str">
        <f t="shared" si="169"/>
        <v/>
      </c>
      <c r="Z1013" s="48" t="str">
        <f>IFERROR(INDEX('Standard Runs'!$E$11:$E$65, MATCH($L1013, 'Standard Runs'!$D$11:$D$65, 0)), "")</f>
        <v/>
      </c>
      <c r="AB1013" s="26" t="str">
        <f t="shared" si="170"/>
        <v/>
      </c>
      <c r="AC1013" s="26" t="str">
        <f t="shared" si="171"/>
        <v/>
      </c>
      <c r="AE1013" s="26" t="str">
        <f t="shared" si="172"/>
        <v/>
      </c>
      <c r="AG1013" s="26" t="str">
        <f>IF($D1013="", "", COUNTIF($D$11:$D$2510, "&gt;"&amp;$D1013)+1+COUNTIF($D$11:$D1013, $D1013)-1)</f>
        <v/>
      </c>
      <c r="AH1013" s="92" t="str">
        <f t="shared" si="173"/>
        <v/>
      </c>
      <c r="AJ1013" s="26" t="str">
        <f t="shared" si="174"/>
        <v/>
      </c>
      <c r="AK1013" s="26" t="str">
        <f t="shared" si="175"/>
        <v/>
      </c>
    </row>
    <row r="1014" spans="1:37" x14ac:dyDescent="0.25">
      <c r="A1014" s="97"/>
      <c r="B1014" s="26" t="str">
        <f t="shared" si="165"/>
        <v/>
      </c>
      <c r="C1014" s="97"/>
      <c r="D1014" s="123"/>
      <c r="E1014" s="124"/>
      <c r="F1014" s="125"/>
      <c r="G1014" s="97"/>
      <c r="H1014" s="24" t="str">
        <f>IF($E1014="", "", IFERROR(ROUND($E1014*INDEX('Intro &amp; Setup'!$BY$8:$BY$9, MATCH($E$8, 'Intro &amp; Setup'!$BX$8:$BX$9, 0)), 2), ""))</f>
        <v/>
      </c>
      <c r="I1014" s="18" t="str">
        <f>IF(OR($E1014="", $F1014=""), "", IF($E$8='Intro &amp; Setup'!$BX$9, $F1014/$E1014, IF($H$8='Intro &amp; Setup'!$BX$9, $F1014/$H1014, "")))</f>
        <v/>
      </c>
      <c r="J1014" s="21" t="str">
        <f>IF(OR($E1014="", $F1014=""), "", IF($E$8='Intro &amp; Setup'!$BX$8, $F1014/$E1014, IF($H$8='Intro &amp; Setup'!$BX$8, $F1014/$H1014, "")))</f>
        <v/>
      </c>
      <c r="K1014" s="97"/>
      <c r="L1014" s="42" t="str">
        <f t="array" ref="L1014">IF($W1014="", "", IFERROR(INDEX('Standard Runs'!$D$11:$D$65, MATCH(1, ('Standard Runs'!$F$11:$F$65&lt;=E1014)*('Standard Runs'!$G$11:$G$65&gt;=E1014), 0)), ""))</f>
        <v/>
      </c>
      <c r="M1014" s="45" t="str">
        <f t="shared" si="166"/>
        <v/>
      </c>
      <c r="N1014" s="97"/>
      <c r="O1014" s="52" t="str">
        <f t="shared" si="167"/>
        <v/>
      </c>
      <c r="P1014" s="53" t="str">
        <f>IF(OR($L1014="", $M1014=""), "", COUNTIFS($L$11:$L$2510, $L1014, $M$11:$M$2510, "&lt;"&amp;$M1014)+1+COUNTIFS($L$11:$L1014, $L1014, $M$11:$M1014, $M1014)-1)</f>
        <v/>
      </c>
      <c r="Q1014" s="97"/>
      <c r="R1014" s="57" t="str">
        <f t="array" ref="R1014">IF(OR($L1014="", $M1014=""), "", MIN(IF($L$11:$L$2510=$L1014, $M$11:$M$2510)))</f>
        <v/>
      </c>
      <c r="S1014" s="18" t="str">
        <f t="array" ref="S1014">IF(OR($L1014="", $M1014=""), "", AVERAGEIF($L$11:$L$2510, $L1014, $M$11:$M$2510))</f>
        <v/>
      </c>
      <c r="T1014" s="21" t="str">
        <f t="array" ref="T1014">IF(OR($L1014="", $M1014=""), "", MAX(IF($L$11:$L$2510=$L1014, $M$11:$M$2510)))</f>
        <v/>
      </c>
      <c r="U1014" s="97"/>
      <c r="W1014" s="26" t="str">
        <f t="shared" si="168"/>
        <v/>
      </c>
      <c r="X1014" s="26" t="str">
        <f t="shared" si="169"/>
        <v/>
      </c>
      <c r="Z1014" s="48" t="str">
        <f>IFERROR(INDEX('Standard Runs'!$E$11:$E$65, MATCH($L1014, 'Standard Runs'!$D$11:$D$65, 0)), "")</f>
        <v/>
      </c>
      <c r="AB1014" s="26" t="str">
        <f t="shared" si="170"/>
        <v/>
      </c>
      <c r="AC1014" s="26" t="str">
        <f t="shared" si="171"/>
        <v/>
      </c>
      <c r="AE1014" s="26" t="str">
        <f t="shared" si="172"/>
        <v/>
      </c>
      <c r="AG1014" s="26" t="str">
        <f>IF($D1014="", "", COUNTIF($D$11:$D$2510, "&gt;"&amp;$D1014)+1+COUNTIF($D$11:$D1014, $D1014)-1)</f>
        <v/>
      </c>
      <c r="AH1014" s="92" t="str">
        <f t="shared" si="173"/>
        <v/>
      </c>
      <c r="AJ1014" s="26" t="str">
        <f t="shared" si="174"/>
        <v/>
      </c>
      <c r="AK1014" s="26" t="str">
        <f t="shared" si="175"/>
        <v/>
      </c>
    </row>
    <row r="1015" spans="1:37" x14ac:dyDescent="0.25">
      <c r="A1015" s="97"/>
      <c r="B1015" s="26" t="str">
        <f t="shared" si="165"/>
        <v/>
      </c>
      <c r="C1015" s="97"/>
      <c r="D1015" s="123"/>
      <c r="E1015" s="124"/>
      <c r="F1015" s="125"/>
      <c r="G1015" s="97"/>
      <c r="H1015" s="24" t="str">
        <f>IF($E1015="", "", IFERROR(ROUND($E1015*INDEX('Intro &amp; Setup'!$BY$8:$BY$9, MATCH($E$8, 'Intro &amp; Setup'!$BX$8:$BX$9, 0)), 2), ""))</f>
        <v/>
      </c>
      <c r="I1015" s="18" t="str">
        <f>IF(OR($E1015="", $F1015=""), "", IF($E$8='Intro &amp; Setup'!$BX$9, $F1015/$E1015, IF($H$8='Intro &amp; Setup'!$BX$9, $F1015/$H1015, "")))</f>
        <v/>
      </c>
      <c r="J1015" s="21" t="str">
        <f>IF(OR($E1015="", $F1015=""), "", IF($E$8='Intro &amp; Setup'!$BX$8, $F1015/$E1015, IF($H$8='Intro &amp; Setup'!$BX$8, $F1015/$H1015, "")))</f>
        <v/>
      </c>
      <c r="K1015" s="97"/>
      <c r="L1015" s="42" t="str">
        <f t="array" ref="L1015">IF($W1015="", "", IFERROR(INDEX('Standard Runs'!$D$11:$D$65, MATCH(1, ('Standard Runs'!$F$11:$F$65&lt;=E1015)*('Standard Runs'!$G$11:$G$65&gt;=E1015), 0)), ""))</f>
        <v/>
      </c>
      <c r="M1015" s="45" t="str">
        <f t="shared" si="166"/>
        <v/>
      </c>
      <c r="N1015" s="97"/>
      <c r="O1015" s="52" t="str">
        <f t="shared" si="167"/>
        <v/>
      </c>
      <c r="P1015" s="53" t="str">
        <f>IF(OR($L1015="", $M1015=""), "", COUNTIFS($L$11:$L$2510, $L1015, $M$11:$M$2510, "&lt;"&amp;$M1015)+1+COUNTIFS($L$11:$L1015, $L1015, $M$11:$M1015, $M1015)-1)</f>
        <v/>
      </c>
      <c r="Q1015" s="97"/>
      <c r="R1015" s="57" t="str">
        <f t="array" ref="R1015">IF(OR($L1015="", $M1015=""), "", MIN(IF($L$11:$L$2510=$L1015, $M$11:$M$2510)))</f>
        <v/>
      </c>
      <c r="S1015" s="18" t="str">
        <f t="array" ref="S1015">IF(OR($L1015="", $M1015=""), "", AVERAGEIF($L$11:$L$2510, $L1015, $M$11:$M$2510))</f>
        <v/>
      </c>
      <c r="T1015" s="21" t="str">
        <f t="array" ref="T1015">IF(OR($L1015="", $M1015=""), "", MAX(IF($L$11:$L$2510=$L1015, $M$11:$M$2510)))</f>
        <v/>
      </c>
      <c r="U1015" s="97"/>
      <c r="W1015" s="26" t="str">
        <f t="shared" si="168"/>
        <v/>
      </c>
      <c r="X1015" s="26" t="str">
        <f t="shared" si="169"/>
        <v/>
      </c>
      <c r="Z1015" s="48" t="str">
        <f>IFERROR(INDEX('Standard Runs'!$E$11:$E$65, MATCH($L1015, 'Standard Runs'!$D$11:$D$65, 0)), "")</f>
        <v/>
      </c>
      <c r="AB1015" s="26" t="str">
        <f t="shared" si="170"/>
        <v/>
      </c>
      <c r="AC1015" s="26" t="str">
        <f t="shared" si="171"/>
        <v/>
      </c>
      <c r="AE1015" s="26" t="str">
        <f t="shared" si="172"/>
        <v/>
      </c>
      <c r="AG1015" s="26" t="str">
        <f>IF($D1015="", "", COUNTIF($D$11:$D$2510, "&gt;"&amp;$D1015)+1+COUNTIF($D$11:$D1015, $D1015)-1)</f>
        <v/>
      </c>
      <c r="AH1015" s="92" t="str">
        <f t="shared" si="173"/>
        <v/>
      </c>
      <c r="AJ1015" s="26" t="str">
        <f t="shared" si="174"/>
        <v/>
      </c>
      <c r="AK1015" s="26" t="str">
        <f t="shared" si="175"/>
        <v/>
      </c>
    </row>
    <row r="1016" spans="1:37" x14ac:dyDescent="0.25">
      <c r="A1016" s="97"/>
      <c r="B1016" s="26" t="str">
        <f t="shared" si="165"/>
        <v/>
      </c>
      <c r="C1016" s="97"/>
      <c r="D1016" s="123"/>
      <c r="E1016" s="124"/>
      <c r="F1016" s="125"/>
      <c r="G1016" s="97"/>
      <c r="H1016" s="24" t="str">
        <f>IF($E1016="", "", IFERROR(ROUND($E1016*INDEX('Intro &amp; Setup'!$BY$8:$BY$9, MATCH($E$8, 'Intro &amp; Setup'!$BX$8:$BX$9, 0)), 2), ""))</f>
        <v/>
      </c>
      <c r="I1016" s="18" t="str">
        <f>IF(OR($E1016="", $F1016=""), "", IF($E$8='Intro &amp; Setup'!$BX$9, $F1016/$E1016, IF($H$8='Intro &amp; Setup'!$BX$9, $F1016/$H1016, "")))</f>
        <v/>
      </c>
      <c r="J1016" s="21" t="str">
        <f>IF(OR($E1016="", $F1016=""), "", IF($E$8='Intro &amp; Setup'!$BX$8, $F1016/$E1016, IF($H$8='Intro &amp; Setup'!$BX$8, $F1016/$H1016, "")))</f>
        <v/>
      </c>
      <c r="K1016" s="97"/>
      <c r="L1016" s="42" t="str">
        <f t="array" ref="L1016">IF($W1016="", "", IFERROR(INDEX('Standard Runs'!$D$11:$D$65, MATCH(1, ('Standard Runs'!$F$11:$F$65&lt;=E1016)*('Standard Runs'!$G$11:$G$65&gt;=E1016), 0)), ""))</f>
        <v/>
      </c>
      <c r="M1016" s="45" t="str">
        <f t="shared" si="166"/>
        <v/>
      </c>
      <c r="N1016" s="97"/>
      <c r="O1016" s="52" t="str">
        <f t="shared" si="167"/>
        <v/>
      </c>
      <c r="P1016" s="53" t="str">
        <f>IF(OR($L1016="", $M1016=""), "", COUNTIFS($L$11:$L$2510, $L1016, $M$11:$M$2510, "&lt;"&amp;$M1016)+1+COUNTIFS($L$11:$L1016, $L1016, $M$11:$M1016, $M1016)-1)</f>
        <v/>
      </c>
      <c r="Q1016" s="97"/>
      <c r="R1016" s="57" t="str">
        <f t="array" ref="R1016">IF(OR($L1016="", $M1016=""), "", MIN(IF($L$11:$L$2510=$L1016, $M$11:$M$2510)))</f>
        <v/>
      </c>
      <c r="S1016" s="18" t="str">
        <f t="array" ref="S1016">IF(OR($L1016="", $M1016=""), "", AVERAGEIF($L$11:$L$2510, $L1016, $M$11:$M$2510))</f>
        <v/>
      </c>
      <c r="T1016" s="21" t="str">
        <f t="array" ref="T1016">IF(OR($L1016="", $M1016=""), "", MAX(IF($L$11:$L$2510=$L1016, $M$11:$M$2510)))</f>
        <v/>
      </c>
      <c r="U1016" s="97"/>
      <c r="W1016" s="26" t="str">
        <f t="shared" si="168"/>
        <v/>
      </c>
      <c r="X1016" s="26" t="str">
        <f t="shared" si="169"/>
        <v/>
      </c>
      <c r="Z1016" s="48" t="str">
        <f>IFERROR(INDEX('Standard Runs'!$E$11:$E$65, MATCH($L1016, 'Standard Runs'!$D$11:$D$65, 0)), "")</f>
        <v/>
      </c>
      <c r="AB1016" s="26" t="str">
        <f t="shared" si="170"/>
        <v/>
      </c>
      <c r="AC1016" s="26" t="str">
        <f t="shared" si="171"/>
        <v/>
      </c>
      <c r="AE1016" s="26" t="str">
        <f t="shared" si="172"/>
        <v/>
      </c>
      <c r="AG1016" s="26" t="str">
        <f>IF($D1016="", "", COUNTIF($D$11:$D$2510, "&gt;"&amp;$D1016)+1+COUNTIF($D$11:$D1016, $D1016)-1)</f>
        <v/>
      </c>
      <c r="AH1016" s="92" t="str">
        <f t="shared" si="173"/>
        <v/>
      </c>
      <c r="AJ1016" s="26" t="str">
        <f t="shared" si="174"/>
        <v/>
      </c>
      <c r="AK1016" s="26" t="str">
        <f t="shared" si="175"/>
        <v/>
      </c>
    </row>
    <row r="1017" spans="1:37" x14ac:dyDescent="0.25">
      <c r="A1017" s="97"/>
      <c r="B1017" s="26" t="str">
        <f t="shared" si="165"/>
        <v/>
      </c>
      <c r="C1017" s="97"/>
      <c r="D1017" s="123"/>
      <c r="E1017" s="124"/>
      <c r="F1017" s="125"/>
      <c r="G1017" s="97"/>
      <c r="H1017" s="24" t="str">
        <f>IF($E1017="", "", IFERROR(ROUND($E1017*INDEX('Intro &amp; Setup'!$BY$8:$BY$9, MATCH($E$8, 'Intro &amp; Setup'!$BX$8:$BX$9, 0)), 2), ""))</f>
        <v/>
      </c>
      <c r="I1017" s="18" t="str">
        <f>IF(OR($E1017="", $F1017=""), "", IF($E$8='Intro &amp; Setup'!$BX$9, $F1017/$E1017, IF($H$8='Intro &amp; Setup'!$BX$9, $F1017/$H1017, "")))</f>
        <v/>
      </c>
      <c r="J1017" s="21" t="str">
        <f>IF(OR($E1017="", $F1017=""), "", IF($E$8='Intro &amp; Setup'!$BX$8, $F1017/$E1017, IF($H$8='Intro &amp; Setup'!$BX$8, $F1017/$H1017, "")))</f>
        <v/>
      </c>
      <c r="K1017" s="97"/>
      <c r="L1017" s="42" t="str">
        <f t="array" ref="L1017">IF($W1017="", "", IFERROR(INDEX('Standard Runs'!$D$11:$D$65, MATCH(1, ('Standard Runs'!$F$11:$F$65&lt;=E1017)*('Standard Runs'!$G$11:$G$65&gt;=E1017), 0)), ""))</f>
        <v/>
      </c>
      <c r="M1017" s="45" t="str">
        <f t="shared" si="166"/>
        <v/>
      </c>
      <c r="N1017" s="97"/>
      <c r="O1017" s="52" t="str">
        <f t="shared" si="167"/>
        <v/>
      </c>
      <c r="P1017" s="53" t="str">
        <f>IF(OR($L1017="", $M1017=""), "", COUNTIFS($L$11:$L$2510, $L1017, $M$11:$M$2510, "&lt;"&amp;$M1017)+1+COUNTIFS($L$11:$L1017, $L1017, $M$11:$M1017, $M1017)-1)</f>
        <v/>
      </c>
      <c r="Q1017" s="97"/>
      <c r="R1017" s="57" t="str">
        <f t="array" ref="R1017">IF(OR($L1017="", $M1017=""), "", MIN(IF($L$11:$L$2510=$L1017, $M$11:$M$2510)))</f>
        <v/>
      </c>
      <c r="S1017" s="18" t="str">
        <f t="array" ref="S1017">IF(OR($L1017="", $M1017=""), "", AVERAGEIF($L$11:$L$2510, $L1017, $M$11:$M$2510))</f>
        <v/>
      </c>
      <c r="T1017" s="21" t="str">
        <f t="array" ref="T1017">IF(OR($L1017="", $M1017=""), "", MAX(IF($L$11:$L$2510=$L1017, $M$11:$M$2510)))</f>
        <v/>
      </c>
      <c r="U1017" s="97"/>
      <c r="W1017" s="26" t="str">
        <f t="shared" si="168"/>
        <v/>
      </c>
      <c r="X1017" s="26" t="str">
        <f t="shared" si="169"/>
        <v/>
      </c>
      <c r="Z1017" s="48" t="str">
        <f>IFERROR(INDEX('Standard Runs'!$E$11:$E$65, MATCH($L1017, 'Standard Runs'!$D$11:$D$65, 0)), "")</f>
        <v/>
      </c>
      <c r="AB1017" s="26" t="str">
        <f t="shared" si="170"/>
        <v/>
      </c>
      <c r="AC1017" s="26" t="str">
        <f t="shared" si="171"/>
        <v/>
      </c>
      <c r="AE1017" s="26" t="str">
        <f t="shared" si="172"/>
        <v/>
      </c>
      <c r="AG1017" s="26" t="str">
        <f>IF($D1017="", "", COUNTIF($D$11:$D$2510, "&gt;"&amp;$D1017)+1+COUNTIF($D$11:$D1017, $D1017)-1)</f>
        <v/>
      </c>
      <c r="AH1017" s="92" t="str">
        <f t="shared" si="173"/>
        <v/>
      </c>
      <c r="AJ1017" s="26" t="str">
        <f t="shared" si="174"/>
        <v/>
      </c>
      <c r="AK1017" s="26" t="str">
        <f t="shared" si="175"/>
        <v/>
      </c>
    </row>
    <row r="1018" spans="1:37" x14ac:dyDescent="0.25">
      <c r="A1018" s="97"/>
      <c r="B1018" s="26" t="str">
        <f t="shared" si="165"/>
        <v/>
      </c>
      <c r="C1018" s="97"/>
      <c r="D1018" s="123"/>
      <c r="E1018" s="124"/>
      <c r="F1018" s="125"/>
      <c r="G1018" s="97"/>
      <c r="H1018" s="24" t="str">
        <f>IF($E1018="", "", IFERROR(ROUND($E1018*INDEX('Intro &amp; Setup'!$BY$8:$BY$9, MATCH($E$8, 'Intro &amp; Setup'!$BX$8:$BX$9, 0)), 2), ""))</f>
        <v/>
      </c>
      <c r="I1018" s="18" t="str">
        <f>IF(OR($E1018="", $F1018=""), "", IF($E$8='Intro &amp; Setup'!$BX$9, $F1018/$E1018, IF($H$8='Intro &amp; Setup'!$BX$9, $F1018/$H1018, "")))</f>
        <v/>
      </c>
      <c r="J1018" s="21" t="str">
        <f>IF(OR($E1018="", $F1018=""), "", IF($E$8='Intro &amp; Setup'!$BX$8, $F1018/$E1018, IF($H$8='Intro &amp; Setup'!$BX$8, $F1018/$H1018, "")))</f>
        <v/>
      </c>
      <c r="K1018" s="97"/>
      <c r="L1018" s="42" t="str">
        <f t="array" ref="L1018">IF($W1018="", "", IFERROR(INDEX('Standard Runs'!$D$11:$D$65, MATCH(1, ('Standard Runs'!$F$11:$F$65&lt;=E1018)*('Standard Runs'!$G$11:$G$65&gt;=E1018), 0)), ""))</f>
        <v/>
      </c>
      <c r="M1018" s="45" t="str">
        <f t="shared" si="166"/>
        <v/>
      </c>
      <c r="N1018" s="97"/>
      <c r="O1018" s="52" t="str">
        <f t="shared" si="167"/>
        <v/>
      </c>
      <c r="P1018" s="53" t="str">
        <f>IF(OR($L1018="", $M1018=""), "", COUNTIFS($L$11:$L$2510, $L1018, $M$11:$M$2510, "&lt;"&amp;$M1018)+1+COUNTIFS($L$11:$L1018, $L1018, $M$11:$M1018, $M1018)-1)</f>
        <v/>
      </c>
      <c r="Q1018" s="97"/>
      <c r="R1018" s="57" t="str">
        <f t="array" ref="R1018">IF(OR($L1018="", $M1018=""), "", MIN(IF($L$11:$L$2510=$L1018, $M$11:$M$2510)))</f>
        <v/>
      </c>
      <c r="S1018" s="18" t="str">
        <f t="array" ref="S1018">IF(OR($L1018="", $M1018=""), "", AVERAGEIF($L$11:$L$2510, $L1018, $M$11:$M$2510))</f>
        <v/>
      </c>
      <c r="T1018" s="21" t="str">
        <f t="array" ref="T1018">IF(OR($L1018="", $M1018=""), "", MAX(IF($L$11:$L$2510=$L1018, $M$11:$M$2510)))</f>
        <v/>
      </c>
      <c r="U1018" s="97"/>
      <c r="W1018" s="26" t="str">
        <f t="shared" si="168"/>
        <v/>
      </c>
      <c r="X1018" s="26" t="str">
        <f t="shared" si="169"/>
        <v/>
      </c>
      <c r="Z1018" s="48" t="str">
        <f>IFERROR(INDEX('Standard Runs'!$E$11:$E$65, MATCH($L1018, 'Standard Runs'!$D$11:$D$65, 0)), "")</f>
        <v/>
      </c>
      <c r="AB1018" s="26" t="str">
        <f t="shared" si="170"/>
        <v/>
      </c>
      <c r="AC1018" s="26" t="str">
        <f t="shared" si="171"/>
        <v/>
      </c>
      <c r="AE1018" s="26" t="str">
        <f t="shared" si="172"/>
        <v/>
      </c>
      <c r="AG1018" s="26" t="str">
        <f>IF($D1018="", "", COUNTIF($D$11:$D$2510, "&gt;"&amp;$D1018)+1+COUNTIF($D$11:$D1018, $D1018)-1)</f>
        <v/>
      </c>
      <c r="AH1018" s="92" t="str">
        <f t="shared" si="173"/>
        <v/>
      </c>
      <c r="AJ1018" s="26" t="str">
        <f t="shared" si="174"/>
        <v/>
      </c>
      <c r="AK1018" s="26" t="str">
        <f t="shared" si="175"/>
        <v/>
      </c>
    </row>
    <row r="1019" spans="1:37" x14ac:dyDescent="0.25">
      <c r="A1019" s="97"/>
      <c r="B1019" s="26" t="str">
        <f t="shared" si="165"/>
        <v/>
      </c>
      <c r="C1019" s="97"/>
      <c r="D1019" s="123"/>
      <c r="E1019" s="124"/>
      <c r="F1019" s="125"/>
      <c r="G1019" s="97"/>
      <c r="H1019" s="24" t="str">
        <f>IF($E1019="", "", IFERROR(ROUND($E1019*INDEX('Intro &amp; Setup'!$BY$8:$BY$9, MATCH($E$8, 'Intro &amp; Setup'!$BX$8:$BX$9, 0)), 2), ""))</f>
        <v/>
      </c>
      <c r="I1019" s="18" t="str">
        <f>IF(OR($E1019="", $F1019=""), "", IF($E$8='Intro &amp; Setup'!$BX$9, $F1019/$E1019, IF($H$8='Intro &amp; Setup'!$BX$9, $F1019/$H1019, "")))</f>
        <v/>
      </c>
      <c r="J1019" s="21" t="str">
        <f>IF(OR($E1019="", $F1019=""), "", IF($E$8='Intro &amp; Setup'!$BX$8, $F1019/$E1019, IF($H$8='Intro &amp; Setup'!$BX$8, $F1019/$H1019, "")))</f>
        <v/>
      </c>
      <c r="K1019" s="97"/>
      <c r="L1019" s="42" t="str">
        <f t="array" ref="L1019">IF($W1019="", "", IFERROR(INDEX('Standard Runs'!$D$11:$D$65, MATCH(1, ('Standard Runs'!$F$11:$F$65&lt;=E1019)*('Standard Runs'!$G$11:$G$65&gt;=E1019), 0)), ""))</f>
        <v/>
      </c>
      <c r="M1019" s="45" t="str">
        <f t="shared" si="166"/>
        <v/>
      </c>
      <c r="N1019" s="97"/>
      <c r="O1019" s="52" t="str">
        <f t="shared" si="167"/>
        <v/>
      </c>
      <c r="P1019" s="53" t="str">
        <f>IF(OR($L1019="", $M1019=""), "", COUNTIFS($L$11:$L$2510, $L1019, $M$11:$M$2510, "&lt;"&amp;$M1019)+1+COUNTIFS($L$11:$L1019, $L1019, $M$11:$M1019, $M1019)-1)</f>
        <v/>
      </c>
      <c r="Q1019" s="97"/>
      <c r="R1019" s="57" t="str">
        <f t="array" ref="R1019">IF(OR($L1019="", $M1019=""), "", MIN(IF($L$11:$L$2510=$L1019, $M$11:$M$2510)))</f>
        <v/>
      </c>
      <c r="S1019" s="18" t="str">
        <f t="array" ref="S1019">IF(OR($L1019="", $M1019=""), "", AVERAGEIF($L$11:$L$2510, $L1019, $M$11:$M$2510))</f>
        <v/>
      </c>
      <c r="T1019" s="21" t="str">
        <f t="array" ref="T1019">IF(OR($L1019="", $M1019=""), "", MAX(IF($L$11:$L$2510=$L1019, $M$11:$M$2510)))</f>
        <v/>
      </c>
      <c r="U1019" s="97"/>
      <c r="W1019" s="26" t="str">
        <f t="shared" si="168"/>
        <v/>
      </c>
      <c r="X1019" s="26" t="str">
        <f t="shared" si="169"/>
        <v/>
      </c>
      <c r="Z1019" s="48" t="str">
        <f>IFERROR(INDEX('Standard Runs'!$E$11:$E$65, MATCH($L1019, 'Standard Runs'!$D$11:$D$65, 0)), "")</f>
        <v/>
      </c>
      <c r="AB1019" s="26" t="str">
        <f t="shared" si="170"/>
        <v/>
      </c>
      <c r="AC1019" s="26" t="str">
        <f t="shared" si="171"/>
        <v/>
      </c>
      <c r="AE1019" s="26" t="str">
        <f t="shared" si="172"/>
        <v/>
      </c>
      <c r="AG1019" s="26" t="str">
        <f>IF($D1019="", "", COUNTIF($D$11:$D$2510, "&gt;"&amp;$D1019)+1+COUNTIF($D$11:$D1019, $D1019)-1)</f>
        <v/>
      </c>
      <c r="AH1019" s="92" t="str">
        <f t="shared" si="173"/>
        <v/>
      </c>
      <c r="AJ1019" s="26" t="str">
        <f t="shared" si="174"/>
        <v/>
      </c>
      <c r="AK1019" s="26" t="str">
        <f t="shared" si="175"/>
        <v/>
      </c>
    </row>
    <row r="1020" spans="1:37" x14ac:dyDescent="0.25">
      <c r="A1020" s="97"/>
      <c r="B1020" s="26" t="str">
        <f t="shared" si="165"/>
        <v/>
      </c>
      <c r="C1020" s="97"/>
      <c r="D1020" s="123"/>
      <c r="E1020" s="124"/>
      <c r="F1020" s="125"/>
      <c r="G1020" s="97"/>
      <c r="H1020" s="24" t="str">
        <f>IF($E1020="", "", IFERROR(ROUND($E1020*INDEX('Intro &amp; Setup'!$BY$8:$BY$9, MATCH($E$8, 'Intro &amp; Setup'!$BX$8:$BX$9, 0)), 2), ""))</f>
        <v/>
      </c>
      <c r="I1020" s="18" t="str">
        <f>IF(OR($E1020="", $F1020=""), "", IF($E$8='Intro &amp; Setup'!$BX$9, $F1020/$E1020, IF($H$8='Intro &amp; Setup'!$BX$9, $F1020/$H1020, "")))</f>
        <v/>
      </c>
      <c r="J1020" s="21" t="str">
        <f>IF(OR($E1020="", $F1020=""), "", IF($E$8='Intro &amp; Setup'!$BX$8, $F1020/$E1020, IF($H$8='Intro &amp; Setup'!$BX$8, $F1020/$H1020, "")))</f>
        <v/>
      </c>
      <c r="K1020" s="97"/>
      <c r="L1020" s="42" t="str">
        <f t="array" ref="L1020">IF($W1020="", "", IFERROR(INDEX('Standard Runs'!$D$11:$D$65, MATCH(1, ('Standard Runs'!$F$11:$F$65&lt;=E1020)*('Standard Runs'!$G$11:$G$65&gt;=E1020), 0)), ""))</f>
        <v/>
      </c>
      <c r="M1020" s="45" t="str">
        <f t="shared" si="166"/>
        <v/>
      </c>
      <c r="N1020" s="97"/>
      <c r="O1020" s="52" t="str">
        <f t="shared" si="167"/>
        <v/>
      </c>
      <c r="P1020" s="53" t="str">
        <f>IF(OR($L1020="", $M1020=""), "", COUNTIFS($L$11:$L$2510, $L1020, $M$11:$M$2510, "&lt;"&amp;$M1020)+1+COUNTIFS($L$11:$L1020, $L1020, $M$11:$M1020, $M1020)-1)</f>
        <v/>
      </c>
      <c r="Q1020" s="97"/>
      <c r="R1020" s="57" t="str">
        <f t="array" ref="R1020">IF(OR($L1020="", $M1020=""), "", MIN(IF($L$11:$L$2510=$L1020, $M$11:$M$2510)))</f>
        <v/>
      </c>
      <c r="S1020" s="18" t="str">
        <f t="array" ref="S1020">IF(OR($L1020="", $M1020=""), "", AVERAGEIF($L$11:$L$2510, $L1020, $M$11:$M$2510))</f>
        <v/>
      </c>
      <c r="T1020" s="21" t="str">
        <f t="array" ref="T1020">IF(OR($L1020="", $M1020=""), "", MAX(IF($L$11:$L$2510=$L1020, $M$11:$M$2510)))</f>
        <v/>
      </c>
      <c r="U1020" s="97"/>
      <c r="W1020" s="26" t="str">
        <f t="shared" si="168"/>
        <v/>
      </c>
      <c r="X1020" s="26" t="str">
        <f t="shared" si="169"/>
        <v/>
      </c>
      <c r="Z1020" s="48" t="str">
        <f>IFERROR(INDEX('Standard Runs'!$E$11:$E$65, MATCH($L1020, 'Standard Runs'!$D$11:$D$65, 0)), "")</f>
        <v/>
      </c>
      <c r="AB1020" s="26" t="str">
        <f t="shared" si="170"/>
        <v/>
      </c>
      <c r="AC1020" s="26" t="str">
        <f t="shared" si="171"/>
        <v/>
      </c>
      <c r="AE1020" s="26" t="str">
        <f t="shared" si="172"/>
        <v/>
      </c>
      <c r="AG1020" s="26" t="str">
        <f>IF($D1020="", "", COUNTIF($D$11:$D$2510, "&gt;"&amp;$D1020)+1+COUNTIF($D$11:$D1020, $D1020)-1)</f>
        <v/>
      </c>
      <c r="AH1020" s="92" t="str">
        <f t="shared" si="173"/>
        <v/>
      </c>
      <c r="AJ1020" s="26" t="str">
        <f t="shared" si="174"/>
        <v/>
      </c>
      <c r="AK1020" s="26" t="str">
        <f t="shared" si="175"/>
        <v/>
      </c>
    </row>
    <row r="1021" spans="1:37" x14ac:dyDescent="0.25">
      <c r="A1021" s="97"/>
      <c r="B1021" s="26" t="str">
        <f t="shared" si="165"/>
        <v/>
      </c>
      <c r="C1021" s="97"/>
      <c r="D1021" s="123"/>
      <c r="E1021" s="124"/>
      <c r="F1021" s="125"/>
      <c r="G1021" s="97"/>
      <c r="H1021" s="24" t="str">
        <f>IF($E1021="", "", IFERROR(ROUND($E1021*INDEX('Intro &amp; Setup'!$BY$8:$BY$9, MATCH($E$8, 'Intro &amp; Setup'!$BX$8:$BX$9, 0)), 2), ""))</f>
        <v/>
      </c>
      <c r="I1021" s="18" t="str">
        <f>IF(OR($E1021="", $F1021=""), "", IF($E$8='Intro &amp; Setup'!$BX$9, $F1021/$E1021, IF($H$8='Intro &amp; Setup'!$BX$9, $F1021/$H1021, "")))</f>
        <v/>
      </c>
      <c r="J1021" s="21" t="str">
        <f>IF(OR($E1021="", $F1021=""), "", IF($E$8='Intro &amp; Setup'!$BX$8, $F1021/$E1021, IF($H$8='Intro &amp; Setup'!$BX$8, $F1021/$H1021, "")))</f>
        <v/>
      </c>
      <c r="K1021" s="97"/>
      <c r="L1021" s="42" t="str">
        <f t="array" ref="L1021">IF($W1021="", "", IFERROR(INDEX('Standard Runs'!$D$11:$D$65, MATCH(1, ('Standard Runs'!$F$11:$F$65&lt;=E1021)*('Standard Runs'!$G$11:$G$65&gt;=E1021), 0)), ""))</f>
        <v/>
      </c>
      <c r="M1021" s="45" t="str">
        <f t="shared" si="166"/>
        <v/>
      </c>
      <c r="N1021" s="97"/>
      <c r="O1021" s="52" t="str">
        <f t="shared" si="167"/>
        <v/>
      </c>
      <c r="P1021" s="53" t="str">
        <f>IF(OR($L1021="", $M1021=""), "", COUNTIFS($L$11:$L$2510, $L1021, $M$11:$M$2510, "&lt;"&amp;$M1021)+1+COUNTIFS($L$11:$L1021, $L1021, $M$11:$M1021, $M1021)-1)</f>
        <v/>
      </c>
      <c r="Q1021" s="97"/>
      <c r="R1021" s="57" t="str">
        <f t="array" ref="R1021">IF(OR($L1021="", $M1021=""), "", MIN(IF($L$11:$L$2510=$L1021, $M$11:$M$2510)))</f>
        <v/>
      </c>
      <c r="S1021" s="18" t="str">
        <f t="array" ref="S1021">IF(OR($L1021="", $M1021=""), "", AVERAGEIF($L$11:$L$2510, $L1021, $M$11:$M$2510))</f>
        <v/>
      </c>
      <c r="T1021" s="21" t="str">
        <f t="array" ref="T1021">IF(OR($L1021="", $M1021=""), "", MAX(IF($L$11:$L$2510=$L1021, $M$11:$M$2510)))</f>
        <v/>
      </c>
      <c r="U1021" s="97"/>
      <c r="W1021" s="26" t="str">
        <f t="shared" si="168"/>
        <v/>
      </c>
      <c r="X1021" s="26" t="str">
        <f t="shared" si="169"/>
        <v/>
      </c>
      <c r="Z1021" s="48" t="str">
        <f>IFERROR(INDEX('Standard Runs'!$E$11:$E$65, MATCH($L1021, 'Standard Runs'!$D$11:$D$65, 0)), "")</f>
        <v/>
      </c>
      <c r="AB1021" s="26" t="str">
        <f t="shared" si="170"/>
        <v/>
      </c>
      <c r="AC1021" s="26" t="str">
        <f t="shared" si="171"/>
        <v/>
      </c>
      <c r="AE1021" s="26" t="str">
        <f t="shared" si="172"/>
        <v/>
      </c>
      <c r="AG1021" s="26" t="str">
        <f>IF($D1021="", "", COUNTIF($D$11:$D$2510, "&gt;"&amp;$D1021)+1+COUNTIF($D$11:$D1021, $D1021)-1)</f>
        <v/>
      </c>
      <c r="AH1021" s="92" t="str">
        <f t="shared" si="173"/>
        <v/>
      </c>
      <c r="AJ1021" s="26" t="str">
        <f t="shared" si="174"/>
        <v/>
      </c>
      <c r="AK1021" s="26" t="str">
        <f t="shared" si="175"/>
        <v/>
      </c>
    </row>
    <row r="1022" spans="1:37" x14ac:dyDescent="0.25">
      <c r="A1022" s="97"/>
      <c r="B1022" s="26" t="str">
        <f t="shared" si="165"/>
        <v/>
      </c>
      <c r="C1022" s="97"/>
      <c r="D1022" s="123"/>
      <c r="E1022" s="124"/>
      <c r="F1022" s="125"/>
      <c r="G1022" s="97"/>
      <c r="H1022" s="24" t="str">
        <f>IF($E1022="", "", IFERROR(ROUND($E1022*INDEX('Intro &amp; Setup'!$BY$8:$BY$9, MATCH($E$8, 'Intro &amp; Setup'!$BX$8:$BX$9, 0)), 2), ""))</f>
        <v/>
      </c>
      <c r="I1022" s="18" t="str">
        <f>IF(OR($E1022="", $F1022=""), "", IF($E$8='Intro &amp; Setup'!$BX$9, $F1022/$E1022, IF($H$8='Intro &amp; Setup'!$BX$9, $F1022/$H1022, "")))</f>
        <v/>
      </c>
      <c r="J1022" s="21" t="str">
        <f>IF(OR($E1022="", $F1022=""), "", IF($E$8='Intro &amp; Setup'!$BX$8, $F1022/$E1022, IF($H$8='Intro &amp; Setup'!$BX$8, $F1022/$H1022, "")))</f>
        <v/>
      </c>
      <c r="K1022" s="97"/>
      <c r="L1022" s="42" t="str">
        <f t="array" ref="L1022">IF($W1022="", "", IFERROR(INDEX('Standard Runs'!$D$11:$D$65, MATCH(1, ('Standard Runs'!$F$11:$F$65&lt;=E1022)*('Standard Runs'!$G$11:$G$65&gt;=E1022), 0)), ""))</f>
        <v/>
      </c>
      <c r="M1022" s="45" t="str">
        <f t="shared" si="166"/>
        <v/>
      </c>
      <c r="N1022" s="97"/>
      <c r="O1022" s="52" t="str">
        <f t="shared" si="167"/>
        <v/>
      </c>
      <c r="P1022" s="53" t="str">
        <f>IF(OR($L1022="", $M1022=""), "", COUNTIFS($L$11:$L$2510, $L1022, $M$11:$M$2510, "&lt;"&amp;$M1022)+1+COUNTIFS($L$11:$L1022, $L1022, $M$11:$M1022, $M1022)-1)</f>
        <v/>
      </c>
      <c r="Q1022" s="97"/>
      <c r="R1022" s="57" t="str">
        <f t="array" ref="R1022">IF(OR($L1022="", $M1022=""), "", MIN(IF($L$11:$L$2510=$L1022, $M$11:$M$2510)))</f>
        <v/>
      </c>
      <c r="S1022" s="18" t="str">
        <f t="array" ref="S1022">IF(OR($L1022="", $M1022=""), "", AVERAGEIF($L$11:$L$2510, $L1022, $M$11:$M$2510))</f>
        <v/>
      </c>
      <c r="T1022" s="21" t="str">
        <f t="array" ref="T1022">IF(OR($L1022="", $M1022=""), "", MAX(IF($L$11:$L$2510=$L1022, $M$11:$M$2510)))</f>
        <v/>
      </c>
      <c r="U1022" s="97"/>
      <c r="W1022" s="26" t="str">
        <f t="shared" si="168"/>
        <v/>
      </c>
      <c r="X1022" s="26" t="str">
        <f t="shared" si="169"/>
        <v/>
      </c>
      <c r="Z1022" s="48" t="str">
        <f>IFERROR(INDEX('Standard Runs'!$E$11:$E$65, MATCH($L1022, 'Standard Runs'!$D$11:$D$65, 0)), "")</f>
        <v/>
      </c>
      <c r="AB1022" s="26" t="str">
        <f t="shared" si="170"/>
        <v/>
      </c>
      <c r="AC1022" s="26" t="str">
        <f t="shared" si="171"/>
        <v/>
      </c>
      <c r="AE1022" s="26" t="str">
        <f t="shared" si="172"/>
        <v/>
      </c>
      <c r="AG1022" s="26" t="str">
        <f>IF($D1022="", "", COUNTIF($D$11:$D$2510, "&gt;"&amp;$D1022)+1+COUNTIF($D$11:$D1022, $D1022)-1)</f>
        <v/>
      </c>
      <c r="AH1022" s="92" t="str">
        <f t="shared" si="173"/>
        <v/>
      </c>
      <c r="AJ1022" s="26" t="str">
        <f t="shared" si="174"/>
        <v/>
      </c>
      <c r="AK1022" s="26" t="str">
        <f t="shared" si="175"/>
        <v/>
      </c>
    </row>
    <row r="1023" spans="1:37" x14ac:dyDescent="0.25">
      <c r="A1023" s="97"/>
      <c r="B1023" s="26" t="str">
        <f t="shared" si="165"/>
        <v/>
      </c>
      <c r="C1023" s="97"/>
      <c r="D1023" s="123"/>
      <c r="E1023" s="124"/>
      <c r="F1023" s="125"/>
      <c r="G1023" s="97"/>
      <c r="H1023" s="24" t="str">
        <f>IF($E1023="", "", IFERROR(ROUND($E1023*INDEX('Intro &amp; Setup'!$BY$8:$BY$9, MATCH($E$8, 'Intro &amp; Setup'!$BX$8:$BX$9, 0)), 2), ""))</f>
        <v/>
      </c>
      <c r="I1023" s="18" t="str">
        <f>IF(OR($E1023="", $F1023=""), "", IF($E$8='Intro &amp; Setup'!$BX$9, $F1023/$E1023, IF($H$8='Intro &amp; Setup'!$BX$9, $F1023/$H1023, "")))</f>
        <v/>
      </c>
      <c r="J1023" s="21" t="str">
        <f>IF(OR($E1023="", $F1023=""), "", IF($E$8='Intro &amp; Setup'!$BX$8, $F1023/$E1023, IF($H$8='Intro &amp; Setup'!$BX$8, $F1023/$H1023, "")))</f>
        <v/>
      </c>
      <c r="K1023" s="97"/>
      <c r="L1023" s="42" t="str">
        <f t="array" ref="L1023">IF($W1023="", "", IFERROR(INDEX('Standard Runs'!$D$11:$D$65, MATCH(1, ('Standard Runs'!$F$11:$F$65&lt;=E1023)*('Standard Runs'!$G$11:$G$65&gt;=E1023), 0)), ""))</f>
        <v/>
      </c>
      <c r="M1023" s="45" t="str">
        <f t="shared" si="166"/>
        <v/>
      </c>
      <c r="N1023" s="97"/>
      <c r="O1023" s="52" t="str">
        <f t="shared" si="167"/>
        <v/>
      </c>
      <c r="P1023" s="53" t="str">
        <f>IF(OR($L1023="", $M1023=""), "", COUNTIFS($L$11:$L$2510, $L1023, $M$11:$M$2510, "&lt;"&amp;$M1023)+1+COUNTIFS($L$11:$L1023, $L1023, $M$11:$M1023, $M1023)-1)</f>
        <v/>
      </c>
      <c r="Q1023" s="97"/>
      <c r="R1023" s="57" t="str">
        <f t="array" ref="R1023">IF(OR($L1023="", $M1023=""), "", MIN(IF($L$11:$L$2510=$L1023, $M$11:$M$2510)))</f>
        <v/>
      </c>
      <c r="S1023" s="18" t="str">
        <f t="array" ref="S1023">IF(OR($L1023="", $M1023=""), "", AVERAGEIF($L$11:$L$2510, $L1023, $M$11:$M$2510))</f>
        <v/>
      </c>
      <c r="T1023" s="21" t="str">
        <f t="array" ref="T1023">IF(OR($L1023="", $M1023=""), "", MAX(IF($L$11:$L$2510=$L1023, $M$11:$M$2510)))</f>
        <v/>
      </c>
      <c r="U1023" s="97"/>
      <c r="W1023" s="26" t="str">
        <f t="shared" si="168"/>
        <v/>
      </c>
      <c r="X1023" s="26" t="str">
        <f t="shared" si="169"/>
        <v/>
      </c>
      <c r="Z1023" s="48" t="str">
        <f>IFERROR(INDEX('Standard Runs'!$E$11:$E$65, MATCH($L1023, 'Standard Runs'!$D$11:$D$65, 0)), "")</f>
        <v/>
      </c>
      <c r="AB1023" s="26" t="str">
        <f t="shared" si="170"/>
        <v/>
      </c>
      <c r="AC1023" s="26" t="str">
        <f t="shared" si="171"/>
        <v/>
      </c>
      <c r="AE1023" s="26" t="str">
        <f t="shared" si="172"/>
        <v/>
      </c>
      <c r="AG1023" s="26" t="str">
        <f>IF($D1023="", "", COUNTIF($D$11:$D$2510, "&gt;"&amp;$D1023)+1+COUNTIF($D$11:$D1023, $D1023)-1)</f>
        <v/>
      </c>
      <c r="AH1023" s="92" t="str">
        <f t="shared" si="173"/>
        <v/>
      </c>
      <c r="AJ1023" s="26" t="str">
        <f t="shared" si="174"/>
        <v/>
      </c>
      <c r="AK1023" s="26" t="str">
        <f t="shared" si="175"/>
        <v/>
      </c>
    </row>
    <row r="1024" spans="1:37" x14ac:dyDescent="0.25">
      <c r="A1024" s="97"/>
      <c r="B1024" s="26" t="str">
        <f t="shared" si="165"/>
        <v/>
      </c>
      <c r="C1024" s="97"/>
      <c r="D1024" s="123"/>
      <c r="E1024" s="124"/>
      <c r="F1024" s="125"/>
      <c r="G1024" s="97"/>
      <c r="H1024" s="24" t="str">
        <f>IF($E1024="", "", IFERROR(ROUND($E1024*INDEX('Intro &amp; Setup'!$BY$8:$BY$9, MATCH($E$8, 'Intro &amp; Setup'!$BX$8:$BX$9, 0)), 2), ""))</f>
        <v/>
      </c>
      <c r="I1024" s="18" t="str">
        <f>IF(OR($E1024="", $F1024=""), "", IF($E$8='Intro &amp; Setup'!$BX$9, $F1024/$E1024, IF($H$8='Intro &amp; Setup'!$BX$9, $F1024/$H1024, "")))</f>
        <v/>
      </c>
      <c r="J1024" s="21" t="str">
        <f>IF(OR($E1024="", $F1024=""), "", IF($E$8='Intro &amp; Setup'!$BX$8, $F1024/$E1024, IF($H$8='Intro &amp; Setup'!$BX$8, $F1024/$H1024, "")))</f>
        <v/>
      </c>
      <c r="K1024" s="97"/>
      <c r="L1024" s="42" t="str">
        <f t="array" ref="L1024">IF($W1024="", "", IFERROR(INDEX('Standard Runs'!$D$11:$D$65, MATCH(1, ('Standard Runs'!$F$11:$F$65&lt;=E1024)*('Standard Runs'!$G$11:$G$65&gt;=E1024), 0)), ""))</f>
        <v/>
      </c>
      <c r="M1024" s="45" t="str">
        <f t="shared" si="166"/>
        <v/>
      </c>
      <c r="N1024" s="97"/>
      <c r="O1024" s="52" t="str">
        <f t="shared" si="167"/>
        <v/>
      </c>
      <c r="P1024" s="53" t="str">
        <f>IF(OR($L1024="", $M1024=""), "", COUNTIFS($L$11:$L$2510, $L1024, $M$11:$M$2510, "&lt;"&amp;$M1024)+1+COUNTIFS($L$11:$L1024, $L1024, $M$11:$M1024, $M1024)-1)</f>
        <v/>
      </c>
      <c r="Q1024" s="97"/>
      <c r="R1024" s="57" t="str">
        <f t="array" ref="R1024">IF(OR($L1024="", $M1024=""), "", MIN(IF($L$11:$L$2510=$L1024, $M$11:$M$2510)))</f>
        <v/>
      </c>
      <c r="S1024" s="18" t="str">
        <f t="array" ref="S1024">IF(OR($L1024="", $M1024=""), "", AVERAGEIF($L$11:$L$2510, $L1024, $M$11:$M$2510))</f>
        <v/>
      </c>
      <c r="T1024" s="21" t="str">
        <f t="array" ref="T1024">IF(OR($L1024="", $M1024=""), "", MAX(IF($L$11:$L$2510=$L1024, $M$11:$M$2510)))</f>
        <v/>
      </c>
      <c r="U1024" s="97"/>
      <c r="W1024" s="26" t="str">
        <f t="shared" si="168"/>
        <v/>
      </c>
      <c r="X1024" s="26" t="str">
        <f t="shared" si="169"/>
        <v/>
      </c>
      <c r="Z1024" s="48" t="str">
        <f>IFERROR(INDEX('Standard Runs'!$E$11:$E$65, MATCH($L1024, 'Standard Runs'!$D$11:$D$65, 0)), "")</f>
        <v/>
      </c>
      <c r="AB1024" s="26" t="str">
        <f t="shared" si="170"/>
        <v/>
      </c>
      <c r="AC1024" s="26" t="str">
        <f t="shared" si="171"/>
        <v/>
      </c>
      <c r="AE1024" s="26" t="str">
        <f t="shared" si="172"/>
        <v/>
      </c>
      <c r="AG1024" s="26" t="str">
        <f>IF($D1024="", "", COUNTIF($D$11:$D$2510, "&gt;"&amp;$D1024)+1+COUNTIF($D$11:$D1024, $D1024)-1)</f>
        <v/>
      </c>
      <c r="AH1024" s="92" t="str">
        <f t="shared" si="173"/>
        <v/>
      </c>
      <c r="AJ1024" s="26" t="str">
        <f t="shared" si="174"/>
        <v/>
      </c>
      <c r="AK1024" s="26" t="str">
        <f t="shared" si="175"/>
        <v/>
      </c>
    </row>
    <row r="1025" spans="1:37" x14ac:dyDescent="0.25">
      <c r="A1025" s="97"/>
      <c r="B1025" s="26" t="str">
        <f t="shared" si="165"/>
        <v/>
      </c>
      <c r="C1025" s="97"/>
      <c r="D1025" s="123"/>
      <c r="E1025" s="124"/>
      <c r="F1025" s="125"/>
      <c r="G1025" s="97"/>
      <c r="H1025" s="24" t="str">
        <f>IF($E1025="", "", IFERROR(ROUND($E1025*INDEX('Intro &amp; Setup'!$BY$8:$BY$9, MATCH($E$8, 'Intro &amp; Setup'!$BX$8:$BX$9, 0)), 2), ""))</f>
        <v/>
      </c>
      <c r="I1025" s="18" t="str">
        <f>IF(OR($E1025="", $F1025=""), "", IF($E$8='Intro &amp; Setup'!$BX$9, $F1025/$E1025, IF($H$8='Intro &amp; Setup'!$BX$9, $F1025/$H1025, "")))</f>
        <v/>
      </c>
      <c r="J1025" s="21" t="str">
        <f>IF(OR($E1025="", $F1025=""), "", IF($E$8='Intro &amp; Setup'!$BX$8, $F1025/$E1025, IF($H$8='Intro &amp; Setup'!$BX$8, $F1025/$H1025, "")))</f>
        <v/>
      </c>
      <c r="K1025" s="97"/>
      <c r="L1025" s="42" t="str">
        <f t="array" ref="L1025">IF($W1025="", "", IFERROR(INDEX('Standard Runs'!$D$11:$D$65, MATCH(1, ('Standard Runs'!$F$11:$F$65&lt;=E1025)*('Standard Runs'!$G$11:$G$65&gt;=E1025), 0)), ""))</f>
        <v/>
      </c>
      <c r="M1025" s="45" t="str">
        <f t="shared" si="166"/>
        <v/>
      </c>
      <c r="N1025" s="97"/>
      <c r="O1025" s="52" t="str">
        <f t="shared" si="167"/>
        <v/>
      </c>
      <c r="P1025" s="53" t="str">
        <f>IF(OR($L1025="", $M1025=""), "", COUNTIFS($L$11:$L$2510, $L1025, $M$11:$M$2510, "&lt;"&amp;$M1025)+1+COUNTIFS($L$11:$L1025, $L1025, $M$11:$M1025, $M1025)-1)</f>
        <v/>
      </c>
      <c r="Q1025" s="97"/>
      <c r="R1025" s="57" t="str">
        <f t="array" ref="R1025">IF(OR($L1025="", $M1025=""), "", MIN(IF($L$11:$L$2510=$L1025, $M$11:$M$2510)))</f>
        <v/>
      </c>
      <c r="S1025" s="18" t="str">
        <f t="array" ref="S1025">IF(OR($L1025="", $M1025=""), "", AVERAGEIF($L$11:$L$2510, $L1025, $M$11:$M$2510))</f>
        <v/>
      </c>
      <c r="T1025" s="21" t="str">
        <f t="array" ref="T1025">IF(OR($L1025="", $M1025=""), "", MAX(IF($L$11:$L$2510=$L1025, $M$11:$M$2510)))</f>
        <v/>
      </c>
      <c r="U1025" s="97"/>
      <c r="W1025" s="26" t="str">
        <f t="shared" si="168"/>
        <v/>
      </c>
      <c r="X1025" s="26" t="str">
        <f t="shared" si="169"/>
        <v/>
      </c>
      <c r="Z1025" s="48" t="str">
        <f>IFERROR(INDEX('Standard Runs'!$E$11:$E$65, MATCH($L1025, 'Standard Runs'!$D$11:$D$65, 0)), "")</f>
        <v/>
      </c>
      <c r="AB1025" s="26" t="str">
        <f t="shared" si="170"/>
        <v/>
      </c>
      <c r="AC1025" s="26" t="str">
        <f t="shared" si="171"/>
        <v/>
      </c>
      <c r="AE1025" s="26" t="str">
        <f t="shared" si="172"/>
        <v/>
      </c>
      <c r="AG1025" s="26" t="str">
        <f>IF($D1025="", "", COUNTIF($D$11:$D$2510, "&gt;"&amp;$D1025)+1+COUNTIF($D$11:$D1025, $D1025)-1)</f>
        <v/>
      </c>
      <c r="AH1025" s="92" t="str">
        <f t="shared" si="173"/>
        <v/>
      </c>
      <c r="AJ1025" s="26" t="str">
        <f t="shared" si="174"/>
        <v/>
      </c>
      <c r="AK1025" s="26" t="str">
        <f t="shared" si="175"/>
        <v/>
      </c>
    </row>
    <row r="1026" spans="1:37" x14ac:dyDescent="0.25">
      <c r="A1026" s="97"/>
      <c r="B1026" s="26" t="str">
        <f t="shared" si="165"/>
        <v/>
      </c>
      <c r="C1026" s="97"/>
      <c r="D1026" s="123"/>
      <c r="E1026" s="124"/>
      <c r="F1026" s="125"/>
      <c r="G1026" s="97"/>
      <c r="H1026" s="24" t="str">
        <f>IF($E1026="", "", IFERROR(ROUND($E1026*INDEX('Intro &amp; Setup'!$BY$8:$BY$9, MATCH($E$8, 'Intro &amp; Setup'!$BX$8:$BX$9, 0)), 2), ""))</f>
        <v/>
      </c>
      <c r="I1026" s="18" t="str">
        <f>IF(OR($E1026="", $F1026=""), "", IF($E$8='Intro &amp; Setup'!$BX$9, $F1026/$E1026, IF($H$8='Intro &amp; Setup'!$BX$9, $F1026/$H1026, "")))</f>
        <v/>
      </c>
      <c r="J1026" s="21" t="str">
        <f>IF(OR($E1026="", $F1026=""), "", IF($E$8='Intro &amp; Setup'!$BX$8, $F1026/$E1026, IF($H$8='Intro &amp; Setup'!$BX$8, $F1026/$H1026, "")))</f>
        <v/>
      </c>
      <c r="K1026" s="97"/>
      <c r="L1026" s="42" t="str">
        <f t="array" ref="L1026">IF($W1026="", "", IFERROR(INDEX('Standard Runs'!$D$11:$D$65, MATCH(1, ('Standard Runs'!$F$11:$F$65&lt;=E1026)*('Standard Runs'!$G$11:$G$65&gt;=E1026), 0)), ""))</f>
        <v/>
      </c>
      <c r="M1026" s="45" t="str">
        <f t="shared" si="166"/>
        <v/>
      </c>
      <c r="N1026" s="97"/>
      <c r="O1026" s="52" t="str">
        <f t="shared" si="167"/>
        <v/>
      </c>
      <c r="P1026" s="53" t="str">
        <f>IF(OR($L1026="", $M1026=""), "", COUNTIFS($L$11:$L$2510, $L1026, $M$11:$M$2510, "&lt;"&amp;$M1026)+1+COUNTIFS($L$11:$L1026, $L1026, $M$11:$M1026, $M1026)-1)</f>
        <v/>
      </c>
      <c r="Q1026" s="97"/>
      <c r="R1026" s="57" t="str">
        <f t="array" ref="R1026">IF(OR($L1026="", $M1026=""), "", MIN(IF($L$11:$L$2510=$L1026, $M$11:$M$2510)))</f>
        <v/>
      </c>
      <c r="S1026" s="18" t="str">
        <f t="array" ref="S1026">IF(OR($L1026="", $M1026=""), "", AVERAGEIF($L$11:$L$2510, $L1026, $M$11:$M$2510))</f>
        <v/>
      </c>
      <c r="T1026" s="21" t="str">
        <f t="array" ref="T1026">IF(OR($L1026="", $M1026=""), "", MAX(IF($L$11:$L$2510=$L1026, $M$11:$M$2510)))</f>
        <v/>
      </c>
      <c r="U1026" s="97"/>
      <c r="W1026" s="26" t="str">
        <f t="shared" si="168"/>
        <v/>
      </c>
      <c r="X1026" s="26" t="str">
        <f t="shared" si="169"/>
        <v/>
      </c>
      <c r="Z1026" s="48" t="str">
        <f>IFERROR(INDEX('Standard Runs'!$E$11:$E$65, MATCH($L1026, 'Standard Runs'!$D$11:$D$65, 0)), "")</f>
        <v/>
      </c>
      <c r="AB1026" s="26" t="str">
        <f t="shared" si="170"/>
        <v/>
      </c>
      <c r="AC1026" s="26" t="str">
        <f t="shared" si="171"/>
        <v/>
      </c>
      <c r="AE1026" s="26" t="str">
        <f t="shared" si="172"/>
        <v/>
      </c>
      <c r="AG1026" s="26" t="str">
        <f>IF($D1026="", "", COUNTIF($D$11:$D$2510, "&gt;"&amp;$D1026)+1+COUNTIF($D$11:$D1026, $D1026)-1)</f>
        <v/>
      </c>
      <c r="AH1026" s="92" t="str">
        <f t="shared" si="173"/>
        <v/>
      </c>
      <c r="AJ1026" s="26" t="str">
        <f t="shared" si="174"/>
        <v/>
      </c>
      <c r="AK1026" s="26" t="str">
        <f t="shared" si="175"/>
        <v/>
      </c>
    </row>
    <row r="1027" spans="1:37" x14ac:dyDescent="0.25">
      <c r="A1027" s="97"/>
      <c r="B1027" s="26" t="str">
        <f t="shared" si="165"/>
        <v/>
      </c>
      <c r="C1027" s="97"/>
      <c r="D1027" s="123"/>
      <c r="E1027" s="124"/>
      <c r="F1027" s="125"/>
      <c r="G1027" s="97"/>
      <c r="H1027" s="24" t="str">
        <f>IF($E1027="", "", IFERROR(ROUND($E1027*INDEX('Intro &amp; Setup'!$BY$8:$BY$9, MATCH($E$8, 'Intro &amp; Setup'!$BX$8:$BX$9, 0)), 2), ""))</f>
        <v/>
      </c>
      <c r="I1027" s="18" t="str">
        <f>IF(OR($E1027="", $F1027=""), "", IF($E$8='Intro &amp; Setup'!$BX$9, $F1027/$E1027, IF($H$8='Intro &amp; Setup'!$BX$9, $F1027/$H1027, "")))</f>
        <v/>
      </c>
      <c r="J1027" s="21" t="str">
        <f>IF(OR($E1027="", $F1027=""), "", IF($E$8='Intro &amp; Setup'!$BX$8, $F1027/$E1027, IF($H$8='Intro &amp; Setup'!$BX$8, $F1027/$H1027, "")))</f>
        <v/>
      </c>
      <c r="K1027" s="97"/>
      <c r="L1027" s="42" t="str">
        <f t="array" ref="L1027">IF($W1027="", "", IFERROR(INDEX('Standard Runs'!$D$11:$D$65, MATCH(1, ('Standard Runs'!$F$11:$F$65&lt;=E1027)*('Standard Runs'!$G$11:$G$65&gt;=E1027), 0)), ""))</f>
        <v/>
      </c>
      <c r="M1027" s="45" t="str">
        <f t="shared" si="166"/>
        <v/>
      </c>
      <c r="N1027" s="97"/>
      <c r="O1027" s="52" t="str">
        <f t="shared" si="167"/>
        <v/>
      </c>
      <c r="P1027" s="53" t="str">
        <f>IF(OR($L1027="", $M1027=""), "", COUNTIFS($L$11:$L$2510, $L1027, $M$11:$M$2510, "&lt;"&amp;$M1027)+1+COUNTIFS($L$11:$L1027, $L1027, $M$11:$M1027, $M1027)-1)</f>
        <v/>
      </c>
      <c r="Q1027" s="97"/>
      <c r="R1027" s="57" t="str">
        <f t="array" ref="R1027">IF(OR($L1027="", $M1027=""), "", MIN(IF($L$11:$L$2510=$L1027, $M$11:$M$2510)))</f>
        <v/>
      </c>
      <c r="S1027" s="18" t="str">
        <f t="array" ref="S1027">IF(OR($L1027="", $M1027=""), "", AVERAGEIF($L$11:$L$2510, $L1027, $M$11:$M$2510))</f>
        <v/>
      </c>
      <c r="T1027" s="21" t="str">
        <f t="array" ref="T1027">IF(OR($L1027="", $M1027=""), "", MAX(IF($L$11:$L$2510=$L1027, $M$11:$M$2510)))</f>
        <v/>
      </c>
      <c r="U1027" s="97"/>
      <c r="W1027" s="26" t="str">
        <f t="shared" si="168"/>
        <v/>
      </c>
      <c r="X1027" s="26" t="str">
        <f t="shared" si="169"/>
        <v/>
      </c>
      <c r="Z1027" s="48" t="str">
        <f>IFERROR(INDEX('Standard Runs'!$E$11:$E$65, MATCH($L1027, 'Standard Runs'!$D$11:$D$65, 0)), "")</f>
        <v/>
      </c>
      <c r="AB1027" s="26" t="str">
        <f t="shared" si="170"/>
        <v/>
      </c>
      <c r="AC1027" s="26" t="str">
        <f t="shared" si="171"/>
        <v/>
      </c>
      <c r="AE1027" s="26" t="str">
        <f t="shared" si="172"/>
        <v/>
      </c>
      <c r="AG1027" s="26" t="str">
        <f>IF($D1027="", "", COUNTIF($D$11:$D$2510, "&gt;"&amp;$D1027)+1+COUNTIF($D$11:$D1027, $D1027)-1)</f>
        <v/>
      </c>
      <c r="AH1027" s="92" t="str">
        <f t="shared" si="173"/>
        <v/>
      </c>
      <c r="AJ1027" s="26" t="str">
        <f t="shared" si="174"/>
        <v/>
      </c>
      <c r="AK1027" s="26" t="str">
        <f t="shared" si="175"/>
        <v/>
      </c>
    </row>
    <row r="1028" spans="1:37" x14ac:dyDescent="0.25">
      <c r="A1028" s="97"/>
      <c r="B1028" s="26" t="str">
        <f t="shared" si="165"/>
        <v/>
      </c>
      <c r="C1028" s="97"/>
      <c r="D1028" s="123"/>
      <c r="E1028" s="124"/>
      <c r="F1028" s="125"/>
      <c r="G1028" s="97"/>
      <c r="H1028" s="24" t="str">
        <f>IF($E1028="", "", IFERROR(ROUND($E1028*INDEX('Intro &amp; Setup'!$BY$8:$BY$9, MATCH($E$8, 'Intro &amp; Setup'!$BX$8:$BX$9, 0)), 2), ""))</f>
        <v/>
      </c>
      <c r="I1028" s="18" t="str">
        <f>IF(OR($E1028="", $F1028=""), "", IF($E$8='Intro &amp; Setup'!$BX$9, $F1028/$E1028, IF($H$8='Intro &amp; Setup'!$BX$9, $F1028/$H1028, "")))</f>
        <v/>
      </c>
      <c r="J1028" s="21" t="str">
        <f>IF(OR($E1028="", $F1028=""), "", IF($E$8='Intro &amp; Setup'!$BX$8, $F1028/$E1028, IF($H$8='Intro &amp; Setup'!$BX$8, $F1028/$H1028, "")))</f>
        <v/>
      </c>
      <c r="K1028" s="97"/>
      <c r="L1028" s="42" t="str">
        <f t="array" ref="L1028">IF($W1028="", "", IFERROR(INDEX('Standard Runs'!$D$11:$D$65, MATCH(1, ('Standard Runs'!$F$11:$F$65&lt;=E1028)*('Standard Runs'!$G$11:$G$65&gt;=E1028), 0)), ""))</f>
        <v/>
      </c>
      <c r="M1028" s="45" t="str">
        <f t="shared" si="166"/>
        <v/>
      </c>
      <c r="N1028" s="97"/>
      <c r="O1028" s="52" t="str">
        <f t="shared" si="167"/>
        <v/>
      </c>
      <c r="P1028" s="53" t="str">
        <f>IF(OR($L1028="", $M1028=""), "", COUNTIFS($L$11:$L$2510, $L1028, $M$11:$M$2510, "&lt;"&amp;$M1028)+1+COUNTIFS($L$11:$L1028, $L1028, $M$11:$M1028, $M1028)-1)</f>
        <v/>
      </c>
      <c r="Q1028" s="97"/>
      <c r="R1028" s="57" t="str">
        <f t="array" ref="R1028">IF(OR($L1028="", $M1028=""), "", MIN(IF($L$11:$L$2510=$L1028, $M$11:$M$2510)))</f>
        <v/>
      </c>
      <c r="S1028" s="18" t="str">
        <f t="array" ref="S1028">IF(OR($L1028="", $M1028=""), "", AVERAGEIF($L$11:$L$2510, $L1028, $M$11:$M$2510))</f>
        <v/>
      </c>
      <c r="T1028" s="21" t="str">
        <f t="array" ref="T1028">IF(OR($L1028="", $M1028=""), "", MAX(IF($L$11:$L$2510=$L1028, $M$11:$M$2510)))</f>
        <v/>
      </c>
      <c r="U1028" s="97"/>
      <c r="W1028" s="26" t="str">
        <f t="shared" si="168"/>
        <v/>
      </c>
      <c r="X1028" s="26" t="str">
        <f t="shared" si="169"/>
        <v/>
      </c>
      <c r="Z1028" s="48" t="str">
        <f>IFERROR(INDEX('Standard Runs'!$E$11:$E$65, MATCH($L1028, 'Standard Runs'!$D$11:$D$65, 0)), "")</f>
        <v/>
      </c>
      <c r="AB1028" s="26" t="str">
        <f t="shared" si="170"/>
        <v/>
      </c>
      <c r="AC1028" s="26" t="str">
        <f t="shared" si="171"/>
        <v/>
      </c>
      <c r="AE1028" s="26" t="str">
        <f t="shared" si="172"/>
        <v/>
      </c>
      <c r="AG1028" s="26" t="str">
        <f>IF($D1028="", "", COUNTIF($D$11:$D$2510, "&gt;"&amp;$D1028)+1+COUNTIF($D$11:$D1028, $D1028)-1)</f>
        <v/>
      </c>
      <c r="AH1028" s="92" t="str">
        <f t="shared" si="173"/>
        <v/>
      </c>
      <c r="AJ1028" s="26" t="str">
        <f t="shared" si="174"/>
        <v/>
      </c>
      <c r="AK1028" s="26" t="str">
        <f t="shared" si="175"/>
        <v/>
      </c>
    </row>
    <row r="1029" spans="1:37" x14ac:dyDescent="0.25">
      <c r="A1029" s="97"/>
      <c r="B1029" s="26" t="str">
        <f t="shared" si="165"/>
        <v/>
      </c>
      <c r="C1029" s="97"/>
      <c r="D1029" s="123"/>
      <c r="E1029" s="124"/>
      <c r="F1029" s="125"/>
      <c r="G1029" s="97"/>
      <c r="H1029" s="24" t="str">
        <f>IF($E1029="", "", IFERROR(ROUND($E1029*INDEX('Intro &amp; Setup'!$BY$8:$BY$9, MATCH($E$8, 'Intro &amp; Setup'!$BX$8:$BX$9, 0)), 2), ""))</f>
        <v/>
      </c>
      <c r="I1029" s="18" t="str">
        <f>IF(OR($E1029="", $F1029=""), "", IF($E$8='Intro &amp; Setup'!$BX$9, $F1029/$E1029, IF($H$8='Intro &amp; Setup'!$BX$9, $F1029/$H1029, "")))</f>
        <v/>
      </c>
      <c r="J1029" s="21" t="str">
        <f>IF(OR($E1029="", $F1029=""), "", IF($E$8='Intro &amp; Setup'!$BX$8, $F1029/$E1029, IF($H$8='Intro &amp; Setup'!$BX$8, $F1029/$H1029, "")))</f>
        <v/>
      </c>
      <c r="K1029" s="97"/>
      <c r="L1029" s="42" t="str">
        <f t="array" ref="L1029">IF($W1029="", "", IFERROR(INDEX('Standard Runs'!$D$11:$D$65, MATCH(1, ('Standard Runs'!$F$11:$F$65&lt;=E1029)*('Standard Runs'!$G$11:$G$65&gt;=E1029), 0)), ""))</f>
        <v/>
      </c>
      <c r="M1029" s="45" t="str">
        <f t="shared" si="166"/>
        <v/>
      </c>
      <c r="N1029" s="97"/>
      <c r="O1029" s="52" t="str">
        <f t="shared" si="167"/>
        <v/>
      </c>
      <c r="P1029" s="53" t="str">
        <f>IF(OR($L1029="", $M1029=""), "", COUNTIFS($L$11:$L$2510, $L1029, $M$11:$M$2510, "&lt;"&amp;$M1029)+1+COUNTIFS($L$11:$L1029, $L1029, $M$11:$M1029, $M1029)-1)</f>
        <v/>
      </c>
      <c r="Q1029" s="97"/>
      <c r="R1029" s="57" t="str">
        <f t="array" ref="R1029">IF(OR($L1029="", $M1029=""), "", MIN(IF($L$11:$L$2510=$L1029, $M$11:$M$2510)))</f>
        <v/>
      </c>
      <c r="S1029" s="18" t="str">
        <f t="array" ref="S1029">IF(OR($L1029="", $M1029=""), "", AVERAGEIF($L$11:$L$2510, $L1029, $M$11:$M$2510))</f>
        <v/>
      </c>
      <c r="T1029" s="21" t="str">
        <f t="array" ref="T1029">IF(OR($L1029="", $M1029=""), "", MAX(IF($L$11:$L$2510=$L1029, $M$11:$M$2510)))</f>
        <v/>
      </c>
      <c r="U1029" s="97"/>
      <c r="W1029" s="26" t="str">
        <f t="shared" si="168"/>
        <v/>
      </c>
      <c r="X1029" s="26" t="str">
        <f t="shared" si="169"/>
        <v/>
      </c>
      <c r="Z1029" s="48" t="str">
        <f>IFERROR(INDEX('Standard Runs'!$E$11:$E$65, MATCH($L1029, 'Standard Runs'!$D$11:$D$65, 0)), "")</f>
        <v/>
      </c>
      <c r="AB1029" s="26" t="str">
        <f t="shared" si="170"/>
        <v/>
      </c>
      <c r="AC1029" s="26" t="str">
        <f t="shared" si="171"/>
        <v/>
      </c>
      <c r="AE1029" s="26" t="str">
        <f t="shared" si="172"/>
        <v/>
      </c>
      <c r="AG1029" s="26" t="str">
        <f>IF($D1029="", "", COUNTIF($D$11:$D$2510, "&gt;"&amp;$D1029)+1+COUNTIF($D$11:$D1029, $D1029)-1)</f>
        <v/>
      </c>
      <c r="AH1029" s="92" t="str">
        <f t="shared" si="173"/>
        <v/>
      </c>
      <c r="AJ1029" s="26" t="str">
        <f t="shared" si="174"/>
        <v/>
      </c>
      <c r="AK1029" s="26" t="str">
        <f t="shared" si="175"/>
        <v/>
      </c>
    </row>
    <row r="1030" spans="1:37" x14ac:dyDescent="0.25">
      <c r="A1030" s="97"/>
      <c r="B1030" s="26" t="str">
        <f t="shared" si="165"/>
        <v/>
      </c>
      <c r="C1030" s="97"/>
      <c r="D1030" s="123"/>
      <c r="E1030" s="124"/>
      <c r="F1030" s="125"/>
      <c r="G1030" s="97"/>
      <c r="H1030" s="24" t="str">
        <f>IF($E1030="", "", IFERROR(ROUND($E1030*INDEX('Intro &amp; Setup'!$BY$8:$BY$9, MATCH($E$8, 'Intro &amp; Setup'!$BX$8:$BX$9, 0)), 2), ""))</f>
        <v/>
      </c>
      <c r="I1030" s="18" t="str">
        <f>IF(OR($E1030="", $F1030=""), "", IF($E$8='Intro &amp; Setup'!$BX$9, $F1030/$E1030, IF($H$8='Intro &amp; Setup'!$BX$9, $F1030/$H1030, "")))</f>
        <v/>
      </c>
      <c r="J1030" s="21" t="str">
        <f>IF(OR($E1030="", $F1030=""), "", IF($E$8='Intro &amp; Setup'!$BX$8, $F1030/$E1030, IF($H$8='Intro &amp; Setup'!$BX$8, $F1030/$H1030, "")))</f>
        <v/>
      </c>
      <c r="K1030" s="97"/>
      <c r="L1030" s="42" t="str">
        <f t="array" ref="L1030">IF($W1030="", "", IFERROR(INDEX('Standard Runs'!$D$11:$D$65, MATCH(1, ('Standard Runs'!$F$11:$F$65&lt;=E1030)*('Standard Runs'!$G$11:$G$65&gt;=E1030), 0)), ""))</f>
        <v/>
      </c>
      <c r="M1030" s="45" t="str">
        <f t="shared" si="166"/>
        <v/>
      </c>
      <c r="N1030" s="97"/>
      <c r="O1030" s="52" t="str">
        <f t="shared" si="167"/>
        <v/>
      </c>
      <c r="P1030" s="53" t="str">
        <f>IF(OR($L1030="", $M1030=""), "", COUNTIFS($L$11:$L$2510, $L1030, $M$11:$M$2510, "&lt;"&amp;$M1030)+1+COUNTIFS($L$11:$L1030, $L1030, $M$11:$M1030, $M1030)-1)</f>
        <v/>
      </c>
      <c r="Q1030" s="97"/>
      <c r="R1030" s="57" t="str">
        <f t="array" ref="R1030">IF(OR($L1030="", $M1030=""), "", MIN(IF($L$11:$L$2510=$L1030, $M$11:$M$2510)))</f>
        <v/>
      </c>
      <c r="S1030" s="18" t="str">
        <f t="array" ref="S1030">IF(OR($L1030="", $M1030=""), "", AVERAGEIF($L$11:$L$2510, $L1030, $M$11:$M$2510))</f>
        <v/>
      </c>
      <c r="T1030" s="21" t="str">
        <f t="array" ref="T1030">IF(OR($L1030="", $M1030=""), "", MAX(IF($L$11:$L$2510=$L1030, $M$11:$M$2510)))</f>
        <v/>
      </c>
      <c r="U1030" s="97"/>
      <c r="W1030" s="26" t="str">
        <f t="shared" si="168"/>
        <v/>
      </c>
      <c r="X1030" s="26" t="str">
        <f t="shared" si="169"/>
        <v/>
      </c>
      <c r="Z1030" s="48" t="str">
        <f>IFERROR(INDEX('Standard Runs'!$E$11:$E$65, MATCH($L1030, 'Standard Runs'!$D$11:$D$65, 0)), "")</f>
        <v/>
      </c>
      <c r="AB1030" s="26" t="str">
        <f t="shared" si="170"/>
        <v/>
      </c>
      <c r="AC1030" s="26" t="str">
        <f t="shared" si="171"/>
        <v/>
      </c>
      <c r="AE1030" s="26" t="str">
        <f t="shared" si="172"/>
        <v/>
      </c>
      <c r="AG1030" s="26" t="str">
        <f>IF($D1030="", "", COUNTIF($D$11:$D$2510, "&gt;"&amp;$D1030)+1+COUNTIF($D$11:$D1030, $D1030)-1)</f>
        <v/>
      </c>
      <c r="AH1030" s="92" t="str">
        <f t="shared" si="173"/>
        <v/>
      </c>
      <c r="AJ1030" s="26" t="str">
        <f t="shared" si="174"/>
        <v/>
      </c>
      <c r="AK1030" s="26" t="str">
        <f t="shared" si="175"/>
        <v/>
      </c>
    </row>
    <row r="1031" spans="1:37" x14ac:dyDescent="0.25">
      <c r="A1031" s="97"/>
      <c r="B1031" s="26" t="str">
        <f t="shared" si="165"/>
        <v/>
      </c>
      <c r="C1031" s="97"/>
      <c r="D1031" s="123"/>
      <c r="E1031" s="124"/>
      <c r="F1031" s="125"/>
      <c r="G1031" s="97"/>
      <c r="H1031" s="24" t="str">
        <f>IF($E1031="", "", IFERROR(ROUND($E1031*INDEX('Intro &amp; Setup'!$BY$8:$BY$9, MATCH($E$8, 'Intro &amp; Setup'!$BX$8:$BX$9, 0)), 2), ""))</f>
        <v/>
      </c>
      <c r="I1031" s="18" t="str">
        <f>IF(OR($E1031="", $F1031=""), "", IF($E$8='Intro &amp; Setup'!$BX$9, $F1031/$E1031, IF($H$8='Intro &amp; Setup'!$BX$9, $F1031/$H1031, "")))</f>
        <v/>
      </c>
      <c r="J1031" s="21" t="str">
        <f>IF(OR($E1031="", $F1031=""), "", IF($E$8='Intro &amp; Setup'!$BX$8, $F1031/$E1031, IF($H$8='Intro &amp; Setup'!$BX$8, $F1031/$H1031, "")))</f>
        <v/>
      </c>
      <c r="K1031" s="97"/>
      <c r="L1031" s="42" t="str">
        <f t="array" ref="L1031">IF($W1031="", "", IFERROR(INDEX('Standard Runs'!$D$11:$D$65, MATCH(1, ('Standard Runs'!$F$11:$F$65&lt;=E1031)*('Standard Runs'!$G$11:$G$65&gt;=E1031), 0)), ""))</f>
        <v/>
      </c>
      <c r="M1031" s="45" t="str">
        <f t="shared" si="166"/>
        <v/>
      </c>
      <c r="N1031" s="97"/>
      <c r="O1031" s="52" t="str">
        <f t="shared" si="167"/>
        <v/>
      </c>
      <c r="P1031" s="53" t="str">
        <f>IF(OR($L1031="", $M1031=""), "", COUNTIFS($L$11:$L$2510, $L1031, $M$11:$M$2510, "&lt;"&amp;$M1031)+1+COUNTIFS($L$11:$L1031, $L1031, $M$11:$M1031, $M1031)-1)</f>
        <v/>
      </c>
      <c r="Q1031" s="97"/>
      <c r="R1031" s="57" t="str">
        <f t="array" ref="R1031">IF(OR($L1031="", $M1031=""), "", MIN(IF($L$11:$L$2510=$L1031, $M$11:$M$2510)))</f>
        <v/>
      </c>
      <c r="S1031" s="18" t="str">
        <f t="array" ref="S1031">IF(OR($L1031="", $M1031=""), "", AVERAGEIF($L$11:$L$2510, $L1031, $M$11:$M$2510))</f>
        <v/>
      </c>
      <c r="T1031" s="21" t="str">
        <f t="array" ref="T1031">IF(OR($L1031="", $M1031=""), "", MAX(IF($L$11:$L$2510=$L1031, $M$11:$M$2510)))</f>
        <v/>
      </c>
      <c r="U1031" s="97"/>
      <c r="W1031" s="26" t="str">
        <f t="shared" si="168"/>
        <v/>
      </c>
      <c r="X1031" s="26" t="str">
        <f t="shared" si="169"/>
        <v/>
      </c>
      <c r="Z1031" s="48" t="str">
        <f>IFERROR(INDEX('Standard Runs'!$E$11:$E$65, MATCH($L1031, 'Standard Runs'!$D$11:$D$65, 0)), "")</f>
        <v/>
      </c>
      <c r="AB1031" s="26" t="str">
        <f t="shared" si="170"/>
        <v/>
      </c>
      <c r="AC1031" s="26" t="str">
        <f t="shared" si="171"/>
        <v/>
      </c>
      <c r="AE1031" s="26" t="str">
        <f t="shared" si="172"/>
        <v/>
      </c>
      <c r="AG1031" s="26" t="str">
        <f>IF($D1031="", "", COUNTIF($D$11:$D$2510, "&gt;"&amp;$D1031)+1+COUNTIF($D$11:$D1031, $D1031)-1)</f>
        <v/>
      </c>
      <c r="AH1031" s="92" t="str">
        <f t="shared" si="173"/>
        <v/>
      </c>
      <c r="AJ1031" s="26" t="str">
        <f t="shared" si="174"/>
        <v/>
      </c>
      <c r="AK1031" s="26" t="str">
        <f t="shared" si="175"/>
        <v/>
      </c>
    </row>
    <row r="1032" spans="1:37" x14ac:dyDescent="0.25">
      <c r="A1032" s="97"/>
      <c r="B1032" s="26" t="str">
        <f t="shared" si="165"/>
        <v/>
      </c>
      <c r="C1032" s="97"/>
      <c r="D1032" s="123"/>
      <c r="E1032" s="124"/>
      <c r="F1032" s="125"/>
      <c r="G1032" s="97"/>
      <c r="H1032" s="24" t="str">
        <f>IF($E1032="", "", IFERROR(ROUND($E1032*INDEX('Intro &amp; Setup'!$BY$8:$BY$9, MATCH($E$8, 'Intro &amp; Setup'!$BX$8:$BX$9, 0)), 2), ""))</f>
        <v/>
      </c>
      <c r="I1032" s="18" t="str">
        <f>IF(OR($E1032="", $F1032=""), "", IF($E$8='Intro &amp; Setup'!$BX$9, $F1032/$E1032, IF($H$8='Intro &amp; Setup'!$BX$9, $F1032/$H1032, "")))</f>
        <v/>
      </c>
      <c r="J1032" s="21" t="str">
        <f>IF(OR($E1032="", $F1032=""), "", IF($E$8='Intro &amp; Setup'!$BX$8, $F1032/$E1032, IF($H$8='Intro &amp; Setup'!$BX$8, $F1032/$H1032, "")))</f>
        <v/>
      </c>
      <c r="K1032" s="97"/>
      <c r="L1032" s="42" t="str">
        <f t="array" ref="L1032">IF($W1032="", "", IFERROR(INDEX('Standard Runs'!$D$11:$D$65, MATCH(1, ('Standard Runs'!$F$11:$F$65&lt;=E1032)*('Standard Runs'!$G$11:$G$65&gt;=E1032), 0)), ""))</f>
        <v/>
      </c>
      <c r="M1032" s="45" t="str">
        <f t="shared" si="166"/>
        <v/>
      </c>
      <c r="N1032" s="97"/>
      <c r="O1032" s="52" t="str">
        <f t="shared" si="167"/>
        <v/>
      </c>
      <c r="P1032" s="53" t="str">
        <f>IF(OR($L1032="", $M1032=""), "", COUNTIFS($L$11:$L$2510, $L1032, $M$11:$M$2510, "&lt;"&amp;$M1032)+1+COUNTIFS($L$11:$L1032, $L1032, $M$11:$M1032, $M1032)-1)</f>
        <v/>
      </c>
      <c r="Q1032" s="97"/>
      <c r="R1032" s="57" t="str">
        <f t="array" ref="R1032">IF(OR($L1032="", $M1032=""), "", MIN(IF($L$11:$L$2510=$L1032, $M$11:$M$2510)))</f>
        <v/>
      </c>
      <c r="S1032" s="18" t="str">
        <f t="array" ref="S1032">IF(OR($L1032="", $M1032=""), "", AVERAGEIF($L$11:$L$2510, $L1032, $M$11:$M$2510))</f>
        <v/>
      </c>
      <c r="T1032" s="21" t="str">
        <f t="array" ref="T1032">IF(OR($L1032="", $M1032=""), "", MAX(IF($L$11:$L$2510=$L1032, $M$11:$M$2510)))</f>
        <v/>
      </c>
      <c r="U1032" s="97"/>
      <c r="W1032" s="26" t="str">
        <f t="shared" si="168"/>
        <v/>
      </c>
      <c r="X1032" s="26" t="str">
        <f t="shared" si="169"/>
        <v/>
      </c>
      <c r="Z1032" s="48" t="str">
        <f>IFERROR(INDEX('Standard Runs'!$E$11:$E$65, MATCH($L1032, 'Standard Runs'!$D$11:$D$65, 0)), "")</f>
        <v/>
      </c>
      <c r="AB1032" s="26" t="str">
        <f t="shared" si="170"/>
        <v/>
      </c>
      <c r="AC1032" s="26" t="str">
        <f t="shared" si="171"/>
        <v/>
      </c>
      <c r="AE1032" s="26" t="str">
        <f t="shared" si="172"/>
        <v/>
      </c>
      <c r="AG1032" s="26" t="str">
        <f>IF($D1032="", "", COUNTIF($D$11:$D$2510, "&gt;"&amp;$D1032)+1+COUNTIF($D$11:$D1032, $D1032)-1)</f>
        <v/>
      </c>
      <c r="AH1032" s="92" t="str">
        <f t="shared" si="173"/>
        <v/>
      </c>
      <c r="AJ1032" s="26" t="str">
        <f t="shared" si="174"/>
        <v/>
      </c>
      <c r="AK1032" s="26" t="str">
        <f t="shared" si="175"/>
        <v/>
      </c>
    </row>
    <row r="1033" spans="1:37" x14ac:dyDescent="0.25">
      <c r="A1033" s="97"/>
      <c r="B1033" s="26" t="str">
        <f t="shared" si="165"/>
        <v/>
      </c>
      <c r="C1033" s="97"/>
      <c r="D1033" s="123"/>
      <c r="E1033" s="124"/>
      <c r="F1033" s="125"/>
      <c r="G1033" s="97"/>
      <c r="H1033" s="24" t="str">
        <f>IF($E1033="", "", IFERROR(ROUND($E1033*INDEX('Intro &amp; Setup'!$BY$8:$BY$9, MATCH($E$8, 'Intro &amp; Setup'!$BX$8:$BX$9, 0)), 2), ""))</f>
        <v/>
      </c>
      <c r="I1033" s="18" t="str">
        <f>IF(OR($E1033="", $F1033=""), "", IF($E$8='Intro &amp; Setup'!$BX$9, $F1033/$E1033, IF($H$8='Intro &amp; Setup'!$BX$9, $F1033/$H1033, "")))</f>
        <v/>
      </c>
      <c r="J1033" s="21" t="str">
        <f>IF(OR($E1033="", $F1033=""), "", IF($E$8='Intro &amp; Setup'!$BX$8, $F1033/$E1033, IF($H$8='Intro &amp; Setup'!$BX$8, $F1033/$H1033, "")))</f>
        <v/>
      </c>
      <c r="K1033" s="97"/>
      <c r="L1033" s="42" t="str">
        <f t="array" ref="L1033">IF($W1033="", "", IFERROR(INDEX('Standard Runs'!$D$11:$D$65, MATCH(1, ('Standard Runs'!$F$11:$F$65&lt;=E1033)*('Standard Runs'!$G$11:$G$65&gt;=E1033), 0)), ""))</f>
        <v/>
      </c>
      <c r="M1033" s="45" t="str">
        <f t="shared" si="166"/>
        <v/>
      </c>
      <c r="N1033" s="97"/>
      <c r="O1033" s="52" t="str">
        <f t="shared" si="167"/>
        <v/>
      </c>
      <c r="P1033" s="53" t="str">
        <f>IF(OR($L1033="", $M1033=""), "", COUNTIFS($L$11:$L$2510, $L1033, $M$11:$M$2510, "&lt;"&amp;$M1033)+1+COUNTIFS($L$11:$L1033, $L1033, $M$11:$M1033, $M1033)-1)</f>
        <v/>
      </c>
      <c r="Q1033" s="97"/>
      <c r="R1033" s="57" t="str">
        <f t="array" ref="R1033">IF(OR($L1033="", $M1033=""), "", MIN(IF($L$11:$L$2510=$L1033, $M$11:$M$2510)))</f>
        <v/>
      </c>
      <c r="S1033" s="18" t="str">
        <f t="array" ref="S1033">IF(OR($L1033="", $M1033=""), "", AVERAGEIF($L$11:$L$2510, $L1033, $M$11:$M$2510))</f>
        <v/>
      </c>
      <c r="T1033" s="21" t="str">
        <f t="array" ref="T1033">IF(OR($L1033="", $M1033=""), "", MAX(IF($L$11:$L$2510=$L1033, $M$11:$M$2510)))</f>
        <v/>
      </c>
      <c r="U1033" s="97"/>
      <c r="W1033" s="26" t="str">
        <f t="shared" si="168"/>
        <v/>
      </c>
      <c r="X1033" s="26" t="str">
        <f t="shared" si="169"/>
        <v/>
      </c>
      <c r="Z1033" s="48" t="str">
        <f>IFERROR(INDEX('Standard Runs'!$E$11:$E$65, MATCH($L1033, 'Standard Runs'!$D$11:$D$65, 0)), "")</f>
        <v/>
      </c>
      <c r="AB1033" s="26" t="str">
        <f t="shared" si="170"/>
        <v/>
      </c>
      <c r="AC1033" s="26" t="str">
        <f t="shared" si="171"/>
        <v/>
      </c>
      <c r="AE1033" s="26" t="str">
        <f t="shared" si="172"/>
        <v/>
      </c>
      <c r="AG1033" s="26" t="str">
        <f>IF($D1033="", "", COUNTIF($D$11:$D$2510, "&gt;"&amp;$D1033)+1+COUNTIF($D$11:$D1033, $D1033)-1)</f>
        <v/>
      </c>
      <c r="AH1033" s="92" t="str">
        <f t="shared" si="173"/>
        <v/>
      </c>
      <c r="AJ1033" s="26" t="str">
        <f t="shared" si="174"/>
        <v/>
      </c>
      <c r="AK1033" s="26" t="str">
        <f t="shared" si="175"/>
        <v/>
      </c>
    </row>
    <row r="1034" spans="1:37" x14ac:dyDescent="0.25">
      <c r="A1034" s="97"/>
      <c r="B1034" s="26" t="str">
        <f t="shared" si="165"/>
        <v/>
      </c>
      <c r="C1034" s="97"/>
      <c r="D1034" s="123"/>
      <c r="E1034" s="124"/>
      <c r="F1034" s="125"/>
      <c r="G1034" s="97"/>
      <c r="H1034" s="24" t="str">
        <f>IF($E1034="", "", IFERROR(ROUND($E1034*INDEX('Intro &amp; Setup'!$BY$8:$BY$9, MATCH($E$8, 'Intro &amp; Setup'!$BX$8:$BX$9, 0)), 2), ""))</f>
        <v/>
      </c>
      <c r="I1034" s="18" t="str">
        <f>IF(OR($E1034="", $F1034=""), "", IF($E$8='Intro &amp; Setup'!$BX$9, $F1034/$E1034, IF($H$8='Intro &amp; Setup'!$BX$9, $F1034/$H1034, "")))</f>
        <v/>
      </c>
      <c r="J1034" s="21" t="str">
        <f>IF(OR($E1034="", $F1034=""), "", IF($E$8='Intro &amp; Setup'!$BX$8, $F1034/$E1034, IF($H$8='Intro &amp; Setup'!$BX$8, $F1034/$H1034, "")))</f>
        <v/>
      </c>
      <c r="K1034" s="97"/>
      <c r="L1034" s="42" t="str">
        <f t="array" ref="L1034">IF($W1034="", "", IFERROR(INDEX('Standard Runs'!$D$11:$D$65, MATCH(1, ('Standard Runs'!$F$11:$F$65&lt;=E1034)*('Standard Runs'!$G$11:$G$65&gt;=E1034), 0)), ""))</f>
        <v/>
      </c>
      <c r="M1034" s="45" t="str">
        <f t="shared" si="166"/>
        <v/>
      </c>
      <c r="N1034" s="97"/>
      <c r="O1034" s="52" t="str">
        <f t="shared" si="167"/>
        <v/>
      </c>
      <c r="P1034" s="53" t="str">
        <f>IF(OR($L1034="", $M1034=""), "", COUNTIFS($L$11:$L$2510, $L1034, $M$11:$M$2510, "&lt;"&amp;$M1034)+1+COUNTIFS($L$11:$L1034, $L1034, $M$11:$M1034, $M1034)-1)</f>
        <v/>
      </c>
      <c r="Q1034" s="97"/>
      <c r="R1034" s="57" t="str">
        <f t="array" ref="R1034">IF(OR($L1034="", $M1034=""), "", MIN(IF($L$11:$L$2510=$L1034, $M$11:$M$2510)))</f>
        <v/>
      </c>
      <c r="S1034" s="18" t="str">
        <f t="array" ref="S1034">IF(OR($L1034="", $M1034=""), "", AVERAGEIF($L$11:$L$2510, $L1034, $M$11:$M$2510))</f>
        <v/>
      </c>
      <c r="T1034" s="21" t="str">
        <f t="array" ref="T1034">IF(OR($L1034="", $M1034=""), "", MAX(IF($L$11:$L$2510=$L1034, $M$11:$M$2510)))</f>
        <v/>
      </c>
      <c r="U1034" s="97"/>
      <c r="W1034" s="26" t="str">
        <f t="shared" si="168"/>
        <v/>
      </c>
      <c r="X1034" s="26" t="str">
        <f t="shared" si="169"/>
        <v/>
      </c>
      <c r="Z1034" s="48" t="str">
        <f>IFERROR(INDEX('Standard Runs'!$E$11:$E$65, MATCH($L1034, 'Standard Runs'!$D$11:$D$65, 0)), "")</f>
        <v/>
      </c>
      <c r="AB1034" s="26" t="str">
        <f t="shared" si="170"/>
        <v/>
      </c>
      <c r="AC1034" s="26" t="str">
        <f t="shared" si="171"/>
        <v/>
      </c>
      <c r="AE1034" s="26" t="str">
        <f t="shared" si="172"/>
        <v/>
      </c>
      <c r="AG1034" s="26" t="str">
        <f>IF($D1034="", "", COUNTIF($D$11:$D$2510, "&gt;"&amp;$D1034)+1+COUNTIF($D$11:$D1034, $D1034)-1)</f>
        <v/>
      </c>
      <c r="AH1034" s="92" t="str">
        <f t="shared" si="173"/>
        <v/>
      </c>
      <c r="AJ1034" s="26" t="str">
        <f t="shared" si="174"/>
        <v/>
      </c>
      <c r="AK1034" s="26" t="str">
        <f t="shared" si="175"/>
        <v/>
      </c>
    </row>
    <row r="1035" spans="1:37" x14ac:dyDescent="0.25">
      <c r="A1035" s="97"/>
      <c r="B1035" s="26" t="str">
        <f t="shared" si="165"/>
        <v/>
      </c>
      <c r="C1035" s="97"/>
      <c r="D1035" s="123"/>
      <c r="E1035" s="124"/>
      <c r="F1035" s="125"/>
      <c r="G1035" s="97"/>
      <c r="H1035" s="24" t="str">
        <f>IF($E1035="", "", IFERROR(ROUND($E1035*INDEX('Intro &amp; Setup'!$BY$8:$BY$9, MATCH($E$8, 'Intro &amp; Setup'!$BX$8:$BX$9, 0)), 2), ""))</f>
        <v/>
      </c>
      <c r="I1035" s="18" t="str">
        <f>IF(OR($E1035="", $F1035=""), "", IF($E$8='Intro &amp; Setup'!$BX$9, $F1035/$E1035, IF($H$8='Intro &amp; Setup'!$BX$9, $F1035/$H1035, "")))</f>
        <v/>
      </c>
      <c r="J1035" s="21" t="str">
        <f>IF(OR($E1035="", $F1035=""), "", IF($E$8='Intro &amp; Setup'!$BX$8, $F1035/$E1035, IF($H$8='Intro &amp; Setup'!$BX$8, $F1035/$H1035, "")))</f>
        <v/>
      </c>
      <c r="K1035" s="97"/>
      <c r="L1035" s="42" t="str">
        <f t="array" ref="L1035">IF($W1035="", "", IFERROR(INDEX('Standard Runs'!$D$11:$D$65, MATCH(1, ('Standard Runs'!$F$11:$F$65&lt;=E1035)*('Standard Runs'!$G$11:$G$65&gt;=E1035), 0)), ""))</f>
        <v/>
      </c>
      <c r="M1035" s="45" t="str">
        <f t="shared" si="166"/>
        <v/>
      </c>
      <c r="N1035" s="97"/>
      <c r="O1035" s="52" t="str">
        <f t="shared" si="167"/>
        <v/>
      </c>
      <c r="P1035" s="53" t="str">
        <f>IF(OR($L1035="", $M1035=""), "", COUNTIFS($L$11:$L$2510, $L1035, $M$11:$M$2510, "&lt;"&amp;$M1035)+1+COUNTIFS($L$11:$L1035, $L1035, $M$11:$M1035, $M1035)-1)</f>
        <v/>
      </c>
      <c r="Q1035" s="97"/>
      <c r="R1035" s="57" t="str">
        <f t="array" ref="R1035">IF(OR($L1035="", $M1035=""), "", MIN(IF($L$11:$L$2510=$L1035, $M$11:$M$2510)))</f>
        <v/>
      </c>
      <c r="S1035" s="18" t="str">
        <f t="array" ref="S1035">IF(OR($L1035="", $M1035=""), "", AVERAGEIF($L$11:$L$2510, $L1035, $M$11:$M$2510))</f>
        <v/>
      </c>
      <c r="T1035" s="21" t="str">
        <f t="array" ref="T1035">IF(OR($L1035="", $M1035=""), "", MAX(IF($L$11:$L$2510=$L1035, $M$11:$M$2510)))</f>
        <v/>
      </c>
      <c r="U1035" s="97"/>
      <c r="W1035" s="26" t="str">
        <f t="shared" si="168"/>
        <v/>
      </c>
      <c r="X1035" s="26" t="str">
        <f t="shared" si="169"/>
        <v/>
      </c>
      <c r="Z1035" s="48" t="str">
        <f>IFERROR(INDEX('Standard Runs'!$E$11:$E$65, MATCH($L1035, 'Standard Runs'!$D$11:$D$65, 0)), "")</f>
        <v/>
      </c>
      <c r="AB1035" s="26" t="str">
        <f t="shared" si="170"/>
        <v/>
      </c>
      <c r="AC1035" s="26" t="str">
        <f t="shared" si="171"/>
        <v/>
      </c>
      <c r="AE1035" s="26" t="str">
        <f t="shared" si="172"/>
        <v/>
      </c>
      <c r="AG1035" s="26" t="str">
        <f>IF($D1035="", "", COUNTIF($D$11:$D$2510, "&gt;"&amp;$D1035)+1+COUNTIF($D$11:$D1035, $D1035)-1)</f>
        <v/>
      </c>
      <c r="AH1035" s="92" t="str">
        <f t="shared" si="173"/>
        <v/>
      </c>
      <c r="AJ1035" s="26" t="str">
        <f t="shared" si="174"/>
        <v/>
      </c>
      <c r="AK1035" s="26" t="str">
        <f t="shared" si="175"/>
        <v/>
      </c>
    </row>
    <row r="1036" spans="1:37" x14ac:dyDescent="0.25">
      <c r="A1036" s="97"/>
      <c r="B1036" s="26" t="str">
        <f t="shared" ref="B1036:B1099" si="176">IF($P1036="", "", IFERROR(INDEX($X$3:$X$5, MATCH($P1036, $Y$3:$Y$5, 0)), ""))</f>
        <v/>
      </c>
      <c r="C1036" s="97"/>
      <c r="D1036" s="123"/>
      <c r="E1036" s="124"/>
      <c r="F1036" s="125"/>
      <c r="G1036" s="97"/>
      <c r="H1036" s="24" t="str">
        <f>IF($E1036="", "", IFERROR(ROUND($E1036*INDEX('Intro &amp; Setup'!$BY$8:$BY$9, MATCH($E$8, 'Intro &amp; Setup'!$BX$8:$BX$9, 0)), 2), ""))</f>
        <v/>
      </c>
      <c r="I1036" s="18" t="str">
        <f>IF(OR($E1036="", $F1036=""), "", IF($E$8='Intro &amp; Setup'!$BX$9, $F1036/$E1036, IF($H$8='Intro &amp; Setup'!$BX$9, $F1036/$H1036, "")))</f>
        <v/>
      </c>
      <c r="J1036" s="21" t="str">
        <f>IF(OR($E1036="", $F1036=""), "", IF($E$8='Intro &amp; Setup'!$BX$8, $F1036/$E1036, IF($H$8='Intro &amp; Setup'!$BX$8, $F1036/$H1036, "")))</f>
        <v/>
      </c>
      <c r="K1036" s="97"/>
      <c r="L1036" s="42" t="str">
        <f t="array" ref="L1036">IF($W1036="", "", IFERROR(INDEX('Standard Runs'!$D$11:$D$65, MATCH(1, ('Standard Runs'!$F$11:$F$65&lt;=E1036)*('Standard Runs'!$G$11:$G$65&gt;=E1036), 0)), ""))</f>
        <v/>
      </c>
      <c r="M1036" s="45" t="str">
        <f t="shared" ref="M1036:M1099" si="177">IFERROR($F1036/$E1036*$Z1036, "")</f>
        <v/>
      </c>
      <c r="N1036" s="97"/>
      <c r="O1036" s="52" t="str">
        <f t="shared" ref="O1036:O1099" si="178">IF($L1036="", "", COUNTIF($L$11:$L$2510, $L1036))</f>
        <v/>
      </c>
      <c r="P1036" s="53" t="str">
        <f>IF(OR($L1036="", $M1036=""), "", COUNTIFS($L$11:$L$2510, $L1036, $M$11:$M$2510, "&lt;"&amp;$M1036)+1+COUNTIFS($L$11:$L1036, $L1036, $M$11:$M1036, $M1036)-1)</f>
        <v/>
      </c>
      <c r="Q1036" s="97"/>
      <c r="R1036" s="57" t="str">
        <f t="array" ref="R1036">IF(OR($L1036="", $M1036=""), "", MIN(IF($L$11:$L$2510=$L1036, $M$11:$M$2510)))</f>
        <v/>
      </c>
      <c r="S1036" s="18" t="str">
        <f t="array" ref="S1036">IF(OR($L1036="", $M1036=""), "", AVERAGEIF($L$11:$L$2510, $L1036, $M$11:$M$2510))</f>
        <v/>
      </c>
      <c r="T1036" s="21" t="str">
        <f t="array" ref="T1036">IF(OR($L1036="", $M1036=""), "", MAX(IF($L$11:$L$2510=$L1036, $M$11:$M$2510)))</f>
        <v/>
      </c>
      <c r="U1036" s="97"/>
      <c r="W1036" s="26" t="str">
        <f t="shared" ref="W1036:W1099" si="179">IF(AND($D1036="", $E1036="", $F1036=""), "", "X")</f>
        <v/>
      </c>
      <c r="X1036" s="26" t="str">
        <f t="shared" ref="X1036:X1099" si="180">IF($W1036="", "", IF($L1036="", "X", ""))</f>
        <v/>
      </c>
      <c r="Z1036" s="48" t="str">
        <f>IFERROR(INDEX('Standard Runs'!$E$11:$E$65, MATCH($L1036, 'Standard Runs'!$D$11:$D$65, 0)), "")</f>
        <v/>
      </c>
      <c r="AB1036" s="26" t="str">
        <f t="shared" ref="AB1036:AB1099" si="181">IF($B1036="", "", _xlfn.CONCAT($L1036, " - ", $P1036))</f>
        <v/>
      </c>
      <c r="AC1036" s="26" t="str">
        <f t="shared" ref="AC1036:AC1099" si="182">IF(COUNTIF($D1036:$F1036, "")=0, "X", "")</f>
        <v/>
      </c>
      <c r="AE1036" s="26" t="str">
        <f t="shared" ref="AE1036:AE1099" si="183">IF($P1036="", "", IF($P1036=1, _xlfn.CONCAT($L1036, " - ", $AE$7), IF($P1036=$O1036, _xlfn.CONCAT($L1036, " - ", $AE$8), "")))</f>
        <v/>
      </c>
      <c r="AG1036" s="26" t="str">
        <f>IF($D1036="", "", COUNTIF($D$11:$D$2510, "&gt;"&amp;$D1036)+1+COUNTIF($D$11:$D1036, $D1036)-1)</f>
        <v/>
      </c>
      <c r="AH1036" s="92" t="str">
        <f t="shared" ref="AH1036:AH1099" si="184">IF(OR($M1036="", $Z1036=""), "", $M1036/$Z1036)</f>
        <v/>
      </c>
      <c r="AJ1036" s="26" t="str">
        <f t="shared" ref="AJ1036:AJ1099" si="185">IF(OR($AJ$8="", $AG1036=""), "", IF($AJ$8=$L1036, $AG1036, ""))</f>
        <v/>
      </c>
      <c r="AK1036" s="26" t="str">
        <f t="shared" ref="AK1036:AK1099" si="186">IF($AJ1036="", "", COUNTIF($AJ$11:$AJ$2510, "&lt;"&amp;$AJ1036)+1)</f>
        <v/>
      </c>
    </row>
    <row r="1037" spans="1:37" x14ac:dyDescent="0.25">
      <c r="A1037" s="97"/>
      <c r="B1037" s="26" t="str">
        <f t="shared" si="176"/>
        <v/>
      </c>
      <c r="C1037" s="97"/>
      <c r="D1037" s="123"/>
      <c r="E1037" s="124"/>
      <c r="F1037" s="125"/>
      <c r="G1037" s="97"/>
      <c r="H1037" s="24" t="str">
        <f>IF($E1037="", "", IFERROR(ROUND($E1037*INDEX('Intro &amp; Setup'!$BY$8:$BY$9, MATCH($E$8, 'Intro &amp; Setup'!$BX$8:$BX$9, 0)), 2), ""))</f>
        <v/>
      </c>
      <c r="I1037" s="18" t="str">
        <f>IF(OR($E1037="", $F1037=""), "", IF($E$8='Intro &amp; Setup'!$BX$9, $F1037/$E1037, IF($H$8='Intro &amp; Setup'!$BX$9, $F1037/$H1037, "")))</f>
        <v/>
      </c>
      <c r="J1037" s="21" t="str">
        <f>IF(OR($E1037="", $F1037=""), "", IF($E$8='Intro &amp; Setup'!$BX$8, $F1037/$E1037, IF($H$8='Intro &amp; Setup'!$BX$8, $F1037/$H1037, "")))</f>
        <v/>
      </c>
      <c r="K1037" s="97"/>
      <c r="L1037" s="42" t="str">
        <f t="array" ref="L1037">IF($W1037="", "", IFERROR(INDEX('Standard Runs'!$D$11:$D$65, MATCH(1, ('Standard Runs'!$F$11:$F$65&lt;=E1037)*('Standard Runs'!$G$11:$G$65&gt;=E1037), 0)), ""))</f>
        <v/>
      </c>
      <c r="M1037" s="45" t="str">
        <f t="shared" si="177"/>
        <v/>
      </c>
      <c r="N1037" s="97"/>
      <c r="O1037" s="52" t="str">
        <f t="shared" si="178"/>
        <v/>
      </c>
      <c r="P1037" s="53" t="str">
        <f>IF(OR($L1037="", $M1037=""), "", COUNTIFS($L$11:$L$2510, $L1037, $M$11:$M$2510, "&lt;"&amp;$M1037)+1+COUNTIFS($L$11:$L1037, $L1037, $M$11:$M1037, $M1037)-1)</f>
        <v/>
      </c>
      <c r="Q1037" s="97"/>
      <c r="R1037" s="57" t="str">
        <f t="array" ref="R1037">IF(OR($L1037="", $M1037=""), "", MIN(IF($L$11:$L$2510=$L1037, $M$11:$M$2510)))</f>
        <v/>
      </c>
      <c r="S1037" s="18" t="str">
        <f t="array" ref="S1037">IF(OR($L1037="", $M1037=""), "", AVERAGEIF($L$11:$L$2510, $L1037, $M$11:$M$2510))</f>
        <v/>
      </c>
      <c r="T1037" s="21" t="str">
        <f t="array" ref="T1037">IF(OR($L1037="", $M1037=""), "", MAX(IF($L$11:$L$2510=$L1037, $M$11:$M$2510)))</f>
        <v/>
      </c>
      <c r="U1037" s="97"/>
      <c r="W1037" s="26" t="str">
        <f t="shared" si="179"/>
        <v/>
      </c>
      <c r="X1037" s="26" t="str">
        <f t="shared" si="180"/>
        <v/>
      </c>
      <c r="Z1037" s="48" t="str">
        <f>IFERROR(INDEX('Standard Runs'!$E$11:$E$65, MATCH($L1037, 'Standard Runs'!$D$11:$D$65, 0)), "")</f>
        <v/>
      </c>
      <c r="AB1037" s="26" t="str">
        <f t="shared" si="181"/>
        <v/>
      </c>
      <c r="AC1037" s="26" t="str">
        <f t="shared" si="182"/>
        <v/>
      </c>
      <c r="AE1037" s="26" t="str">
        <f t="shared" si="183"/>
        <v/>
      </c>
      <c r="AG1037" s="26" t="str">
        <f>IF($D1037="", "", COUNTIF($D$11:$D$2510, "&gt;"&amp;$D1037)+1+COUNTIF($D$11:$D1037, $D1037)-1)</f>
        <v/>
      </c>
      <c r="AH1037" s="92" t="str">
        <f t="shared" si="184"/>
        <v/>
      </c>
      <c r="AJ1037" s="26" t="str">
        <f t="shared" si="185"/>
        <v/>
      </c>
      <c r="AK1037" s="26" t="str">
        <f t="shared" si="186"/>
        <v/>
      </c>
    </row>
    <row r="1038" spans="1:37" x14ac:dyDescent="0.25">
      <c r="A1038" s="97"/>
      <c r="B1038" s="26" t="str">
        <f t="shared" si="176"/>
        <v/>
      </c>
      <c r="C1038" s="97"/>
      <c r="D1038" s="123"/>
      <c r="E1038" s="124"/>
      <c r="F1038" s="125"/>
      <c r="G1038" s="97"/>
      <c r="H1038" s="24" t="str">
        <f>IF($E1038="", "", IFERROR(ROUND($E1038*INDEX('Intro &amp; Setup'!$BY$8:$BY$9, MATCH($E$8, 'Intro &amp; Setup'!$BX$8:$BX$9, 0)), 2), ""))</f>
        <v/>
      </c>
      <c r="I1038" s="18" t="str">
        <f>IF(OR($E1038="", $F1038=""), "", IF($E$8='Intro &amp; Setup'!$BX$9, $F1038/$E1038, IF($H$8='Intro &amp; Setup'!$BX$9, $F1038/$H1038, "")))</f>
        <v/>
      </c>
      <c r="J1038" s="21" t="str">
        <f>IF(OR($E1038="", $F1038=""), "", IF($E$8='Intro &amp; Setup'!$BX$8, $F1038/$E1038, IF($H$8='Intro &amp; Setup'!$BX$8, $F1038/$H1038, "")))</f>
        <v/>
      </c>
      <c r="K1038" s="97"/>
      <c r="L1038" s="42" t="str">
        <f t="array" ref="L1038">IF($W1038="", "", IFERROR(INDEX('Standard Runs'!$D$11:$D$65, MATCH(1, ('Standard Runs'!$F$11:$F$65&lt;=E1038)*('Standard Runs'!$G$11:$G$65&gt;=E1038), 0)), ""))</f>
        <v/>
      </c>
      <c r="M1038" s="45" t="str">
        <f t="shared" si="177"/>
        <v/>
      </c>
      <c r="N1038" s="97"/>
      <c r="O1038" s="52" t="str">
        <f t="shared" si="178"/>
        <v/>
      </c>
      <c r="P1038" s="53" t="str">
        <f>IF(OR($L1038="", $M1038=""), "", COUNTIFS($L$11:$L$2510, $L1038, $M$11:$M$2510, "&lt;"&amp;$M1038)+1+COUNTIFS($L$11:$L1038, $L1038, $M$11:$M1038, $M1038)-1)</f>
        <v/>
      </c>
      <c r="Q1038" s="97"/>
      <c r="R1038" s="57" t="str">
        <f t="array" ref="R1038">IF(OR($L1038="", $M1038=""), "", MIN(IF($L$11:$L$2510=$L1038, $M$11:$M$2510)))</f>
        <v/>
      </c>
      <c r="S1038" s="18" t="str">
        <f t="array" ref="S1038">IF(OR($L1038="", $M1038=""), "", AVERAGEIF($L$11:$L$2510, $L1038, $M$11:$M$2510))</f>
        <v/>
      </c>
      <c r="T1038" s="21" t="str">
        <f t="array" ref="T1038">IF(OR($L1038="", $M1038=""), "", MAX(IF($L$11:$L$2510=$L1038, $M$11:$M$2510)))</f>
        <v/>
      </c>
      <c r="U1038" s="97"/>
      <c r="W1038" s="26" t="str">
        <f t="shared" si="179"/>
        <v/>
      </c>
      <c r="X1038" s="26" t="str">
        <f t="shared" si="180"/>
        <v/>
      </c>
      <c r="Z1038" s="48" t="str">
        <f>IFERROR(INDEX('Standard Runs'!$E$11:$E$65, MATCH($L1038, 'Standard Runs'!$D$11:$D$65, 0)), "")</f>
        <v/>
      </c>
      <c r="AB1038" s="26" t="str">
        <f t="shared" si="181"/>
        <v/>
      </c>
      <c r="AC1038" s="26" t="str">
        <f t="shared" si="182"/>
        <v/>
      </c>
      <c r="AE1038" s="26" t="str">
        <f t="shared" si="183"/>
        <v/>
      </c>
      <c r="AG1038" s="26" t="str">
        <f>IF($D1038="", "", COUNTIF($D$11:$D$2510, "&gt;"&amp;$D1038)+1+COUNTIF($D$11:$D1038, $D1038)-1)</f>
        <v/>
      </c>
      <c r="AH1038" s="92" t="str">
        <f t="shared" si="184"/>
        <v/>
      </c>
      <c r="AJ1038" s="26" t="str">
        <f t="shared" si="185"/>
        <v/>
      </c>
      <c r="AK1038" s="26" t="str">
        <f t="shared" si="186"/>
        <v/>
      </c>
    </row>
    <row r="1039" spans="1:37" x14ac:dyDescent="0.25">
      <c r="A1039" s="97"/>
      <c r="B1039" s="26" t="str">
        <f t="shared" si="176"/>
        <v/>
      </c>
      <c r="C1039" s="97"/>
      <c r="D1039" s="123"/>
      <c r="E1039" s="124"/>
      <c r="F1039" s="125"/>
      <c r="G1039" s="97"/>
      <c r="H1039" s="24" t="str">
        <f>IF($E1039="", "", IFERROR(ROUND($E1039*INDEX('Intro &amp; Setup'!$BY$8:$BY$9, MATCH($E$8, 'Intro &amp; Setup'!$BX$8:$BX$9, 0)), 2), ""))</f>
        <v/>
      </c>
      <c r="I1039" s="18" t="str">
        <f>IF(OR($E1039="", $F1039=""), "", IF($E$8='Intro &amp; Setup'!$BX$9, $F1039/$E1039, IF($H$8='Intro &amp; Setup'!$BX$9, $F1039/$H1039, "")))</f>
        <v/>
      </c>
      <c r="J1039" s="21" t="str">
        <f>IF(OR($E1039="", $F1039=""), "", IF($E$8='Intro &amp; Setup'!$BX$8, $F1039/$E1039, IF($H$8='Intro &amp; Setup'!$BX$8, $F1039/$H1039, "")))</f>
        <v/>
      </c>
      <c r="K1039" s="97"/>
      <c r="L1039" s="42" t="str">
        <f t="array" ref="L1039">IF($W1039="", "", IFERROR(INDEX('Standard Runs'!$D$11:$D$65, MATCH(1, ('Standard Runs'!$F$11:$F$65&lt;=E1039)*('Standard Runs'!$G$11:$G$65&gt;=E1039), 0)), ""))</f>
        <v/>
      </c>
      <c r="M1039" s="45" t="str">
        <f t="shared" si="177"/>
        <v/>
      </c>
      <c r="N1039" s="97"/>
      <c r="O1039" s="52" t="str">
        <f t="shared" si="178"/>
        <v/>
      </c>
      <c r="P1039" s="53" t="str">
        <f>IF(OR($L1039="", $M1039=""), "", COUNTIFS($L$11:$L$2510, $L1039, $M$11:$M$2510, "&lt;"&amp;$M1039)+1+COUNTIFS($L$11:$L1039, $L1039, $M$11:$M1039, $M1039)-1)</f>
        <v/>
      </c>
      <c r="Q1039" s="97"/>
      <c r="R1039" s="57" t="str">
        <f t="array" ref="R1039">IF(OR($L1039="", $M1039=""), "", MIN(IF($L$11:$L$2510=$L1039, $M$11:$M$2510)))</f>
        <v/>
      </c>
      <c r="S1039" s="18" t="str">
        <f t="array" ref="S1039">IF(OR($L1039="", $M1039=""), "", AVERAGEIF($L$11:$L$2510, $L1039, $M$11:$M$2510))</f>
        <v/>
      </c>
      <c r="T1039" s="21" t="str">
        <f t="array" ref="T1039">IF(OR($L1039="", $M1039=""), "", MAX(IF($L$11:$L$2510=$L1039, $M$11:$M$2510)))</f>
        <v/>
      </c>
      <c r="U1039" s="97"/>
      <c r="W1039" s="26" t="str">
        <f t="shared" si="179"/>
        <v/>
      </c>
      <c r="X1039" s="26" t="str">
        <f t="shared" si="180"/>
        <v/>
      </c>
      <c r="Z1039" s="48" t="str">
        <f>IFERROR(INDEX('Standard Runs'!$E$11:$E$65, MATCH($L1039, 'Standard Runs'!$D$11:$D$65, 0)), "")</f>
        <v/>
      </c>
      <c r="AB1039" s="26" t="str">
        <f t="shared" si="181"/>
        <v/>
      </c>
      <c r="AC1039" s="26" t="str">
        <f t="shared" si="182"/>
        <v/>
      </c>
      <c r="AE1039" s="26" t="str">
        <f t="shared" si="183"/>
        <v/>
      </c>
      <c r="AG1039" s="26" t="str">
        <f>IF($D1039="", "", COUNTIF($D$11:$D$2510, "&gt;"&amp;$D1039)+1+COUNTIF($D$11:$D1039, $D1039)-1)</f>
        <v/>
      </c>
      <c r="AH1039" s="92" t="str">
        <f t="shared" si="184"/>
        <v/>
      </c>
      <c r="AJ1039" s="26" t="str">
        <f t="shared" si="185"/>
        <v/>
      </c>
      <c r="AK1039" s="26" t="str">
        <f t="shared" si="186"/>
        <v/>
      </c>
    </row>
    <row r="1040" spans="1:37" x14ac:dyDescent="0.25">
      <c r="A1040" s="97"/>
      <c r="B1040" s="26" t="str">
        <f t="shared" si="176"/>
        <v/>
      </c>
      <c r="C1040" s="97"/>
      <c r="D1040" s="123"/>
      <c r="E1040" s="124"/>
      <c r="F1040" s="125"/>
      <c r="G1040" s="97"/>
      <c r="H1040" s="24" t="str">
        <f>IF($E1040="", "", IFERROR(ROUND($E1040*INDEX('Intro &amp; Setup'!$BY$8:$BY$9, MATCH($E$8, 'Intro &amp; Setup'!$BX$8:$BX$9, 0)), 2), ""))</f>
        <v/>
      </c>
      <c r="I1040" s="18" t="str">
        <f>IF(OR($E1040="", $F1040=""), "", IF($E$8='Intro &amp; Setup'!$BX$9, $F1040/$E1040, IF($H$8='Intro &amp; Setup'!$BX$9, $F1040/$H1040, "")))</f>
        <v/>
      </c>
      <c r="J1040" s="21" t="str">
        <f>IF(OR($E1040="", $F1040=""), "", IF($E$8='Intro &amp; Setup'!$BX$8, $F1040/$E1040, IF($H$8='Intro &amp; Setup'!$BX$8, $F1040/$H1040, "")))</f>
        <v/>
      </c>
      <c r="K1040" s="97"/>
      <c r="L1040" s="42" t="str">
        <f t="array" ref="L1040">IF($W1040="", "", IFERROR(INDEX('Standard Runs'!$D$11:$D$65, MATCH(1, ('Standard Runs'!$F$11:$F$65&lt;=E1040)*('Standard Runs'!$G$11:$G$65&gt;=E1040), 0)), ""))</f>
        <v/>
      </c>
      <c r="M1040" s="45" t="str">
        <f t="shared" si="177"/>
        <v/>
      </c>
      <c r="N1040" s="97"/>
      <c r="O1040" s="52" t="str">
        <f t="shared" si="178"/>
        <v/>
      </c>
      <c r="P1040" s="53" t="str">
        <f>IF(OR($L1040="", $M1040=""), "", COUNTIFS($L$11:$L$2510, $L1040, $M$11:$M$2510, "&lt;"&amp;$M1040)+1+COUNTIFS($L$11:$L1040, $L1040, $M$11:$M1040, $M1040)-1)</f>
        <v/>
      </c>
      <c r="Q1040" s="97"/>
      <c r="R1040" s="57" t="str">
        <f t="array" ref="R1040">IF(OR($L1040="", $M1040=""), "", MIN(IF($L$11:$L$2510=$L1040, $M$11:$M$2510)))</f>
        <v/>
      </c>
      <c r="S1040" s="18" t="str">
        <f t="array" ref="S1040">IF(OR($L1040="", $M1040=""), "", AVERAGEIF($L$11:$L$2510, $L1040, $M$11:$M$2510))</f>
        <v/>
      </c>
      <c r="T1040" s="21" t="str">
        <f t="array" ref="T1040">IF(OR($L1040="", $M1040=""), "", MAX(IF($L$11:$L$2510=$L1040, $M$11:$M$2510)))</f>
        <v/>
      </c>
      <c r="U1040" s="97"/>
      <c r="W1040" s="26" t="str">
        <f t="shared" si="179"/>
        <v/>
      </c>
      <c r="X1040" s="26" t="str">
        <f t="shared" si="180"/>
        <v/>
      </c>
      <c r="Z1040" s="48" t="str">
        <f>IFERROR(INDEX('Standard Runs'!$E$11:$E$65, MATCH($L1040, 'Standard Runs'!$D$11:$D$65, 0)), "")</f>
        <v/>
      </c>
      <c r="AB1040" s="26" t="str">
        <f t="shared" si="181"/>
        <v/>
      </c>
      <c r="AC1040" s="26" t="str">
        <f t="shared" si="182"/>
        <v/>
      </c>
      <c r="AE1040" s="26" t="str">
        <f t="shared" si="183"/>
        <v/>
      </c>
      <c r="AG1040" s="26" t="str">
        <f>IF($D1040="", "", COUNTIF($D$11:$D$2510, "&gt;"&amp;$D1040)+1+COUNTIF($D$11:$D1040, $D1040)-1)</f>
        <v/>
      </c>
      <c r="AH1040" s="92" t="str">
        <f t="shared" si="184"/>
        <v/>
      </c>
      <c r="AJ1040" s="26" t="str">
        <f t="shared" si="185"/>
        <v/>
      </c>
      <c r="AK1040" s="26" t="str">
        <f t="shared" si="186"/>
        <v/>
      </c>
    </row>
    <row r="1041" spans="1:37" x14ac:dyDescent="0.25">
      <c r="A1041" s="97"/>
      <c r="B1041" s="26" t="str">
        <f t="shared" si="176"/>
        <v/>
      </c>
      <c r="C1041" s="97"/>
      <c r="D1041" s="123"/>
      <c r="E1041" s="124"/>
      <c r="F1041" s="125"/>
      <c r="G1041" s="97"/>
      <c r="H1041" s="24" t="str">
        <f>IF($E1041="", "", IFERROR(ROUND($E1041*INDEX('Intro &amp; Setup'!$BY$8:$BY$9, MATCH($E$8, 'Intro &amp; Setup'!$BX$8:$BX$9, 0)), 2), ""))</f>
        <v/>
      </c>
      <c r="I1041" s="18" t="str">
        <f>IF(OR($E1041="", $F1041=""), "", IF($E$8='Intro &amp; Setup'!$BX$9, $F1041/$E1041, IF($H$8='Intro &amp; Setup'!$BX$9, $F1041/$H1041, "")))</f>
        <v/>
      </c>
      <c r="J1041" s="21" t="str">
        <f>IF(OR($E1041="", $F1041=""), "", IF($E$8='Intro &amp; Setup'!$BX$8, $F1041/$E1041, IF($H$8='Intro &amp; Setup'!$BX$8, $F1041/$H1041, "")))</f>
        <v/>
      </c>
      <c r="K1041" s="97"/>
      <c r="L1041" s="42" t="str">
        <f t="array" ref="L1041">IF($W1041="", "", IFERROR(INDEX('Standard Runs'!$D$11:$D$65, MATCH(1, ('Standard Runs'!$F$11:$F$65&lt;=E1041)*('Standard Runs'!$G$11:$G$65&gt;=E1041), 0)), ""))</f>
        <v/>
      </c>
      <c r="M1041" s="45" t="str">
        <f t="shared" si="177"/>
        <v/>
      </c>
      <c r="N1041" s="97"/>
      <c r="O1041" s="52" t="str">
        <f t="shared" si="178"/>
        <v/>
      </c>
      <c r="P1041" s="53" t="str">
        <f>IF(OR($L1041="", $M1041=""), "", COUNTIFS($L$11:$L$2510, $L1041, $M$11:$M$2510, "&lt;"&amp;$M1041)+1+COUNTIFS($L$11:$L1041, $L1041, $M$11:$M1041, $M1041)-1)</f>
        <v/>
      </c>
      <c r="Q1041" s="97"/>
      <c r="R1041" s="57" t="str">
        <f t="array" ref="R1041">IF(OR($L1041="", $M1041=""), "", MIN(IF($L$11:$L$2510=$L1041, $M$11:$M$2510)))</f>
        <v/>
      </c>
      <c r="S1041" s="18" t="str">
        <f t="array" ref="S1041">IF(OR($L1041="", $M1041=""), "", AVERAGEIF($L$11:$L$2510, $L1041, $M$11:$M$2510))</f>
        <v/>
      </c>
      <c r="T1041" s="21" t="str">
        <f t="array" ref="T1041">IF(OR($L1041="", $M1041=""), "", MAX(IF($L$11:$L$2510=$L1041, $M$11:$M$2510)))</f>
        <v/>
      </c>
      <c r="U1041" s="97"/>
      <c r="W1041" s="26" t="str">
        <f t="shared" si="179"/>
        <v/>
      </c>
      <c r="X1041" s="26" t="str">
        <f t="shared" si="180"/>
        <v/>
      </c>
      <c r="Z1041" s="48" t="str">
        <f>IFERROR(INDEX('Standard Runs'!$E$11:$E$65, MATCH($L1041, 'Standard Runs'!$D$11:$D$65, 0)), "")</f>
        <v/>
      </c>
      <c r="AB1041" s="26" t="str">
        <f t="shared" si="181"/>
        <v/>
      </c>
      <c r="AC1041" s="26" t="str">
        <f t="shared" si="182"/>
        <v/>
      </c>
      <c r="AE1041" s="26" t="str">
        <f t="shared" si="183"/>
        <v/>
      </c>
      <c r="AG1041" s="26" t="str">
        <f>IF($D1041="", "", COUNTIF($D$11:$D$2510, "&gt;"&amp;$D1041)+1+COUNTIF($D$11:$D1041, $D1041)-1)</f>
        <v/>
      </c>
      <c r="AH1041" s="92" t="str">
        <f t="shared" si="184"/>
        <v/>
      </c>
      <c r="AJ1041" s="26" t="str">
        <f t="shared" si="185"/>
        <v/>
      </c>
      <c r="AK1041" s="26" t="str">
        <f t="shared" si="186"/>
        <v/>
      </c>
    </row>
    <row r="1042" spans="1:37" x14ac:dyDescent="0.25">
      <c r="A1042" s="97"/>
      <c r="B1042" s="26" t="str">
        <f t="shared" si="176"/>
        <v/>
      </c>
      <c r="C1042" s="97"/>
      <c r="D1042" s="123"/>
      <c r="E1042" s="124"/>
      <c r="F1042" s="125"/>
      <c r="G1042" s="97"/>
      <c r="H1042" s="24" t="str">
        <f>IF($E1042="", "", IFERROR(ROUND($E1042*INDEX('Intro &amp; Setup'!$BY$8:$BY$9, MATCH($E$8, 'Intro &amp; Setup'!$BX$8:$BX$9, 0)), 2), ""))</f>
        <v/>
      </c>
      <c r="I1042" s="18" t="str">
        <f>IF(OR($E1042="", $F1042=""), "", IF($E$8='Intro &amp; Setup'!$BX$9, $F1042/$E1042, IF($H$8='Intro &amp; Setup'!$BX$9, $F1042/$H1042, "")))</f>
        <v/>
      </c>
      <c r="J1042" s="21" t="str">
        <f>IF(OR($E1042="", $F1042=""), "", IF($E$8='Intro &amp; Setup'!$BX$8, $F1042/$E1042, IF($H$8='Intro &amp; Setup'!$BX$8, $F1042/$H1042, "")))</f>
        <v/>
      </c>
      <c r="K1042" s="97"/>
      <c r="L1042" s="42" t="str">
        <f t="array" ref="L1042">IF($W1042="", "", IFERROR(INDEX('Standard Runs'!$D$11:$D$65, MATCH(1, ('Standard Runs'!$F$11:$F$65&lt;=E1042)*('Standard Runs'!$G$11:$G$65&gt;=E1042), 0)), ""))</f>
        <v/>
      </c>
      <c r="M1042" s="45" t="str">
        <f t="shared" si="177"/>
        <v/>
      </c>
      <c r="N1042" s="97"/>
      <c r="O1042" s="52" t="str">
        <f t="shared" si="178"/>
        <v/>
      </c>
      <c r="P1042" s="53" t="str">
        <f>IF(OR($L1042="", $M1042=""), "", COUNTIFS($L$11:$L$2510, $L1042, $M$11:$M$2510, "&lt;"&amp;$M1042)+1+COUNTIFS($L$11:$L1042, $L1042, $M$11:$M1042, $M1042)-1)</f>
        <v/>
      </c>
      <c r="Q1042" s="97"/>
      <c r="R1042" s="57" t="str">
        <f t="array" ref="R1042">IF(OR($L1042="", $M1042=""), "", MIN(IF($L$11:$L$2510=$L1042, $M$11:$M$2510)))</f>
        <v/>
      </c>
      <c r="S1042" s="18" t="str">
        <f t="array" ref="S1042">IF(OR($L1042="", $M1042=""), "", AVERAGEIF($L$11:$L$2510, $L1042, $M$11:$M$2510))</f>
        <v/>
      </c>
      <c r="T1042" s="21" t="str">
        <f t="array" ref="T1042">IF(OR($L1042="", $M1042=""), "", MAX(IF($L$11:$L$2510=$L1042, $M$11:$M$2510)))</f>
        <v/>
      </c>
      <c r="U1042" s="97"/>
      <c r="W1042" s="26" t="str">
        <f t="shared" si="179"/>
        <v/>
      </c>
      <c r="X1042" s="26" t="str">
        <f t="shared" si="180"/>
        <v/>
      </c>
      <c r="Z1042" s="48" t="str">
        <f>IFERROR(INDEX('Standard Runs'!$E$11:$E$65, MATCH($L1042, 'Standard Runs'!$D$11:$D$65, 0)), "")</f>
        <v/>
      </c>
      <c r="AB1042" s="26" t="str">
        <f t="shared" si="181"/>
        <v/>
      </c>
      <c r="AC1042" s="26" t="str">
        <f t="shared" si="182"/>
        <v/>
      </c>
      <c r="AE1042" s="26" t="str">
        <f t="shared" si="183"/>
        <v/>
      </c>
      <c r="AG1042" s="26" t="str">
        <f>IF($D1042="", "", COUNTIF($D$11:$D$2510, "&gt;"&amp;$D1042)+1+COUNTIF($D$11:$D1042, $D1042)-1)</f>
        <v/>
      </c>
      <c r="AH1042" s="92" t="str">
        <f t="shared" si="184"/>
        <v/>
      </c>
      <c r="AJ1042" s="26" t="str">
        <f t="shared" si="185"/>
        <v/>
      </c>
      <c r="AK1042" s="26" t="str">
        <f t="shared" si="186"/>
        <v/>
      </c>
    </row>
    <row r="1043" spans="1:37" x14ac:dyDescent="0.25">
      <c r="A1043" s="97"/>
      <c r="B1043" s="26" t="str">
        <f t="shared" si="176"/>
        <v/>
      </c>
      <c r="C1043" s="97"/>
      <c r="D1043" s="123"/>
      <c r="E1043" s="124"/>
      <c r="F1043" s="125"/>
      <c r="G1043" s="97"/>
      <c r="H1043" s="24" t="str">
        <f>IF($E1043="", "", IFERROR(ROUND($E1043*INDEX('Intro &amp; Setup'!$BY$8:$BY$9, MATCH($E$8, 'Intro &amp; Setup'!$BX$8:$BX$9, 0)), 2), ""))</f>
        <v/>
      </c>
      <c r="I1043" s="18" t="str">
        <f>IF(OR($E1043="", $F1043=""), "", IF($E$8='Intro &amp; Setup'!$BX$9, $F1043/$E1043, IF($H$8='Intro &amp; Setup'!$BX$9, $F1043/$H1043, "")))</f>
        <v/>
      </c>
      <c r="J1043" s="21" t="str">
        <f>IF(OR($E1043="", $F1043=""), "", IF($E$8='Intro &amp; Setup'!$BX$8, $F1043/$E1043, IF($H$8='Intro &amp; Setup'!$BX$8, $F1043/$H1043, "")))</f>
        <v/>
      </c>
      <c r="K1043" s="97"/>
      <c r="L1043" s="42" t="str">
        <f t="array" ref="L1043">IF($W1043="", "", IFERROR(INDEX('Standard Runs'!$D$11:$D$65, MATCH(1, ('Standard Runs'!$F$11:$F$65&lt;=E1043)*('Standard Runs'!$G$11:$G$65&gt;=E1043), 0)), ""))</f>
        <v/>
      </c>
      <c r="M1043" s="45" t="str">
        <f t="shared" si="177"/>
        <v/>
      </c>
      <c r="N1043" s="97"/>
      <c r="O1043" s="52" t="str">
        <f t="shared" si="178"/>
        <v/>
      </c>
      <c r="P1043" s="53" t="str">
        <f>IF(OR($L1043="", $M1043=""), "", COUNTIFS($L$11:$L$2510, $L1043, $M$11:$M$2510, "&lt;"&amp;$M1043)+1+COUNTIFS($L$11:$L1043, $L1043, $M$11:$M1043, $M1043)-1)</f>
        <v/>
      </c>
      <c r="Q1043" s="97"/>
      <c r="R1043" s="57" t="str">
        <f t="array" ref="R1043">IF(OR($L1043="", $M1043=""), "", MIN(IF($L$11:$L$2510=$L1043, $M$11:$M$2510)))</f>
        <v/>
      </c>
      <c r="S1043" s="18" t="str">
        <f t="array" ref="S1043">IF(OR($L1043="", $M1043=""), "", AVERAGEIF($L$11:$L$2510, $L1043, $M$11:$M$2510))</f>
        <v/>
      </c>
      <c r="T1043" s="21" t="str">
        <f t="array" ref="T1043">IF(OR($L1043="", $M1043=""), "", MAX(IF($L$11:$L$2510=$L1043, $M$11:$M$2510)))</f>
        <v/>
      </c>
      <c r="U1043" s="97"/>
      <c r="W1043" s="26" t="str">
        <f t="shared" si="179"/>
        <v/>
      </c>
      <c r="X1043" s="26" t="str">
        <f t="shared" si="180"/>
        <v/>
      </c>
      <c r="Z1043" s="48" t="str">
        <f>IFERROR(INDEX('Standard Runs'!$E$11:$E$65, MATCH($L1043, 'Standard Runs'!$D$11:$D$65, 0)), "")</f>
        <v/>
      </c>
      <c r="AB1043" s="26" t="str">
        <f t="shared" si="181"/>
        <v/>
      </c>
      <c r="AC1043" s="26" t="str">
        <f t="shared" si="182"/>
        <v/>
      </c>
      <c r="AE1043" s="26" t="str">
        <f t="shared" si="183"/>
        <v/>
      </c>
      <c r="AG1043" s="26" t="str">
        <f>IF($D1043="", "", COUNTIF($D$11:$D$2510, "&gt;"&amp;$D1043)+1+COUNTIF($D$11:$D1043, $D1043)-1)</f>
        <v/>
      </c>
      <c r="AH1043" s="92" t="str">
        <f t="shared" si="184"/>
        <v/>
      </c>
      <c r="AJ1043" s="26" t="str">
        <f t="shared" si="185"/>
        <v/>
      </c>
      <c r="AK1043" s="26" t="str">
        <f t="shared" si="186"/>
        <v/>
      </c>
    </row>
    <row r="1044" spans="1:37" x14ac:dyDescent="0.25">
      <c r="A1044" s="97"/>
      <c r="B1044" s="26" t="str">
        <f t="shared" si="176"/>
        <v/>
      </c>
      <c r="C1044" s="97"/>
      <c r="D1044" s="123"/>
      <c r="E1044" s="124"/>
      <c r="F1044" s="125"/>
      <c r="G1044" s="97"/>
      <c r="H1044" s="24" t="str">
        <f>IF($E1044="", "", IFERROR(ROUND($E1044*INDEX('Intro &amp; Setup'!$BY$8:$BY$9, MATCH($E$8, 'Intro &amp; Setup'!$BX$8:$BX$9, 0)), 2), ""))</f>
        <v/>
      </c>
      <c r="I1044" s="18" t="str">
        <f>IF(OR($E1044="", $F1044=""), "", IF($E$8='Intro &amp; Setup'!$BX$9, $F1044/$E1044, IF($H$8='Intro &amp; Setup'!$BX$9, $F1044/$H1044, "")))</f>
        <v/>
      </c>
      <c r="J1044" s="21" t="str">
        <f>IF(OR($E1044="", $F1044=""), "", IF($E$8='Intro &amp; Setup'!$BX$8, $F1044/$E1044, IF($H$8='Intro &amp; Setup'!$BX$8, $F1044/$H1044, "")))</f>
        <v/>
      </c>
      <c r="K1044" s="97"/>
      <c r="L1044" s="42" t="str">
        <f t="array" ref="L1044">IF($W1044="", "", IFERROR(INDEX('Standard Runs'!$D$11:$D$65, MATCH(1, ('Standard Runs'!$F$11:$F$65&lt;=E1044)*('Standard Runs'!$G$11:$G$65&gt;=E1044), 0)), ""))</f>
        <v/>
      </c>
      <c r="M1044" s="45" t="str">
        <f t="shared" si="177"/>
        <v/>
      </c>
      <c r="N1044" s="97"/>
      <c r="O1044" s="52" t="str">
        <f t="shared" si="178"/>
        <v/>
      </c>
      <c r="P1044" s="53" t="str">
        <f>IF(OR($L1044="", $M1044=""), "", COUNTIFS($L$11:$L$2510, $L1044, $M$11:$M$2510, "&lt;"&amp;$M1044)+1+COUNTIFS($L$11:$L1044, $L1044, $M$11:$M1044, $M1044)-1)</f>
        <v/>
      </c>
      <c r="Q1044" s="97"/>
      <c r="R1044" s="57" t="str">
        <f t="array" ref="R1044">IF(OR($L1044="", $M1044=""), "", MIN(IF($L$11:$L$2510=$L1044, $M$11:$M$2510)))</f>
        <v/>
      </c>
      <c r="S1044" s="18" t="str">
        <f t="array" ref="S1044">IF(OR($L1044="", $M1044=""), "", AVERAGEIF($L$11:$L$2510, $L1044, $M$11:$M$2510))</f>
        <v/>
      </c>
      <c r="T1044" s="21" t="str">
        <f t="array" ref="T1044">IF(OR($L1044="", $M1044=""), "", MAX(IF($L$11:$L$2510=$L1044, $M$11:$M$2510)))</f>
        <v/>
      </c>
      <c r="U1044" s="97"/>
      <c r="W1044" s="26" t="str">
        <f t="shared" si="179"/>
        <v/>
      </c>
      <c r="X1044" s="26" t="str">
        <f t="shared" si="180"/>
        <v/>
      </c>
      <c r="Z1044" s="48" t="str">
        <f>IFERROR(INDEX('Standard Runs'!$E$11:$E$65, MATCH($L1044, 'Standard Runs'!$D$11:$D$65, 0)), "")</f>
        <v/>
      </c>
      <c r="AB1044" s="26" t="str">
        <f t="shared" si="181"/>
        <v/>
      </c>
      <c r="AC1044" s="26" t="str">
        <f t="shared" si="182"/>
        <v/>
      </c>
      <c r="AE1044" s="26" t="str">
        <f t="shared" si="183"/>
        <v/>
      </c>
      <c r="AG1044" s="26" t="str">
        <f>IF($D1044="", "", COUNTIF($D$11:$D$2510, "&gt;"&amp;$D1044)+1+COUNTIF($D$11:$D1044, $D1044)-1)</f>
        <v/>
      </c>
      <c r="AH1044" s="92" t="str">
        <f t="shared" si="184"/>
        <v/>
      </c>
      <c r="AJ1044" s="26" t="str">
        <f t="shared" si="185"/>
        <v/>
      </c>
      <c r="AK1044" s="26" t="str">
        <f t="shared" si="186"/>
        <v/>
      </c>
    </row>
    <row r="1045" spans="1:37" x14ac:dyDescent="0.25">
      <c r="A1045" s="97"/>
      <c r="B1045" s="26" t="str">
        <f t="shared" si="176"/>
        <v/>
      </c>
      <c r="C1045" s="97"/>
      <c r="D1045" s="123"/>
      <c r="E1045" s="124"/>
      <c r="F1045" s="125"/>
      <c r="G1045" s="97"/>
      <c r="H1045" s="24" t="str">
        <f>IF($E1045="", "", IFERROR(ROUND($E1045*INDEX('Intro &amp; Setup'!$BY$8:$BY$9, MATCH($E$8, 'Intro &amp; Setup'!$BX$8:$BX$9, 0)), 2), ""))</f>
        <v/>
      </c>
      <c r="I1045" s="18" t="str">
        <f>IF(OR($E1045="", $F1045=""), "", IF($E$8='Intro &amp; Setup'!$BX$9, $F1045/$E1045, IF($H$8='Intro &amp; Setup'!$BX$9, $F1045/$H1045, "")))</f>
        <v/>
      </c>
      <c r="J1045" s="21" t="str">
        <f>IF(OR($E1045="", $F1045=""), "", IF($E$8='Intro &amp; Setup'!$BX$8, $F1045/$E1045, IF($H$8='Intro &amp; Setup'!$BX$8, $F1045/$H1045, "")))</f>
        <v/>
      </c>
      <c r="K1045" s="97"/>
      <c r="L1045" s="42" t="str">
        <f t="array" ref="L1045">IF($W1045="", "", IFERROR(INDEX('Standard Runs'!$D$11:$D$65, MATCH(1, ('Standard Runs'!$F$11:$F$65&lt;=E1045)*('Standard Runs'!$G$11:$G$65&gt;=E1045), 0)), ""))</f>
        <v/>
      </c>
      <c r="M1045" s="45" t="str">
        <f t="shared" si="177"/>
        <v/>
      </c>
      <c r="N1045" s="97"/>
      <c r="O1045" s="52" t="str">
        <f t="shared" si="178"/>
        <v/>
      </c>
      <c r="P1045" s="53" t="str">
        <f>IF(OR($L1045="", $M1045=""), "", COUNTIFS($L$11:$L$2510, $L1045, $M$11:$M$2510, "&lt;"&amp;$M1045)+1+COUNTIFS($L$11:$L1045, $L1045, $M$11:$M1045, $M1045)-1)</f>
        <v/>
      </c>
      <c r="Q1045" s="97"/>
      <c r="R1045" s="57" t="str">
        <f t="array" ref="R1045">IF(OR($L1045="", $M1045=""), "", MIN(IF($L$11:$L$2510=$L1045, $M$11:$M$2510)))</f>
        <v/>
      </c>
      <c r="S1045" s="18" t="str">
        <f t="array" ref="S1045">IF(OR($L1045="", $M1045=""), "", AVERAGEIF($L$11:$L$2510, $L1045, $M$11:$M$2510))</f>
        <v/>
      </c>
      <c r="T1045" s="21" t="str">
        <f t="array" ref="T1045">IF(OR($L1045="", $M1045=""), "", MAX(IF($L$11:$L$2510=$L1045, $M$11:$M$2510)))</f>
        <v/>
      </c>
      <c r="U1045" s="97"/>
      <c r="W1045" s="26" t="str">
        <f t="shared" si="179"/>
        <v/>
      </c>
      <c r="X1045" s="26" t="str">
        <f t="shared" si="180"/>
        <v/>
      </c>
      <c r="Z1045" s="48" t="str">
        <f>IFERROR(INDEX('Standard Runs'!$E$11:$E$65, MATCH($L1045, 'Standard Runs'!$D$11:$D$65, 0)), "")</f>
        <v/>
      </c>
      <c r="AB1045" s="26" t="str">
        <f t="shared" si="181"/>
        <v/>
      </c>
      <c r="AC1045" s="26" t="str">
        <f t="shared" si="182"/>
        <v/>
      </c>
      <c r="AE1045" s="26" t="str">
        <f t="shared" si="183"/>
        <v/>
      </c>
      <c r="AG1045" s="26" t="str">
        <f>IF($D1045="", "", COUNTIF($D$11:$D$2510, "&gt;"&amp;$D1045)+1+COUNTIF($D$11:$D1045, $D1045)-1)</f>
        <v/>
      </c>
      <c r="AH1045" s="92" t="str">
        <f t="shared" si="184"/>
        <v/>
      </c>
      <c r="AJ1045" s="26" t="str">
        <f t="shared" si="185"/>
        <v/>
      </c>
      <c r="AK1045" s="26" t="str">
        <f t="shared" si="186"/>
        <v/>
      </c>
    </row>
    <row r="1046" spans="1:37" x14ac:dyDescent="0.25">
      <c r="A1046" s="97"/>
      <c r="B1046" s="26" t="str">
        <f t="shared" si="176"/>
        <v/>
      </c>
      <c r="C1046" s="97"/>
      <c r="D1046" s="123"/>
      <c r="E1046" s="124"/>
      <c r="F1046" s="125"/>
      <c r="G1046" s="97"/>
      <c r="H1046" s="24" t="str">
        <f>IF($E1046="", "", IFERROR(ROUND($E1046*INDEX('Intro &amp; Setup'!$BY$8:$BY$9, MATCH($E$8, 'Intro &amp; Setup'!$BX$8:$BX$9, 0)), 2), ""))</f>
        <v/>
      </c>
      <c r="I1046" s="18" t="str">
        <f>IF(OR($E1046="", $F1046=""), "", IF($E$8='Intro &amp; Setup'!$BX$9, $F1046/$E1046, IF($H$8='Intro &amp; Setup'!$BX$9, $F1046/$H1046, "")))</f>
        <v/>
      </c>
      <c r="J1046" s="21" t="str">
        <f>IF(OR($E1046="", $F1046=""), "", IF($E$8='Intro &amp; Setup'!$BX$8, $F1046/$E1046, IF($H$8='Intro &amp; Setup'!$BX$8, $F1046/$H1046, "")))</f>
        <v/>
      </c>
      <c r="K1046" s="97"/>
      <c r="L1046" s="42" t="str">
        <f t="array" ref="L1046">IF($W1046="", "", IFERROR(INDEX('Standard Runs'!$D$11:$D$65, MATCH(1, ('Standard Runs'!$F$11:$F$65&lt;=E1046)*('Standard Runs'!$G$11:$G$65&gt;=E1046), 0)), ""))</f>
        <v/>
      </c>
      <c r="M1046" s="45" t="str">
        <f t="shared" si="177"/>
        <v/>
      </c>
      <c r="N1046" s="97"/>
      <c r="O1046" s="52" t="str">
        <f t="shared" si="178"/>
        <v/>
      </c>
      <c r="P1046" s="53" t="str">
        <f>IF(OR($L1046="", $M1046=""), "", COUNTIFS($L$11:$L$2510, $L1046, $M$11:$M$2510, "&lt;"&amp;$M1046)+1+COUNTIFS($L$11:$L1046, $L1046, $M$11:$M1046, $M1046)-1)</f>
        <v/>
      </c>
      <c r="Q1046" s="97"/>
      <c r="R1046" s="57" t="str">
        <f t="array" ref="R1046">IF(OR($L1046="", $M1046=""), "", MIN(IF($L$11:$L$2510=$L1046, $M$11:$M$2510)))</f>
        <v/>
      </c>
      <c r="S1046" s="18" t="str">
        <f t="array" ref="S1046">IF(OR($L1046="", $M1046=""), "", AVERAGEIF($L$11:$L$2510, $L1046, $M$11:$M$2510))</f>
        <v/>
      </c>
      <c r="T1046" s="21" t="str">
        <f t="array" ref="T1046">IF(OR($L1046="", $M1046=""), "", MAX(IF($L$11:$L$2510=$L1046, $M$11:$M$2510)))</f>
        <v/>
      </c>
      <c r="U1046" s="97"/>
      <c r="W1046" s="26" t="str">
        <f t="shared" si="179"/>
        <v/>
      </c>
      <c r="X1046" s="26" t="str">
        <f t="shared" si="180"/>
        <v/>
      </c>
      <c r="Z1046" s="48" t="str">
        <f>IFERROR(INDEX('Standard Runs'!$E$11:$E$65, MATCH($L1046, 'Standard Runs'!$D$11:$D$65, 0)), "")</f>
        <v/>
      </c>
      <c r="AB1046" s="26" t="str">
        <f t="shared" si="181"/>
        <v/>
      </c>
      <c r="AC1046" s="26" t="str">
        <f t="shared" si="182"/>
        <v/>
      </c>
      <c r="AE1046" s="26" t="str">
        <f t="shared" si="183"/>
        <v/>
      </c>
      <c r="AG1046" s="26" t="str">
        <f>IF($D1046="", "", COUNTIF($D$11:$D$2510, "&gt;"&amp;$D1046)+1+COUNTIF($D$11:$D1046, $D1046)-1)</f>
        <v/>
      </c>
      <c r="AH1046" s="92" t="str">
        <f t="shared" si="184"/>
        <v/>
      </c>
      <c r="AJ1046" s="26" t="str">
        <f t="shared" si="185"/>
        <v/>
      </c>
      <c r="AK1046" s="26" t="str">
        <f t="shared" si="186"/>
        <v/>
      </c>
    </row>
    <row r="1047" spans="1:37" x14ac:dyDescent="0.25">
      <c r="A1047" s="97"/>
      <c r="B1047" s="26" t="str">
        <f t="shared" si="176"/>
        <v/>
      </c>
      <c r="C1047" s="97"/>
      <c r="D1047" s="123"/>
      <c r="E1047" s="124"/>
      <c r="F1047" s="125"/>
      <c r="G1047" s="97"/>
      <c r="H1047" s="24" t="str">
        <f>IF($E1047="", "", IFERROR(ROUND($E1047*INDEX('Intro &amp; Setup'!$BY$8:$BY$9, MATCH($E$8, 'Intro &amp; Setup'!$BX$8:$BX$9, 0)), 2), ""))</f>
        <v/>
      </c>
      <c r="I1047" s="18" t="str">
        <f>IF(OR($E1047="", $F1047=""), "", IF($E$8='Intro &amp; Setup'!$BX$9, $F1047/$E1047, IF($H$8='Intro &amp; Setup'!$BX$9, $F1047/$H1047, "")))</f>
        <v/>
      </c>
      <c r="J1047" s="21" t="str">
        <f>IF(OR($E1047="", $F1047=""), "", IF($E$8='Intro &amp; Setup'!$BX$8, $F1047/$E1047, IF($H$8='Intro &amp; Setup'!$BX$8, $F1047/$H1047, "")))</f>
        <v/>
      </c>
      <c r="K1047" s="97"/>
      <c r="L1047" s="42" t="str">
        <f t="array" ref="L1047">IF($W1047="", "", IFERROR(INDEX('Standard Runs'!$D$11:$D$65, MATCH(1, ('Standard Runs'!$F$11:$F$65&lt;=E1047)*('Standard Runs'!$G$11:$G$65&gt;=E1047), 0)), ""))</f>
        <v/>
      </c>
      <c r="M1047" s="45" t="str">
        <f t="shared" si="177"/>
        <v/>
      </c>
      <c r="N1047" s="97"/>
      <c r="O1047" s="52" t="str">
        <f t="shared" si="178"/>
        <v/>
      </c>
      <c r="P1047" s="53" t="str">
        <f>IF(OR($L1047="", $M1047=""), "", COUNTIFS($L$11:$L$2510, $L1047, $M$11:$M$2510, "&lt;"&amp;$M1047)+1+COUNTIFS($L$11:$L1047, $L1047, $M$11:$M1047, $M1047)-1)</f>
        <v/>
      </c>
      <c r="Q1047" s="97"/>
      <c r="R1047" s="57" t="str">
        <f t="array" ref="R1047">IF(OR($L1047="", $M1047=""), "", MIN(IF($L$11:$L$2510=$L1047, $M$11:$M$2510)))</f>
        <v/>
      </c>
      <c r="S1047" s="18" t="str">
        <f t="array" ref="S1047">IF(OR($L1047="", $M1047=""), "", AVERAGEIF($L$11:$L$2510, $L1047, $M$11:$M$2510))</f>
        <v/>
      </c>
      <c r="T1047" s="21" t="str">
        <f t="array" ref="T1047">IF(OR($L1047="", $M1047=""), "", MAX(IF($L$11:$L$2510=$L1047, $M$11:$M$2510)))</f>
        <v/>
      </c>
      <c r="U1047" s="97"/>
      <c r="W1047" s="26" t="str">
        <f t="shared" si="179"/>
        <v/>
      </c>
      <c r="X1047" s="26" t="str">
        <f t="shared" si="180"/>
        <v/>
      </c>
      <c r="Z1047" s="48" t="str">
        <f>IFERROR(INDEX('Standard Runs'!$E$11:$E$65, MATCH($L1047, 'Standard Runs'!$D$11:$D$65, 0)), "")</f>
        <v/>
      </c>
      <c r="AB1047" s="26" t="str">
        <f t="shared" si="181"/>
        <v/>
      </c>
      <c r="AC1047" s="26" t="str">
        <f t="shared" si="182"/>
        <v/>
      </c>
      <c r="AE1047" s="26" t="str">
        <f t="shared" si="183"/>
        <v/>
      </c>
      <c r="AG1047" s="26" t="str">
        <f>IF($D1047="", "", COUNTIF($D$11:$D$2510, "&gt;"&amp;$D1047)+1+COUNTIF($D$11:$D1047, $D1047)-1)</f>
        <v/>
      </c>
      <c r="AH1047" s="92" t="str">
        <f t="shared" si="184"/>
        <v/>
      </c>
      <c r="AJ1047" s="26" t="str">
        <f t="shared" si="185"/>
        <v/>
      </c>
      <c r="AK1047" s="26" t="str">
        <f t="shared" si="186"/>
        <v/>
      </c>
    </row>
    <row r="1048" spans="1:37" x14ac:dyDescent="0.25">
      <c r="A1048" s="97"/>
      <c r="B1048" s="26" t="str">
        <f t="shared" si="176"/>
        <v/>
      </c>
      <c r="C1048" s="97"/>
      <c r="D1048" s="123"/>
      <c r="E1048" s="124"/>
      <c r="F1048" s="125"/>
      <c r="G1048" s="97"/>
      <c r="H1048" s="24" t="str">
        <f>IF($E1048="", "", IFERROR(ROUND($E1048*INDEX('Intro &amp; Setup'!$BY$8:$BY$9, MATCH($E$8, 'Intro &amp; Setup'!$BX$8:$BX$9, 0)), 2), ""))</f>
        <v/>
      </c>
      <c r="I1048" s="18" t="str">
        <f>IF(OR($E1048="", $F1048=""), "", IF($E$8='Intro &amp; Setup'!$BX$9, $F1048/$E1048, IF($H$8='Intro &amp; Setup'!$BX$9, $F1048/$H1048, "")))</f>
        <v/>
      </c>
      <c r="J1048" s="21" t="str">
        <f>IF(OR($E1048="", $F1048=""), "", IF($E$8='Intro &amp; Setup'!$BX$8, $F1048/$E1048, IF($H$8='Intro &amp; Setup'!$BX$8, $F1048/$H1048, "")))</f>
        <v/>
      </c>
      <c r="K1048" s="97"/>
      <c r="L1048" s="42" t="str">
        <f t="array" ref="L1048">IF($W1048="", "", IFERROR(INDEX('Standard Runs'!$D$11:$D$65, MATCH(1, ('Standard Runs'!$F$11:$F$65&lt;=E1048)*('Standard Runs'!$G$11:$G$65&gt;=E1048), 0)), ""))</f>
        <v/>
      </c>
      <c r="M1048" s="45" t="str">
        <f t="shared" si="177"/>
        <v/>
      </c>
      <c r="N1048" s="97"/>
      <c r="O1048" s="52" t="str">
        <f t="shared" si="178"/>
        <v/>
      </c>
      <c r="P1048" s="53" t="str">
        <f>IF(OR($L1048="", $M1048=""), "", COUNTIFS($L$11:$L$2510, $L1048, $M$11:$M$2510, "&lt;"&amp;$M1048)+1+COUNTIFS($L$11:$L1048, $L1048, $M$11:$M1048, $M1048)-1)</f>
        <v/>
      </c>
      <c r="Q1048" s="97"/>
      <c r="R1048" s="57" t="str">
        <f t="array" ref="R1048">IF(OR($L1048="", $M1048=""), "", MIN(IF($L$11:$L$2510=$L1048, $M$11:$M$2510)))</f>
        <v/>
      </c>
      <c r="S1048" s="18" t="str">
        <f t="array" ref="S1048">IF(OR($L1048="", $M1048=""), "", AVERAGEIF($L$11:$L$2510, $L1048, $M$11:$M$2510))</f>
        <v/>
      </c>
      <c r="T1048" s="21" t="str">
        <f t="array" ref="T1048">IF(OR($L1048="", $M1048=""), "", MAX(IF($L$11:$L$2510=$L1048, $M$11:$M$2510)))</f>
        <v/>
      </c>
      <c r="U1048" s="97"/>
      <c r="W1048" s="26" t="str">
        <f t="shared" si="179"/>
        <v/>
      </c>
      <c r="X1048" s="26" t="str">
        <f t="shared" si="180"/>
        <v/>
      </c>
      <c r="Z1048" s="48" t="str">
        <f>IFERROR(INDEX('Standard Runs'!$E$11:$E$65, MATCH($L1048, 'Standard Runs'!$D$11:$D$65, 0)), "")</f>
        <v/>
      </c>
      <c r="AB1048" s="26" t="str">
        <f t="shared" si="181"/>
        <v/>
      </c>
      <c r="AC1048" s="26" t="str">
        <f t="shared" si="182"/>
        <v/>
      </c>
      <c r="AE1048" s="26" t="str">
        <f t="shared" si="183"/>
        <v/>
      </c>
      <c r="AG1048" s="26" t="str">
        <f>IF($D1048="", "", COUNTIF($D$11:$D$2510, "&gt;"&amp;$D1048)+1+COUNTIF($D$11:$D1048, $D1048)-1)</f>
        <v/>
      </c>
      <c r="AH1048" s="92" t="str">
        <f t="shared" si="184"/>
        <v/>
      </c>
      <c r="AJ1048" s="26" t="str">
        <f t="shared" si="185"/>
        <v/>
      </c>
      <c r="AK1048" s="26" t="str">
        <f t="shared" si="186"/>
        <v/>
      </c>
    </row>
    <row r="1049" spans="1:37" x14ac:dyDescent="0.25">
      <c r="A1049" s="97"/>
      <c r="B1049" s="26" t="str">
        <f t="shared" si="176"/>
        <v/>
      </c>
      <c r="C1049" s="97"/>
      <c r="D1049" s="123"/>
      <c r="E1049" s="124"/>
      <c r="F1049" s="125"/>
      <c r="G1049" s="97"/>
      <c r="H1049" s="24" t="str">
        <f>IF($E1049="", "", IFERROR(ROUND($E1049*INDEX('Intro &amp; Setup'!$BY$8:$BY$9, MATCH($E$8, 'Intro &amp; Setup'!$BX$8:$BX$9, 0)), 2), ""))</f>
        <v/>
      </c>
      <c r="I1049" s="18" t="str">
        <f>IF(OR($E1049="", $F1049=""), "", IF($E$8='Intro &amp; Setup'!$BX$9, $F1049/$E1049, IF($H$8='Intro &amp; Setup'!$BX$9, $F1049/$H1049, "")))</f>
        <v/>
      </c>
      <c r="J1049" s="21" t="str">
        <f>IF(OR($E1049="", $F1049=""), "", IF($E$8='Intro &amp; Setup'!$BX$8, $F1049/$E1049, IF($H$8='Intro &amp; Setup'!$BX$8, $F1049/$H1049, "")))</f>
        <v/>
      </c>
      <c r="K1049" s="97"/>
      <c r="L1049" s="42" t="str">
        <f t="array" ref="L1049">IF($W1049="", "", IFERROR(INDEX('Standard Runs'!$D$11:$D$65, MATCH(1, ('Standard Runs'!$F$11:$F$65&lt;=E1049)*('Standard Runs'!$G$11:$G$65&gt;=E1049), 0)), ""))</f>
        <v/>
      </c>
      <c r="M1049" s="45" t="str">
        <f t="shared" si="177"/>
        <v/>
      </c>
      <c r="N1049" s="97"/>
      <c r="O1049" s="52" t="str">
        <f t="shared" si="178"/>
        <v/>
      </c>
      <c r="P1049" s="53" t="str">
        <f>IF(OR($L1049="", $M1049=""), "", COUNTIFS($L$11:$L$2510, $L1049, $M$11:$M$2510, "&lt;"&amp;$M1049)+1+COUNTIFS($L$11:$L1049, $L1049, $M$11:$M1049, $M1049)-1)</f>
        <v/>
      </c>
      <c r="Q1049" s="97"/>
      <c r="R1049" s="57" t="str">
        <f t="array" ref="R1049">IF(OR($L1049="", $M1049=""), "", MIN(IF($L$11:$L$2510=$L1049, $M$11:$M$2510)))</f>
        <v/>
      </c>
      <c r="S1049" s="18" t="str">
        <f t="array" ref="S1049">IF(OR($L1049="", $M1049=""), "", AVERAGEIF($L$11:$L$2510, $L1049, $M$11:$M$2510))</f>
        <v/>
      </c>
      <c r="T1049" s="21" t="str">
        <f t="array" ref="T1049">IF(OR($L1049="", $M1049=""), "", MAX(IF($L$11:$L$2510=$L1049, $M$11:$M$2510)))</f>
        <v/>
      </c>
      <c r="U1049" s="97"/>
      <c r="W1049" s="26" t="str">
        <f t="shared" si="179"/>
        <v/>
      </c>
      <c r="X1049" s="26" t="str">
        <f t="shared" si="180"/>
        <v/>
      </c>
      <c r="Z1049" s="48" t="str">
        <f>IFERROR(INDEX('Standard Runs'!$E$11:$E$65, MATCH($L1049, 'Standard Runs'!$D$11:$D$65, 0)), "")</f>
        <v/>
      </c>
      <c r="AB1049" s="26" t="str">
        <f t="shared" si="181"/>
        <v/>
      </c>
      <c r="AC1049" s="26" t="str">
        <f t="shared" si="182"/>
        <v/>
      </c>
      <c r="AE1049" s="26" t="str">
        <f t="shared" si="183"/>
        <v/>
      </c>
      <c r="AG1049" s="26" t="str">
        <f>IF($D1049="", "", COUNTIF($D$11:$D$2510, "&gt;"&amp;$D1049)+1+COUNTIF($D$11:$D1049, $D1049)-1)</f>
        <v/>
      </c>
      <c r="AH1049" s="92" t="str">
        <f t="shared" si="184"/>
        <v/>
      </c>
      <c r="AJ1049" s="26" t="str">
        <f t="shared" si="185"/>
        <v/>
      </c>
      <c r="AK1049" s="26" t="str">
        <f t="shared" si="186"/>
        <v/>
      </c>
    </row>
    <row r="1050" spans="1:37" x14ac:dyDescent="0.25">
      <c r="A1050" s="97"/>
      <c r="B1050" s="26" t="str">
        <f t="shared" si="176"/>
        <v/>
      </c>
      <c r="C1050" s="97"/>
      <c r="D1050" s="123"/>
      <c r="E1050" s="124"/>
      <c r="F1050" s="125"/>
      <c r="G1050" s="97"/>
      <c r="H1050" s="24" t="str">
        <f>IF($E1050="", "", IFERROR(ROUND($E1050*INDEX('Intro &amp; Setup'!$BY$8:$BY$9, MATCH($E$8, 'Intro &amp; Setup'!$BX$8:$BX$9, 0)), 2), ""))</f>
        <v/>
      </c>
      <c r="I1050" s="18" t="str">
        <f>IF(OR($E1050="", $F1050=""), "", IF($E$8='Intro &amp; Setup'!$BX$9, $F1050/$E1050, IF($H$8='Intro &amp; Setup'!$BX$9, $F1050/$H1050, "")))</f>
        <v/>
      </c>
      <c r="J1050" s="21" t="str">
        <f>IF(OR($E1050="", $F1050=""), "", IF($E$8='Intro &amp; Setup'!$BX$8, $F1050/$E1050, IF($H$8='Intro &amp; Setup'!$BX$8, $F1050/$H1050, "")))</f>
        <v/>
      </c>
      <c r="K1050" s="97"/>
      <c r="L1050" s="42" t="str">
        <f t="array" ref="L1050">IF($W1050="", "", IFERROR(INDEX('Standard Runs'!$D$11:$D$65, MATCH(1, ('Standard Runs'!$F$11:$F$65&lt;=E1050)*('Standard Runs'!$G$11:$G$65&gt;=E1050), 0)), ""))</f>
        <v/>
      </c>
      <c r="M1050" s="45" t="str">
        <f t="shared" si="177"/>
        <v/>
      </c>
      <c r="N1050" s="97"/>
      <c r="O1050" s="52" t="str">
        <f t="shared" si="178"/>
        <v/>
      </c>
      <c r="P1050" s="53" t="str">
        <f>IF(OR($L1050="", $M1050=""), "", COUNTIFS($L$11:$L$2510, $L1050, $M$11:$M$2510, "&lt;"&amp;$M1050)+1+COUNTIFS($L$11:$L1050, $L1050, $M$11:$M1050, $M1050)-1)</f>
        <v/>
      </c>
      <c r="Q1050" s="97"/>
      <c r="R1050" s="57" t="str">
        <f t="array" ref="R1050">IF(OR($L1050="", $M1050=""), "", MIN(IF($L$11:$L$2510=$L1050, $M$11:$M$2510)))</f>
        <v/>
      </c>
      <c r="S1050" s="18" t="str">
        <f t="array" ref="S1050">IF(OR($L1050="", $M1050=""), "", AVERAGEIF($L$11:$L$2510, $L1050, $M$11:$M$2510))</f>
        <v/>
      </c>
      <c r="T1050" s="21" t="str">
        <f t="array" ref="T1050">IF(OR($L1050="", $M1050=""), "", MAX(IF($L$11:$L$2510=$L1050, $M$11:$M$2510)))</f>
        <v/>
      </c>
      <c r="U1050" s="97"/>
      <c r="W1050" s="26" t="str">
        <f t="shared" si="179"/>
        <v/>
      </c>
      <c r="X1050" s="26" t="str">
        <f t="shared" si="180"/>
        <v/>
      </c>
      <c r="Z1050" s="48" t="str">
        <f>IFERROR(INDEX('Standard Runs'!$E$11:$E$65, MATCH($L1050, 'Standard Runs'!$D$11:$D$65, 0)), "")</f>
        <v/>
      </c>
      <c r="AB1050" s="26" t="str">
        <f t="shared" si="181"/>
        <v/>
      </c>
      <c r="AC1050" s="26" t="str">
        <f t="shared" si="182"/>
        <v/>
      </c>
      <c r="AE1050" s="26" t="str">
        <f t="shared" si="183"/>
        <v/>
      </c>
      <c r="AG1050" s="26" t="str">
        <f>IF($D1050="", "", COUNTIF($D$11:$D$2510, "&gt;"&amp;$D1050)+1+COUNTIF($D$11:$D1050, $D1050)-1)</f>
        <v/>
      </c>
      <c r="AH1050" s="92" t="str">
        <f t="shared" si="184"/>
        <v/>
      </c>
      <c r="AJ1050" s="26" t="str">
        <f t="shared" si="185"/>
        <v/>
      </c>
      <c r="AK1050" s="26" t="str">
        <f t="shared" si="186"/>
        <v/>
      </c>
    </row>
    <row r="1051" spans="1:37" x14ac:dyDescent="0.25">
      <c r="A1051" s="97"/>
      <c r="B1051" s="26" t="str">
        <f t="shared" si="176"/>
        <v/>
      </c>
      <c r="C1051" s="97"/>
      <c r="D1051" s="123"/>
      <c r="E1051" s="124"/>
      <c r="F1051" s="125"/>
      <c r="G1051" s="97"/>
      <c r="H1051" s="24" t="str">
        <f>IF($E1051="", "", IFERROR(ROUND($E1051*INDEX('Intro &amp; Setup'!$BY$8:$BY$9, MATCH($E$8, 'Intro &amp; Setup'!$BX$8:$BX$9, 0)), 2), ""))</f>
        <v/>
      </c>
      <c r="I1051" s="18" t="str">
        <f>IF(OR($E1051="", $F1051=""), "", IF($E$8='Intro &amp; Setup'!$BX$9, $F1051/$E1051, IF($H$8='Intro &amp; Setup'!$BX$9, $F1051/$H1051, "")))</f>
        <v/>
      </c>
      <c r="J1051" s="21" t="str">
        <f>IF(OR($E1051="", $F1051=""), "", IF($E$8='Intro &amp; Setup'!$BX$8, $F1051/$E1051, IF($H$8='Intro &amp; Setup'!$BX$8, $F1051/$H1051, "")))</f>
        <v/>
      </c>
      <c r="K1051" s="97"/>
      <c r="L1051" s="42" t="str">
        <f t="array" ref="L1051">IF($W1051="", "", IFERROR(INDEX('Standard Runs'!$D$11:$D$65, MATCH(1, ('Standard Runs'!$F$11:$F$65&lt;=E1051)*('Standard Runs'!$G$11:$G$65&gt;=E1051), 0)), ""))</f>
        <v/>
      </c>
      <c r="M1051" s="45" t="str">
        <f t="shared" si="177"/>
        <v/>
      </c>
      <c r="N1051" s="97"/>
      <c r="O1051" s="52" t="str">
        <f t="shared" si="178"/>
        <v/>
      </c>
      <c r="P1051" s="53" t="str">
        <f>IF(OR($L1051="", $M1051=""), "", COUNTIFS($L$11:$L$2510, $L1051, $M$11:$M$2510, "&lt;"&amp;$M1051)+1+COUNTIFS($L$11:$L1051, $L1051, $M$11:$M1051, $M1051)-1)</f>
        <v/>
      </c>
      <c r="Q1051" s="97"/>
      <c r="R1051" s="57" t="str">
        <f t="array" ref="R1051">IF(OR($L1051="", $M1051=""), "", MIN(IF($L$11:$L$2510=$L1051, $M$11:$M$2510)))</f>
        <v/>
      </c>
      <c r="S1051" s="18" t="str">
        <f t="array" ref="S1051">IF(OR($L1051="", $M1051=""), "", AVERAGEIF($L$11:$L$2510, $L1051, $M$11:$M$2510))</f>
        <v/>
      </c>
      <c r="T1051" s="21" t="str">
        <f t="array" ref="T1051">IF(OR($L1051="", $M1051=""), "", MAX(IF($L$11:$L$2510=$L1051, $M$11:$M$2510)))</f>
        <v/>
      </c>
      <c r="U1051" s="97"/>
      <c r="W1051" s="26" t="str">
        <f t="shared" si="179"/>
        <v/>
      </c>
      <c r="X1051" s="26" t="str">
        <f t="shared" si="180"/>
        <v/>
      </c>
      <c r="Z1051" s="48" t="str">
        <f>IFERROR(INDEX('Standard Runs'!$E$11:$E$65, MATCH($L1051, 'Standard Runs'!$D$11:$D$65, 0)), "")</f>
        <v/>
      </c>
      <c r="AB1051" s="26" t="str">
        <f t="shared" si="181"/>
        <v/>
      </c>
      <c r="AC1051" s="26" t="str">
        <f t="shared" si="182"/>
        <v/>
      </c>
      <c r="AE1051" s="26" t="str">
        <f t="shared" si="183"/>
        <v/>
      </c>
      <c r="AG1051" s="26" t="str">
        <f>IF($D1051="", "", COUNTIF($D$11:$D$2510, "&gt;"&amp;$D1051)+1+COUNTIF($D$11:$D1051, $D1051)-1)</f>
        <v/>
      </c>
      <c r="AH1051" s="92" t="str">
        <f t="shared" si="184"/>
        <v/>
      </c>
      <c r="AJ1051" s="26" t="str">
        <f t="shared" si="185"/>
        <v/>
      </c>
      <c r="AK1051" s="26" t="str">
        <f t="shared" si="186"/>
        <v/>
      </c>
    </row>
    <row r="1052" spans="1:37" x14ac:dyDescent="0.25">
      <c r="A1052" s="97"/>
      <c r="B1052" s="26" t="str">
        <f t="shared" si="176"/>
        <v/>
      </c>
      <c r="C1052" s="97"/>
      <c r="D1052" s="123"/>
      <c r="E1052" s="124"/>
      <c r="F1052" s="125"/>
      <c r="G1052" s="97"/>
      <c r="H1052" s="24" t="str">
        <f>IF($E1052="", "", IFERROR(ROUND($E1052*INDEX('Intro &amp; Setup'!$BY$8:$BY$9, MATCH($E$8, 'Intro &amp; Setup'!$BX$8:$BX$9, 0)), 2), ""))</f>
        <v/>
      </c>
      <c r="I1052" s="18" t="str">
        <f>IF(OR($E1052="", $F1052=""), "", IF($E$8='Intro &amp; Setup'!$BX$9, $F1052/$E1052, IF($H$8='Intro &amp; Setup'!$BX$9, $F1052/$H1052, "")))</f>
        <v/>
      </c>
      <c r="J1052" s="21" t="str">
        <f>IF(OR($E1052="", $F1052=""), "", IF($E$8='Intro &amp; Setup'!$BX$8, $F1052/$E1052, IF($H$8='Intro &amp; Setup'!$BX$8, $F1052/$H1052, "")))</f>
        <v/>
      </c>
      <c r="K1052" s="97"/>
      <c r="L1052" s="42" t="str">
        <f t="array" ref="L1052">IF($W1052="", "", IFERROR(INDEX('Standard Runs'!$D$11:$D$65, MATCH(1, ('Standard Runs'!$F$11:$F$65&lt;=E1052)*('Standard Runs'!$G$11:$G$65&gt;=E1052), 0)), ""))</f>
        <v/>
      </c>
      <c r="M1052" s="45" t="str">
        <f t="shared" si="177"/>
        <v/>
      </c>
      <c r="N1052" s="97"/>
      <c r="O1052" s="52" t="str">
        <f t="shared" si="178"/>
        <v/>
      </c>
      <c r="P1052" s="53" t="str">
        <f>IF(OR($L1052="", $M1052=""), "", COUNTIFS($L$11:$L$2510, $L1052, $M$11:$M$2510, "&lt;"&amp;$M1052)+1+COUNTIFS($L$11:$L1052, $L1052, $M$11:$M1052, $M1052)-1)</f>
        <v/>
      </c>
      <c r="Q1052" s="97"/>
      <c r="R1052" s="57" t="str">
        <f t="array" ref="R1052">IF(OR($L1052="", $M1052=""), "", MIN(IF($L$11:$L$2510=$L1052, $M$11:$M$2510)))</f>
        <v/>
      </c>
      <c r="S1052" s="18" t="str">
        <f t="array" ref="S1052">IF(OR($L1052="", $M1052=""), "", AVERAGEIF($L$11:$L$2510, $L1052, $M$11:$M$2510))</f>
        <v/>
      </c>
      <c r="T1052" s="21" t="str">
        <f t="array" ref="T1052">IF(OR($L1052="", $M1052=""), "", MAX(IF($L$11:$L$2510=$L1052, $M$11:$M$2510)))</f>
        <v/>
      </c>
      <c r="U1052" s="97"/>
      <c r="W1052" s="26" t="str">
        <f t="shared" si="179"/>
        <v/>
      </c>
      <c r="X1052" s="26" t="str">
        <f t="shared" si="180"/>
        <v/>
      </c>
      <c r="Z1052" s="48" t="str">
        <f>IFERROR(INDEX('Standard Runs'!$E$11:$E$65, MATCH($L1052, 'Standard Runs'!$D$11:$D$65, 0)), "")</f>
        <v/>
      </c>
      <c r="AB1052" s="26" t="str">
        <f t="shared" si="181"/>
        <v/>
      </c>
      <c r="AC1052" s="26" t="str">
        <f t="shared" si="182"/>
        <v/>
      </c>
      <c r="AE1052" s="26" t="str">
        <f t="shared" si="183"/>
        <v/>
      </c>
      <c r="AG1052" s="26" t="str">
        <f>IF($D1052="", "", COUNTIF($D$11:$D$2510, "&gt;"&amp;$D1052)+1+COUNTIF($D$11:$D1052, $D1052)-1)</f>
        <v/>
      </c>
      <c r="AH1052" s="92" t="str">
        <f t="shared" si="184"/>
        <v/>
      </c>
      <c r="AJ1052" s="26" t="str">
        <f t="shared" si="185"/>
        <v/>
      </c>
      <c r="AK1052" s="26" t="str">
        <f t="shared" si="186"/>
        <v/>
      </c>
    </row>
    <row r="1053" spans="1:37" x14ac:dyDescent="0.25">
      <c r="A1053" s="97"/>
      <c r="B1053" s="26" t="str">
        <f t="shared" si="176"/>
        <v/>
      </c>
      <c r="C1053" s="97"/>
      <c r="D1053" s="123"/>
      <c r="E1053" s="124"/>
      <c r="F1053" s="125"/>
      <c r="G1053" s="97"/>
      <c r="H1053" s="24" t="str">
        <f>IF($E1053="", "", IFERROR(ROUND($E1053*INDEX('Intro &amp; Setup'!$BY$8:$BY$9, MATCH($E$8, 'Intro &amp; Setup'!$BX$8:$BX$9, 0)), 2), ""))</f>
        <v/>
      </c>
      <c r="I1053" s="18" t="str">
        <f>IF(OR($E1053="", $F1053=""), "", IF($E$8='Intro &amp; Setup'!$BX$9, $F1053/$E1053, IF($H$8='Intro &amp; Setup'!$BX$9, $F1053/$H1053, "")))</f>
        <v/>
      </c>
      <c r="J1053" s="21" t="str">
        <f>IF(OR($E1053="", $F1053=""), "", IF($E$8='Intro &amp; Setup'!$BX$8, $F1053/$E1053, IF($H$8='Intro &amp; Setup'!$BX$8, $F1053/$H1053, "")))</f>
        <v/>
      </c>
      <c r="K1053" s="97"/>
      <c r="L1053" s="42" t="str">
        <f t="array" ref="L1053">IF($W1053="", "", IFERROR(INDEX('Standard Runs'!$D$11:$D$65, MATCH(1, ('Standard Runs'!$F$11:$F$65&lt;=E1053)*('Standard Runs'!$G$11:$G$65&gt;=E1053), 0)), ""))</f>
        <v/>
      </c>
      <c r="M1053" s="45" t="str">
        <f t="shared" si="177"/>
        <v/>
      </c>
      <c r="N1053" s="97"/>
      <c r="O1053" s="52" t="str">
        <f t="shared" si="178"/>
        <v/>
      </c>
      <c r="P1053" s="53" t="str">
        <f>IF(OR($L1053="", $M1053=""), "", COUNTIFS($L$11:$L$2510, $L1053, $M$11:$M$2510, "&lt;"&amp;$M1053)+1+COUNTIFS($L$11:$L1053, $L1053, $M$11:$M1053, $M1053)-1)</f>
        <v/>
      </c>
      <c r="Q1053" s="97"/>
      <c r="R1053" s="57" t="str">
        <f t="array" ref="R1053">IF(OR($L1053="", $M1053=""), "", MIN(IF($L$11:$L$2510=$L1053, $M$11:$M$2510)))</f>
        <v/>
      </c>
      <c r="S1053" s="18" t="str">
        <f t="array" ref="S1053">IF(OR($L1053="", $M1053=""), "", AVERAGEIF($L$11:$L$2510, $L1053, $M$11:$M$2510))</f>
        <v/>
      </c>
      <c r="T1053" s="21" t="str">
        <f t="array" ref="T1053">IF(OR($L1053="", $M1053=""), "", MAX(IF($L$11:$L$2510=$L1053, $M$11:$M$2510)))</f>
        <v/>
      </c>
      <c r="U1053" s="97"/>
      <c r="W1053" s="26" t="str">
        <f t="shared" si="179"/>
        <v/>
      </c>
      <c r="X1053" s="26" t="str">
        <f t="shared" si="180"/>
        <v/>
      </c>
      <c r="Z1053" s="48" t="str">
        <f>IFERROR(INDEX('Standard Runs'!$E$11:$E$65, MATCH($L1053, 'Standard Runs'!$D$11:$D$65, 0)), "")</f>
        <v/>
      </c>
      <c r="AB1053" s="26" t="str">
        <f t="shared" si="181"/>
        <v/>
      </c>
      <c r="AC1053" s="26" t="str">
        <f t="shared" si="182"/>
        <v/>
      </c>
      <c r="AE1053" s="26" t="str">
        <f t="shared" si="183"/>
        <v/>
      </c>
      <c r="AG1053" s="26" t="str">
        <f>IF($D1053="", "", COUNTIF($D$11:$D$2510, "&gt;"&amp;$D1053)+1+COUNTIF($D$11:$D1053, $D1053)-1)</f>
        <v/>
      </c>
      <c r="AH1053" s="92" t="str">
        <f t="shared" si="184"/>
        <v/>
      </c>
      <c r="AJ1053" s="26" t="str">
        <f t="shared" si="185"/>
        <v/>
      </c>
      <c r="AK1053" s="26" t="str">
        <f t="shared" si="186"/>
        <v/>
      </c>
    </row>
    <row r="1054" spans="1:37" x14ac:dyDescent="0.25">
      <c r="A1054" s="97"/>
      <c r="B1054" s="26" t="str">
        <f t="shared" si="176"/>
        <v/>
      </c>
      <c r="C1054" s="97"/>
      <c r="D1054" s="123"/>
      <c r="E1054" s="124"/>
      <c r="F1054" s="125"/>
      <c r="G1054" s="97"/>
      <c r="H1054" s="24" t="str">
        <f>IF($E1054="", "", IFERROR(ROUND($E1054*INDEX('Intro &amp; Setup'!$BY$8:$BY$9, MATCH($E$8, 'Intro &amp; Setup'!$BX$8:$BX$9, 0)), 2), ""))</f>
        <v/>
      </c>
      <c r="I1054" s="18" t="str">
        <f>IF(OR($E1054="", $F1054=""), "", IF($E$8='Intro &amp; Setup'!$BX$9, $F1054/$E1054, IF($H$8='Intro &amp; Setup'!$BX$9, $F1054/$H1054, "")))</f>
        <v/>
      </c>
      <c r="J1054" s="21" t="str">
        <f>IF(OR($E1054="", $F1054=""), "", IF($E$8='Intro &amp; Setup'!$BX$8, $F1054/$E1054, IF($H$8='Intro &amp; Setup'!$BX$8, $F1054/$H1054, "")))</f>
        <v/>
      </c>
      <c r="K1054" s="97"/>
      <c r="L1054" s="42" t="str">
        <f t="array" ref="L1054">IF($W1054="", "", IFERROR(INDEX('Standard Runs'!$D$11:$D$65, MATCH(1, ('Standard Runs'!$F$11:$F$65&lt;=E1054)*('Standard Runs'!$G$11:$G$65&gt;=E1054), 0)), ""))</f>
        <v/>
      </c>
      <c r="M1054" s="45" t="str">
        <f t="shared" si="177"/>
        <v/>
      </c>
      <c r="N1054" s="97"/>
      <c r="O1054" s="52" t="str">
        <f t="shared" si="178"/>
        <v/>
      </c>
      <c r="P1054" s="53" t="str">
        <f>IF(OR($L1054="", $M1054=""), "", COUNTIFS($L$11:$L$2510, $L1054, $M$11:$M$2510, "&lt;"&amp;$M1054)+1+COUNTIFS($L$11:$L1054, $L1054, $M$11:$M1054, $M1054)-1)</f>
        <v/>
      </c>
      <c r="Q1054" s="97"/>
      <c r="R1054" s="57" t="str">
        <f t="array" ref="R1054">IF(OR($L1054="", $M1054=""), "", MIN(IF($L$11:$L$2510=$L1054, $M$11:$M$2510)))</f>
        <v/>
      </c>
      <c r="S1054" s="18" t="str">
        <f t="array" ref="S1054">IF(OR($L1054="", $M1054=""), "", AVERAGEIF($L$11:$L$2510, $L1054, $M$11:$M$2510))</f>
        <v/>
      </c>
      <c r="T1054" s="21" t="str">
        <f t="array" ref="T1054">IF(OR($L1054="", $M1054=""), "", MAX(IF($L$11:$L$2510=$L1054, $M$11:$M$2510)))</f>
        <v/>
      </c>
      <c r="U1054" s="97"/>
      <c r="W1054" s="26" t="str">
        <f t="shared" si="179"/>
        <v/>
      </c>
      <c r="X1054" s="26" t="str">
        <f t="shared" si="180"/>
        <v/>
      </c>
      <c r="Z1054" s="48" t="str">
        <f>IFERROR(INDEX('Standard Runs'!$E$11:$E$65, MATCH($L1054, 'Standard Runs'!$D$11:$D$65, 0)), "")</f>
        <v/>
      </c>
      <c r="AB1054" s="26" t="str">
        <f t="shared" si="181"/>
        <v/>
      </c>
      <c r="AC1054" s="26" t="str">
        <f t="shared" si="182"/>
        <v/>
      </c>
      <c r="AE1054" s="26" t="str">
        <f t="shared" si="183"/>
        <v/>
      </c>
      <c r="AG1054" s="26" t="str">
        <f>IF($D1054="", "", COUNTIF($D$11:$D$2510, "&gt;"&amp;$D1054)+1+COUNTIF($D$11:$D1054, $D1054)-1)</f>
        <v/>
      </c>
      <c r="AH1054" s="92" t="str">
        <f t="shared" si="184"/>
        <v/>
      </c>
      <c r="AJ1054" s="26" t="str">
        <f t="shared" si="185"/>
        <v/>
      </c>
      <c r="AK1054" s="26" t="str">
        <f t="shared" si="186"/>
        <v/>
      </c>
    </row>
    <row r="1055" spans="1:37" x14ac:dyDescent="0.25">
      <c r="A1055" s="97"/>
      <c r="B1055" s="26" t="str">
        <f t="shared" si="176"/>
        <v/>
      </c>
      <c r="C1055" s="97"/>
      <c r="D1055" s="123"/>
      <c r="E1055" s="124"/>
      <c r="F1055" s="125"/>
      <c r="G1055" s="97"/>
      <c r="H1055" s="24" t="str">
        <f>IF($E1055="", "", IFERROR(ROUND($E1055*INDEX('Intro &amp; Setup'!$BY$8:$BY$9, MATCH($E$8, 'Intro &amp; Setup'!$BX$8:$BX$9, 0)), 2), ""))</f>
        <v/>
      </c>
      <c r="I1055" s="18" t="str">
        <f>IF(OR($E1055="", $F1055=""), "", IF($E$8='Intro &amp; Setup'!$BX$9, $F1055/$E1055, IF($H$8='Intro &amp; Setup'!$BX$9, $F1055/$H1055, "")))</f>
        <v/>
      </c>
      <c r="J1055" s="21" t="str">
        <f>IF(OR($E1055="", $F1055=""), "", IF($E$8='Intro &amp; Setup'!$BX$8, $F1055/$E1055, IF($H$8='Intro &amp; Setup'!$BX$8, $F1055/$H1055, "")))</f>
        <v/>
      </c>
      <c r="K1055" s="97"/>
      <c r="L1055" s="42" t="str">
        <f t="array" ref="L1055">IF($W1055="", "", IFERROR(INDEX('Standard Runs'!$D$11:$D$65, MATCH(1, ('Standard Runs'!$F$11:$F$65&lt;=E1055)*('Standard Runs'!$G$11:$G$65&gt;=E1055), 0)), ""))</f>
        <v/>
      </c>
      <c r="M1055" s="45" t="str">
        <f t="shared" si="177"/>
        <v/>
      </c>
      <c r="N1055" s="97"/>
      <c r="O1055" s="52" t="str">
        <f t="shared" si="178"/>
        <v/>
      </c>
      <c r="P1055" s="53" t="str">
        <f>IF(OR($L1055="", $M1055=""), "", COUNTIFS($L$11:$L$2510, $L1055, $M$11:$M$2510, "&lt;"&amp;$M1055)+1+COUNTIFS($L$11:$L1055, $L1055, $M$11:$M1055, $M1055)-1)</f>
        <v/>
      </c>
      <c r="Q1055" s="97"/>
      <c r="R1055" s="57" t="str">
        <f t="array" ref="R1055">IF(OR($L1055="", $M1055=""), "", MIN(IF($L$11:$L$2510=$L1055, $M$11:$M$2510)))</f>
        <v/>
      </c>
      <c r="S1055" s="18" t="str">
        <f t="array" ref="S1055">IF(OR($L1055="", $M1055=""), "", AVERAGEIF($L$11:$L$2510, $L1055, $M$11:$M$2510))</f>
        <v/>
      </c>
      <c r="T1055" s="21" t="str">
        <f t="array" ref="T1055">IF(OR($L1055="", $M1055=""), "", MAX(IF($L$11:$L$2510=$L1055, $M$11:$M$2510)))</f>
        <v/>
      </c>
      <c r="U1055" s="97"/>
      <c r="W1055" s="26" t="str">
        <f t="shared" si="179"/>
        <v/>
      </c>
      <c r="X1055" s="26" t="str">
        <f t="shared" si="180"/>
        <v/>
      </c>
      <c r="Z1055" s="48" t="str">
        <f>IFERROR(INDEX('Standard Runs'!$E$11:$E$65, MATCH($L1055, 'Standard Runs'!$D$11:$D$65, 0)), "")</f>
        <v/>
      </c>
      <c r="AB1055" s="26" t="str">
        <f t="shared" si="181"/>
        <v/>
      </c>
      <c r="AC1055" s="26" t="str">
        <f t="shared" si="182"/>
        <v/>
      </c>
      <c r="AE1055" s="26" t="str">
        <f t="shared" si="183"/>
        <v/>
      </c>
      <c r="AG1055" s="26" t="str">
        <f>IF($D1055="", "", COUNTIF($D$11:$D$2510, "&gt;"&amp;$D1055)+1+COUNTIF($D$11:$D1055, $D1055)-1)</f>
        <v/>
      </c>
      <c r="AH1055" s="92" t="str">
        <f t="shared" si="184"/>
        <v/>
      </c>
      <c r="AJ1055" s="26" t="str">
        <f t="shared" si="185"/>
        <v/>
      </c>
      <c r="AK1055" s="26" t="str">
        <f t="shared" si="186"/>
        <v/>
      </c>
    </row>
    <row r="1056" spans="1:37" x14ac:dyDescent="0.25">
      <c r="A1056" s="97"/>
      <c r="B1056" s="26" t="str">
        <f t="shared" si="176"/>
        <v/>
      </c>
      <c r="C1056" s="97"/>
      <c r="D1056" s="123"/>
      <c r="E1056" s="124"/>
      <c r="F1056" s="125"/>
      <c r="G1056" s="97"/>
      <c r="H1056" s="24" t="str">
        <f>IF($E1056="", "", IFERROR(ROUND($E1056*INDEX('Intro &amp; Setup'!$BY$8:$BY$9, MATCH($E$8, 'Intro &amp; Setup'!$BX$8:$BX$9, 0)), 2), ""))</f>
        <v/>
      </c>
      <c r="I1056" s="18" t="str">
        <f>IF(OR($E1056="", $F1056=""), "", IF($E$8='Intro &amp; Setup'!$BX$9, $F1056/$E1056, IF($H$8='Intro &amp; Setup'!$BX$9, $F1056/$H1056, "")))</f>
        <v/>
      </c>
      <c r="J1056" s="21" t="str">
        <f>IF(OR($E1056="", $F1056=""), "", IF($E$8='Intro &amp; Setup'!$BX$8, $F1056/$E1056, IF($H$8='Intro &amp; Setup'!$BX$8, $F1056/$H1056, "")))</f>
        <v/>
      </c>
      <c r="K1056" s="97"/>
      <c r="L1056" s="42" t="str">
        <f t="array" ref="L1056">IF($W1056="", "", IFERROR(INDEX('Standard Runs'!$D$11:$D$65, MATCH(1, ('Standard Runs'!$F$11:$F$65&lt;=E1056)*('Standard Runs'!$G$11:$G$65&gt;=E1056), 0)), ""))</f>
        <v/>
      </c>
      <c r="M1056" s="45" t="str">
        <f t="shared" si="177"/>
        <v/>
      </c>
      <c r="N1056" s="97"/>
      <c r="O1056" s="52" t="str">
        <f t="shared" si="178"/>
        <v/>
      </c>
      <c r="P1056" s="53" t="str">
        <f>IF(OR($L1056="", $M1056=""), "", COUNTIFS($L$11:$L$2510, $L1056, $M$11:$M$2510, "&lt;"&amp;$M1056)+1+COUNTIFS($L$11:$L1056, $L1056, $M$11:$M1056, $M1056)-1)</f>
        <v/>
      </c>
      <c r="Q1056" s="97"/>
      <c r="R1056" s="57" t="str">
        <f t="array" ref="R1056">IF(OR($L1056="", $M1056=""), "", MIN(IF($L$11:$L$2510=$L1056, $M$11:$M$2510)))</f>
        <v/>
      </c>
      <c r="S1056" s="18" t="str">
        <f t="array" ref="S1056">IF(OR($L1056="", $M1056=""), "", AVERAGEIF($L$11:$L$2510, $L1056, $M$11:$M$2510))</f>
        <v/>
      </c>
      <c r="T1056" s="21" t="str">
        <f t="array" ref="T1056">IF(OR($L1056="", $M1056=""), "", MAX(IF($L$11:$L$2510=$L1056, $M$11:$M$2510)))</f>
        <v/>
      </c>
      <c r="U1056" s="97"/>
      <c r="W1056" s="26" t="str">
        <f t="shared" si="179"/>
        <v/>
      </c>
      <c r="X1056" s="26" t="str">
        <f t="shared" si="180"/>
        <v/>
      </c>
      <c r="Z1056" s="48" t="str">
        <f>IFERROR(INDEX('Standard Runs'!$E$11:$E$65, MATCH($L1056, 'Standard Runs'!$D$11:$D$65, 0)), "")</f>
        <v/>
      </c>
      <c r="AB1056" s="26" t="str">
        <f t="shared" si="181"/>
        <v/>
      </c>
      <c r="AC1056" s="26" t="str">
        <f t="shared" si="182"/>
        <v/>
      </c>
      <c r="AE1056" s="26" t="str">
        <f t="shared" si="183"/>
        <v/>
      </c>
      <c r="AG1056" s="26" t="str">
        <f>IF($D1056="", "", COUNTIF($D$11:$D$2510, "&gt;"&amp;$D1056)+1+COUNTIF($D$11:$D1056, $D1056)-1)</f>
        <v/>
      </c>
      <c r="AH1056" s="92" t="str">
        <f t="shared" si="184"/>
        <v/>
      </c>
      <c r="AJ1056" s="26" t="str">
        <f t="shared" si="185"/>
        <v/>
      </c>
      <c r="AK1056" s="26" t="str">
        <f t="shared" si="186"/>
        <v/>
      </c>
    </row>
    <row r="1057" spans="1:37" x14ac:dyDescent="0.25">
      <c r="A1057" s="97"/>
      <c r="B1057" s="26" t="str">
        <f t="shared" si="176"/>
        <v/>
      </c>
      <c r="C1057" s="97"/>
      <c r="D1057" s="123"/>
      <c r="E1057" s="124"/>
      <c r="F1057" s="125"/>
      <c r="G1057" s="97"/>
      <c r="H1057" s="24" t="str">
        <f>IF($E1057="", "", IFERROR(ROUND($E1057*INDEX('Intro &amp; Setup'!$BY$8:$BY$9, MATCH($E$8, 'Intro &amp; Setup'!$BX$8:$BX$9, 0)), 2), ""))</f>
        <v/>
      </c>
      <c r="I1057" s="18" t="str">
        <f>IF(OR($E1057="", $F1057=""), "", IF($E$8='Intro &amp; Setup'!$BX$9, $F1057/$E1057, IF($H$8='Intro &amp; Setup'!$BX$9, $F1057/$H1057, "")))</f>
        <v/>
      </c>
      <c r="J1057" s="21" t="str">
        <f>IF(OR($E1057="", $F1057=""), "", IF($E$8='Intro &amp; Setup'!$BX$8, $F1057/$E1057, IF($H$8='Intro &amp; Setup'!$BX$8, $F1057/$H1057, "")))</f>
        <v/>
      </c>
      <c r="K1057" s="97"/>
      <c r="L1057" s="42" t="str">
        <f t="array" ref="L1057">IF($W1057="", "", IFERROR(INDEX('Standard Runs'!$D$11:$D$65, MATCH(1, ('Standard Runs'!$F$11:$F$65&lt;=E1057)*('Standard Runs'!$G$11:$G$65&gt;=E1057), 0)), ""))</f>
        <v/>
      </c>
      <c r="M1057" s="45" t="str">
        <f t="shared" si="177"/>
        <v/>
      </c>
      <c r="N1057" s="97"/>
      <c r="O1057" s="52" t="str">
        <f t="shared" si="178"/>
        <v/>
      </c>
      <c r="P1057" s="53" t="str">
        <f>IF(OR($L1057="", $M1057=""), "", COUNTIFS($L$11:$L$2510, $L1057, $M$11:$M$2510, "&lt;"&amp;$M1057)+1+COUNTIFS($L$11:$L1057, $L1057, $M$11:$M1057, $M1057)-1)</f>
        <v/>
      </c>
      <c r="Q1057" s="97"/>
      <c r="R1057" s="57" t="str">
        <f t="array" ref="R1057">IF(OR($L1057="", $M1057=""), "", MIN(IF($L$11:$L$2510=$L1057, $M$11:$M$2510)))</f>
        <v/>
      </c>
      <c r="S1057" s="18" t="str">
        <f t="array" ref="S1057">IF(OR($L1057="", $M1057=""), "", AVERAGEIF($L$11:$L$2510, $L1057, $M$11:$M$2510))</f>
        <v/>
      </c>
      <c r="T1057" s="21" t="str">
        <f t="array" ref="T1057">IF(OR($L1057="", $M1057=""), "", MAX(IF($L$11:$L$2510=$L1057, $M$11:$M$2510)))</f>
        <v/>
      </c>
      <c r="U1057" s="97"/>
      <c r="W1057" s="26" t="str">
        <f t="shared" si="179"/>
        <v/>
      </c>
      <c r="X1057" s="26" t="str">
        <f t="shared" si="180"/>
        <v/>
      </c>
      <c r="Z1057" s="48" t="str">
        <f>IFERROR(INDEX('Standard Runs'!$E$11:$E$65, MATCH($L1057, 'Standard Runs'!$D$11:$D$65, 0)), "")</f>
        <v/>
      </c>
      <c r="AB1057" s="26" t="str">
        <f t="shared" si="181"/>
        <v/>
      </c>
      <c r="AC1057" s="26" t="str">
        <f t="shared" si="182"/>
        <v/>
      </c>
      <c r="AE1057" s="26" t="str">
        <f t="shared" si="183"/>
        <v/>
      </c>
      <c r="AG1057" s="26" t="str">
        <f>IF($D1057="", "", COUNTIF($D$11:$D$2510, "&gt;"&amp;$D1057)+1+COUNTIF($D$11:$D1057, $D1057)-1)</f>
        <v/>
      </c>
      <c r="AH1057" s="92" t="str">
        <f t="shared" si="184"/>
        <v/>
      </c>
      <c r="AJ1057" s="26" t="str">
        <f t="shared" si="185"/>
        <v/>
      </c>
      <c r="AK1057" s="26" t="str">
        <f t="shared" si="186"/>
        <v/>
      </c>
    </row>
    <row r="1058" spans="1:37" x14ac:dyDescent="0.25">
      <c r="A1058" s="97"/>
      <c r="B1058" s="26" t="str">
        <f t="shared" si="176"/>
        <v/>
      </c>
      <c r="C1058" s="97"/>
      <c r="D1058" s="123"/>
      <c r="E1058" s="124"/>
      <c r="F1058" s="125"/>
      <c r="G1058" s="97"/>
      <c r="H1058" s="24" t="str">
        <f>IF($E1058="", "", IFERROR(ROUND($E1058*INDEX('Intro &amp; Setup'!$BY$8:$BY$9, MATCH($E$8, 'Intro &amp; Setup'!$BX$8:$BX$9, 0)), 2), ""))</f>
        <v/>
      </c>
      <c r="I1058" s="18" t="str">
        <f>IF(OR($E1058="", $F1058=""), "", IF($E$8='Intro &amp; Setup'!$BX$9, $F1058/$E1058, IF($H$8='Intro &amp; Setup'!$BX$9, $F1058/$H1058, "")))</f>
        <v/>
      </c>
      <c r="J1058" s="21" t="str">
        <f>IF(OR($E1058="", $F1058=""), "", IF($E$8='Intro &amp; Setup'!$BX$8, $F1058/$E1058, IF($H$8='Intro &amp; Setup'!$BX$8, $F1058/$H1058, "")))</f>
        <v/>
      </c>
      <c r="K1058" s="97"/>
      <c r="L1058" s="42" t="str">
        <f t="array" ref="L1058">IF($W1058="", "", IFERROR(INDEX('Standard Runs'!$D$11:$D$65, MATCH(1, ('Standard Runs'!$F$11:$F$65&lt;=E1058)*('Standard Runs'!$G$11:$G$65&gt;=E1058), 0)), ""))</f>
        <v/>
      </c>
      <c r="M1058" s="45" t="str">
        <f t="shared" si="177"/>
        <v/>
      </c>
      <c r="N1058" s="97"/>
      <c r="O1058" s="52" t="str">
        <f t="shared" si="178"/>
        <v/>
      </c>
      <c r="P1058" s="53" t="str">
        <f>IF(OR($L1058="", $M1058=""), "", COUNTIFS($L$11:$L$2510, $L1058, $M$11:$M$2510, "&lt;"&amp;$M1058)+1+COUNTIFS($L$11:$L1058, $L1058, $M$11:$M1058, $M1058)-1)</f>
        <v/>
      </c>
      <c r="Q1058" s="97"/>
      <c r="R1058" s="57" t="str">
        <f t="array" ref="R1058">IF(OR($L1058="", $M1058=""), "", MIN(IF($L$11:$L$2510=$L1058, $M$11:$M$2510)))</f>
        <v/>
      </c>
      <c r="S1058" s="18" t="str">
        <f t="array" ref="S1058">IF(OR($L1058="", $M1058=""), "", AVERAGEIF($L$11:$L$2510, $L1058, $M$11:$M$2510))</f>
        <v/>
      </c>
      <c r="T1058" s="21" t="str">
        <f t="array" ref="T1058">IF(OR($L1058="", $M1058=""), "", MAX(IF($L$11:$L$2510=$L1058, $M$11:$M$2510)))</f>
        <v/>
      </c>
      <c r="U1058" s="97"/>
      <c r="W1058" s="26" t="str">
        <f t="shared" si="179"/>
        <v/>
      </c>
      <c r="X1058" s="26" t="str">
        <f t="shared" si="180"/>
        <v/>
      </c>
      <c r="Z1058" s="48" t="str">
        <f>IFERROR(INDEX('Standard Runs'!$E$11:$E$65, MATCH($L1058, 'Standard Runs'!$D$11:$D$65, 0)), "")</f>
        <v/>
      </c>
      <c r="AB1058" s="26" t="str">
        <f t="shared" si="181"/>
        <v/>
      </c>
      <c r="AC1058" s="26" t="str">
        <f t="shared" si="182"/>
        <v/>
      </c>
      <c r="AE1058" s="26" t="str">
        <f t="shared" si="183"/>
        <v/>
      </c>
      <c r="AG1058" s="26" t="str">
        <f>IF($D1058="", "", COUNTIF($D$11:$D$2510, "&gt;"&amp;$D1058)+1+COUNTIF($D$11:$D1058, $D1058)-1)</f>
        <v/>
      </c>
      <c r="AH1058" s="92" t="str">
        <f t="shared" si="184"/>
        <v/>
      </c>
      <c r="AJ1058" s="26" t="str">
        <f t="shared" si="185"/>
        <v/>
      </c>
      <c r="AK1058" s="26" t="str">
        <f t="shared" si="186"/>
        <v/>
      </c>
    </row>
    <row r="1059" spans="1:37" x14ac:dyDescent="0.25">
      <c r="A1059" s="97"/>
      <c r="B1059" s="26" t="str">
        <f t="shared" si="176"/>
        <v/>
      </c>
      <c r="C1059" s="97"/>
      <c r="D1059" s="123"/>
      <c r="E1059" s="124"/>
      <c r="F1059" s="125"/>
      <c r="G1059" s="97"/>
      <c r="H1059" s="24" t="str">
        <f>IF($E1059="", "", IFERROR(ROUND($E1059*INDEX('Intro &amp; Setup'!$BY$8:$BY$9, MATCH($E$8, 'Intro &amp; Setup'!$BX$8:$BX$9, 0)), 2), ""))</f>
        <v/>
      </c>
      <c r="I1059" s="18" t="str">
        <f>IF(OR($E1059="", $F1059=""), "", IF($E$8='Intro &amp; Setup'!$BX$9, $F1059/$E1059, IF($H$8='Intro &amp; Setup'!$BX$9, $F1059/$H1059, "")))</f>
        <v/>
      </c>
      <c r="J1059" s="21" t="str">
        <f>IF(OR($E1059="", $F1059=""), "", IF($E$8='Intro &amp; Setup'!$BX$8, $F1059/$E1059, IF($H$8='Intro &amp; Setup'!$BX$8, $F1059/$H1059, "")))</f>
        <v/>
      </c>
      <c r="K1059" s="97"/>
      <c r="L1059" s="42" t="str">
        <f t="array" ref="L1059">IF($W1059="", "", IFERROR(INDEX('Standard Runs'!$D$11:$D$65, MATCH(1, ('Standard Runs'!$F$11:$F$65&lt;=E1059)*('Standard Runs'!$G$11:$G$65&gt;=E1059), 0)), ""))</f>
        <v/>
      </c>
      <c r="M1059" s="45" t="str">
        <f t="shared" si="177"/>
        <v/>
      </c>
      <c r="N1059" s="97"/>
      <c r="O1059" s="52" t="str">
        <f t="shared" si="178"/>
        <v/>
      </c>
      <c r="P1059" s="53" t="str">
        <f>IF(OR($L1059="", $M1059=""), "", COUNTIFS($L$11:$L$2510, $L1059, $M$11:$M$2510, "&lt;"&amp;$M1059)+1+COUNTIFS($L$11:$L1059, $L1059, $M$11:$M1059, $M1059)-1)</f>
        <v/>
      </c>
      <c r="Q1059" s="97"/>
      <c r="R1059" s="57" t="str">
        <f t="array" ref="R1059">IF(OR($L1059="", $M1059=""), "", MIN(IF($L$11:$L$2510=$L1059, $M$11:$M$2510)))</f>
        <v/>
      </c>
      <c r="S1059" s="18" t="str">
        <f t="array" ref="S1059">IF(OR($L1059="", $M1059=""), "", AVERAGEIF($L$11:$L$2510, $L1059, $M$11:$M$2510))</f>
        <v/>
      </c>
      <c r="T1059" s="21" t="str">
        <f t="array" ref="T1059">IF(OR($L1059="", $M1059=""), "", MAX(IF($L$11:$L$2510=$L1059, $M$11:$M$2510)))</f>
        <v/>
      </c>
      <c r="U1059" s="97"/>
      <c r="W1059" s="26" t="str">
        <f t="shared" si="179"/>
        <v/>
      </c>
      <c r="X1059" s="26" t="str">
        <f t="shared" si="180"/>
        <v/>
      </c>
      <c r="Z1059" s="48" t="str">
        <f>IFERROR(INDEX('Standard Runs'!$E$11:$E$65, MATCH($L1059, 'Standard Runs'!$D$11:$D$65, 0)), "")</f>
        <v/>
      </c>
      <c r="AB1059" s="26" t="str">
        <f t="shared" si="181"/>
        <v/>
      </c>
      <c r="AC1059" s="26" t="str">
        <f t="shared" si="182"/>
        <v/>
      </c>
      <c r="AE1059" s="26" t="str">
        <f t="shared" si="183"/>
        <v/>
      </c>
      <c r="AG1059" s="26" t="str">
        <f>IF($D1059="", "", COUNTIF($D$11:$D$2510, "&gt;"&amp;$D1059)+1+COUNTIF($D$11:$D1059, $D1059)-1)</f>
        <v/>
      </c>
      <c r="AH1059" s="92" t="str">
        <f t="shared" si="184"/>
        <v/>
      </c>
      <c r="AJ1059" s="26" t="str">
        <f t="shared" si="185"/>
        <v/>
      </c>
      <c r="AK1059" s="26" t="str">
        <f t="shared" si="186"/>
        <v/>
      </c>
    </row>
    <row r="1060" spans="1:37" x14ac:dyDescent="0.25">
      <c r="A1060" s="97"/>
      <c r="B1060" s="26" t="str">
        <f t="shared" si="176"/>
        <v/>
      </c>
      <c r="C1060" s="97"/>
      <c r="D1060" s="123"/>
      <c r="E1060" s="124"/>
      <c r="F1060" s="125"/>
      <c r="G1060" s="97"/>
      <c r="H1060" s="24" t="str">
        <f>IF($E1060="", "", IFERROR(ROUND($E1060*INDEX('Intro &amp; Setup'!$BY$8:$BY$9, MATCH($E$8, 'Intro &amp; Setup'!$BX$8:$BX$9, 0)), 2), ""))</f>
        <v/>
      </c>
      <c r="I1060" s="18" t="str">
        <f>IF(OR($E1060="", $F1060=""), "", IF($E$8='Intro &amp; Setup'!$BX$9, $F1060/$E1060, IF($H$8='Intro &amp; Setup'!$BX$9, $F1060/$H1060, "")))</f>
        <v/>
      </c>
      <c r="J1060" s="21" t="str">
        <f>IF(OR($E1060="", $F1060=""), "", IF($E$8='Intro &amp; Setup'!$BX$8, $F1060/$E1060, IF($H$8='Intro &amp; Setup'!$BX$8, $F1060/$H1060, "")))</f>
        <v/>
      </c>
      <c r="K1060" s="97"/>
      <c r="L1060" s="42" t="str">
        <f t="array" ref="L1060">IF($W1060="", "", IFERROR(INDEX('Standard Runs'!$D$11:$D$65, MATCH(1, ('Standard Runs'!$F$11:$F$65&lt;=E1060)*('Standard Runs'!$G$11:$G$65&gt;=E1060), 0)), ""))</f>
        <v/>
      </c>
      <c r="M1060" s="45" t="str">
        <f t="shared" si="177"/>
        <v/>
      </c>
      <c r="N1060" s="97"/>
      <c r="O1060" s="52" t="str">
        <f t="shared" si="178"/>
        <v/>
      </c>
      <c r="P1060" s="53" t="str">
        <f>IF(OR($L1060="", $M1060=""), "", COUNTIFS($L$11:$L$2510, $L1060, $M$11:$M$2510, "&lt;"&amp;$M1060)+1+COUNTIFS($L$11:$L1060, $L1060, $M$11:$M1060, $M1060)-1)</f>
        <v/>
      </c>
      <c r="Q1060" s="97"/>
      <c r="R1060" s="57" t="str">
        <f t="array" ref="R1060">IF(OR($L1060="", $M1060=""), "", MIN(IF($L$11:$L$2510=$L1060, $M$11:$M$2510)))</f>
        <v/>
      </c>
      <c r="S1060" s="18" t="str">
        <f t="array" ref="S1060">IF(OR($L1060="", $M1060=""), "", AVERAGEIF($L$11:$L$2510, $L1060, $M$11:$M$2510))</f>
        <v/>
      </c>
      <c r="T1060" s="21" t="str">
        <f t="array" ref="T1060">IF(OR($L1060="", $M1060=""), "", MAX(IF($L$11:$L$2510=$L1060, $M$11:$M$2510)))</f>
        <v/>
      </c>
      <c r="U1060" s="97"/>
      <c r="W1060" s="26" t="str">
        <f t="shared" si="179"/>
        <v/>
      </c>
      <c r="X1060" s="26" t="str">
        <f t="shared" si="180"/>
        <v/>
      </c>
      <c r="Z1060" s="48" t="str">
        <f>IFERROR(INDEX('Standard Runs'!$E$11:$E$65, MATCH($L1060, 'Standard Runs'!$D$11:$D$65, 0)), "")</f>
        <v/>
      </c>
      <c r="AB1060" s="26" t="str">
        <f t="shared" si="181"/>
        <v/>
      </c>
      <c r="AC1060" s="26" t="str">
        <f t="shared" si="182"/>
        <v/>
      </c>
      <c r="AE1060" s="26" t="str">
        <f t="shared" si="183"/>
        <v/>
      </c>
      <c r="AG1060" s="26" t="str">
        <f>IF($D1060="", "", COUNTIF($D$11:$D$2510, "&gt;"&amp;$D1060)+1+COUNTIF($D$11:$D1060, $D1060)-1)</f>
        <v/>
      </c>
      <c r="AH1060" s="92" t="str">
        <f t="shared" si="184"/>
        <v/>
      </c>
      <c r="AJ1060" s="26" t="str">
        <f t="shared" si="185"/>
        <v/>
      </c>
      <c r="AK1060" s="26" t="str">
        <f t="shared" si="186"/>
        <v/>
      </c>
    </row>
    <row r="1061" spans="1:37" x14ac:dyDescent="0.25">
      <c r="A1061" s="97"/>
      <c r="B1061" s="26" t="str">
        <f t="shared" si="176"/>
        <v/>
      </c>
      <c r="C1061" s="97"/>
      <c r="D1061" s="123"/>
      <c r="E1061" s="124"/>
      <c r="F1061" s="125"/>
      <c r="G1061" s="97"/>
      <c r="H1061" s="24" t="str">
        <f>IF($E1061="", "", IFERROR(ROUND($E1061*INDEX('Intro &amp; Setup'!$BY$8:$BY$9, MATCH($E$8, 'Intro &amp; Setup'!$BX$8:$BX$9, 0)), 2), ""))</f>
        <v/>
      </c>
      <c r="I1061" s="18" t="str">
        <f>IF(OR($E1061="", $F1061=""), "", IF($E$8='Intro &amp; Setup'!$BX$9, $F1061/$E1061, IF($H$8='Intro &amp; Setup'!$BX$9, $F1061/$H1061, "")))</f>
        <v/>
      </c>
      <c r="J1061" s="21" t="str">
        <f>IF(OR($E1061="", $F1061=""), "", IF($E$8='Intro &amp; Setup'!$BX$8, $F1061/$E1061, IF($H$8='Intro &amp; Setup'!$BX$8, $F1061/$H1061, "")))</f>
        <v/>
      </c>
      <c r="K1061" s="97"/>
      <c r="L1061" s="42" t="str">
        <f t="array" ref="L1061">IF($W1061="", "", IFERROR(INDEX('Standard Runs'!$D$11:$D$65, MATCH(1, ('Standard Runs'!$F$11:$F$65&lt;=E1061)*('Standard Runs'!$G$11:$G$65&gt;=E1061), 0)), ""))</f>
        <v/>
      </c>
      <c r="M1061" s="45" t="str">
        <f t="shared" si="177"/>
        <v/>
      </c>
      <c r="N1061" s="97"/>
      <c r="O1061" s="52" t="str">
        <f t="shared" si="178"/>
        <v/>
      </c>
      <c r="P1061" s="53" t="str">
        <f>IF(OR($L1061="", $M1061=""), "", COUNTIFS($L$11:$L$2510, $L1061, $M$11:$M$2510, "&lt;"&amp;$M1061)+1+COUNTIFS($L$11:$L1061, $L1061, $M$11:$M1061, $M1061)-1)</f>
        <v/>
      </c>
      <c r="Q1061" s="97"/>
      <c r="R1061" s="57" t="str">
        <f t="array" ref="R1061">IF(OR($L1061="", $M1061=""), "", MIN(IF($L$11:$L$2510=$L1061, $M$11:$M$2510)))</f>
        <v/>
      </c>
      <c r="S1061" s="18" t="str">
        <f t="array" ref="S1061">IF(OR($L1061="", $M1061=""), "", AVERAGEIF($L$11:$L$2510, $L1061, $M$11:$M$2510))</f>
        <v/>
      </c>
      <c r="T1061" s="21" t="str">
        <f t="array" ref="T1061">IF(OR($L1061="", $M1061=""), "", MAX(IF($L$11:$L$2510=$L1061, $M$11:$M$2510)))</f>
        <v/>
      </c>
      <c r="U1061" s="97"/>
      <c r="W1061" s="26" t="str">
        <f t="shared" si="179"/>
        <v/>
      </c>
      <c r="X1061" s="26" t="str">
        <f t="shared" si="180"/>
        <v/>
      </c>
      <c r="Z1061" s="48" t="str">
        <f>IFERROR(INDEX('Standard Runs'!$E$11:$E$65, MATCH($L1061, 'Standard Runs'!$D$11:$D$65, 0)), "")</f>
        <v/>
      </c>
      <c r="AB1061" s="26" t="str">
        <f t="shared" si="181"/>
        <v/>
      </c>
      <c r="AC1061" s="26" t="str">
        <f t="shared" si="182"/>
        <v/>
      </c>
      <c r="AE1061" s="26" t="str">
        <f t="shared" si="183"/>
        <v/>
      </c>
      <c r="AG1061" s="26" t="str">
        <f>IF($D1061="", "", COUNTIF($D$11:$D$2510, "&gt;"&amp;$D1061)+1+COUNTIF($D$11:$D1061, $D1061)-1)</f>
        <v/>
      </c>
      <c r="AH1061" s="92" t="str">
        <f t="shared" si="184"/>
        <v/>
      </c>
      <c r="AJ1061" s="26" t="str">
        <f t="shared" si="185"/>
        <v/>
      </c>
      <c r="AK1061" s="26" t="str">
        <f t="shared" si="186"/>
        <v/>
      </c>
    </row>
    <row r="1062" spans="1:37" x14ac:dyDescent="0.25">
      <c r="A1062" s="97"/>
      <c r="B1062" s="26" t="str">
        <f t="shared" si="176"/>
        <v/>
      </c>
      <c r="C1062" s="97"/>
      <c r="D1062" s="123"/>
      <c r="E1062" s="124"/>
      <c r="F1062" s="125"/>
      <c r="G1062" s="97"/>
      <c r="H1062" s="24" t="str">
        <f>IF($E1062="", "", IFERROR(ROUND($E1062*INDEX('Intro &amp; Setup'!$BY$8:$BY$9, MATCH($E$8, 'Intro &amp; Setup'!$BX$8:$BX$9, 0)), 2), ""))</f>
        <v/>
      </c>
      <c r="I1062" s="18" t="str">
        <f>IF(OR($E1062="", $F1062=""), "", IF($E$8='Intro &amp; Setup'!$BX$9, $F1062/$E1062, IF($H$8='Intro &amp; Setup'!$BX$9, $F1062/$H1062, "")))</f>
        <v/>
      </c>
      <c r="J1062" s="21" t="str">
        <f>IF(OR($E1062="", $F1062=""), "", IF($E$8='Intro &amp; Setup'!$BX$8, $F1062/$E1062, IF($H$8='Intro &amp; Setup'!$BX$8, $F1062/$H1062, "")))</f>
        <v/>
      </c>
      <c r="K1062" s="97"/>
      <c r="L1062" s="42" t="str">
        <f t="array" ref="L1062">IF($W1062="", "", IFERROR(INDEX('Standard Runs'!$D$11:$D$65, MATCH(1, ('Standard Runs'!$F$11:$F$65&lt;=E1062)*('Standard Runs'!$G$11:$G$65&gt;=E1062), 0)), ""))</f>
        <v/>
      </c>
      <c r="M1062" s="45" t="str">
        <f t="shared" si="177"/>
        <v/>
      </c>
      <c r="N1062" s="97"/>
      <c r="O1062" s="52" t="str">
        <f t="shared" si="178"/>
        <v/>
      </c>
      <c r="P1062" s="53" t="str">
        <f>IF(OR($L1062="", $M1062=""), "", COUNTIFS($L$11:$L$2510, $L1062, $M$11:$M$2510, "&lt;"&amp;$M1062)+1+COUNTIFS($L$11:$L1062, $L1062, $M$11:$M1062, $M1062)-1)</f>
        <v/>
      </c>
      <c r="Q1062" s="97"/>
      <c r="R1062" s="57" t="str">
        <f t="array" ref="R1062">IF(OR($L1062="", $M1062=""), "", MIN(IF($L$11:$L$2510=$L1062, $M$11:$M$2510)))</f>
        <v/>
      </c>
      <c r="S1062" s="18" t="str">
        <f t="array" ref="S1062">IF(OR($L1062="", $M1062=""), "", AVERAGEIF($L$11:$L$2510, $L1062, $M$11:$M$2510))</f>
        <v/>
      </c>
      <c r="T1062" s="21" t="str">
        <f t="array" ref="T1062">IF(OR($L1062="", $M1062=""), "", MAX(IF($L$11:$L$2510=$L1062, $M$11:$M$2510)))</f>
        <v/>
      </c>
      <c r="U1062" s="97"/>
      <c r="W1062" s="26" t="str">
        <f t="shared" si="179"/>
        <v/>
      </c>
      <c r="X1062" s="26" t="str">
        <f t="shared" si="180"/>
        <v/>
      </c>
      <c r="Z1062" s="48" t="str">
        <f>IFERROR(INDEX('Standard Runs'!$E$11:$E$65, MATCH($L1062, 'Standard Runs'!$D$11:$D$65, 0)), "")</f>
        <v/>
      </c>
      <c r="AB1062" s="26" t="str">
        <f t="shared" si="181"/>
        <v/>
      </c>
      <c r="AC1062" s="26" t="str">
        <f t="shared" si="182"/>
        <v/>
      </c>
      <c r="AE1062" s="26" t="str">
        <f t="shared" si="183"/>
        <v/>
      </c>
      <c r="AG1062" s="26" t="str">
        <f>IF($D1062="", "", COUNTIF($D$11:$D$2510, "&gt;"&amp;$D1062)+1+COUNTIF($D$11:$D1062, $D1062)-1)</f>
        <v/>
      </c>
      <c r="AH1062" s="92" t="str">
        <f t="shared" si="184"/>
        <v/>
      </c>
      <c r="AJ1062" s="26" t="str">
        <f t="shared" si="185"/>
        <v/>
      </c>
      <c r="AK1062" s="26" t="str">
        <f t="shared" si="186"/>
        <v/>
      </c>
    </row>
    <row r="1063" spans="1:37" x14ac:dyDescent="0.25">
      <c r="A1063" s="97"/>
      <c r="B1063" s="26" t="str">
        <f t="shared" si="176"/>
        <v/>
      </c>
      <c r="C1063" s="97"/>
      <c r="D1063" s="123"/>
      <c r="E1063" s="124"/>
      <c r="F1063" s="125"/>
      <c r="G1063" s="97"/>
      <c r="H1063" s="24" t="str">
        <f>IF($E1063="", "", IFERROR(ROUND($E1063*INDEX('Intro &amp; Setup'!$BY$8:$BY$9, MATCH($E$8, 'Intro &amp; Setup'!$BX$8:$BX$9, 0)), 2), ""))</f>
        <v/>
      </c>
      <c r="I1063" s="18" t="str">
        <f>IF(OR($E1063="", $F1063=""), "", IF($E$8='Intro &amp; Setup'!$BX$9, $F1063/$E1063, IF($H$8='Intro &amp; Setup'!$BX$9, $F1063/$H1063, "")))</f>
        <v/>
      </c>
      <c r="J1063" s="21" t="str">
        <f>IF(OR($E1063="", $F1063=""), "", IF($E$8='Intro &amp; Setup'!$BX$8, $F1063/$E1063, IF($H$8='Intro &amp; Setup'!$BX$8, $F1063/$H1063, "")))</f>
        <v/>
      </c>
      <c r="K1063" s="97"/>
      <c r="L1063" s="42" t="str">
        <f t="array" ref="L1063">IF($W1063="", "", IFERROR(INDEX('Standard Runs'!$D$11:$D$65, MATCH(1, ('Standard Runs'!$F$11:$F$65&lt;=E1063)*('Standard Runs'!$G$11:$G$65&gt;=E1063), 0)), ""))</f>
        <v/>
      </c>
      <c r="M1063" s="45" t="str">
        <f t="shared" si="177"/>
        <v/>
      </c>
      <c r="N1063" s="97"/>
      <c r="O1063" s="52" t="str">
        <f t="shared" si="178"/>
        <v/>
      </c>
      <c r="P1063" s="53" t="str">
        <f>IF(OR($L1063="", $M1063=""), "", COUNTIFS($L$11:$L$2510, $L1063, $M$11:$M$2510, "&lt;"&amp;$M1063)+1+COUNTIFS($L$11:$L1063, $L1063, $M$11:$M1063, $M1063)-1)</f>
        <v/>
      </c>
      <c r="Q1063" s="97"/>
      <c r="R1063" s="57" t="str">
        <f t="array" ref="R1063">IF(OR($L1063="", $M1063=""), "", MIN(IF($L$11:$L$2510=$L1063, $M$11:$M$2510)))</f>
        <v/>
      </c>
      <c r="S1063" s="18" t="str">
        <f t="array" ref="S1063">IF(OR($L1063="", $M1063=""), "", AVERAGEIF($L$11:$L$2510, $L1063, $M$11:$M$2510))</f>
        <v/>
      </c>
      <c r="T1063" s="21" t="str">
        <f t="array" ref="T1063">IF(OR($L1063="", $M1063=""), "", MAX(IF($L$11:$L$2510=$L1063, $M$11:$M$2510)))</f>
        <v/>
      </c>
      <c r="U1063" s="97"/>
      <c r="W1063" s="26" t="str">
        <f t="shared" si="179"/>
        <v/>
      </c>
      <c r="X1063" s="26" t="str">
        <f t="shared" si="180"/>
        <v/>
      </c>
      <c r="Z1063" s="48" t="str">
        <f>IFERROR(INDEX('Standard Runs'!$E$11:$E$65, MATCH($L1063, 'Standard Runs'!$D$11:$D$65, 0)), "")</f>
        <v/>
      </c>
      <c r="AB1063" s="26" t="str">
        <f t="shared" si="181"/>
        <v/>
      </c>
      <c r="AC1063" s="26" t="str">
        <f t="shared" si="182"/>
        <v/>
      </c>
      <c r="AE1063" s="26" t="str">
        <f t="shared" si="183"/>
        <v/>
      </c>
      <c r="AG1063" s="26" t="str">
        <f>IF($D1063="", "", COUNTIF($D$11:$D$2510, "&gt;"&amp;$D1063)+1+COUNTIF($D$11:$D1063, $D1063)-1)</f>
        <v/>
      </c>
      <c r="AH1063" s="92" t="str">
        <f t="shared" si="184"/>
        <v/>
      </c>
      <c r="AJ1063" s="26" t="str">
        <f t="shared" si="185"/>
        <v/>
      </c>
      <c r="AK1063" s="26" t="str">
        <f t="shared" si="186"/>
        <v/>
      </c>
    </row>
    <row r="1064" spans="1:37" x14ac:dyDescent="0.25">
      <c r="A1064" s="97"/>
      <c r="B1064" s="26" t="str">
        <f t="shared" si="176"/>
        <v/>
      </c>
      <c r="C1064" s="97"/>
      <c r="D1064" s="123"/>
      <c r="E1064" s="124"/>
      <c r="F1064" s="125"/>
      <c r="G1064" s="97"/>
      <c r="H1064" s="24" t="str">
        <f>IF($E1064="", "", IFERROR(ROUND($E1064*INDEX('Intro &amp; Setup'!$BY$8:$BY$9, MATCH($E$8, 'Intro &amp; Setup'!$BX$8:$BX$9, 0)), 2), ""))</f>
        <v/>
      </c>
      <c r="I1064" s="18" t="str">
        <f>IF(OR($E1064="", $F1064=""), "", IF($E$8='Intro &amp; Setup'!$BX$9, $F1064/$E1064, IF($H$8='Intro &amp; Setup'!$BX$9, $F1064/$H1064, "")))</f>
        <v/>
      </c>
      <c r="J1064" s="21" t="str">
        <f>IF(OR($E1064="", $F1064=""), "", IF($E$8='Intro &amp; Setup'!$BX$8, $F1064/$E1064, IF($H$8='Intro &amp; Setup'!$BX$8, $F1064/$H1064, "")))</f>
        <v/>
      </c>
      <c r="K1064" s="97"/>
      <c r="L1064" s="42" t="str">
        <f t="array" ref="L1064">IF($W1064="", "", IFERROR(INDEX('Standard Runs'!$D$11:$D$65, MATCH(1, ('Standard Runs'!$F$11:$F$65&lt;=E1064)*('Standard Runs'!$G$11:$G$65&gt;=E1064), 0)), ""))</f>
        <v/>
      </c>
      <c r="M1064" s="45" t="str">
        <f t="shared" si="177"/>
        <v/>
      </c>
      <c r="N1064" s="97"/>
      <c r="O1064" s="52" t="str">
        <f t="shared" si="178"/>
        <v/>
      </c>
      <c r="P1064" s="53" t="str">
        <f>IF(OR($L1064="", $M1064=""), "", COUNTIFS($L$11:$L$2510, $L1064, $M$11:$M$2510, "&lt;"&amp;$M1064)+1+COUNTIFS($L$11:$L1064, $L1064, $M$11:$M1064, $M1064)-1)</f>
        <v/>
      </c>
      <c r="Q1064" s="97"/>
      <c r="R1064" s="57" t="str">
        <f t="array" ref="R1064">IF(OR($L1064="", $M1064=""), "", MIN(IF($L$11:$L$2510=$L1064, $M$11:$M$2510)))</f>
        <v/>
      </c>
      <c r="S1064" s="18" t="str">
        <f t="array" ref="S1064">IF(OR($L1064="", $M1064=""), "", AVERAGEIF($L$11:$L$2510, $L1064, $M$11:$M$2510))</f>
        <v/>
      </c>
      <c r="T1064" s="21" t="str">
        <f t="array" ref="T1064">IF(OR($L1064="", $M1064=""), "", MAX(IF($L$11:$L$2510=$L1064, $M$11:$M$2510)))</f>
        <v/>
      </c>
      <c r="U1064" s="97"/>
      <c r="W1064" s="26" t="str">
        <f t="shared" si="179"/>
        <v/>
      </c>
      <c r="X1064" s="26" t="str">
        <f t="shared" si="180"/>
        <v/>
      </c>
      <c r="Z1064" s="48" t="str">
        <f>IFERROR(INDEX('Standard Runs'!$E$11:$E$65, MATCH($L1064, 'Standard Runs'!$D$11:$D$65, 0)), "")</f>
        <v/>
      </c>
      <c r="AB1064" s="26" t="str">
        <f t="shared" si="181"/>
        <v/>
      </c>
      <c r="AC1064" s="26" t="str">
        <f t="shared" si="182"/>
        <v/>
      </c>
      <c r="AE1064" s="26" t="str">
        <f t="shared" si="183"/>
        <v/>
      </c>
      <c r="AG1064" s="26" t="str">
        <f>IF($D1064="", "", COUNTIF($D$11:$D$2510, "&gt;"&amp;$D1064)+1+COUNTIF($D$11:$D1064, $D1064)-1)</f>
        <v/>
      </c>
      <c r="AH1064" s="92" t="str">
        <f t="shared" si="184"/>
        <v/>
      </c>
      <c r="AJ1064" s="26" t="str">
        <f t="shared" si="185"/>
        <v/>
      </c>
      <c r="AK1064" s="26" t="str">
        <f t="shared" si="186"/>
        <v/>
      </c>
    </row>
    <row r="1065" spans="1:37" x14ac:dyDescent="0.25">
      <c r="A1065" s="97"/>
      <c r="B1065" s="26" t="str">
        <f t="shared" si="176"/>
        <v/>
      </c>
      <c r="C1065" s="97"/>
      <c r="D1065" s="123"/>
      <c r="E1065" s="124"/>
      <c r="F1065" s="125"/>
      <c r="G1065" s="97"/>
      <c r="H1065" s="24" t="str">
        <f>IF($E1065="", "", IFERROR(ROUND($E1065*INDEX('Intro &amp; Setup'!$BY$8:$BY$9, MATCH($E$8, 'Intro &amp; Setup'!$BX$8:$BX$9, 0)), 2), ""))</f>
        <v/>
      </c>
      <c r="I1065" s="18" t="str">
        <f>IF(OR($E1065="", $F1065=""), "", IF($E$8='Intro &amp; Setup'!$BX$9, $F1065/$E1065, IF($H$8='Intro &amp; Setup'!$BX$9, $F1065/$H1065, "")))</f>
        <v/>
      </c>
      <c r="J1065" s="21" t="str">
        <f>IF(OR($E1065="", $F1065=""), "", IF($E$8='Intro &amp; Setup'!$BX$8, $F1065/$E1065, IF($H$8='Intro &amp; Setup'!$BX$8, $F1065/$H1065, "")))</f>
        <v/>
      </c>
      <c r="K1065" s="97"/>
      <c r="L1065" s="42" t="str">
        <f t="array" ref="L1065">IF($W1065="", "", IFERROR(INDEX('Standard Runs'!$D$11:$D$65, MATCH(1, ('Standard Runs'!$F$11:$F$65&lt;=E1065)*('Standard Runs'!$G$11:$G$65&gt;=E1065), 0)), ""))</f>
        <v/>
      </c>
      <c r="M1065" s="45" t="str">
        <f t="shared" si="177"/>
        <v/>
      </c>
      <c r="N1065" s="97"/>
      <c r="O1065" s="52" t="str">
        <f t="shared" si="178"/>
        <v/>
      </c>
      <c r="P1065" s="53" t="str">
        <f>IF(OR($L1065="", $M1065=""), "", COUNTIFS($L$11:$L$2510, $L1065, $M$11:$M$2510, "&lt;"&amp;$M1065)+1+COUNTIFS($L$11:$L1065, $L1065, $M$11:$M1065, $M1065)-1)</f>
        <v/>
      </c>
      <c r="Q1065" s="97"/>
      <c r="R1065" s="57" t="str">
        <f t="array" ref="R1065">IF(OR($L1065="", $M1065=""), "", MIN(IF($L$11:$L$2510=$L1065, $M$11:$M$2510)))</f>
        <v/>
      </c>
      <c r="S1065" s="18" t="str">
        <f t="array" ref="S1065">IF(OR($L1065="", $M1065=""), "", AVERAGEIF($L$11:$L$2510, $L1065, $M$11:$M$2510))</f>
        <v/>
      </c>
      <c r="T1065" s="21" t="str">
        <f t="array" ref="T1065">IF(OR($L1065="", $M1065=""), "", MAX(IF($L$11:$L$2510=$L1065, $M$11:$M$2510)))</f>
        <v/>
      </c>
      <c r="U1065" s="97"/>
      <c r="W1065" s="26" t="str">
        <f t="shared" si="179"/>
        <v/>
      </c>
      <c r="X1065" s="26" t="str">
        <f t="shared" si="180"/>
        <v/>
      </c>
      <c r="Z1065" s="48" t="str">
        <f>IFERROR(INDEX('Standard Runs'!$E$11:$E$65, MATCH($L1065, 'Standard Runs'!$D$11:$D$65, 0)), "")</f>
        <v/>
      </c>
      <c r="AB1065" s="26" t="str">
        <f t="shared" si="181"/>
        <v/>
      </c>
      <c r="AC1065" s="26" t="str">
        <f t="shared" si="182"/>
        <v/>
      </c>
      <c r="AE1065" s="26" t="str">
        <f t="shared" si="183"/>
        <v/>
      </c>
      <c r="AG1065" s="26" t="str">
        <f>IF($D1065="", "", COUNTIF($D$11:$D$2510, "&gt;"&amp;$D1065)+1+COUNTIF($D$11:$D1065, $D1065)-1)</f>
        <v/>
      </c>
      <c r="AH1065" s="92" t="str">
        <f t="shared" si="184"/>
        <v/>
      </c>
      <c r="AJ1065" s="26" t="str">
        <f t="shared" si="185"/>
        <v/>
      </c>
      <c r="AK1065" s="26" t="str">
        <f t="shared" si="186"/>
        <v/>
      </c>
    </row>
    <row r="1066" spans="1:37" x14ac:dyDescent="0.25">
      <c r="A1066" s="97"/>
      <c r="B1066" s="26" t="str">
        <f t="shared" si="176"/>
        <v/>
      </c>
      <c r="C1066" s="97"/>
      <c r="D1066" s="123"/>
      <c r="E1066" s="124"/>
      <c r="F1066" s="125"/>
      <c r="G1066" s="97"/>
      <c r="H1066" s="24" t="str">
        <f>IF($E1066="", "", IFERROR(ROUND($E1066*INDEX('Intro &amp; Setup'!$BY$8:$BY$9, MATCH($E$8, 'Intro &amp; Setup'!$BX$8:$BX$9, 0)), 2), ""))</f>
        <v/>
      </c>
      <c r="I1066" s="18" t="str">
        <f>IF(OR($E1066="", $F1066=""), "", IF($E$8='Intro &amp; Setup'!$BX$9, $F1066/$E1066, IF($H$8='Intro &amp; Setup'!$BX$9, $F1066/$H1066, "")))</f>
        <v/>
      </c>
      <c r="J1066" s="21" t="str">
        <f>IF(OR($E1066="", $F1066=""), "", IF($E$8='Intro &amp; Setup'!$BX$8, $F1066/$E1066, IF($H$8='Intro &amp; Setup'!$BX$8, $F1066/$H1066, "")))</f>
        <v/>
      </c>
      <c r="K1066" s="97"/>
      <c r="L1066" s="42" t="str">
        <f t="array" ref="L1066">IF($W1066="", "", IFERROR(INDEX('Standard Runs'!$D$11:$D$65, MATCH(1, ('Standard Runs'!$F$11:$F$65&lt;=E1066)*('Standard Runs'!$G$11:$G$65&gt;=E1066), 0)), ""))</f>
        <v/>
      </c>
      <c r="M1066" s="45" t="str">
        <f t="shared" si="177"/>
        <v/>
      </c>
      <c r="N1066" s="97"/>
      <c r="O1066" s="52" t="str">
        <f t="shared" si="178"/>
        <v/>
      </c>
      <c r="P1066" s="53" t="str">
        <f>IF(OR($L1066="", $M1066=""), "", COUNTIFS($L$11:$L$2510, $L1066, $M$11:$M$2510, "&lt;"&amp;$M1066)+1+COUNTIFS($L$11:$L1066, $L1066, $M$11:$M1066, $M1066)-1)</f>
        <v/>
      </c>
      <c r="Q1066" s="97"/>
      <c r="R1066" s="57" t="str">
        <f t="array" ref="R1066">IF(OR($L1066="", $M1066=""), "", MIN(IF($L$11:$L$2510=$L1066, $M$11:$M$2510)))</f>
        <v/>
      </c>
      <c r="S1066" s="18" t="str">
        <f t="array" ref="S1066">IF(OR($L1066="", $M1066=""), "", AVERAGEIF($L$11:$L$2510, $L1066, $M$11:$M$2510))</f>
        <v/>
      </c>
      <c r="T1066" s="21" t="str">
        <f t="array" ref="T1066">IF(OR($L1066="", $M1066=""), "", MAX(IF($L$11:$L$2510=$L1066, $M$11:$M$2510)))</f>
        <v/>
      </c>
      <c r="U1066" s="97"/>
      <c r="W1066" s="26" t="str">
        <f t="shared" si="179"/>
        <v/>
      </c>
      <c r="X1066" s="26" t="str">
        <f t="shared" si="180"/>
        <v/>
      </c>
      <c r="Z1066" s="48" t="str">
        <f>IFERROR(INDEX('Standard Runs'!$E$11:$E$65, MATCH($L1066, 'Standard Runs'!$D$11:$D$65, 0)), "")</f>
        <v/>
      </c>
      <c r="AB1066" s="26" t="str">
        <f t="shared" si="181"/>
        <v/>
      </c>
      <c r="AC1066" s="26" t="str">
        <f t="shared" si="182"/>
        <v/>
      </c>
      <c r="AE1066" s="26" t="str">
        <f t="shared" si="183"/>
        <v/>
      </c>
      <c r="AG1066" s="26" t="str">
        <f>IF($D1066="", "", COUNTIF($D$11:$D$2510, "&gt;"&amp;$D1066)+1+COUNTIF($D$11:$D1066, $D1066)-1)</f>
        <v/>
      </c>
      <c r="AH1066" s="92" t="str">
        <f t="shared" si="184"/>
        <v/>
      </c>
      <c r="AJ1066" s="26" t="str">
        <f t="shared" si="185"/>
        <v/>
      </c>
      <c r="AK1066" s="26" t="str">
        <f t="shared" si="186"/>
        <v/>
      </c>
    </row>
    <row r="1067" spans="1:37" x14ac:dyDescent="0.25">
      <c r="A1067" s="97"/>
      <c r="B1067" s="26" t="str">
        <f t="shared" si="176"/>
        <v/>
      </c>
      <c r="C1067" s="97"/>
      <c r="D1067" s="123"/>
      <c r="E1067" s="124"/>
      <c r="F1067" s="125"/>
      <c r="G1067" s="97"/>
      <c r="H1067" s="24" t="str">
        <f>IF($E1067="", "", IFERROR(ROUND($E1067*INDEX('Intro &amp; Setup'!$BY$8:$BY$9, MATCH($E$8, 'Intro &amp; Setup'!$BX$8:$BX$9, 0)), 2), ""))</f>
        <v/>
      </c>
      <c r="I1067" s="18" t="str">
        <f>IF(OR($E1067="", $F1067=""), "", IF($E$8='Intro &amp; Setup'!$BX$9, $F1067/$E1067, IF($H$8='Intro &amp; Setup'!$BX$9, $F1067/$H1067, "")))</f>
        <v/>
      </c>
      <c r="J1067" s="21" t="str">
        <f>IF(OR($E1067="", $F1067=""), "", IF($E$8='Intro &amp; Setup'!$BX$8, $F1067/$E1067, IF($H$8='Intro &amp; Setup'!$BX$8, $F1067/$H1067, "")))</f>
        <v/>
      </c>
      <c r="K1067" s="97"/>
      <c r="L1067" s="42" t="str">
        <f t="array" ref="L1067">IF($W1067="", "", IFERROR(INDEX('Standard Runs'!$D$11:$D$65, MATCH(1, ('Standard Runs'!$F$11:$F$65&lt;=E1067)*('Standard Runs'!$G$11:$G$65&gt;=E1067), 0)), ""))</f>
        <v/>
      </c>
      <c r="M1067" s="45" t="str">
        <f t="shared" si="177"/>
        <v/>
      </c>
      <c r="N1067" s="97"/>
      <c r="O1067" s="52" t="str">
        <f t="shared" si="178"/>
        <v/>
      </c>
      <c r="P1067" s="53" t="str">
        <f>IF(OR($L1067="", $M1067=""), "", COUNTIFS($L$11:$L$2510, $L1067, $M$11:$M$2510, "&lt;"&amp;$M1067)+1+COUNTIFS($L$11:$L1067, $L1067, $M$11:$M1067, $M1067)-1)</f>
        <v/>
      </c>
      <c r="Q1067" s="97"/>
      <c r="R1067" s="57" t="str">
        <f t="array" ref="R1067">IF(OR($L1067="", $M1067=""), "", MIN(IF($L$11:$L$2510=$L1067, $M$11:$M$2510)))</f>
        <v/>
      </c>
      <c r="S1067" s="18" t="str">
        <f t="array" ref="S1067">IF(OR($L1067="", $M1067=""), "", AVERAGEIF($L$11:$L$2510, $L1067, $M$11:$M$2510))</f>
        <v/>
      </c>
      <c r="T1067" s="21" t="str">
        <f t="array" ref="T1067">IF(OR($L1067="", $M1067=""), "", MAX(IF($L$11:$L$2510=$L1067, $M$11:$M$2510)))</f>
        <v/>
      </c>
      <c r="U1067" s="97"/>
      <c r="W1067" s="26" t="str">
        <f t="shared" si="179"/>
        <v/>
      </c>
      <c r="X1067" s="26" t="str">
        <f t="shared" si="180"/>
        <v/>
      </c>
      <c r="Z1067" s="48" t="str">
        <f>IFERROR(INDEX('Standard Runs'!$E$11:$E$65, MATCH($L1067, 'Standard Runs'!$D$11:$D$65, 0)), "")</f>
        <v/>
      </c>
      <c r="AB1067" s="26" t="str">
        <f t="shared" si="181"/>
        <v/>
      </c>
      <c r="AC1067" s="26" t="str">
        <f t="shared" si="182"/>
        <v/>
      </c>
      <c r="AE1067" s="26" t="str">
        <f t="shared" si="183"/>
        <v/>
      </c>
      <c r="AG1067" s="26" t="str">
        <f>IF($D1067="", "", COUNTIF($D$11:$D$2510, "&gt;"&amp;$D1067)+1+COUNTIF($D$11:$D1067, $D1067)-1)</f>
        <v/>
      </c>
      <c r="AH1067" s="92" t="str">
        <f t="shared" si="184"/>
        <v/>
      </c>
      <c r="AJ1067" s="26" t="str">
        <f t="shared" si="185"/>
        <v/>
      </c>
      <c r="AK1067" s="26" t="str">
        <f t="shared" si="186"/>
        <v/>
      </c>
    </row>
    <row r="1068" spans="1:37" x14ac:dyDescent="0.25">
      <c r="A1068" s="97"/>
      <c r="B1068" s="26" t="str">
        <f t="shared" si="176"/>
        <v/>
      </c>
      <c r="C1068" s="97"/>
      <c r="D1068" s="123"/>
      <c r="E1068" s="124"/>
      <c r="F1068" s="125"/>
      <c r="G1068" s="97"/>
      <c r="H1068" s="24" t="str">
        <f>IF($E1068="", "", IFERROR(ROUND($E1068*INDEX('Intro &amp; Setup'!$BY$8:$BY$9, MATCH($E$8, 'Intro &amp; Setup'!$BX$8:$BX$9, 0)), 2), ""))</f>
        <v/>
      </c>
      <c r="I1068" s="18" t="str">
        <f>IF(OR($E1068="", $F1068=""), "", IF($E$8='Intro &amp; Setup'!$BX$9, $F1068/$E1068, IF($H$8='Intro &amp; Setup'!$BX$9, $F1068/$H1068, "")))</f>
        <v/>
      </c>
      <c r="J1068" s="21" t="str">
        <f>IF(OR($E1068="", $F1068=""), "", IF($E$8='Intro &amp; Setup'!$BX$8, $F1068/$E1068, IF($H$8='Intro &amp; Setup'!$BX$8, $F1068/$H1068, "")))</f>
        <v/>
      </c>
      <c r="K1068" s="97"/>
      <c r="L1068" s="42" t="str">
        <f t="array" ref="L1068">IF($W1068="", "", IFERROR(INDEX('Standard Runs'!$D$11:$D$65, MATCH(1, ('Standard Runs'!$F$11:$F$65&lt;=E1068)*('Standard Runs'!$G$11:$G$65&gt;=E1068), 0)), ""))</f>
        <v/>
      </c>
      <c r="M1068" s="45" t="str">
        <f t="shared" si="177"/>
        <v/>
      </c>
      <c r="N1068" s="97"/>
      <c r="O1068" s="52" t="str">
        <f t="shared" si="178"/>
        <v/>
      </c>
      <c r="P1068" s="53" t="str">
        <f>IF(OR($L1068="", $M1068=""), "", COUNTIFS($L$11:$L$2510, $L1068, $M$11:$M$2510, "&lt;"&amp;$M1068)+1+COUNTIFS($L$11:$L1068, $L1068, $M$11:$M1068, $M1068)-1)</f>
        <v/>
      </c>
      <c r="Q1068" s="97"/>
      <c r="R1068" s="57" t="str">
        <f t="array" ref="R1068">IF(OR($L1068="", $M1068=""), "", MIN(IF($L$11:$L$2510=$L1068, $M$11:$M$2510)))</f>
        <v/>
      </c>
      <c r="S1068" s="18" t="str">
        <f t="array" ref="S1068">IF(OR($L1068="", $M1068=""), "", AVERAGEIF($L$11:$L$2510, $L1068, $M$11:$M$2510))</f>
        <v/>
      </c>
      <c r="T1068" s="21" t="str">
        <f t="array" ref="T1068">IF(OR($L1068="", $M1068=""), "", MAX(IF($L$11:$L$2510=$L1068, $M$11:$M$2510)))</f>
        <v/>
      </c>
      <c r="U1068" s="97"/>
      <c r="W1068" s="26" t="str">
        <f t="shared" si="179"/>
        <v/>
      </c>
      <c r="X1068" s="26" t="str">
        <f t="shared" si="180"/>
        <v/>
      </c>
      <c r="Z1068" s="48" t="str">
        <f>IFERROR(INDEX('Standard Runs'!$E$11:$E$65, MATCH($L1068, 'Standard Runs'!$D$11:$D$65, 0)), "")</f>
        <v/>
      </c>
      <c r="AB1068" s="26" t="str">
        <f t="shared" si="181"/>
        <v/>
      </c>
      <c r="AC1068" s="26" t="str">
        <f t="shared" si="182"/>
        <v/>
      </c>
      <c r="AE1068" s="26" t="str">
        <f t="shared" si="183"/>
        <v/>
      </c>
      <c r="AG1068" s="26" t="str">
        <f>IF($D1068="", "", COUNTIF($D$11:$D$2510, "&gt;"&amp;$D1068)+1+COUNTIF($D$11:$D1068, $D1068)-1)</f>
        <v/>
      </c>
      <c r="AH1068" s="92" t="str">
        <f t="shared" si="184"/>
        <v/>
      </c>
      <c r="AJ1068" s="26" t="str">
        <f t="shared" si="185"/>
        <v/>
      </c>
      <c r="AK1068" s="26" t="str">
        <f t="shared" si="186"/>
        <v/>
      </c>
    </row>
    <row r="1069" spans="1:37" x14ac:dyDescent="0.25">
      <c r="A1069" s="97"/>
      <c r="B1069" s="26" t="str">
        <f t="shared" si="176"/>
        <v/>
      </c>
      <c r="C1069" s="97"/>
      <c r="D1069" s="123"/>
      <c r="E1069" s="124"/>
      <c r="F1069" s="125"/>
      <c r="G1069" s="97"/>
      <c r="H1069" s="24" t="str">
        <f>IF($E1069="", "", IFERROR(ROUND($E1069*INDEX('Intro &amp; Setup'!$BY$8:$BY$9, MATCH($E$8, 'Intro &amp; Setup'!$BX$8:$BX$9, 0)), 2), ""))</f>
        <v/>
      </c>
      <c r="I1069" s="18" t="str">
        <f>IF(OR($E1069="", $F1069=""), "", IF($E$8='Intro &amp; Setup'!$BX$9, $F1069/$E1069, IF($H$8='Intro &amp; Setup'!$BX$9, $F1069/$H1069, "")))</f>
        <v/>
      </c>
      <c r="J1069" s="21" t="str">
        <f>IF(OR($E1069="", $F1069=""), "", IF($E$8='Intro &amp; Setup'!$BX$8, $F1069/$E1069, IF($H$8='Intro &amp; Setup'!$BX$8, $F1069/$H1069, "")))</f>
        <v/>
      </c>
      <c r="K1069" s="97"/>
      <c r="L1069" s="42" t="str">
        <f t="array" ref="L1069">IF($W1069="", "", IFERROR(INDEX('Standard Runs'!$D$11:$D$65, MATCH(1, ('Standard Runs'!$F$11:$F$65&lt;=E1069)*('Standard Runs'!$G$11:$G$65&gt;=E1069), 0)), ""))</f>
        <v/>
      </c>
      <c r="M1069" s="45" t="str">
        <f t="shared" si="177"/>
        <v/>
      </c>
      <c r="N1069" s="97"/>
      <c r="O1069" s="52" t="str">
        <f t="shared" si="178"/>
        <v/>
      </c>
      <c r="P1069" s="53" t="str">
        <f>IF(OR($L1069="", $M1069=""), "", COUNTIFS($L$11:$L$2510, $L1069, $M$11:$M$2510, "&lt;"&amp;$M1069)+1+COUNTIFS($L$11:$L1069, $L1069, $M$11:$M1069, $M1069)-1)</f>
        <v/>
      </c>
      <c r="Q1069" s="97"/>
      <c r="R1069" s="57" t="str">
        <f t="array" ref="R1069">IF(OR($L1069="", $M1069=""), "", MIN(IF($L$11:$L$2510=$L1069, $M$11:$M$2510)))</f>
        <v/>
      </c>
      <c r="S1069" s="18" t="str">
        <f t="array" ref="S1069">IF(OR($L1069="", $M1069=""), "", AVERAGEIF($L$11:$L$2510, $L1069, $M$11:$M$2510))</f>
        <v/>
      </c>
      <c r="T1069" s="21" t="str">
        <f t="array" ref="T1069">IF(OR($L1069="", $M1069=""), "", MAX(IF($L$11:$L$2510=$L1069, $M$11:$M$2510)))</f>
        <v/>
      </c>
      <c r="U1069" s="97"/>
      <c r="W1069" s="26" t="str">
        <f t="shared" si="179"/>
        <v/>
      </c>
      <c r="X1069" s="26" t="str">
        <f t="shared" si="180"/>
        <v/>
      </c>
      <c r="Z1069" s="48" t="str">
        <f>IFERROR(INDEX('Standard Runs'!$E$11:$E$65, MATCH($L1069, 'Standard Runs'!$D$11:$D$65, 0)), "")</f>
        <v/>
      </c>
      <c r="AB1069" s="26" t="str">
        <f t="shared" si="181"/>
        <v/>
      </c>
      <c r="AC1069" s="26" t="str">
        <f t="shared" si="182"/>
        <v/>
      </c>
      <c r="AE1069" s="26" t="str">
        <f t="shared" si="183"/>
        <v/>
      </c>
      <c r="AG1069" s="26" t="str">
        <f>IF($D1069="", "", COUNTIF($D$11:$D$2510, "&gt;"&amp;$D1069)+1+COUNTIF($D$11:$D1069, $D1069)-1)</f>
        <v/>
      </c>
      <c r="AH1069" s="92" t="str">
        <f t="shared" si="184"/>
        <v/>
      </c>
      <c r="AJ1069" s="26" t="str">
        <f t="shared" si="185"/>
        <v/>
      </c>
      <c r="AK1069" s="26" t="str">
        <f t="shared" si="186"/>
        <v/>
      </c>
    </row>
    <row r="1070" spans="1:37" x14ac:dyDescent="0.25">
      <c r="A1070" s="97"/>
      <c r="B1070" s="26" t="str">
        <f t="shared" si="176"/>
        <v/>
      </c>
      <c r="C1070" s="97"/>
      <c r="D1070" s="123"/>
      <c r="E1070" s="124"/>
      <c r="F1070" s="125"/>
      <c r="G1070" s="97"/>
      <c r="H1070" s="24" t="str">
        <f>IF($E1070="", "", IFERROR(ROUND($E1070*INDEX('Intro &amp; Setup'!$BY$8:$BY$9, MATCH($E$8, 'Intro &amp; Setup'!$BX$8:$BX$9, 0)), 2), ""))</f>
        <v/>
      </c>
      <c r="I1070" s="18" t="str">
        <f>IF(OR($E1070="", $F1070=""), "", IF($E$8='Intro &amp; Setup'!$BX$9, $F1070/$E1070, IF($H$8='Intro &amp; Setup'!$BX$9, $F1070/$H1070, "")))</f>
        <v/>
      </c>
      <c r="J1070" s="21" t="str">
        <f>IF(OR($E1070="", $F1070=""), "", IF($E$8='Intro &amp; Setup'!$BX$8, $F1070/$E1070, IF($H$8='Intro &amp; Setup'!$BX$8, $F1070/$H1070, "")))</f>
        <v/>
      </c>
      <c r="K1070" s="97"/>
      <c r="L1070" s="42" t="str">
        <f t="array" ref="L1070">IF($W1070="", "", IFERROR(INDEX('Standard Runs'!$D$11:$D$65, MATCH(1, ('Standard Runs'!$F$11:$F$65&lt;=E1070)*('Standard Runs'!$G$11:$G$65&gt;=E1070), 0)), ""))</f>
        <v/>
      </c>
      <c r="M1070" s="45" t="str">
        <f t="shared" si="177"/>
        <v/>
      </c>
      <c r="N1070" s="97"/>
      <c r="O1070" s="52" t="str">
        <f t="shared" si="178"/>
        <v/>
      </c>
      <c r="P1070" s="53" t="str">
        <f>IF(OR($L1070="", $M1070=""), "", COUNTIFS($L$11:$L$2510, $L1070, $M$11:$M$2510, "&lt;"&amp;$M1070)+1+COUNTIFS($L$11:$L1070, $L1070, $M$11:$M1070, $M1070)-1)</f>
        <v/>
      </c>
      <c r="Q1070" s="97"/>
      <c r="R1070" s="57" t="str">
        <f t="array" ref="R1070">IF(OR($L1070="", $M1070=""), "", MIN(IF($L$11:$L$2510=$L1070, $M$11:$M$2510)))</f>
        <v/>
      </c>
      <c r="S1070" s="18" t="str">
        <f t="array" ref="S1070">IF(OR($L1070="", $M1070=""), "", AVERAGEIF($L$11:$L$2510, $L1070, $M$11:$M$2510))</f>
        <v/>
      </c>
      <c r="T1070" s="21" t="str">
        <f t="array" ref="T1070">IF(OR($L1070="", $M1070=""), "", MAX(IF($L$11:$L$2510=$L1070, $M$11:$M$2510)))</f>
        <v/>
      </c>
      <c r="U1070" s="97"/>
      <c r="W1070" s="26" t="str">
        <f t="shared" si="179"/>
        <v/>
      </c>
      <c r="X1070" s="26" t="str">
        <f t="shared" si="180"/>
        <v/>
      </c>
      <c r="Z1070" s="48" t="str">
        <f>IFERROR(INDEX('Standard Runs'!$E$11:$E$65, MATCH($L1070, 'Standard Runs'!$D$11:$D$65, 0)), "")</f>
        <v/>
      </c>
      <c r="AB1070" s="26" t="str">
        <f t="shared" si="181"/>
        <v/>
      </c>
      <c r="AC1070" s="26" t="str">
        <f t="shared" si="182"/>
        <v/>
      </c>
      <c r="AE1070" s="26" t="str">
        <f t="shared" si="183"/>
        <v/>
      </c>
      <c r="AG1070" s="26" t="str">
        <f>IF($D1070="", "", COUNTIF($D$11:$D$2510, "&gt;"&amp;$D1070)+1+COUNTIF($D$11:$D1070, $D1070)-1)</f>
        <v/>
      </c>
      <c r="AH1070" s="92" t="str">
        <f t="shared" si="184"/>
        <v/>
      </c>
      <c r="AJ1070" s="26" t="str">
        <f t="shared" si="185"/>
        <v/>
      </c>
      <c r="AK1070" s="26" t="str">
        <f t="shared" si="186"/>
        <v/>
      </c>
    </row>
    <row r="1071" spans="1:37" x14ac:dyDescent="0.25">
      <c r="A1071" s="97"/>
      <c r="B1071" s="26" t="str">
        <f t="shared" si="176"/>
        <v/>
      </c>
      <c r="C1071" s="97"/>
      <c r="D1071" s="123"/>
      <c r="E1071" s="124"/>
      <c r="F1071" s="125"/>
      <c r="G1071" s="97"/>
      <c r="H1071" s="24" t="str">
        <f>IF($E1071="", "", IFERROR(ROUND($E1071*INDEX('Intro &amp; Setup'!$BY$8:$BY$9, MATCH($E$8, 'Intro &amp; Setup'!$BX$8:$BX$9, 0)), 2), ""))</f>
        <v/>
      </c>
      <c r="I1071" s="18" t="str">
        <f>IF(OR($E1071="", $F1071=""), "", IF($E$8='Intro &amp; Setup'!$BX$9, $F1071/$E1071, IF($H$8='Intro &amp; Setup'!$BX$9, $F1071/$H1071, "")))</f>
        <v/>
      </c>
      <c r="J1071" s="21" t="str">
        <f>IF(OR($E1071="", $F1071=""), "", IF($E$8='Intro &amp; Setup'!$BX$8, $F1071/$E1071, IF($H$8='Intro &amp; Setup'!$BX$8, $F1071/$H1071, "")))</f>
        <v/>
      </c>
      <c r="K1071" s="97"/>
      <c r="L1071" s="42" t="str">
        <f t="array" ref="L1071">IF($W1071="", "", IFERROR(INDEX('Standard Runs'!$D$11:$D$65, MATCH(1, ('Standard Runs'!$F$11:$F$65&lt;=E1071)*('Standard Runs'!$G$11:$G$65&gt;=E1071), 0)), ""))</f>
        <v/>
      </c>
      <c r="M1071" s="45" t="str">
        <f t="shared" si="177"/>
        <v/>
      </c>
      <c r="N1071" s="97"/>
      <c r="O1071" s="52" t="str">
        <f t="shared" si="178"/>
        <v/>
      </c>
      <c r="P1071" s="53" t="str">
        <f>IF(OR($L1071="", $M1071=""), "", COUNTIFS($L$11:$L$2510, $L1071, $M$11:$M$2510, "&lt;"&amp;$M1071)+1+COUNTIFS($L$11:$L1071, $L1071, $M$11:$M1071, $M1071)-1)</f>
        <v/>
      </c>
      <c r="Q1071" s="97"/>
      <c r="R1071" s="57" t="str">
        <f t="array" ref="R1071">IF(OR($L1071="", $M1071=""), "", MIN(IF($L$11:$L$2510=$L1071, $M$11:$M$2510)))</f>
        <v/>
      </c>
      <c r="S1071" s="18" t="str">
        <f t="array" ref="S1071">IF(OR($L1071="", $M1071=""), "", AVERAGEIF($L$11:$L$2510, $L1071, $M$11:$M$2510))</f>
        <v/>
      </c>
      <c r="T1071" s="21" t="str">
        <f t="array" ref="T1071">IF(OR($L1071="", $M1071=""), "", MAX(IF($L$11:$L$2510=$L1071, $M$11:$M$2510)))</f>
        <v/>
      </c>
      <c r="U1071" s="97"/>
      <c r="W1071" s="26" t="str">
        <f t="shared" si="179"/>
        <v/>
      </c>
      <c r="X1071" s="26" t="str">
        <f t="shared" si="180"/>
        <v/>
      </c>
      <c r="Z1071" s="48" t="str">
        <f>IFERROR(INDEX('Standard Runs'!$E$11:$E$65, MATCH($L1071, 'Standard Runs'!$D$11:$D$65, 0)), "")</f>
        <v/>
      </c>
      <c r="AB1071" s="26" t="str">
        <f t="shared" si="181"/>
        <v/>
      </c>
      <c r="AC1071" s="26" t="str">
        <f t="shared" si="182"/>
        <v/>
      </c>
      <c r="AE1071" s="26" t="str">
        <f t="shared" si="183"/>
        <v/>
      </c>
      <c r="AG1071" s="26" t="str">
        <f>IF($D1071="", "", COUNTIF($D$11:$D$2510, "&gt;"&amp;$D1071)+1+COUNTIF($D$11:$D1071, $D1071)-1)</f>
        <v/>
      </c>
      <c r="AH1071" s="92" t="str">
        <f t="shared" si="184"/>
        <v/>
      </c>
      <c r="AJ1071" s="26" t="str">
        <f t="shared" si="185"/>
        <v/>
      </c>
      <c r="AK1071" s="26" t="str">
        <f t="shared" si="186"/>
        <v/>
      </c>
    </row>
    <row r="1072" spans="1:37" x14ac:dyDescent="0.25">
      <c r="A1072" s="97"/>
      <c r="B1072" s="26" t="str">
        <f t="shared" si="176"/>
        <v/>
      </c>
      <c r="C1072" s="97"/>
      <c r="D1072" s="123"/>
      <c r="E1072" s="124"/>
      <c r="F1072" s="125"/>
      <c r="G1072" s="97"/>
      <c r="H1072" s="24" t="str">
        <f>IF($E1072="", "", IFERROR(ROUND($E1072*INDEX('Intro &amp; Setup'!$BY$8:$BY$9, MATCH($E$8, 'Intro &amp; Setup'!$BX$8:$BX$9, 0)), 2), ""))</f>
        <v/>
      </c>
      <c r="I1072" s="18" t="str">
        <f>IF(OR($E1072="", $F1072=""), "", IF($E$8='Intro &amp; Setup'!$BX$9, $F1072/$E1072, IF($H$8='Intro &amp; Setup'!$BX$9, $F1072/$H1072, "")))</f>
        <v/>
      </c>
      <c r="J1072" s="21" t="str">
        <f>IF(OR($E1072="", $F1072=""), "", IF($E$8='Intro &amp; Setup'!$BX$8, $F1072/$E1072, IF($H$8='Intro &amp; Setup'!$BX$8, $F1072/$H1072, "")))</f>
        <v/>
      </c>
      <c r="K1072" s="97"/>
      <c r="L1072" s="42" t="str">
        <f t="array" ref="L1072">IF($W1072="", "", IFERROR(INDEX('Standard Runs'!$D$11:$D$65, MATCH(1, ('Standard Runs'!$F$11:$F$65&lt;=E1072)*('Standard Runs'!$G$11:$G$65&gt;=E1072), 0)), ""))</f>
        <v/>
      </c>
      <c r="M1072" s="45" t="str">
        <f t="shared" si="177"/>
        <v/>
      </c>
      <c r="N1072" s="97"/>
      <c r="O1072" s="52" t="str">
        <f t="shared" si="178"/>
        <v/>
      </c>
      <c r="P1072" s="53" t="str">
        <f>IF(OR($L1072="", $M1072=""), "", COUNTIFS($L$11:$L$2510, $L1072, $M$11:$M$2510, "&lt;"&amp;$M1072)+1+COUNTIFS($L$11:$L1072, $L1072, $M$11:$M1072, $M1072)-1)</f>
        <v/>
      </c>
      <c r="Q1072" s="97"/>
      <c r="R1072" s="57" t="str">
        <f t="array" ref="R1072">IF(OR($L1072="", $M1072=""), "", MIN(IF($L$11:$L$2510=$L1072, $M$11:$M$2510)))</f>
        <v/>
      </c>
      <c r="S1072" s="18" t="str">
        <f t="array" ref="S1072">IF(OR($L1072="", $M1072=""), "", AVERAGEIF($L$11:$L$2510, $L1072, $M$11:$M$2510))</f>
        <v/>
      </c>
      <c r="T1072" s="21" t="str">
        <f t="array" ref="T1072">IF(OR($L1072="", $M1072=""), "", MAX(IF($L$11:$L$2510=$L1072, $M$11:$M$2510)))</f>
        <v/>
      </c>
      <c r="U1072" s="97"/>
      <c r="W1072" s="26" t="str">
        <f t="shared" si="179"/>
        <v/>
      </c>
      <c r="X1072" s="26" t="str">
        <f t="shared" si="180"/>
        <v/>
      </c>
      <c r="Z1072" s="48" t="str">
        <f>IFERROR(INDEX('Standard Runs'!$E$11:$E$65, MATCH($L1072, 'Standard Runs'!$D$11:$D$65, 0)), "")</f>
        <v/>
      </c>
      <c r="AB1072" s="26" t="str">
        <f t="shared" si="181"/>
        <v/>
      </c>
      <c r="AC1072" s="26" t="str">
        <f t="shared" si="182"/>
        <v/>
      </c>
      <c r="AE1072" s="26" t="str">
        <f t="shared" si="183"/>
        <v/>
      </c>
      <c r="AG1072" s="26" t="str">
        <f>IF($D1072="", "", COUNTIF($D$11:$D$2510, "&gt;"&amp;$D1072)+1+COUNTIF($D$11:$D1072, $D1072)-1)</f>
        <v/>
      </c>
      <c r="AH1072" s="92" t="str">
        <f t="shared" si="184"/>
        <v/>
      </c>
      <c r="AJ1072" s="26" t="str">
        <f t="shared" si="185"/>
        <v/>
      </c>
      <c r="AK1072" s="26" t="str">
        <f t="shared" si="186"/>
        <v/>
      </c>
    </row>
    <row r="1073" spans="1:37" x14ac:dyDescent="0.25">
      <c r="A1073" s="97"/>
      <c r="B1073" s="26" t="str">
        <f t="shared" si="176"/>
        <v/>
      </c>
      <c r="C1073" s="97"/>
      <c r="D1073" s="123"/>
      <c r="E1073" s="124"/>
      <c r="F1073" s="125"/>
      <c r="G1073" s="97"/>
      <c r="H1073" s="24" t="str">
        <f>IF($E1073="", "", IFERROR(ROUND($E1073*INDEX('Intro &amp; Setup'!$BY$8:$BY$9, MATCH($E$8, 'Intro &amp; Setup'!$BX$8:$BX$9, 0)), 2), ""))</f>
        <v/>
      </c>
      <c r="I1073" s="18" t="str">
        <f>IF(OR($E1073="", $F1073=""), "", IF($E$8='Intro &amp; Setup'!$BX$9, $F1073/$E1073, IF($H$8='Intro &amp; Setup'!$BX$9, $F1073/$H1073, "")))</f>
        <v/>
      </c>
      <c r="J1073" s="21" t="str">
        <f>IF(OR($E1073="", $F1073=""), "", IF($E$8='Intro &amp; Setup'!$BX$8, $F1073/$E1073, IF($H$8='Intro &amp; Setup'!$BX$8, $F1073/$H1073, "")))</f>
        <v/>
      </c>
      <c r="K1073" s="97"/>
      <c r="L1073" s="42" t="str">
        <f t="array" ref="L1073">IF($W1073="", "", IFERROR(INDEX('Standard Runs'!$D$11:$D$65, MATCH(1, ('Standard Runs'!$F$11:$F$65&lt;=E1073)*('Standard Runs'!$G$11:$G$65&gt;=E1073), 0)), ""))</f>
        <v/>
      </c>
      <c r="M1073" s="45" t="str">
        <f t="shared" si="177"/>
        <v/>
      </c>
      <c r="N1073" s="97"/>
      <c r="O1073" s="52" t="str">
        <f t="shared" si="178"/>
        <v/>
      </c>
      <c r="P1073" s="53" t="str">
        <f>IF(OR($L1073="", $M1073=""), "", COUNTIFS($L$11:$L$2510, $L1073, $M$11:$M$2510, "&lt;"&amp;$M1073)+1+COUNTIFS($L$11:$L1073, $L1073, $M$11:$M1073, $M1073)-1)</f>
        <v/>
      </c>
      <c r="Q1073" s="97"/>
      <c r="R1073" s="57" t="str">
        <f t="array" ref="R1073">IF(OR($L1073="", $M1073=""), "", MIN(IF($L$11:$L$2510=$L1073, $M$11:$M$2510)))</f>
        <v/>
      </c>
      <c r="S1073" s="18" t="str">
        <f t="array" ref="S1073">IF(OR($L1073="", $M1073=""), "", AVERAGEIF($L$11:$L$2510, $L1073, $M$11:$M$2510))</f>
        <v/>
      </c>
      <c r="T1073" s="21" t="str">
        <f t="array" ref="T1073">IF(OR($L1073="", $M1073=""), "", MAX(IF($L$11:$L$2510=$L1073, $M$11:$M$2510)))</f>
        <v/>
      </c>
      <c r="U1073" s="97"/>
      <c r="W1073" s="26" t="str">
        <f t="shared" si="179"/>
        <v/>
      </c>
      <c r="X1073" s="26" t="str">
        <f t="shared" si="180"/>
        <v/>
      </c>
      <c r="Z1073" s="48" t="str">
        <f>IFERROR(INDEX('Standard Runs'!$E$11:$E$65, MATCH($L1073, 'Standard Runs'!$D$11:$D$65, 0)), "")</f>
        <v/>
      </c>
      <c r="AB1073" s="26" t="str">
        <f t="shared" si="181"/>
        <v/>
      </c>
      <c r="AC1073" s="26" t="str">
        <f t="shared" si="182"/>
        <v/>
      </c>
      <c r="AE1073" s="26" t="str">
        <f t="shared" si="183"/>
        <v/>
      </c>
      <c r="AG1073" s="26" t="str">
        <f>IF($D1073="", "", COUNTIF($D$11:$D$2510, "&gt;"&amp;$D1073)+1+COUNTIF($D$11:$D1073, $D1073)-1)</f>
        <v/>
      </c>
      <c r="AH1073" s="92" t="str">
        <f t="shared" si="184"/>
        <v/>
      </c>
      <c r="AJ1073" s="26" t="str">
        <f t="shared" si="185"/>
        <v/>
      </c>
      <c r="AK1073" s="26" t="str">
        <f t="shared" si="186"/>
        <v/>
      </c>
    </row>
    <row r="1074" spans="1:37" x14ac:dyDescent="0.25">
      <c r="A1074" s="97"/>
      <c r="B1074" s="26" t="str">
        <f t="shared" si="176"/>
        <v/>
      </c>
      <c r="C1074" s="97"/>
      <c r="D1074" s="123"/>
      <c r="E1074" s="124"/>
      <c r="F1074" s="125"/>
      <c r="G1074" s="97"/>
      <c r="H1074" s="24" t="str">
        <f>IF($E1074="", "", IFERROR(ROUND($E1074*INDEX('Intro &amp; Setup'!$BY$8:$BY$9, MATCH($E$8, 'Intro &amp; Setup'!$BX$8:$BX$9, 0)), 2), ""))</f>
        <v/>
      </c>
      <c r="I1074" s="18" t="str">
        <f>IF(OR($E1074="", $F1074=""), "", IF($E$8='Intro &amp; Setup'!$BX$9, $F1074/$E1074, IF($H$8='Intro &amp; Setup'!$BX$9, $F1074/$H1074, "")))</f>
        <v/>
      </c>
      <c r="J1074" s="21" t="str">
        <f>IF(OR($E1074="", $F1074=""), "", IF($E$8='Intro &amp; Setup'!$BX$8, $F1074/$E1074, IF($H$8='Intro &amp; Setup'!$BX$8, $F1074/$H1074, "")))</f>
        <v/>
      </c>
      <c r="K1074" s="97"/>
      <c r="L1074" s="42" t="str">
        <f t="array" ref="L1074">IF($W1074="", "", IFERROR(INDEX('Standard Runs'!$D$11:$D$65, MATCH(1, ('Standard Runs'!$F$11:$F$65&lt;=E1074)*('Standard Runs'!$G$11:$G$65&gt;=E1074), 0)), ""))</f>
        <v/>
      </c>
      <c r="M1074" s="45" t="str">
        <f t="shared" si="177"/>
        <v/>
      </c>
      <c r="N1074" s="97"/>
      <c r="O1074" s="52" t="str">
        <f t="shared" si="178"/>
        <v/>
      </c>
      <c r="P1074" s="53" t="str">
        <f>IF(OR($L1074="", $M1074=""), "", COUNTIFS($L$11:$L$2510, $L1074, $M$11:$M$2510, "&lt;"&amp;$M1074)+1+COUNTIFS($L$11:$L1074, $L1074, $M$11:$M1074, $M1074)-1)</f>
        <v/>
      </c>
      <c r="Q1074" s="97"/>
      <c r="R1074" s="57" t="str">
        <f t="array" ref="R1074">IF(OR($L1074="", $M1074=""), "", MIN(IF($L$11:$L$2510=$L1074, $M$11:$M$2510)))</f>
        <v/>
      </c>
      <c r="S1074" s="18" t="str">
        <f t="array" ref="S1074">IF(OR($L1074="", $M1074=""), "", AVERAGEIF($L$11:$L$2510, $L1074, $M$11:$M$2510))</f>
        <v/>
      </c>
      <c r="T1074" s="21" t="str">
        <f t="array" ref="T1074">IF(OR($L1074="", $M1074=""), "", MAX(IF($L$11:$L$2510=$L1074, $M$11:$M$2510)))</f>
        <v/>
      </c>
      <c r="U1074" s="97"/>
      <c r="W1074" s="26" t="str">
        <f t="shared" si="179"/>
        <v/>
      </c>
      <c r="X1074" s="26" t="str">
        <f t="shared" si="180"/>
        <v/>
      </c>
      <c r="Z1074" s="48" t="str">
        <f>IFERROR(INDEX('Standard Runs'!$E$11:$E$65, MATCH($L1074, 'Standard Runs'!$D$11:$D$65, 0)), "")</f>
        <v/>
      </c>
      <c r="AB1074" s="26" t="str">
        <f t="shared" si="181"/>
        <v/>
      </c>
      <c r="AC1074" s="26" t="str">
        <f t="shared" si="182"/>
        <v/>
      </c>
      <c r="AE1074" s="26" t="str">
        <f t="shared" si="183"/>
        <v/>
      </c>
      <c r="AG1074" s="26" t="str">
        <f>IF($D1074="", "", COUNTIF($D$11:$D$2510, "&gt;"&amp;$D1074)+1+COUNTIF($D$11:$D1074, $D1074)-1)</f>
        <v/>
      </c>
      <c r="AH1074" s="92" t="str">
        <f t="shared" si="184"/>
        <v/>
      </c>
      <c r="AJ1074" s="26" t="str">
        <f t="shared" si="185"/>
        <v/>
      </c>
      <c r="AK1074" s="26" t="str">
        <f t="shared" si="186"/>
        <v/>
      </c>
    </row>
    <row r="1075" spans="1:37" x14ac:dyDescent="0.25">
      <c r="A1075" s="97"/>
      <c r="B1075" s="26" t="str">
        <f t="shared" si="176"/>
        <v/>
      </c>
      <c r="C1075" s="97"/>
      <c r="D1075" s="123"/>
      <c r="E1075" s="124"/>
      <c r="F1075" s="125"/>
      <c r="G1075" s="97"/>
      <c r="H1075" s="24" t="str">
        <f>IF($E1075="", "", IFERROR(ROUND($E1075*INDEX('Intro &amp; Setup'!$BY$8:$BY$9, MATCH($E$8, 'Intro &amp; Setup'!$BX$8:$BX$9, 0)), 2), ""))</f>
        <v/>
      </c>
      <c r="I1075" s="18" t="str">
        <f>IF(OR($E1075="", $F1075=""), "", IF($E$8='Intro &amp; Setup'!$BX$9, $F1075/$E1075, IF($H$8='Intro &amp; Setup'!$BX$9, $F1075/$H1075, "")))</f>
        <v/>
      </c>
      <c r="J1075" s="21" t="str">
        <f>IF(OR($E1075="", $F1075=""), "", IF($E$8='Intro &amp; Setup'!$BX$8, $F1075/$E1075, IF($H$8='Intro &amp; Setup'!$BX$8, $F1075/$H1075, "")))</f>
        <v/>
      </c>
      <c r="K1075" s="97"/>
      <c r="L1075" s="42" t="str">
        <f t="array" ref="L1075">IF($W1075="", "", IFERROR(INDEX('Standard Runs'!$D$11:$D$65, MATCH(1, ('Standard Runs'!$F$11:$F$65&lt;=E1075)*('Standard Runs'!$G$11:$G$65&gt;=E1075), 0)), ""))</f>
        <v/>
      </c>
      <c r="M1075" s="45" t="str">
        <f t="shared" si="177"/>
        <v/>
      </c>
      <c r="N1075" s="97"/>
      <c r="O1075" s="52" t="str">
        <f t="shared" si="178"/>
        <v/>
      </c>
      <c r="P1075" s="53" t="str">
        <f>IF(OR($L1075="", $M1075=""), "", COUNTIFS($L$11:$L$2510, $L1075, $M$11:$M$2510, "&lt;"&amp;$M1075)+1+COUNTIFS($L$11:$L1075, $L1075, $M$11:$M1075, $M1075)-1)</f>
        <v/>
      </c>
      <c r="Q1075" s="97"/>
      <c r="R1075" s="57" t="str">
        <f t="array" ref="R1075">IF(OR($L1075="", $M1075=""), "", MIN(IF($L$11:$L$2510=$L1075, $M$11:$M$2510)))</f>
        <v/>
      </c>
      <c r="S1075" s="18" t="str">
        <f t="array" ref="S1075">IF(OR($L1075="", $M1075=""), "", AVERAGEIF($L$11:$L$2510, $L1075, $M$11:$M$2510))</f>
        <v/>
      </c>
      <c r="T1075" s="21" t="str">
        <f t="array" ref="T1075">IF(OR($L1075="", $M1075=""), "", MAX(IF($L$11:$L$2510=$L1075, $M$11:$M$2510)))</f>
        <v/>
      </c>
      <c r="U1075" s="97"/>
      <c r="W1075" s="26" t="str">
        <f t="shared" si="179"/>
        <v/>
      </c>
      <c r="X1075" s="26" t="str">
        <f t="shared" si="180"/>
        <v/>
      </c>
      <c r="Z1075" s="48" t="str">
        <f>IFERROR(INDEX('Standard Runs'!$E$11:$E$65, MATCH($L1075, 'Standard Runs'!$D$11:$D$65, 0)), "")</f>
        <v/>
      </c>
      <c r="AB1075" s="26" t="str">
        <f t="shared" si="181"/>
        <v/>
      </c>
      <c r="AC1075" s="26" t="str">
        <f t="shared" si="182"/>
        <v/>
      </c>
      <c r="AE1075" s="26" t="str">
        <f t="shared" si="183"/>
        <v/>
      </c>
      <c r="AG1075" s="26" t="str">
        <f>IF($D1075="", "", COUNTIF($D$11:$D$2510, "&gt;"&amp;$D1075)+1+COUNTIF($D$11:$D1075, $D1075)-1)</f>
        <v/>
      </c>
      <c r="AH1075" s="92" t="str">
        <f t="shared" si="184"/>
        <v/>
      </c>
      <c r="AJ1075" s="26" t="str">
        <f t="shared" si="185"/>
        <v/>
      </c>
      <c r="AK1075" s="26" t="str">
        <f t="shared" si="186"/>
        <v/>
      </c>
    </row>
    <row r="1076" spans="1:37" x14ac:dyDescent="0.25">
      <c r="A1076" s="97"/>
      <c r="B1076" s="26" t="str">
        <f t="shared" si="176"/>
        <v/>
      </c>
      <c r="C1076" s="97"/>
      <c r="D1076" s="123"/>
      <c r="E1076" s="124"/>
      <c r="F1076" s="125"/>
      <c r="G1076" s="97"/>
      <c r="H1076" s="24" t="str">
        <f>IF($E1076="", "", IFERROR(ROUND($E1076*INDEX('Intro &amp; Setup'!$BY$8:$BY$9, MATCH($E$8, 'Intro &amp; Setup'!$BX$8:$BX$9, 0)), 2), ""))</f>
        <v/>
      </c>
      <c r="I1076" s="18" t="str">
        <f>IF(OR($E1076="", $F1076=""), "", IF($E$8='Intro &amp; Setup'!$BX$9, $F1076/$E1076, IF($H$8='Intro &amp; Setup'!$BX$9, $F1076/$H1076, "")))</f>
        <v/>
      </c>
      <c r="J1076" s="21" t="str">
        <f>IF(OR($E1076="", $F1076=""), "", IF($E$8='Intro &amp; Setup'!$BX$8, $F1076/$E1076, IF($H$8='Intro &amp; Setup'!$BX$8, $F1076/$H1076, "")))</f>
        <v/>
      </c>
      <c r="K1076" s="97"/>
      <c r="L1076" s="42" t="str">
        <f t="array" ref="L1076">IF($W1076="", "", IFERROR(INDEX('Standard Runs'!$D$11:$D$65, MATCH(1, ('Standard Runs'!$F$11:$F$65&lt;=E1076)*('Standard Runs'!$G$11:$G$65&gt;=E1076), 0)), ""))</f>
        <v/>
      </c>
      <c r="M1076" s="45" t="str">
        <f t="shared" si="177"/>
        <v/>
      </c>
      <c r="N1076" s="97"/>
      <c r="O1076" s="52" t="str">
        <f t="shared" si="178"/>
        <v/>
      </c>
      <c r="P1076" s="53" t="str">
        <f>IF(OR($L1076="", $M1076=""), "", COUNTIFS($L$11:$L$2510, $L1076, $M$11:$M$2510, "&lt;"&amp;$M1076)+1+COUNTIFS($L$11:$L1076, $L1076, $M$11:$M1076, $M1076)-1)</f>
        <v/>
      </c>
      <c r="Q1076" s="97"/>
      <c r="R1076" s="57" t="str">
        <f t="array" ref="R1076">IF(OR($L1076="", $M1076=""), "", MIN(IF($L$11:$L$2510=$L1076, $M$11:$M$2510)))</f>
        <v/>
      </c>
      <c r="S1076" s="18" t="str">
        <f t="array" ref="S1076">IF(OR($L1076="", $M1076=""), "", AVERAGEIF($L$11:$L$2510, $L1076, $M$11:$M$2510))</f>
        <v/>
      </c>
      <c r="T1076" s="21" t="str">
        <f t="array" ref="T1076">IF(OR($L1076="", $M1076=""), "", MAX(IF($L$11:$L$2510=$L1076, $M$11:$M$2510)))</f>
        <v/>
      </c>
      <c r="U1076" s="97"/>
      <c r="W1076" s="26" t="str">
        <f t="shared" si="179"/>
        <v/>
      </c>
      <c r="X1076" s="26" t="str">
        <f t="shared" si="180"/>
        <v/>
      </c>
      <c r="Z1076" s="48" t="str">
        <f>IFERROR(INDEX('Standard Runs'!$E$11:$E$65, MATCH($L1076, 'Standard Runs'!$D$11:$D$65, 0)), "")</f>
        <v/>
      </c>
      <c r="AB1076" s="26" t="str">
        <f t="shared" si="181"/>
        <v/>
      </c>
      <c r="AC1076" s="26" t="str">
        <f t="shared" si="182"/>
        <v/>
      </c>
      <c r="AE1076" s="26" t="str">
        <f t="shared" si="183"/>
        <v/>
      </c>
      <c r="AG1076" s="26" t="str">
        <f>IF($D1076="", "", COUNTIF($D$11:$D$2510, "&gt;"&amp;$D1076)+1+COUNTIF($D$11:$D1076, $D1076)-1)</f>
        <v/>
      </c>
      <c r="AH1076" s="92" t="str">
        <f t="shared" si="184"/>
        <v/>
      </c>
      <c r="AJ1076" s="26" t="str">
        <f t="shared" si="185"/>
        <v/>
      </c>
      <c r="AK1076" s="26" t="str">
        <f t="shared" si="186"/>
        <v/>
      </c>
    </row>
    <row r="1077" spans="1:37" x14ac:dyDescent="0.25">
      <c r="A1077" s="97"/>
      <c r="B1077" s="26" t="str">
        <f t="shared" si="176"/>
        <v/>
      </c>
      <c r="C1077" s="97"/>
      <c r="D1077" s="123"/>
      <c r="E1077" s="124"/>
      <c r="F1077" s="125"/>
      <c r="G1077" s="97"/>
      <c r="H1077" s="24" t="str">
        <f>IF($E1077="", "", IFERROR(ROUND($E1077*INDEX('Intro &amp; Setup'!$BY$8:$BY$9, MATCH($E$8, 'Intro &amp; Setup'!$BX$8:$BX$9, 0)), 2), ""))</f>
        <v/>
      </c>
      <c r="I1077" s="18" t="str">
        <f>IF(OR($E1077="", $F1077=""), "", IF($E$8='Intro &amp; Setup'!$BX$9, $F1077/$E1077, IF($H$8='Intro &amp; Setup'!$BX$9, $F1077/$H1077, "")))</f>
        <v/>
      </c>
      <c r="J1077" s="21" t="str">
        <f>IF(OR($E1077="", $F1077=""), "", IF($E$8='Intro &amp; Setup'!$BX$8, $F1077/$E1077, IF($H$8='Intro &amp; Setup'!$BX$8, $F1077/$H1077, "")))</f>
        <v/>
      </c>
      <c r="K1077" s="97"/>
      <c r="L1077" s="42" t="str">
        <f t="array" ref="L1077">IF($W1077="", "", IFERROR(INDEX('Standard Runs'!$D$11:$D$65, MATCH(1, ('Standard Runs'!$F$11:$F$65&lt;=E1077)*('Standard Runs'!$G$11:$G$65&gt;=E1077), 0)), ""))</f>
        <v/>
      </c>
      <c r="M1077" s="45" t="str">
        <f t="shared" si="177"/>
        <v/>
      </c>
      <c r="N1077" s="97"/>
      <c r="O1077" s="52" t="str">
        <f t="shared" si="178"/>
        <v/>
      </c>
      <c r="P1077" s="53" t="str">
        <f>IF(OR($L1077="", $M1077=""), "", COUNTIFS($L$11:$L$2510, $L1077, $M$11:$M$2510, "&lt;"&amp;$M1077)+1+COUNTIFS($L$11:$L1077, $L1077, $M$11:$M1077, $M1077)-1)</f>
        <v/>
      </c>
      <c r="Q1077" s="97"/>
      <c r="R1077" s="57" t="str">
        <f t="array" ref="R1077">IF(OR($L1077="", $M1077=""), "", MIN(IF($L$11:$L$2510=$L1077, $M$11:$M$2510)))</f>
        <v/>
      </c>
      <c r="S1077" s="18" t="str">
        <f t="array" ref="S1077">IF(OR($L1077="", $M1077=""), "", AVERAGEIF($L$11:$L$2510, $L1077, $M$11:$M$2510))</f>
        <v/>
      </c>
      <c r="T1077" s="21" t="str">
        <f t="array" ref="T1077">IF(OR($L1077="", $M1077=""), "", MAX(IF($L$11:$L$2510=$L1077, $M$11:$M$2510)))</f>
        <v/>
      </c>
      <c r="U1077" s="97"/>
      <c r="W1077" s="26" t="str">
        <f t="shared" si="179"/>
        <v/>
      </c>
      <c r="X1077" s="26" t="str">
        <f t="shared" si="180"/>
        <v/>
      </c>
      <c r="Z1077" s="48" t="str">
        <f>IFERROR(INDEX('Standard Runs'!$E$11:$E$65, MATCH($L1077, 'Standard Runs'!$D$11:$D$65, 0)), "")</f>
        <v/>
      </c>
      <c r="AB1077" s="26" t="str">
        <f t="shared" si="181"/>
        <v/>
      </c>
      <c r="AC1077" s="26" t="str">
        <f t="shared" si="182"/>
        <v/>
      </c>
      <c r="AE1077" s="26" t="str">
        <f t="shared" si="183"/>
        <v/>
      </c>
      <c r="AG1077" s="26" t="str">
        <f>IF($D1077="", "", COUNTIF($D$11:$D$2510, "&gt;"&amp;$D1077)+1+COUNTIF($D$11:$D1077, $D1077)-1)</f>
        <v/>
      </c>
      <c r="AH1077" s="92" t="str">
        <f t="shared" si="184"/>
        <v/>
      </c>
      <c r="AJ1077" s="26" t="str">
        <f t="shared" si="185"/>
        <v/>
      </c>
      <c r="AK1077" s="26" t="str">
        <f t="shared" si="186"/>
        <v/>
      </c>
    </row>
    <row r="1078" spans="1:37" x14ac:dyDescent="0.25">
      <c r="A1078" s="97"/>
      <c r="B1078" s="26" t="str">
        <f t="shared" si="176"/>
        <v/>
      </c>
      <c r="C1078" s="97"/>
      <c r="D1078" s="123"/>
      <c r="E1078" s="124"/>
      <c r="F1078" s="125"/>
      <c r="G1078" s="97"/>
      <c r="H1078" s="24" t="str">
        <f>IF($E1078="", "", IFERROR(ROUND($E1078*INDEX('Intro &amp; Setup'!$BY$8:$BY$9, MATCH($E$8, 'Intro &amp; Setup'!$BX$8:$BX$9, 0)), 2), ""))</f>
        <v/>
      </c>
      <c r="I1078" s="18" t="str">
        <f>IF(OR($E1078="", $F1078=""), "", IF($E$8='Intro &amp; Setup'!$BX$9, $F1078/$E1078, IF($H$8='Intro &amp; Setup'!$BX$9, $F1078/$H1078, "")))</f>
        <v/>
      </c>
      <c r="J1078" s="21" t="str">
        <f>IF(OR($E1078="", $F1078=""), "", IF($E$8='Intro &amp; Setup'!$BX$8, $F1078/$E1078, IF($H$8='Intro &amp; Setup'!$BX$8, $F1078/$H1078, "")))</f>
        <v/>
      </c>
      <c r="K1078" s="97"/>
      <c r="L1078" s="42" t="str">
        <f t="array" ref="L1078">IF($W1078="", "", IFERROR(INDEX('Standard Runs'!$D$11:$D$65, MATCH(1, ('Standard Runs'!$F$11:$F$65&lt;=E1078)*('Standard Runs'!$G$11:$G$65&gt;=E1078), 0)), ""))</f>
        <v/>
      </c>
      <c r="M1078" s="45" t="str">
        <f t="shared" si="177"/>
        <v/>
      </c>
      <c r="N1078" s="97"/>
      <c r="O1078" s="52" t="str">
        <f t="shared" si="178"/>
        <v/>
      </c>
      <c r="P1078" s="53" t="str">
        <f>IF(OR($L1078="", $M1078=""), "", COUNTIFS($L$11:$L$2510, $L1078, $M$11:$M$2510, "&lt;"&amp;$M1078)+1+COUNTIFS($L$11:$L1078, $L1078, $M$11:$M1078, $M1078)-1)</f>
        <v/>
      </c>
      <c r="Q1078" s="97"/>
      <c r="R1078" s="57" t="str">
        <f t="array" ref="R1078">IF(OR($L1078="", $M1078=""), "", MIN(IF($L$11:$L$2510=$L1078, $M$11:$M$2510)))</f>
        <v/>
      </c>
      <c r="S1078" s="18" t="str">
        <f t="array" ref="S1078">IF(OR($L1078="", $M1078=""), "", AVERAGEIF($L$11:$L$2510, $L1078, $M$11:$M$2510))</f>
        <v/>
      </c>
      <c r="T1078" s="21" t="str">
        <f t="array" ref="T1078">IF(OR($L1078="", $M1078=""), "", MAX(IF($L$11:$L$2510=$L1078, $M$11:$M$2510)))</f>
        <v/>
      </c>
      <c r="U1078" s="97"/>
      <c r="W1078" s="26" t="str">
        <f t="shared" si="179"/>
        <v/>
      </c>
      <c r="X1078" s="26" t="str">
        <f t="shared" si="180"/>
        <v/>
      </c>
      <c r="Z1078" s="48" t="str">
        <f>IFERROR(INDEX('Standard Runs'!$E$11:$E$65, MATCH($L1078, 'Standard Runs'!$D$11:$D$65, 0)), "")</f>
        <v/>
      </c>
      <c r="AB1078" s="26" t="str">
        <f t="shared" si="181"/>
        <v/>
      </c>
      <c r="AC1078" s="26" t="str">
        <f t="shared" si="182"/>
        <v/>
      </c>
      <c r="AE1078" s="26" t="str">
        <f t="shared" si="183"/>
        <v/>
      </c>
      <c r="AG1078" s="26" t="str">
        <f>IF($D1078="", "", COUNTIF($D$11:$D$2510, "&gt;"&amp;$D1078)+1+COUNTIF($D$11:$D1078, $D1078)-1)</f>
        <v/>
      </c>
      <c r="AH1078" s="92" t="str">
        <f t="shared" si="184"/>
        <v/>
      </c>
      <c r="AJ1078" s="26" t="str">
        <f t="shared" si="185"/>
        <v/>
      </c>
      <c r="AK1078" s="26" t="str">
        <f t="shared" si="186"/>
        <v/>
      </c>
    </row>
    <row r="1079" spans="1:37" x14ac:dyDescent="0.25">
      <c r="A1079" s="97"/>
      <c r="B1079" s="26" t="str">
        <f t="shared" si="176"/>
        <v/>
      </c>
      <c r="C1079" s="97"/>
      <c r="D1079" s="123"/>
      <c r="E1079" s="124"/>
      <c r="F1079" s="125"/>
      <c r="G1079" s="97"/>
      <c r="H1079" s="24" t="str">
        <f>IF($E1079="", "", IFERROR(ROUND($E1079*INDEX('Intro &amp; Setup'!$BY$8:$BY$9, MATCH($E$8, 'Intro &amp; Setup'!$BX$8:$BX$9, 0)), 2), ""))</f>
        <v/>
      </c>
      <c r="I1079" s="18" t="str">
        <f>IF(OR($E1079="", $F1079=""), "", IF($E$8='Intro &amp; Setup'!$BX$9, $F1079/$E1079, IF($H$8='Intro &amp; Setup'!$BX$9, $F1079/$H1079, "")))</f>
        <v/>
      </c>
      <c r="J1079" s="21" t="str">
        <f>IF(OR($E1079="", $F1079=""), "", IF($E$8='Intro &amp; Setup'!$BX$8, $F1079/$E1079, IF($H$8='Intro &amp; Setup'!$BX$8, $F1079/$H1079, "")))</f>
        <v/>
      </c>
      <c r="K1079" s="97"/>
      <c r="L1079" s="42" t="str">
        <f t="array" ref="L1079">IF($W1079="", "", IFERROR(INDEX('Standard Runs'!$D$11:$D$65, MATCH(1, ('Standard Runs'!$F$11:$F$65&lt;=E1079)*('Standard Runs'!$G$11:$G$65&gt;=E1079), 0)), ""))</f>
        <v/>
      </c>
      <c r="M1079" s="45" t="str">
        <f t="shared" si="177"/>
        <v/>
      </c>
      <c r="N1079" s="97"/>
      <c r="O1079" s="52" t="str">
        <f t="shared" si="178"/>
        <v/>
      </c>
      <c r="P1079" s="53" t="str">
        <f>IF(OR($L1079="", $M1079=""), "", COUNTIFS($L$11:$L$2510, $L1079, $M$11:$M$2510, "&lt;"&amp;$M1079)+1+COUNTIFS($L$11:$L1079, $L1079, $M$11:$M1079, $M1079)-1)</f>
        <v/>
      </c>
      <c r="Q1079" s="97"/>
      <c r="R1079" s="57" t="str">
        <f t="array" ref="R1079">IF(OR($L1079="", $M1079=""), "", MIN(IF($L$11:$L$2510=$L1079, $M$11:$M$2510)))</f>
        <v/>
      </c>
      <c r="S1079" s="18" t="str">
        <f t="array" ref="S1079">IF(OR($L1079="", $M1079=""), "", AVERAGEIF($L$11:$L$2510, $L1079, $M$11:$M$2510))</f>
        <v/>
      </c>
      <c r="T1079" s="21" t="str">
        <f t="array" ref="T1079">IF(OR($L1079="", $M1079=""), "", MAX(IF($L$11:$L$2510=$L1079, $M$11:$M$2510)))</f>
        <v/>
      </c>
      <c r="U1079" s="97"/>
      <c r="W1079" s="26" t="str">
        <f t="shared" si="179"/>
        <v/>
      </c>
      <c r="X1079" s="26" t="str">
        <f t="shared" si="180"/>
        <v/>
      </c>
      <c r="Z1079" s="48" t="str">
        <f>IFERROR(INDEX('Standard Runs'!$E$11:$E$65, MATCH($L1079, 'Standard Runs'!$D$11:$D$65, 0)), "")</f>
        <v/>
      </c>
      <c r="AB1079" s="26" t="str">
        <f t="shared" si="181"/>
        <v/>
      </c>
      <c r="AC1079" s="26" t="str">
        <f t="shared" si="182"/>
        <v/>
      </c>
      <c r="AE1079" s="26" t="str">
        <f t="shared" si="183"/>
        <v/>
      </c>
      <c r="AG1079" s="26" t="str">
        <f>IF($D1079="", "", COUNTIF($D$11:$D$2510, "&gt;"&amp;$D1079)+1+COUNTIF($D$11:$D1079, $D1079)-1)</f>
        <v/>
      </c>
      <c r="AH1079" s="92" t="str">
        <f t="shared" si="184"/>
        <v/>
      </c>
      <c r="AJ1079" s="26" t="str">
        <f t="shared" si="185"/>
        <v/>
      </c>
      <c r="AK1079" s="26" t="str">
        <f t="shared" si="186"/>
        <v/>
      </c>
    </row>
    <row r="1080" spans="1:37" x14ac:dyDescent="0.25">
      <c r="A1080" s="97"/>
      <c r="B1080" s="26" t="str">
        <f t="shared" si="176"/>
        <v/>
      </c>
      <c r="C1080" s="97"/>
      <c r="D1080" s="123"/>
      <c r="E1080" s="124"/>
      <c r="F1080" s="125"/>
      <c r="G1080" s="97"/>
      <c r="H1080" s="24" t="str">
        <f>IF($E1080="", "", IFERROR(ROUND($E1080*INDEX('Intro &amp; Setup'!$BY$8:$BY$9, MATCH($E$8, 'Intro &amp; Setup'!$BX$8:$BX$9, 0)), 2), ""))</f>
        <v/>
      </c>
      <c r="I1080" s="18" t="str">
        <f>IF(OR($E1080="", $F1080=""), "", IF($E$8='Intro &amp; Setup'!$BX$9, $F1080/$E1080, IF($H$8='Intro &amp; Setup'!$BX$9, $F1080/$H1080, "")))</f>
        <v/>
      </c>
      <c r="J1080" s="21" t="str">
        <f>IF(OR($E1080="", $F1080=""), "", IF($E$8='Intro &amp; Setup'!$BX$8, $F1080/$E1080, IF($H$8='Intro &amp; Setup'!$BX$8, $F1080/$H1080, "")))</f>
        <v/>
      </c>
      <c r="K1080" s="97"/>
      <c r="L1080" s="42" t="str">
        <f t="array" ref="L1080">IF($W1080="", "", IFERROR(INDEX('Standard Runs'!$D$11:$D$65, MATCH(1, ('Standard Runs'!$F$11:$F$65&lt;=E1080)*('Standard Runs'!$G$11:$G$65&gt;=E1080), 0)), ""))</f>
        <v/>
      </c>
      <c r="M1080" s="45" t="str">
        <f t="shared" si="177"/>
        <v/>
      </c>
      <c r="N1080" s="97"/>
      <c r="O1080" s="52" t="str">
        <f t="shared" si="178"/>
        <v/>
      </c>
      <c r="P1080" s="53" t="str">
        <f>IF(OR($L1080="", $M1080=""), "", COUNTIFS($L$11:$L$2510, $L1080, $M$11:$M$2510, "&lt;"&amp;$M1080)+1+COUNTIFS($L$11:$L1080, $L1080, $M$11:$M1080, $M1080)-1)</f>
        <v/>
      </c>
      <c r="Q1080" s="97"/>
      <c r="R1080" s="57" t="str">
        <f t="array" ref="R1080">IF(OR($L1080="", $M1080=""), "", MIN(IF($L$11:$L$2510=$L1080, $M$11:$M$2510)))</f>
        <v/>
      </c>
      <c r="S1080" s="18" t="str">
        <f t="array" ref="S1080">IF(OR($L1080="", $M1080=""), "", AVERAGEIF($L$11:$L$2510, $L1080, $M$11:$M$2510))</f>
        <v/>
      </c>
      <c r="T1080" s="21" t="str">
        <f t="array" ref="T1080">IF(OR($L1080="", $M1080=""), "", MAX(IF($L$11:$L$2510=$L1080, $M$11:$M$2510)))</f>
        <v/>
      </c>
      <c r="U1080" s="97"/>
      <c r="W1080" s="26" t="str">
        <f t="shared" si="179"/>
        <v/>
      </c>
      <c r="X1080" s="26" t="str">
        <f t="shared" si="180"/>
        <v/>
      </c>
      <c r="Z1080" s="48" t="str">
        <f>IFERROR(INDEX('Standard Runs'!$E$11:$E$65, MATCH($L1080, 'Standard Runs'!$D$11:$D$65, 0)), "")</f>
        <v/>
      </c>
      <c r="AB1080" s="26" t="str">
        <f t="shared" si="181"/>
        <v/>
      </c>
      <c r="AC1080" s="26" t="str">
        <f t="shared" si="182"/>
        <v/>
      </c>
      <c r="AE1080" s="26" t="str">
        <f t="shared" si="183"/>
        <v/>
      </c>
      <c r="AG1080" s="26" t="str">
        <f>IF($D1080="", "", COUNTIF($D$11:$D$2510, "&gt;"&amp;$D1080)+1+COUNTIF($D$11:$D1080, $D1080)-1)</f>
        <v/>
      </c>
      <c r="AH1080" s="92" t="str">
        <f t="shared" si="184"/>
        <v/>
      </c>
      <c r="AJ1080" s="26" t="str">
        <f t="shared" si="185"/>
        <v/>
      </c>
      <c r="AK1080" s="26" t="str">
        <f t="shared" si="186"/>
        <v/>
      </c>
    </row>
    <row r="1081" spans="1:37" x14ac:dyDescent="0.25">
      <c r="A1081" s="97"/>
      <c r="B1081" s="26" t="str">
        <f t="shared" si="176"/>
        <v/>
      </c>
      <c r="C1081" s="97"/>
      <c r="D1081" s="123"/>
      <c r="E1081" s="124"/>
      <c r="F1081" s="125"/>
      <c r="G1081" s="97"/>
      <c r="H1081" s="24" t="str">
        <f>IF($E1081="", "", IFERROR(ROUND($E1081*INDEX('Intro &amp; Setup'!$BY$8:$BY$9, MATCH($E$8, 'Intro &amp; Setup'!$BX$8:$BX$9, 0)), 2), ""))</f>
        <v/>
      </c>
      <c r="I1081" s="18" t="str">
        <f>IF(OR($E1081="", $F1081=""), "", IF($E$8='Intro &amp; Setup'!$BX$9, $F1081/$E1081, IF($H$8='Intro &amp; Setup'!$BX$9, $F1081/$H1081, "")))</f>
        <v/>
      </c>
      <c r="J1081" s="21" t="str">
        <f>IF(OR($E1081="", $F1081=""), "", IF($E$8='Intro &amp; Setup'!$BX$8, $F1081/$E1081, IF($H$8='Intro &amp; Setup'!$BX$8, $F1081/$H1081, "")))</f>
        <v/>
      </c>
      <c r="K1081" s="97"/>
      <c r="L1081" s="42" t="str">
        <f t="array" ref="L1081">IF($W1081="", "", IFERROR(INDEX('Standard Runs'!$D$11:$D$65, MATCH(1, ('Standard Runs'!$F$11:$F$65&lt;=E1081)*('Standard Runs'!$G$11:$G$65&gt;=E1081), 0)), ""))</f>
        <v/>
      </c>
      <c r="M1081" s="45" t="str">
        <f t="shared" si="177"/>
        <v/>
      </c>
      <c r="N1081" s="97"/>
      <c r="O1081" s="52" t="str">
        <f t="shared" si="178"/>
        <v/>
      </c>
      <c r="P1081" s="53" t="str">
        <f>IF(OR($L1081="", $M1081=""), "", COUNTIFS($L$11:$L$2510, $L1081, $M$11:$M$2510, "&lt;"&amp;$M1081)+1+COUNTIFS($L$11:$L1081, $L1081, $M$11:$M1081, $M1081)-1)</f>
        <v/>
      </c>
      <c r="Q1081" s="97"/>
      <c r="R1081" s="57" t="str">
        <f t="array" ref="R1081">IF(OR($L1081="", $M1081=""), "", MIN(IF($L$11:$L$2510=$L1081, $M$11:$M$2510)))</f>
        <v/>
      </c>
      <c r="S1081" s="18" t="str">
        <f t="array" ref="S1081">IF(OR($L1081="", $M1081=""), "", AVERAGEIF($L$11:$L$2510, $L1081, $M$11:$M$2510))</f>
        <v/>
      </c>
      <c r="T1081" s="21" t="str">
        <f t="array" ref="T1081">IF(OR($L1081="", $M1081=""), "", MAX(IF($L$11:$L$2510=$L1081, $M$11:$M$2510)))</f>
        <v/>
      </c>
      <c r="U1081" s="97"/>
      <c r="W1081" s="26" t="str">
        <f t="shared" si="179"/>
        <v/>
      </c>
      <c r="X1081" s="26" t="str">
        <f t="shared" si="180"/>
        <v/>
      </c>
      <c r="Z1081" s="48" t="str">
        <f>IFERROR(INDEX('Standard Runs'!$E$11:$E$65, MATCH($L1081, 'Standard Runs'!$D$11:$D$65, 0)), "")</f>
        <v/>
      </c>
      <c r="AB1081" s="26" t="str">
        <f t="shared" si="181"/>
        <v/>
      </c>
      <c r="AC1081" s="26" t="str">
        <f t="shared" si="182"/>
        <v/>
      </c>
      <c r="AE1081" s="26" t="str">
        <f t="shared" si="183"/>
        <v/>
      </c>
      <c r="AG1081" s="26" t="str">
        <f>IF($D1081="", "", COUNTIF($D$11:$D$2510, "&gt;"&amp;$D1081)+1+COUNTIF($D$11:$D1081, $D1081)-1)</f>
        <v/>
      </c>
      <c r="AH1081" s="92" t="str">
        <f t="shared" si="184"/>
        <v/>
      </c>
      <c r="AJ1081" s="26" t="str">
        <f t="shared" si="185"/>
        <v/>
      </c>
      <c r="AK1081" s="26" t="str">
        <f t="shared" si="186"/>
        <v/>
      </c>
    </row>
    <row r="1082" spans="1:37" x14ac:dyDescent="0.25">
      <c r="A1082" s="97"/>
      <c r="B1082" s="26" t="str">
        <f t="shared" si="176"/>
        <v/>
      </c>
      <c r="C1082" s="97"/>
      <c r="D1082" s="123"/>
      <c r="E1082" s="124"/>
      <c r="F1082" s="125"/>
      <c r="G1082" s="97"/>
      <c r="H1082" s="24" t="str">
        <f>IF($E1082="", "", IFERROR(ROUND($E1082*INDEX('Intro &amp; Setup'!$BY$8:$BY$9, MATCH($E$8, 'Intro &amp; Setup'!$BX$8:$BX$9, 0)), 2), ""))</f>
        <v/>
      </c>
      <c r="I1082" s="18" t="str">
        <f>IF(OR($E1082="", $F1082=""), "", IF($E$8='Intro &amp; Setup'!$BX$9, $F1082/$E1082, IF($H$8='Intro &amp; Setup'!$BX$9, $F1082/$H1082, "")))</f>
        <v/>
      </c>
      <c r="J1082" s="21" t="str">
        <f>IF(OR($E1082="", $F1082=""), "", IF($E$8='Intro &amp; Setup'!$BX$8, $F1082/$E1082, IF($H$8='Intro &amp; Setup'!$BX$8, $F1082/$H1082, "")))</f>
        <v/>
      </c>
      <c r="K1082" s="97"/>
      <c r="L1082" s="42" t="str">
        <f t="array" ref="L1082">IF($W1082="", "", IFERROR(INDEX('Standard Runs'!$D$11:$D$65, MATCH(1, ('Standard Runs'!$F$11:$F$65&lt;=E1082)*('Standard Runs'!$G$11:$G$65&gt;=E1082), 0)), ""))</f>
        <v/>
      </c>
      <c r="M1082" s="45" t="str">
        <f t="shared" si="177"/>
        <v/>
      </c>
      <c r="N1082" s="97"/>
      <c r="O1082" s="52" t="str">
        <f t="shared" si="178"/>
        <v/>
      </c>
      <c r="P1082" s="53" t="str">
        <f>IF(OR($L1082="", $M1082=""), "", COUNTIFS($L$11:$L$2510, $L1082, $M$11:$M$2510, "&lt;"&amp;$M1082)+1+COUNTIFS($L$11:$L1082, $L1082, $M$11:$M1082, $M1082)-1)</f>
        <v/>
      </c>
      <c r="Q1082" s="97"/>
      <c r="R1082" s="57" t="str">
        <f t="array" ref="R1082">IF(OR($L1082="", $M1082=""), "", MIN(IF($L$11:$L$2510=$L1082, $M$11:$M$2510)))</f>
        <v/>
      </c>
      <c r="S1082" s="18" t="str">
        <f t="array" ref="S1082">IF(OR($L1082="", $M1082=""), "", AVERAGEIF($L$11:$L$2510, $L1082, $M$11:$M$2510))</f>
        <v/>
      </c>
      <c r="T1082" s="21" t="str">
        <f t="array" ref="T1082">IF(OR($L1082="", $M1082=""), "", MAX(IF($L$11:$L$2510=$L1082, $M$11:$M$2510)))</f>
        <v/>
      </c>
      <c r="U1082" s="97"/>
      <c r="W1082" s="26" t="str">
        <f t="shared" si="179"/>
        <v/>
      </c>
      <c r="X1082" s="26" t="str">
        <f t="shared" si="180"/>
        <v/>
      </c>
      <c r="Z1082" s="48" t="str">
        <f>IFERROR(INDEX('Standard Runs'!$E$11:$E$65, MATCH($L1082, 'Standard Runs'!$D$11:$D$65, 0)), "")</f>
        <v/>
      </c>
      <c r="AB1082" s="26" t="str">
        <f t="shared" si="181"/>
        <v/>
      </c>
      <c r="AC1082" s="26" t="str">
        <f t="shared" si="182"/>
        <v/>
      </c>
      <c r="AE1082" s="26" t="str">
        <f t="shared" si="183"/>
        <v/>
      </c>
      <c r="AG1082" s="26" t="str">
        <f>IF($D1082="", "", COUNTIF($D$11:$D$2510, "&gt;"&amp;$D1082)+1+COUNTIF($D$11:$D1082, $D1082)-1)</f>
        <v/>
      </c>
      <c r="AH1082" s="92" t="str">
        <f t="shared" si="184"/>
        <v/>
      </c>
      <c r="AJ1082" s="26" t="str">
        <f t="shared" si="185"/>
        <v/>
      </c>
      <c r="AK1082" s="26" t="str">
        <f t="shared" si="186"/>
        <v/>
      </c>
    </row>
    <row r="1083" spans="1:37" x14ac:dyDescent="0.25">
      <c r="A1083" s="97"/>
      <c r="B1083" s="26" t="str">
        <f t="shared" si="176"/>
        <v/>
      </c>
      <c r="C1083" s="97"/>
      <c r="D1083" s="123"/>
      <c r="E1083" s="124"/>
      <c r="F1083" s="125"/>
      <c r="G1083" s="97"/>
      <c r="H1083" s="24" t="str">
        <f>IF($E1083="", "", IFERROR(ROUND($E1083*INDEX('Intro &amp; Setup'!$BY$8:$BY$9, MATCH($E$8, 'Intro &amp; Setup'!$BX$8:$BX$9, 0)), 2), ""))</f>
        <v/>
      </c>
      <c r="I1083" s="18" t="str">
        <f>IF(OR($E1083="", $F1083=""), "", IF($E$8='Intro &amp; Setup'!$BX$9, $F1083/$E1083, IF($H$8='Intro &amp; Setup'!$BX$9, $F1083/$H1083, "")))</f>
        <v/>
      </c>
      <c r="J1083" s="21" t="str">
        <f>IF(OR($E1083="", $F1083=""), "", IF($E$8='Intro &amp; Setup'!$BX$8, $F1083/$E1083, IF($H$8='Intro &amp; Setup'!$BX$8, $F1083/$H1083, "")))</f>
        <v/>
      </c>
      <c r="K1083" s="97"/>
      <c r="L1083" s="42" t="str">
        <f t="array" ref="L1083">IF($W1083="", "", IFERROR(INDEX('Standard Runs'!$D$11:$D$65, MATCH(1, ('Standard Runs'!$F$11:$F$65&lt;=E1083)*('Standard Runs'!$G$11:$G$65&gt;=E1083), 0)), ""))</f>
        <v/>
      </c>
      <c r="M1083" s="45" t="str">
        <f t="shared" si="177"/>
        <v/>
      </c>
      <c r="N1083" s="97"/>
      <c r="O1083" s="52" t="str">
        <f t="shared" si="178"/>
        <v/>
      </c>
      <c r="P1083" s="53" t="str">
        <f>IF(OR($L1083="", $M1083=""), "", COUNTIFS($L$11:$L$2510, $L1083, $M$11:$M$2510, "&lt;"&amp;$M1083)+1+COUNTIFS($L$11:$L1083, $L1083, $M$11:$M1083, $M1083)-1)</f>
        <v/>
      </c>
      <c r="Q1083" s="97"/>
      <c r="R1083" s="57" t="str">
        <f t="array" ref="R1083">IF(OR($L1083="", $M1083=""), "", MIN(IF($L$11:$L$2510=$L1083, $M$11:$M$2510)))</f>
        <v/>
      </c>
      <c r="S1083" s="18" t="str">
        <f t="array" ref="S1083">IF(OR($L1083="", $M1083=""), "", AVERAGEIF($L$11:$L$2510, $L1083, $M$11:$M$2510))</f>
        <v/>
      </c>
      <c r="T1083" s="21" t="str">
        <f t="array" ref="T1083">IF(OR($L1083="", $M1083=""), "", MAX(IF($L$11:$L$2510=$L1083, $M$11:$M$2510)))</f>
        <v/>
      </c>
      <c r="U1083" s="97"/>
      <c r="W1083" s="26" t="str">
        <f t="shared" si="179"/>
        <v/>
      </c>
      <c r="X1083" s="26" t="str">
        <f t="shared" si="180"/>
        <v/>
      </c>
      <c r="Z1083" s="48" t="str">
        <f>IFERROR(INDEX('Standard Runs'!$E$11:$E$65, MATCH($L1083, 'Standard Runs'!$D$11:$D$65, 0)), "")</f>
        <v/>
      </c>
      <c r="AB1083" s="26" t="str">
        <f t="shared" si="181"/>
        <v/>
      </c>
      <c r="AC1083" s="26" t="str">
        <f t="shared" si="182"/>
        <v/>
      </c>
      <c r="AE1083" s="26" t="str">
        <f t="shared" si="183"/>
        <v/>
      </c>
      <c r="AG1083" s="26" t="str">
        <f>IF($D1083="", "", COUNTIF($D$11:$D$2510, "&gt;"&amp;$D1083)+1+COUNTIF($D$11:$D1083, $D1083)-1)</f>
        <v/>
      </c>
      <c r="AH1083" s="92" t="str">
        <f t="shared" si="184"/>
        <v/>
      </c>
      <c r="AJ1083" s="26" t="str">
        <f t="shared" si="185"/>
        <v/>
      </c>
      <c r="AK1083" s="26" t="str">
        <f t="shared" si="186"/>
        <v/>
      </c>
    </row>
    <row r="1084" spans="1:37" x14ac:dyDescent="0.25">
      <c r="A1084" s="97"/>
      <c r="B1084" s="26" t="str">
        <f t="shared" si="176"/>
        <v/>
      </c>
      <c r="C1084" s="97"/>
      <c r="D1084" s="123"/>
      <c r="E1084" s="124"/>
      <c r="F1084" s="125"/>
      <c r="G1084" s="97"/>
      <c r="H1084" s="24" t="str">
        <f>IF($E1084="", "", IFERROR(ROUND($E1084*INDEX('Intro &amp; Setup'!$BY$8:$BY$9, MATCH($E$8, 'Intro &amp; Setup'!$BX$8:$BX$9, 0)), 2), ""))</f>
        <v/>
      </c>
      <c r="I1084" s="18" t="str">
        <f>IF(OR($E1084="", $F1084=""), "", IF($E$8='Intro &amp; Setup'!$BX$9, $F1084/$E1084, IF($H$8='Intro &amp; Setup'!$BX$9, $F1084/$H1084, "")))</f>
        <v/>
      </c>
      <c r="J1084" s="21" t="str">
        <f>IF(OR($E1084="", $F1084=""), "", IF($E$8='Intro &amp; Setup'!$BX$8, $F1084/$E1084, IF($H$8='Intro &amp; Setup'!$BX$8, $F1084/$H1084, "")))</f>
        <v/>
      </c>
      <c r="K1084" s="97"/>
      <c r="L1084" s="42" t="str">
        <f t="array" ref="L1084">IF($W1084="", "", IFERROR(INDEX('Standard Runs'!$D$11:$D$65, MATCH(1, ('Standard Runs'!$F$11:$F$65&lt;=E1084)*('Standard Runs'!$G$11:$G$65&gt;=E1084), 0)), ""))</f>
        <v/>
      </c>
      <c r="M1084" s="45" t="str">
        <f t="shared" si="177"/>
        <v/>
      </c>
      <c r="N1084" s="97"/>
      <c r="O1084" s="52" t="str">
        <f t="shared" si="178"/>
        <v/>
      </c>
      <c r="P1084" s="53" t="str">
        <f>IF(OR($L1084="", $M1084=""), "", COUNTIFS($L$11:$L$2510, $L1084, $M$11:$M$2510, "&lt;"&amp;$M1084)+1+COUNTIFS($L$11:$L1084, $L1084, $M$11:$M1084, $M1084)-1)</f>
        <v/>
      </c>
      <c r="Q1084" s="97"/>
      <c r="R1084" s="57" t="str">
        <f t="array" ref="R1084">IF(OR($L1084="", $M1084=""), "", MIN(IF($L$11:$L$2510=$L1084, $M$11:$M$2510)))</f>
        <v/>
      </c>
      <c r="S1084" s="18" t="str">
        <f t="array" ref="S1084">IF(OR($L1084="", $M1084=""), "", AVERAGEIF($L$11:$L$2510, $L1084, $M$11:$M$2510))</f>
        <v/>
      </c>
      <c r="T1084" s="21" t="str">
        <f t="array" ref="T1084">IF(OR($L1084="", $M1084=""), "", MAX(IF($L$11:$L$2510=$L1084, $M$11:$M$2510)))</f>
        <v/>
      </c>
      <c r="U1084" s="97"/>
      <c r="W1084" s="26" t="str">
        <f t="shared" si="179"/>
        <v/>
      </c>
      <c r="X1084" s="26" t="str">
        <f t="shared" si="180"/>
        <v/>
      </c>
      <c r="Z1084" s="48" t="str">
        <f>IFERROR(INDEX('Standard Runs'!$E$11:$E$65, MATCH($L1084, 'Standard Runs'!$D$11:$D$65, 0)), "")</f>
        <v/>
      </c>
      <c r="AB1084" s="26" t="str">
        <f t="shared" si="181"/>
        <v/>
      </c>
      <c r="AC1084" s="26" t="str">
        <f t="shared" si="182"/>
        <v/>
      </c>
      <c r="AE1084" s="26" t="str">
        <f t="shared" si="183"/>
        <v/>
      </c>
      <c r="AG1084" s="26" t="str">
        <f>IF($D1084="", "", COUNTIF($D$11:$D$2510, "&gt;"&amp;$D1084)+1+COUNTIF($D$11:$D1084, $D1084)-1)</f>
        <v/>
      </c>
      <c r="AH1084" s="92" t="str">
        <f t="shared" si="184"/>
        <v/>
      </c>
      <c r="AJ1084" s="26" t="str">
        <f t="shared" si="185"/>
        <v/>
      </c>
      <c r="AK1084" s="26" t="str">
        <f t="shared" si="186"/>
        <v/>
      </c>
    </row>
    <row r="1085" spans="1:37" x14ac:dyDescent="0.25">
      <c r="A1085" s="97"/>
      <c r="B1085" s="26" t="str">
        <f t="shared" si="176"/>
        <v/>
      </c>
      <c r="C1085" s="97"/>
      <c r="D1085" s="123"/>
      <c r="E1085" s="124"/>
      <c r="F1085" s="125"/>
      <c r="G1085" s="97"/>
      <c r="H1085" s="24" t="str">
        <f>IF($E1085="", "", IFERROR(ROUND($E1085*INDEX('Intro &amp; Setup'!$BY$8:$BY$9, MATCH($E$8, 'Intro &amp; Setup'!$BX$8:$BX$9, 0)), 2), ""))</f>
        <v/>
      </c>
      <c r="I1085" s="18" t="str">
        <f>IF(OR($E1085="", $F1085=""), "", IF($E$8='Intro &amp; Setup'!$BX$9, $F1085/$E1085, IF($H$8='Intro &amp; Setup'!$BX$9, $F1085/$H1085, "")))</f>
        <v/>
      </c>
      <c r="J1085" s="21" t="str">
        <f>IF(OR($E1085="", $F1085=""), "", IF($E$8='Intro &amp; Setup'!$BX$8, $F1085/$E1085, IF($H$8='Intro &amp; Setup'!$BX$8, $F1085/$H1085, "")))</f>
        <v/>
      </c>
      <c r="K1085" s="97"/>
      <c r="L1085" s="42" t="str">
        <f t="array" ref="L1085">IF($W1085="", "", IFERROR(INDEX('Standard Runs'!$D$11:$D$65, MATCH(1, ('Standard Runs'!$F$11:$F$65&lt;=E1085)*('Standard Runs'!$G$11:$G$65&gt;=E1085), 0)), ""))</f>
        <v/>
      </c>
      <c r="M1085" s="45" t="str">
        <f t="shared" si="177"/>
        <v/>
      </c>
      <c r="N1085" s="97"/>
      <c r="O1085" s="52" t="str">
        <f t="shared" si="178"/>
        <v/>
      </c>
      <c r="P1085" s="53" t="str">
        <f>IF(OR($L1085="", $M1085=""), "", COUNTIFS($L$11:$L$2510, $L1085, $M$11:$M$2510, "&lt;"&amp;$M1085)+1+COUNTIFS($L$11:$L1085, $L1085, $M$11:$M1085, $M1085)-1)</f>
        <v/>
      </c>
      <c r="Q1085" s="97"/>
      <c r="R1085" s="57" t="str">
        <f t="array" ref="R1085">IF(OR($L1085="", $M1085=""), "", MIN(IF($L$11:$L$2510=$L1085, $M$11:$M$2510)))</f>
        <v/>
      </c>
      <c r="S1085" s="18" t="str">
        <f t="array" ref="S1085">IF(OR($L1085="", $M1085=""), "", AVERAGEIF($L$11:$L$2510, $L1085, $M$11:$M$2510))</f>
        <v/>
      </c>
      <c r="T1085" s="21" t="str">
        <f t="array" ref="T1085">IF(OR($L1085="", $M1085=""), "", MAX(IF($L$11:$L$2510=$L1085, $M$11:$M$2510)))</f>
        <v/>
      </c>
      <c r="U1085" s="97"/>
      <c r="W1085" s="26" t="str">
        <f t="shared" si="179"/>
        <v/>
      </c>
      <c r="X1085" s="26" t="str">
        <f t="shared" si="180"/>
        <v/>
      </c>
      <c r="Z1085" s="48" t="str">
        <f>IFERROR(INDEX('Standard Runs'!$E$11:$E$65, MATCH($L1085, 'Standard Runs'!$D$11:$D$65, 0)), "")</f>
        <v/>
      </c>
      <c r="AB1085" s="26" t="str">
        <f t="shared" si="181"/>
        <v/>
      </c>
      <c r="AC1085" s="26" t="str">
        <f t="shared" si="182"/>
        <v/>
      </c>
      <c r="AE1085" s="26" t="str">
        <f t="shared" si="183"/>
        <v/>
      </c>
      <c r="AG1085" s="26" t="str">
        <f>IF($D1085="", "", COUNTIF($D$11:$D$2510, "&gt;"&amp;$D1085)+1+COUNTIF($D$11:$D1085, $D1085)-1)</f>
        <v/>
      </c>
      <c r="AH1085" s="92" t="str">
        <f t="shared" si="184"/>
        <v/>
      </c>
      <c r="AJ1085" s="26" t="str">
        <f t="shared" si="185"/>
        <v/>
      </c>
      <c r="AK1085" s="26" t="str">
        <f t="shared" si="186"/>
        <v/>
      </c>
    </row>
    <row r="1086" spans="1:37" x14ac:dyDescent="0.25">
      <c r="A1086" s="97"/>
      <c r="B1086" s="26" t="str">
        <f t="shared" si="176"/>
        <v/>
      </c>
      <c r="C1086" s="97"/>
      <c r="D1086" s="123"/>
      <c r="E1086" s="124"/>
      <c r="F1086" s="125"/>
      <c r="G1086" s="97"/>
      <c r="H1086" s="24" t="str">
        <f>IF($E1086="", "", IFERROR(ROUND($E1086*INDEX('Intro &amp; Setup'!$BY$8:$BY$9, MATCH($E$8, 'Intro &amp; Setup'!$BX$8:$BX$9, 0)), 2), ""))</f>
        <v/>
      </c>
      <c r="I1086" s="18" t="str">
        <f>IF(OR($E1086="", $F1086=""), "", IF($E$8='Intro &amp; Setup'!$BX$9, $F1086/$E1086, IF($H$8='Intro &amp; Setup'!$BX$9, $F1086/$H1086, "")))</f>
        <v/>
      </c>
      <c r="J1086" s="21" t="str">
        <f>IF(OR($E1086="", $F1086=""), "", IF($E$8='Intro &amp; Setup'!$BX$8, $F1086/$E1086, IF($H$8='Intro &amp; Setup'!$BX$8, $F1086/$H1086, "")))</f>
        <v/>
      </c>
      <c r="K1086" s="97"/>
      <c r="L1086" s="42" t="str">
        <f t="array" ref="L1086">IF($W1086="", "", IFERROR(INDEX('Standard Runs'!$D$11:$D$65, MATCH(1, ('Standard Runs'!$F$11:$F$65&lt;=E1086)*('Standard Runs'!$G$11:$G$65&gt;=E1086), 0)), ""))</f>
        <v/>
      </c>
      <c r="M1086" s="45" t="str">
        <f t="shared" si="177"/>
        <v/>
      </c>
      <c r="N1086" s="97"/>
      <c r="O1086" s="52" t="str">
        <f t="shared" si="178"/>
        <v/>
      </c>
      <c r="P1086" s="53" t="str">
        <f>IF(OR($L1086="", $M1086=""), "", COUNTIFS($L$11:$L$2510, $L1086, $M$11:$M$2510, "&lt;"&amp;$M1086)+1+COUNTIFS($L$11:$L1086, $L1086, $M$11:$M1086, $M1086)-1)</f>
        <v/>
      </c>
      <c r="Q1086" s="97"/>
      <c r="R1086" s="57" t="str">
        <f t="array" ref="R1086">IF(OR($L1086="", $M1086=""), "", MIN(IF($L$11:$L$2510=$L1086, $M$11:$M$2510)))</f>
        <v/>
      </c>
      <c r="S1086" s="18" t="str">
        <f t="array" ref="S1086">IF(OR($L1086="", $M1086=""), "", AVERAGEIF($L$11:$L$2510, $L1086, $M$11:$M$2510))</f>
        <v/>
      </c>
      <c r="T1086" s="21" t="str">
        <f t="array" ref="T1086">IF(OR($L1086="", $M1086=""), "", MAX(IF($L$11:$L$2510=$L1086, $M$11:$M$2510)))</f>
        <v/>
      </c>
      <c r="U1086" s="97"/>
      <c r="W1086" s="26" t="str">
        <f t="shared" si="179"/>
        <v/>
      </c>
      <c r="X1086" s="26" t="str">
        <f t="shared" si="180"/>
        <v/>
      </c>
      <c r="Z1086" s="48" t="str">
        <f>IFERROR(INDEX('Standard Runs'!$E$11:$E$65, MATCH($L1086, 'Standard Runs'!$D$11:$D$65, 0)), "")</f>
        <v/>
      </c>
      <c r="AB1086" s="26" t="str">
        <f t="shared" si="181"/>
        <v/>
      </c>
      <c r="AC1086" s="26" t="str">
        <f t="shared" si="182"/>
        <v/>
      </c>
      <c r="AE1086" s="26" t="str">
        <f t="shared" si="183"/>
        <v/>
      </c>
      <c r="AG1086" s="26" t="str">
        <f>IF($D1086="", "", COUNTIF($D$11:$D$2510, "&gt;"&amp;$D1086)+1+COUNTIF($D$11:$D1086, $D1086)-1)</f>
        <v/>
      </c>
      <c r="AH1086" s="92" t="str">
        <f t="shared" si="184"/>
        <v/>
      </c>
      <c r="AJ1086" s="26" t="str">
        <f t="shared" si="185"/>
        <v/>
      </c>
      <c r="AK1086" s="26" t="str">
        <f t="shared" si="186"/>
        <v/>
      </c>
    </row>
    <row r="1087" spans="1:37" x14ac:dyDescent="0.25">
      <c r="A1087" s="97"/>
      <c r="B1087" s="26" t="str">
        <f t="shared" si="176"/>
        <v/>
      </c>
      <c r="C1087" s="97"/>
      <c r="D1087" s="123"/>
      <c r="E1087" s="124"/>
      <c r="F1087" s="125"/>
      <c r="G1087" s="97"/>
      <c r="H1087" s="24" t="str">
        <f>IF($E1087="", "", IFERROR(ROUND($E1087*INDEX('Intro &amp; Setup'!$BY$8:$BY$9, MATCH($E$8, 'Intro &amp; Setup'!$BX$8:$BX$9, 0)), 2), ""))</f>
        <v/>
      </c>
      <c r="I1087" s="18" t="str">
        <f>IF(OR($E1087="", $F1087=""), "", IF($E$8='Intro &amp; Setup'!$BX$9, $F1087/$E1087, IF($H$8='Intro &amp; Setup'!$BX$9, $F1087/$H1087, "")))</f>
        <v/>
      </c>
      <c r="J1087" s="21" t="str">
        <f>IF(OR($E1087="", $F1087=""), "", IF($E$8='Intro &amp; Setup'!$BX$8, $F1087/$E1087, IF($H$8='Intro &amp; Setup'!$BX$8, $F1087/$H1087, "")))</f>
        <v/>
      </c>
      <c r="K1087" s="97"/>
      <c r="L1087" s="42" t="str">
        <f t="array" ref="L1087">IF($W1087="", "", IFERROR(INDEX('Standard Runs'!$D$11:$D$65, MATCH(1, ('Standard Runs'!$F$11:$F$65&lt;=E1087)*('Standard Runs'!$G$11:$G$65&gt;=E1087), 0)), ""))</f>
        <v/>
      </c>
      <c r="M1087" s="45" t="str">
        <f t="shared" si="177"/>
        <v/>
      </c>
      <c r="N1087" s="97"/>
      <c r="O1087" s="52" t="str">
        <f t="shared" si="178"/>
        <v/>
      </c>
      <c r="P1087" s="53" t="str">
        <f>IF(OR($L1087="", $M1087=""), "", COUNTIFS($L$11:$L$2510, $L1087, $M$11:$M$2510, "&lt;"&amp;$M1087)+1+COUNTIFS($L$11:$L1087, $L1087, $M$11:$M1087, $M1087)-1)</f>
        <v/>
      </c>
      <c r="Q1087" s="97"/>
      <c r="R1087" s="57" t="str">
        <f t="array" ref="R1087">IF(OR($L1087="", $M1087=""), "", MIN(IF($L$11:$L$2510=$L1087, $M$11:$M$2510)))</f>
        <v/>
      </c>
      <c r="S1087" s="18" t="str">
        <f t="array" ref="S1087">IF(OR($L1087="", $M1087=""), "", AVERAGEIF($L$11:$L$2510, $L1087, $M$11:$M$2510))</f>
        <v/>
      </c>
      <c r="T1087" s="21" t="str">
        <f t="array" ref="T1087">IF(OR($L1087="", $M1087=""), "", MAX(IF($L$11:$L$2510=$L1087, $M$11:$M$2510)))</f>
        <v/>
      </c>
      <c r="U1087" s="97"/>
      <c r="W1087" s="26" t="str">
        <f t="shared" si="179"/>
        <v/>
      </c>
      <c r="X1087" s="26" t="str">
        <f t="shared" si="180"/>
        <v/>
      </c>
      <c r="Z1087" s="48" t="str">
        <f>IFERROR(INDEX('Standard Runs'!$E$11:$E$65, MATCH($L1087, 'Standard Runs'!$D$11:$D$65, 0)), "")</f>
        <v/>
      </c>
      <c r="AB1087" s="26" t="str">
        <f t="shared" si="181"/>
        <v/>
      </c>
      <c r="AC1087" s="26" t="str">
        <f t="shared" si="182"/>
        <v/>
      </c>
      <c r="AE1087" s="26" t="str">
        <f t="shared" si="183"/>
        <v/>
      </c>
      <c r="AG1087" s="26" t="str">
        <f>IF($D1087="", "", COUNTIF($D$11:$D$2510, "&gt;"&amp;$D1087)+1+COUNTIF($D$11:$D1087, $D1087)-1)</f>
        <v/>
      </c>
      <c r="AH1087" s="92" t="str">
        <f t="shared" si="184"/>
        <v/>
      </c>
      <c r="AJ1087" s="26" t="str">
        <f t="shared" si="185"/>
        <v/>
      </c>
      <c r="AK1087" s="26" t="str">
        <f t="shared" si="186"/>
        <v/>
      </c>
    </row>
    <row r="1088" spans="1:37" x14ac:dyDescent="0.25">
      <c r="A1088" s="97"/>
      <c r="B1088" s="26" t="str">
        <f t="shared" si="176"/>
        <v/>
      </c>
      <c r="C1088" s="97"/>
      <c r="D1088" s="123"/>
      <c r="E1088" s="124"/>
      <c r="F1088" s="125"/>
      <c r="G1088" s="97"/>
      <c r="H1088" s="24" t="str">
        <f>IF($E1088="", "", IFERROR(ROUND($E1088*INDEX('Intro &amp; Setup'!$BY$8:$BY$9, MATCH($E$8, 'Intro &amp; Setup'!$BX$8:$BX$9, 0)), 2), ""))</f>
        <v/>
      </c>
      <c r="I1088" s="18" t="str">
        <f>IF(OR($E1088="", $F1088=""), "", IF($E$8='Intro &amp; Setup'!$BX$9, $F1088/$E1088, IF($H$8='Intro &amp; Setup'!$BX$9, $F1088/$H1088, "")))</f>
        <v/>
      </c>
      <c r="J1088" s="21" t="str">
        <f>IF(OR($E1088="", $F1088=""), "", IF($E$8='Intro &amp; Setup'!$BX$8, $F1088/$E1088, IF($H$8='Intro &amp; Setup'!$BX$8, $F1088/$H1088, "")))</f>
        <v/>
      </c>
      <c r="K1088" s="97"/>
      <c r="L1088" s="42" t="str">
        <f t="array" ref="L1088">IF($W1088="", "", IFERROR(INDEX('Standard Runs'!$D$11:$D$65, MATCH(1, ('Standard Runs'!$F$11:$F$65&lt;=E1088)*('Standard Runs'!$G$11:$G$65&gt;=E1088), 0)), ""))</f>
        <v/>
      </c>
      <c r="M1088" s="45" t="str">
        <f t="shared" si="177"/>
        <v/>
      </c>
      <c r="N1088" s="97"/>
      <c r="O1088" s="52" t="str">
        <f t="shared" si="178"/>
        <v/>
      </c>
      <c r="P1088" s="53" t="str">
        <f>IF(OR($L1088="", $M1088=""), "", COUNTIFS($L$11:$L$2510, $L1088, $M$11:$M$2510, "&lt;"&amp;$M1088)+1+COUNTIFS($L$11:$L1088, $L1088, $M$11:$M1088, $M1088)-1)</f>
        <v/>
      </c>
      <c r="Q1088" s="97"/>
      <c r="R1088" s="57" t="str">
        <f t="array" ref="R1088">IF(OR($L1088="", $M1088=""), "", MIN(IF($L$11:$L$2510=$L1088, $M$11:$M$2510)))</f>
        <v/>
      </c>
      <c r="S1088" s="18" t="str">
        <f t="array" ref="S1088">IF(OR($L1088="", $M1088=""), "", AVERAGEIF($L$11:$L$2510, $L1088, $M$11:$M$2510))</f>
        <v/>
      </c>
      <c r="T1088" s="21" t="str">
        <f t="array" ref="T1088">IF(OR($L1088="", $M1088=""), "", MAX(IF($L$11:$L$2510=$L1088, $M$11:$M$2510)))</f>
        <v/>
      </c>
      <c r="U1088" s="97"/>
      <c r="W1088" s="26" t="str">
        <f t="shared" si="179"/>
        <v/>
      </c>
      <c r="X1088" s="26" t="str">
        <f t="shared" si="180"/>
        <v/>
      </c>
      <c r="Z1088" s="48" t="str">
        <f>IFERROR(INDEX('Standard Runs'!$E$11:$E$65, MATCH($L1088, 'Standard Runs'!$D$11:$D$65, 0)), "")</f>
        <v/>
      </c>
      <c r="AB1088" s="26" t="str">
        <f t="shared" si="181"/>
        <v/>
      </c>
      <c r="AC1088" s="26" t="str">
        <f t="shared" si="182"/>
        <v/>
      </c>
      <c r="AE1088" s="26" t="str">
        <f t="shared" si="183"/>
        <v/>
      </c>
      <c r="AG1088" s="26" t="str">
        <f>IF($D1088="", "", COUNTIF($D$11:$D$2510, "&gt;"&amp;$D1088)+1+COUNTIF($D$11:$D1088, $D1088)-1)</f>
        <v/>
      </c>
      <c r="AH1088" s="92" t="str">
        <f t="shared" si="184"/>
        <v/>
      </c>
      <c r="AJ1088" s="26" t="str">
        <f t="shared" si="185"/>
        <v/>
      </c>
      <c r="AK1088" s="26" t="str">
        <f t="shared" si="186"/>
        <v/>
      </c>
    </row>
    <row r="1089" spans="1:37" x14ac:dyDescent="0.25">
      <c r="A1089" s="97"/>
      <c r="B1089" s="26" t="str">
        <f t="shared" si="176"/>
        <v/>
      </c>
      <c r="C1089" s="97"/>
      <c r="D1089" s="123"/>
      <c r="E1089" s="124"/>
      <c r="F1089" s="125"/>
      <c r="G1089" s="97"/>
      <c r="H1089" s="24" t="str">
        <f>IF($E1089="", "", IFERROR(ROUND($E1089*INDEX('Intro &amp; Setup'!$BY$8:$BY$9, MATCH($E$8, 'Intro &amp; Setup'!$BX$8:$BX$9, 0)), 2), ""))</f>
        <v/>
      </c>
      <c r="I1089" s="18" t="str">
        <f>IF(OR($E1089="", $F1089=""), "", IF($E$8='Intro &amp; Setup'!$BX$9, $F1089/$E1089, IF($H$8='Intro &amp; Setup'!$BX$9, $F1089/$H1089, "")))</f>
        <v/>
      </c>
      <c r="J1089" s="21" t="str">
        <f>IF(OR($E1089="", $F1089=""), "", IF($E$8='Intro &amp; Setup'!$BX$8, $F1089/$E1089, IF($H$8='Intro &amp; Setup'!$BX$8, $F1089/$H1089, "")))</f>
        <v/>
      </c>
      <c r="K1089" s="97"/>
      <c r="L1089" s="42" t="str">
        <f t="array" ref="L1089">IF($W1089="", "", IFERROR(INDEX('Standard Runs'!$D$11:$D$65, MATCH(1, ('Standard Runs'!$F$11:$F$65&lt;=E1089)*('Standard Runs'!$G$11:$G$65&gt;=E1089), 0)), ""))</f>
        <v/>
      </c>
      <c r="M1089" s="45" t="str">
        <f t="shared" si="177"/>
        <v/>
      </c>
      <c r="N1089" s="97"/>
      <c r="O1089" s="52" t="str">
        <f t="shared" si="178"/>
        <v/>
      </c>
      <c r="P1089" s="53" t="str">
        <f>IF(OR($L1089="", $M1089=""), "", COUNTIFS($L$11:$L$2510, $L1089, $M$11:$M$2510, "&lt;"&amp;$M1089)+1+COUNTIFS($L$11:$L1089, $L1089, $M$11:$M1089, $M1089)-1)</f>
        <v/>
      </c>
      <c r="Q1089" s="97"/>
      <c r="R1089" s="57" t="str">
        <f t="array" ref="R1089">IF(OR($L1089="", $M1089=""), "", MIN(IF($L$11:$L$2510=$L1089, $M$11:$M$2510)))</f>
        <v/>
      </c>
      <c r="S1089" s="18" t="str">
        <f t="array" ref="S1089">IF(OR($L1089="", $M1089=""), "", AVERAGEIF($L$11:$L$2510, $L1089, $M$11:$M$2510))</f>
        <v/>
      </c>
      <c r="T1089" s="21" t="str">
        <f t="array" ref="T1089">IF(OR($L1089="", $M1089=""), "", MAX(IF($L$11:$L$2510=$L1089, $M$11:$M$2510)))</f>
        <v/>
      </c>
      <c r="U1089" s="97"/>
      <c r="W1089" s="26" t="str">
        <f t="shared" si="179"/>
        <v/>
      </c>
      <c r="X1089" s="26" t="str">
        <f t="shared" si="180"/>
        <v/>
      </c>
      <c r="Z1089" s="48" t="str">
        <f>IFERROR(INDEX('Standard Runs'!$E$11:$E$65, MATCH($L1089, 'Standard Runs'!$D$11:$D$65, 0)), "")</f>
        <v/>
      </c>
      <c r="AB1089" s="26" t="str">
        <f t="shared" si="181"/>
        <v/>
      </c>
      <c r="AC1089" s="26" t="str">
        <f t="shared" si="182"/>
        <v/>
      </c>
      <c r="AE1089" s="26" t="str">
        <f t="shared" si="183"/>
        <v/>
      </c>
      <c r="AG1089" s="26" t="str">
        <f>IF($D1089="", "", COUNTIF($D$11:$D$2510, "&gt;"&amp;$D1089)+1+COUNTIF($D$11:$D1089, $D1089)-1)</f>
        <v/>
      </c>
      <c r="AH1089" s="92" t="str">
        <f t="shared" si="184"/>
        <v/>
      </c>
      <c r="AJ1089" s="26" t="str">
        <f t="shared" si="185"/>
        <v/>
      </c>
      <c r="AK1089" s="26" t="str">
        <f t="shared" si="186"/>
        <v/>
      </c>
    </row>
    <row r="1090" spans="1:37" x14ac:dyDescent="0.25">
      <c r="A1090" s="97"/>
      <c r="B1090" s="26" t="str">
        <f t="shared" si="176"/>
        <v/>
      </c>
      <c r="C1090" s="97"/>
      <c r="D1090" s="123"/>
      <c r="E1090" s="124"/>
      <c r="F1090" s="125"/>
      <c r="G1090" s="97"/>
      <c r="H1090" s="24" t="str">
        <f>IF($E1090="", "", IFERROR(ROUND($E1090*INDEX('Intro &amp; Setup'!$BY$8:$BY$9, MATCH($E$8, 'Intro &amp; Setup'!$BX$8:$BX$9, 0)), 2), ""))</f>
        <v/>
      </c>
      <c r="I1090" s="18" t="str">
        <f>IF(OR($E1090="", $F1090=""), "", IF($E$8='Intro &amp; Setup'!$BX$9, $F1090/$E1090, IF($H$8='Intro &amp; Setup'!$BX$9, $F1090/$H1090, "")))</f>
        <v/>
      </c>
      <c r="J1090" s="21" t="str">
        <f>IF(OR($E1090="", $F1090=""), "", IF($E$8='Intro &amp; Setup'!$BX$8, $F1090/$E1090, IF($H$8='Intro &amp; Setup'!$BX$8, $F1090/$H1090, "")))</f>
        <v/>
      </c>
      <c r="K1090" s="97"/>
      <c r="L1090" s="42" t="str">
        <f t="array" ref="L1090">IF($W1090="", "", IFERROR(INDEX('Standard Runs'!$D$11:$D$65, MATCH(1, ('Standard Runs'!$F$11:$F$65&lt;=E1090)*('Standard Runs'!$G$11:$G$65&gt;=E1090), 0)), ""))</f>
        <v/>
      </c>
      <c r="M1090" s="45" t="str">
        <f t="shared" si="177"/>
        <v/>
      </c>
      <c r="N1090" s="97"/>
      <c r="O1090" s="52" t="str">
        <f t="shared" si="178"/>
        <v/>
      </c>
      <c r="P1090" s="53" t="str">
        <f>IF(OR($L1090="", $M1090=""), "", COUNTIFS($L$11:$L$2510, $L1090, $M$11:$M$2510, "&lt;"&amp;$M1090)+1+COUNTIFS($L$11:$L1090, $L1090, $M$11:$M1090, $M1090)-1)</f>
        <v/>
      </c>
      <c r="Q1090" s="97"/>
      <c r="R1090" s="57" t="str">
        <f t="array" ref="R1090">IF(OR($L1090="", $M1090=""), "", MIN(IF($L$11:$L$2510=$L1090, $M$11:$M$2510)))</f>
        <v/>
      </c>
      <c r="S1090" s="18" t="str">
        <f t="array" ref="S1090">IF(OR($L1090="", $M1090=""), "", AVERAGEIF($L$11:$L$2510, $L1090, $M$11:$M$2510))</f>
        <v/>
      </c>
      <c r="T1090" s="21" t="str">
        <f t="array" ref="T1090">IF(OR($L1090="", $M1090=""), "", MAX(IF($L$11:$L$2510=$L1090, $M$11:$M$2510)))</f>
        <v/>
      </c>
      <c r="U1090" s="97"/>
      <c r="W1090" s="26" t="str">
        <f t="shared" si="179"/>
        <v/>
      </c>
      <c r="X1090" s="26" t="str">
        <f t="shared" si="180"/>
        <v/>
      </c>
      <c r="Z1090" s="48" t="str">
        <f>IFERROR(INDEX('Standard Runs'!$E$11:$E$65, MATCH($L1090, 'Standard Runs'!$D$11:$D$65, 0)), "")</f>
        <v/>
      </c>
      <c r="AB1090" s="26" t="str">
        <f t="shared" si="181"/>
        <v/>
      </c>
      <c r="AC1090" s="26" t="str">
        <f t="shared" si="182"/>
        <v/>
      </c>
      <c r="AE1090" s="26" t="str">
        <f t="shared" si="183"/>
        <v/>
      </c>
      <c r="AG1090" s="26" t="str">
        <f>IF($D1090="", "", COUNTIF($D$11:$D$2510, "&gt;"&amp;$D1090)+1+COUNTIF($D$11:$D1090, $D1090)-1)</f>
        <v/>
      </c>
      <c r="AH1090" s="92" t="str">
        <f t="shared" si="184"/>
        <v/>
      </c>
      <c r="AJ1090" s="26" t="str">
        <f t="shared" si="185"/>
        <v/>
      </c>
      <c r="AK1090" s="26" t="str">
        <f t="shared" si="186"/>
        <v/>
      </c>
    </row>
    <row r="1091" spans="1:37" x14ac:dyDescent="0.25">
      <c r="A1091" s="97"/>
      <c r="B1091" s="26" t="str">
        <f t="shared" si="176"/>
        <v/>
      </c>
      <c r="C1091" s="97"/>
      <c r="D1091" s="123"/>
      <c r="E1091" s="124"/>
      <c r="F1091" s="125"/>
      <c r="G1091" s="97"/>
      <c r="H1091" s="24" t="str">
        <f>IF($E1091="", "", IFERROR(ROUND($E1091*INDEX('Intro &amp; Setup'!$BY$8:$BY$9, MATCH($E$8, 'Intro &amp; Setup'!$BX$8:$BX$9, 0)), 2), ""))</f>
        <v/>
      </c>
      <c r="I1091" s="18" t="str">
        <f>IF(OR($E1091="", $F1091=""), "", IF($E$8='Intro &amp; Setup'!$BX$9, $F1091/$E1091, IF($H$8='Intro &amp; Setup'!$BX$9, $F1091/$H1091, "")))</f>
        <v/>
      </c>
      <c r="J1091" s="21" t="str">
        <f>IF(OR($E1091="", $F1091=""), "", IF($E$8='Intro &amp; Setup'!$BX$8, $F1091/$E1091, IF($H$8='Intro &amp; Setup'!$BX$8, $F1091/$H1091, "")))</f>
        <v/>
      </c>
      <c r="K1091" s="97"/>
      <c r="L1091" s="42" t="str">
        <f t="array" ref="L1091">IF($W1091="", "", IFERROR(INDEX('Standard Runs'!$D$11:$D$65, MATCH(1, ('Standard Runs'!$F$11:$F$65&lt;=E1091)*('Standard Runs'!$G$11:$G$65&gt;=E1091), 0)), ""))</f>
        <v/>
      </c>
      <c r="M1091" s="45" t="str">
        <f t="shared" si="177"/>
        <v/>
      </c>
      <c r="N1091" s="97"/>
      <c r="O1091" s="52" t="str">
        <f t="shared" si="178"/>
        <v/>
      </c>
      <c r="P1091" s="53" t="str">
        <f>IF(OR($L1091="", $M1091=""), "", COUNTIFS($L$11:$L$2510, $L1091, $M$11:$M$2510, "&lt;"&amp;$M1091)+1+COUNTIFS($L$11:$L1091, $L1091, $M$11:$M1091, $M1091)-1)</f>
        <v/>
      </c>
      <c r="Q1091" s="97"/>
      <c r="R1091" s="57" t="str">
        <f t="array" ref="R1091">IF(OR($L1091="", $M1091=""), "", MIN(IF($L$11:$L$2510=$L1091, $M$11:$M$2510)))</f>
        <v/>
      </c>
      <c r="S1091" s="18" t="str">
        <f t="array" ref="S1091">IF(OR($L1091="", $M1091=""), "", AVERAGEIF($L$11:$L$2510, $L1091, $M$11:$M$2510))</f>
        <v/>
      </c>
      <c r="T1091" s="21" t="str">
        <f t="array" ref="T1091">IF(OR($L1091="", $M1091=""), "", MAX(IF($L$11:$L$2510=$L1091, $M$11:$M$2510)))</f>
        <v/>
      </c>
      <c r="U1091" s="97"/>
      <c r="W1091" s="26" t="str">
        <f t="shared" si="179"/>
        <v/>
      </c>
      <c r="X1091" s="26" t="str">
        <f t="shared" si="180"/>
        <v/>
      </c>
      <c r="Z1091" s="48" t="str">
        <f>IFERROR(INDEX('Standard Runs'!$E$11:$E$65, MATCH($L1091, 'Standard Runs'!$D$11:$D$65, 0)), "")</f>
        <v/>
      </c>
      <c r="AB1091" s="26" t="str">
        <f t="shared" si="181"/>
        <v/>
      </c>
      <c r="AC1091" s="26" t="str">
        <f t="shared" si="182"/>
        <v/>
      </c>
      <c r="AE1091" s="26" t="str">
        <f t="shared" si="183"/>
        <v/>
      </c>
      <c r="AG1091" s="26" t="str">
        <f>IF($D1091="", "", COUNTIF($D$11:$D$2510, "&gt;"&amp;$D1091)+1+COUNTIF($D$11:$D1091, $D1091)-1)</f>
        <v/>
      </c>
      <c r="AH1091" s="92" t="str">
        <f t="shared" si="184"/>
        <v/>
      </c>
      <c r="AJ1091" s="26" t="str">
        <f t="shared" si="185"/>
        <v/>
      </c>
      <c r="AK1091" s="26" t="str">
        <f t="shared" si="186"/>
        <v/>
      </c>
    </row>
    <row r="1092" spans="1:37" x14ac:dyDescent="0.25">
      <c r="A1092" s="97"/>
      <c r="B1092" s="26" t="str">
        <f t="shared" si="176"/>
        <v/>
      </c>
      <c r="C1092" s="97"/>
      <c r="D1092" s="123"/>
      <c r="E1092" s="124"/>
      <c r="F1092" s="125"/>
      <c r="G1092" s="97"/>
      <c r="H1092" s="24" t="str">
        <f>IF($E1092="", "", IFERROR(ROUND($E1092*INDEX('Intro &amp; Setup'!$BY$8:$BY$9, MATCH($E$8, 'Intro &amp; Setup'!$BX$8:$BX$9, 0)), 2), ""))</f>
        <v/>
      </c>
      <c r="I1092" s="18" t="str">
        <f>IF(OR($E1092="", $F1092=""), "", IF($E$8='Intro &amp; Setup'!$BX$9, $F1092/$E1092, IF($H$8='Intro &amp; Setup'!$BX$9, $F1092/$H1092, "")))</f>
        <v/>
      </c>
      <c r="J1092" s="21" t="str">
        <f>IF(OR($E1092="", $F1092=""), "", IF($E$8='Intro &amp; Setup'!$BX$8, $F1092/$E1092, IF($H$8='Intro &amp; Setup'!$BX$8, $F1092/$H1092, "")))</f>
        <v/>
      </c>
      <c r="K1092" s="97"/>
      <c r="L1092" s="42" t="str">
        <f t="array" ref="L1092">IF($W1092="", "", IFERROR(INDEX('Standard Runs'!$D$11:$D$65, MATCH(1, ('Standard Runs'!$F$11:$F$65&lt;=E1092)*('Standard Runs'!$G$11:$G$65&gt;=E1092), 0)), ""))</f>
        <v/>
      </c>
      <c r="M1092" s="45" t="str">
        <f t="shared" si="177"/>
        <v/>
      </c>
      <c r="N1092" s="97"/>
      <c r="O1092" s="52" t="str">
        <f t="shared" si="178"/>
        <v/>
      </c>
      <c r="P1092" s="53" t="str">
        <f>IF(OR($L1092="", $M1092=""), "", COUNTIFS($L$11:$L$2510, $L1092, $M$11:$M$2510, "&lt;"&amp;$M1092)+1+COUNTIFS($L$11:$L1092, $L1092, $M$11:$M1092, $M1092)-1)</f>
        <v/>
      </c>
      <c r="Q1092" s="97"/>
      <c r="R1092" s="57" t="str">
        <f t="array" ref="R1092">IF(OR($L1092="", $M1092=""), "", MIN(IF($L$11:$L$2510=$L1092, $M$11:$M$2510)))</f>
        <v/>
      </c>
      <c r="S1092" s="18" t="str">
        <f t="array" ref="S1092">IF(OR($L1092="", $M1092=""), "", AVERAGEIF($L$11:$L$2510, $L1092, $M$11:$M$2510))</f>
        <v/>
      </c>
      <c r="T1092" s="21" t="str">
        <f t="array" ref="T1092">IF(OR($L1092="", $M1092=""), "", MAX(IF($L$11:$L$2510=$L1092, $M$11:$M$2510)))</f>
        <v/>
      </c>
      <c r="U1092" s="97"/>
      <c r="W1092" s="26" t="str">
        <f t="shared" si="179"/>
        <v/>
      </c>
      <c r="X1092" s="26" t="str">
        <f t="shared" si="180"/>
        <v/>
      </c>
      <c r="Z1092" s="48" t="str">
        <f>IFERROR(INDEX('Standard Runs'!$E$11:$E$65, MATCH($L1092, 'Standard Runs'!$D$11:$D$65, 0)), "")</f>
        <v/>
      </c>
      <c r="AB1092" s="26" t="str">
        <f t="shared" si="181"/>
        <v/>
      </c>
      <c r="AC1092" s="26" t="str">
        <f t="shared" si="182"/>
        <v/>
      </c>
      <c r="AE1092" s="26" t="str">
        <f t="shared" si="183"/>
        <v/>
      </c>
      <c r="AG1092" s="26" t="str">
        <f>IF($D1092="", "", COUNTIF($D$11:$D$2510, "&gt;"&amp;$D1092)+1+COUNTIF($D$11:$D1092, $D1092)-1)</f>
        <v/>
      </c>
      <c r="AH1092" s="92" t="str">
        <f t="shared" si="184"/>
        <v/>
      </c>
      <c r="AJ1092" s="26" t="str">
        <f t="shared" si="185"/>
        <v/>
      </c>
      <c r="AK1092" s="26" t="str">
        <f t="shared" si="186"/>
        <v/>
      </c>
    </row>
    <row r="1093" spans="1:37" x14ac:dyDescent="0.25">
      <c r="A1093" s="97"/>
      <c r="B1093" s="26" t="str">
        <f t="shared" si="176"/>
        <v/>
      </c>
      <c r="C1093" s="97"/>
      <c r="D1093" s="123"/>
      <c r="E1093" s="124"/>
      <c r="F1093" s="125"/>
      <c r="G1093" s="97"/>
      <c r="H1093" s="24" t="str">
        <f>IF($E1093="", "", IFERROR(ROUND($E1093*INDEX('Intro &amp; Setup'!$BY$8:$BY$9, MATCH($E$8, 'Intro &amp; Setup'!$BX$8:$BX$9, 0)), 2), ""))</f>
        <v/>
      </c>
      <c r="I1093" s="18" t="str">
        <f>IF(OR($E1093="", $F1093=""), "", IF($E$8='Intro &amp; Setup'!$BX$9, $F1093/$E1093, IF($H$8='Intro &amp; Setup'!$BX$9, $F1093/$H1093, "")))</f>
        <v/>
      </c>
      <c r="J1093" s="21" t="str">
        <f>IF(OR($E1093="", $F1093=""), "", IF($E$8='Intro &amp; Setup'!$BX$8, $F1093/$E1093, IF($H$8='Intro &amp; Setup'!$BX$8, $F1093/$H1093, "")))</f>
        <v/>
      </c>
      <c r="K1093" s="97"/>
      <c r="L1093" s="42" t="str">
        <f t="array" ref="L1093">IF($W1093="", "", IFERROR(INDEX('Standard Runs'!$D$11:$D$65, MATCH(1, ('Standard Runs'!$F$11:$F$65&lt;=E1093)*('Standard Runs'!$G$11:$G$65&gt;=E1093), 0)), ""))</f>
        <v/>
      </c>
      <c r="M1093" s="45" t="str">
        <f t="shared" si="177"/>
        <v/>
      </c>
      <c r="N1093" s="97"/>
      <c r="O1093" s="52" t="str">
        <f t="shared" si="178"/>
        <v/>
      </c>
      <c r="P1093" s="53" t="str">
        <f>IF(OR($L1093="", $M1093=""), "", COUNTIFS($L$11:$L$2510, $L1093, $M$11:$M$2510, "&lt;"&amp;$M1093)+1+COUNTIFS($L$11:$L1093, $L1093, $M$11:$M1093, $M1093)-1)</f>
        <v/>
      </c>
      <c r="Q1093" s="97"/>
      <c r="R1093" s="57" t="str">
        <f t="array" ref="R1093">IF(OR($L1093="", $M1093=""), "", MIN(IF($L$11:$L$2510=$L1093, $M$11:$M$2510)))</f>
        <v/>
      </c>
      <c r="S1093" s="18" t="str">
        <f t="array" ref="S1093">IF(OR($L1093="", $M1093=""), "", AVERAGEIF($L$11:$L$2510, $L1093, $M$11:$M$2510))</f>
        <v/>
      </c>
      <c r="T1093" s="21" t="str">
        <f t="array" ref="T1093">IF(OR($L1093="", $M1093=""), "", MAX(IF($L$11:$L$2510=$L1093, $M$11:$M$2510)))</f>
        <v/>
      </c>
      <c r="U1093" s="97"/>
      <c r="W1093" s="26" t="str">
        <f t="shared" si="179"/>
        <v/>
      </c>
      <c r="X1093" s="26" t="str">
        <f t="shared" si="180"/>
        <v/>
      </c>
      <c r="Z1093" s="48" t="str">
        <f>IFERROR(INDEX('Standard Runs'!$E$11:$E$65, MATCH($L1093, 'Standard Runs'!$D$11:$D$65, 0)), "")</f>
        <v/>
      </c>
      <c r="AB1093" s="26" t="str">
        <f t="shared" si="181"/>
        <v/>
      </c>
      <c r="AC1093" s="26" t="str">
        <f t="shared" si="182"/>
        <v/>
      </c>
      <c r="AE1093" s="26" t="str">
        <f t="shared" si="183"/>
        <v/>
      </c>
      <c r="AG1093" s="26" t="str">
        <f>IF($D1093="", "", COUNTIF($D$11:$D$2510, "&gt;"&amp;$D1093)+1+COUNTIF($D$11:$D1093, $D1093)-1)</f>
        <v/>
      </c>
      <c r="AH1093" s="92" t="str">
        <f t="shared" si="184"/>
        <v/>
      </c>
      <c r="AJ1093" s="26" t="str">
        <f t="shared" si="185"/>
        <v/>
      </c>
      <c r="AK1093" s="26" t="str">
        <f t="shared" si="186"/>
        <v/>
      </c>
    </row>
    <row r="1094" spans="1:37" x14ac:dyDescent="0.25">
      <c r="A1094" s="97"/>
      <c r="B1094" s="26" t="str">
        <f t="shared" si="176"/>
        <v/>
      </c>
      <c r="C1094" s="97"/>
      <c r="D1094" s="123"/>
      <c r="E1094" s="124"/>
      <c r="F1094" s="125"/>
      <c r="G1094" s="97"/>
      <c r="H1094" s="24" t="str">
        <f>IF($E1094="", "", IFERROR(ROUND($E1094*INDEX('Intro &amp; Setup'!$BY$8:$BY$9, MATCH($E$8, 'Intro &amp; Setup'!$BX$8:$BX$9, 0)), 2), ""))</f>
        <v/>
      </c>
      <c r="I1094" s="18" t="str">
        <f>IF(OR($E1094="", $F1094=""), "", IF($E$8='Intro &amp; Setup'!$BX$9, $F1094/$E1094, IF($H$8='Intro &amp; Setup'!$BX$9, $F1094/$H1094, "")))</f>
        <v/>
      </c>
      <c r="J1094" s="21" t="str">
        <f>IF(OR($E1094="", $F1094=""), "", IF($E$8='Intro &amp; Setup'!$BX$8, $F1094/$E1094, IF($H$8='Intro &amp; Setup'!$BX$8, $F1094/$H1094, "")))</f>
        <v/>
      </c>
      <c r="K1094" s="97"/>
      <c r="L1094" s="42" t="str">
        <f t="array" ref="L1094">IF($W1094="", "", IFERROR(INDEX('Standard Runs'!$D$11:$D$65, MATCH(1, ('Standard Runs'!$F$11:$F$65&lt;=E1094)*('Standard Runs'!$G$11:$G$65&gt;=E1094), 0)), ""))</f>
        <v/>
      </c>
      <c r="M1094" s="45" t="str">
        <f t="shared" si="177"/>
        <v/>
      </c>
      <c r="N1094" s="97"/>
      <c r="O1094" s="52" t="str">
        <f t="shared" si="178"/>
        <v/>
      </c>
      <c r="P1094" s="53" t="str">
        <f>IF(OR($L1094="", $M1094=""), "", COUNTIFS($L$11:$L$2510, $L1094, $M$11:$M$2510, "&lt;"&amp;$M1094)+1+COUNTIFS($L$11:$L1094, $L1094, $M$11:$M1094, $M1094)-1)</f>
        <v/>
      </c>
      <c r="Q1094" s="97"/>
      <c r="R1094" s="57" t="str">
        <f t="array" ref="R1094">IF(OR($L1094="", $M1094=""), "", MIN(IF($L$11:$L$2510=$L1094, $M$11:$M$2510)))</f>
        <v/>
      </c>
      <c r="S1094" s="18" t="str">
        <f t="array" ref="S1094">IF(OR($L1094="", $M1094=""), "", AVERAGEIF($L$11:$L$2510, $L1094, $M$11:$M$2510))</f>
        <v/>
      </c>
      <c r="T1094" s="21" t="str">
        <f t="array" ref="T1094">IF(OR($L1094="", $M1094=""), "", MAX(IF($L$11:$L$2510=$L1094, $M$11:$M$2510)))</f>
        <v/>
      </c>
      <c r="U1094" s="97"/>
      <c r="W1094" s="26" t="str">
        <f t="shared" si="179"/>
        <v/>
      </c>
      <c r="X1094" s="26" t="str">
        <f t="shared" si="180"/>
        <v/>
      </c>
      <c r="Z1094" s="48" t="str">
        <f>IFERROR(INDEX('Standard Runs'!$E$11:$E$65, MATCH($L1094, 'Standard Runs'!$D$11:$D$65, 0)), "")</f>
        <v/>
      </c>
      <c r="AB1094" s="26" t="str">
        <f t="shared" si="181"/>
        <v/>
      </c>
      <c r="AC1094" s="26" t="str">
        <f t="shared" si="182"/>
        <v/>
      </c>
      <c r="AE1094" s="26" t="str">
        <f t="shared" si="183"/>
        <v/>
      </c>
      <c r="AG1094" s="26" t="str">
        <f>IF($D1094="", "", COUNTIF($D$11:$D$2510, "&gt;"&amp;$D1094)+1+COUNTIF($D$11:$D1094, $D1094)-1)</f>
        <v/>
      </c>
      <c r="AH1094" s="92" t="str">
        <f t="shared" si="184"/>
        <v/>
      </c>
      <c r="AJ1094" s="26" t="str">
        <f t="shared" si="185"/>
        <v/>
      </c>
      <c r="AK1094" s="26" t="str">
        <f t="shared" si="186"/>
        <v/>
      </c>
    </row>
    <row r="1095" spans="1:37" x14ac:dyDescent="0.25">
      <c r="A1095" s="97"/>
      <c r="B1095" s="26" t="str">
        <f t="shared" si="176"/>
        <v/>
      </c>
      <c r="C1095" s="97"/>
      <c r="D1095" s="123"/>
      <c r="E1095" s="124"/>
      <c r="F1095" s="125"/>
      <c r="G1095" s="97"/>
      <c r="H1095" s="24" t="str">
        <f>IF($E1095="", "", IFERROR(ROUND($E1095*INDEX('Intro &amp; Setup'!$BY$8:$BY$9, MATCH($E$8, 'Intro &amp; Setup'!$BX$8:$BX$9, 0)), 2), ""))</f>
        <v/>
      </c>
      <c r="I1095" s="18" t="str">
        <f>IF(OR($E1095="", $F1095=""), "", IF($E$8='Intro &amp; Setup'!$BX$9, $F1095/$E1095, IF($H$8='Intro &amp; Setup'!$BX$9, $F1095/$H1095, "")))</f>
        <v/>
      </c>
      <c r="J1095" s="21" t="str">
        <f>IF(OR($E1095="", $F1095=""), "", IF($E$8='Intro &amp; Setup'!$BX$8, $F1095/$E1095, IF($H$8='Intro &amp; Setup'!$BX$8, $F1095/$H1095, "")))</f>
        <v/>
      </c>
      <c r="K1095" s="97"/>
      <c r="L1095" s="42" t="str">
        <f t="array" ref="L1095">IF($W1095="", "", IFERROR(INDEX('Standard Runs'!$D$11:$D$65, MATCH(1, ('Standard Runs'!$F$11:$F$65&lt;=E1095)*('Standard Runs'!$G$11:$G$65&gt;=E1095), 0)), ""))</f>
        <v/>
      </c>
      <c r="M1095" s="45" t="str">
        <f t="shared" si="177"/>
        <v/>
      </c>
      <c r="N1095" s="97"/>
      <c r="O1095" s="52" t="str">
        <f t="shared" si="178"/>
        <v/>
      </c>
      <c r="P1095" s="53" t="str">
        <f>IF(OR($L1095="", $M1095=""), "", COUNTIFS($L$11:$L$2510, $L1095, $M$11:$M$2510, "&lt;"&amp;$M1095)+1+COUNTIFS($L$11:$L1095, $L1095, $M$11:$M1095, $M1095)-1)</f>
        <v/>
      </c>
      <c r="Q1095" s="97"/>
      <c r="R1095" s="57" t="str">
        <f t="array" ref="R1095">IF(OR($L1095="", $M1095=""), "", MIN(IF($L$11:$L$2510=$L1095, $M$11:$M$2510)))</f>
        <v/>
      </c>
      <c r="S1095" s="18" t="str">
        <f t="array" ref="S1095">IF(OR($L1095="", $M1095=""), "", AVERAGEIF($L$11:$L$2510, $L1095, $M$11:$M$2510))</f>
        <v/>
      </c>
      <c r="T1095" s="21" t="str">
        <f t="array" ref="T1095">IF(OR($L1095="", $M1095=""), "", MAX(IF($L$11:$L$2510=$L1095, $M$11:$M$2510)))</f>
        <v/>
      </c>
      <c r="U1095" s="97"/>
      <c r="W1095" s="26" t="str">
        <f t="shared" si="179"/>
        <v/>
      </c>
      <c r="X1095" s="26" t="str">
        <f t="shared" si="180"/>
        <v/>
      </c>
      <c r="Z1095" s="48" t="str">
        <f>IFERROR(INDEX('Standard Runs'!$E$11:$E$65, MATCH($L1095, 'Standard Runs'!$D$11:$D$65, 0)), "")</f>
        <v/>
      </c>
      <c r="AB1095" s="26" t="str">
        <f t="shared" si="181"/>
        <v/>
      </c>
      <c r="AC1095" s="26" t="str">
        <f t="shared" si="182"/>
        <v/>
      </c>
      <c r="AE1095" s="26" t="str">
        <f t="shared" si="183"/>
        <v/>
      </c>
      <c r="AG1095" s="26" t="str">
        <f>IF($D1095="", "", COUNTIF($D$11:$D$2510, "&gt;"&amp;$D1095)+1+COUNTIF($D$11:$D1095, $D1095)-1)</f>
        <v/>
      </c>
      <c r="AH1095" s="92" t="str">
        <f t="shared" si="184"/>
        <v/>
      </c>
      <c r="AJ1095" s="26" t="str">
        <f t="shared" si="185"/>
        <v/>
      </c>
      <c r="AK1095" s="26" t="str">
        <f t="shared" si="186"/>
        <v/>
      </c>
    </row>
    <row r="1096" spans="1:37" x14ac:dyDescent="0.25">
      <c r="A1096" s="97"/>
      <c r="B1096" s="26" t="str">
        <f t="shared" si="176"/>
        <v/>
      </c>
      <c r="C1096" s="97"/>
      <c r="D1096" s="123"/>
      <c r="E1096" s="124"/>
      <c r="F1096" s="125"/>
      <c r="G1096" s="97"/>
      <c r="H1096" s="24" t="str">
        <f>IF($E1096="", "", IFERROR(ROUND($E1096*INDEX('Intro &amp; Setup'!$BY$8:$BY$9, MATCH($E$8, 'Intro &amp; Setup'!$BX$8:$BX$9, 0)), 2), ""))</f>
        <v/>
      </c>
      <c r="I1096" s="18" t="str">
        <f>IF(OR($E1096="", $F1096=""), "", IF($E$8='Intro &amp; Setup'!$BX$9, $F1096/$E1096, IF($H$8='Intro &amp; Setup'!$BX$9, $F1096/$H1096, "")))</f>
        <v/>
      </c>
      <c r="J1096" s="21" t="str">
        <f>IF(OR($E1096="", $F1096=""), "", IF($E$8='Intro &amp; Setup'!$BX$8, $F1096/$E1096, IF($H$8='Intro &amp; Setup'!$BX$8, $F1096/$H1096, "")))</f>
        <v/>
      </c>
      <c r="K1096" s="97"/>
      <c r="L1096" s="42" t="str">
        <f t="array" ref="L1096">IF($W1096="", "", IFERROR(INDEX('Standard Runs'!$D$11:$D$65, MATCH(1, ('Standard Runs'!$F$11:$F$65&lt;=E1096)*('Standard Runs'!$G$11:$G$65&gt;=E1096), 0)), ""))</f>
        <v/>
      </c>
      <c r="M1096" s="45" t="str">
        <f t="shared" si="177"/>
        <v/>
      </c>
      <c r="N1096" s="97"/>
      <c r="O1096" s="52" t="str">
        <f t="shared" si="178"/>
        <v/>
      </c>
      <c r="P1096" s="53" t="str">
        <f>IF(OR($L1096="", $M1096=""), "", COUNTIFS($L$11:$L$2510, $L1096, $M$11:$M$2510, "&lt;"&amp;$M1096)+1+COUNTIFS($L$11:$L1096, $L1096, $M$11:$M1096, $M1096)-1)</f>
        <v/>
      </c>
      <c r="Q1096" s="97"/>
      <c r="R1096" s="57" t="str">
        <f t="array" ref="R1096">IF(OR($L1096="", $M1096=""), "", MIN(IF($L$11:$L$2510=$L1096, $M$11:$M$2510)))</f>
        <v/>
      </c>
      <c r="S1096" s="18" t="str">
        <f t="array" ref="S1096">IF(OR($L1096="", $M1096=""), "", AVERAGEIF($L$11:$L$2510, $L1096, $M$11:$M$2510))</f>
        <v/>
      </c>
      <c r="T1096" s="21" t="str">
        <f t="array" ref="T1096">IF(OR($L1096="", $M1096=""), "", MAX(IF($L$11:$L$2510=$L1096, $M$11:$M$2510)))</f>
        <v/>
      </c>
      <c r="U1096" s="97"/>
      <c r="W1096" s="26" t="str">
        <f t="shared" si="179"/>
        <v/>
      </c>
      <c r="X1096" s="26" t="str">
        <f t="shared" si="180"/>
        <v/>
      </c>
      <c r="Z1096" s="48" t="str">
        <f>IFERROR(INDEX('Standard Runs'!$E$11:$E$65, MATCH($L1096, 'Standard Runs'!$D$11:$D$65, 0)), "")</f>
        <v/>
      </c>
      <c r="AB1096" s="26" t="str">
        <f t="shared" si="181"/>
        <v/>
      </c>
      <c r="AC1096" s="26" t="str">
        <f t="shared" si="182"/>
        <v/>
      </c>
      <c r="AE1096" s="26" t="str">
        <f t="shared" si="183"/>
        <v/>
      </c>
      <c r="AG1096" s="26" t="str">
        <f>IF($D1096="", "", COUNTIF($D$11:$D$2510, "&gt;"&amp;$D1096)+1+COUNTIF($D$11:$D1096, $D1096)-1)</f>
        <v/>
      </c>
      <c r="AH1096" s="92" t="str">
        <f t="shared" si="184"/>
        <v/>
      </c>
      <c r="AJ1096" s="26" t="str">
        <f t="shared" si="185"/>
        <v/>
      </c>
      <c r="AK1096" s="26" t="str">
        <f t="shared" si="186"/>
        <v/>
      </c>
    </row>
    <row r="1097" spans="1:37" x14ac:dyDescent="0.25">
      <c r="A1097" s="97"/>
      <c r="B1097" s="26" t="str">
        <f t="shared" si="176"/>
        <v/>
      </c>
      <c r="C1097" s="97"/>
      <c r="D1097" s="123"/>
      <c r="E1097" s="124"/>
      <c r="F1097" s="125"/>
      <c r="G1097" s="97"/>
      <c r="H1097" s="24" t="str">
        <f>IF($E1097="", "", IFERROR(ROUND($E1097*INDEX('Intro &amp; Setup'!$BY$8:$BY$9, MATCH($E$8, 'Intro &amp; Setup'!$BX$8:$BX$9, 0)), 2), ""))</f>
        <v/>
      </c>
      <c r="I1097" s="18" t="str">
        <f>IF(OR($E1097="", $F1097=""), "", IF($E$8='Intro &amp; Setup'!$BX$9, $F1097/$E1097, IF($H$8='Intro &amp; Setup'!$BX$9, $F1097/$H1097, "")))</f>
        <v/>
      </c>
      <c r="J1097" s="21" t="str">
        <f>IF(OR($E1097="", $F1097=""), "", IF($E$8='Intro &amp; Setup'!$BX$8, $F1097/$E1097, IF($H$8='Intro &amp; Setup'!$BX$8, $F1097/$H1097, "")))</f>
        <v/>
      </c>
      <c r="K1097" s="97"/>
      <c r="L1097" s="42" t="str">
        <f t="array" ref="L1097">IF($W1097="", "", IFERROR(INDEX('Standard Runs'!$D$11:$D$65, MATCH(1, ('Standard Runs'!$F$11:$F$65&lt;=E1097)*('Standard Runs'!$G$11:$G$65&gt;=E1097), 0)), ""))</f>
        <v/>
      </c>
      <c r="M1097" s="45" t="str">
        <f t="shared" si="177"/>
        <v/>
      </c>
      <c r="N1097" s="97"/>
      <c r="O1097" s="52" t="str">
        <f t="shared" si="178"/>
        <v/>
      </c>
      <c r="P1097" s="53" t="str">
        <f>IF(OR($L1097="", $M1097=""), "", COUNTIFS($L$11:$L$2510, $L1097, $M$11:$M$2510, "&lt;"&amp;$M1097)+1+COUNTIFS($L$11:$L1097, $L1097, $M$11:$M1097, $M1097)-1)</f>
        <v/>
      </c>
      <c r="Q1097" s="97"/>
      <c r="R1097" s="57" t="str">
        <f t="array" ref="R1097">IF(OR($L1097="", $M1097=""), "", MIN(IF($L$11:$L$2510=$L1097, $M$11:$M$2510)))</f>
        <v/>
      </c>
      <c r="S1097" s="18" t="str">
        <f t="array" ref="S1097">IF(OR($L1097="", $M1097=""), "", AVERAGEIF($L$11:$L$2510, $L1097, $M$11:$M$2510))</f>
        <v/>
      </c>
      <c r="T1097" s="21" t="str">
        <f t="array" ref="T1097">IF(OR($L1097="", $M1097=""), "", MAX(IF($L$11:$L$2510=$L1097, $M$11:$M$2510)))</f>
        <v/>
      </c>
      <c r="U1097" s="97"/>
      <c r="W1097" s="26" t="str">
        <f t="shared" si="179"/>
        <v/>
      </c>
      <c r="X1097" s="26" t="str">
        <f t="shared" si="180"/>
        <v/>
      </c>
      <c r="Z1097" s="48" t="str">
        <f>IFERROR(INDEX('Standard Runs'!$E$11:$E$65, MATCH($L1097, 'Standard Runs'!$D$11:$D$65, 0)), "")</f>
        <v/>
      </c>
      <c r="AB1097" s="26" t="str">
        <f t="shared" si="181"/>
        <v/>
      </c>
      <c r="AC1097" s="26" t="str">
        <f t="shared" si="182"/>
        <v/>
      </c>
      <c r="AE1097" s="26" t="str">
        <f t="shared" si="183"/>
        <v/>
      </c>
      <c r="AG1097" s="26" t="str">
        <f>IF($D1097="", "", COUNTIF($D$11:$D$2510, "&gt;"&amp;$D1097)+1+COUNTIF($D$11:$D1097, $D1097)-1)</f>
        <v/>
      </c>
      <c r="AH1097" s="92" t="str">
        <f t="shared" si="184"/>
        <v/>
      </c>
      <c r="AJ1097" s="26" t="str">
        <f t="shared" si="185"/>
        <v/>
      </c>
      <c r="AK1097" s="26" t="str">
        <f t="shared" si="186"/>
        <v/>
      </c>
    </row>
    <row r="1098" spans="1:37" x14ac:dyDescent="0.25">
      <c r="A1098" s="97"/>
      <c r="B1098" s="26" t="str">
        <f t="shared" si="176"/>
        <v/>
      </c>
      <c r="C1098" s="97"/>
      <c r="D1098" s="123"/>
      <c r="E1098" s="124"/>
      <c r="F1098" s="125"/>
      <c r="G1098" s="97"/>
      <c r="H1098" s="24" t="str">
        <f>IF($E1098="", "", IFERROR(ROUND($E1098*INDEX('Intro &amp; Setup'!$BY$8:$BY$9, MATCH($E$8, 'Intro &amp; Setup'!$BX$8:$BX$9, 0)), 2), ""))</f>
        <v/>
      </c>
      <c r="I1098" s="18" t="str">
        <f>IF(OR($E1098="", $F1098=""), "", IF($E$8='Intro &amp; Setup'!$BX$9, $F1098/$E1098, IF($H$8='Intro &amp; Setup'!$BX$9, $F1098/$H1098, "")))</f>
        <v/>
      </c>
      <c r="J1098" s="21" t="str">
        <f>IF(OR($E1098="", $F1098=""), "", IF($E$8='Intro &amp; Setup'!$BX$8, $F1098/$E1098, IF($H$8='Intro &amp; Setup'!$BX$8, $F1098/$H1098, "")))</f>
        <v/>
      </c>
      <c r="K1098" s="97"/>
      <c r="L1098" s="42" t="str">
        <f t="array" ref="L1098">IF($W1098="", "", IFERROR(INDEX('Standard Runs'!$D$11:$D$65, MATCH(1, ('Standard Runs'!$F$11:$F$65&lt;=E1098)*('Standard Runs'!$G$11:$G$65&gt;=E1098), 0)), ""))</f>
        <v/>
      </c>
      <c r="M1098" s="45" t="str">
        <f t="shared" si="177"/>
        <v/>
      </c>
      <c r="N1098" s="97"/>
      <c r="O1098" s="52" t="str">
        <f t="shared" si="178"/>
        <v/>
      </c>
      <c r="P1098" s="53" t="str">
        <f>IF(OR($L1098="", $M1098=""), "", COUNTIFS($L$11:$L$2510, $L1098, $M$11:$M$2510, "&lt;"&amp;$M1098)+1+COUNTIFS($L$11:$L1098, $L1098, $M$11:$M1098, $M1098)-1)</f>
        <v/>
      </c>
      <c r="Q1098" s="97"/>
      <c r="R1098" s="57" t="str">
        <f t="array" ref="R1098">IF(OR($L1098="", $M1098=""), "", MIN(IF($L$11:$L$2510=$L1098, $M$11:$M$2510)))</f>
        <v/>
      </c>
      <c r="S1098" s="18" t="str">
        <f t="array" ref="S1098">IF(OR($L1098="", $M1098=""), "", AVERAGEIF($L$11:$L$2510, $L1098, $M$11:$M$2510))</f>
        <v/>
      </c>
      <c r="T1098" s="21" t="str">
        <f t="array" ref="T1098">IF(OR($L1098="", $M1098=""), "", MAX(IF($L$11:$L$2510=$L1098, $M$11:$M$2510)))</f>
        <v/>
      </c>
      <c r="U1098" s="97"/>
      <c r="W1098" s="26" t="str">
        <f t="shared" si="179"/>
        <v/>
      </c>
      <c r="X1098" s="26" t="str">
        <f t="shared" si="180"/>
        <v/>
      </c>
      <c r="Z1098" s="48" t="str">
        <f>IFERROR(INDEX('Standard Runs'!$E$11:$E$65, MATCH($L1098, 'Standard Runs'!$D$11:$D$65, 0)), "")</f>
        <v/>
      </c>
      <c r="AB1098" s="26" t="str">
        <f t="shared" si="181"/>
        <v/>
      </c>
      <c r="AC1098" s="26" t="str">
        <f t="shared" si="182"/>
        <v/>
      </c>
      <c r="AE1098" s="26" t="str">
        <f t="shared" si="183"/>
        <v/>
      </c>
      <c r="AG1098" s="26" t="str">
        <f>IF($D1098="", "", COUNTIF($D$11:$D$2510, "&gt;"&amp;$D1098)+1+COUNTIF($D$11:$D1098, $D1098)-1)</f>
        <v/>
      </c>
      <c r="AH1098" s="92" t="str">
        <f t="shared" si="184"/>
        <v/>
      </c>
      <c r="AJ1098" s="26" t="str">
        <f t="shared" si="185"/>
        <v/>
      </c>
      <c r="AK1098" s="26" t="str">
        <f t="shared" si="186"/>
        <v/>
      </c>
    </row>
    <row r="1099" spans="1:37" x14ac:dyDescent="0.25">
      <c r="A1099" s="97"/>
      <c r="B1099" s="26" t="str">
        <f t="shared" si="176"/>
        <v/>
      </c>
      <c r="C1099" s="97"/>
      <c r="D1099" s="123"/>
      <c r="E1099" s="124"/>
      <c r="F1099" s="125"/>
      <c r="G1099" s="97"/>
      <c r="H1099" s="24" t="str">
        <f>IF($E1099="", "", IFERROR(ROUND($E1099*INDEX('Intro &amp; Setup'!$BY$8:$BY$9, MATCH($E$8, 'Intro &amp; Setup'!$BX$8:$BX$9, 0)), 2), ""))</f>
        <v/>
      </c>
      <c r="I1099" s="18" t="str">
        <f>IF(OR($E1099="", $F1099=""), "", IF($E$8='Intro &amp; Setup'!$BX$9, $F1099/$E1099, IF($H$8='Intro &amp; Setup'!$BX$9, $F1099/$H1099, "")))</f>
        <v/>
      </c>
      <c r="J1099" s="21" t="str">
        <f>IF(OR($E1099="", $F1099=""), "", IF($E$8='Intro &amp; Setup'!$BX$8, $F1099/$E1099, IF($H$8='Intro &amp; Setup'!$BX$8, $F1099/$H1099, "")))</f>
        <v/>
      </c>
      <c r="K1099" s="97"/>
      <c r="L1099" s="42" t="str">
        <f t="array" ref="L1099">IF($W1099="", "", IFERROR(INDEX('Standard Runs'!$D$11:$D$65, MATCH(1, ('Standard Runs'!$F$11:$F$65&lt;=E1099)*('Standard Runs'!$G$11:$G$65&gt;=E1099), 0)), ""))</f>
        <v/>
      </c>
      <c r="M1099" s="45" t="str">
        <f t="shared" si="177"/>
        <v/>
      </c>
      <c r="N1099" s="97"/>
      <c r="O1099" s="52" t="str">
        <f t="shared" si="178"/>
        <v/>
      </c>
      <c r="P1099" s="53" t="str">
        <f>IF(OR($L1099="", $M1099=""), "", COUNTIFS($L$11:$L$2510, $L1099, $M$11:$M$2510, "&lt;"&amp;$M1099)+1+COUNTIFS($L$11:$L1099, $L1099, $M$11:$M1099, $M1099)-1)</f>
        <v/>
      </c>
      <c r="Q1099" s="97"/>
      <c r="R1099" s="57" t="str">
        <f t="array" ref="R1099">IF(OR($L1099="", $M1099=""), "", MIN(IF($L$11:$L$2510=$L1099, $M$11:$M$2510)))</f>
        <v/>
      </c>
      <c r="S1099" s="18" t="str">
        <f t="array" ref="S1099">IF(OR($L1099="", $M1099=""), "", AVERAGEIF($L$11:$L$2510, $L1099, $M$11:$M$2510))</f>
        <v/>
      </c>
      <c r="T1099" s="21" t="str">
        <f t="array" ref="T1099">IF(OR($L1099="", $M1099=""), "", MAX(IF($L$11:$L$2510=$L1099, $M$11:$M$2510)))</f>
        <v/>
      </c>
      <c r="U1099" s="97"/>
      <c r="W1099" s="26" t="str">
        <f t="shared" si="179"/>
        <v/>
      </c>
      <c r="X1099" s="26" t="str">
        <f t="shared" si="180"/>
        <v/>
      </c>
      <c r="Z1099" s="48" t="str">
        <f>IFERROR(INDEX('Standard Runs'!$E$11:$E$65, MATCH($L1099, 'Standard Runs'!$D$11:$D$65, 0)), "")</f>
        <v/>
      </c>
      <c r="AB1099" s="26" t="str">
        <f t="shared" si="181"/>
        <v/>
      </c>
      <c r="AC1099" s="26" t="str">
        <f t="shared" si="182"/>
        <v/>
      </c>
      <c r="AE1099" s="26" t="str">
        <f t="shared" si="183"/>
        <v/>
      </c>
      <c r="AG1099" s="26" t="str">
        <f>IF($D1099="", "", COUNTIF($D$11:$D$2510, "&gt;"&amp;$D1099)+1+COUNTIF($D$11:$D1099, $D1099)-1)</f>
        <v/>
      </c>
      <c r="AH1099" s="92" t="str">
        <f t="shared" si="184"/>
        <v/>
      </c>
      <c r="AJ1099" s="26" t="str">
        <f t="shared" si="185"/>
        <v/>
      </c>
      <c r="AK1099" s="26" t="str">
        <f t="shared" si="186"/>
        <v/>
      </c>
    </row>
    <row r="1100" spans="1:37" x14ac:dyDescent="0.25">
      <c r="A1100" s="97"/>
      <c r="B1100" s="26" t="str">
        <f t="shared" ref="B1100:B1163" si="187">IF($P1100="", "", IFERROR(INDEX($X$3:$X$5, MATCH($P1100, $Y$3:$Y$5, 0)), ""))</f>
        <v/>
      </c>
      <c r="C1100" s="97"/>
      <c r="D1100" s="123"/>
      <c r="E1100" s="124"/>
      <c r="F1100" s="125"/>
      <c r="G1100" s="97"/>
      <c r="H1100" s="24" t="str">
        <f>IF($E1100="", "", IFERROR(ROUND($E1100*INDEX('Intro &amp; Setup'!$BY$8:$BY$9, MATCH($E$8, 'Intro &amp; Setup'!$BX$8:$BX$9, 0)), 2), ""))</f>
        <v/>
      </c>
      <c r="I1100" s="18" t="str">
        <f>IF(OR($E1100="", $F1100=""), "", IF($E$8='Intro &amp; Setup'!$BX$9, $F1100/$E1100, IF($H$8='Intro &amp; Setup'!$BX$9, $F1100/$H1100, "")))</f>
        <v/>
      </c>
      <c r="J1100" s="21" t="str">
        <f>IF(OR($E1100="", $F1100=""), "", IF($E$8='Intro &amp; Setup'!$BX$8, $F1100/$E1100, IF($H$8='Intro &amp; Setup'!$BX$8, $F1100/$H1100, "")))</f>
        <v/>
      </c>
      <c r="K1100" s="97"/>
      <c r="L1100" s="42" t="str">
        <f t="array" ref="L1100">IF($W1100="", "", IFERROR(INDEX('Standard Runs'!$D$11:$D$65, MATCH(1, ('Standard Runs'!$F$11:$F$65&lt;=E1100)*('Standard Runs'!$G$11:$G$65&gt;=E1100), 0)), ""))</f>
        <v/>
      </c>
      <c r="M1100" s="45" t="str">
        <f t="shared" ref="M1100:M1163" si="188">IFERROR($F1100/$E1100*$Z1100, "")</f>
        <v/>
      </c>
      <c r="N1100" s="97"/>
      <c r="O1100" s="52" t="str">
        <f t="shared" ref="O1100:O1163" si="189">IF($L1100="", "", COUNTIF($L$11:$L$2510, $L1100))</f>
        <v/>
      </c>
      <c r="P1100" s="53" t="str">
        <f>IF(OR($L1100="", $M1100=""), "", COUNTIFS($L$11:$L$2510, $L1100, $M$11:$M$2510, "&lt;"&amp;$M1100)+1+COUNTIFS($L$11:$L1100, $L1100, $M$11:$M1100, $M1100)-1)</f>
        <v/>
      </c>
      <c r="Q1100" s="97"/>
      <c r="R1100" s="57" t="str">
        <f t="array" ref="R1100">IF(OR($L1100="", $M1100=""), "", MIN(IF($L$11:$L$2510=$L1100, $M$11:$M$2510)))</f>
        <v/>
      </c>
      <c r="S1100" s="18" t="str">
        <f t="array" ref="S1100">IF(OR($L1100="", $M1100=""), "", AVERAGEIF($L$11:$L$2510, $L1100, $M$11:$M$2510))</f>
        <v/>
      </c>
      <c r="T1100" s="21" t="str">
        <f t="array" ref="T1100">IF(OR($L1100="", $M1100=""), "", MAX(IF($L$11:$L$2510=$L1100, $M$11:$M$2510)))</f>
        <v/>
      </c>
      <c r="U1100" s="97"/>
      <c r="W1100" s="26" t="str">
        <f t="shared" ref="W1100:W1163" si="190">IF(AND($D1100="", $E1100="", $F1100=""), "", "X")</f>
        <v/>
      </c>
      <c r="X1100" s="26" t="str">
        <f t="shared" ref="X1100:X1163" si="191">IF($W1100="", "", IF($L1100="", "X", ""))</f>
        <v/>
      </c>
      <c r="Z1100" s="48" t="str">
        <f>IFERROR(INDEX('Standard Runs'!$E$11:$E$65, MATCH($L1100, 'Standard Runs'!$D$11:$D$65, 0)), "")</f>
        <v/>
      </c>
      <c r="AB1100" s="26" t="str">
        <f t="shared" ref="AB1100:AB1163" si="192">IF($B1100="", "", _xlfn.CONCAT($L1100, " - ", $P1100))</f>
        <v/>
      </c>
      <c r="AC1100" s="26" t="str">
        <f t="shared" ref="AC1100:AC1163" si="193">IF(COUNTIF($D1100:$F1100, "")=0, "X", "")</f>
        <v/>
      </c>
      <c r="AE1100" s="26" t="str">
        <f t="shared" ref="AE1100:AE1163" si="194">IF($P1100="", "", IF($P1100=1, _xlfn.CONCAT($L1100, " - ", $AE$7), IF($P1100=$O1100, _xlfn.CONCAT($L1100, " - ", $AE$8), "")))</f>
        <v/>
      </c>
      <c r="AG1100" s="26" t="str">
        <f>IF($D1100="", "", COUNTIF($D$11:$D$2510, "&gt;"&amp;$D1100)+1+COUNTIF($D$11:$D1100, $D1100)-1)</f>
        <v/>
      </c>
      <c r="AH1100" s="92" t="str">
        <f t="shared" ref="AH1100:AH1163" si="195">IF(OR($M1100="", $Z1100=""), "", $M1100/$Z1100)</f>
        <v/>
      </c>
      <c r="AJ1100" s="26" t="str">
        <f t="shared" ref="AJ1100:AJ1163" si="196">IF(OR($AJ$8="", $AG1100=""), "", IF($AJ$8=$L1100, $AG1100, ""))</f>
        <v/>
      </c>
      <c r="AK1100" s="26" t="str">
        <f t="shared" ref="AK1100:AK1163" si="197">IF($AJ1100="", "", COUNTIF($AJ$11:$AJ$2510, "&lt;"&amp;$AJ1100)+1)</f>
        <v/>
      </c>
    </row>
    <row r="1101" spans="1:37" x14ac:dyDescent="0.25">
      <c r="A1101" s="97"/>
      <c r="B1101" s="26" t="str">
        <f t="shared" si="187"/>
        <v/>
      </c>
      <c r="C1101" s="97"/>
      <c r="D1101" s="123"/>
      <c r="E1101" s="124"/>
      <c r="F1101" s="125"/>
      <c r="G1101" s="97"/>
      <c r="H1101" s="24" t="str">
        <f>IF($E1101="", "", IFERROR(ROUND($E1101*INDEX('Intro &amp; Setup'!$BY$8:$BY$9, MATCH($E$8, 'Intro &amp; Setup'!$BX$8:$BX$9, 0)), 2), ""))</f>
        <v/>
      </c>
      <c r="I1101" s="18" t="str">
        <f>IF(OR($E1101="", $F1101=""), "", IF($E$8='Intro &amp; Setup'!$BX$9, $F1101/$E1101, IF($H$8='Intro &amp; Setup'!$BX$9, $F1101/$H1101, "")))</f>
        <v/>
      </c>
      <c r="J1101" s="21" t="str">
        <f>IF(OR($E1101="", $F1101=""), "", IF($E$8='Intro &amp; Setup'!$BX$8, $F1101/$E1101, IF($H$8='Intro &amp; Setup'!$BX$8, $F1101/$H1101, "")))</f>
        <v/>
      </c>
      <c r="K1101" s="97"/>
      <c r="L1101" s="42" t="str">
        <f t="array" ref="L1101">IF($W1101="", "", IFERROR(INDEX('Standard Runs'!$D$11:$D$65, MATCH(1, ('Standard Runs'!$F$11:$F$65&lt;=E1101)*('Standard Runs'!$G$11:$G$65&gt;=E1101), 0)), ""))</f>
        <v/>
      </c>
      <c r="M1101" s="45" t="str">
        <f t="shared" si="188"/>
        <v/>
      </c>
      <c r="N1101" s="97"/>
      <c r="O1101" s="52" t="str">
        <f t="shared" si="189"/>
        <v/>
      </c>
      <c r="P1101" s="53" t="str">
        <f>IF(OR($L1101="", $M1101=""), "", COUNTIFS($L$11:$L$2510, $L1101, $M$11:$M$2510, "&lt;"&amp;$M1101)+1+COUNTIFS($L$11:$L1101, $L1101, $M$11:$M1101, $M1101)-1)</f>
        <v/>
      </c>
      <c r="Q1101" s="97"/>
      <c r="R1101" s="57" t="str">
        <f t="array" ref="R1101">IF(OR($L1101="", $M1101=""), "", MIN(IF($L$11:$L$2510=$L1101, $M$11:$M$2510)))</f>
        <v/>
      </c>
      <c r="S1101" s="18" t="str">
        <f t="array" ref="S1101">IF(OR($L1101="", $M1101=""), "", AVERAGEIF($L$11:$L$2510, $L1101, $M$11:$M$2510))</f>
        <v/>
      </c>
      <c r="T1101" s="21" t="str">
        <f t="array" ref="T1101">IF(OR($L1101="", $M1101=""), "", MAX(IF($L$11:$L$2510=$L1101, $M$11:$M$2510)))</f>
        <v/>
      </c>
      <c r="U1101" s="97"/>
      <c r="W1101" s="26" t="str">
        <f t="shared" si="190"/>
        <v/>
      </c>
      <c r="X1101" s="26" t="str">
        <f t="shared" si="191"/>
        <v/>
      </c>
      <c r="Z1101" s="48" t="str">
        <f>IFERROR(INDEX('Standard Runs'!$E$11:$E$65, MATCH($L1101, 'Standard Runs'!$D$11:$D$65, 0)), "")</f>
        <v/>
      </c>
      <c r="AB1101" s="26" t="str">
        <f t="shared" si="192"/>
        <v/>
      </c>
      <c r="AC1101" s="26" t="str">
        <f t="shared" si="193"/>
        <v/>
      </c>
      <c r="AE1101" s="26" t="str">
        <f t="shared" si="194"/>
        <v/>
      </c>
      <c r="AG1101" s="26" t="str">
        <f>IF($D1101="", "", COUNTIF($D$11:$D$2510, "&gt;"&amp;$D1101)+1+COUNTIF($D$11:$D1101, $D1101)-1)</f>
        <v/>
      </c>
      <c r="AH1101" s="92" t="str">
        <f t="shared" si="195"/>
        <v/>
      </c>
      <c r="AJ1101" s="26" t="str">
        <f t="shared" si="196"/>
        <v/>
      </c>
      <c r="AK1101" s="26" t="str">
        <f t="shared" si="197"/>
        <v/>
      </c>
    </row>
    <row r="1102" spans="1:37" x14ac:dyDescent="0.25">
      <c r="A1102" s="97"/>
      <c r="B1102" s="26" t="str">
        <f t="shared" si="187"/>
        <v/>
      </c>
      <c r="C1102" s="97"/>
      <c r="D1102" s="123"/>
      <c r="E1102" s="124"/>
      <c r="F1102" s="125"/>
      <c r="G1102" s="97"/>
      <c r="H1102" s="24" t="str">
        <f>IF($E1102="", "", IFERROR(ROUND($E1102*INDEX('Intro &amp; Setup'!$BY$8:$BY$9, MATCH($E$8, 'Intro &amp; Setup'!$BX$8:$BX$9, 0)), 2), ""))</f>
        <v/>
      </c>
      <c r="I1102" s="18" t="str">
        <f>IF(OR($E1102="", $F1102=""), "", IF($E$8='Intro &amp; Setup'!$BX$9, $F1102/$E1102, IF($H$8='Intro &amp; Setup'!$BX$9, $F1102/$H1102, "")))</f>
        <v/>
      </c>
      <c r="J1102" s="21" t="str">
        <f>IF(OR($E1102="", $F1102=""), "", IF($E$8='Intro &amp; Setup'!$BX$8, $F1102/$E1102, IF($H$8='Intro &amp; Setup'!$BX$8, $F1102/$H1102, "")))</f>
        <v/>
      </c>
      <c r="K1102" s="97"/>
      <c r="L1102" s="42" t="str">
        <f t="array" ref="L1102">IF($W1102="", "", IFERROR(INDEX('Standard Runs'!$D$11:$D$65, MATCH(1, ('Standard Runs'!$F$11:$F$65&lt;=E1102)*('Standard Runs'!$G$11:$G$65&gt;=E1102), 0)), ""))</f>
        <v/>
      </c>
      <c r="M1102" s="45" t="str">
        <f t="shared" si="188"/>
        <v/>
      </c>
      <c r="N1102" s="97"/>
      <c r="O1102" s="52" t="str">
        <f t="shared" si="189"/>
        <v/>
      </c>
      <c r="P1102" s="53" t="str">
        <f>IF(OR($L1102="", $M1102=""), "", COUNTIFS($L$11:$L$2510, $L1102, $M$11:$M$2510, "&lt;"&amp;$M1102)+1+COUNTIFS($L$11:$L1102, $L1102, $M$11:$M1102, $M1102)-1)</f>
        <v/>
      </c>
      <c r="Q1102" s="97"/>
      <c r="R1102" s="57" t="str">
        <f t="array" ref="R1102">IF(OR($L1102="", $M1102=""), "", MIN(IF($L$11:$L$2510=$L1102, $M$11:$M$2510)))</f>
        <v/>
      </c>
      <c r="S1102" s="18" t="str">
        <f t="array" ref="S1102">IF(OR($L1102="", $M1102=""), "", AVERAGEIF($L$11:$L$2510, $L1102, $M$11:$M$2510))</f>
        <v/>
      </c>
      <c r="T1102" s="21" t="str">
        <f t="array" ref="T1102">IF(OR($L1102="", $M1102=""), "", MAX(IF($L$11:$L$2510=$L1102, $M$11:$M$2510)))</f>
        <v/>
      </c>
      <c r="U1102" s="97"/>
      <c r="W1102" s="26" t="str">
        <f t="shared" si="190"/>
        <v/>
      </c>
      <c r="X1102" s="26" t="str">
        <f t="shared" si="191"/>
        <v/>
      </c>
      <c r="Z1102" s="48" t="str">
        <f>IFERROR(INDEX('Standard Runs'!$E$11:$E$65, MATCH($L1102, 'Standard Runs'!$D$11:$D$65, 0)), "")</f>
        <v/>
      </c>
      <c r="AB1102" s="26" t="str">
        <f t="shared" si="192"/>
        <v/>
      </c>
      <c r="AC1102" s="26" t="str">
        <f t="shared" si="193"/>
        <v/>
      </c>
      <c r="AE1102" s="26" t="str">
        <f t="shared" si="194"/>
        <v/>
      </c>
      <c r="AG1102" s="26" t="str">
        <f>IF($D1102="", "", COUNTIF($D$11:$D$2510, "&gt;"&amp;$D1102)+1+COUNTIF($D$11:$D1102, $D1102)-1)</f>
        <v/>
      </c>
      <c r="AH1102" s="92" t="str">
        <f t="shared" si="195"/>
        <v/>
      </c>
      <c r="AJ1102" s="26" t="str">
        <f t="shared" si="196"/>
        <v/>
      </c>
      <c r="AK1102" s="26" t="str">
        <f t="shared" si="197"/>
        <v/>
      </c>
    </row>
    <row r="1103" spans="1:37" x14ac:dyDescent="0.25">
      <c r="A1103" s="97"/>
      <c r="B1103" s="26" t="str">
        <f t="shared" si="187"/>
        <v/>
      </c>
      <c r="C1103" s="97"/>
      <c r="D1103" s="123"/>
      <c r="E1103" s="124"/>
      <c r="F1103" s="125"/>
      <c r="G1103" s="97"/>
      <c r="H1103" s="24" t="str">
        <f>IF($E1103="", "", IFERROR(ROUND($E1103*INDEX('Intro &amp; Setup'!$BY$8:$BY$9, MATCH($E$8, 'Intro &amp; Setup'!$BX$8:$BX$9, 0)), 2), ""))</f>
        <v/>
      </c>
      <c r="I1103" s="18" t="str">
        <f>IF(OR($E1103="", $F1103=""), "", IF($E$8='Intro &amp; Setup'!$BX$9, $F1103/$E1103, IF($H$8='Intro &amp; Setup'!$BX$9, $F1103/$H1103, "")))</f>
        <v/>
      </c>
      <c r="J1103" s="21" t="str">
        <f>IF(OR($E1103="", $F1103=""), "", IF($E$8='Intro &amp; Setup'!$BX$8, $F1103/$E1103, IF($H$8='Intro &amp; Setup'!$BX$8, $F1103/$H1103, "")))</f>
        <v/>
      </c>
      <c r="K1103" s="97"/>
      <c r="L1103" s="42" t="str">
        <f t="array" ref="L1103">IF($W1103="", "", IFERROR(INDEX('Standard Runs'!$D$11:$D$65, MATCH(1, ('Standard Runs'!$F$11:$F$65&lt;=E1103)*('Standard Runs'!$G$11:$G$65&gt;=E1103), 0)), ""))</f>
        <v/>
      </c>
      <c r="M1103" s="45" t="str">
        <f t="shared" si="188"/>
        <v/>
      </c>
      <c r="N1103" s="97"/>
      <c r="O1103" s="52" t="str">
        <f t="shared" si="189"/>
        <v/>
      </c>
      <c r="P1103" s="53" t="str">
        <f>IF(OR($L1103="", $M1103=""), "", COUNTIFS($L$11:$L$2510, $L1103, $M$11:$M$2510, "&lt;"&amp;$M1103)+1+COUNTIFS($L$11:$L1103, $L1103, $M$11:$M1103, $M1103)-1)</f>
        <v/>
      </c>
      <c r="Q1103" s="97"/>
      <c r="R1103" s="57" t="str">
        <f t="array" ref="R1103">IF(OR($L1103="", $M1103=""), "", MIN(IF($L$11:$L$2510=$L1103, $M$11:$M$2510)))</f>
        <v/>
      </c>
      <c r="S1103" s="18" t="str">
        <f t="array" ref="S1103">IF(OR($L1103="", $M1103=""), "", AVERAGEIF($L$11:$L$2510, $L1103, $M$11:$M$2510))</f>
        <v/>
      </c>
      <c r="T1103" s="21" t="str">
        <f t="array" ref="T1103">IF(OR($L1103="", $M1103=""), "", MAX(IF($L$11:$L$2510=$L1103, $M$11:$M$2510)))</f>
        <v/>
      </c>
      <c r="U1103" s="97"/>
      <c r="W1103" s="26" t="str">
        <f t="shared" si="190"/>
        <v/>
      </c>
      <c r="X1103" s="26" t="str">
        <f t="shared" si="191"/>
        <v/>
      </c>
      <c r="Z1103" s="48" t="str">
        <f>IFERROR(INDEX('Standard Runs'!$E$11:$E$65, MATCH($L1103, 'Standard Runs'!$D$11:$D$65, 0)), "")</f>
        <v/>
      </c>
      <c r="AB1103" s="26" t="str">
        <f t="shared" si="192"/>
        <v/>
      </c>
      <c r="AC1103" s="26" t="str">
        <f t="shared" si="193"/>
        <v/>
      </c>
      <c r="AE1103" s="26" t="str">
        <f t="shared" si="194"/>
        <v/>
      </c>
      <c r="AG1103" s="26" t="str">
        <f>IF($D1103="", "", COUNTIF($D$11:$D$2510, "&gt;"&amp;$D1103)+1+COUNTIF($D$11:$D1103, $D1103)-1)</f>
        <v/>
      </c>
      <c r="AH1103" s="92" t="str">
        <f t="shared" si="195"/>
        <v/>
      </c>
      <c r="AJ1103" s="26" t="str">
        <f t="shared" si="196"/>
        <v/>
      </c>
      <c r="AK1103" s="26" t="str">
        <f t="shared" si="197"/>
        <v/>
      </c>
    </row>
    <row r="1104" spans="1:37" x14ac:dyDescent="0.25">
      <c r="A1104" s="97"/>
      <c r="B1104" s="26" t="str">
        <f t="shared" si="187"/>
        <v/>
      </c>
      <c r="C1104" s="97"/>
      <c r="D1104" s="123"/>
      <c r="E1104" s="124"/>
      <c r="F1104" s="125"/>
      <c r="G1104" s="97"/>
      <c r="H1104" s="24" t="str">
        <f>IF($E1104="", "", IFERROR(ROUND($E1104*INDEX('Intro &amp; Setup'!$BY$8:$BY$9, MATCH($E$8, 'Intro &amp; Setup'!$BX$8:$BX$9, 0)), 2), ""))</f>
        <v/>
      </c>
      <c r="I1104" s="18" t="str">
        <f>IF(OR($E1104="", $F1104=""), "", IF($E$8='Intro &amp; Setup'!$BX$9, $F1104/$E1104, IF($H$8='Intro &amp; Setup'!$BX$9, $F1104/$H1104, "")))</f>
        <v/>
      </c>
      <c r="J1104" s="21" t="str">
        <f>IF(OR($E1104="", $F1104=""), "", IF($E$8='Intro &amp; Setup'!$BX$8, $F1104/$E1104, IF($H$8='Intro &amp; Setup'!$BX$8, $F1104/$H1104, "")))</f>
        <v/>
      </c>
      <c r="K1104" s="97"/>
      <c r="L1104" s="42" t="str">
        <f t="array" ref="L1104">IF($W1104="", "", IFERROR(INDEX('Standard Runs'!$D$11:$D$65, MATCH(1, ('Standard Runs'!$F$11:$F$65&lt;=E1104)*('Standard Runs'!$G$11:$G$65&gt;=E1104), 0)), ""))</f>
        <v/>
      </c>
      <c r="M1104" s="45" t="str">
        <f t="shared" si="188"/>
        <v/>
      </c>
      <c r="N1104" s="97"/>
      <c r="O1104" s="52" t="str">
        <f t="shared" si="189"/>
        <v/>
      </c>
      <c r="P1104" s="53" t="str">
        <f>IF(OR($L1104="", $M1104=""), "", COUNTIFS($L$11:$L$2510, $L1104, $M$11:$M$2510, "&lt;"&amp;$M1104)+1+COUNTIFS($L$11:$L1104, $L1104, $M$11:$M1104, $M1104)-1)</f>
        <v/>
      </c>
      <c r="Q1104" s="97"/>
      <c r="R1104" s="57" t="str">
        <f t="array" ref="R1104">IF(OR($L1104="", $M1104=""), "", MIN(IF($L$11:$L$2510=$L1104, $M$11:$M$2510)))</f>
        <v/>
      </c>
      <c r="S1104" s="18" t="str">
        <f t="array" ref="S1104">IF(OR($L1104="", $M1104=""), "", AVERAGEIF($L$11:$L$2510, $L1104, $M$11:$M$2510))</f>
        <v/>
      </c>
      <c r="T1104" s="21" t="str">
        <f t="array" ref="T1104">IF(OR($L1104="", $M1104=""), "", MAX(IF($L$11:$L$2510=$L1104, $M$11:$M$2510)))</f>
        <v/>
      </c>
      <c r="U1104" s="97"/>
      <c r="W1104" s="26" t="str">
        <f t="shared" si="190"/>
        <v/>
      </c>
      <c r="X1104" s="26" t="str">
        <f t="shared" si="191"/>
        <v/>
      </c>
      <c r="Z1104" s="48" t="str">
        <f>IFERROR(INDEX('Standard Runs'!$E$11:$E$65, MATCH($L1104, 'Standard Runs'!$D$11:$D$65, 0)), "")</f>
        <v/>
      </c>
      <c r="AB1104" s="26" t="str">
        <f t="shared" si="192"/>
        <v/>
      </c>
      <c r="AC1104" s="26" t="str">
        <f t="shared" si="193"/>
        <v/>
      </c>
      <c r="AE1104" s="26" t="str">
        <f t="shared" si="194"/>
        <v/>
      </c>
      <c r="AG1104" s="26" t="str">
        <f>IF($D1104="", "", COUNTIF($D$11:$D$2510, "&gt;"&amp;$D1104)+1+COUNTIF($D$11:$D1104, $D1104)-1)</f>
        <v/>
      </c>
      <c r="AH1104" s="92" t="str">
        <f t="shared" si="195"/>
        <v/>
      </c>
      <c r="AJ1104" s="26" t="str">
        <f t="shared" si="196"/>
        <v/>
      </c>
      <c r="AK1104" s="26" t="str">
        <f t="shared" si="197"/>
        <v/>
      </c>
    </row>
    <row r="1105" spans="1:37" x14ac:dyDescent="0.25">
      <c r="A1105" s="97"/>
      <c r="B1105" s="26" t="str">
        <f t="shared" si="187"/>
        <v/>
      </c>
      <c r="C1105" s="97"/>
      <c r="D1105" s="123"/>
      <c r="E1105" s="124"/>
      <c r="F1105" s="125"/>
      <c r="G1105" s="97"/>
      <c r="H1105" s="24" t="str">
        <f>IF($E1105="", "", IFERROR(ROUND($E1105*INDEX('Intro &amp; Setup'!$BY$8:$BY$9, MATCH($E$8, 'Intro &amp; Setup'!$BX$8:$BX$9, 0)), 2), ""))</f>
        <v/>
      </c>
      <c r="I1105" s="18" t="str">
        <f>IF(OR($E1105="", $F1105=""), "", IF($E$8='Intro &amp; Setup'!$BX$9, $F1105/$E1105, IF($H$8='Intro &amp; Setup'!$BX$9, $F1105/$H1105, "")))</f>
        <v/>
      </c>
      <c r="J1105" s="21" t="str">
        <f>IF(OR($E1105="", $F1105=""), "", IF($E$8='Intro &amp; Setup'!$BX$8, $F1105/$E1105, IF($H$8='Intro &amp; Setup'!$BX$8, $F1105/$H1105, "")))</f>
        <v/>
      </c>
      <c r="K1105" s="97"/>
      <c r="L1105" s="42" t="str">
        <f t="array" ref="L1105">IF($W1105="", "", IFERROR(INDEX('Standard Runs'!$D$11:$D$65, MATCH(1, ('Standard Runs'!$F$11:$F$65&lt;=E1105)*('Standard Runs'!$G$11:$G$65&gt;=E1105), 0)), ""))</f>
        <v/>
      </c>
      <c r="M1105" s="45" t="str">
        <f t="shared" si="188"/>
        <v/>
      </c>
      <c r="N1105" s="97"/>
      <c r="O1105" s="52" t="str">
        <f t="shared" si="189"/>
        <v/>
      </c>
      <c r="P1105" s="53" t="str">
        <f>IF(OR($L1105="", $M1105=""), "", COUNTIFS($L$11:$L$2510, $L1105, $M$11:$M$2510, "&lt;"&amp;$M1105)+1+COUNTIFS($L$11:$L1105, $L1105, $M$11:$M1105, $M1105)-1)</f>
        <v/>
      </c>
      <c r="Q1105" s="97"/>
      <c r="R1105" s="57" t="str">
        <f t="array" ref="R1105">IF(OR($L1105="", $M1105=""), "", MIN(IF($L$11:$L$2510=$L1105, $M$11:$M$2510)))</f>
        <v/>
      </c>
      <c r="S1105" s="18" t="str">
        <f t="array" ref="S1105">IF(OR($L1105="", $M1105=""), "", AVERAGEIF($L$11:$L$2510, $L1105, $M$11:$M$2510))</f>
        <v/>
      </c>
      <c r="T1105" s="21" t="str">
        <f t="array" ref="T1105">IF(OR($L1105="", $M1105=""), "", MAX(IF($L$11:$L$2510=$L1105, $M$11:$M$2510)))</f>
        <v/>
      </c>
      <c r="U1105" s="97"/>
      <c r="W1105" s="26" t="str">
        <f t="shared" si="190"/>
        <v/>
      </c>
      <c r="X1105" s="26" t="str">
        <f t="shared" si="191"/>
        <v/>
      </c>
      <c r="Z1105" s="48" t="str">
        <f>IFERROR(INDEX('Standard Runs'!$E$11:$E$65, MATCH($L1105, 'Standard Runs'!$D$11:$D$65, 0)), "")</f>
        <v/>
      </c>
      <c r="AB1105" s="26" t="str">
        <f t="shared" si="192"/>
        <v/>
      </c>
      <c r="AC1105" s="26" t="str">
        <f t="shared" si="193"/>
        <v/>
      </c>
      <c r="AE1105" s="26" t="str">
        <f t="shared" si="194"/>
        <v/>
      </c>
      <c r="AG1105" s="26" t="str">
        <f>IF($D1105="", "", COUNTIF($D$11:$D$2510, "&gt;"&amp;$D1105)+1+COUNTIF($D$11:$D1105, $D1105)-1)</f>
        <v/>
      </c>
      <c r="AH1105" s="92" t="str">
        <f t="shared" si="195"/>
        <v/>
      </c>
      <c r="AJ1105" s="26" t="str">
        <f t="shared" si="196"/>
        <v/>
      </c>
      <c r="AK1105" s="26" t="str">
        <f t="shared" si="197"/>
        <v/>
      </c>
    </row>
    <row r="1106" spans="1:37" x14ac:dyDescent="0.25">
      <c r="A1106" s="97"/>
      <c r="B1106" s="26" t="str">
        <f t="shared" si="187"/>
        <v/>
      </c>
      <c r="C1106" s="97"/>
      <c r="D1106" s="123"/>
      <c r="E1106" s="124"/>
      <c r="F1106" s="125"/>
      <c r="G1106" s="97"/>
      <c r="H1106" s="24" t="str">
        <f>IF($E1106="", "", IFERROR(ROUND($E1106*INDEX('Intro &amp; Setup'!$BY$8:$BY$9, MATCH($E$8, 'Intro &amp; Setup'!$BX$8:$BX$9, 0)), 2), ""))</f>
        <v/>
      </c>
      <c r="I1106" s="18" t="str">
        <f>IF(OR($E1106="", $F1106=""), "", IF($E$8='Intro &amp; Setup'!$BX$9, $F1106/$E1106, IF($H$8='Intro &amp; Setup'!$BX$9, $F1106/$H1106, "")))</f>
        <v/>
      </c>
      <c r="J1106" s="21" t="str">
        <f>IF(OR($E1106="", $F1106=""), "", IF($E$8='Intro &amp; Setup'!$BX$8, $F1106/$E1106, IF($H$8='Intro &amp; Setup'!$BX$8, $F1106/$H1106, "")))</f>
        <v/>
      </c>
      <c r="K1106" s="97"/>
      <c r="L1106" s="42" t="str">
        <f t="array" ref="L1106">IF($W1106="", "", IFERROR(INDEX('Standard Runs'!$D$11:$D$65, MATCH(1, ('Standard Runs'!$F$11:$F$65&lt;=E1106)*('Standard Runs'!$G$11:$G$65&gt;=E1106), 0)), ""))</f>
        <v/>
      </c>
      <c r="M1106" s="45" t="str">
        <f t="shared" si="188"/>
        <v/>
      </c>
      <c r="N1106" s="97"/>
      <c r="O1106" s="52" t="str">
        <f t="shared" si="189"/>
        <v/>
      </c>
      <c r="P1106" s="53" t="str">
        <f>IF(OR($L1106="", $M1106=""), "", COUNTIFS($L$11:$L$2510, $L1106, $M$11:$M$2510, "&lt;"&amp;$M1106)+1+COUNTIFS($L$11:$L1106, $L1106, $M$11:$M1106, $M1106)-1)</f>
        <v/>
      </c>
      <c r="Q1106" s="97"/>
      <c r="R1106" s="57" t="str">
        <f t="array" ref="R1106">IF(OR($L1106="", $M1106=""), "", MIN(IF($L$11:$L$2510=$L1106, $M$11:$M$2510)))</f>
        <v/>
      </c>
      <c r="S1106" s="18" t="str">
        <f t="array" ref="S1106">IF(OR($L1106="", $M1106=""), "", AVERAGEIF($L$11:$L$2510, $L1106, $M$11:$M$2510))</f>
        <v/>
      </c>
      <c r="T1106" s="21" t="str">
        <f t="array" ref="T1106">IF(OR($L1106="", $M1106=""), "", MAX(IF($L$11:$L$2510=$L1106, $M$11:$M$2510)))</f>
        <v/>
      </c>
      <c r="U1106" s="97"/>
      <c r="W1106" s="26" t="str">
        <f t="shared" si="190"/>
        <v/>
      </c>
      <c r="X1106" s="26" t="str">
        <f t="shared" si="191"/>
        <v/>
      </c>
      <c r="Z1106" s="48" t="str">
        <f>IFERROR(INDEX('Standard Runs'!$E$11:$E$65, MATCH($L1106, 'Standard Runs'!$D$11:$D$65, 0)), "")</f>
        <v/>
      </c>
      <c r="AB1106" s="26" t="str">
        <f t="shared" si="192"/>
        <v/>
      </c>
      <c r="AC1106" s="26" t="str">
        <f t="shared" si="193"/>
        <v/>
      </c>
      <c r="AE1106" s="26" t="str">
        <f t="shared" si="194"/>
        <v/>
      </c>
      <c r="AG1106" s="26" t="str">
        <f>IF($D1106="", "", COUNTIF($D$11:$D$2510, "&gt;"&amp;$D1106)+1+COUNTIF($D$11:$D1106, $D1106)-1)</f>
        <v/>
      </c>
      <c r="AH1106" s="92" t="str">
        <f t="shared" si="195"/>
        <v/>
      </c>
      <c r="AJ1106" s="26" t="str">
        <f t="shared" si="196"/>
        <v/>
      </c>
      <c r="AK1106" s="26" t="str">
        <f t="shared" si="197"/>
        <v/>
      </c>
    </row>
    <row r="1107" spans="1:37" x14ac:dyDescent="0.25">
      <c r="A1107" s="97"/>
      <c r="B1107" s="26" t="str">
        <f t="shared" si="187"/>
        <v/>
      </c>
      <c r="C1107" s="97"/>
      <c r="D1107" s="123"/>
      <c r="E1107" s="124"/>
      <c r="F1107" s="125"/>
      <c r="G1107" s="97"/>
      <c r="H1107" s="24" t="str">
        <f>IF($E1107="", "", IFERROR(ROUND($E1107*INDEX('Intro &amp; Setup'!$BY$8:$BY$9, MATCH($E$8, 'Intro &amp; Setup'!$BX$8:$BX$9, 0)), 2), ""))</f>
        <v/>
      </c>
      <c r="I1107" s="18" t="str">
        <f>IF(OR($E1107="", $F1107=""), "", IF($E$8='Intro &amp; Setup'!$BX$9, $F1107/$E1107, IF($H$8='Intro &amp; Setup'!$BX$9, $F1107/$H1107, "")))</f>
        <v/>
      </c>
      <c r="J1107" s="21" t="str">
        <f>IF(OR($E1107="", $F1107=""), "", IF($E$8='Intro &amp; Setup'!$BX$8, $F1107/$E1107, IF($H$8='Intro &amp; Setup'!$BX$8, $F1107/$H1107, "")))</f>
        <v/>
      </c>
      <c r="K1107" s="97"/>
      <c r="L1107" s="42" t="str">
        <f t="array" ref="L1107">IF($W1107="", "", IFERROR(INDEX('Standard Runs'!$D$11:$D$65, MATCH(1, ('Standard Runs'!$F$11:$F$65&lt;=E1107)*('Standard Runs'!$G$11:$G$65&gt;=E1107), 0)), ""))</f>
        <v/>
      </c>
      <c r="M1107" s="45" t="str">
        <f t="shared" si="188"/>
        <v/>
      </c>
      <c r="N1107" s="97"/>
      <c r="O1107" s="52" t="str">
        <f t="shared" si="189"/>
        <v/>
      </c>
      <c r="P1107" s="53" t="str">
        <f>IF(OR($L1107="", $M1107=""), "", COUNTIFS($L$11:$L$2510, $L1107, $M$11:$M$2510, "&lt;"&amp;$M1107)+1+COUNTIFS($L$11:$L1107, $L1107, $M$11:$M1107, $M1107)-1)</f>
        <v/>
      </c>
      <c r="Q1107" s="97"/>
      <c r="R1107" s="57" t="str">
        <f t="array" ref="R1107">IF(OR($L1107="", $M1107=""), "", MIN(IF($L$11:$L$2510=$L1107, $M$11:$M$2510)))</f>
        <v/>
      </c>
      <c r="S1107" s="18" t="str">
        <f t="array" ref="S1107">IF(OR($L1107="", $M1107=""), "", AVERAGEIF($L$11:$L$2510, $L1107, $M$11:$M$2510))</f>
        <v/>
      </c>
      <c r="T1107" s="21" t="str">
        <f t="array" ref="T1107">IF(OR($L1107="", $M1107=""), "", MAX(IF($L$11:$L$2510=$L1107, $M$11:$M$2510)))</f>
        <v/>
      </c>
      <c r="U1107" s="97"/>
      <c r="W1107" s="26" t="str">
        <f t="shared" si="190"/>
        <v/>
      </c>
      <c r="X1107" s="26" t="str">
        <f t="shared" si="191"/>
        <v/>
      </c>
      <c r="Z1107" s="48" t="str">
        <f>IFERROR(INDEX('Standard Runs'!$E$11:$E$65, MATCH($L1107, 'Standard Runs'!$D$11:$D$65, 0)), "")</f>
        <v/>
      </c>
      <c r="AB1107" s="26" t="str">
        <f t="shared" si="192"/>
        <v/>
      </c>
      <c r="AC1107" s="26" t="str">
        <f t="shared" si="193"/>
        <v/>
      </c>
      <c r="AE1107" s="26" t="str">
        <f t="shared" si="194"/>
        <v/>
      </c>
      <c r="AG1107" s="26" t="str">
        <f>IF($D1107="", "", COUNTIF($D$11:$D$2510, "&gt;"&amp;$D1107)+1+COUNTIF($D$11:$D1107, $D1107)-1)</f>
        <v/>
      </c>
      <c r="AH1107" s="92" t="str">
        <f t="shared" si="195"/>
        <v/>
      </c>
      <c r="AJ1107" s="26" t="str">
        <f t="shared" si="196"/>
        <v/>
      </c>
      <c r="AK1107" s="26" t="str">
        <f t="shared" si="197"/>
        <v/>
      </c>
    </row>
    <row r="1108" spans="1:37" x14ac:dyDescent="0.25">
      <c r="A1108" s="97"/>
      <c r="B1108" s="26" t="str">
        <f t="shared" si="187"/>
        <v/>
      </c>
      <c r="C1108" s="97"/>
      <c r="D1108" s="123"/>
      <c r="E1108" s="124"/>
      <c r="F1108" s="125"/>
      <c r="G1108" s="97"/>
      <c r="H1108" s="24" t="str">
        <f>IF($E1108="", "", IFERROR(ROUND($E1108*INDEX('Intro &amp; Setup'!$BY$8:$BY$9, MATCH($E$8, 'Intro &amp; Setup'!$BX$8:$BX$9, 0)), 2), ""))</f>
        <v/>
      </c>
      <c r="I1108" s="18" t="str">
        <f>IF(OR($E1108="", $F1108=""), "", IF($E$8='Intro &amp; Setup'!$BX$9, $F1108/$E1108, IF($H$8='Intro &amp; Setup'!$BX$9, $F1108/$H1108, "")))</f>
        <v/>
      </c>
      <c r="J1108" s="21" t="str">
        <f>IF(OR($E1108="", $F1108=""), "", IF($E$8='Intro &amp; Setup'!$BX$8, $F1108/$E1108, IF($H$8='Intro &amp; Setup'!$BX$8, $F1108/$H1108, "")))</f>
        <v/>
      </c>
      <c r="K1108" s="97"/>
      <c r="L1108" s="42" t="str">
        <f t="array" ref="L1108">IF($W1108="", "", IFERROR(INDEX('Standard Runs'!$D$11:$D$65, MATCH(1, ('Standard Runs'!$F$11:$F$65&lt;=E1108)*('Standard Runs'!$G$11:$G$65&gt;=E1108), 0)), ""))</f>
        <v/>
      </c>
      <c r="M1108" s="45" t="str">
        <f t="shared" si="188"/>
        <v/>
      </c>
      <c r="N1108" s="97"/>
      <c r="O1108" s="52" t="str">
        <f t="shared" si="189"/>
        <v/>
      </c>
      <c r="P1108" s="53" t="str">
        <f>IF(OR($L1108="", $M1108=""), "", COUNTIFS($L$11:$L$2510, $L1108, $M$11:$M$2510, "&lt;"&amp;$M1108)+1+COUNTIFS($L$11:$L1108, $L1108, $M$11:$M1108, $M1108)-1)</f>
        <v/>
      </c>
      <c r="Q1108" s="97"/>
      <c r="R1108" s="57" t="str">
        <f t="array" ref="R1108">IF(OR($L1108="", $M1108=""), "", MIN(IF($L$11:$L$2510=$L1108, $M$11:$M$2510)))</f>
        <v/>
      </c>
      <c r="S1108" s="18" t="str">
        <f t="array" ref="S1108">IF(OR($L1108="", $M1108=""), "", AVERAGEIF($L$11:$L$2510, $L1108, $M$11:$M$2510))</f>
        <v/>
      </c>
      <c r="T1108" s="21" t="str">
        <f t="array" ref="T1108">IF(OR($L1108="", $M1108=""), "", MAX(IF($L$11:$L$2510=$L1108, $M$11:$M$2510)))</f>
        <v/>
      </c>
      <c r="U1108" s="97"/>
      <c r="W1108" s="26" t="str">
        <f t="shared" si="190"/>
        <v/>
      </c>
      <c r="X1108" s="26" t="str">
        <f t="shared" si="191"/>
        <v/>
      </c>
      <c r="Z1108" s="48" t="str">
        <f>IFERROR(INDEX('Standard Runs'!$E$11:$E$65, MATCH($L1108, 'Standard Runs'!$D$11:$D$65, 0)), "")</f>
        <v/>
      </c>
      <c r="AB1108" s="26" t="str">
        <f t="shared" si="192"/>
        <v/>
      </c>
      <c r="AC1108" s="26" t="str">
        <f t="shared" si="193"/>
        <v/>
      </c>
      <c r="AE1108" s="26" t="str">
        <f t="shared" si="194"/>
        <v/>
      </c>
      <c r="AG1108" s="26" t="str">
        <f>IF($D1108="", "", COUNTIF($D$11:$D$2510, "&gt;"&amp;$D1108)+1+COUNTIF($D$11:$D1108, $D1108)-1)</f>
        <v/>
      </c>
      <c r="AH1108" s="92" t="str">
        <f t="shared" si="195"/>
        <v/>
      </c>
      <c r="AJ1108" s="26" t="str">
        <f t="shared" si="196"/>
        <v/>
      </c>
      <c r="AK1108" s="26" t="str">
        <f t="shared" si="197"/>
        <v/>
      </c>
    </row>
    <row r="1109" spans="1:37" x14ac:dyDescent="0.25">
      <c r="A1109" s="97"/>
      <c r="B1109" s="26" t="str">
        <f t="shared" si="187"/>
        <v/>
      </c>
      <c r="C1109" s="97"/>
      <c r="D1109" s="123"/>
      <c r="E1109" s="124"/>
      <c r="F1109" s="125"/>
      <c r="G1109" s="97"/>
      <c r="H1109" s="24" t="str">
        <f>IF($E1109="", "", IFERROR(ROUND($E1109*INDEX('Intro &amp; Setup'!$BY$8:$BY$9, MATCH($E$8, 'Intro &amp; Setup'!$BX$8:$BX$9, 0)), 2), ""))</f>
        <v/>
      </c>
      <c r="I1109" s="18" t="str">
        <f>IF(OR($E1109="", $F1109=""), "", IF($E$8='Intro &amp; Setup'!$BX$9, $F1109/$E1109, IF($H$8='Intro &amp; Setup'!$BX$9, $F1109/$H1109, "")))</f>
        <v/>
      </c>
      <c r="J1109" s="21" t="str">
        <f>IF(OR($E1109="", $F1109=""), "", IF($E$8='Intro &amp; Setup'!$BX$8, $F1109/$E1109, IF($H$8='Intro &amp; Setup'!$BX$8, $F1109/$H1109, "")))</f>
        <v/>
      </c>
      <c r="K1109" s="97"/>
      <c r="L1109" s="42" t="str">
        <f t="array" ref="L1109">IF($W1109="", "", IFERROR(INDEX('Standard Runs'!$D$11:$D$65, MATCH(1, ('Standard Runs'!$F$11:$F$65&lt;=E1109)*('Standard Runs'!$G$11:$G$65&gt;=E1109), 0)), ""))</f>
        <v/>
      </c>
      <c r="M1109" s="45" t="str">
        <f t="shared" si="188"/>
        <v/>
      </c>
      <c r="N1109" s="97"/>
      <c r="O1109" s="52" t="str">
        <f t="shared" si="189"/>
        <v/>
      </c>
      <c r="P1109" s="53" t="str">
        <f>IF(OR($L1109="", $M1109=""), "", COUNTIFS($L$11:$L$2510, $L1109, $M$11:$M$2510, "&lt;"&amp;$M1109)+1+COUNTIFS($L$11:$L1109, $L1109, $M$11:$M1109, $M1109)-1)</f>
        <v/>
      </c>
      <c r="Q1109" s="97"/>
      <c r="R1109" s="57" t="str">
        <f t="array" ref="R1109">IF(OR($L1109="", $M1109=""), "", MIN(IF($L$11:$L$2510=$L1109, $M$11:$M$2510)))</f>
        <v/>
      </c>
      <c r="S1109" s="18" t="str">
        <f t="array" ref="S1109">IF(OR($L1109="", $M1109=""), "", AVERAGEIF($L$11:$L$2510, $L1109, $M$11:$M$2510))</f>
        <v/>
      </c>
      <c r="T1109" s="21" t="str">
        <f t="array" ref="T1109">IF(OR($L1109="", $M1109=""), "", MAX(IF($L$11:$L$2510=$L1109, $M$11:$M$2510)))</f>
        <v/>
      </c>
      <c r="U1109" s="97"/>
      <c r="W1109" s="26" t="str">
        <f t="shared" si="190"/>
        <v/>
      </c>
      <c r="X1109" s="26" t="str">
        <f t="shared" si="191"/>
        <v/>
      </c>
      <c r="Z1109" s="48" t="str">
        <f>IFERROR(INDEX('Standard Runs'!$E$11:$E$65, MATCH($L1109, 'Standard Runs'!$D$11:$D$65, 0)), "")</f>
        <v/>
      </c>
      <c r="AB1109" s="26" t="str">
        <f t="shared" si="192"/>
        <v/>
      </c>
      <c r="AC1109" s="26" t="str">
        <f t="shared" si="193"/>
        <v/>
      </c>
      <c r="AE1109" s="26" t="str">
        <f t="shared" si="194"/>
        <v/>
      </c>
      <c r="AG1109" s="26" t="str">
        <f>IF($D1109="", "", COUNTIF($D$11:$D$2510, "&gt;"&amp;$D1109)+1+COUNTIF($D$11:$D1109, $D1109)-1)</f>
        <v/>
      </c>
      <c r="AH1109" s="92" t="str">
        <f t="shared" si="195"/>
        <v/>
      </c>
      <c r="AJ1109" s="26" t="str">
        <f t="shared" si="196"/>
        <v/>
      </c>
      <c r="AK1109" s="26" t="str">
        <f t="shared" si="197"/>
        <v/>
      </c>
    </row>
    <row r="1110" spans="1:37" x14ac:dyDescent="0.25">
      <c r="A1110" s="97"/>
      <c r="B1110" s="26" t="str">
        <f t="shared" si="187"/>
        <v/>
      </c>
      <c r="C1110" s="97"/>
      <c r="D1110" s="123"/>
      <c r="E1110" s="124"/>
      <c r="F1110" s="125"/>
      <c r="G1110" s="97"/>
      <c r="H1110" s="24" t="str">
        <f>IF($E1110="", "", IFERROR(ROUND($E1110*INDEX('Intro &amp; Setup'!$BY$8:$BY$9, MATCH($E$8, 'Intro &amp; Setup'!$BX$8:$BX$9, 0)), 2), ""))</f>
        <v/>
      </c>
      <c r="I1110" s="18" t="str">
        <f>IF(OR($E1110="", $F1110=""), "", IF($E$8='Intro &amp; Setup'!$BX$9, $F1110/$E1110, IF($H$8='Intro &amp; Setup'!$BX$9, $F1110/$H1110, "")))</f>
        <v/>
      </c>
      <c r="J1110" s="21" t="str">
        <f>IF(OR($E1110="", $F1110=""), "", IF($E$8='Intro &amp; Setup'!$BX$8, $F1110/$E1110, IF($H$8='Intro &amp; Setup'!$BX$8, $F1110/$H1110, "")))</f>
        <v/>
      </c>
      <c r="K1110" s="97"/>
      <c r="L1110" s="42" t="str">
        <f t="array" ref="L1110">IF($W1110="", "", IFERROR(INDEX('Standard Runs'!$D$11:$D$65, MATCH(1, ('Standard Runs'!$F$11:$F$65&lt;=E1110)*('Standard Runs'!$G$11:$G$65&gt;=E1110), 0)), ""))</f>
        <v/>
      </c>
      <c r="M1110" s="45" t="str">
        <f t="shared" si="188"/>
        <v/>
      </c>
      <c r="N1110" s="97"/>
      <c r="O1110" s="52" t="str">
        <f t="shared" si="189"/>
        <v/>
      </c>
      <c r="P1110" s="53" t="str">
        <f>IF(OR($L1110="", $M1110=""), "", COUNTIFS($L$11:$L$2510, $L1110, $M$11:$M$2510, "&lt;"&amp;$M1110)+1+COUNTIFS($L$11:$L1110, $L1110, $M$11:$M1110, $M1110)-1)</f>
        <v/>
      </c>
      <c r="Q1110" s="97"/>
      <c r="R1110" s="57" t="str">
        <f t="array" ref="R1110">IF(OR($L1110="", $M1110=""), "", MIN(IF($L$11:$L$2510=$L1110, $M$11:$M$2510)))</f>
        <v/>
      </c>
      <c r="S1110" s="18" t="str">
        <f t="array" ref="S1110">IF(OR($L1110="", $M1110=""), "", AVERAGEIF($L$11:$L$2510, $L1110, $M$11:$M$2510))</f>
        <v/>
      </c>
      <c r="T1110" s="21" t="str">
        <f t="array" ref="T1110">IF(OR($L1110="", $M1110=""), "", MAX(IF($L$11:$L$2510=$L1110, $M$11:$M$2510)))</f>
        <v/>
      </c>
      <c r="U1110" s="97"/>
      <c r="W1110" s="26" t="str">
        <f t="shared" si="190"/>
        <v/>
      </c>
      <c r="X1110" s="26" t="str">
        <f t="shared" si="191"/>
        <v/>
      </c>
      <c r="Z1110" s="48" t="str">
        <f>IFERROR(INDEX('Standard Runs'!$E$11:$E$65, MATCH($L1110, 'Standard Runs'!$D$11:$D$65, 0)), "")</f>
        <v/>
      </c>
      <c r="AB1110" s="26" t="str">
        <f t="shared" si="192"/>
        <v/>
      </c>
      <c r="AC1110" s="26" t="str">
        <f t="shared" si="193"/>
        <v/>
      </c>
      <c r="AE1110" s="26" t="str">
        <f t="shared" si="194"/>
        <v/>
      </c>
      <c r="AG1110" s="26" t="str">
        <f>IF($D1110="", "", COUNTIF($D$11:$D$2510, "&gt;"&amp;$D1110)+1+COUNTIF($D$11:$D1110, $D1110)-1)</f>
        <v/>
      </c>
      <c r="AH1110" s="92" t="str">
        <f t="shared" si="195"/>
        <v/>
      </c>
      <c r="AJ1110" s="26" t="str">
        <f t="shared" si="196"/>
        <v/>
      </c>
      <c r="AK1110" s="26" t="str">
        <f t="shared" si="197"/>
        <v/>
      </c>
    </row>
    <row r="1111" spans="1:37" x14ac:dyDescent="0.25">
      <c r="A1111" s="97"/>
      <c r="B1111" s="26" t="str">
        <f t="shared" si="187"/>
        <v/>
      </c>
      <c r="C1111" s="97"/>
      <c r="D1111" s="123"/>
      <c r="E1111" s="124"/>
      <c r="F1111" s="125"/>
      <c r="G1111" s="97"/>
      <c r="H1111" s="24" t="str">
        <f>IF($E1111="", "", IFERROR(ROUND($E1111*INDEX('Intro &amp; Setup'!$BY$8:$BY$9, MATCH($E$8, 'Intro &amp; Setup'!$BX$8:$BX$9, 0)), 2), ""))</f>
        <v/>
      </c>
      <c r="I1111" s="18" t="str">
        <f>IF(OR($E1111="", $F1111=""), "", IF($E$8='Intro &amp; Setup'!$BX$9, $F1111/$E1111, IF($H$8='Intro &amp; Setup'!$BX$9, $F1111/$H1111, "")))</f>
        <v/>
      </c>
      <c r="J1111" s="21" t="str">
        <f>IF(OR($E1111="", $F1111=""), "", IF($E$8='Intro &amp; Setup'!$BX$8, $F1111/$E1111, IF($H$8='Intro &amp; Setup'!$BX$8, $F1111/$H1111, "")))</f>
        <v/>
      </c>
      <c r="K1111" s="97"/>
      <c r="L1111" s="42" t="str">
        <f t="array" ref="L1111">IF($W1111="", "", IFERROR(INDEX('Standard Runs'!$D$11:$D$65, MATCH(1, ('Standard Runs'!$F$11:$F$65&lt;=E1111)*('Standard Runs'!$G$11:$G$65&gt;=E1111), 0)), ""))</f>
        <v/>
      </c>
      <c r="M1111" s="45" t="str">
        <f t="shared" si="188"/>
        <v/>
      </c>
      <c r="N1111" s="97"/>
      <c r="O1111" s="52" t="str">
        <f t="shared" si="189"/>
        <v/>
      </c>
      <c r="P1111" s="53" t="str">
        <f>IF(OR($L1111="", $M1111=""), "", COUNTIFS($L$11:$L$2510, $L1111, $M$11:$M$2510, "&lt;"&amp;$M1111)+1+COUNTIFS($L$11:$L1111, $L1111, $M$11:$M1111, $M1111)-1)</f>
        <v/>
      </c>
      <c r="Q1111" s="97"/>
      <c r="R1111" s="57" t="str">
        <f t="array" ref="R1111">IF(OR($L1111="", $M1111=""), "", MIN(IF($L$11:$L$2510=$L1111, $M$11:$M$2510)))</f>
        <v/>
      </c>
      <c r="S1111" s="18" t="str">
        <f t="array" ref="S1111">IF(OR($L1111="", $M1111=""), "", AVERAGEIF($L$11:$L$2510, $L1111, $M$11:$M$2510))</f>
        <v/>
      </c>
      <c r="T1111" s="21" t="str">
        <f t="array" ref="T1111">IF(OR($L1111="", $M1111=""), "", MAX(IF($L$11:$L$2510=$L1111, $M$11:$M$2510)))</f>
        <v/>
      </c>
      <c r="U1111" s="97"/>
      <c r="W1111" s="26" t="str">
        <f t="shared" si="190"/>
        <v/>
      </c>
      <c r="X1111" s="26" t="str">
        <f t="shared" si="191"/>
        <v/>
      </c>
      <c r="Z1111" s="48" t="str">
        <f>IFERROR(INDEX('Standard Runs'!$E$11:$E$65, MATCH($L1111, 'Standard Runs'!$D$11:$D$65, 0)), "")</f>
        <v/>
      </c>
      <c r="AB1111" s="26" t="str">
        <f t="shared" si="192"/>
        <v/>
      </c>
      <c r="AC1111" s="26" t="str">
        <f t="shared" si="193"/>
        <v/>
      </c>
      <c r="AE1111" s="26" t="str">
        <f t="shared" si="194"/>
        <v/>
      </c>
      <c r="AG1111" s="26" t="str">
        <f>IF($D1111="", "", COUNTIF($D$11:$D$2510, "&gt;"&amp;$D1111)+1+COUNTIF($D$11:$D1111, $D1111)-1)</f>
        <v/>
      </c>
      <c r="AH1111" s="92" t="str">
        <f t="shared" si="195"/>
        <v/>
      </c>
      <c r="AJ1111" s="26" t="str">
        <f t="shared" si="196"/>
        <v/>
      </c>
      <c r="AK1111" s="26" t="str">
        <f t="shared" si="197"/>
        <v/>
      </c>
    </row>
    <row r="1112" spans="1:37" x14ac:dyDescent="0.25">
      <c r="A1112" s="97"/>
      <c r="B1112" s="26" t="str">
        <f t="shared" si="187"/>
        <v/>
      </c>
      <c r="C1112" s="97"/>
      <c r="D1112" s="123"/>
      <c r="E1112" s="124"/>
      <c r="F1112" s="125"/>
      <c r="G1112" s="97"/>
      <c r="H1112" s="24" t="str">
        <f>IF($E1112="", "", IFERROR(ROUND($E1112*INDEX('Intro &amp; Setup'!$BY$8:$BY$9, MATCH($E$8, 'Intro &amp; Setup'!$BX$8:$BX$9, 0)), 2), ""))</f>
        <v/>
      </c>
      <c r="I1112" s="18" t="str">
        <f>IF(OR($E1112="", $F1112=""), "", IF($E$8='Intro &amp; Setup'!$BX$9, $F1112/$E1112, IF($H$8='Intro &amp; Setup'!$BX$9, $F1112/$H1112, "")))</f>
        <v/>
      </c>
      <c r="J1112" s="21" t="str">
        <f>IF(OR($E1112="", $F1112=""), "", IF($E$8='Intro &amp; Setup'!$BX$8, $F1112/$E1112, IF($H$8='Intro &amp; Setup'!$BX$8, $F1112/$H1112, "")))</f>
        <v/>
      </c>
      <c r="K1112" s="97"/>
      <c r="L1112" s="42" t="str">
        <f t="array" ref="L1112">IF($W1112="", "", IFERROR(INDEX('Standard Runs'!$D$11:$D$65, MATCH(1, ('Standard Runs'!$F$11:$F$65&lt;=E1112)*('Standard Runs'!$G$11:$G$65&gt;=E1112), 0)), ""))</f>
        <v/>
      </c>
      <c r="M1112" s="45" t="str">
        <f t="shared" si="188"/>
        <v/>
      </c>
      <c r="N1112" s="97"/>
      <c r="O1112" s="52" t="str">
        <f t="shared" si="189"/>
        <v/>
      </c>
      <c r="P1112" s="53" t="str">
        <f>IF(OR($L1112="", $M1112=""), "", COUNTIFS($L$11:$L$2510, $L1112, $M$11:$M$2510, "&lt;"&amp;$M1112)+1+COUNTIFS($L$11:$L1112, $L1112, $M$11:$M1112, $M1112)-1)</f>
        <v/>
      </c>
      <c r="Q1112" s="97"/>
      <c r="R1112" s="57" t="str">
        <f t="array" ref="R1112">IF(OR($L1112="", $M1112=""), "", MIN(IF($L$11:$L$2510=$L1112, $M$11:$M$2510)))</f>
        <v/>
      </c>
      <c r="S1112" s="18" t="str">
        <f t="array" ref="S1112">IF(OR($L1112="", $M1112=""), "", AVERAGEIF($L$11:$L$2510, $L1112, $M$11:$M$2510))</f>
        <v/>
      </c>
      <c r="T1112" s="21" t="str">
        <f t="array" ref="T1112">IF(OR($L1112="", $M1112=""), "", MAX(IF($L$11:$L$2510=$L1112, $M$11:$M$2510)))</f>
        <v/>
      </c>
      <c r="U1112" s="97"/>
      <c r="W1112" s="26" t="str">
        <f t="shared" si="190"/>
        <v/>
      </c>
      <c r="X1112" s="26" t="str">
        <f t="shared" si="191"/>
        <v/>
      </c>
      <c r="Z1112" s="48" t="str">
        <f>IFERROR(INDEX('Standard Runs'!$E$11:$E$65, MATCH($L1112, 'Standard Runs'!$D$11:$D$65, 0)), "")</f>
        <v/>
      </c>
      <c r="AB1112" s="26" t="str">
        <f t="shared" si="192"/>
        <v/>
      </c>
      <c r="AC1112" s="26" t="str">
        <f t="shared" si="193"/>
        <v/>
      </c>
      <c r="AE1112" s="26" t="str">
        <f t="shared" si="194"/>
        <v/>
      </c>
      <c r="AG1112" s="26" t="str">
        <f>IF($D1112="", "", COUNTIF($D$11:$D$2510, "&gt;"&amp;$D1112)+1+COUNTIF($D$11:$D1112, $D1112)-1)</f>
        <v/>
      </c>
      <c r="AH1112" s="92" t="str">
        <f t="shared" si="195"/>
        <v/>
      </c>
      <c r="AJ1112" s="26" t="str">
        <f t="shared" si="196"/>
        <v/>
      </c>
      <c r="AK1112" s="26" t="str">
        <f t="shared" si="197"/>
        <v/>
      </c>
    </row>
    <row r="1113" spans="1:37" x14ac:dyDescent="0.25">
      <c r="A1113" s="97"/>
      <c r="B1113" s="26" t="str">
        <f t="shared" si="187"/>
        <v/>
      </c>
      <c r="C1113" s="97"/>
      <c r="D1113" s="123"/>
      <c r="E1113" s="124"/>
      <c r="F1113" s="125"/>
      <c r="G1113" s="97"/>
      <c r="H1113" s="24" t="str">
        <f>IF($E1113="", "", IFERROR(ROUND($E1113*INDEX('Intro &amp; Setup'!$BY$8:$BY$9, MATCH($E$8, 'Intro &amp; Setup'!$BX$8:$BX$9, 0)), 2), ""))</f>
        <v/>
      </c>
      <c r="I1113" s="18" t="str">
        <f>IF(OR($E1113="", $F1113=""), "", IF($E$8='Intro &amp; Setup'!$BX$9, $F1113/$E1113, IF($H$8='Intro &amp; Setup'!$BX$9, $F1113/$H1113, "")))</f>
        <v/>
      </c>
      <c r="J1113" s="21" t="str">
        <f>IF(OR($E1113="", $F1113=""), "", IF($E$8='Intro &amp; Setup'!$BX$8, $F1113/$E1113, IF($H$8='Intro &amp; Setup'!$BX$8, $F1113/$H1113, "")))</f>
        <v/>
      </c>
      <c r="K1113" s="97"/>
      <c r="L1113" s="42" t="str">
        <f t="array" ref="L1113">IF($W1113="", "", IFERROR(INDEX('Standard Runs'!$D$11:$D$65, MATCH(1, ('Standard Runs'!$F$11:$F$65&lt;=E1113)*('Standard Runs'!$G$11:$G$65&gt;=E1113), 0)), ""))</f>
        <v/>
      </c>
      <c r="M1113" s="45" t="str">
        <f t="shared" si="188"/>
        <v/>
      </c>
      <c r="N1113" s="97"/>
      <c r="O1113" s="52" t="str">
        <f t="shared" si="189"/>
        <v/>
      </c>
      <c r="P1113" s="53" t="str">
        <f>IF(OR($L1113="", $M1113=""), "", COUNTIFS($L$11:$L$2510, $L1113, $M$11:$M$2510, "&lt;"&amp;$M1113)+1+COUNTIFS($L$11:$L1113, $L1113, $M$11:$M1113, $M1113)-1)</f>
        <v/>
      </c>
      <c r="Q1113" s="97"/>
      <c r="R1113" s="57" t="str">
        <f t="array" ref="R1113">IF(OR($L1113="", $M1113=""), "", MIN(IF($L$11:$L$2510=$L1113, $M$11:$M$2510)))</f>
        <v/>
      </c>
      <c r="S1113" s="18" t="str">
        <f t="array" ref="S1113">IF(OR($L1113="", $M1113=""), "", AVERAGEIF($L$11:$L$2510, $L1113, $M$11:$M$2510))</f>
        <v/>
      </c>
      <c r="T1113" s="21" t="str">
        <f t="array" ref="T1113">IF(OR($L1113="", $M1113=""), "", MAX(IF($L$11:$L$2510=$L1113, $M$11:$M$2510)))</f>
        <v/>
      </c>
      <c r="U1113" s="97"/>
      <c r="W1113" s="26" t="str">
        <f t="shared" si="190"/>
        <v/>
      </c>
      <c r="X1113" s="26" t="str">
        <f t="shared" si="191"/>
        <v/>
      </c>
      <c r="Z1113" s="48" t="str">
        <f>IFERROR(INDEX('Standard Runs'!$E$11:$E$65, MATCH($L1113, 'Standard Runs'!$D$11:$D$65, 0)), "")</f>
        <v/>
      </c>
      <c r="AB1113" s="26" t="str">
        <f t="shared" si="192"/>
        <v/>
      </c>
      <c r="AC1113" s="26" t="str">
        <f t="shared" si="193"/>
        <v/>
      </c>
      <c r="AE1113" s="26" t="str">
        <f t="shared" si="194"/>
        <v/>
      </c>
      <c r="AG1113" s="26" t="str">
        <f>IF($D1113="", "", COUNTIF($D$11:$D$2510, "&gt;"&amp;$D1113)+1+COUNTIF($D$11:$D1113, $D1113)-1)</f>
        <v/>
      </c>
      <c r="AH1113" s="92" t="str">
        <f t="shared" si="195"/>
        <v/>
      </c>
      <c r="AJ1113" s="26" t="str">
        <f t="shared" si="196"/>
        <v/>
      </c>
      <c r="AK1113" s="26" t="str">
        <f t="shared" si="197"/>
        <v/>
      </c>
    </row>
    <row r="1114" spans="1:37" x14ac:dyDescent="0.25">
      <c r="A1114" s="97"/>
      <c r="B1114" s="26" t="str">
        <f t="shared" si="187"/>
        <v/>
      </c>
      <c r="C1114" s="97"/>
      <c r="D1114" s="123"/>
      <c r="E1114" s="124"/>
      <c r="F1114" s="125"/>
      <c r="G1114" s="97"/>
      <c r="H1114" s="24" t="str">
        <f>IF($E1114="", "", IFERROR(ROUND($E1114*INDEX('Intro &amp; Setup'!$BY$8:$BY$9, MATCH($E$8, 'Intro &amp; Setup'!$BX$8:$BX$9, 0)), 2), ""))</f>
        <v/>
      </c>
      <c r="I1114" s="18" t="str">
        <f>IF(OR($E1114="", $F1114=""), "", IF($E$8='Intro &amp; Setup'!$BX$9, $F1114/$E1114, IF($H$8='Intro &amp; Setup'!$BX$9, $F1114/$H1114, "")))</f>
        <v/>
      </c>
      <c r="J1114" s="21" t="str">
        <f>IF(OR($E1114="", $F1114=""), "", IF($E$8='Intro &amp; Setup'!$BX$8, $F1114/$E1114, IF($H$8='Intro &amp; Setup'!$BX$8, $F1114/$H1114, "")))</f>
        <v/>
      </c>
      <c r="K1114" s="97"/>
      <c r="L1114" s="42" t="str">
        <f t="array" ref="L1114">IF($W1114="", "", IFERROR(INDEX('Standard Runs'!$D$11:$D$65, MATCH(1, ('Standard Runs'!$F$11:$F$65&lt;=E1114)*('Standard Runs'!$G$11:$G$65&gt;=E1114), 0)), ""))</f>
        <v/>
      </c>
      <c r="M1114" s="45" t="str">
        <f t="shared" si="188"/>
        <v/>
      </c>
      <c r="N1114" s="97"/>
      <c r="O1114" s="52" t="str">
        <f t="shared" si="189"/>
        <v/>
      </c>
      <c r="P1114" s="53" t="str">
        <f>IF(OR($L1114="", $M1114=""), "", COUNTIFS($L$11:$L$2510, $L1114, $M$11:$M$2510, "&lt;"&amp;$M1114)+1+COUNTIFS($L$11:$L1114, $L1114, $M$11:$M1114, $M1114)-1)</f>
        <v/>
      </c>
      <c r="Q1114" s="97"/>
      <c r="R1114" s="57" t="str">
        <f t="array" ref="R1114">IF(OR($L1114="", $M1114=""), "", MIN(IF($L$11:$L$2510=$L1114, $M$11:$M$2510)))</f>
        <v/>
      </c>
      <c r="S1114" s="18" t="str">
        <f t="array" ref="S1114">IF(OR($L1114="", $M1114=""), "", AVERAGEIF($L$11:$L$2510, $L1114, $M$11:$M$2510))</f>
        <v/>
      </c>
      <c r="T1114" s="21" t="str">
        <f t="array" ref="T1114">IF(OR($L1114="", $M1114=""), "", MAX(IF($L$11:$L$2510=$L1114, $M$11:$M$2510)))</f>
        <v/>
      </c>
      <c r="U1114" s="97"/>
      <c r="W1114" s="26" t="str">
        <f t="shared" si="190"/>
        <v/>
      </c>
      <c r="X1114" s="26" t="str">
        <f t="shared" si="191"/>
        <v/>
      </c>
      <c r="Z1114" s="48" t="str">
        <f>IFERROR(INDEX('Standard Runs'!$E$11:$E$65, MATCH($L1114, 'Standard Runs'!$D$11:$D$65, 0)), "")</f>
        <v/>
      </c>
      <c r="AB1114" s="26" t="str">
        <f t="shared" si="192"/>
        <v/>
      </c>
      <c r="AC1114" s="26" t="str">
        <f t="shared" si="193"/>
        <v/>
      </c>
      <c r="AE1114" s="26" t="str">
        <f t="shared" si="194"/>
        <v/>
      </c>
      <c r="AG1114" s="26" t="str">
        <f>IF($D1114="", "", COUNTIF($D$11:$D$2510, "&gt;"&amp;$D1114)+1+COUNTIF($D$11:$D1114, $D1114)-1)</f>
        <v/>
      </c>
      <c r="AH1114" s="92" t="str">
        <f t="shared" si="195"/>
        <v/>
      </c>
      <c r="AJ1114" s="26" t="str">
        <f t="shared" si="196"/>
        <v/>
      </c>
      <c r="AK1114" s="26" t="str">
        <f t="shared" si="197"/>
        <v/>
      </c>
    </row>
    <row r="1115" spans="1:37" x14ac:dyDescent="0.25">
      <c r="A1115" s="97"/>
      <c r="B1115" s="26" t="str">
        <f t="shared" si="187"/>
        <v/>
      </c>
      <c r="C1115" s="97"/>
      <c r="D1115" s="123"/>
      <c r="E1115" s="124"/>
      <c r="F1115" s="125"/>
      <c r="G1115" s="97"/>
      <c r="H1115" s="24" t="str">
        <f>IF($E1115="", "", IFERROR(ROUND($E1115*INDEX('Intro &amp; Setup'!$BY$8:$BY$9, MATCH($E$8, 'Intro &amp; Setup'!$BX$8:$BX$9, 0)), 2), ""))</f>
        <v/>
      </c>
      <c r="I1115" s="18" t="str">
        <f>IF(OR($E1115="", $F1115=""), "", IF($E$8='Intro &amp; Setup'!$BX$9, $F1115/$E1115, IF($H$8='Intro &amp; Setup'!$BX$9, $F1115/$H1115, "")))</f>
        <v/>
      </c>
      <c r="J1115" s="21" t="str">
        <f>IF(OR($E1115="", $F1115=""), "", IF($E$8='Intro &amp; Setup'!$BX$8, $F1115/$E1115, IF($H$8='Intro &amp; Setup'!$BX$8, $F1115/$H1115, "")))</f>
        <v/>
      </c>
      <c r="K1115" s="97"/>
      <c r="L1115" s="42" t="str">
        <f t="array" ref="L1115">IF($W1115="", "", IFERROR(INDEX('Standard Runs'!$D$11:$D$65, MATCH(1, ('Standard Runs'!$F$11:$F$65&lt;=E1115)*('Standard Runs'!$G$11:$G$65&gt;=E1115), 0)), ""))</f>
        <v/>
      </c>
      <c r="M1115" s="45" t="str">
        <f t="shared" si="188"/>
        <v/>
      </c>
      <c r="N1115" s="97"/>
      <c r="O1115" s="52" t="str">
        <f t="shared" si="189"/>
        <v/>
      </c>
      <c r="P1115" s="53" t="str">
        <f>IF(OR($L1115="", $M1115=""), "", COUNTIFS($L$11:$L$2510, $L1115, $M$11:$M$2510, "&lt;"&amp;$M1115)+1+COUNTIFS($L$11:$L1115, $L1115, $M$11:$M1115, $M1115)-1)</f>
        <v/>
      </c>
      <c r="Q1115" s="97"/>
      <c r="R1115" s="57" t="str">
        <f t="array" ref="R1115">IF(OR($L1115="", $M1115=""), "", MIN(IF($L$11:$L$2510=$L1115, $M$11:$M$2510)))</f>
        <v/>
      </c>
      <c r="S1115" s="18" t="str">
        <f t="array" ref="S1115">IF(OR($L1115="", $M1115=""), "", AVERAGEIF($L$11:$L$2510, $L1115, $M$11:$M$2510))</f>
        <v/>
      </c>
      <c r="T1115" s="21" t="str">
        <f t="array" ref="T1115">IF(OR($L1115="", $M1115=""), "", MAX(IF($L$11:$L$2510=$L1115, $M$11:$M$2510)))</f>
        <v/>
      </c>
      <c r="U1115" s="97"/>
      <c r="W1115" s="26" t="str">
        <f t="shared" si="190"/>
        <v/>
      </c>
      <c r="X1115" s="26" t="str">
        <f t="shared" si="191"/>
        <v/>
      </c>
      <c r="Z1115" s="48" t="str">
        <f>IFERROR(INDEX('Standard Runs'!$E$11:$E$65, MATCH($L1115, 'Standard Runs'!$D$11:$D$65, 0)), "")</f>
        <v/>
      </c>
      <c r="AB1115" s="26" t="str">
        <f t="shared" si="192"/>
        <v/>
      </c>
      <c r="AC1115" s="26" t="str">
        <f t="shared" si="193"/>
        <v/>
      </c>
      <c r="AE1115" s="26" t="str">
        <f t="shared" si="194"/>
        <v/>
      </c>
      <c r="AG1115" s="26" t="str">
        <f>IF($D1115="", "", COUNTIF($D$11:$D$2510, "&gt;"&amp;$D1115)+1+COUNTIF($D$11:$D1115, $D1115)-1)</f>
        <v/>
      </c>
      <c r="AH1115" s="92" t="str">
        <f t="shared" si="195"/>
        <v/>
      </c>
      <c r="AJ1115" s="26" t="str">
        <f t="shared" si="196"/>
        <v/>
      </c>
      <c r="AK1115" s="26" t="str">
        <f t="shared" si="197"/>
        <v/>
      </c>
    </row>
    <row r="1116" spans="1:37" x14ac:dyDescent="0.25">
      <c r="A1116" s="97"/>
      <c r="B1116" s="26" t="str">
        <f t="shared" si="187"/>
        <v/>
      </c>
      <c r="C1116" s="97"/>
      <c r="D1116" s="123"/>
      <c r="E1116" s="124"/>
      <c r="F1116" s="125"/>
      <c r="G1116" s="97"/>
      <c r="H1116" s="24" t="str">
        <f>IF($E1116="", "", IFERROR(ROUND($E1116*INDEX('Intro &amp; Setup'!$BY$8:$BY$9, MATCH($E$8, 'Intro &amp; Setup'!$BX$8:$BX$9, 0)), 2), ""))</f>
        <v/>
      </c>
      <c r="I1116" s="18" t="str">
        <f>IF(OR($E1116="", $F1116=""), "", IF($E$8='Intro &amp; Setup'!$BX$9, $F1116/$E1116, IF($H$8='Intro &amp; Setup'!$BX$9, $F1116/$H1116, "")))</f>
        <v/>
      </c>
      <c r="J1116" s="21" t="str">
        <f>IF(OR($E1116="", $F1116=""), "", IF($E$8='Intro &amp; Setup'!$BX$8, $F1116/$E1116, IF($H$8='Intro &amp; Setup'!$BX$8, $F1116/$H1116, "")))</f>
        <v/>
      </c>
      <c r="K1116" s="97"/>
      <c r="L1116" s="42" t="str">
        <f t="array" ref="L1116">IF($W1116="", "", IFERROR(INDEX('Standard Runs'!$D$11:$D$65, MATCH(1, ('Standard Runs'!$F$11:$F$65&lt;=E1116)*('Standard Runs'!$G$11:$G$65&gt;=E1116), 0)), ""))</f>
        <v/>
      </c>
      <c r="M1116" s="45" t="str">
        <f t="shared" si="188"/>
        <v/>
      </c>
      <c r="N1116" s="97"/>
      <c r="O1116" s="52" t="str">
        <f t="shared" si="189"/>
        <v/>
      </c>
      <c r="P1116" s="53" t="str">
        <f>IF(OR($L1116="", $M1116=""), "", COUNTIFS($L$11:$L$2510, $L1116, $M$11:$M$2510, "&lt;"&amp;$M1116)+1+COUNTIFS($L$11:$L1116, $L1116, $M$11:$M1116, $M1116)-1)</f>
        <v/>
      </c>
      <c r="Q1116" s="97"/>
      <c r="R1116" s="57" t="str">
        <f t="array" ref="R1116">IF(OR($L1116="", $M1116=""), "", MIN(IF($L$11:$L$2510=$L1116, $M$11:$M$2510)))</f>
        <v/>
      </c>
      <c r="S1116" s="18" t="str">
        <f t="array" ref="S1116">IF(OR($L1116="", $M1116=""), "", AVERAGEIF($L$11:$L$2510, $L1116, $M$11:$M$2510))</f>
        <v/>
      </c>
      <c r="T1116" s="21" t="str">
        <f t="array" ref="T1116">IF(OR($L1116="", $M1116=""), "", MAX(IF($L$11:$L$2510=$L1116, $M$11:$M$2510)))</f>
        <v/>
      </c>
      <c r="U1116" s="97"/>
      <c r="W1116" s="26" t="str">
        <f t="shared" si="190"/>
        <v/>
      </c>
      <c r="X1116" s="26" t="str">
        <f t="shared" si="191"/>
        <v/>
      </c>
      <c r="Z1116" s="48" t="str">
        <f>IFERROR(INDEX('Standard Runs'!$E$11:$E$65, MATCH($L1116, 'Standard Runs'!$D$11:$D$65, 0)), "")</f>
        <v/>
      </c>
      <c r="AB1116" s="26" t="str">
        <f t="shared" si="192"/>
        <v/>
      </c>
      <c r="AC1116" s="26" t="str">
        <f t="shared" si="193"/>
        <v/>
      </c>
      <c r="AE1116" s="26" t="str">
        <f t="shared" si="194"/>
        <v/>
      </c>
      <c r="AG1116" s="26" t="str">
        <f>IF($D1116="", "", COUNTIF($D$11:$D$2510, "&gt;"&amp;$D1116)+1+COUNTIF($D$11:$D1116, $D1116)-1)</f>
        <v/>
      </c>
      <c r="AH1116" s="92" t="str">
        <f t="shared" si="195"/>
        <v/>
      </c>
      <c r="AJ1116" s="26" t="str">
        <f t="shared" si="196"/>
        <v/>
      </c>
      <c r="AK1116" s="26" t="str">
        <f t="shared" si="197"/>
        <v/>
      </c>
    </row>
    <row r="1117" spans="1:37" x14ac:dyDescent="0.25">
      <c r="A1117" s="97"/>
      <c r="B1117" s="26" t="str">
        <f t="shared" si="187"/>
        <v/>
      </c>
      <c r="C1117" s="97"/>
      <c r="D1117" s="123"/>
      <c r="E1117" s="124"/>
      <c r="F1117" s="125"/>
      <c r="G1117" s="97"/>
      <c r="H1117" s="24" t="str">
        <f>IF($E1117="", "", IFERROR(ROUND($E1117*INDEX('Intro &amp; Setup'!$BY$8:$BY$9, MATCH($E$8, 'Intro &amp; Setup'!$BX$8:$BX$9, 0)), 2), ""))</f>
        <v/>
      </c>
      <c r="I1117" s="18" t="str">
        <f>IF(OR($E1117="", $F1117=""), "", IF($E$8='Intro &amp; Setup'!$BX$9, $F1117/$E1117, IF($H$8='Intro &amp; Setup'!$BX$9, $F1117/$H1117, "")))</f>
        <v/>
      </c>
      <c r="J1117" s="21" t="str">
        <f>IF(OR($E1117="", $F1117=""), "", IF($E$8='Intro &amp; Setup'!$BX$8, $F1117/$E1117, IF($H$8='Intro &amp; Setup'!$BX$8, $F1117/$H1117, "")))</f>
        <v/>
      </c>
      <c r="K1117" s="97"/>
      <c r="L1117" s="42" t="str">
        <f t="array" ref="L1117">IF($W1117="", "", IFERROR(INDEX('Standard Runs'!$D$11:$D$65, MATCH(1, ('Standard Runs'!$F$11:$F$65&lt;=E1117)*('Standard Runs'!$G$11:$G$65&gt;=E1117), 0)), ""))</f>
        <v/>
      </c>
      <c r="M1117" s="45" t="str">
        <f t="shared" si="188"/>
        <v/>
      </c>
      <c r="N1117" s="97"/>
      <c r="O1117" s="52" t="str">
        <f t="shared" si="189"/>
        <v/>
      </c>
      <c r="P1117" s="53" t="str">
        <f>IF(OR($L1117="", $M1117=""), "", COUNTIFS($L$11:$L$2510, $L1117, $M$11:$M$2510, "&lt;"&amp;$M1117)+1+COUNTIFS($L$11:$L1117, $L1117, $M$11:$M1117, $M1117)-1)</f>
        <v/>
      </c>
      <c r="Q1117" s="97"/>
      <c r="R1117" s="57" t="str">
        <f t="array" ref="R1117">IF(OR($L1117="", $M1117=""), "", MIN(IF($L$11:$L$2510=$L1117, $M$11:$M$2510)))</f>
        <v/>
      </c>
      <c r="S1117" s="18" t="str">
        <f t="array" ref="S1117">IF(OR($L1117="", $M1117=""), "", AVERAGEIF($L$11:$L$2510, $L1117, $M$11:$M$2510))</f>
        <v/>
      </c>
      <c r="T1117" s="21" t="str">
        <f t="array" ref="T1117">IF(OR($L1117="", $M1117=""), "", MAX(IF($L$11:$L$2510=$L1117, $M$11:$M$2510)))</f>
        <v/>
      </c>
      <c r="U1117" s="97"/>
      <c r="W1117" s="26" t="str">
        <f t="shared" si="190"/>
        <v/>
      </c>
      <c r="X1117" s="26" t="str">
        <f t="shared" si="191"/>
        <v/>
      </c>
      <c r="Z1117" s="48" t="str">
        <f>IFERROR(INDEX('Standard Runs'!$E$11:$E$65, MATCH($L1117, 'Standard Runs'!$D$11:$D$65, 0)), "")</f>
        <v/>
      </c>
      <c r="AB1117" s="26" t="str">
        <f t="shared" si="192"/>
        <v/>
      </c>
      <c r="AC1117" s="26" t="str">
        <f t="shared" si="193"/>
        <v/>
      </c>
      <c r="AE1117" s="26" t="str">
        <f t="shared" si="194"/>
        <v/>
      </c>
      <c r="AG1117" s="26" t="str">
        <f>IF($D1117="", "", COUNTIF($D$11:$D$2510, "&gt;"&amp;$D1117)+1+COUNTIF($D$11:$D1117, $D1117)-1)</f>
        <v/>
      </c>
      <c r="AH1117" s="92" t="str">
        <f t="shared" si="195"/>
        <v/>
      </c>
      <c r="AJ1117" s="26" t="str">
        <f t="shared" si="196"/>
        <v/>
      </c>
      <c r="AK1117" s="26" t="str">
        <f t="shared" si="197"/>
        <v/>
      </c>
    </row>
    <row r="1118" spans="1:37" x14ac:dyDescent="0.25">
      <c r="A1118" s="97"/>
      <c r="B1118" s="26" t="str">
        <f t="shared" si="187"/>
        <v/>
      </c>
      <c r="C1118" s="97"/>
      <c r="D1118" s="123"/>
      <c r="E1118" s="124"/>
      <c r="F1118" s="125"/>
      <c r="G1118" s="97"/>
      <c r="H1118" s="24" t="str">
        <f>IF($E1118="", "", IFERROR(ROUND($E1118*INDEX('Intro &amp; Setup'!$BY$8:$BY$9, MATCH($E$8, 'Intro &amp; Setup'!$BX$8:$BX$9, 0)), 2), ""))</f>
        <v/>
      </c>
      <c r="I1118" s="18" t="str">
        <f>IF(OR($E1118="", $F1118=""), "", IF($E$8='Intro &amp; Setup'!$BX$9, $F1118/$E1118, IF($H$8='Intro &amp; Setup'!$BX$9, $F1118/$H1118, "")))</f>
        <v/>
      </c>
      <c r="J1118" s="21" t="str">
        <f>IF(OR($E1118="", $F1118=""), "", IF($E$8='Intro &amp; Setup'!$BX$8, $F1118/$E1118, IF($H$8='Intro &amp; Setup'!$BX$8, $F1118/$H1118, "")))</f>
        <v/>
      </c>
      <c r="K1118" s="97"/>
      <c r="L1118" s="42" t="str">
        <f t="array" ref="L1118">IF($W1118="", "", IFERROR(INDEX('Standard Runs'!$D$11:$D$65, MATCH(1, ('Standard Runs'!$F$11:$F$65&lt;=E1118)*('Standard Runs'!$G$11:$G$65&gt;=E1118), 0)), ""))</f>
        <v/>
      </c>
      <c r="M1118" s="45" t="str">
        <f t="shared" si="188"/>
        <v/>
      </c>
      <c r="N1118" s="97"/>
      <c r="O1118" s="52" t="str">
        <f t="shared" si="189"/>
        <v/>
      </c>
      <c r="P1118" s="53" t="str">
        <f>IF(OR($L1118="", $M1118=""), "", COUNTIFS($L$11:$L$2510, $L1118, $M$11:$M$2510, "&lt;"&amp;$M1118)+1+COUNTIFS($L$11:$L1118, $L1118, $M$11:$M1118, $M1118)-1)</f>
        <v/>
      </c>
      <c r="Q1118" s="97"/>
      <c r="R1118" s="57" t="str">
        <f t="array" ref="R1118">IF(OR($L1118="", $M1118=""), "", MIN(IF($L$11:$L$2510=$L1118, $M$11:$M$2510)))</f>
        <v/>
      </c>
      <c r="S1118" s="18" t="str">
        <f t="array" ref="S1118">IF(OR($L1118="", $M1118=""), "", AVERAGEIF($L$11:$L$2510, $L1118, $M$11:$M$2510))</f>
        <v/>
      </c>
      <c r="T1118" s="21" t="str">
        <f t="array" ref="T1118">IF(OR($L1118="", $M1118=""), "", MAX(IF($L$11:$L$2510=$L1118, $M$11:$M$2510)))</f>
        <v/>
      </c>
      <c r="U1118" s="97"/>
      <c r="W1118" s="26" t="str">
        <f t="shared" si="190"/>
        <v/>
      </c>
      <c r="X1118" s="26" t="str">
        <f t="shared" si="191"/>
        <v/>
      </c>
      <c r="Z1118" s="48" t="str">
        <f>IFERROR(INDEX('Standard Runs'!$E$11:$E$65, MATCH($L1118, 'Standard Runs'!$D$11:$D$65, 0)), "")</f>
        <v/>
      </c>
      <c r="AB1118" s="26" t="str">
        <f t="shared" si="192"/>
        <v/>
      </c>
      <c r="AC1118" s="26" t="str">
        <f t="shared" si="193"/>
        <v/>
      </c>
      <c r="AE1118" s="26" t="str">
        <f t="shared" si="194"/>
        <v/>
      </c>
      <c r="AG1118" s="26" t="str">
        <f>IF($D1118="", "", COUNTIF($D$11:$D$2510, "&gt;"&amp;$D1118)+1+COUNTIF($D$11:$D1118, $D1118)-1)</f>
        <v/>
      </c>
      <c r="AH1118" s="92" t="str">
        <f t="shared" si="195"/>
        <v/>
      </c>
      <c r="AJ1118" s="26" t="str">
        <f t="shared" si="196"/>
        <v/>
      </c>
      <c r="AK1118" s="26" t="str">
        <f t="shared" si="197"/>
        <v/>
      </c>
    </row>
    <row r="1119" spans="1:37" x14ac:dyDescent="0.25">
      <c r="A1119" s="97"/>
      <c r="B1119" s="26" t="str">
        <f t="shared" si="187"/>
        <v/>
      </c>
      <c r="C1119" s="97"/>
      <c r="D1119" s="123"/>
      <c r="E1119" s="124"/>
      <c r="F1119" s="125"/>
      <c r="G1119" s="97"/>
      <c r="H1119" s="24" t="str">
        <f>IF($E1119="", "", IFERROR(ROUND($E1119*INDEX('Intro &amp; Setup'!$BY$8:$BY$9, MATCH($E$8, 'Intro &amp; Setup'!$BX$8:$BX$9, 0)), 2), ""))</f>
        <v/>
      </c>
      <c r="I1119" s="18" t="str">
        <f>IF(OR($E1119="", $F1119=""), "", IF($E$8='Intro &amp; Setup'!$BX$9, $F1119/$E1119, IF($H$8='Intro &amp; Setup'!$BX$9, $F1119/$H1119, "")))</f>
        <v/>
      </c>
      <c r="J1119" s="21" t="str">
        <f>IF(OR($E1119="", $F1119=""), "", IF($E$8='Intro &amp; Setup'!$BX$8, $F1119/$E1119, IF($H$8='Intro &amp; Setup'!$BX$8, $F1119/$H1119, "")))</f>
        <v/>
      </c>
      <c r="K1119" s="97"/>
      <c r="L1119" s="42" t="str">
        <f t="array" ref="L1119">IF($W1119="", "", IFERROR(INDEX('Standard Runs'!$D$11:$D$65, MATCH(1, ('Standard Runs'!$F$11:$F$65&lt;=E1119)*('Standard Runs'!$G$11:$G$65&gt;=E1119), 0)), ""))</f>
        <v/>
      </c>
      <c r="M1119" s="45" t="str">
        <f t="shared" si="188"/>
        <v/>
      </c>
      <c r="N1119" s="97"/>
      <c r="O1119" s="52" t="str">
        <f t="shared" si="189"/>
        <v/>
      </c>
      <c r="P1119" s="53" t="str">
        <f>IF(OR($L1119="", $M1119=""), "", COUNTIFS($L$11:$L$2510, $L1119, $M$11:$M$2510, "&lt;"&amp;$M1119)+1+COUNTIFS($L$11:$L1119, $L1119, $M$11:$M1119, $M1119)-1)</f>
        <v/>
      </c>
      <c r="Q1119" s="97"/>
      <c r="R1119" s="57" t="str">
        <f t="array" ref="R1119">IF(OR($L1119="", $M1119=""), "", MIN(IF($L$11:$L$2510=$L1119, $M$11:$M$2510)))</f>
        <v/>
      </c>
      <c r="S1119" s="18" t="str">
        <f t="array" ref="S1119">IF(OR($L1119="", $M1119=""), "", AVERAGEIF($L$11:$L$2510, $L1119, $M$11:$M$2510))</f>
        <v/>
      </c>
      <c r="T1119" s="21" t="str">
        <f t="array" ref="T1119">IF(OR($L1119="", $M1119=""), "", MAX(IF($L$11:$L$2510=$L1119, $M$11:$M$2510)))</f>
        <v/>
      </c>
      <c r="U1119" s="97"/>
      <c r="W1119" s="26" t="str">
        <f t="shared" si="190"/>
        <v/>
      </c>
      <c r="X1119" s="26" t="str">
        <f t="shared" si="191"/>
        <v/>
      </c>
      <c r="Z1119" s="48" t="str">
        <f>IFERROR(INDEX('Standard Runs'!$E$11:$E$65, MATCH($L1119, 'Standard Runs'!$D$11:$D$65, 0)), "")</f>
        <v/>
      </c>
      <c r="AB1119" s="26" t="str">
        <f t="shared" si="192"/>
        <v/>
      </c>
      <c r="AC1119" s="26" t="str">
        <f t="shared" si="193"/>
        <v/>
      </c>
      <c r="AE1119" s="26" t="str">
        <f t="shared" si="194"/>
        <v/>
      </c>
      <c r="AG1119" s="26" t="str">
        <f>IF($D1119="", "", COUNTIF($D$11:$D$2510, "&gt;"&amp;$D1119)+1+COUNTIF($D$11:$D1119, $D1119)-1)</f>
        <v/>
      </c>
      <c r="AH1119" s="92" t="str">
        <f t="shared" si="195"/>
        <v/>
      </c>
      <c r="AJ1119" s="26" t="str">
        <f t="shared" si="196"/>
        <v/>
      </c>
      <c r="AK1119" s="26" t="str">
        <f t="shared" si="197"/>
        <v/>
      </c>
    </row>
    <row r="1120" spans="1:37" x14ac:dyDescent="0.25">
      <c r="A1120" s="97"/>
      <c r="B1120" s="26" t="str">
        <f t="shared" si="187"/>
        <v/>
      </c>
      <c r="C1120" s="97"/>
      <c r="D1120" s="123"/>
      <c r="E1120" s="124"/>
      <c r="F1120" s="125"/>
      <c r="G1120" s="97"/>
      <c r="H1120" s="24" t="str">
        <f>IF($E1120="", "", IFERROR(ROUND($E1120*INDEX('Intro &amp; Setup'!$BY$8:$BY$9, MATCH($E$8, 'Intro &amp; Setup'!$BX$8:$BX$9, 0)), 2), ""))</f>
        <v/>
      </c>
      <c r="I1120" s="18" t="str">
        <f>IF(OR($E1120="", $F1120=""), "", IF($E$8='Intro &amp; Setup'!$BX$9, $F1120/$E1120, IF($H$8='Intro &amp; Setup'!$BX$9, $F1120/$H1120, "")))</f>
        <v/>
      </c>
      <c r="J1120" s="21" t="str">
        <f>IF(OR($E1120="", $F1120=""), "", IF($E$8='Intro &amp; Setup'!$BX$8, $F1120/$E1120, IF($H$8='Intro &amp; Setup'!$BX$8, $F1120/$H1120, "")))</f>
        <v/>
      </c>
      <c r="K1120" s="97"/>
      <c r="L1120" s="42" t="str">
        <f t="array" ref="L1120">IF($W1120="", "", IFERROR(INDEX('Standard Runs'!$D$11:$D$65, MATCH(1, ('Standard Runs'!$F$11:$F$65&lt;=E1120)*('Standard Runs'!$G$11:$G$65&gt;=E1120), 0)), ""))</f>
        <v/>
      </c>
      <c r="M1120" s="45" t="str">
        <f t="shared" si="188"/>
        <v/>
      </c>
      <c r="N1120" s="97"/>
      <c r="O1120" s="52" t="str">
        <f t="shared" si="189"/>
        <v/>
      </c>
      <c r="P1120" s="53" t="str">
        <f>IF(OR($L1120="", $M1120=""), "", COUNTIFS($L$11:$L$2510, $L1120, $M$11:$M$2510, "&lt;"&amp;$M1120)+1+COUNTIFS($L$11:$L1120, $L1120, $M$11:$M1120, $M1120)-1)</f>
        <v/>
      </c>
      <c r="Q1120" s="97"/>
      <c r="R1120" s="57" t="str">
        <f t="array" ref="R1120">IF(OR($L1120="", $M1120=""), "", MIN(IF($L$11:$L$2510=$L1120, $M$11:$M$2510)))</f>
        <v/>
      </c>
      <c r="S1120" s="18" t="str">
        <f t="array" ref="S1120">IF(OR($L1120="", $M1120=""), "", AVERAGEIF($L$11:$L$2510, $L1120, $M$11:$M$2510))</f>
        <v/>
      </c>
      <c r="T1120" s="21" t="str">
        <f t="array" ref="T1120">IF(OR($L1120="", $M1120=""), "", MAX(IF($L$11:$L$2510=$L1120, $M$11:$M$2510)))</f>
        <v/>
      </c>
      <c r="U1120" s="97"/>
      <c r="W1120" s="26" t="str">
        <f t="shared" si="190"/>
        <v/>
      </c>
      <c r="X1120" s="26" t="str">
        <f t="shared" si="191"/>
        <v/>
      </c>
      <c r="Z1120" s="48" t="str">
        <f>IFERROR(INDEX('Standard Runs'!$E$11:$E$65, MATCH($L1120, 'Standard Runs'!$D$11:$D$65, 0)), "")</f>
        <v/>
      </c>
      <c r="AB1120" s="26" t="str">
        <f t="shared" si="192"/>
        <v/>
      </c>
      <c r="AC1120" s="26" t="str">
        <f t="shared" si="193"/>
        <v/>
      </c>
      <c r="AE1120" s="26" t="str">
        <f t="shared" si="194"/>
        <v/>
      </c>
      <c r="AG1120" s="26" t="str">
        <f>IF($D1120="", "", COUNTIF($D$11:$D$2510, "&gt;"&amp;$D1120)+1+COUNTIF($D$11:$D1120, $D1120)-1)</f>
        <v/>
      </c>
      <c r="AH1120" s="92" t="str">
        <f t="shared" si="195"/>
        <v/>
      </c>
      <c r="AJ1120" s="26" t="str">
        <f t="shared" si="196"/>
        <v/>
      </c>
      <c r="AK1120" s="26" t="str">
        <f t="shared" si="197"/>
        <v/>
      </c>
    </row>
    <row r="1121" spans="1:37" x14ac:dyDescent="0.25">
      <c r="A1121" s="97"/>
      <c r="B1121" s="26" t="str">
        <f t="shared" si="187"/>
        <v/>
      </c>
      <c r="C1121" s="97"/>
      <c r="D1121" s="123"/>
      <c r="E1121" s="124"/>
      <c r="F1121" s="125"/>
      <c r="G1121" s="97"/>
      <c r="H1121" s="24" t="str">
        <f>IF($E1121="", "", IFERROR(ROUND($E1121*INDEX('Intro &amp; Setup'!$BY$8:$BY$9, MATCH($E$8, 'Intro &amp; Setup'!$BX$8:$BX$9, 0)), 2), ""))</f>
        <v/>
      </c>
      <c r="I1121" s="18" t="str">
        <f>IF(OR($E1121="", $F1121=""), "", IF($E$8='Intro &amp; Setup'!$BX$9, $F1121/$E1121, IF($H$8='Intro &amp; Setup'!$BX$9, $F1121/$H1121, "")))</f>
        <v/>
      </c>
      <c r="J1121" s="21" t="str">
        <f>IF(OR($E1121="", $F1121=""), "", IF($E$8='Intro &amp; Setup'!$BX$8, $F1121/$E1121, IF($H$8='Intro &amp; Setup'!$BX$8, $F1121/$H1121, "")))</f>
        <v/>
      </c>
      <c r="K1121" s="97"/>
      <c r="L1121" s="42" t="str">
        <f t="array" ref="L1121">IF($W1121="", "", IFERROR(INDEX('Standard Runs'!$D$11:$D$65, MATCH(1, ('Standard Runs'!$F$11:$F$65&lt;=E1121)*('Standard Runs'!$G$11:$G$65&gt;=E1121), 0)), ""))</f>
        <v/>
      </c>
      <c r="M1121" s="45" t="str">
        <f t="shared" si="188"/>
        <v/>
      </c>
      <c r="N1121" s="97"/>
      <c r="O1121" s="52" t="str">
        <f t="shared" si="189"/>
        <v/>
      </c>
      <c r="P1121" s="53" t="str">
        <f>IF(OR($L1121="", $M1121=""), "", COUNTIFS($L$11:$L$2510, $L1121, $M$11:$M$2510, "&lt;"&amp;$M1121)+1+COUNTIFS($L$11:$L1121, $L1121, $M$11:$M1121, $M1121)-1)</f>
        <v/>
      </c>
      <c r="Q1121" s="97"/>
      <c r="R1121" s="57" t="str">
        <f t="array" ref="R1121">IF(OR($L1121="", $M1121=""), "", MIN(IF($L$11:$L$2510=$L1121, $M$11:$M$2510)))</f>
        <v/>
      </c>
      <c r="S1121" s="18" t="str">
        <f t="array" ref="S1121">IF(OR($L1121="", $M1121=""), "", AVERAGEIF($L$11:$L$2510, $L1121, $M$11:$M$2510))</f>
        <v/>
      </c>
      <c r="T1121" s="21" t="str">
        <f t="array" ref="T1121">IF(OR($L1121="", $M1121=""), "", MAX(IF($L$11:$L$2510=$L1121, $M$11:$M$2510)))</f>
        <v/>
      </c>
      <c r="U1121" s="97"/>
      <c r="W1121" s="26" t="str">
        <f t="shared" si="190"/>
        <v/>
      </c>
      <c r="X1121" s="26" t="str">
        <f t="shared" si="191"/>
        <v/>
      </c>
      <c r="Z1121" s="48" t="str">
        <f>IFERROR(INDEX('Standard Runs'!$E$11:$E$65, MATCH($L1121, 'Standard Runs'!$D$11:$D$65, 0)), "")</f>
        <v/>
      </c>
      <c r="AB1121" s="26" t="str">
        <f t="shared" si="192"/>
        <v/>
      </c>
      <c r="AC1121" s="26" t="str">
        <f t="shared" si="193"/>
        <v/>
      </c>
      <c r="AE1121" s="26" t="str">
        <f t="shared" si="194"/>
        <v/>
      </c>
      <c r="AG1121" s="26" t="str">
        <f>IF($D1121="", "", COUNTIF($D$11:$D$2510, "&gt;"&amp;$D1121)+1+COUNTIF($D$11:$D1121, $D1121)-1)</f>
        <v/>
      </c>
      <c r="AH1121" s="92" t="str">
        <f t="shared" si="195"/>
        <v/>
      </c>
      <c r="AJ1121" s="26" t="str">
        <f t="shared" si="196"/>
        <v/>
      </c>
      <c r="AK1121" s="26" t="str">
        <f t="shared" si="197"/>
        <v/>
      </c>
    </row>
    <row r="1122" spans="1:37" x14ac:dyDescent="0.25">
      <c r="A1122" s="97"/>
      <c r="B1122" s="26" t="str">
        <f t="shared" si="187"/>
        <v/>
      </c>
      <c r="C1122" s="97"/>
      <c r="D1122" s="123"/>
      <c r="E1122" s="124"/>
      <c r="F1122" s="125"/>
      <c r="G1122" s="97"/>
      <c r="H1122" s="24" t="str">
        <f>IF($E1122="", "", IFERROR(ROUND($E1122*INDEX('Intro &amp; Setup'!$BY$8:$BY$9, MATCH($E$8, 'Intro &amp; Setup'!$BX$8:$BX$9, 0)), 2), ""))</f>
        <v/>
      </c>
      <c r="I1122" s="18" t="str">
        <f>IF(OR($E1122="", $F1122=""), "", IF($E$8='Intro &amp; Setup'!$BX$9, $F1122/$E1122, IF($H$8='Intro &amp; Setup'!$BX$9, $F1122/$H1122, "")))</f>
        <v/>
      </c>
      <c r="J1122" s="21" t="str">
        <f>IF(OR($E1122="", $F1122=""), "", IF($E$8='Intro &amp; Setup'!$BX$8, $F1122/$E1122, IF($H$8='Intro &amp; Setup'!$BX$8, $F1122/$H1122, "")))</f>
        <v/>
      </c>
      <c r="K1122" s="97"/>
      <c r="L1122" s="42" t="str">
        <f t="array" ref="L1122">IF($W1122="", "", IFERROR(INDEX('Standard Runs'!$D$11:$D$65, MATCH(1, ('Standard Runs'!$F$11:$F$65&lt;=E1122)*('Standard Runs'!$G$11:$G$65&gt;=E1122), 0)), ""))</f>
        <v/>
      </c>
      <c r="M1122" s="45" t="str">
        <f t="shared" si="188"/>
        <v/>
      </c>
      <c r="N1122" s="97"/>
      <c r="O1122" s="52" t="str">
        <f t="shared" si="189"/>
        <v/>
      </c>
      <c r="P1122" s="53" t="str">
        <f>IF(OR($L1122="", $M1122=""), "", COUNTIFS($L$11:$L$2510, $L1122, $M$11:$M$2510, "&lt;"&amp;$M1122)+1+COUNTIFS($L$11:$L1122, $L1122, $M$11:$M1122, $M1122)-1)</f>
        <v/>
      </c>
      <c r="Q1122" s="97"/>
      <c r="R1122" s="57" t="str">
        <f t="array" ref="R1122">IF(OR($L1122="", $M1122=""), "", MIN(IF($L$11:$L$2510=$L1122, $M$11:$M$2510)))</f>
        <v/>
      </c>
      <c r="S1122" s="18" t="str">
        <f t="array" ref="S1122">IF(OR($L1122="", $M1122=""), "", AVERAGEIF($L$11:$L$2510, $L1122, $M$11:$M$2510))</f>
        <v/>
      </c>
      <c r="T1122" s="21" t="str">
        <f t="array" ref="T1122">IF(OR($L1122="", $M1122=""), "", MAX(IF($L$11:$L$2510=$L1122, $M$11:$M$2510)))</f>
        <v/>
      </c>
      <c r="U1122" s="97"/>
      <c r="W1122" s="26" t="str">
        <f t="shared" si="190"/>
        <v/>
      </c>
      <c r="X1122" s="26" t="str">
        <f t="shared" si="191"/>
        <v/>
      </c>
      <c r="Z1122" s="48" t="str">
        <f>IFERROR(INDEX('Standard Runs'!$E$11:$E$65, MATCH($L1122, 'Standard Runs'!$D$11:$D$65, 0)), "")</f>
        <v/>
      </c>
      <c r="AB1122" s="26" t="str">
        <f t="shared" si="192"/>
        <v/>
      </c>
      <c r="AC1122" s="26" t="str">
        <f t="shared" si="193"/>
        <v/>
      </c>
      <c r="AE1122" s="26" t="str">
        <f t="shared" si="194"/>
        <v/>
      </c>
      <c r="AG1122" s="26" t="str">
        <f>IF($D1122="", "", COUNTIF($D$11:$D$2510, "&gt;"&amp;$D1122)+1+COUNTIF($D$11:$D1122, $D1122)-1)</f>
        <v/>
      </c>
      <c r="AH1122" s="92" t="str">
        <f t="shared" si="195"/>
        <v/>
      </c>
      <c r="AJ1122" s="26" t="str">
        <f t="shared" si="196"/>
        <v/>
      </c>
      <c r="AK1122" s="26" t="str">
        <f t="shared" si="197"/>
        <v/>
      </c>
    </row>
    <row r="1123" spans="1:37" x14ac:dyDescent="0.25">
      <c r="A1123" s="97"/>
      <c r="B1123" s="26" t="str">
        <f t="shared" si="187"/>
        <v/>
      </c>
      <c r="C1123" s="97"/>
      <c r="D1123" s="123"/>
      <c r="E1123" s="124"/>
      <c r="F1123" s="125"/>
      <c r="G1123" s="97"/>
      <c r="H1123" s="24" t="str">
        <f>IF($E1123="", "", IFERROR(ROUND($E1123*INDEX('Intro &amp; Setup'!$BY$8:$BY$9, MATCH($E$8, 'Intro &amp; Setup'!$BX$8:$BX$9, 0)), 2), ""))</f>
        <v/>
      </c>
      <c r="I1123" s="18" t="str">
        <f>IF(OR($E1123="", $F1123=""), "", IF($E$8='Intro &amp; Setup'!$BX$9, $F1123/$E1123, IF($H$8='Intro &amp; Setup'!$BX$9, $F1123/$H1123, "")))</f>
        <v/>
      </c>
      <c r="J1123" s="21" t="str">
        <f>IF(OR($E1123="", $F1123=""), "", IF($E$8='Intro &amp; Setup'!$BX$8, $F1123/$E1123, IF($H$8='Intro &amp; Setup'!$BX$8, $F1123/$H1123, "")))</f>
        <v/>
      </c>
      <c r="K1123" s="97"/>
      <c r="L1123" s="42" t="str">
        <f t="array" ref="L1123">IF($W1123="", "", IFERROR(INDEX('Standard Runs'!$D$11:$D$65, MATCH(1, ('Standard Runs'!$F$11:$F$65&lt;=E1123)*('Standard Runs'!$G$11:$G$65&gt;=E1123), 0)), ""))</f>
        <v/>
      </c>
      <c r="M1123" s="45" t="str">
        <f t="shared" si="188"/>
        <v/>
      </c>
      <c r="N1123" s="97"/>
      <c r="O1123" s="52" t="str">
        <f t="shared" si="189"/>
        <v/>
      </c>
      <c r="P1123" s="53" t="str">
        <f>IF(OR($L1123="", $M1123=""), "", COUNTIFS($L$11:$L$2510, $L1123, $M$11:$M$2510, "&lt;"&amp;$M1123)+1+COUNTIFS($L$11:$L1123, $L1123, $M$11:$M1123, $M1123)-1)</f>
        <v/>
      </c>
      <c r="Q1123" s="97"/>
      <c r="R1123" s="57" t="str">
        <f t="array" ref="R1123">IF(OR($L1123="", $M1123=""), "", MIN(IF($L$11:$L$2510=$L1123, $M$11:$M$2510)))</f>
        <v/>
      </c>
      <c r="S1123" s="18" t="str">
        <f t="array" ref="S1123">IF(OR($L1123="", $M1123=""), "", AVERAGEIF($L$11:$L$2510, $L1123, $M$11:$M$2510))</f>
        <v/>
      </c>
      <c r="T1123" s="21" t="str">
        <f t="array" ref="T1123">IF(OR($L1123="", $M1123=""), "", MAX(IF($L$11:$L$2510=$L1123, $M$11:$M$2510)))</f>
        <v/>
      </c>
      <c r="U1123" s="97"/>
      <c r="W1123" s="26" t="str">
        <f t="shared" si="190"/>
        <v/>
      </c>
      <c r="X1123" s="26" t="str">
        <f t="shared" si="191"/>
        <v/>
      </c>
      <c r="Z1123" s="48" t="str">
        <f>IFERROR(INDEX('Standard Runs'!$E$11:$E$65, MATCH($L1123, 'Standard Runs'!$D$11:$D$65, 0)), "")</f>
        <v/>
      </c>
      <c r="AB1123" s="26" t="str">
        <f t="shared" si="192"/>
        <v/>
      </c>
      <c r="AC1123" s="26" t="str">
        <f t="shared" si="193"/>
        <v/>
      </c>
      <c r="AE1123" s="26" t="str">
        <f t="shared" si="194"/>
        <v/>
      </c>
      <c r="AG1123" s="26" t="str">
        <f>IF($D1123="", "", COUNTIF($D$11:$D$2510, "&gt;"&amp;$D1123)+1+COUNTIF($D$11:$D1123, $D1123)-1)</f>
        <v/>
      </c>
      <c r="AH1123" s="92" t="str">
        <f t="shared" si="195"/>
        <v/>
      </c>
      <c r="AJ1123" s="26" t="str">
        <f t="shared" si="196"/>
        <v/>
      </c>
      <c r="AK1123" s="26" t="str">
        <f t="shared" si="197"/>
        <v/>
      </c>
    </row>
    <row r="1124" spans="1:37" x14ac:dyDescent="0.25">
      <c r="A1124" s="97"/>
      <c r="B1124" s="26" t="str">
        <f t="shared" si="187"/>
        <v/>
      </c>
      <c r="C1124" s="97"/>
      <c r="D1124" s="123"/>
      <c r="E1124" s="124"/>
      <c r="F1124" s="125"/>
      <c r="G1124" s="97"/>
      <c r="H1124" s="24" t="str">
        <f>IF($E1124="", "", IFERROR(ROUND($E1124*INDEX('Intro &amp; Setup'!$BY$8:$BY$9, MATCH($E$8, 'Intro &amp; Setup'!$BX$8:$BX$9, 0)), 2), ""))</f>
        <v/>
      </c>
      <c r="I1124" s="18" t="str">
        <f>IF(OR($E1124="", $F1124=""), "", IF($E$8='Intro &amp; Setup'!$BX$9, $F1124/$E1124, IF($H$8='Intro &amp; Setup'!$BX$9, $F1124/$H1124, "")))</f>
        <v/>
      </c>
      <c r="J1124" s="21" t="str">
        <f>IF(OR($E1124="", $F1124=""), "", IF($E$8='Intro &amp; Setup'!$BX$8, $F1124/$E1124, IF($H$8='Intro &amp; Setup'!$BX$8, $F1124/$H1124, "")))</f>
        <v/>
      </c>
      <c r="K1124" s="97"/>
      <c r="L1124" s="42" t="str">
        <f t="array" ref="L1124">IF($W1124="", "", IFERROR(INDEX('Standard Runs'!$D$11:$D$65, MATCH(1, ('Standard Runs'!$F$11:$F$65&lt;=E1124)*('Standard Runs'!$G$11:$G$65&gt;=E1124), 0)), ""))</f>
        <v/>
      </c>
      <c r="M1124" s="45" t="str">
        <f t="shared" si="188"/>
        <v/>
      </c>
      <c r="N1124" s="97"/>
      <c r="O1124" s="52" t="str">
        <f t="shared" si="189"/>
        <v/>
      </c>
      <c r="P1124" s="53" t="str">
        <f>IF(OR($L1124="", $M1124=""), "", COUNTIFS($L$11:$L$2510, $L1124, $M$11:$M$2510, "&lt;"&amp;$M1124)+1+COUNTIFS($L$11:$L1124, $L1124, $M$11:$M1124, $M1124)-1)</f>
        <v/>
      </c>
      <c r="Q1124" s="97"/>
      <c r="R1124" s="57" t="str">
        <f t="array" ref="R1124">IF(OR($L1124="", $M1124=""), "", MIN(IF($L$11:$L$2510=$L1124, $M$11:$M$2510)))</f>
        <v/>
      </c>
      <c r="S1124" s="18" t="str">
        <f t="array" ref="S1124">IF(OR($L1124="", $M1124=""), "", AVERAGEIF($L$11:$L$2510, $L1124, $M$11:$M$2510))</f>
        <v/>
      </c>
      <c r="T1124" s="21" t="str">
        <f t="array" ref="T1124">IF(OR($L1124="", $M1124=""), "", MAX(IF($L$11:$L$2510=$L1124, $M$11:$M$2510)))</f>
        <v/>
      </c>
      <c r="U1124" s="97"/>
      <c r="W1124" s="26" t="str">
        <f t="shared" si="190"/>
        <v/>
      </c>
      <c r="X1124" s="26" t="str">
        <f t="shared" si="191"/>
        <v/>
      </c>
      <c r="Z1124" s="48" t="str">
        <f>IFERROR(INDEX('Standard Runs'!$E$11:$E$65, MATCH($L1124, 'Standard Runs'!$D$11:$D$65, 0)), "")</f>
        <v/>
      </c>
      <c r="AB1124" s="26" t="str">
        <f t="shared" si="192"/>
        <v/>
      </c>
      <c r="AC1124" s="26" t="str">
        <f t="shared" si="193"/>
        <v/>
      </c>
      <c r="AE1124" s="26" t="str">
        <f t="shared" si="194"/>
        <v/>
      </c>
      <c r="AG1124" s="26" t="str">
        <f>IF($D1124="", "", COUNTIF($D$11:$D$2510, "&gt;"&amp;$D1124)+1+COUNTIF($D$11:$D1124, $D1124)-1)</f>
        <v/>
      </c>
      <c r="AH1124" s="92" t="str">
        <f t="shared" si="195"/>
        <v/>
      </c>
      <c r="AJ1124" s="26" t="str">
        <f t="shared" si="196"/>
        <v/>
      </c>
      <c r="AK1124" s="26" t="str">
        <f t="shared" si="197"/>
        <v/>
      </c>
    </row>
    <row r="1125" spans="1:37" x14ac:dyDescent="0.25">
      <c r="A1125" s="97"/>
      <c r="B1125" s="26" t="str">
        <f t="shared" si="187"/>
        <v/>
      </c>
      <c r="C1125" s="97"/>
      <c r="D1125" s="123"/>
      <c r="E1125" s="124"/>
      <c r="F1125" s="125"/>
      <c r="G1125" s="97"/>
      <c r="H1125" s="24" t="str">
        <f>IF($E1125="", "", IFERROR(ROUND($E1125*INDEX('Intro &amp; Setup'!$BY$8:$BY$9, MATCH($E$8, 'Intro &amp; Setup'!$BX$8:$BX$9, 0)), 2), ""))</f>
        <v/>
      </c>
      <c r="I1125" s="18" t="str">
        <f>IF(OR($E1125="", $F1125=""), "", IF($E$8='Intro &amp; Setup'!$BX$9, $F1125/$E1125, IF($H$8='Intro &amp; Setup'!$BX$9, $F1125/$H1125, "")))</f>
        <v/>
      </c>
      <c r="J1125" s="21" t="str">
        <f>IF(OR($E1125="", $F1125=""), "", IF($E$8='Intro &amp; Setup'!$BX$8, $F1125/$E1125, IF($H$8='Intro &amp; Setup'!$BX$8, $F1125/$H1125, "")))</f>
        <v/>
      </c>
      <c r="K1125" s="97"/>
      <c r="L1125" s="42" t="str">
        <f t="array" ref="L1125">IF($W1125="", "", IFERROR(INDEX('Standard Runs'!$D$11:$D$65, MATCH(1, ('Standard Runs'!$F$11:$F$65&lt;=E1125)*('Standard Runs'!$G$11:$G$65&gt;=E1125), 0)), ""))</f>
        <v/>
      </c>
      <c r="M1125" s="45" t="str">
        <f t="shared" si="188"/>
        <v/>
      </c>
      <c r="N1125" s="97"/>
      <c r="O1125" s="52" t="str">
        <f t="shared" si="189"/>
        <v/>
      </c>
      <c r="P1125" s="53" t="str">
        <f>IF(OR($L1125="", $M1125=""), "", COUNTIFS($L$11:$L$2510, $L1125, $M$11:$M$2510, "&lt;"&amp;$M1125)+1+COUNTIFS($L$11:$L1125, $L1125, $M$11:$M1125, $M1125)-1)</f>
        <v/>
      </c>
      <c r="Q1125" s="97"/>
      <c r="R1125" s="57" t="str">
        <f t="array" ref="R1125">IF(OR($L1125="", $M1125=""), "", MIN(IF($L$11:$L$2510=$L1125, $M$11:$M$2510)))</f>
        <v/>
      </c>
      <c r="S1125" s="18" t="str">
        <f t="array" ref="S1125">IF(OR($L1125="", $M1125=""), "", AVERAGEIF($L$11:$L$2510, $L1125, $M$11:$M$2510))</f>
        <v/>
      </c>
      <c r="T1125" s="21" t="str">
        <f t="array" ref="T1125">IF(OR($L1125="", $M1125=""), "", MAX(IF($L$11:$L$2510=$L1125, $M$11:$M$2510)))</f>
        <v/>
      </c>
      <c r="U1125" s="97"/>
      <c r="W1125" s="26" t="str">
        <f t="shared" si="190"/>
        <v/>
      </c>
      <c r="X1125" s="26" t="str">
        <f t="shared" si="191"/>
        <v/>
      </c>
      <c r="Z1125" s="48" t="str">
        <f>IFERROR(INDEX('Standard Runs'!$E$11:$E$65, MATCH($L1125, 'Standard Runs'!$D$11:$D$65, 0)), "")</f>
        <v/>
      </c>
      <c r="AB1125" s="26" t="str">
        <f t="shared" si="192"/>
        <v/>
      </c>
      <c r="AC1125" s="26" t="str">
        <f t="shared" si="193"/>
        <v/>
      </c>
      <c r="AE1125" s="26" t="str">
        <f t="shared" si="194"/>
        <v/>
      </c>
      <c r="AG1125" s="26" t="str">
        <f>IF($D1125="", "", COUNTIF($D$11:$D$2510, "&gt;"&amp;$D1125)+1+COUNTIF($D$11:$D1125, $D1125)-1)</f>
        <v/>
      </c>
      <c r="AH1125" s="92" t="str">
        <f t="shared" si="195"/>
        <v/>
      </c>
      <c r="AJ1125" s="26" t="str">
        <f t="shared" si="196"/>
        <v/>
      </c>
      <c r="AK1125" s="26" t="str">
        <f t="shared" si="197"/>
        <v/>
      </c>
    </row>
    <row r="1126" spans="1:37" x14ac:dyDescent="0.25">
      <c r="A1126" s="97"/>
      <c r="B1126" s="26" t="str">
        <f t="shared" si="187"/>
        <v/>
      </c>
      <c r="C1126" s="97"/>
      <c r="D1126" s="123"/>
      <c r="E1126" s="124"/>
      <c r="F1126" s="125"/>
      <c r="G1126" s="97"/>
      <c r="H1126" s="24" t="str">
        <f>IF($E1126="", "", IFERROR(ROUND($E1126*INDEX('Intro &amp; Setup'!$BY$8:$BY$9, MATCH($E$8, 'Intro &amp; Setup'!$BX$8:$BX$9, 0)), 2), ""))</f>
        <v/>
      </c>
      <c r="I1126" s="18" t="str">
        <f>IF(OR($E1126="", $F1126=""), "", IF($E$8='Intro &amp; Setup'!$BX$9, $F1126/$E1126, IF($H$8='Intro &amp; Setup'!$BX$9, $F1126/$H1126, "")))</f>
        <v/>
      </c>
      <c r="J1126" s="21" t="str">
        <f>IF(OR($E1126="", $F1126=""), "", IF($E$8='Intro &amp; Setup'!$BX$8, $F1126/$E1126, IF($H$8='Intro &amp; Setup'!$BX$8, $F1126/$H1126, "")))</f>
        <v/>
      </c>
      <c r="K1126" s="97"/>
      <c r="L1126" s="42" t="str">
        <f t="array" ref="L1126">IF($W1126="", "", IFERROR(INDEX('Standard Runs'!$D$11:$D$65, MATCH(1, ('Standard Runs'!$F$11:$F$65&lt;=E1126)*('Standard Runs'!$G$11:$G$65&gt;=E1126), 0)), ""))</f>
        <v/>
      </c>
      <c r="M1126" s="45" t="str">
        <f t="shared" si="188"/>
        <v/>
      </c>
      <c r="N1126" s="97"/>
      <c r="O1126" s="52" t="str">
        <f t="shared" si="189"/>
        <v/>
      </c>
      <c r="P1126" s="53" t="str">
        <f>IF(OR($L1126="", $M1126=""), "", COUNTIFS($L$11:$L$2510, $L1126, $M$11:$M$2510, "&lt;"&amp;$M1126)+1+COUNTIFS($L$11:$L1126, $L1126, $M$11:$M1126, $M1126)-1)</f>
        <v/>
      </c>
      <c r="Q1126" s="97"/>
      <c r="R1126" s="57" t="str">
        <f t="array" ref="R1126">IF(OR($L1126="", $M1126=""), "", MIN(IF($L$11:$L$2510=$L1126, $M$11:$M$2510)))</f>
        <v/>
      </c>
      <c r="S1126" s="18" t="str">
        <f t="array" ref="S1126">IF(OR($L1126="", $M1126=""), "", AVERAGEIF($L$11:$L$2510, $L1126, $M$11:$M$2510))</f>
        <v/>
      </c>
      <c r="T1126" s="21" t="str">
        <f t="array" ref="T1126">IF(OR($L1126="", $M1126=""), "", MAX(IF($L$11:$L$2510=$L1126, $M$11:$M$2510)))</f>
        <v/>
      </c>
      <c r="U1126" s="97"/>
      <c r="W1126" s="26" t="str">
        <f t="shared" si="190"/>
        <v/>
      </c>
      <c r="X1126" s="26" t="str">
        <f t="shared" si="191"/>
        <v/>
      </c>
      <c r="Z1126" s="48" t="str">
        <f>IFERROR(INDEX('Standard Runs'!$E$11:$E$65, MATCH($L1126, 'Standard Runs'!$D$11:$D$65, 0)), "")</f>
        <v/>
      </c>
      <c r="AB1126" s="26" t="str">
        <f t="shared" si="192"/>
        <v/>
      </c>
      <c r="AC1126" s="26" t="str">
        <f t="shared" si="193"/>
        <v/>
      </c>
      <c r="AE1126" s="26" t="str">
        <f t="shared" si="194"/>
        <v/>
      </c>
      <c r="AG1126" s="26" t="str">
        <f>IF($D1126="", "", COUNTIF($D$11:$D$2510, "&gt;"&amp;$D1126)+1+COUNTIF($D$11:$D1126, $D1126)-1)</f>
        <v/>
      </c>
      <c r="AH1126" s="92" t="str">
        <f t="shared" si="195"/>
        <v/>
      </c>
      <c r="AJ1126" s="26" t="str">
        <f t="shared" si="196"/>
        <v/>
      </c>
      <c r="AK1126" s="26" t="str">
        <f t="shared" si="197"/>
        <v/>
      </c>
    </row>
    <row r="1127" spans="1:37" x14ac:dyDescent="0.25">
      <c r="A1127" s="97"/>
      <c r="B1127" s="26" t="str">
        <f t="shared" si="187"/>
        <v/>
      </c>
      <c r="C1127" s="97"/>
      <c r="D1127" s="123"/>
      <c r="E1127" s="124"/>
      <c r="F1127" s="125"/>
      <c r="G1127" s="97"/>
      <c r="H1127" s="24" t="str">
        <f>IF($E1127="", "", IFERROR(ROUND($E1127*INDEX('Intro &amp; Setup'!$BY$8:$BY$9, MATCH($E$8, 'Intro &amp; Setup'!$BX$8:$BX$9, 0)), 2), ""))</f>
        <v/>
      </c>
      <c r="I1127" s="18" t="str">
        <f>IF(OR($E1127="", $F1127=""), "", IF($E$8='Intro &amp; Setup'!$BX$9, $F1127/$E1127, IF($H$8='Intro &amp; Setup'!$BX$9, $F1127/$H1127, "")))</f>
        <v/>
      </c>
      <c r="J1127" s="21" t="str">
        <f>IF(OR($E1127="", $F1127=""), "", IF($E$8='Intro &amp; Setup'!$BX$8, $F1127/$E1127, IF($H$8='Intro &amp; Setup'!$BX$8, $F1127/$H1127, "")))</f>
        <v/>
      </c>
      <c r="K1127" s="97"/>
      <c r="L1127" s="42" t="str">
        <f t="array" ref="L1127">IF($W1127="", "", IFERROR(INDEX('Standard Runs'!$D$11:$D$65, MATCH(1, ('Standard Runs'!$F$11:$F$65&lt;=E1127)*('Standard Runs'!$G$11:$G$65&gt;=E1127), 0)), ""))</f>
        <v/>
      </c>
      <c r="M1127" s="45" t="str">
        <f t="shared" si="188"/>
        <v/>
      </c>
      <c r="N1127" s="97"/>
      <c r="O1127" s="52" t="str">
        <f t="shared" si="189"/>
        <v/>
      </c>
      <c r="P1127" s="53" t="str">
        <f>IF(OR($L1127="", $M1127=""), "", COUNTIFS($L$11:$L$2510, $L1127, $M$11:$M$2510, "&lt;"&amp;$M1127)+1+COUNTIFS($L$11:$L1127, $L1127, $M$11:$M1127, $M1127)-1)</f>
        <v/>
      </c>
      <c r="Q1127" s="97"/>
      <c r="R1127" s="57" t="str">
        <f t="array" ref="R1127">IF(OR($L1127="", $M1127=""), "", MIN(IF($L$11:$L$2510=$L1127, $M$11:$M$2510)))</f>
        <v/>
      </c>
      <c r="S1127" s="18" t="str">
        <f t="array" ref="S1127">IF(OR($L1127="", $M1127=""), "", AVERAGEIF($L$11:$L$2510, $L1127, $M$11:$M$2510))</f>
        <v/>
      </c>
      <c r="T1127" s="21" t="str">
        <f t="array" ref="T1127">IF(OR($L1127="", $M1127=""), "", MAX(IF($L$11:$L$2510=$L1127, $M$11:$M$2510)))</f>
        <v/>
      </c>
      <c r="U1127" s="97"/>
      <c r="W1127" s="26" t="str">
        <f t="shared" si="190"/>
        <v/>
      </c>
      <c r="X1127" s="26" t="str">
        <f t="shared" si="191"/>
        <v/>
      </c>
      <c r="Z1127" s="48" t="str">
        <f>IFERROR(INDEX('Standard Runs'!$E$11:$E$65, MATCH($L1127, 'Standard Runs'!$D$11:$D$65, 0)), "")</f>
        <v/>
      </c>
      <c r="AB1127" s="26" t="str">
        <f t="shared" si="192"/>
        <v/>
      </c>
      <c r="AC1127" s="26" t="str">
        <f t="shared" si="193"/>
        <v/>
      </c>
      <c r="AE1127" s="26" t="str">
        <f t="shared" si="194"/>
        <v/>
      </c>
      <c r="AG1127" s="26" t="str">
        <f>IF($D1127="", "", COUNTIF($D$11:$D$2510, "&gt;"&amp;$D1127)+1+COUNTIF($D$11:$D1127, $D1127)-1)</f>
        <v/>
      </c>
      <c r="AH1127" s="92" t="str">
        <f t="shared" si="195"/>
        <v/>
      </c>
      <c r="AJ1127" s="26" t="str">
        <f t="shared" si="196"/>
        <v/>
      </c>
      <c r="AK1127" s="26" t="str">
        <f t="shared" si="197"/>
        <v/>
      </c>
    </row>
    <row r="1128" spans="1:37" x14ac:dyDescent="0.25">
      <c r="A1128" s="97"/>
      <c r="B1128" s="26" t="str">
        <f t="shared" si="187"/>
        <v/>
      </c>
      <c r="C1128" s="97"/>
      <c r="D1128" s="123"/>
      <c r="E1128" s="124"/>
      <c r="F1128" s="125"/>
      <c r="G1128" s="97"/>
      <c r="H1128" s="24" t="str">
        <f>IF($E1128="", "", IFERROR(ROUND($E1128*INDEX('Intro &amp; Setup'!$BY$8:$BY$9, MATCH($E$8, 'Intro &amp; Setup'!$BX$8:$BX$9, 0)), 2), ""))</f>
        <v/>
      </c>
      <c r="I1128" s="18" t="str">
        <f>IF(OR($E1128="", $F1128=""), "", IF($E$8='Intro &amp; Setup'!$BX$9, $F1128/$E1128, IF($H$8='Intro &amp; Setup'!$BX$9, $F1128/$H1128, "")))</f>
        <v/>
      </c>
      <c r="J1128" s="21" t="str">
        <f>IF(OR($E1128="", $F1128=""), "", IF($E$8='Intro &amp; Setup'!$BX$8, $F1128/$E1128, IF($H$8='Intro &amp; Setup'!$BX$8, $F1128/$H1128, "")))</f>
        <v/>
      </c>
      <c r="K1128" s="97"/>
      <c r="L1128" s="42" t="str">
        <f t="array" ref="L1128">IF($W1128="", "", IFERROR(INDEX('Standard Runs'!$D$11:$D$65, MATCH(1, ('Standard Runs'!$F$11:$F$65&lt;=E1128)*('Standard Runs'!$G$11:$G$65&gt;=E1128), 0)), ""))</f>
        <v/>
      </c>
      <c r="M1128" s="45" t="str">
        <f t="shared" si="188"/>
        <v/>
      </c>
      <c r="N1128" s="97"/>
      <c r="O1128" s="52" t="str">
        <f t="shared" si="189"/>
        <v/>
      </c>
      <c r="P1128" s="53" t="str">
        <f>IF(OR($L1128="", $M1128=""), "", COUNTIFS($L$11:$L$2510, $L1128, $M$11:$M$2510, "&lt;"&amp;$M1128)+1+COUNTIFS($L$11:$L1128, $L1128, $M$11:$M1128, $M1128)-1)</f>
        <v/>
      </c>
      <c r="Q1128" s="97"/>
      <c r="R1128" s="57" t="str">
        <f t="array" ref="R1128">IF(OR($L1128="", $M1128=""), "", MIN(IF($L$11:$L$2510=$L1128, $M$11:$M$2510)))</f>
        <v/>
      </c>
      <c r="S1128" s="18" t="str">
        <f t="array" ref="S1128">IF(OR($L1128="", $M1128=""), "", AVERAGEIF($L$11:$L$2510, $L1128, $M$11:$M$2510))</f>
        <v/>
      </c>
      <c r="T1128" s="21" t="str">
        <f t="array" ref="T1128">IF(OR($L1128="", $M1128=""), "", MAX(IF($L$11:$L$2510=$L1128, $M$11:$M$2510)))</f>
        <v/>
      </c>
      <c r="U1128" s="97"/>
      <c r="W1128" s="26" t="str">
        <f t="shared" si="190"/>
        <v/>
      </c>
      <c r="X1128" s="26" t="str">
        <f t="shared" si="191"/>
        <v/>
      </c>
      <c r="Z1128" s="48" t="str">
        <f>IFERROR(INDEX('Standard Runs'!$E$11:$E$65, MATCH($L1128, 'Standard Runs'!$D$11:$D$65, 0)), "")</f>
        <v/>
      </c>
      <c r="AB1128" s="26" t="str">
        <f t="shared" si="192"/>
        <v/>
      </c>
      <c r="AC1128" s="26" t="str">
        <f t="shared" si="193"/>
        <v/>
      </c>
      <c r="AE1128" s="26" t="str">
        <f t="shared" si="194"/>
        <v/>
      </c>
      <c r="AG1128" s="26" t="str">
        <f>IF($D1128="", "", COUNTIF($D$11:$D$2510, "&gt;"&amp;$D1128)+1+COUNTIF($D$11:$D1128, $D1128)-1)</f>
        <v/>
      </c>
      <c r="AH1128" s="92" t="str">
        <f t="shared" si="195"/>
        <v/>
      </c>
      <c r="AJ1128" s="26" t="str">
        <f t="shared" si="196"/>
        <v/>
      </c>
      <c r="AK1128" s="26" t="str">
        <f t="shared" si="197"/>
        <v/>
      </c>
    </row>
    <row r="1129" spans="1:37" x14ac:dyDescent="0.25">
      <c r="A1129" s="97"/>
      <c r="B1129" s="26" t="str">
        <f t="shared" si="187"/>
        <v/>
      </c>
      <c r="C1129" s="97"/>
      <c r="D1129" s="123"/>
      <c r="E1129" s="124"/>
      <c r="F1129" s="125"/>
      <c r="G1129" s="97"/>
      <c r="H1129" s="24" t="str">
        <f>IF($E1129="", "", IFERROR(ROUND($E1129*INDEX('Intro &amp; Setup'!$BY$8:$BY$9, MATCH($E$8, 'Intro &amp; Setup'!$BX$8:$BX$9, 0)), 2), ""))</f>
        <v/>
      </c>
      <c r="I1129" s="18" t="str">
        <f>IF(OR($E1129="", $F1129=""), "", IF($E$8='Intro &amp; Setup'!$BX$9, $F1129/$E1129, IF($H$8='Intro &amp; Setup'!$BX$9, $F1129/$H1129, "")))</f>
        <v/>
      </c>
      <c r="J1129" s="21" t="str">
        <f>IF(OR($E1129="", $F1129=""), "", IF($E$8='Intro &amp; Setup'!$BX$8, $F1129/$E1129, IF($H$8='Intro &amp; Setup'!$BX$8, $F1129/$H1129, "")))</f>
        <v/>
      </c>
      <c r="K1129" s="97"/>
      <c r="L1129" s="42" t="str">
        <f t="array" ref="L1129">IF($W1129="", "", IFERROR(INDEX('Standard Runs'!$D$11:$D$65, MATCH(1, ('Standard Runs'!$F$11:$F$65&lt;=E1129)*('Standard Runs'!$G$11:$G$65&gt;=E1129), 0)), ""))</f>
        <v/>
      </c>
      <c r="M1129" s="45" t="str">
        <f t="shared" si="188"/>
        <v/>
      </c>
      <c r="N1129" s="97"/>
      <c r="O1129" s="52" t="str">
        <f t="shared" si="189"/>
        <v/>
      </c>
      <c r="P1129" s="53" t="str">
        <f>IF(OR($L1129="", $M1129=""), "", COUNTIFS($L$11:$L$2510, $L1129, $M$11:$M$2510, "&lt;"&amp;$M1129)+1+COUNTIFS($L$11:$L1129, $L1129, $M$11:$M1129, $M1129)-1)</f>
        <v/>
      </c>
      <c r="Q1129" s="97"/>
      <c r="R1129" s="57" t="str">
        <f t="array" ref="R1129">IF(OR($L1129="", $M1129=""), "", MIN(IF($L$11:$L$2510=$L1129, $M$11:$M$2510)))</f>
        <v/>
      </c>
      <c r="S1129" s="18" t="str">
        <f t="array" ref="S1129">IF(OR($L1129="", $M1129=""), "", AVERAGEIF($L$11:$L$2510, $L1129, $M$11:$M$2510))</f>
        <v/>
      </c>
      <c r="T1129" s="21" t="str">
        <f t="array" ref="T1129">IF(OR($L1129="", $M1129=""), "", MAX(IF($L$11:$L$2510=$L1129, $M$11:$M$2510)))</f>
        <v/>
      </c>
      <c r="U1129" s="97"/>
      <c r="W1129" s="26" t="str">
        <f t="shared" si="190"/>
        <v/>
      </c>
      <c r="X1129" s="26" t="str">
        <f t="shared" si="191"/>
        <v/>
      </c>
      <c r="Z1129" s="48" t="str">
        <f>IFERROR(INDEX('Standard Runs'!$E$11:$E$65, MATCH($L1129, 'Standard Runs'!$D$11:$D$65, 0)), "")</f>
        <v/>
      </c>
      <c r="AB1129" s="26" t="str">
        <f t="shared" si="192"/>
        <v/>
      </c>
      <c r="AC1129" s="26" t="str">
        <f t="shared" si="193"/>
        <v/>
      </c>
      <c r="AE1129" s="26" t="str">
        <f t="shared" si="194"/>
        <v/>
      </c>
      <c r="AG1129" s="26" t="str">
        <f>IF($D1129="", "", COUNTIF($D$11:$D$2510, "&gt;"&amp;$D1129)+1+COUNTIF($D$11:$D1129, $D1129)-1)</f>
        <v/>
      </c>
      <c r="AH1129" s="92" t="str">
        <f t="shared" si="195"/>
        <v/>
      </c>
      <c r="AJ1129" s="26" t="str">
        <f t="shared" si="196"/>
        <v/>
      </c>
      <c r="AK1129" s="26" t="str">
        <f t="shared" si="197"/>
        <v/>
      </c>
    </row>
    <row r="1130" spans="1:37" x14ac:dyDescent="0.25">
      <c r="A1130" s="97"/>
      <c r="B1130" s="26" t="str">
        <f t="shared" si="187"/>
        <v/>
      </c>
      <c r="C1130" s="97"/>
      <c r="D1130" s="123"/>
      <c r="E1130" s="124"/>
      <c r="F1130" s="125"/>
      <c r="G1130" s="97"/>
      <c r="H1130" s="24" t="str">
        <f>IF($E1130="", "", IFERROR(ROUND($E1130*INDEX('Intro &amp; Setup'!$BY$8:$BY$9, MATCH($E$8, 'Intro &amp; Setup'!$BX$8:$BX$9, 0)), 2), ""))</f>
        <v/>
      </c>
      <c r="I1130" s="18" t="str">
        <f>IF(OR($E1130="", $F1130=""), "", IF($E$8='Intro &amp; Setup'!$BX$9, $F1130/$E1130, IF($H$8='Intro &amp; Setup'!$BX$9, $F1130/$H1130, "")))</f>
        <v/>
      </c>
      <c r="J1130" s="21" t="str">
        <f>IF(OR($E1130="", $F1130=""), "", IF($E$8='Intro &amp; Setup'!$BX$8, $F1130/$E1130, IF($H$8='Intro &amp; Setup'!$BX$8, $F1130/$H1130, "")))</f>
        <v/>
      </c>
      <c r="K1130" s="97"/>
      <c r="L1130" s="42" t="str">
        <f t="array" ref="L1130">IF($W1130="", "", IFERROR(INDEX('Standard Runs'!$D$11:$D$65, MATCH(1, ('Standard Runs'!$F$11:$F$65&lt;=E1130)*('Standard Runs'!$G$11:$G$65&gt;=E1130), 0)), ""))</f>
        <v/>
      </c>
      <c r="M1130" s="45" t="str">
        <f t="shared" si="188"/>
        <v/>
      </c>
      <c r="N1130" s="97"/>
      <c r="O1130" s="52" t="str">
        <f t="shared" si="189"/>
        <v/>
      </c>
      <c r="P1130" s="53" t="str">
        <f>IF(OR($L1130="", $M1130=""), "", COUNTIFS($L$11:$L$2510, $L1130, $M$11:$M$2510, "&lt;"&amp;$M1130)+1+COUNTIFS($L$11:$L1130, $L1130, $M$11:$M1130, $M1130)-1)</f>
        <v/>
      </c>
      <c r="Q1130" s="97"/>
      <c r="R1130" s="57" t="str">
        <f t="array" ref="R1130">IF(OR($L1130="", $M1130=""), "", MIN(IF($L$11:$L$2510=$L1130, $M$11:$M$2510)))</f>
        <v/>
      </c>
      <c r="S1130" s="18" t="str">
        <f t="array" ref="S1130">IF(OR($L1130="", $M1130=""), "", AVERAGEIF($L$11:$L$2510, $L1130, $M$11:$M$2510))</f>
        <v/>
      </c>
      <c r="T1130" s="21" t="str">
        <f t="array" ref="T1130">IF(OR($L1130="", $M1130=""), "", MAX(IF($L$11:$L$2510=$L1130, $M$11:$M$2510)))</f>
        <v/>
      </c>
      <c r="U1130" s="97"/>
      <c r="W1130" s="26" t="str">
        <f t="shared" si="190"/>
        <v/>
      </c>
      <c r="X1130" s="26" t="str">
        <f t="shared" si="191"/>
        <v/>
      </c>
      <c r="Z1130" s="48" t="str">
        <f>IFERROR(INDEX('Standard Runs'!$E$11:$E$65, MATCH($L1130, 'Standard Runs'!$D$11:$D$65, 0)), "")</f>
        <v/>
      </c>
      <c r="AB1130" s="26" t="str">
        <f t="shared" si="192"/>
        <v/>
      </c>
      <c r="AC1130" s="26" t="str">
        <f t="shared" si="193"/>
        <v/>
      </c>
      <c r="AE1130" s="26" t="str">
        <f t="shared" si="194"/>
        <v/>
      </c>
      <c r="AG1130" s="26" t="str">
        <f>IF($D1130="", "", COUNTIF($D$11:$D$2510, "&gt;"&amp;$D1130)+1+COUNTIF($D$11:$D1130, $D1130)-1)</f>
        <v/>
      </c>
      <c r="AH1130" s="92" t="str">
        <f t="shared" si="195"/>
        <v/>
      </c>
      <c r="AJ1130" s="26" t="str">
        <f t="shared" si="196"/>
        <v/>
      </c>
      <c r="AK1130" s="26" t="str">
        <f t="shared" si="197"/>
        <v/>
      </c>
    </row>
    <row r="1131" spans="1:37" x14ac:dyDescent="0.25">
      <c r="A1131" s="97"/>
      <c r="B1131" s="26" t="str">
        <f t="shared" si="187"/>
        <v/>
      </c>
      <c r="C1131" s="97"/>
      <c r="D1131" s="123"/>
      <c r="E1131" s="124"/>
      <c r="F1131" s="125"/>
      <c r="G1131" s="97"/>
      <c r="H1131" s="24" t="str">
        <f>IF($E1131="", "", IFERROR(ROUND($E1131*INDEX('Intro &amp; Setup'!$BY$8:$BY$9, MATCH($E$8, 'Intro &amp; Setup'!$BX$8:$BX$9, 0)), 2), ""))</f>
        <v/>
      </c>
      <c r="I1131" s="18" t="str">
        <f>IF(OR($E1131="", $F1131=""), "", IF($E$8='Intro &amp; Setup'!$BX$9, $F1131/$E1131, IF($H$8='Intro &amp; Setup'!$BX$9, $F1131/$H1131, "")))</f>
        <v/>
      </c>
      <c r="J1131" s="21" t="str">
        <f>IF(OR($E1131="", $F1131=""), "", IF($E$8='Intro &amp; Setup'!$BX$8, $F1131/$E1131, IF($H$8='Intro &amp; Setup'!$BX$8, $F1131/$H1131, "")))</f>
        <v/>
      </c>
      <c r="K1131" s="97"/>
      <c r="L1131" s="42" t="str">
        <f t="array" ref="L1131">IF($W1131="", "", IFERROR(INDEX('Standard Runs'!$D$11:$D$65, MATCH(1, ('Standard Runs'!$F$11:$F$65&lt;=E1131)*('Standard Runs'!$G$11:$G$65&gt;=E1131), 0)), ""))</f>
        <v/>
      </c>
      <c r="M1131" s="45" t="str">
        <f t="shared" si="188"/>
        <v/>
      </c>
      <c r="N1131" s="97"/>
      <c r="O1131" s="52" t="str">
        <f t="shared" si="189"/>
        <v/>
      </c>
      <c r="P1131" s="53" t="str">
        <f>IF(OR($L1131="", $M1131=""), "", COUNTIFS($L$11:$L$2510, $L1131, $M$11:$M$2510, "&lt;"&amp;$M1131)+1+COUNTIFS($L$11:$L1131, $L1131, $M$11:$M1131, $M1131)-1)</f>
        <v/>
      </c>
      <c r="Q1131" s="97"/>
      <c r="R1131" s="57" t="str">
        <f t="array" ref="R1131">IF(OR($L1131="", $M1131=""), "", MIN(IF($L$11:$L$2510=$L1131, $M$11:$M$2510)))</f>
        <v/>
      </c>
      <c r="S1131" s="18" t="str">
        <f t="array" ref="S1131">IF(OR($L1131="", $M1131=""), "", AVERAGEIF($L$11:$L$2510, $L1131, $M$11:$M$2510))</f>
        <v/>
      </c>
      <c r="T1131" s="21" t="str">
        <f t="array" ref="T1131">IF(OR($L1131="", $M1131=""), "", MAX(IF($L$11:$L$2510=$L1131, $M$11:$M$2510)))</f>
        <v/>
      </c>
      <c r="U1131" s="97"/>
      <c r="W1131" s="26" t="str">
        <f t="shared" si="190"/>
        <v/>
      </c>
      <c r="X1131" s="26" t="str">
        <f t="shared" si="191"/>
        <v/>
      </c>
      <c r="Z1131" s="48" t="str">
        <f>IFERROR(INDEX('Standard Runs'!$E$11:$E$65, MATCH($L1131, 'Standard Runs'!$D$11:$D$65, 0)), "")</f>
        <v/>
      </c>
      <c r="AB1131" s="26" t="str">
        <f t="shared" si="192"/>
        <v/>
      </c>
      <c r="AC1131" s="26" t="str">
        <f t="shared" si="193"/>
        <v/>
      </c>
      <c r="AE1131" s="26" t="str">
        <f t="shared" si="194"/>
        <v/>
      </c>
      <c r="AG1131" s="26" t="str">
        <f>IF($D1131="", "", COUNTIF($D$11:$D$2510, "&gt;"&amp;$D1131)+1+COUNTIF($D$11:$D1131, $D1131)-1)</f>
        <v/>
      </c>
      <c r="AH1131" s="92" t="str">
        <f t="shared" si="195"/>
        <v/>
      </c>
      <c r="AJ1131" s="26" t="str">
        <f t="shared" si="196"/>
        <v/>
      </c>
      <c r="AK1131" s="26" t="str">
        <f t="shared" si="197"/>
        <v/>
      </c>
    </row>
    <row r="1132" spans="1:37" x14ac:dyDescent="0.25">
      <c r="A1132" s="97"/>
      <c r="B1132" s="26" t="str">
        <f t="shared" si="187"/>
        <v/>
      </c>
      <c r="C1132" s="97"/>
      <c r="D1132" s="123"/>
      <c r="E1132" s="124"/>
      <c r="F1132" s="125"/>
      <c r="G1132" s="97"/>
      <c r="H1132" s="24" t="str">
        <f>IF($E1132="", "", IFERROR(ROUND($E1132*INDEX('Intro &amp; Setup'!$BY$8:$BY$9, MATCH($E$8, 'Intro &amp; Setup'!$BX$8:$BX$9, 0)), 2), ""))</f>
        <v/>
      </c>
      <c r="I1132" s="18" t="str">
        <f>IF(OR($E1132="", $F1132=""), "", IF($E$8='Intro &amp; Setup'!$BX$9, $F1132/$E1132, IF($H$8='Intro &amp; Setup'!$BX$9, $F1132/$H1132, "")))</f>
        <v/>
      </c>
      <c r="J1132" s="21" t="str">
        <f>IF(OR($E1132="", $F1132=""), "", IF($E$8='Intro &amp; Setup'!$BX$8, $F1132/$E1132, IF($H$8='Intro &amp; Setup'!$BX$8, $F1132/$H1132, "")))</f>
        <v/>
      </c>
      <c r="K1132" s="97"/>
      <c r="L1132" s="42" t="str">
        <f t="array" ref="L1132">IF($W1132="", "", IFERROR(INDEX('Standard Runs'!$D$11:$D$65, MATCH(1, ('Standard Runs'!$F$11:$F$65&lt;=E1132)*('Standard Runs'!$G$11:$G$65&gt;=E1132), 0)), ""))</f>
        <v/>
      </c>
      <c r="M1132" s="45" t="str">
        <f t="shared" si="188"/>
        <v/>
      </c>
      <c r="N1132" s="97"/>
      <c r="O1132" s="52" t="str">
        <f t="shared" si="189"/>
        <v/>
      </c>
      <c r="P1132" s="53" t="str">
        <f>IF(OR($L1132="", $M1132=""), "", COUNTIFS($L$11:$L$2510, $L1132, $M$11:$M$2510, "&lt;"&amp;$M1132)+1+COUNTIFS($L$11:$L1132, $L1132, $M$11:$M1132, $M1132)-1)</f>
        <v/>
      </c>
      <c r="Q1132" s="97"/>
      <c r="R1132" s="57" t="str">
        <f t="array" ref="R1132">IF(OR($L1132="", $M1132=""), "", MIN(IF($L$11:$L$2510=$L1132, $M$11:$M$2510)))</f>
        <v/>
      </c>
      <c r="S1132" s="18" t="str">
        <f t="array" ref="S1132">IF(OR($L1132="", $M1132=""), "", AVERAGEIF($L$11:$L$2510, $L1132, $M$11:$M$2510))</f>
        <v/>
      </c>
      <c r="T1132" s="21" t="str">
        <f t="array" ref="T1132">IF(OR($L1132="", $M1132=""), "", MAX(IF($L$11:$L$2510=$L1132, $M$11:$M$2510)))</f>
        <v/>
      </c>
      <c r="U1132" s="97"/>
      <c r="W1132" s="26" t="str">
        <f t="shared" si="190"/>
        <v/>
      </c>
      <c r="X1132" s="26" t="str">
        <f t="shared" si="191"/>
        <v/>
      </c>
      <c r="Z1132" s="48" t="str">
        <f>IFERROR(INDEX('Standard Runs'!$E$11:$E$65, MATCH($L1132, 'Standard Runs'!$D$11:$D$65, 0)), "")</f>
        <v/>
      </c>
      <c r="AB1132" s="26" t="str">
        <f t="shared" si="192"/>
        <v/>
      </c>
      <c r="AC1132" s="26" t="str">
        <f t="shared" si="193"/>
        <v/>
      </c>
      <c r="AE1132" s="26" t="str">
        <f t="shared" si="194"/>
        <v/>
      </c>
      <c r="AG1132" s="26" t="str">
        <f>IF($D1132="", "", COUNTIF($D$11:$D$2510, "&gt;"&amp;$D1132)+1+COUNTIF($D$11:$D1132, $D1132)-1)</f>
        <v/>
      </c>
      <c r="AH1132" s="92" t="str">
        <f t="shared" si="195"/>
        <v/>
      </c>
      <c r="AJ1132" s="26" t="str">
        <f t="shared" si="196"/>
        <v/>
      </c>
      <c r="AK1132" s="26" t="str">
        <f t="shared" si="197"/>
        <v/>
      </c>
    </row>
    <row r="1133" spans="1:37" x14ac:dyDescent="0.25">
      <c r="A1133" s="97"/>
      <c r="B1133" s="26" t="str">
        <f t="shared" si="187"/>
        <v/>
      </c>
      <c r="C1133" s="97"/>
      <c r="D1133" s="123"/>
      <c r="E1133" s="124"/>
      <c r="F1133" s="125"/>
      <c r="G1133" s="97"/>
      <c r="H1133" s="24" t="str">
        <f>IF($E1133="", "", IFERROR(ROUND($E1133*INDEX('Intro &amp; Setup'!$BY$8:$BY$9, MATCH($E$8, 'Intro &amp; Setup'!$BX$8:$BX$9, 0)), 2), ""))</f>
        <v/>
      </c>
      <c r="I1133" s="18" t="str">
        <f>IF(OR($E1133="", $F1133=""), "", IF($E$8='Intro &amp; Setup'!$BX$9, $F1133/$E1133, IF($H$8='Intro &amp; Setup'!$BX$9, $F1133/$H1133, "")))</f>
        <v/>
      </c>
      <c r="J1133" s="21" t="str">
        <f>IF(OR($E1133="", $F1133=""), "", IF($E$8='Intro &amp; Setup'!$BX$8, $F1133/$E1133, IF($H$8='Intro &amp; Setup'!$BX$8, $F1133/$H1133, "")))</f>
        <v/>
      </c>
      <c r="K1133" s="97"/>
      <c r="L1133" s="42" t="str">
        <f t="array" ref="L1133">IF($W1133="", "", IFERROR(INDEX('Standard Runs'!$D$11:$D$65, MATCH(1, ('Standard Runs'!$F$11:$F$65&lt;=E1133)*('Standard Runs'!$G$11:$G$65&gt;=E1133), 0)), ""))</f>
        <v/>
      </c>
      <c r="M1133" s="45" t="str">
        <f t="shared" si="188"/>
        <v/>
      </c>
      <c r="N1133" s="97"/>
      <c r="O1133" s="52" t="str">
        <f t="shared" si="189"/>
        <v/>
      </c>
      <c r="P1133" s="53" t="str">
        <f>IF(OR($L1133="", $M1133=""), "", COUNTIFS($L$11:$L$2510, $L1133, $M$11:$M$2510, "&lt;"&amp;$M1133)+1+COUNTIFS($L$11:$L1133, $L1133, $M$11:$M1133, $M1133)-1)</f>
        <v/>
      </c>
      <c r="Q1133" s="97"/>
      <c r="R1133" s="57" t="str">
        <f t="array" ref="R1133">IF(OR($L1133="", $M1133=""), "", MIN(IF($L$11:$L$2510=$L1133, $M$11:$M$2510)))</f>
        <v/>
      </c>
      <c r="S1133" s="18" t="str">
        <f t="array" ref="S1133">IF(OR($L1133="", $M1133=""), "", AVERAGEIF($L$11:$L$2510, $L1133, $M$11:$M$2510))</f>
        <v/>
      </c>
      <c r="T1133" s="21" t="str">
        <f t="array" ref="T1133">IF(OR($L1133="", $M1133=""), "", MAX(IF($L$11:$L$2510=$L1133, $M$11:$M$2510)))</f>
        <v/>
      </c>
      <c r="U1133" s="97"/>
      <c r="W1133" s="26" t="str">
        <f t="shared" si="190"/>
        <v/>
      </c>
      <c r="X1133" s="26" t="str">
        <f t="shared" si="191"/>
        <v/>
      </c>
      <c r="Z1133" s="48" t="str">
        <f>IFERROR(INDEX('Standard Runs'!$E$11:$E$65, MATCH($L1133, 'Standard Runs'!$D$11:$D$65, 0)), "")</f>
        <v/>
      </c>
      <c r="AB1133" s="26" t="str">
        <f t="shared" si="192"/>
        <v/>
      </c>
      <c r="AC1133" s="26" t="str">
        <f t="shared" si="193"/>
        <v/>
      </c>
      <c r="AE1133" s="26" t="str">
        <f t="shared" si="194"/>
        <v/>
      </c>
      <c r="AG1133" s="26" t="str">
        <f>IF($D1133="", "", COUNTIF($D$11:$D$2510, "&gt;"&amp;$D1133)+1+COUNTIF($D$11:$D1133, $D1133)-1)</f>
        <v/>
      </c>
      <c r="AH1133" s="92" t="str">
        <f t="shared" si="195"/>
        <v/>
      </c>
      <c r="AJ1133" s="26" t="str">
        <f t="shared" si="196"/>
        <v/>
      </c>
      <c r="AK1133" s="26" t="str">
        <f t="shared" si="197"/>
        <v/>
      </c>
    </row>
    <row r="1134" spans="1:37" x14ac:dyDescent="0.25">
      <c r="A1134" s="97"/>
      <c r="B1134" s="26" t="str">
        <f t="shared" si="187"/>
        <v/>
      </c>
      <c r="C1134" s="97"/>
      <c r="D1134" s="123"/>
      <c r="E1134" s="124"/>
      <c r="F1134" s="125"/>
      <c r="G1134" s="97"/>
      <c r="H1134" s="24" t="str">
        <f>IF($E1134="", "", IFERROR(ROUND($E1134*INDEX('Intro &amp; Setup'!$BY$8:$BY$9, MATCH($E$8, 'Intro &amp; Setup'!$BX$8:$BX$9, 0)), 2), ""))</f>
        <v/>
      </c>
      <c r="I1134" s="18" t="str">
        <f>IF(OR($E1134="", $F1134=""), "", IF($E$8='Intro &amp; Setup'!$BX$9, $F1134/$E1134, IF($H$8='Intro &amp; Setup'!$BX$9, $F1134/$H1134, "")))</f>
        <v/>
      </c>
      <c r="J1134" s="21" t="str">
        <f>IF(OR($E1134="", $F1134=""), "", IF($E$8='Intro &amp; Setup'!$BX$8, $F1134/$E1134, IF($H$8='Intro &amp; Setup'!$BX$8, $F1134/$H1134, "")))</f>
        <v/>
      </c>
      <c r="K1134" s="97"/>
      <c r="L1134" s="42" t="str">
        <f t="array" ref="L1134">IF($W1134="", "", IFERROR(INDEX('Standard Runs'!$D$11:$D$65, MATCH(1, ('Standard Runs'!$F$11:$F$65&lt;=E1134)*('Standard Runs'!$G$11:$G$65&gt;=E1134), 0)), ""))</f>
        <v/>
      </c>
      <c r="M1134" s="45" t="str">
        <f t="shared" si="188"/>
        <v/>
      </c>
      <c r="N1134" s="97"/>
      <c r="O1134" s="52" t="str">
        <f t="shared" si="189"/>
        <v/>
      </c>
      <c r="P1134" s="53" t="str">
        <f>IF(OR($L1134="", $M1134=""), "", COUNTIFS($L$11:$L$2510, $L1134, $M$11:$M$2510, "&lt;"&amp;$M1134)+1+COUNTIFS($L$11:$L1134, $L1134, $M$11:$M1134, $M1134)-1)</f>
        <v/>
      </c>
      <c r="Q1134" s="97"/>
      <c r="R1134" s="57" t="str">
        <f t="array" ref="R1134">IF(OR($L1134="", $M1134=""), "", MIN(IF($L$11:$L$2510=$L1134, $M$11:$M$2510)))</f>
        <v/>
      </c>
      <c r="S1134" s="18" t="str">
        <f t="array" ref="S1134">IF(OR($L1134="", $M1134=""), "", AVERAGEIF($L$11:$L$2510, $L1134, $M$11:$M$2510))</f>
        <v/>
      </c>
      <c r="T1134" s="21" t="str">
        <f t="array" ref="T1134">IF(OR($L1134="", $M1134=""), "", MAX(IF($L$11:$L$2510=$L1134, $M$11:$M$2510)))</f>
        <v/>
      </c>
      <c r="U1134" s="97"/>
      <c r="W1134" s="26" t="str">
        <f t="shared" si="190"/>
        <v/>
      </c>
      <c r="X1134" s="26" t="str">
        <f t="shared" si="191"/>
        <v/>
      </c>
      <c r="Z1134" s="48" t="str">
        <f>IFERROR(INDEX('Standard Runs'!$E$11:$E$65, MATCH($L1134, 'Standard Runs'!$D$11:$D$65, 0)), "")</f>
        <v/>
      </c>
      <c r="AB1134" s="26" t="str">
        <f t="shared" si="192"/>
        <v/>
      </c>
      <c r="AC1134" s="26" t="str">
        <f t="shared" si="193"/>
        <v/>
      </c>
      <c r="AE1134" s="26" t="str">
        <f t="shared" si="194"/>
        <v/>
      </c>
      <c r="AG1134" s="26" t="str">
        <f>IF($D1134="", "", COUNTIF($D$11:$D$2510, "&gt;"&amp;$D1134)+1+COUNTIF($D$11:$D1134, $D1134)-1)</f>
        <v/>
      </c>
      <c r="AH1134" s="92" t="str">
        <f t="shared" si="195"/>
        <v/>
      </c>
      <c r="AJ1134" s="26" t="str">
        <f t="shared" si="196"/>
        <v/>
      </c>
      <c r="AK1134" s="26" t="str">
        <f t="shared" si="197"/>
        <v/>
      </c>
    </row>
    <row r="1135" spans="1:37" x14ac:dyDescent="0.25">
      <c r="A1135" s="97"/>
      <c r="B1135" s="26" t="str">
        <f t="shared" si="187"/>
        <v/>
      </c>
      <c r="C1135" s="97"/>
      <c r="D1135" s="123"/>
      <c r="E1135" s="124"/>
      <c r="F1135" s="125"/>
      <c r="G1135" s="97"/>
      <c r="H1135" s="24" t="str">
        <f>IF($E1135="", "", IFERROR(ROUND($E1135*INDEX('Intro &amp; Setup'!$BY$8:$BY$9, MATCH($E$8, 'Intro &amp; Setup'!$BX$8:$BX$9, 0)), 2), ""))</f>
        <v/>
      </c>
      <c r="I1135" s="18" t="str">
        <f>IF(OR($E1135="", $F1135=""), "", IF($E$8='Intro &amp; Setup'!$BX$9, $F1135/$E1135, IF($H$8='Intro &amp; Setup'!$BX$9, $F1135/$H1135, "")))</f>
        <v/>
      </c>
      <c r="J1135" s="21" t="str">
        <f>IF(OR($E1135="", $F1135=""), "", IF($E$8='Intro &amp; Setup'!$BX$8, $F1135/$E1135, IF($H$8='Intro &amp; Setup'!$BX$8, $F1135/$H1135, "")))</f>
        <v/>
      </c>
      <c r="K1135" s="97"/>
      <c r="L1135" s="42" t="str">
        <f t="array" ref="L1135">IF($W1135="", "", IFERROR(INDEX('Standard Runs'!$D$11:$D$65, MATCH(1, ('Standard Runs'!$F$11:$F$65&lt;=E1135)*('Standard Runs'!$G$11:$G$65&gt;=E1135), 0)), ""))</f>
        <v/>
      </c>
      <c r="M1135" s="45" t="str">
        <f t="shared" si="188"/>
        <v/>
      </c>
      <c r="N1135" s="97"/>
      <c r="O1135" s="52" t="str">
        <f t="shared" si="189"/>
        <v/>
      </c>
      <c r="P1135" s="53" t="str">
        <f>IF(OR($L1135="", $M1135=""), "", COUNTIFS($L$11:$L$2510, $L1135, $M$11:$M$2510, "&lt;"&amp;$M1135)+1+COUNTIFS($L$11:$L1135, $L1135, $M$11:$M1135, $M1135)-1)</f>
        <v/>
      </c>
      <c r="Q1135" s="97"/>
      <c r="R1135" s="57" t="str">
        <f t="array" ref="R1135">IF(OR($L1135="", $M1135=""), "", MIN(IF($L$11:$L$2510=$L1135, $M$11:$M$2510)))</f>
        <v/>
      </c>
      <c r="S1135" s="18" t="str">
        <f t="array" ref="S1135">IF(OR($L1135="", $M1135=""), "", AVERAGEIF($L$11:$L$2510, $L1135, $M$11:$M$2510))</f>
        <v/>
      </c>
      <c r="T1135" s="21" t="str">
        <f t="array" ref="T1135">IF(OR($L1135="", $M1135=""), "", MAX(IF($L$11:$L$2510=$L1135, $M$11:$M$2510)))</f>
        <v/>
      </c>
      <c r="U1135" s="97"/>
      <c r="W1135" s="26" t="str">
        <f t="shared" si="190"/>
        <v/>
      </c>
      <c r="X1135" s="26" t="str">
        <f t="shared" si="191"/>
        <v/>
      </c>
      <c r="Z1135" s="48" t="str">
        <f>IFERROR(INDEX('Standard Runs'!$E$11:$E$65, MATCH($L1135, 'Standard Runs'!$D$11:$D$65, 0)), "")</f>
        <v/>
      </c>
      <c r="AB1135" s="26" t="str">
        <f t="shared" si="192"/>
        <v/>
      </c>
      <c r="AC1135" s="26" t="str">
        <f t="shared" si="193"/>
        <v/>
      </c>
      <c r="AE1135" s="26" t="str">
        <f t="shared" si="194"/>
        <v/>
      </c>
      <c r="AG1135" s="26" t="str">
        <f>IF($D1135="", "", COUNTIF($D$11:$D$2510, "&gt;"&amp;$D1135)+1+COUNTIF($D$11:$D1135, $D1135)-1)</f>
        <v/>
      </c>
      <c r="AH1135" s="92" t="str">
        <f t="shared" si="195"/>
        <v/>
      </c>
      <c r="AJ1135" s="26" t="str">
        <f t="shared" si="196"/>
        <v/>
      </c>
      <c r="AK1135" s="26" t="str">
        <f t="shared" si="197"/>
        <v/>
      </c>
    </row>
    <row r="1136" spans="1:37" x14ac:dyDescent="0.25">
      <c r="A1136" s="97"/>
      <c r="B1136" s="26" t="str">
        <f t="shared" si="187"/>
        <v/>
      </c>
      <c r="C1136" s="97"/>
      <c r="D1136" s="123"/>
      <c r="E1136" s="124"/>
      <c r="F1136" s="125"/>
      <c r="G1136" s="97"/>
      <c r="H1136" s="24" t="str">
        <f>IF($E1136="", "", IFERROR(ROUND($E1136*INDEX('Intro &amp; Setup'!$BY$8:$BY$9, MATCH($E$8, 'Intro &amp; Setup'!$BX$8:$BX$9, 0)), 2), ""))</f>
        <v/>
      </c>
      <c r="I1136" s="18" t="str">
        <f>IF(OR($E1136="", $F1136=""), "", IF($E$8='Intro &amp; Setup'!$BX$9, $F1136/$E1136, IF($H$8='Intro &amp; Setup'!$BX$9, $F1136/$H1136, "")))</f>
        <v/>
      </c>
      <c r="J1136" s="21" t="str">
        <f>IF(OR($E1136="", $F1136=""), "", IF($E$8='Intro &amp; Setup'!$BX$8, $F1136/$E1136, IF($H$8='Intro &amp; Setup'!$BX$8, $F1136/$H1136, "")))</f>
        <v/>
      </c>
      <c r="K1136" s="97"/>
      <c r="L1136" s="42" t="str">
        <f t="array" ref="L1136">IF($W1136="", "", IFERROR(INDEX('Standard Runs'!$D$11:$D$65, MATCH(1, ('Standard Runs'!$F$11:$F$65&lt;=E1136)*('Standard Runs'!$G$11:$G$65&gt;=E1136), 0)), ""))</f>
        <v/>
      </c>
      <c r="M1136" s="45" t="str">
        <f t="shared" si="188"/>
        <v/>
      </c>
      <c r="N1136" s="97"/>
      <c r="O1136" s="52" t="str">
        <f t="shared" si="189"/>
        <v/>
      </c>
      <c r="P1136" s="53" t="str">
        <f>IF(OR($L1136="", $M1136=""), "", COUNTIFS($L$11:$L$2510, $L1136, $M$11:$M$2510, "&lt;"&amp;$M1136)+1+COUNTIFS($L$11:$L1136, $L1136, $M$11:$M1136, $M1136)-1)</f>
        <v/>
      </c>
      <c r="Q1136" s="97"/>
      <c r="R1136" s="57" t="str">
        <f t="array" ref="R1136">IF(OR($L1136="", $M1136=""), "", MIN(IF($L$11:$L$2510=$L1136, $M$11:$M$2510)))</f>
        <v/>
      </c>
      <c r="S1136" s="18" t="str">
        <f t="array" ref="S1136">IF(OR($L1136="", $M1136=""), "", AVERAGEIF($L$11:$L$2510, $L1136, $M$11:$M$2510))</f>
        <v/>
      </c>
      <c r="T1136" s="21" t="str">
        <f t="array" ref="T1136">IF(OR($L1136="", $M1136=""), "", MAX(IF($L$11:$L$2510=$L1136, $M$11:$M$2510)))</f>
        <v/>
      </c>
      <c r="U1136" s="97"/>
      <c r="W1136" s="26" t="str">
        <f t="shared" si="190"/>
        <v/>
      </c>
      <c r="X1136" s="26" t="str">
        <f t="shared" si="191"/>
        <v/>
      </c>
      <c r="Z1136" s="48" t="str">
        <f>IFERROR(INDEX('Standard Runs'!$E$11:$E$65, MATCH($L1136, 'Standard Runs'!$D$11:$D$65, 0)), "")</f>
        <v/>
      </c>
      <c r="AB1136" s="26" t="str">
        <f t="shared" si="192"/>
        <v/>
      </c>
      <c r="AC1136" s="26" t="str">
        <f t="shared" si="193"/>
        <v/>
      </c>
      <c r="AE1136" s="26" t="str">
        <f t="shared" si="194"/>
        <v/>
      </c>
      <c r="AG1136" s="26" t="str">
        <f>IF($D1136="", "", COUNTIF($D$11:$D$2510, "&gt;"&amp;$D1136)+1+COUNTIF($D$11:$D1136, $D1136)-1)</f>
        <v/>
      </c>
      <c r="AH1136" s="92" t="str">
        <f t="shared" si="195"/>
        <v/>
      </c>
      <c r="AJ1136" s="26" t="str">
        <f t="shared" si="196"/>
        <v/>
      </c>
      <c r="AK1136" s="26" t="str">
        <f t="shared" si="197"/>
        <v/>
      </c>
    </row>
    <row r="1137" spans="1:37" x14ac:dyDescent="0.25">
      <c r="A1137" s="97"/>
      <c r="B1137" s="26" t="str">
        <f t="shared" si="187"/>
        <v/>
      </c>
      <c r="C1137" s="97"/>
      <c r="D1137" s="123"/>
      <c r="E1137" s="124"/>
      <c r="F1137" s="125"/>
      <c r="G1137" s="97"/>
      <c r="H1137" s="24" t="str">
        <f>IF($E1137="", "", IFERROR(ROUND($E1137*INDEX('Intro &amp; Setup'!$BY$8:$BY$9, MATCH($E$8, 'Intro &amp; Setup'!$BX$8:$BX$9, 0)), 2), ""))</f>
        <v/>
      </c>
      <c r="I1137" s="18" t="str">
        <f>IF(OR($E1137="", $F1137=""), "", IF($E$8='Intro &amp; Setup'!$BX$9, $F1137/$E1137, IF($H$8='Intro &amp; Setup'!$BX$9, $F1137/$H1137, "")))</f>
        <v/>
      </c>
      <c r="J1137" s="21" t="str">
        <f>IF(OR($E1137="", $F1137=""), "", IF($E$8='Intro &amp; Setup'!$BX$8, $F1137/$E1137, IF($H$8='Intro &amp; Setup'!$BX$8, $F1137/$H1137, "")))</f>
        <v/>
      </c>
      <c r="K1137" s="97"/>
      <c r="L1137" s="42" t="str">
        <f t="array" ref="L1137">IF($W1137="", "", IFERROR(INDEX('Standard Runs'!$D$11:$D$65, MATCH(1, ('Standard Runs'!$F$11:$F$65&lt;=E1137)*('Standard Runs'!$G$11:$G$65&gt;=E1137), 0)), ""))</f>
        <v/>
      </c>
      <c r="M1137" s="45" t="str">
        <f t="shared" si="188"/>
        <v/>
      </c>
      <c r="N1137" s="97"/>
      <c r="O1137" s="52" t="str">
        <f t="shared" si="189"/>
        <v/>
      </c>
      <c r="P1137" s="53" t="str">
        <f>IF(OR($L1137="", $M1137=""), "", COUNTIFS($L$11:$L$2510, $L1137, $M$11:$M$2510, "&lt;"&amp;$M1137)+1+COUNTIFS($L$11:$L1137, $L1137, $M$11:$M1137, $M1137)-1)</f>
        <v/>
      </c>
      <c r="Q1137" s="97"/>
      <c r="R1137" s="57" t="str">
        <f t="array" ref="R1137">IF(OR($L1137="", $M1137=""), "", MIN(IF($L$11:$L$2510=$L1137, $M$11:$M$2510)))</f>
        <v/>
      </c>
      <c r="S1137" s="18" t="str">
        <f t="array" ref="S1137">IF(OR($L1137="", $M1137=""), "", AVERAGEIF($L$11:$L$2510, $L1137, $M$11:$M$2510))</f>
        <v/>
      </c>
      <c r="T1137" s="21" t="str">
        <f t="array" ref="T1137">IF(OR($L1137="", $M1137=""), "", MAX(IF($L$11:$L$2510=$L1137, $M$11:$M$2510)))</f>
        <v/>
      </c>
      <c r="U1137" s="97"/>
      <c r="W1137" s="26" t="str">
        <f t="shared" si="190"/>
        <v/>
      </c>
      <c r="X1137" s="26" t="str">
        <f t="shared" si="191"/>
        <v/>
      </c>
      <c r="Z1137" s="48" t="str">
        <f>IFERROR(INDEX('Standard Runs'!$E$11:$E$65, MATCH($L1137, 'Standard Runs'!$D$11:$D$65, 0)), "")</f>
        <v/>
      </c>
      <c r="AB1137" s="26" t="str">
        <f t="shared" si="192"/>
        <v/>
      </c>
      <c r="AC1137" s="26" t="str">
        <f t="shared" si="193"/>
        <v/>
      </c>
      <c r="AE1137" s="26" t="str">
        <f t="shared" si="194"/>
        <v/>
      </c>
      <c r="AG1137" s="26" t="str">
        <f>IF($D1137="", "", COUNTIF($D$11:$D$2510, "&gt;"&amp;$D1137)+1+COUNTIF($D$11:$D1137, $D1137)-1)</f>
        <v/>
      </c>
      <c r="AH1137" s="92" t="str">
        <f t="shared" si="195"/>
        <v/>
      </c>
      <c r="AJ1137" s="26" t="str">
        <f t="shared" si="196"/>
        <v/>
      </c>
      <c r="AK1137" s="26" t="str">
        <f t="shared" si="197"/>
        <v/>
      </c>
    </row>
    <row r="1138" spans="1:37" x14ac:dyDescent="0.25">
      <c r="A1138" s="97"/>
      <c r="B1138" s="26" t="str">
        <f t="shared" si="187"/>
        <v/>
      </c>
      <c r="C1138" s="97"/>
      <c r="D1138" s="123"/>
      <c r="E1138" s="124"/>
      <c r="F1138" s="125"/>
      <c r="G1138" s="97"/>
      <c r="H1138" s="24" t="str">
        <f>IF($E1138="", "", IFERROR(ROUND($E1138*INDEX('Intro &amp; Setup'!$BY$8:$BY$9, MATCH($E$8, 'Intro &amp; Setup'!$BX$8:$BX$9, 0)), 2), ""))</f>
        <v/>
      </c>
      <c r="I1138" s="18" t="str">
        <f>IF(OR($E1138="", $F1138=""), "", IF($E$8='Intro &amp; Setup'!$BX$9, $F1138/$E1138, IF($H$8='Intro &amp; Setup'!$BX$9, $F1138/$H1138, "")))</f>
        <v/>
      </c>
      <c r="J1138" s="21" t="str">
        <f>IF(OR($E1138="", $F1138=""), "", IF($E$8='Intro &amp; Setup'!$BX$8, $F1138/$E1138, IF($H$8='Intro &amp; Setup'!$BX$8, $F1138/$H1138, "")))</f>
        <v/>
      </c>
      <c r="K1138" s="97"/>
      <c r="L1138" s="42" t="str">
        <f t="array" ref="L1138">IF($W1138="", "", IFERROR(INDEX('Standard Runs'!$D$11:$D$65, MATCH(1, ('Standard Runs'!$F$11:$F$65&lt;=E1138)*('Standard Runs'!$G$11:$G$65&gt;=E1138), 0)), ""))</f>
        <v/>
      </c>
      <c r="M1138" s="45" t="str">
        <f t="shared" si="188"/>
        <v/>
      </c>
      <c r="N1138" s="97"/>
      <c r="O1138" s="52" t="str">
        <f t="shared" si="189"/>
        <v/>
      </c>
      <c r="P1138" s="53" t="str">
        <f>IF(OR($L1138="", $M1138=""), "", COUNTIFS($L$11:$L$2510, $L1138, $M$11:$M$2510, "&lt;"&amp;$M1138)+1+COUNTIFS($L$11:$L1138, $L1138, $M$11:$M1138, $M1138)-1)</f>
        <v/>
      </c>
      <c r="Q1138" s="97"/>
      <c r="R1138" s="57" t="str">
        <f t="array" ref="R1138">IF(OR($L1138="", $M1138=""), "", MIN(IF($L$11:$L$2510=$L1138, $M$11:$M$2510)))</f>
        <v/>
      </c>
      <c r="S1138" s="18" t="str">
        <f t="array" ref="S1138">IF(OR($L1138="", $M1138=""), "", AVERAGEIF($L$11:$L$2510, $L1138, $M$11:$M$2510))</f>
        <v/>
      </c>
      <c r="T1138" s="21" t="str">
        <f t="array" ref="T1138">IF(OR($L1138="", $M1138=""), "", MAX(IF($L$11:$L$2510=$L1138, $M$11:$M$2510)))</f>
        <v/>
      </c>
      <c r="U1138" s="97"/>
      <c r="W1138" s="26" t="str">
        <f t="shared" si="190"/>
        <v/>
      </c>
      <c r="X1138" s="26" t="str">
        <f t="shared" si="191"/>
        <v/>
      </c>
      <c r="Z1138" s="48" t="str">
        <f>IFERROR(INDEX('Standard Runs'!$E$11:$E$65, MATCH($L1138, 'Standard Runs'!$D$11:$D$65, 0)), "")</f>
        <v/>
      </c>
      <c r="AB1138" s="26" t="str">
        <f t="shared" si="192"/>
        <v/>
      </c>
      <c r="AC1138" s="26" t="str">
        <f t="shared" si="193"/>
        <v/>
      </c>
      <c r="AE1138" s="26" t="str">
        <f t="shared" si="194"/>
        <v/>
      </c>
      <c r="AG1138" s="26" t="str">
        <f>IF($D1138="", "", COUNTIF($D$11:$D$2510, "&gt;"&amp;$D1138)+1+COUNTIF($D$11:$D1138, $D1138)-1)</f>
        <v/>
      </c>
      <c r="AH1138" s="92" t="str">
        <f t="shared" si="195"/>
        <v/>
      </c>
      <c r="AJ1138" s="26" t="str">
        <f t="shared" si="196"/>
        <v/>
      </c>
      <c r="AK1138" s="26" t="str">
        <f t="shared" si="197"/>
        <v/>
      </c>
    </row>
    <row r="1139" spans="1:37" x14ac:dyDescent="0.25">
      <c r="A1139" s="97"/>
      <c r="B1139" s="26" t="str">
        <f t="shared" si="187"/>
        <v/>
      </c>
      <c r="C1139" s="97"/>
      <c r="D1139" s="123"/>
      <c r="E1139" s="124"/>
      <c r="F1139" s="125"/>
      <c r="G1139" s="97"/>
      <c r="H1139" s="24" t="str">
        <f>IF($E1139="", "", IFERROR(ROUND($E1139*INDEX('Intro &amp; Setup'!$BY$8:$BY$9, MATCH($E$8, 'Intro &amp; Setup'!$BX$8:$BX$9, 0)), 2), ""))</f>
        <v/>
      </c>
      <c r="I1139" s="18" t="str">
        <f>IF(OR($E1139="", $F1139=""), "", IF($E$8='Intro &amp; Setup'!$BX$9, $F1139/$E1139, IF($H$8='Intro &amp; Setup'!$BX$9, $F1139/$H1139, "")))</f>
        <v/>
      </c>
      <c r="J1139" s="21" t="str">
        <f>IF(OR($E1139="", $F1139=""), "", IF($E$8='Intro &amp; Setup'!$BX$8, $F1139/$E1139, IF($H$8='Intro &amp; Setup'!$BX$8, $F1139/$H1139, "")))</f>
        <v/>
      </c>
      <c r="K1139" s="97"/>
      <c r="L1139" s="42" t="str">
        <f t="array" ref="L1139">IF($W1139="", "", IFERROR(INDEX('Standard Runs'!$D$11:$D$65, MATCH(1, ('Standard Runs'!$F$11:$F$65&lt;=E1139)*('Standard Runs'!$G$11:$G$65&gt;=E1139), 0)), ""))</f>
        <v/>
      </c>
      <c r="M1139" s="45" t="str">
        <f t="shared" si="188"/>
        <v/>
      </c>
      <c r="N1139" s="97"/>
      <c r="O1139" s="52" t="str">
        <f t="shared" si="189"/>
        <v/>
      </c>
      <c r="P1139" s="53" t="str">
        <f>IF(OR($L1139="", $M1139=""), "", COUNTIFS($L$11:$L$2510, $L1139, $M$11:$M$2510, "&lt;"&amp;$M1139)+1+COUNTIFS($L$11:$L1139, $L1139, $M$11:$M1139, $M1139)-1)</f>
        <v/>
      </c>
      <c r="Q1139" s="97"/>
      <c r="R1139" s="57" t="str">
        <f t="array" ref="R1139">IF(OR($L1139="", $M1139=""), "", MIN(IF($L$11:$L$2510=$L1139, $M$11:$M$2510)))</f>
        <v/>
      </c>
      <c r="S1139" s="18" t="str">
        <f t="array" ref="S1139">IF(OR($L1139="", $M1139=""), "", AVERAGEIF($L$11:$L$2510, $L1139, $M$11:$M$2510))</f>
        <v/>
      </c>
      <c r="T1139" s="21" t="str">
        <f t="array" ref="T1139">IF(OR($L1139="", $M1139=""), "", MAX(IF($L$11:$L$2510=$L1139, $M$11:$M$2510)))</f>
        <v/>
      </c>
      <c r="U1139" s="97"/>
      <c r="W1139" s="26" t="str">
        <f t="shared" si="190"/>
        <v/>
      </c>
      <c r="X1139" s="26" t="str">
        <f t="shared" si="191"/>
        <v/>
      </c>
      <c r="Z1139" s="48" t="str">
        <f>IFERROR(INDEX('Standard Runs'!$E$11:$E$65, MATCH($L1139, 'Standard Runs'!$D$11:$D$65, 0)), "")</f>
        <v/>
      </c>
      <c r="AB1139" s="26" t="str">
        <f t="shared" si="192"/>
        <v/>
      </c>
      <c r="AC1139" s="26" t="str">
        <f t="shared" si="193"/>
        <v/>
      </c>
      <c r="AE1139" s="26" t="str">
        <f t="shared" si="194"/>
        <v/>
      </c>
      <c r="AG1139" s="26" t="str">
        <f>IF($D1139="", "", COUNTIF($D$11:$D$2510, "&gt;"&amp;$D1139)+1+COUNTIF($D$11:$D1139, $D1139)-1)</f>
        <v/>
      </c>
      <c r="AH1139" s="92" t="str">
        <f t="shared" si="195"/>
        <v/>
      </c>
      <c r="AJ1139" s="26" t="str">
        <f t="shared" si="196"/>
        <v/>
      </c>
      <c r="AK1139" s="26" t="str">
        <f t="shared" si="197"/>
        <v/>
      </c>
    </row>
    <row r="1140" spans="1:37" x14ac:dyDescent="0.25">
      <c r="A1140" s="97"/>
      <c r="B1140" s="26" t="str">
        <f t="shared" si="187"/>
        <v/>
      </c>
      <c r="C1140" s="97"/>
      <c r="D1140" s="123"/>
      <c r="E1140" s="124"/>
      <c r="F1140" s="125"/>
      <c r="G1140" s="97"/>
      <c r="H1140" s="24" t="str">
        <f>IF($E1140="", "", IFERROR(ROUND($E1140*INDEX('Intro &amp; Setup'!$BY$8:$BY$9, MATCH($E$8, 'Intro &amp; Setup'!$BX$8:$BX$9, 0)), 2), ""))</f>
        <v/>
      </c>
      <c r="I1140" s="18" t="str">
        <f>IF(OR($E1140="", $F1140=""), "", IF($E$8='Intro &amp; Setup'!$BX$9, $F1140/$E1140, IF($H$8='Intro &amp; Setup'!$BX$9, $F1140/$H1140, "")))</f>
        <v/>
      </c>
      <c r="J1140" s="21" t="str">
        <f>IF(OR($E1140="", $F1140=""), "", IF($E$8='Intro &amp; Setup'!$BX$8, $F1140/$E1140, IF($H$8='Intro &amp; Setup'!$BX$8, $F1140/$H1140, "")))</f>
        <v/>
      </c>
      <c r="K1140" s="97"/>
      <c r="L1140" s="42" t="str">
        <f t="array" ref="L1140">IF($W1140="", "", IFERROR(INDEX('Standard Runs'!$D$11:$D$65, MATCH(1, ('Standard Runs'!$F$11:$F$65&lt;=E1140)*('Standard Runs'!$G$11:$G$65&gt;=E1140), 0)), ""))</f>
        <v/>
      </c>
      <c r="M1140" s="45" t="str">
        <f t="shared" si="188"/>
        <v/>
      </c>
      <c r="N1140" s="97"/>
      <c r="O1140" s="52" t="str">
        <f t="shared" si="189"/>
        <v/>
      </c>
      <c r="P1140" s="53" t="str">
        <f>IF(OR($L1140="", $M1140=""), "", COUNTIFS($L$11:$L$2510, $L1140, $M$11:$M$2510, "&lt;"&amp;$M1140)+1+COUNTIFS($L$11:$L1140, $L1140, $M$11:$M1140, $M1140)-1)</f>
        <v/>
      </c>
      <c r="Q1140" s="97"/>
      <c r="R1140" s="57" t="str">
        <f t="array" ref="R1140">IF(OR($L1140="", $M1140=""), "", MIN(IF($L$11:$L$2510=$L1140, $M$11:$M$2510)))</f>
        <v/>
      </c>
      <c r="S1140" s="18" t="str">
        <f t="array" ref="S1140">IF(OR($L1140="", $M1140=""), "", AVERAGEIF($L$11:$L$2510, $L1140, $M$11:$M$2510))</f>
        <v/>
      </c>
      <c r="T1140" s="21" t="str">
        <f t="array" ref="T1140">IF(OR($L1140="", $M1140=""), "", MAX(IF($L$11:$L$2510=$L1140, $M$11:$M$2510)))</f>
        <v/>
      </c>
      <c r="U1140" s="97"/>
      <c r="W1140" s="26" t="str">
        <f t="shared" si="190"/>
        <v/>
      </c>
      <c r="X1140" s="26" t="str">
        <f t="shared" si="191"/>
        <v/>
      </c>
      <c r="Z1140" s="48" t="str">
        <f>IFERROR(INDEX('Standard Runs'!$E$11:$E$65, MATCH($L1140, 'Standard Runs'!$D$11:$D$65, 0)), "")</f>
        <v/>
      </c>
      <c r="AB1140" s="26" t="str">
        <f t="shared" si="192"/>
        <v/>
      </c>
      <c r="AC1140" s="26" t="str">
        <f t="shared" si="193"/>
        <v/>
      </c>
      <c r="AE1140" s="26" t="str">
        <f t="shared" si="194"/>
        <v/>
      </c>
      <c r="AG1140" s="26" t="str">
        <f>IF($D1140="", "", COUNTIF($D$11:$D$2510, "&gt;"&amp;$D1140)+1+COUNTIF($D$11:$D1140, $D1140)-1)</f>
        <v/>
      </c>
      <c r="AH1140" s="92" t="str">
        <f t="shared" si="195"/>
        <v/>
      </c>
      <c r="AJ1140" s="26" t="str">
        <f t="shared" si="196"/>
        <v/>
      </c>
      <c r="AK1140" s="26" t="str">
        <f t="shared" si="197"/>
        <v/>
      </c>
    </row>
    <row r="1141" spans="1:37" x14ac:dyDescent="0.25">
      <c r="A1141" s="97"/>
      <c r="B1141" s="26" t="str">
        <f t="shared" si="187"/>
        <v/>
      </c>
      <c r="C1141" s="97"/>
      <c r="D1141" s="123"/>
      <c r="E1141" s="124"/>
      <c r="F1141" s="125"/>
      <c r="G1141" s="97"/>
      <c r="H1141" s="24" t="str">
        <f>IF($E1141="", "", IFERROR(ROUND($E1141*INDEX('Intro &amp; Setup'!$BY$8:$BY$9, MATCH($E$8, 'Intro &amp; Setup'!$BX$8:$BX$9, 0)), 2), ""))</f>
        <v/>
      </c>
      <c r="I1141" s="18" t="str">
        <f>IF(OR($E1141="", $F1141=""), "", IF($E$8='Intro &amp; Setup'!$BX$9, $F1141/$E1141, IF($H$8='Intro &amp; Setup'!$BX$9, $F1141/$H1141, "")))</f>
        <v/>
      </c>
      <c r="J1141" s="21" t="str">
        <f>IF(OR($E1141="", $F1141=""), "", IF($E$8='Intro &amp; Setup'!$BX$8, $F1141/$E1141, IF($H$8='Intro &amp; Setup'!$BX$8, $F1141/$H1141, "")))</f>
        <v/>
      </c>
      <c r="K1141" s="97"/>
      <c r="L1141" s="42" t="str">
        <f t="array" ref="L1141">IF($W1141="", "", IFERROR(INDEX('Standard Runs'!$D$11:$D$65, MATCH(1, ('Standard Runs'!$F$11:$F$65&lt;=E1141)*('Standard Runs'!$G$11:$G$65&gt;=E1141), 0)), ""))</f>
        <v/>
      </c>
      <c r="M1141" s="45" t="str">
        <f t="shared" si="188"/>
        <v/>
      </c>
      <c r="N1141" s="97"/>
      <c r="O1141" s="52" t="str">
        <f t="shared" si="189"/>
        <v/>
      </c>
      <c r="P1141" s="53" t="str">
        <f>IF(OR($L1141="", $M1141=""), "", COUNTIFS($L$11:$L$2510, $L1141, $M$11:$M$2510, "&lt;"&amp;$M1141)+1+COUNTIFS($L$11:$L1141, $L1141, $M$11:$M1141, $M1141)-1)</f>
        <v/>
      </c>
      <c r="Q1141" s="97"/>
      <c r="R1141" s="57" t="str">
        <f t="array" ref="R1141">IF(OR($L1141="", $M1141=""), "", MIN(IF($L$11:$L$2510=$L1141, $M$11:$M$2510)))</f>
        <v/>
      </c>
      <c r="S1141" s="18" t="str">
        <f t="array" ref="S1141">IF(OR($L1141="", $M1141=""), "", AVERAGEIF($L$11:$L$2510, $L1141, $M$11:$M$2510))</f>
        <v/>
      </c>
      <c r="T1141" s="21" t="str">
        <f t="array" ref="T1141">IF(OR($L1141="", $M1141=""), "", MAX(IF($L$11:$L$2510=$L1141, $M$11:$M$2510)))</f>
        <v/>
      </c>
      <c r="U1141" s="97"/>
      <c r="W1141" s="26" t="str">
        <f t="shared" si="190"/>
        <v/>
      </c>
      <c r="X1141" s="26" t="str">
        <f t="shared" si="191"/>
        <v/>
      </c>
      <c r="Z1141" s="48" t="str">
        <f>IFERROR(INDEX('Standard Runs'!$E$11:$E$65, MATCH($L1141, 'Standard Runs'!$D$11:$D$65, 0)), "")</f>
        <v/>
      </c>
      <c r="AB1141" s="26" t="str">
        <f t="shared" si="192"/>
        <v/>
      </c>
      <c r="AC1141" s="26" t="str">
        <f t="shared" si="193"/>
        <v/>
      </c>
      <c r="AE1141" s="26" t="str">
        <f t="shared" si="194"/>
        <v/>
      </c>
      <c r="AG1141" s="26" t="str">
        <f>IF($D1141="", "", COUNTIF($D$11:$D$2510, "&gt;"&amp;$D1141)+1+COUNTIF($D$11:$D1141, $D1141)-1)</f>
        <v/>
      </c>
      <c r="AH1141" s="92" t="str">
        <f t="shared" si="195"/>
        <v/>
      </c>
      <c r="AJ1141" s="26" t="str">
        <f t="shared" si="196"/>
        <v/>
      </c>
      <c r="AK1141" s="26" t="str">
        <f t="shared" si="197"/>
        <v/>
      </c>
    </row>
    <row r="1142" spans="1:37" x14ac:dyDescent="0.25">
      <c r="A1142" s="97"/>
      <c r="B1142" s="26" t="str">
        <f t="shared" si="187"/>
        <v/>
      </c>
      <c r="C1142" s="97"/>
      <c r="D1142" s="123"/>
      <c r="E1142" s="124"/>
      <c r="F1142" s="125"/>
      <c r="G1142" s="97"/>
      <c r="H1142" s="24" t="str">
        <f>IF($E1142="", "", IFERROR(ROUND($E1142*INDEX('Intro &amp; Setup'!$BY$8:$BY$9, MATCH($E$8, 'Intro &amp; Setup'!$BX$8:$BX$9, 0)), 2), ""))</f>
        <v/>
      </c>
      <c r="I1142" s="18" t="str">
        <f>IF(OR($E1142="", $F1142=""), "", IF($E$8='Intro &amp; Setup'!$BX$9, $F1142/$E1142, IF($H$8='Intro &amp; Setup'!$BX$9, $F1142/$H1142, "")))</f>
        <v/>
      </c>
      <c r="J1142" s="21" t="str">
        <f>IF(OR($E1142="", $F1142=""), "", IF($E$8='Intro &amp; Setup'!$BX$8, $F1142/$E1142, IF($H$8='Intro &amp; Setup'!$BX$8, $F1142/$H1142, "")))</f>
        <v/>
      </c>
      <c r="K1142" s="97"/>
      <c r="L1142" s="42" t="str">
        <f t="array" ref="L1142">IF($W1142="", "", IFERROR(INDEX('Standard Runs'!$D$11:$D$65, MATCH(1, ('Standard Runs'!$F$11:$F$65&lt;=E1142)*('Standard Runs'!$G$11:$G$65&gt;=E1142), 0)), ""))</f>
        <v/>
      </c>
      <c r="M1142" s="45" t="str">
        <f t="shared" si="188"/>
        <v/>
      </c>
      <c r="N1142" s="97"/>
      <c r="O1142" s="52" t="str">
        <f t="shared" si="189"/>
        <v/>
      </c>
      <c r="P1142" s="53" t="str">
        <f>IF(OR($L1142="", $M1142=""), "", COUNTIFS($L$11:$L$2510, $L1142, $M$11:$M$2510, "&lt;"&amp;$M1142)+1+COUNTIFS($L$11:$L1142, $L1142, $M$11:$M1142, $M1142)-1)</f>
        <v/>
      </c>
      <c r="Q1142" s="97"/>
      <c r="R1142" s="57" t="str">
        <f t="array" ref="R1142">IF(OR($L1142="", $M1142=""), "", MIN(IF($L$11:$L$2510=$L1142, $M$11:$M$2510)))</f>
        <v/>
      </c>
      <c r="S1142" s="18" t="str">
        <f t="array" ref="S1142">IF(OR($L1142="", $M1142=""), "", AVERAGEIF($L$11:$L$2510, $L1142, $M$11:$M$2510))</f>
        <v/>
      </c>
      <c r="T1142" s="21" t="str">
        <f t="array" ref="T1142">IF(OR($L1142="", $M1142=""), "", MAX(IF($L$11:$L$2510=$L1142, $M$11:$M$2510)))</f>
        <v/>
      </c>
      <c r="U1142" s="97"/>
      <c r="W1142" s="26" t="str">
        <f t="shared" si="190"/>
        <v/>
      </c>
      <c r="X1142" s="26" t="str">
        <f t="shared" si="191"/>
        <v/>
      </c>
      <c r="Z1142" s="48" t="str">
        <f>IFERROR(INDEX('Standard Runs'!$E$11:$E$65, MATCH($L1142, 'Standard Runs'!$D$11:$D$65, 0)), "")</f>
        <v/>
      </c>
      <c r="AB1142" s="26" t="str">
        <f t="shared" si="192"/>
        <v/>
      </c>
      <c r="AC1142" s="26" t="str">
        <f t="shared" si="193"/>
        <v/>
      </c>
      <c r="AE1142" s="26" t="str">
        <f t="shared" si="194"/>
        <v/>
      </c>
      <c r="AG1142" s="26" t="str">
        <f>IF($D1142="", "", COUNTIF($D$11:$D$2510, "&gt;"&amp;$D1142)+1+COUNTIF($D$11:$D1142, $D1142)-1)</f>
        <v/>
      </c>
      <c r="AH1142" s="92" t="str">
        <f t="shared" si="195"/>
        <v/>
      </c>
      <c r="AJ1142" s="26" t="str">
        <f t="shared" si="196"/>
        <v/>
      </c>
      <c r="AK1142" s="26" t="str">
        <f t="shared" si="197"/>
        <v/>
      </c>
    </row>
    <row r="1143" spans="1:37" x14ac:dyDescent="0.25">
      <c r="A1143" s="97"/>
      <c r="B1143" s="26" t="str">
        <f t="shared" si="187"/>
        <v/>
      </c>
      <c r="C1143" s="97"/>
      <c r="D1143" s="123"/>
      <c r="E1143" s="124"/>
      <c r="F1143" s="125"/>
      <c r="G1143" s="97"/>
      <c r="H1143" s="24" t="str">
        <f>IF($E1143="", "", IFERROR(ROUND($E1143*INDEX('Intro &amp; Setup'!$BY$8:$BY$9, MATCH($E$8, 'Intro &amp; Setup'!$BX$8:$BX$9, 0)), 2), ""))</f>
        <v/>
      </c>
      <c r="I1143" s="18" t="str">
        <f>IF(OR($E1143="", $F1143=""), "", IF($E$8='Intro &amp; Setup'!$BX$9, $F1143/$E1143, IF($H$8='Intro &amp; Setup'!$BX$9, $F1143/$H1143, "")))</f>
        <v/>
      </c>
      <c r="J1143" s="21" t="str">
        <f>IF(OR($E1143="", $F1143=""), "", IF($E$8='Intro &amp; Setup'!$BX$8, $F1143/$E1143, IF($H$8='Intro &amp; Setup'!$BX$8, $F1143/$H1143, "")))</f>
        <v/>
      </c>
      <c r="K1143" s="97"/>
      <c r="L1143" s="42" t="str">
        <f t="array" ref="L1143">IF($W1143="", "", IFERROR(INDEX('Standard Runs'!$D$11:$D$65, MATCH(1, ('Standard Runs'!$F$11:$F$65&lt;=E1143)*('Standard Runs'!$G$11:$G$65&gt;=E1143), 0)), ""))</f>
        <v/>
      </c>
      <c r="M1143" s="45" t="str">
        <f t="shared" si="188"/>
        <v/>
      </c>
      <c r="N1143" s="97"/>
      <c r="O1143" s="52" t="str">
        <f t="shared" si="189"/>
        <v/>
      </c>
      <c r="P1143" s="53" t="str">
        <f>IF(OR($L1143="", $M1143=""), "", COUNTIFS($L$11:$L$2510, $L1143, $M$11:$M$2510, "&lt;"&amp;$M1143)+1+COUNTIFS($L$11:$L1143, $L1143, $M$11:$M1143, $M1143)-1)</f>
        <v/>
      </c>
      <c r="Q1143" s="97"/>
      <c r="R1143" s="57" t="str">
        <f t="array" ref="R1143">IF(OR($L1143="", $M1143=""), "", MIN(IF($L$11:$L$2510=$L1143, $M$11:$M$2510)))</f>
        <v/>
      </c>
      <c r="S1143" s="18" t="str">
        <f t="array" ref="S1143">IF(OR($L1143="", $M1143=""), "", AVERAGEIF($L$11:$L$2510, $L1143, $M$11:$M$2510))</f>
        <v/>
      </c>
      <c r="T1143" s="21" t="str">
        <f t="array" ref="T1143">IF(OR($L1143="", $M1143=""), "", MAX(IF($L$11:$L$2510=$L1143, $M$11:$M$2510)))</f>
        <v/>
      </c>
      <c r="U1143" s="97"/>
      <c r="W1143" s="26" t="str">
        <f t="shared" si="190"/>
        <v/>
      </c>
      <c r="X1143" s="26" t="str">
        <f t="shared" si="191"/>
        <v/>
      </c>
      <c r="Z1143" s="48" t="str">
        <f>IFERROR(INDEX('Standard Runs'!$E$11:$E$65, MATCH($L1143, 'Standard Runs'!$D$11:$D$65, 0)), "")</f>
        <v/>
      </c>
      <c r="AB1143" s="26" t="str">
        <f t="shared" si="192"/>
        <v/>
      </c>
      <c r="AC1143" s="26" t="str">
        <f t="shared" si="193"/>
        <v/>
      </c>
      <c r="AE1143" s="26" t="str">
        <f t="shared" si="194"/>
        <v/>
      </c>
      <c r="AG1143" s="26" t="str">
        <f>IF($D1143="", "", COUNTIF($D$11:$D$2510, "&gt;"&amp;$D1143)+1+COUNTIF($D$11:$D1143, $D1143)-1)</f>
        <v/>
      </c>
      <c r="AH1143" s="92" t="str">
        <f t="shared" si="195"/>
        <v/>
      </c>
      <c r="AJ1143" s="26" t="str">
        <f t="shared" si="196"/>
        <v/>
      </c>
      <c r="AK1143" s="26" t="str">
        <f t="shared" si="197"/>
        <v/>
      </c>
    </row>
    <row r="1144" spans="1:37" x14ac:dyDescent="0.25">
      <c r="A1144" s="97"/>
      <c r="B1144" s="26" t="str">
        <f t="shared" si="187"/>
        <v/>
      </c>
      <c r="C1144" s="97"/>
      <c r="D1144" s="123"/>
      <c r="E1144" s="124"/>
      <c r="F1144" s="125"/>
      <c r="G1144" s="97"/>
      <c r="H1144" s="24" t="str">
        <f>IF($E1144="", "", IFERROR(ROUND($E1144*INDEX('Intro &amp; Setup'!$BY$8:$BY$9, MATCH($E$8, 'Intro &amp; Setup'!$BX$8:$BX$9, 0)), 2), ""))</f>
        <v/>
      </c>
      <c r="I1144" s="18" t="str">
        <f>IF(OR($E1144="", $F1144=""), "", IF($E$8='Intro &amp; Setup'!$BX$9, $F1144/$E1144, IF($H$8='Intro &amp; Setup'!$BX$9, $F1144/$H1144, "")))</f>
        <v/>
      </c>
      <c r="J1144" s="21" t="str">
        <f>IF(OR($E1144="", $F1144=""), "", IF($E$8='Intro &amp; Setup'!$BX$8, $F1144/$E1144, IF($H$8='Intro &amp; Setup'!$BX$8, $F1144/$H1144, "")))</f>
        <v/>
      </c>
      <c r="K1144" s="97"/>
      <c r="L1144" s="42" t="str">
        <f t="array" ref="L1144">IF($W1144="", "", IFERROR(INDEX('Standard Runs'!$D$11:$D$65, MATCH(1, ('Standard Runs'!$F$11:$F$65&lt;=E1144)*('Standard Runs'!$G$11:$G$65&gt;=E1144), 0)), ""))</f>
        <v/>
      </c>
      <c r="M1144" s="45" t="str">
        <f t="shared" si="188"/>
        <v/>
      </c>
      <c r="N1144" s="97"/>
      <c r="O1144" s="52" t="str">
        <f t="shared" si="189"/>
        <v/>
      </c>
      <c r="P1144" s="53" t="str">
        <f>IF(OR($L1144="", $M1144=""), "", COUNTIFS($L$11:$L$2510, $L1144, $M$11:$M$2510, "&lt;"&amp;$M1144)+1+COUNTIFS($L$11:$L1144, $L1144, $M$11:$M1144, $M1144)-1)</f>
        <v/>
      </c>
      <c r="Q1144" s="97"/>
      <c r="R1144" s="57" t="str">
        <f t="array" ref="R1144">IF(OR($L1144="", $M1144=""), "", MIN(IF($L$11:$L$2510=$L1144, $M$11:$M$2510)))</f>
        <v/>
      </c>
      <c r="S1144" s="18" t="str">
        <f t="array" ref="S1144">IF(OR($L1144="", $M1144=""), "", AVERAGEIF($L$11:$L$2510, $L1144, $M$11:$M$2510))</f>
        <v/>
      </c>
      <c r="T1144" s="21" t="str">
        <f t="array" ref="T1144">IF(OR($L1144="", $M1144=""), "", MAX(IF($L$11:$L$2510=$L1144, $M$11:$M$2510)))</f>
        <v/>
      </c>
      <c r="U1144" s="97"/>
      <c r="W1144" s="26" t="str">
        <f t="shared" si="190"/>
        <v/>
      </c>
      <c r="X1144" s="26" t="str">
        <f t="shared" si="191"/>
        <v/>
      </c>
      <c r="Z1144" s="48" t="str">
        <f>IFERROR(INDEX('Standard Runs'!$E$11:$E$65, MATCH($L1144, 'Standard Runs'!$D$11:$D$65, 0)), "")</f>
        <v/>
      </c>
      <c r="AB1144" s="26" t="str">
        <f t="shared" si="192"/>
        <v/>
      </c>
      <c r="AC1144" s="26" t="str">
        <f t="shared" si="193"/>
        <v/>
      </c>
      <c r="AE1144" s="26" t="str">
        <f t="shared" si="194"/>
        <v/>
      </c>
      <c r="AG1144" s="26" t="str">
        <f>IF($D1144="", "", COUNTIF($D$11:$D$2510, "&gt;"&amp;$D1144)+1+COUNTIF($D$11:$D1144, $D1144)-1)</f>
        <v/>
      </c>
      <c r="AH1144" s="92" t="str">
        <f t="shared" si="195"/>
        <v/>
      </c>
      <c r="AJ1144" s="26" t="str">
        <f t="shared" si="196"/>
        <v/>
      </c>
      <c r="AK1144" s="26" t="str">
        <f t="shared" si="197"/>
        <v/>
      </c>
    </row>
    <row r="1145" spans="1:37" x14ac:dyDescent="0.25">
      <c r="A1145" s="97"/>
      <c r="B1145" s="26" t="str">
        <f t="shared" si="187"/>
        <v/>
      </c>
      <c r="C1145" s="97"/>
      <c r="D1145" s="123"/>
      <c r="E1145" s="124"/>
      <c r="F1145" s="125"/>
      <c r="G1145" s="97"/>
      <c r="H1145" s="24" t="str">
        <f>IF($E1145="", "", IFERROR(ROUND($E1145*INDEX('Intro &amp; Setup'!$BY$8:$BY$9, MATCH($E$8, 'Intro &amp; Setup'!$BX$8:$BX$9, 0)), 2), ""))</f>
        <v/>
      </c>
      <c r="I1145" s="18" t="str">
        <f>IF(OR($E1145="", $F1145=""), "", IF($E$8='Intro &amp; Setup'!$BX$9, $F1145/$E1145, IF($H$8='Intro &amp; Setup'!$BX$9, $F1145/$H1145, "")))</f>
        <v/>
      </c>
      <c r="J1145" s="21" t="str">
        <f>IF(OR($E1145="", $F1145=""), "", IF($E$8='Intro &amp; Setup'!$BX$8, $F1145/$E1145, IF($H$8='Intro &amp; Setup'!$BX$8, $F1145/$H1145, "")))</f>
        <v/>
      </c>
      <c r="K1145" s="97"/>
      <c r="L1145" s="42" t="str">
        <f t="array" ref="L1145">IF($W1145="", "", IFERROR(INDEX('Standard Runs'!$D$11:$D$65, MATCH(1, ('Standard Runs'!$F$11:$F$65&lt;=E1145)*('Standard Runs'!$G$11:$G$65&gt;=E1145), 0)), ""))</f>
        <v/>
      </c>
      <c r="M1145" s="45" t="str">
        <f t="shared" si="188"/>
        <v/>
      </c>
      <c r="N1145" s="97"/>
      <c r="O1145" s="52" t="str">
        <f t="shared" si="189"/>
        <v/>
      </c>
      <c r="P1145" s="53" t="str">
        <f>IF(OR($L1145="", $M1145=""), "", COUNTIFS($L$11:$L$2510, $L1145, $M$11:$M$2510, "&lt;"&amp;$M1145)+1+COUNTIFS($L$11:$L1145, $L1145, $M$11:$M1145, $M1145)-1)</f>
        <v/>
      </c>
      <c r="Q1145" s="97"/>
      <c r="R1145" s="57" t="str">
        <f t="array" ref="R1145">IF(OR($L1145="", $M1145=""), "", MIN(IF($L$11:$L$2510=$L1145, $M$11:$M$2510)))</f>
        <v/>
      </c>
      <c r="S1145" s="18" t="str">
        <f t="array" ref="S1145">IF(OR($L1145="", $M1145=""), "", AVERAGEIF($L$11:$L$2510, $L1145, $M$11:$M$2510))</f>
        <v/>
      </c>
      <c r="T1145" s="21" t="str">
        <f t="array" ref="T1145">IF(OR($L1145="", $M1145=""), "", MAX(IF($L$11:$L$2510=$L1145, $M$11:$M$2510)))</f>
        <v/>
      </c>
      <c r="U1145" s="97"/>
      <c r="W1145" s="26" t="str">
        <f t="shared" si="190"/>
        <v/>
      </c>
      <c r="X1145" s="26" t="str">
        <f t="shared" si="191"/>
        <v/>
      </c>
      <c r="Z1145" s="48" t="str">
        <f>IFERROR(INDEX('Standard Runs'!$E$11:$E$65, MATCH($L1145, 'Standard Runs'!$D$11:$D$65, 0)), "")</f>
        <v/>
      </c>
      <c r="AB1145" s="26" t="str">
        <f t="shared" si="192"/>
        <v/>
      </c>
      <c r="AC1145" s="26" t="str">
        <f t="shared" si="193"/>
        <v/>
      </c>
      <c r="AE1145" s="26" t="str">
        <f t="shared" si="194"/>
        <v/>
      </c>
      <c r="AG1145" s="26" t="str">
        <f>IF($D1145="", "", COUNTIF($D$11:$D$2510, "&gt;"&amp;$D1145)+1+COUNTIF($D$11:$D1145, $D1145)-1)</f>
        <v/>
      </c>
      <c r="AH1145" s="92" t="str">
        <f t="shared" si="195"/>
        <v/>
      </c>
      <c r="AJ1145" s="26" t="str">
        <f t="shared" si="196"/>
        <v/>
      </c>
      <c r="AK1145" s="26" t="str">
        <f t="shared" si="197"/>
        <v/>
      </c>
    </row>
    <row r="1146" spans="1:37" x14ac:dyDescent="0.25">
      <c r="A1146" s="97"/>
      <c r="B1146" s="26" t="str">
        <f t="shared" si="187"/>
        <v/>
      </c>
      <c r="C1146" s="97"/>
      <c r="D1146" s="123"/>
      <c r="E1146" s="124"/>
      <c r="F1146" s="125"/>
      <c r="G1146" s="97"/>
      <c r="H1146" s="24" t="str">
        <f>IF($E1146="", "", IFERROR(ROUND($E1146*INDEX('Intro &amp; Setup'!$BY$8:$BY$9, MATCH($E$8, 'Intro &amp; Setup'!$BX$8:$BX$9, 0)), 2), ""))</f>
        <v/>
      </c>
      <c r="I1146" s="18" t="str">
        <f>IF(OR($E1146="", $F1146=""), "", IF($E$8='Intro &amp; Setup'!$BX$9, $F1146/$E1146, IF($H$8='Intro &amp; Setup'!$BX$9, $F1146/$H1146, "")))</f>
        <v/>
      </c>
      <c r="J1146" s="21" t="str">
        <f>IF(OR($E1146="", $F1146=""), "", IF($E$8='Intro &amp; Setup'!$BX$8, $F1146/$E1146, IF($H$8='Intro &amp; Setup'!$BX$8, $F1146/$H1146, "")))</f>
        <v/>
      </c>
      <c r="K1146" s="97"/>
      <c r="L1146" s="42" t="str">
        <f t="array" ref="L1146">IF($W1146="", "", IFERROR(INDEX('Standard Runs'!$D$11:$D$65, MATCH(1, ('Standard Runs'!$F$11:$F$65&lt;=E1146)*('Standard Runs'!$G$11:$G$65&gt;=E1146), 0)), ""))</f>
        <v/>
      </c>
      <c r="M1146" s="45" t="str">
        <f t="shared" si="188"/>
        <v/>
      </c>
      <c r="N1146" s="97"/>
      <c r="O1146" s="52" t="str">
        <f t="shared" si="189"/>
        <v/>
      </c>
      <c r="P1146" s="53" t="str">
        <f>IF(OR($L1146="", $M1146=""), "", COUNTIFS($L$11:$L$2510, $L1146, $M$11:$M$2510, "&lt;"&amp;$M1146)+1+COUNTIFS($L$11:$L1146, $L1146, $M$11:$M1146, $M1146)-1)</f>
        <v/>
      </c>
      <c r="Q1146" s="97"/>
      <c r="R1146" s="57" t="str">
        <f t="array" ref="R1146">IF(OR($L1146="", $M1146=""), "", MIN(IF($L$11:$L$2510=$L1146, $M$11:$M$2510)))</f>
        <v/>
      </c>
      <c r="S1146" s="18" t="str">
        <f t="array" ref="S1146">IF(OR($L1146="", $M1146=""), "", AVERAGEIF($L$11:$L$2510, $L1146, $M$11:$M$2510))</f>
        <v/>
      </c>
      <c r="T1146" s="21" t="str">
        <f t="array" ref="T1146">IF(OR($L1146="", $M1146=""), "", MAX(IF($L$11:$L$2510=$L1146, $M$11:$M$2510)))</f>
        <v/>
      </c>
      <c r="U1146" s="97"/>
      <c r="W1146" s="26" t="str">
        <f t="shared" si="190"/>
        <v/>
      </c>
      <c r="X1146" s="26" t="str">
        <f t="shared" si="191"/>
        <v/>
      </c>
      <c r="Z1146" s="48" t="str">
        <f>IFERROR(INDEX('Standard Runs'!$E$11:$E$65, MATCH($L1146, 'Standard Runs'!$D$11:$D$65, 0)), "")</f>
        <v/>
      </c>
      <c r="AB1146" s="26" t="str">
        <f t="shared" si="192"/>
        <v/>
      </c>
      <c r="AC1146" s="26" t="str">
        <f t="shared" si="193"/>
        <v/>
      </c>
      <c r="AE1146" s="26" t="str">
        <f t="shared" si="194"/>
        <v/>
      </c>
      <c r="AG1146" s="26" t="str">
        <f>IF($D1146="", "", COUNTIF($D$11:$D$2510, "&gt;"&amp;$D1146)+1+COUNTIF($D$11:$D1146, $D1146)-1)</f>
        <v/>
      </c>
      <c r="AH1146" s="92" t="str">
        <f t="shared" si="195"/>
        <v/>
      </c>
      <c r="AJ1146" s="26" t="str">
        <f t="shared" si="196"/>
        <v/>
      </c>
      <c r="AK1146" s="26" t="str">
        <f t="shared" si="197"/>
        <v/>
      </c>
    </row>
    <row r="1147" spans="1:37" x14ac:dyDescent="0.25">
      <c r="A1147" s="97"/>
      <c r="B1147" s="26" t="str">
        <f t="shared" si="187"/>
        <v/>
      </c>
      <c r="C1147" s="97"/>
      <c r="D1147" s="123"/>
      <c r="E1147" s="124"/>
      <c r="F1147" s="125"/>
      <c r="G1147" s="97"/>
      <c r="H1147" s="24" t="str">
        <f>IF($E1147="", "", IFERROR(ROUND($E1147*INDEX('Intro &amp; Setup'!$BY$8:$BY$9, MATCH($E$8, 'Intro &amp; Setup'!$BX$8:$BX$9, 0)), 2), ""))</f>
        <v/>
      </c>
      <c r="I1147" s="18" t="str">
        <f>IF(OR($E1147="", $F1147=""), "", IF($E$8='Intro &amp; Setup'!$BX$9, $F1147/$E1147, IF($H$8='Intro &amp; Setup'!$BX$9, $F1147/$H1147, "")))</f>
        <v/>
      </c>
      <c r="J1147" s="21" t="str">
        <f>IF(OR($E1147="", $F1147=""), "", IF($E$8='Intro &amp; Setup'!$BX$8, $F1147/$E1147, IF($H$8='Intro &amp; Setup'!$BX$8, $F1147/$H1147, "")))</f>
        <v/>
      </c>
      <c r="K1147" s="97"/>
      <c r="L1147" s="42" t="str">
        <f t="array" ref="L1147">IF($W1147="", "", IFERROR(INDEX('Standard Runs'!$D$11:$D$65, MATCH(1, ('Standard Runs'!$F$11:$F$65&lt;=E1147)*('Standard Runs'!$G$11:$G$65&gt;=E1147), 0)), ""))</f>
        <v/>
      </c>
      <c r="M1147" s="45" t="str">
        <f t="shared" si="188"/>
        <v/>
      </c>
      <c r="N1147" s="97"/>
      <c r="O1147" s="52" t="str">
        <f t="shared" si="189"/>
        <v/>
      </c>
      <c r="P1147" s="53" t="str">
        <f>IF(OR($L1147="", $M1147=""), "", COUNTIFS($L$11:$L$2510, $L1147, $M$11:$M$2510, "&lt;"&amp;$M1147)+1+COUNTIFS($L$11:$L1147, $L1147, $M$11:$M1147, $M1147)-1)</f>
        <v/>
      </c>
      <c r="Q1147" s="97"/>
      <c r="R1147" s="57" t="str">
        <f t="array" ref="R1147">IF(OR($L1147="", $M1147=""), "", MIN(IF($L$11:$L$2510=$L1147, $M$11:$M$2510)))</f>
        <v/>
      </c>
      <c r="S1147" s="18" t="str">
        <f t="array" ref="S1147">IF(OR($L1147="", $M1147=""), "", AVERAGEIF($L$11:$L$2510, $L1147, $M$11:$M$2510))</f>
        <v/>
      </c>
      <c r="T1147" s="21" t="str">
        <f t="array" ref="T1147">IF(OR($L1147="", $M1147=""), "", MAX(IF($L$11:$L$2510=$L1147, $M$11:$M$2510)))</f>
        <v/>
      </c>
      <c r="U1147" s="97"/>
      <c r="W1147" s="26" t="str">
        <f t="shared" si="190"/>
        <v/>
      </c>
      <c r="X1147" s="26" t="str">
        <f t="shared" si="191"/>
        <v/>
      </c>
      <c r="Z1147" s="48" t="str">
        <f>IFERROR(INDEX('Standard Runs'!$E$11:$E$65, MATCH($L1147, 'Standard Runs'!$D$11:$D$65, 0)), "")</f>
        <v/>
      </c>
      <c r="AB1147" s="26" t="str">
        <f t="shared" si="192"/>
        <v/>
      </c>
      <c r="AC1147" s="26" t="str">
        <f t="shared" si="193"/>
        <v/>
      </c>
      <c r="AE1147" s="26" t="str">
        <f t="shared" si="194"/>
        <v/>
      </c>
      <c r="AG1147" s="26" t="str">
        <f>IF($D1147="", "", COUNTIF($D$11:$D$2510, "&gt;"&amp;$D1147)+1+COUNTIF($D$11:$D1147, $D1147)-1)</f>
        <v/>
      </c>
      <c r="AH1147" s="92" t="str">
        <f t="shared" si="195"/>
        <v/>
      </c>
      <c r="AJ1147" s="26" t="str">
        <f t="shared" si="196"/>
        <v/>
      </c>
      <c r="AK1147" s="26" t="str">
        <f t="shared" si="197"/>
        <v/>
      </c>
    </row>
    <row r="1148" spans="1:37" x14ac:dyDescent="0.25">
      <c r="A1148" s="97"/>
      <c r="B1148" s="26" t="str">
        <f t="shared" si="187"/>
        <v/>
      </c>
      <c r="C1148" s="97"/>
      <c r="D1148" s="123"/>
      <c r="E1148" s="124"/>
      <c r="F1148" s="125"/>
      <c r="G1148" s="97"/>
      <c r="H1148" s="24" t="str">
        <f>IF($E1148="", "", IFERROR(ROUND($E1148*INDEX('Intro &amp; Setup'!$BY$8:$BY$9, MATCH($E$8, 'Intro &amp; Setup'!$BX$8:$BX$9, 0)), 2), ""))</f>
        <v/>
      </c>
      <c r="I1148" s="18" t="str">
        <f>IF(OR($E1148="", $F1148=""), "", IF($E$8='Intro &amp; Setup'!$BX$9, $F1148/$E1148, IF($H$8='Intro &amp; Setup'!$BX$9, $F1148/$H1148, "")))</f>
        <v/>
      </c>
      <c r="J1148" s="21" t="str">
        <f>IF(OR($E1148="", $F1148=""), "", IF($E$8='Intro &amp; Setup'!$BX$8, $F1148/$E1148, IF($H$8='Intro &amp; Setup'!$BX$8, $F1148/$H1148, "")))</f>
        <v/>
      </c>
      <c r="K1148" s="97"/>
      <c r="L1148" s="42" t="str">
        <f t="array" ref="L1148">IF($W1148="", "", IFERROR(INDEX('Standard Runs'!$D$11:$D$65, MATCH(1, ('Standard Runs'!$F$11:$F$65&lt;=E1148)*('Standard Runs'!$G$11:$G$65&gt;=E1148), 0)), ""))</f>
        <v/>
      </c>
      <c r="M1148" s="45" t="str">
        <f t="shared" si="188"/>
        <v/>
      </c>
      <c r="N1148" s="97"/>
      <c r="O1148" s="52" t="str">
        <f t="shared" si="189"/>
        <v/>
      </c>
      <c r="P1148" s="53" t="str">
        <f>IF(OR($L1148="", $M1148=""), "", COUNTIFS($L$11:$L$2510, $L1148, $M$11:$M$2510, "&lt;"&amp;$M1148)+1+COUNTIFS($L$11:$L1148, $L1148, $M$11:$M1148, $M1148)-1)</f>
        <v/>
      </c>
      <c r="Q1148" s="97"/>
      <c r="R1148" s="57" t="str">
        <f t="array" ref="R1148">IF(OR($L1148="", $M1148=""), "", MIN(IF($L$11:$L$2510=$L1148, $M$11:$M$2510)))</f>
        <v/>
      </c>
      <c r="S1148" s="18" t="str">
        <f t="array" ref="S1148">IF(OR($L1148="", $M1148=""), "", AVERAGEIF($L$11:$L$2510, $L1148, $M$11:$M$2510))</f>
        <v/>
      </c>
      <c r="T1148" s="21" t="str">
        <f t="array" ref="T1148">IF(OR($L1148="", $M1148=""), "", MAX(IF($L$11:$L$2510=$L1148, $M$11:$M$2510)))</f>
        <v/>
      </c>
      <c r="U1148" s="97"/>
      <c r="W1148" s="26" t="str">
        <f t="shared" si="190"/>
        <v/>
      </c>
      <c r="X1148" s="26" t="str">
        <f t="shared" si="191"/>
        <v/>
      </c>
      <c r="Z1148" s="48" t="str">
        <f>IFERROR(INDEX('Standard Runs'!$E$11:$E$65, MATCH($L1148, 'Standard Runs'!$D$11:$D$65, 0)), "")</f>
        <v/>
      </c>
      <c r="AB1148" s="26" t="str">
        <f t="shared" si="192"/>
        <v/>
      </c>
      <c r="AC1148" s="26" t="str">
        <f t="shared" si="193"/>
        <v/>
      </c>
      <c r="AE1148" s="26" t="str">
        <f t="shared" si="194"/>
        <v/>
      </c>
      <c r="AG1148" s="26" t="str">
        <f>IF($D1148="", "", COUNTIF($D$11:$D$2510, "&gt;"&amp;$D1148)+1+COUNTIF($D$11:$D1148, $D1148)-1)</f>
        <v/>
      </c>
      <c r="AH1148" s="92" t="str">
        <f t="shared" si="195"/>
        <v/>
      </c>
      <c r="AJ1148" s="26" t="str">
        <f t="shared" si="196"/>
        <v/>
      </c>
      <c r="AK1148" s="26" t="str">
        <f t="shared" si="197"/>
        <v/>
      </c>
    </row>
    <row r="1149" spans="1:37" x14ac:dyDescent="0.25">
      <c r="A1149" s="97"/>
      <c r="B1149" s="26" t="str">
        <f t="shared" si="187"/>
        <v/>
      </c>
      <c r="C1149" s="97"/>
      <c r="D1149" s="123"/>
      <c r="E1149" s="124"/>
      <c r="F1149" s="125"/>
      <c r="G1149" s="97"/>
      <c r="H1149" s="24" t="str">
        <f>IF($E1149="", "", IFERROR(ROUND($E1149*INDEX('Intro &amp; Setup'!$BY$8:$BY$9, MATCH($E$8, 'Intro &amp; Setup'!$BX$8:$BX$9, 0)), 2), ""))</f>
        <v/>
      </c>
      <c r="I1149" s="18" t="str">
        <f>IF(OR($E1149="", $F1149=""), "", IF($E$8='Intro &amp; Setup'!$BX$9, $F1149/$E1149, IF($H$8='Intro &amp; Setup'!$BX$9, $F1149/$H1149, "")))</f>
        <v/>
      </c>
      <c r="J1149" s="21" t="str">
        <f>IF(OR($E1149="", $F1149=""), "", IF($E$8='Intro &amp; Setup'!$BX$8, $F1149/$E1149, IF($H$8='Intro &amp; Setup'!$BX$8, $F1149/$H1149, "")))</f>
        <v/>
      </c>
      <c r="K1149" s="97"/>
      <c r="L1149" s="42" t="str">
        <f t="array" ref="L1149">IF($W1149="", "", IFERROR(INDEX('Standard Runs'!$D$11:$D$65, MATCH(1, ('Standard Runs'!$F$11:$F$65&lt;=E1149)*('Standard Runs'!$G$11:$G$65&gt;=E1149), 0)), ""))</f>
        <v/>
      </c>
      <c r="M1149" s="45" t="str">
        <f t="shared" si="188"/>
        <v/>
      </c>
      <c r="N1149" s="97"/>
      <c r="O1149" s="52" t="str">
        <f t="shared" si="189"/>
        <v/>
      </c>
      <c r="P1149" s="53" t="str">
        <f>IF(OR($L1149="", $M1149=""), "", COUNTIFS($L$11:$L$2510, $L1149, $M$11:$M$2510, "&lt;"&amp;$M1149)+1+COUNTIFS($L$11:$L1149, $L1149, $M$11:$M1149, $M1149)-1)</f>
        <v/>
      </c>
      <c r="Q1149" s="97"/>
      <c r="R1149" s="57" t="str">
        <f t="array" ref="R1149">IF(OR($L1149="", $M1149=""), "", MIN(IF($L$11:$L$2510=$L1149, $M$11:$M$2510)))</f>
        <v/>
      </c>
      <c r="S1149" s="18" t="str">
        <f t="array" ref="S1149">IF(OR($L1149="", $M1149=""), "", AVERAGEIF($L$11:$L$2510, $L1149, $M$11:$M$2510))</f>
        <v/>
      </c>
      <c r="T1149" s="21" t="str">
        <f t="array" ref="T1149">IF(OR($L1149="", $M1149=""), "", MAX(IF($L$11:$L$2510=$L1149, $M$11:$M$2510)))</f>
        <v/>
      </c>
      <c r="U1149" s="97"/>
      <c r="W1149" s="26" t="str">
        <f t="shared" si="190"/>
        <v/>
      </c>
      <c r="X1149" s="26" t="str">
        <f t="shared" si="191"/>
        <v/>
      </c>
      <c r="Z1149" s="48" t="str">
        <f>IFERROR(INDEX('Standard Runs'!$E$11:$E$65, MATCH($L1149, 'Standard Runs'!$D$11:$D$65, 0)), "")</f>
        <v/>
      </c>
      <c r="AB1149" s="26" t="str">
        <f t="shared" si="192"/>
        <v/>
      </c>
      <c r="AC1149" s="26" t="str">
        <f t="shared" si="193"/>
        <v/>
      </c>
      <c r="AE1149" s="26" t="str">
        <f t="shared" si="194"/>
        <v/>
      </c>
      <c r="AG1149" s="26" t="str">
        <f>IF($D1149="", "", COUNTIF($D$11:$D$2510, "&gt;"&amp;$D1149)+1+COUNTIF($D$11:$D1149, $D1149)-1)</f>
        <v/>
      </c>
      <c r="AH1149" s="92" t="str">
        <f t="shared" si="195"/>
        <v/>
      </c>
      <c r="AJ1149" s="26" t="str">
        <f t="shared" si="196"/>
        <v/>
      </c>
      <c r="AK1149" s="26" t="str">
        <f t="shared" si="197"/>
        <v/>
      </c>
    </row>
    <row r="1150" spans="1:37" x14ac:dyDescent="0.25">
      <c r="A1150" s="97"/>
      <c r="B1150" s="26" t="str">
        <f t="shared" si="187"/>
        <v/>
      </c>
      <c r="C1150" s="97"/>
      <c r="D1150" s="123"/>
      <c r="E1150" s="124"/>
      <c r="F1150" s="125"/>
      <c r="G1150" s="97"/>
      <c r="H1150" s="24" t="str">
        <f>IF($E1150="", "", IFERROR(ROUND($E1150*INDEX('Intro &amp; Setup'!$BY$8:$BY$9, MATCH($E$8, 'Intro &amp; Setup'!$BX$8:$BX$9, 0)), 2), ""))</f>
        <v/>
      </c>
      <c r="I1150" s="18" t="str">
        <f>IF(OR($E1150="", $F1150=""), "", IF($E$8='Intro &amp; Setup'!$BX$9, $F1150/$E1150, IF($H$8='Intro &amp; Setup'!$BX$9, $F1150/$H1150, "")))</f>
        <v/>
      </c>
      <c r="J1150" s="21" t="str">
        <f>IF(OR($E1150="", $F1150=""), "", IF($E$8='Intro &amp; Setup'!$BX$8, $F1150/$E1150, IF($H$8='Intro &amp; Setup'!$BX$8, $F1150/$H1150, "")))</f>
        <v/>
      </c>
      <c r="K1150" s="97"/>
      <c r="L1150" s="42" t="str">
        <f t="array" ref="L1150">IF($W1150="", "", IFERROR(INDEX('Standard Runs'!$D$11:$D$65, MATCH(1, ('Standard Runs'!$F$11:$F$65&lt;=E1150)*('Standard Runs'!$G$11:$G$65&gt;=E1150), 0)), ""))</f>
        <v/>
      </c>
      <c r="M1150" s="45" t="str">
        <f t="shared" si="188"/>
        <v/>
      </c>
      <c r="N1150" s="97"/>
      <c r="O1150" s="52" t="str">
        <f t="shared" si="189"/>
        <v/>
      </c>
      <c r="P1150" s="53" t="str">
        <f>IF(OR($L1150="", $M1150=""), "", COUNTIFS($L$11:$L$2510, $L1150, $M$11:$M$2510, "&lt;"&amp;$M1150)+1+COUNTIFS($L$11:$L1150, $L1150, $M$11:$M1150, $M1150)-1)</f>
        <v/>
      </c>
      <c r="Q1150" s="97"/>
      <c r="R1150" s="57" t="str">
        <f t="array" ref="R1150">IF(OR($L1150="", $M1150=""), "", MIN(IF($L$11:$L$2510=$L1150, $M$11:$M$2510)))</f>
        <v/>
      </c>
      <c r="S1150" s="18" t="str">
        <f t="array" ref="S1150">IF(OR($L1150="", $M1150=""), "", AVERAGEIF($L$11:$L$2510, $L1150, $M$11:$M$2510))</f>
        <v/>
      </c>
      <c r="T1150" s="21" t="str">
        <f t="array" ref="T1150">IF(OR($L1150="", $M1150=""), "", MAX(IF($L$11:$L$2510=$L1150, $M$11:$M$2510)))</f>
        <v/>
      </c>
      <c r="U1150" s="97"/>
      <c r="W1150" s="26" t="str">
        <f t="shared" si="190"/>
        <v/>
      </c>
      <c r="X1150" s="26" t="str">
        <f t="shared" si="191"/>
        <v/>
      </c>
      <c r="Z1150" s="48" t="str">
        <f>IFERROR(INDEX('Standard Runs'!$E$11:$E$65, MATCH($L1150, 'Standard Runs'!$D$11:$D$65, 0)), "")</f>
        <v/>
      </c>
      <c r="AB1150" s="26" t="str">
        <f t="shared" si="192"/>
        <v/>
      </c>
      <c r="AC1150" s="26" t="str">
        <f t="shared" si="193"/>
        <v/>
      </c>
      <c r="AE1150" s="26" t="str">
        <f t="shared" si="194"/>
        <v/>
      </c>
      <c r="AG1150" s="26" t="str">
        <f>IF($D1150="", "", COUNTIF($D$11:$D$2510, "&gt;"&amp;$D1150)+1+COUNTIF($D$11:$D1150, $D1150)-1)</f>
        <v/>
      </c>
      <c r="AH1150" s="92" t="str">
        <f t="shared" si="195"/>
        <v/>
      </c>
      <c r="AJ1150" s="26" t="str">
        <f t="shared" si="196"/>
        <v/>
      </c>
      <c r="AK1150" s="26" t="str">
        <f t="shared" si="197"/>
        <v/>
      </c>
    </row>
    <row r="1151" spans="1:37" x14ac:dyDescent="0.25">
      <c r="A1151" s="97"/>
      <c r="B1151" s="26" t="str">
        <f t="shared" si="187"/>
        <v/>
      </c>
      <c r="C1151" s="97"/>
      <c r="D1151" s="123"/>
      <c r="E1151" s="124"/>
      <c r="F1151" s="125"/>
      <c r="G1151" s="97"/>
      <c r="H1151" s="24" t="str">
        <f>IF($E1151="", "", IFERROR(ROUND($E1151*INDEX('Intro &amp; Setup'!$BY$8:$BY$9, MATCH($E$8, 'Intro &amp; Setup'!$BX$8:$BX$9, 0)), 2), ""))</f>
        <v/>
      </c>
      <c r="I1151" s="18" t="str">
        <f>IF(OR($E1151="", $F1151=""), "", IF($E$8='Intro &amp; Setup'!$BX$9, $F1151/$E1151, IF($H$8='Intro &amp; Setup'!$BX$9, $F1151/$H1151, "")))</f>
        <v/>
      </c>
      <c r="J1151" s="21" t="str">
        <f>IF(OR($E1151="", $F1151=""), "", IF($E$8='Intro &amp; Setup'!$BX$8, $F1151/$E1151, IF($H$8='Intro &amp; Setup'!$BX$8, $F1151/$H1151, "")))</f>
        <v/>
      </c>
      <c r="K1151" s="97"/>
      <c r="L1151" s="42" t="str">
        <f t="array" ref="L1151">IF($W1151="", "", IFERROR(INDEX('Standard Runs'!$D$11:$D$65, MATCH(1, ('Standard Runs'!$F$11:$F$65&lt;=E1151)*('Standard Runs'!$G$11:$G$65&gt;=E1151), 0)), ""))</f>
        <v/>
      </c>
      <c r="M1151" s="45" t="str">
        <f t="shared" si="188"/>
        <v/>
      </c>
      <c r="N1151" s="97"/>
      <c r="O1151" s="52" t="str">
        <f t="shared" si="189"/>
        <v/>
      </c>
      <c r="P1151" s="53" t="str">
        <f>IF(OR($L1151="", $M1151=""), "", COUNTIFS($L$11:$L$2510, $L1151, $M$11:$M$2510, "&lt;"&amp;$M1151)+1+COUNTIFS($L$11:$L1151, $L1151, $M$11:$M1151, $M1151)-1)</f>
        <v/>
      </c>
      <c r="Q1151" s="97"/>
      <c r="R1151" s="57" t="str">
        <f t="array" ref="R1151">IF(OR($L1151="", $M1151=""), "", MIN(IF($L$11:$L$2510=$L1151, $M$11:$M$2510)))</f>
        <v/>
      </c>
      <c r="S1151" s="18" t="str">
        <f t="array" ref="S1151">IF(OR($L1151="", $M1151=""), "", AVERAGEIF($L$11:$L$2510, $L1151, $M$11:$M$2510))</f>
        <v/>
      </c>
      <c r="T1151" s="21" t="str">
        <f t="array" ref="T1151">IF(OR($L1151="", $M1151=""), "", MAX(IF($L$11:$L$2510=$L1151, $M$11:$M$2510)))</f>
        <v/>
      </c>
      <c r="U1151" s="97"/>
      <c r="W1151" s="26" t="str">
        <f t="shared" si="190"/>
        <v/>
      </c>
      <c r="X1151" s="26" t="str">
        <f t="shared" si="191"/>
        <v/>
      </c>
      <c r="Z1151" s="48" t="str">
        <f>IFERROR(INDEX('Standard Runs'!$E$11:$E$65, MATCH($L1151, 'Standard Runs'!$D$11:$D$65, 0)), "")</f>
        <v/>
      </c>
      <c r="AB1151" s="26" t="str">
        <f t="shared" si="192"/>
        <v/>
      </c>
      <c r="AC1151" s="26" t="str">
        <f t="shared" si="193"/>
        <v/>
      </c>
      <c r="AE1151" s="26" t="str">
        <f t="shared" si="194"/>
        <v/>
      </c>
      <c r="AG1151" s="26" t="str">
        <f>IF($D1151="", "", COUNTIF($D$11:$D$2510, "&gt;"&amp;$D1151)+1+COUNTIF($D$11:$D1151, $D1151)-1)</f>
        <v/>
      </c>
      <c r="AH1151" s="92" t="str">
        <f t="shared" si="195"/>
        <v/>
      </c>
      <c r="AJ1151" s="26" t="str">
        <f t="shared" si="196"/>
        <v/>
      </c>
      <c r="AK1151" s="26" t="str">
        <f t="shared" si="197"/>
        <v/>
      </c>
    </row>
    <row r="1152" spans="1:37" x14ac:dyDescent="0.25">
      <c r="A1152" s="97"/>
      <c r="B1152" s="26" t="str">
        <f t="shared" si="187"/>
        <v/>
      </c>
      <c r="C1152" s="97"/>
      <c r="D1152" s="123"/>
      <c r="E1152" s="124"/>
      <c r="F1152" s="125"/>
      <c r="G1152" s="97"/>
      <c r="H1152" s="24" t="str">
        <f>IF($E1152="", "", IFERROR(ROUND($E1152*INDEX('Intro &amp; Setup'!$BY$8:$BY$9, MATCH($E$8, 'Intro &amp; Setup'!$BX$8:$BX$9, 0)), 2), ""))</f>
        <v/>
      </c>
      <c r="I1152" s="18" t="str">
        <f>IF(OR($E1152="", $F1152=""), "", IF($E$8='Intro &amp; Setup'!$BX$9, $F1152/$E1152, IF($H$8='Intro &amp; Setup'!$BX$9, $F1152/$H1152, "")))</f>
        <v/>
      </c>
      <c r="J1152" s="21" t="str">
        <f>IF(OR($E1152="", $F1152=""), "", IF($E$8='Intro &amp; Setup'!$BX$8, $F1152/$E1152, IF($H$8='Intro &amp; Setup'!$BX$8, $F1152/$H1152, "")))</f>
        <v/>
      </c>
      <c r="K1152" s="97"/>
      <c r="L1152" s="42" t="str">
        <f t="array" ref="L1152">IF($W1152="", "", IFERROR(INDEX('Standard Runs'!$D$11:$D$65, MATCH(1, ('Standard Runs'!$F$11:$F$65&lt;=E1152)*('Standard Runs'!$G$11:$G$65&gt;=E1152), 0)), ""))</f>
        <v/>
      </c>
      <c r="M1152" s="45" t="str">
        <f t="shared" si="188"/>
        <v/>
      </c>
      <c r="N1152" s="97"/>
      <c r="O1152" s="52" t="str">
        <f t="shared" si="189"/>
        <v/>
      </c>
      <c r="P1152" s="53" t="str">
        <f>IF(OR($L1152="", $M1152=""), "", COUNTIFS($L$11:$L$2510, $L1152, $M$11:$M$2510, "&lt;"&amp;$M1152)+1+COUNTIFS($L$11:$L1152, $L1152, $M$11:$M1152, $M1152)-1)</f>
        <v/>
      </c>
      <c r="Q1152" s="97"/>
      <c r="R1152" s="57" t="str">
        <f t="array" ref="R1152">IF(OR($L1152="", $M1152=""), "", MIN(IF($L$11:$L$2510=$L1152, $M$11:$M$2510)))</f>
        <v/>
      </c>
      <c r="S1152" s="18" t="str">
        <f t="array" ref="S1152">IF(OR($L1152="", $M1152=""), "", AVERAGEIF($L$11:$L$2510, $L1152, $M$11:$M$2510))</f>
        <v/>
      </c>
      <c r="T1152" s="21" t="str">
        <f t="array" ref="T1152">IF(OR($L1152="", $M1152=""), "", MAX(IF($L$11:$L$2510=$L1152, $M$11:$M$2510)))</f>
        <v/>
      </c>
      <c r="U1152" s="97"/>
      <c r="W1152" s="26" t="str">
        <f t="shared" si="190"/>
        <v/>
      </c>
      <c r="X1152" s="26" t="str">
        <f t="shared" si="191"/>
        <v/>
      </c>
      <c r="Z1152" s="48" t="str">
        <f>IFERROR(INDEX('Standard Runs'!$E$11:$E$65, MATCH($L1152, 'Standard Runs'!$D$11:$D$65, 0)), "")</f>
        <v/>
      </c>
      <c r="AB1152" s="26" t="str">
        <f t="shared" si="192"/>
        <v/>
      </c>
      <c r="AC1152" s="26" t="str">
        <f t="shared" si="193"/>
        <v/>
      </c>
      <c r="AE1152" s="26" t="str">
        <f t="shared" si="194"/>
        <v/>
      </c>
      <c r="AG1152" s="26" t="str">
        <f>IF($D1152="", "", COUNTIF($D$11:$D$2510, "&gt;"&amp;$D1152)+1+COUNTIF($D$11:$D1152, $D1152)-1)</f>
        <v/>
      </c>
      <c r="AH1152" s="92" t="str">
        <f t="shared" si="195"/>
        <v/>
      </c>
      <c r="AJ1152" s="26" t="str">
        <f t="shared" si="196"/>
        <v/>
      </c>
      <c r="AK1152" s="26" t="str">
        <f t="shared" si="197"/>
        <v/>
      </c>
    </row>
    <row r="1153" spans="1:37" x14ac:dyDescent="0.25">
      <c r="A1153" s="97"/>
      <c r="B1153" s="26" t="str">
        <f t="shared" si="187"/>
        <v/>
      </c>
      <c r="C1153" s="97"/>
      <c r="D1153" s="123"/>
      <c r="E1153" s="124"/>
      <c r="F1153" s="125"/>
      <c r="G1153" s="97"/>
      <c r="H1153" s="24" t="str">
        <f>IF($E1153="", "", IFERROR(ROUND($E1153*INDEX('Intro &amp; Setup'!$BY$8:$BY$9, MATCH($E$8, 'Intro &amp; Setup'!$BX$8:$BX$9, 0)), 2), ""))</f>
        <v/>
      </c>
      <c r="I1153" s="18" t="str">
        <f>IF(OR($E1153="", $F1153=""), "", IF($E$8='Intro &amp; Setup'!$BX$9, $F1153/$E1153, IF($H$8='Intro &amp; Setup'!$BX$9, $F1153/$H1153, "")))</f>
        <v/>
      </c>
      <c r="J1153" s="21" t="str">
        <f>IF(OR($E1153="", $F1153=""), "", IF($E$8='Intro &amp; Setup'!$BX$8, $F1153/$E1153, IF($H$8='Intro &amp; Setup'!$BX$8, $F1153/$H1153, "")))</f>
        <v/>
      </c>
      <c r="K1153" s="97"/>
      <c r="L1153" s="42" t="str">
        <f t="array" ref="L1153">IF($W1153="", "", IFERROR(INDEX('Standard Runs'!$D$11:$D$65, MATCH(1, ('Standard Runs'!$F$11:$F$65&lt;=E1153)*('Standard Runs'!$G$11:$G$65&gt;=E1153), 0)), ""))</f>
        <v/>
      </c>
      <c r="M1153" s="45" t="str">
        <f t="shared" si="188"/>
        <v/>
      </c>
      <c r="N1153" s="97"/>
      <c r="O1153" s="52" t="str">
        <f t="shared" si="189"/>
        <v/>
      </c>
      <c r="P1153" s="53" t="str">
        <f>IF(OR($L1153="", $M1153=""), "", COUNTIFS($L$11:$L$2510, $L1153, $M$11:$M$2510, "&lt;"&amp;$M1153)+1+COUNTIFS($L$11:$L1153, $L1153, $M$11:$M1153, $M1153)-1)</f>
        <v/>
      </c>
      <c r="Q1153" s="97"/>
      <c r="R1153" s="57" t="str">
        <f t="array" ref="R1153">IF(OR($L1153="", $M1153=""), "", MIN(IF($L$11:$L$2510=$L1153, $M$11:$M$2510)))</f>
        <v/>
      </c>
      <c r="S1153" s="18" t="str">
        <f t="array" ref="S1153">IF(OR($L1153="", $M1153=""), "", AVERAGEIF($L$11:$L$2510, $L1153, $M$11:$M$2510))</f>
        <v/>
      </c>
      <c r="T1153" s="21" t="str">
        <f t="array" ref="T1153">IF(OR($L1153="", $M1153=""), "", MAX(IF($L$11:$L$2510=$L1153, $M$11:$M$2510)))</f>
        <v/>
      </c>
      <c r="U1153" s="97"/>
      <c r="W1153" s="26" t="str">
        <f t="shared" si="190"/>
        <v/>
      </c>
      <c r="X1153" s="26" t="str">
        <f t="shared" si="191"/>
        <v/>
      </c>
      <c r="Z1153" s="48" t="str">
        <f>IFERROR(INDEX('Standard Runs'!$E$11:$E$65, MATCH($L1153, 'Standard Runs'!$D$11:$D$65, 0)), "")</f>
        <v/>
      </c>
      <c r="AB1153" s="26" t="str">
        <f t="shared" si="192"/>
        <v/>
      </c>
      <c r="AC1153" s="26" t="str">
        <f t="shared" si="193"/>
        <v/>
      </c>
      <c r="AE1153" s="26" t="str">
        <f t="shared" si="194"/>
        <v/>
      </c>
      <c r="AG1153" s="26" t="str">
        <f>IF($D1153="", "", COUNTIF($D$11:$D$2510, "&gt;"&amp;$D1153)+1+COUNTIF($D$11:$D1153, $D1153)-1)</f>
        <v/>
      </c>
      <c r="AH1153" s="92" t="str">
        <f t="shared" si="195"/>
        <v/>
      </c>
      <c r="AJ1153" s="26" t="str">
        <f t="shared" si="196"/>
        <v/>
      </c>
      <c r="AK1153" s="26" t="str">
        <f t="shared" si="197"/>
        <v/>
      </c>
    </row>
    <row r="1154" spans="1:37" x14ac:dyDescent="0.25">
      <c r="A1154" s="97"/>
      <c r="B1154" s="26" t="str">
        <f t="shared" si="187"/>
        <v/>
      </c>
      <c r="C1154" s="97"/>
      <c r="D1154" s="123"/>
      <c r="E1154" s="124"/>
      <c r="F1154" s="125"/>
      <c r="G1154" s="97"/>
      <c r="H1154" s="24" t="str">
        <f>IF($E1154="", "", IFERROR(ROUND($E1154*INDEX('Intro &amp; Setup'!$BY$8:$BY$9, MATCH($E$8, 'Intro &amp; Setup'!$BX$8:$BX$9, 0)), 2), ""))</f>
        <v/>
      </c>
      <c r="I1154" s="18" t="str">
        <f>IF(OR($E1154="", $F1154=""), "", IF($E$8='Intro &amp; Setup'!$BX$9, $F1154/$E1154, IF($H$8='Intro &amp; Setup'!$BX$9, $F1154/$H1154, "")))</f>
        <v/>
      </c>
      <c r="J1154" s="21" t="str">
        <f>IF(OR($E1154="", $F1154=""), "", IF($E$8='Intro &amp; Setup'!$BX$8, $F1154/$E1154, IF($H$8='Intro &amp; Setup'!$BX$8, $F1154/$H1154, "")))</f>
        <v/>
      </c>
      <c r="K1154" s="97"/>
      <c r="L1154" s="42" t="str">
        <f t="array" ref="L1154">IF($W1154="", "", IFERROR(INDEX('Standard Runs'!$D$11:$D$65, MATCH(1, ('Standard Runs'!$F$11:$F$65&lt;=E1154)*('Standard Runs'!$G$11:$G$65&gt;=E1154), 0)), ""))</f>
        <v/>
      </c>
      <c r="M1154" s="45" t="str">
        <f t="shared" si="188"/>
        <v/>
      </c>
      <c r="N1154" s="97"/>
      <c r="O1154" s="52" t="str">
        <f t="shared" si="189"/>
        <v/>
      </c>
      <c r="P1154" s="53" t="str">
        <f>IF(OR($L1154="", $M1154=""), "", COUNTIFS($L$11:$L$2510, $L1154, $M$11:$M$2510, "&lt;"&amp;$M1154)+1+COUNTIFS($L$11:$L1154, $L1154, $M$11:$M1154, $M1154)-1)</f>
        <v/>
      </c>
      <c r="Q1154" s="97"/>
      <c r="R1154" s="57" t="str">
        <f t="array" ref="R1154">IF(OR($L1154="", $M1154=""), "", MIN(IF($L$11:$L$2510=$L1154, $M$11:$M$2510)))</f>
        <v/>
      </c>
      <c r="S1154" s="18" t="str">
        <f t="array" ref="S1154">IF(OR($L1154="", $M1154=""), "", AVERAGEIF($L$11:$L$2510, $L1154, $M$11:$M$2510))</f>
        <v/>
      </c>
      <c r="T1154" s="21" t="str">
        <f t="array" ref="T1154">IF(OR($L1154="", $M1154=""), "", MAX(IF($L$11:$L$2510=$L1154, $M$11:$M$2510)))</f>
        <v/>
      </c>
      <c r="U1154" s="97"/>
      <c r="W1154" s="26" t="str">
        <f t="shared" si="190"/>
        <v/>
      </c>
      <c r="X1154" s="26" t="str">
        <f t="shared" si="191"/>
        <v/>
      </c>
      <c r="Z1154" s="48" t="str">
        <f>IFERROR(INDEX('Standard Runs'!$E$11:$E$65, MATCH($L1154, 'Standard Runs'!$D$11:$D$65, 0)), "")</f>
        <v/>
      </c>
      <c r="AB1154" s="26" t="str">
        <f t="shared" si="192"/>
        <v/>
      </c>
      <c r="AC1154" s="26" t="str">
        <f t="shared" si="193"/>
        <v/>
      </c>
      <c r="AE1154" s="26" t="str">
        <f t="shared" si="194"/>
        <v/>
      </c>
      <c r="AG1154" s="26" t="str">
        <f>IF($D1154="", "", COUNTIF($D$11:$D$2510, "&gt;"&amp;$D1154)+1+COUNTIF($D$11:$D1154, $D1154)-1)</f>
        <v/>
      </c>
      <c r="AH1154" s="92" t="str">
        <f t="shared" si="195"/>
        <v/>
      </c>
      <c r="AJ1154" s="26" t="str">
        <f t="shared" si="196"/>
        <v/>
      </c>
      <c r="AK1154" s="26" t="str">
        <f t="shared" si="197"/>
        <v/>
      </c>
    </row>
    <row r="1155" spans="1:37" x14ac:dyDescent="0.25">
      <c r="A1155" s="97"/>
      <c r="B1155" s="26" t="str">
        <f t="shared" si="187"/>
        <v/>
      </c>
      <c r="C1155" s="97"/>
      <c r="D1155" s="123"/>
      <c r="E1155" s="124"/>
      <c r="F1155" s="125"/>
      <c r="G1155" s="97"/>
      <c r="H1155" s="24" t="str">
        <f>IF($E1155="", "", IFERROR(ROUND($E1155*INDEX('Intro &amp; Setup'!$BY$8:$BY$9, MATCH($E$8, 'Intro &amp; Setup'!$BX$8:$BX$9, 0)), 2), ""))</f>
        <v/>
      </c>
      <c r="I1155" s="18" t="str">
        <f>IF(OR($E1155="", $F1155=""), "", IF($E$8='Intro &amp; Setup'!$BX$9, $F1155/$E1155, IF($H$8='Intro &amp; Setup'!$BX$9, $F1155/$H1155, "")))</f>
        <v/>
      </c>
      <c r="J1155" s="21" t="str">
        <f>IF(OR($E1155="", $F1155=""), "", IF($E$8='Intro &amp; Setup'!$BX$8, $F1155/$E1155, IF($H$8='Intro &amp; Setup'!$BX$8, $F1155/$H1155, "")))</f>
        <v/>
      </c>
      <c r="K1155" s="97"/>
      <c r="L1155" s="42" t="str">
        <f t="array" ref="L1155">IF($W1155="", "", IFERROR(INDEX('Standard Runs'!$D$11:$D$65, MATCH(1, ('Standard Runs'!$F$11:$F$65&lt;=E1155)*('Standard Runs'!$G$11:$G$65&gt;=E1155), 0)), ""))</f>
        <v/>
      </c>
      <c r="M1155" s="45" t="str">
        <f t="shared" si="188"/>
        <v/>
      </c>
      <c r="N1155" s="97"/>
      <c r="O1155" s="52" t="str">
        <f t="shared" si="189"/>
        <v/>
      </c>
      <c r="P1155" s="53" t="str">
        <f>IF(OR($L1155="", $M1155=""), "", COUNTIFS($L$11:$L$2510, $L1155, $M$11:$M$2510, "&lt;"&amp;$M1155)+1+COUNTIFS($L$11:$L1155, $L1155, $M$11:$M1155, $M1155)-1)</f>
        <v/>
      </c>
      <c r="Q1155" s="97"/>
      <c r="R1155" s="57" t="str">
        <f t="array" ref="R1155">IF(OR($L1155="", $M1155=""), "", MIN(IF($L$11:$L$2510=$L1155, $M$11:$M$2510)))</f>
        <v/>
      </c>
      <c r="S1155" s="18" t="str">
        <f t="array" ref="S1155">IF(OR($L1155="", $M1155=""), "", AVERAGEIF($L$11:$L$2510, $L1155, $M$11:$M$2510))</f>
        <v/>
      </c>
      <c r="T1155" s="21" t="str">
        <f t="array" ref="T1155">IF(OR($L1155="", $M1155=""), "", MAX(IF($L$11:$L$2510=$L1155, $M$11:$M$2510)))</f>
        <v/>
      </c>
      <c r="U1155" s="97"/>
      <c r="W1155" s="26" t="str">
        <f t="shared" si="190"/>
        <v/>
      </c>
      <c r="X1155" s="26" t="str">
        <f t="shared" si="191"/>
        <v/>
      </c>
      <c r="Z1155" s="48" t="str">
        <f>IFERROR(INDEX('Standard Runs'!$E$11:$E$65, MATCH($L1155, 'Standard Runs'!$D$11:$D$65, 0)), "")</f>
        <v/>
      </c>
      <c r="AB1155" s="26" t="str">
        <f t="shared" si="192"/>
        <v/>
      </c>
      <c r="AC1155" s="26" t="str">
        <f t="shared" si="193"/>
        <v/>
      </c>
      <c r="AE1155" s="26" t="str">
        <f t="shared" si="194"/>
        <v/>
      </c>
      <c r="AG1155" s="26" t="str">
        <f>IF($D1155="", "", COUNTIF($D$11:$D$2510, "&gt;"&amp;$D1155)+1+COUNTIF($D$11:$D1155, $D1155)-1)</f>
        <v/>
      </c>
      <c r="AH1155" s="92" t="str">
        <f t="shared" si="195"/>
        <v/>
      </c>
      <c r="AJ1155" s="26" t="str">
        <f t="shared" si="196"/>
        <v/>
      </c>
      <c r="AK1155" s="26" t="str">
        <f t="shared" si="197"/>
        <v/>
      </c>
    </row>
    <row r="1156" spans="1:37" x14ac:dyDescent="0.25">
      <c r="A1156" s="97"/>
      <c r="B1156" s="26" t="str">
        <f t="shared" si="187"/>
        <v/>
      </c>
      <c r="C1156" s="97"/>
      <c r="D1156" s="123"/>
      <c r="E1156" s="124"/>
      <c r="F1156" s="125"/>
      <c r="G1156" s="97"/>
      <c r="H1156" s="24" t="str">
        <f>IF($E1156="", "", IFERROR(ROUND($E1156*INDEX('Intro &amp; Setup'!$BY$8:$BY$9, MATCH($E$8, 'Intro &amp; Setup'!$BX$8:$BX$9, 0)), 2), ""))</f>
        <v/>
      </c>
      <c r="I1156" s="18" t="str">
        <f>IF(OR($E1156="", $F1156=""), "", IF($E$8='Intro &amp; Setup'!$BX$9, $F1156/$E1156, IF($H$8='Intro &amp; Setup'!$BX$9, $F1156/$H1156, "")))</f>
        <v/>
      </c>
      <c r="J1156" s="21" t="str">
        <f>IF(OR($E1156="", $F1156=""), "", IF($E$8='Intro &amp; Setup'!$BX$8, $F1156/$E1156, IF($H$8='Intro &amp; Setup'!$BX$8, $F1156/$H1156, "")))</f>
        <v/>
      </c>
      <c r="K1156" s="97"/>
      <c r="L1156" s="42" t="str">
        <f t="array" ref="L1156">IF($W1156="", "", IFERROR(INDEX('Standard Runs'!$D$11:$D$65, MATCH(1, ('Standard Runs'!$F$11:$F$65&lt;=E1156)*('Standard Runs'!$G$11:$G$65&gt;=E1156), 0)), ""))</f>
        <v/>
      </c>
      <c r="M1156" s="45" t="str">
        <f t="shared" si="188"/>
        <v/>
      </c>
      <c r="N1156" s="97"/>
      <c r="O1156" s="52" t="str">
        <f t="shared" si="189"/>
        <v/>
      </c>
      <c r="P1156" s="53" t="str">
        <f>IF(OR($L1156="", $M1156=""), "", COUNTIFS($L$11:$L$2510, $L1156, $M$11:$M$2510, "&lt;"&amp;$M1156)+1+COUNTIFS($L$11:$L1156, $L1156, $M$11:$M1156, $M1156)-1)</f>
        <v/>
      </c>
      <c r="Q1156" s="97"/>
      <c r="R1156" s="57" t="str">
        <f t="array" ref="R1156">IF(OR($L1156="", $M1156=""), "", MIN(IF($L$11:$L$2510=$L1156, $M$11:$M$2510)))</f>
        <v/>
      </c>
      <c r="S1156" s="18" t="str">
        <f t="array" ref="S1156">IF(OR($L1156="", $M1156=""), "", AVERAGEIF($L$11:$L$2510, $L1156, $M$11:$M$2510))</f>
        <v/>
      </c>
      <c r="T1156" s="21" t="str">
        <f t="array" ref="T1156">IF(OR($L1156="", $M1156=""), "", MAX(IF($L$11:$L$2510=$L1156, $M$11:$M$2510)))</f>
        <v/>
      </c>
      <c r="U1156" s="97"/>
      <c r="W1156" s="26" t="str">
        <f t="shared" si="190"/>
        <v/>
      </c>
      <c r="X1156" s="26" t="str">
        <f t="shared" si="191"/>
        <v/>
      </c>
      <c r="Z1156" s="48" t="str">
        <f>IFERROR(INDEX('Standard Runs'!$E$11:$E$65, MATCH($L1156, 'Standard Runs'!$D$11:$D$65, 0)), "")</f>
        <v/>
      </c>
      <c r="AB1156" s="26" t="str">
        <f t="shared" si="192"/>
        <v/>
      </c>
      <c r="AC1156" s="26" t="str">
        <f t="shared" si="193"/>
        <v/>
      </c>
      <c r="AE1156" s="26" t="str">
        <f t="shared" si="194"/>
        <v/>
      </c>
      <c r="AG1156" s="26" t="str">
        <f>IF($D1156="", "", COUNTIF($D$11:$D$2510, "&gt;"&amp;$D1156)+1+COUNTIF($D$11:$D1156, $D1156)-1)</f>
        <v/>
      </c>
      <c r="AH1156" s="92" t="str">
        <f t="shared" si="195"/>
        <v/>
      </c>
      <c r="AJ1156" s="26" t="str">
        <f t="shared" si="196"/>
        <v/>
      </c>
      <c r="AK1156" s="26" t="str">
        <f t="shared" si="197"/>
        <v/>
      </c>
    </row>
    <row r="1157" spans="1:37" x14ac:dyDescent="0.25">
      <c r="A1157" s="97"/>
      <c r="B1157" s="26" t="str">
        <f t="shared" si="187"/>
        <v/>
      </c>
      <c r="C1157" s="97"/>
      <c r="D1157" s="123"/>
      <c r="E1157" s="124"/>
      <c r="F1157" s="125"/>
      <c r="G1157" s="97"/>
      <c r="H1157" s="24" t="str">
        <f>IF($E1157="", "", IFERROR(ROUND($E1157*INDEX('Intro &amp; Setup'!$BY$8:$BY$9, MATCH($E$8, 'Intro &amp; Setup'!$BX$8:$BX$9, 0)), 2), ""))</f>
        <v/>
      </c>
      <c r="I1157" s="18" t="str">
        <f>IF(OR($E1157="", $F1157=""), "", IF($E$8='Intro &amp; Setup'!$BX$9, $F1157/$E1157, IF($H$8='Intro &amp; Setup'!$BX$9, $F1157/$H1157, "")))</f>
        <v/>
      </c>
      <c r="J1157" s="21" t="str">
        <f>IF(OR($E1157="", $F1157=""), "", IF($E$8='Intro &amp; Setup'!$BX$8, $F1157/$E1157, IF($H$8='Intro &amp; Setup'!$BX$8, $F1157/$H1157, "")))</f>
        <v/>
      </c>
      <c r="K1157" s="97"/>
      <c r="L1157" s="42" t="str">
        <f t="array" ref="L1157">IF($W1157="", "", IFERROR(INDEX('Standard Runs'!$D$11:$D$65, MATCH(1, ('Standard Runs'!$F$11:$F$65&lt;=E1157)*('Standard Runs'!$G$11:$G$65&gt;=E1157), 0)), ""))</f>
        <v/>
      </c>
      <c r="M1157" s="45" t="str">
        <f t="shared" si="188"/>
        <v/>
      </c>
      <c r="N1157" s="97"/>
      <c r="O1157" s="52" t="str">
        <f t="shared" si="189"/>
        <v/>
      </c>
      <c r="P1157" s="53" t="str">
        <f>IF(OR($L1157="", $M1157=""), "", COUNTIFS($L$11:$L$2510, $L1157, $M$11:$M$2510, "&lt;"&amp;$M1157)+1+COUNTIFS($L$11:$L1157, $L1157, $M$11:$M1157, $M1157)-1)</f>
        <v/>
      </c>
      <c r="Q1157" s="97"/>
      <c r="R1157" s="57" t="str">
        <f t="array" ref="R1157">IF(OR($L1157="", $M1157=""), "", MIN(IF($L$11:$L$2510=$L1157, $M$11:$M$2510)))</f>
        <v/>
      </c>
      <c r="S1157" s="18" t="str">
        <f t="array" ref="S1157">IF(OR($L1157="", $M1157=""), "", AVERAGEIF($L$11:$L$2510, $L1157, $M$11:$M$2510))</f>
        <v/>
      </c>
      <c r="T1157" s="21" t="str">
        <f t="array" ref="T1157">IF(OR($L1157="", $M1157=""), "", MAX(IF($L$11:$L$2510=$L1157, $M$11:$M$2510)))</f>
        <v/>
      </c>
      <c r="U1157" s="97"/>
      <c r="W1157" s="26" t="str">
        <f t="shared" si="190"/>
        <v/>
      </c>
      <c r="X1157" s="26" t="str">
        <f t="shared" si="191"/>
        <v/>
      </c>
      <c r="Z1157" s="48" t="str">
        <f>IFERROR(INDEX('Standard Runs'!$E$11:$E$65, MATCH($L1157, 'Standard Runs'!$D$11:$D$65, 0)), "")</f>
        <v/>
      </c>
      <c r="AB1157" s="26" t="str">
        <f t="shared" si="192"/>
        <v/>
      </c>
      <c r="AC1157" s="26" t="str">
        <f t="shared" si="193"/>
        <v/>
      </c>
      <c r="AE1157" s="26" t="str">
        <f t="shared" si="194"/>
        <v/>
      </c>
      <c r="AG1157" s="26" t="str">
        <f>IF($D1157="", "", COUNTIF($D$11:$D$2510, "&gt;"&amp;$D1157)+1+COUNTIF($D$11:$D1157, $D1157)-1)</f>
        <v/>
      </c>
      <c r="AH1157" s="92" t="str">
        <f t="shared" si="195"/>
        <v/>
      </c>
      <c r="AJ1157" s="26" t="str">
        <f t="shared" si="196"/>
        <v/>
      </c>
      <c r="AK1157" s="26" t="str">
        <f t="shared" si="197"/>
        <v/>
      </c>
    </row>
    <row r="1158" spans="1:37" x14ac:dyDescent="0.25">
      <c r="A1158" s="97"/>
      <c r="B1158" s="26" t="str">
        <f t="shared" si="187"/>
        <v/>
      </c>
      <c r="C1158" s="97"/>
      <c r="D1158" s="123"/>
      <c r="E1158" s="124"/>
      <c r="F1158" s="125"/>
      <c r="G1158" s="97"/>
      <c r="H1158" s="24" t="str">
        <f>IF($E1158="", "", IFERROR(ROUND($E1158*INDEX('Intro &amp; Setup'!$BY$8:$BY$9, MATCH($E$8, 'Intro &amp; Setup'!$BX$8:$BX$9, 0)), 2), ""))</f>
        <v/>
      </c>
      <c r="I1158" s="18" t="str">
        <f>IF(OR($E1158="", $F1158=""), "", IF($E$8='Intro &amp; Setup'!$BX$9, $F1158/$E1158, IF($H$8='Intro &amp; Setup'!$BX$9, $F1158/$H1158, "")))</f>
        <v/>
      </c>
      <c r="J1158" s="21" t="str">
        <f>IF(OR($E1158="", $F1158=""), "", IF($E$8='Intro &amp; Setup'!$BX$8, $F1158/$E1158, IF($H$8='Intro &amp; Setup'!$BX$8, $F1158/$H1158, "")))</f>
        <v/>
      </c>
      <c r="K1158" s="97"/>
      <c r="L1158" s="42" t="str">
        <f t="array" ref="L1158">IF($W1158="", "", IFERROR(INDEX('Standard Runs'!$D$11:$D$65, MATCH(1, ('Standard Runs'!$F$11:$F$65&lt;=E1158)*('Standard Runs'!$G$11:$G$65&gt;=E1158), 0)), ""))</f>
        <v/>
      </c>
      <c r="M1158" s="45" t="str">
        <f t="shared" si="188"/>
        <v/>
      </c>
      <c r="N1158" s="97"/>
      <c r="O1158" s="52" t="str">
        <f t="shared" si="189"/>
        <v/>
      </c>
      <c r="P1158" s="53" t="str">
        <f>IF(OR($L1158="", $M1158=""), "", COUNTIFS($L$11:$L$2510, $L1158, $M$11:$M$2510, "&lt;"&amp;$M1158)+1+COUNTIFS($L$11:$L1158, $L1158, $M$11:$M1158, $M1158)-1)</f>
        <v/>
      </c>
      <c r="Q1158" s="97"/>
      <c r="R1158" s="57" t="str">
        <f t="array" ref="R1158">IF(OR($L1158="", $M1158=""), "", MIN(IF($L$11:$L$2510=$L1158, $M$11:$M$2510)))</f>
        <v/>
      </c>
      <c r="S1158" s="18" t="str">
        <f t="array" ref="S1158">IF(OR($L1158="", $M1158=""), "", AVERAGEIF($L$11:$L$2510, $L1158, $M$11:$M$2510))</f>
        <v/>
      </c>
      <c r="T1158" s="21" t="str">
        <f t="array" ref="T1158">IF(OR($L1158="", $M1158=""), "", MAX(IF($L$11:$L$2510=$L1158, $M$11:$M$2510)))</f>
        <v/>
      </c>
      <c r="U1158" s="97"/>
      <c r="W1158" s="26" t="str">
        <f t="shared" si="190"/>
        <v/>
      </c>
      <c r="X1158" s="26" t="str">
        <f t="shared" si="191"/>
        <v/>
      </c>
      <c r="Z1158" s="48" t="str">
        <f>IFERROR(INDEX('Standard Runs'!$E$11:$E$65, MATCH($L1158, 'Standard Runs'!$D$11:$D$65, 0)), "")</f>
        <v/>
      </c>
      <c r="AB1158" s="26" t="str">
        <f t="shared" si="192"/>
        <v/>
      </c>
      <c r="AC1158" s="26" t="str">
        <f t="shared" si="193"/>
        <v/>
      </c>
      <c r="AE1158" s="26" t="str">
        <f t="shared" si="194"/>
        <v/>
      </c>
      <c r="AG1158" s="26" t="str">
        <f>IF($D1158="", "", COUNTIF($D$11:$D$2510, "&gt;"&amp;$D1158)+1+COUNTIF($D$11:$D1158, $D1158)-1)</f>
        <v/>
      </c>
      <c r="AH1158" s="92" t="str">
        <f t="shared" si="195"/>
        <v/>
      </c>
      <c r="AJ1158" s="26" t="str">
        <f t="shared" si="196"/>
        <v/>
      </c>
      <c r="AK1158" s="26" t="str">
        <f t="shared" si="197"/>
        <v/>
      </c>
    </row>
    <row r="1159" spans="1:37" x14ac:dyDescent="0.25">
      <c r="A1159" s="97"/>
      <c r="B1159" s="26" t="str">
        <f t="shared" si="187"/>
        <v/>
      </c>
      <c r="C1159" s="97"/>
      <c r="D1159" s="123"/>
      <c r="E1159" s="124"/>
      <c r="F1159" s="125"/>
      <c r="G1159" s="97"/>
      <c r="H1159" s="24" t="str">
        <f>IF($E1159="", "", IFERROR(ROUND($E1159*INDEX('Intro &amp; Setup'!$BY$8:$BY$9, MATCH($E$8, 'Intro &amp; Setup'!$BX$8:$BX$9, 0)), 2), ""))</f>
        <v/>
      </c>
      <c r="I1159" s="18" t="str">
        <f>IF(OR($E1159="", $F1159=""), "", IF($E$8='Intro &amp; Setup'!$BX$9, $F1159/$E1159, IF($H$8='Intro &amp; Setup'!$BX$9, $F1159/$H1159, "")))</f>
        <v/>
      </c>
      <c r="J1159" s="21" t="str">
        <f>IF(OR($E1159="", $F1159=""), "", IF($E$8='Intro &amp; Setup'!$BX$8, $F1159/$E1159, IF($H$8='Intro &amp; Setup'!$BX$8, $F1159/$H1159, "")))</f>
        <v/>
      </c>
      <c r="K1159" s="97"/>
      <c r="L1159" s="42" t="str">
        <f t="array" ref="L1159">IF($W1159="", "", IFERROR(INDEX('Standard Runs'!$D$11:$D$65, MATCH(1, ('Standard Runs'!$F$11:$F$65&lt;=E1159)*('Standard Runs'!$G$11:$G$65&gt;=E1159), 0)), ""))</f>
        <v/>
      </c>
      <c r="M1159" s="45" t="str">
        <f t="shared" si="188"/>
        <v/>
      </c>
      <c r="N1159" s="97"/>
      <c r="O1159" s="52" t="str">
        <f t="shared" si="189"/>
        <v/>
      </c>
      <c r="P1159" s="53" t="str">
        <f>IF(OR($L1159="", $M1159=""), "", COUNTIFS($L$11:$L$2510, $L1159, $M$11:$M$2510, "&lt;"&amp;$M1159)+1+COUNTIFS($L$11:$L1159, $L1159, $M$11:$M1159, $M1159)-1)</f>
        <v/>
      </c>
      <c r="Q1159" s="97"/>
      <c r="R1159" s="57" t="str">
        <f t="array" ref="R1159">IF(OR($L1159="", $M1159=""), "", MIN(IF($L$11:$L$2510=$L1159, $M$11:$M$2510)))</f>
        <v/>
      </c>
      <c r="S1159" s="18" t="str">
        <f t="array" ref="S1159">IF(OR($L1159="", $M1159=""), "", AVERAGEIF($L$11:$L$2510, $L1159, $M$11:$M$2510))</f>
        <v/>
      </c>
      <c r="T1159" s="21" t="str">
        <f t="array" ref="T1159">IF(OR($L1159="", $M1159=""), "", MAX(IF($L$11:$L$2510=$L1159, $M$11:$M$2510)))</f>
        <v/>
      </c>
      <c r="U1159" s="97"/>
      <c r="W1159" s="26" t="str">
        <f t="shared" si="190"/>
        <v/>
      </c>
      <c r="X1159" s="26" t="str">
        <f t="shared" si="191"/>
        <v/>
      </c>
      <c r="Z1159" s="48" t="str">
        <f>IFERROR(INDEX('Standard Runs'!$E$11:$E$65, MATCH($L1159, 'Standard Runs'!$D$11:$D$65, 0)), "")</f>
        <v/>
      </c>
      <c r="AB1159" s="26" t="str">
        <f t="shared" si="192"/>
        <v/>
      </c>
      <c r="AC1159" s="26" t="str">
        <f t="shared" si="193"/>
        <v/>
      </c>
      <c r="AE1159" s="26" t="str">
        <f t="shared" si="194"/>
        <v/>
      </c>
      <c r="AG1159" s="26" t="str">
        <f>IF($D1159="", "", COUNTIF($D$11:$D$2510, "&gt;"&amp;$D1159)+1+COUNTIF($D$11:$D1159, $D1159)-1)</f>
        <v/>
      </c>
      <c r="AH1159" s="92" t="str">
        <f t="shared" si="195"/>
        <v/>
      </c>
      <c r="AJ1159" s="26" t="str">
        <f t="shared" si="196"/>
        <v/>
      </c>
      <c r="AK1159" s="26" t="str">
        <f t="shared" si="197"/>
        <v/>
      </c>
    </row>
    <row r="1160" spans="1:37" x14ac:dyDescent="0.25">
      <c r="A1160" s="97"/>
      <c r="B1160" s="26" t="str">
        <f t="shared" si="187"/>
        <v/>
      </c>
      <c r="C1160" s="97"/>
      <c r="D1160" s="123"/>
      <c r="E1160" s="124"/>
      <c r="F1160" s="125"/>
      <c r="G1160" s="97"/>
      <c r="H1160" s="24" t="str">
        <f>IF($E1160="", "", IFERROR(ROUND($E1160*INDEX('Intro &amp; Setup'!$BY$8:$BY$9, MATCH($E$8, 'Intro &amp; Setup'!$BX$8:$BX$9, 0)), 2), ""))</f>
        <v/>
      </c>
      <c r="I1160" s="18" t="str">
        <f>IF(OR($E1160="", $F1160=""), "", IF($E$8='Intro &amp; Setup'!$BX$9, $F1160/$E1160, IF($H$8='Intro &amp; Setup'!$BX$9, $F1160/$H1160, "")))</f>
        <v/>
      </c>
      <c r="J1160" s="21" t="str">
        <f>IF(OR($E1160="", $F1160=""), "", IF($E$8='Intro &amp; Setup'!$BX$8, $F1160/$E1160, IF($H$8='Intro &amp; Setup'!$BX$8, $F1160/$H1160, "")))</f>
        <v/>
      </c>
      <c r="K1160" s="97"/>
      <c r="L1160" s="42" t="str">
        <f t="array" ref="L1160">IF($W1160="", "", IFERROR(INDEX('Standard Runs'!$D$11:$D$65, MATCH(1, ('Standard Runs'!$F$11:$F$65&lt;=E1160)*('Standard Runs'!$G$11:$G$65&gt;=E1160), 0)), ""))</f>
        <v/>
      </c>
      <c r="M1160" s="45" t="str">
        <f t="shared" si="188"/>
        <v/>
      </c>
      <c r="N1160" s="97"/>
      <c r="O1160" s="52" t="str">
        <f t="shared" si="189"/>
        <v/>
      </c>
      <c r="P1160" s="53" t="str">
        <f>IF(OR($L1160="", $M1160=""), "", COUNTIFS($L$11:$L$2510, $L1160, $M$11:$M$2510, "&lt;"&amp;$M1160)+1+COUNTIFS($L$11:$L1160, $L1160, $M$11:$M1160, $M1160)-1)</f>
        <v/>
      </c>
      <c r="Q1160" s="97"/>
      <c r="R1160" s="57" t="str">
        <f t="array" ref="R1160">IF(OR($L1160="", $M1160=""), "", MIN(IF($L$11:$L$2510=$L1160, $M$11:$M$2510)))</f>
        <v/>
      </c>
      <c r="S1160" s="18" t="str">
        <f t="array" ref="S1160">IF(OR($L1160="", $M1160=""), "", AVERAGEIF($L$11:$L$2510, $L1160, $M$11:$M$2510))</f>
        <v/>
      </c>
      <c r="T1160" s="21" t="str">
        <f t="array" ref="T1160">IF(OR($L1160="", $M1160=""), "", MAX(IF($L$11:$L$2510=$L1160, $M$11:$M$2510)))</f>
        <v/>
      </c>
      <c r="U1160" s="97"/>
      <c r="W1160" s="26" t="str">
        <f t="shared" si="190"/>
        <v/>
      </c>
      <c r="X1160" s="26" t="str">
        <f t="shared" si="191"/>
        <v/>
      </c>
      <c r="Z1160" s="48" t="str">
        <f>IFERROR(INDEX('Standard Runs'!$E$11:$E$65, MATCH($L1160, 'Standard Runs'!$D$11:$D$65, 0)), "")</f>
        <v/>
      </c>
      <c r="AB1160" s="26" t="str">
        <f t="shared" si="192"/>
        <v/>
      </c>
      <c r="AC1160" s="26" t="str">
        <f t="shared" si="193"/>
        <v/>
      </c>
      <c r="AE1160" s="26" t="str">
        <f t="shared" si="194"/>
        <v/>
      </c>
      <c r="AG1160" s="26" t="str">
        <f>IF($D1160="", "", COUNTIF($D$11:$D$2510, "&gt;"&amp;$D1160)+1+COUNTIF($D$11:$D1160, $D1160)-1)</f>
        <v/>
      </c>
      <c r="AH1160" s="92" t="str">
        <f t="shared" si="195"/>
        <v/>
      </c>
      <c r="AJ1160" s="26" t="str">
        <f t="shared" si="196"/>
        <v/>
      </c>
      <c r="AK1160" s="26" t="str">
        <f t="shared" si="197"/>
        <v/>
      </c>
    </row>
    <row r="1161" spans="1:37" x14ac:dyDescent="0.25">
      <c r="A1161" s="97"/>
      <c r="B1161" s="26" t="str">
        <f t="shared" si="187"/>
        <v/>
      </c>
      <c r="C1161" s="97"/>
      <c r="D1161" s="123"/>
      <c r="E1161" s="124"/>
      <c r="F1161" s="125"/>
      <c r="G1161" s="97"/>
      <c r="H1161" s="24" t="str">
        <f>IF($E1161="", "", IFERROR(ROUND($E1161*INDEX('Intro &amp; Setup'!$BY$8:$BY$9, MATCH($E$8, 'Intro &amp; Setup'!$BX$8:$BX$9, 0)), 2), ""))</f>
        <v/>
      </c>
      <c r="I1161" s="18" t="str">
        <f>IF(OR($E1161="", $F1161=""), "", IF($E$8='Intro &amp; Setup'!$BX$9, $F1161/$E1161, IF($H$8='Intro &amp; Setup'!$BX$9, $F1161/$H1161, "")))</f>
        <v/>
      </c>
      <c r="J1161" s="21" t="str">
        <f>IF(OR($E1161="", $F1161=""), "", IF($E$8='Intro &amp; Setup'!$BX$8, $F1161/$E1161, IF($H$8='Intro &amp; Setup'!$BX$8, $F1161/$H1161, "")))</f>
        <v/>
      </c>
      <c r="K1161" s="97"/>
      <c r="L1161" s="42" t="str">
        <f t="array" ref="L1161">IF($W1161="", "", IFERROR(INDEX('Standard Runs'!$D$11:$D$65, MATCH(1, ('Standard Runs'!$F$11:$F$65&lt;=E1161)*('Standard Runs'!$G$11:$G$65&gt;=E1161), 0)), ""))</f>
        <v/>
      </c>
      <c r="M1161" s="45" t="str">
        <f t="shared" si="188"/>
        <v/>
      </c>
      <c r="N1161" s="97"/>
      <c r="O1161" s="52" t="str">
        <f t="shared" si="189"/>
        <v/>
      </c>
      <c r="P1161" s="53" t="str">
        <f>IF(OR($L1161="", $M1161=""), "", COUNTIFS($L$11:$L$2510, $L1161, $M$11:$M$2510, "&lt;"&amp;$M1161)+1+COUNTIFS($L$11:$L1161, $L1161, $M$11:$M1161, $M1161)-1)</f>
        <v/>
      </c>
      <c r="Q1161" s="97"/>
      <c r="R1161" s="57" t="str">
        <f t="array" ref="R1161">IF(OR($L1161="", $M1161=""), "", MIN(IF($L$11:$L$2510=$L1161, $M$11:$M$2510)))</f>
        <v/>
      </c>
      <c r="S1161" s="18" t="str">
        <f t="array" ref="S1161">IF(OR($L1161="", $M1161=""), "", AVERAGEIF($L$11:$L$2510, $L1161, $M$11:$M$2510))</f>
        <v/>
      </c>
      <c r="T1161" s="21" t="str">
        <f t="array" ref="T1161">IF(OR($L1161="", $M1161=""), "", MAX(IF($L$11:$L$2510=$L1161, $M$11:$M$2510)))</f>
        <v/>
      </c>
      <c r="U1161" s="97"/>
      <c r="W1161" s="26" t="str">
        <f t="shared" si="190"/>
        <v/>
      </c>
      <c r="X1161" s="26" t="str">
        <f t="shared" si="191"/>
        <v/>
      </c>
      <c r="Z1161" s="48" t="str">
        <f>IFERROR(INDEX('Standard Runs'!$E$11:$E$65, MATCH($L1161, 'Standard Runs'!$D$11:$D$65, 0)), "")</f>
        <v/>
      </c>
      <c r="AB1161" s="26" t="str">
        <f t="shared" si="192"/>
        <v/>
      </c>
      <c r="AC1161" s="26" t="str">
        <f t="shared" si="193"/>
        <v/>
      </c>
      <c r="AE1161" s="26" t="str">
        <f t="shared" si="194"/>
        <v/>
      </c>
      <c r="AG1161" s="26" t="str">
        <f>IF($D1161="", "", COUNTIF($D$11:$D$2510, "&gt;"&amp;$D1161)+1+COUNTIF($D$11:$D1161, $D1161)-1)</f>
        <v/>
      </c>
      <c r="AH1161" s="92" t="str">
        <f t="shared" si="195"/>
        <v/>
      </c>
      <c r="AJ1161" s="26" t="str">
        <f t="shared" si="196"/>
        <v/>
      </c>
      <c r="AK1161" s="26" t="str">
        <f t="shared" si="197"/>
        <v/>
      </c>
    </row>
    <row r="1162" spans="1:37" x14ac:dyDescent="0.25">
      <c r="A1162" s="97"/>
      <c r="B1162" s="26" t="str">
        <f t="shared" si="187"/>
        <v/>
      </c>
      <c r="C1162" s="97"/>
      <c r="D1162" s="123"/>
      <c r="E1162" s="124"/>
      <c r="F1162" s="125"/>
      <c r="G1162" s="97"/>
      <c r="H1162" s="24" t="str">
        <f>IF($E1162="", "", IFERROR(ROUND($E1162*INDEX('Intro &amp; Setup'!$BY$8:$BY$9, MATCH($E$8, 'Intro &amp; Setup'!$BX$8:$BX$9, 0)), 2), ""))</f>
        <v/>
      </c>
      <c r="I1162" s="18" t="str">
        <f>IF(OR($E1162="", $F1162=""), "", IF($E$8='Intro &amp; Setup'!$BX$9, $F1162/$E1162, IF($H$8='Intro &amp; Setup'!$BX$9, $F1162/$H1162, "")))</f>
        <v/>
      </c>
      <c r="J1162" s="21" t="str">
        <f>IF(OR($E1162="", $F1162=""), "", IF($E$8='Intro &amp; Setup'!$BX$8, $F1162/$E1162, IF($H$8='Intro &amp; Setup'!$BX$8, $F1162/$H1162, "")))</f>
        <v/>
      </c>
      <c r="K1162" s="97"/>
      <c r="L1162" s="42" t="str">
        <f t="array" ref="L1162">IF($W1162="", "", IFERROR(INDEX('Standard Runs'!$D$11:$D$65, MATCH(1, ('Standard Runs'!$F$11:$F$65&lt;=E1162)*('Standard Runs'!$G$11:$G$65&gt;=E1162), 0)), ""))</f>
        <v/>
      </c>
      <c r="M1162" s="45" t="str">
        <f t="shared" si="188"/>
        <v/>
      </c>
      <c r="N1162" s="97"/>
      <c r="O1162" s="52" t="str">
        <f t="shared" si="189"/>
        <v/>
      </c>
      <c r="P1162" s="53" t="str">
        <f>IF(OR($L1162="", $M1162=""), "", COUNTIFS($L$11:$L$2510, $L1162, $M$11:$M$2510, "&lt;"&amp;$M1162)+1+COUNTIFS($L$11:$L1162, $L1162, $M$11:$M1162, $M1162)-1)</f>
        <v/>
      </c>
      <c r="Q1162" s="97"/>
      <c r="R1162" s="57" t="str">
        <f t="array" ref="R1162">IF(OR($L1162="", $M1162=""), "", MIN(IF($L$11:$L$2510=$L1162, $M$11:$M$2510)))</f>
        <v/>
      </c>
      <c r="S1162" s="18" t="str">
        <f t="array" ref="S1162">IF(OR($L1162="", $M1162=""), "", AVERAGEIF($L$11:$L$2510, $L1162, $M$11:$M$2510))</f>
        <v/>
      </c>
      <c r="T1162" s="21" t="str">
        <f t="array" ref="T1162">IF(OR($L1162="", $M1162=""), "", MAX(IF($L$11:$L$2510=$L1162, $M$11:$M$2510)))</f>
        <v/>
      </c>
      <c r="U1162" s="97"/>
      <c r="W1162" s="26" t="str">
        <f t="shared" si="190"/>
        <v/>
      </c>
      <c r="X1162" s="26" t="str">
        <f t="shared" si="191"/>
        <v/>
      </c>
      <c r="Z1162" s="48" t="str">
        <f>IFERROR(INDEX('Standard Runs'!$E$11:$E$65, MATCH($L1162, 'Standard Runs'!$D$11:$D$65, 0)), "")</f>
        <v/>
      </c>
      <c r="AB1162" s="26" t="str">
        <f t="shared" si="192"/>
        <v/>
      </c>
      <c r="AC1162" s="26" t="str">
        <f t="shared" si="193"/>
        <v/>
      </c>
      <c r="AE1162" s="26" t="str">
        <f t="shared" si="194"/>
        <v/>
      </c>
      <c r="AG1162" s="26" t="str">
        <f>IF($D1162="", "", COUNTIF($D$11:$D$2510, "&gt;"&amp;$D1162)+1+COUNTIF($D$11:$D1162, $D1162)-1)</f>
        <v/>
      </c>
      <c r="AH1162" s="92" t="str">
        <f t="shared" si="195"/>
        <v/>
      </c>
      <c r="AJ1162" s="26" t="str">
        <f t="shared" si="196"/>
        <v/>
      </c>
      <c r="AK1162" s="26" t="str">
        <f t="shared" si="197"/>
        <v/>
      </c>
    </row>
    <row r="1163" spans="1:37" x14ac:dyDescent="0.25">
      <c r="A1163" s="97"/>
      <c r="B1163" s="26" t="str">
        <f t="shared" si="187"/>
        <v/>
      </c>
      <c r="C1163" s="97"/>
      <c r="D1163" s="123"/>
      <c r="E1163" s="124"/>
      <c r="F1163" s="125"/>
      <c r="G1163" s="97"/>
      <c r="H1163" s="24" t="str">
        <f>IF($E1163="", "", IFERROR(ROUND($E1163*INDEX('Intro &amp; Setup'!$BY$8:$BY$9, MATCH($E$8, 'Intro &amp; Setup'!$BX$8:$BX$9, 0)), 2), ""))</f>
        <v/>
      </c>
      <c r="I1163" s="18" t="str">
        <f>IF(OR($E1163="", $F1163=""), "", IF($E$8='Intro &amp; Setup'!$BX$9, $F1163/$E1163, IF($H$8='Intro &amp; Setup'!$BX$9, $F1163/$H1163, "")))</f>
        <v/>
      </c>
      <c r="J1163" s="21" t="str">
        <f>IF(OR($E1163="", $F1163=""), "", IF($E$8='Intro &amp; Setup'!$BX$8, $F1163/$E1163, IF($H$8='Intro &amp; Setup'!$BX$8, $F1163/$H1163, "")))</f>
        <v/>
      </c>
      <c r="K1163" s="97"/>
      <c r="L1163" s="42" t="str">
        <f t="array" ref="L1163">IF($W1163="", "", IFERROR(INDEX('Standard Runs'!$D$11:$D$65, MATCH(1, ('Standard Runs'!$F$11:$F$65&lt;=E1163)*('Standard Runs'!$G$11:$G$65&gt;=E1163), 0)), ""))</f>
        <v/>
      </c>
      <c r="M1163" s="45" t="str">
        <f t="shared" si="188"/>
        <v/>
      </c>
      <c r="N1163" s="97"/>
      <c r="O1163" s="52" t="str">
        <f t="shared" si="189"/>
        <v/>
      </c>
      <c r="P1163" s="53" t="str">
        <f>IF(OR($L1163="", $M1163=""), "", COUNTIFS($L$11:$L$2510, $L1163, $M$11:$M$2510, "&lt;"&amp;$M1163)+1+COUNTIFS($L$11:$L1163, $L1163, $M$11:$M1163, $M1163)-1)</f>
        <v/>
      </c>
      <c r="Q1163" s="97"/>
      <c r="R1163" s="57" t="str">
        <f t="array" ref="R1163">IF(OR($L1163="", $M1163=""), "", MIN(IF($L$11:$L$2510=$L1163, $M$11:$M$2510)))</f>
        <v/>
      </c>
      <c r="S1163" s="18" t="str">
        <f t="array" ref="S1163">IF(OR($L1163="", $M1163=""), "", AVERAGEIF($L$11:$L$2510, $L1163, $M$11:$M$2510))</f>
        <v/>
      </c>
      <c r="T1163" s="21" t="str">
        <f t="array" ref="T1163">IF(OR($L1163="", $M1163=""), "", MAX(IF($L$11:$L$2510=$L1163, $M$11:$M$2510)))</f>
        <v/>
      </c>
      <c r="U1163" s="97"/>
      <c r="W1163" s="26" t="str">
        <f t="shared" si="190"/>
        <v/>
      </c>
      <c r="X1163" s="26" t="str">
        <f t="shared" si="191"/>
        <v/>
      </c>
      <c r="Z1163" s="48" t="str">
        <f>IFERROR(INDEX('Standard Runs'!$E$11:$E$65, MATCH($L1163, 'Standard Runs'!$D$11:$D$65, 0)), "")</f>
        <v/>
      </c>
      <c r="AB1163" s="26" t="str">
        <f t="shared" si="192"/>
        <v/>
      </c>
      <c r="AC1163" s="26" t="str">
        <f t="shared" si="193"/>
        <v/>
      </c>
      <c r="AE1163" s="26" t="str">
        <f t="shared" si="194"/>
        <v/>
      </c>
      <c r="AG1163" s="26" t="str">
        <f>IF($D1163="", "", COUNTIF($D$11:$D$2510, "&gt;"&amp;$D1163)+1+COUNTIF($D$11:$D1163, $D1163)-1)</f>
        <v/>
      </c>
      <c r="AH1163" s="92" t="str">
        <f t="shared" si="195"/>
        <v/>
      </c>
      <c r="AJ1163" s="26" t="str">
        <f t="shared" si="196"/>
        <v/>
      </c>
      <c r="AK1163" s="26" t="str">
        <f t="shared" si="197"/>
        <v/>
      </c>
    </row>
    <row r="1164" spans="1:37" x14ac:dyDescent="0.25">
      <c r="A1164" s="97"/>
      <c r="B1164" s="26" t="str">
        <f t="shared" ref="B1164:B1227" si="198">IF($P1164="", "", IFERROR(INDEX($X$3:$X$5, MATCH($P1164, $Y$3:$Y$5, 0)), ""))</f>
        <v/>
      </c>
      <c r="C1164" s="97"/>
      <c r="D1164" s="123"/>
      <c r="E1164" s="124"/>
      <c r="F1164" s="125"/>
      <c r="G1164" s="97"/>
      <c r="H1164" s="24" t="str">
        <f>IF($E1164="", "", IFERROR(ROUND($E1164*INDEX('Intro &amp; Setup'!$BY$8:$BY$9, MATCH($E$8, 'Intro &amp; Setup'!$BX$8:$BX$9, 0)), 2), ""))</f>
        <v/>
      </c>
      <c r="I1164" s="18" t="str">
        <f>IF(OR($E1164="", $F1164=""), "", IF($E$8='Intro &amp; Setup'!$BX$9, $F1164/$E1164, IF($H$8='Intro &amp; Setup'!$BX$9, $F1164/$H1164, "")))</f>
        <v/>
      </c>
      <c r="J1164" s="21" t="str">
        <f>IF(OR($E1164="", $F1164=""), "", IF($E$8='Intro &amp; Setup'!$BX$8, $F1164/$E1164, IF($H$8='Intro &amp; Setup'!$BX$8, $F1164/$H1164, "")))</f>
        <v/>
      </c>
      <c r="K1164" s="97"/>
      <c r="L1164" s="42" t="str">
        <f t="array" ref="L1164">IF($W1164="", "", IFERROR(INDEX('Standard Runs'!$D$11:$D$65, MATCH(1, ('Standard Runs'!$F$11:$F$65&lt;=E1164)*('Standard Runs'!$G$11:$G$65&gt;=E1164), 0)), ""))</f>
        <v/>
      </c>
      <c r="M1164" s="45" t="str">
        <f t="shared" ref="M1164:M1227" si="199">IFERROR($F1164/$E1164*$Z1164, "")</f>
        <v/>
      </c>
      <c r="N1164" s="97"/>
      <c r="O1164" s="52" t="str">
        <f t="shared" ref="O1164:O1227" si="200">IF($L1164="", "", COUNTIF($L$11:$L$2510, $L1164))</f>
        <v/>
      </c>
      <c r="P1164" s="53" t="str">
        <f>IF(OR($L1164="", $M1164=""), "", COUNTIFS($L$11:$L$2510, $L1164, $M$11:$M$2510, "&lt;"&amp;$M1164)+1+COUNTIFS($L$11:$L1164, $L1164, $M$11:$M1164, $M1164)-1)</f>
        <v/>
      </c>
      <c r="Q1164" s="97"/>
      <c r="R1164" s="57" t="str">
        <f t="array" ref="R1164">IF(OR($L1164="", $M1164=""), "", MIN(IF($L$11:$L$2510=$L1164, $M$11:$M$2510)))</f>
        <v/>
      </c>
      <c r="S1164" s="18" t="str">
        <f t="array" ref="S1164">IF(OR($L1164="", $M1164=""), "", AVERAGEIF($L$11:$L$2510, $L1164, $M$11:$M$2510))</f>
        <v/>
      </c>
      <c r="T1164" s="21" t="str">
        <f t="array" ref="T1164">IF(OR($L1164="", $M1164=""), "", MAX(IF($L$11:$L$2510=$L1164, $M$11:$M$2510)))</f>
        <v/>
      </c>
      <c r="U1164" s="97"/>
      <c r="W1164" s="26" t="str">
        <f t="shared" ref="W1164:W1227" si="201">IF(AND($D1164="", $E1164="", $F1164=""), "", "X")</f>
        <v/>
      </c>
      <c r="X1164" s="26" t="str">
        <f t="shared" ref="X1164:X1227" si="202">IF($W1164="", "", IF($L1164="", "X", ""))</f>
        <v/>
      </c>
      <c r="Z1164" s="48" t="str">
        <f>IFERROR(INDEX('Standard Runs'!$E$11:$E$65, MATCH($L1164, 'Standard Runs'!$D$11:$D$65, 0)), "")</f>
        <v/>
      </c>
      <c r="AB1164" s="26" t="str">
        <f t="shared" ref="AB1164:AB1227" si="203">IF($B1164="", "", _xlfn.CONCAT($L1164, " - ", $P1164))</f>
        <v/>
      </c>
      <c r="AC1164" s="26" t="str">
        <f t="shared" ref="AC1164:AC1227" si="204">IF(COUNTIF($D1164:$F1164, "")=0, "X", "")</f>
        <v/>
      </c>
      <c r="AE1164" s="26" t="str">
        <f t="shared" ref="AE1164:AE1227" si="205">IF($P1164="", "", IF($P1164=1, _xlfn.CONCAT($L1164, " - ", $AE$7), IF($P1164=$O1164, _xlfn.CONCAT($L1164, " - ", $AE$8), "")))</f>
        <v/>
      </c>
      <c r="AG1164" s="26" t="str">
        <f>IF($D1164="", "", COUNTIF($D$11:$D$2510, "&gt;"&amp;$D1164)+1+COUNTIF($D$11:$D1164, $D1164)-1)</f>
        <v/>
      </c>
      <c r="AH1164" s="92" t="str">
        <f t="shared" ref="AH1164:AH1227" si="206">IF(OR($M1164="", $Z1164=""), "", $M1164/$Z1164)</f>
        <v/>
      </c>
      <c r="AJ1164" s="26" t="str">
        <f t="shared" ref="AJ1164:AJ1227" si="207">IF(OR($AJ$8="", $AG1164=""), "", IF($AJ$8=$L1164, $AG1164, ""))</f>
        <v/>
      </c>
      <c r="AK1164" s="26" t="str">
        <f t="shared" ref="AK1164:AK1227" si="208">IF($AJ1164="", "", COUNTIF($AJ$11:$AJ$2510, "&lt;"&amp;$AJ1164)+1)</f>
        <v/>
      </c>
    </row>
    <row r="1165" spans="1:37" x14ac:dyDescent="0.25">
      <c r="A1165" s="97"/>
      <c r="B1165" s="26" t="str">
        <f t="shared" si="198"/>
        <v/>
      </c>
      <c r="C1165" s="97"/>
      <c r="D1165" s="123"/>
      <c r="E1165" s="124"/>
      <c r="F1165" s="125"/>
      <c r="G1165" s="97"/>
      <c r="H1165" s="24" t="str">
        <f>IF($E1165="", "", IFERROR(ROUND($E1165*INDEX('Intro &amp; Setup'!$BY$8:$BY$9, MATCH($E$8, 'Intro &amp; Setup'!$BX$8:$BX$9, 0)), 2), ""))</f>
        <v/>
      </c>
      <c r="I1165" s="18" t="str">
        <f>IF(OR($E1165="", $F1165=""), "", IF($E$8='Intro &amp; Setup'!$BX$9, $F1165/$E1165, IF($H$8='Intro &amp; Setup'!$BX$9, $F1165/$H1165, "")))</f>
        <v/>
      </c>
      <c r="J1165" s="21" t="str">
        <f>IF(OR($E1165="", $F1165=""), "", IF($E$8='Intro &amp; Setup'!$BX$8, $F1165/$E1165, IF($H$8='Intro &amp; Setup'!$BX$8, $F1165/$H1165, "")))</f>
        <v/>
      </c>
      <c r="K1165" s="97"/>
      <c r="L1165" s="42" t="str">
        <f t="array" ref="L1165">IF($W1165="", "", IFERROR(INDEX('Standard Runs'!$D$11:$D$65, MATCH(1, ('Standard Runs'!$F$11:$F$65&lt;=E1165)*('Standard Runs'!$G$11:$G$65&gt;=E1165), 0)), ""))</f>
        <v/>
      </c>
      <c r="M1165" s="45" t="str">
        <f t="shared" si="199"/>
        <v/>
      </c>
      <c r="N1165" s="97"/>
      <c r="O1165" s="52" t="str">
        <f t="shared" si="200"/>
        <v/>
      </c>
      <c r="P1165" s="53" t="str">
        <f>IF(OR($L1165="", $M1165=""), "", COUNTIFS($L$11:$L$2510, $L1165, $M$11:$M$2510, "&lt;"&amp;$M1165)+1+COUNTIFS($L$11:$L1165, $L1165, $M$11:$M1165, $M1165)-1)</f>
        <v/>
      </c>
      <c r="Q1165" s="97"/>
      <c r="R1165" s="57" t="str">
        <f t="array" ref="R1165">IF(OR($L1165="", $M1165=""), "", MIN(IF($L$11:$L$2510=$L1165, $M$11:$M$2510)))</f>
        <v/>
      </c>
      <c r="S1165" s="18" t="str">
        <f t="array" ref="S1165">IF(OR($L1165="", $M1165=""), "", AVERAGEIF($L$11:$L$2510, $L1165, $M$11:$M$2510))</f>
        <v/>
      </c>
      <c r="T1165" s="21" t="str">
        <f t="array" ref="T1165">IF(OR($L1165="", $M1165=""), "", MAX(IF($L$11:$L$2510=$L1165, $M$11:$M$2510)))</f>
        <v/>
      </c>
      <c r="U1165" s="97"/>
      <c r="W1165" s="26" t="str">
        <f t="shared" si="201"/>
        <v/>
      </c>
      <c r="X1165" s="26" t="str">
        <f t="shared" si="202"/>
        <v/>
      </c>
      <c r="Z1165" s="48" t="str">
        <f>IFERROR(INDEX('Standard Runs'!$E$11:$E$65, MATCH($L1165, 'Standard Runs'!$D$11:$D$65, 0)), "")</f>
        <v/>
      </c>
      <c r="AB1165" s="26" t="str">
        <f t="shared" si="203"/>
        <v/>
      </c>
      <c r="AC1165" s="26" t="str">
        <f t="shared" si="204"/>
        <v/>
      </c>
      <c r="AE1165" s="26" t="str">
        <f t="shared" si="205"/>
        <v/>
      </c>
      <c r="AG1165" s="26" t="str">
        <f>IF($D1165="", "", COUNTIF($D$11:$D$2510, "&gt;"&amp;$D1165)+1+COUNTIF($D$11:$D1165, $D1165)-1)</f>
        <v/>
      </c>
      <c r="AH1165" s="92" t="str">
        <f t="shared" si="206"/>
        <v/>
      </c>
      <c r="AJ1165" s="26" t="str">
        <f t="shared" si="207"/>
        <v/>
      </c>
      <c r="AK1165" s="26" t="str">
        <f t="shared" si="208"/>
        <v/>
      </c>
    </row>
    <row r="1166" spans="1:37" x14ac:dyDescent="0.25">
      <c r="A1166" s="97"/>
      <c r="B1166" s="26" t="str">
        <f t="shared" si="198"/>
        <v/>
      </c>
      <c r="C1166" s="97"/>
      <c r="D1166" s="123"/>
      <c r="E1166" s="124"/>
      <c r="F1166" s="125"/>
      <c r="G1166" s="97"/>
      <c r="H1166" s="24" t="str">
        <f>IF($E1166="", "", IFERROR(ROUND($E1166*INDEX('Intro &amp; Setup'!$BY$8:$BY$9, MATCH($E$8, 'Intro &amp; Setup'!$BX$8:$BX$9, 0)), 2), ""))</f>
        <v/>
      </c>
      <c r="I1166" s="18" t="str">
        <f>IF(OR($E1166="", $F1166=""), "", IF($E$8='Intro &amp; Setup'!$BX$9, $F1166/$E1166, IF($H$8='Intro &amp; Setup'!$BX$9, $F1166/$H1166, "")))</f>
        <v/>
      </c>
      <c r="J1166" s="21" t="str">
        <f>IF(OR($E1166="", $F1166=""), "", IF($E$8='Intro &amp; Setup'!$BX$8, $F1166/$E1166, IF($H$8='Intro &amp; Setup'!$BX$8, $F1166/$H1166, "")))</f>
        <v/>
      </c>
      <c r="K1166" s="97"/>
      <c r="L1166" s="42" t="str">
        <f t="array" ref="L1166">IF($W1166="", "", IFERROR(INDEX('Standard Runs'!$D$11:$D$65, MATCH(1, ('Standard Runs'!$F$11:$F$65&lt;=E1166)*('Standard Runs'!$G$11:$G$65&gt;=E1166), 0)), ""))</f>
        <v/>
      </c>
      <c r="M1166" s="45" t="str">
        <f t="shared" si="199"/>
        <v/>
      </c>
      <c r="N1166" s="97"/>
      <c r="O1166" s="52" t="str">
        <f t="shared" si="200"/>
        <v/>
      </c>
      <c r="P1166" s="53" t="str">
        <f>IF(OR($L1166="", $M1166=""), "", COUNTIFS($L$11:$L$2510, $L1166, $M$11:$M$2510, "&lt;"&amp;$M1166)+1+COUNTIFS($L$11:$L1166, $L1166, $M$11:$M1166, $M1166)-1)</f>
        <v/>
      </c>
      <c r="Q1166" s="97"/>
      <c r="R1166" s="57" t="str">
        <f t="array" ref="R1166">IF(OR($L1166="", $M1166=""), "", MIN(IF($L$11:$L$2510=$L1166, $M$11:$M$2510)))</f>
        <v/>
      </c>
      <c r="S1166" s="18" t="str">
        <f t="array" ref="S1166">IF(OR($L1166="", $M1166=""), "", AVERAGEIF($L$11:$L$2510, $L1166, $M$11:$M$2510))</f>
        <v/>
      </c>
      <c r="T1166" s="21" t="str">
        <f t="array" ref="T1166">IF(OR($L1166="", $M1166=""), "", MAX(IF($L$11:$L$2510=$L1166, $M$11:$M$2510)))</f>
        <v/>
      </c>
      <c r="U1166" s="97"/>
      <c r="W1166" s="26" t="str">
        <f t="shared" si="201"/>
        <v/>
      </c>
      <c r="X1166" s="26" t="str">
        <f t="shared" si="202"/>
        <v/>
      </c>
      <c r="Z1166" s="48" t="str">
        <f>IFERROR(INDEX('Standard Runs'!$E$11:$E$65, MATCH($L1166, 'Standard Runs'!$D$11:$D$65, 0)), "")</f>
        <v/>
      </c>
      <c r="AB1166" s="26" t="str">
        <f t="shared" si="203"/>
        <v/>
      </c>
      <c r="AC1166" s="26" t="str">
        <f t="shared" si="204"/>
        <v/>
      </c>
      <c r="AE1166" s="26" t="str">
        <f t="shared" si="205"/>
        <v/>
      </c>
      <c r="AG1166" s="26" t="str">
        <f>IF($D1166="", "", COUNTIF($D$11:$D$2510, "&gt;"&amp;$D1166)+1+COUNTIF($D$11:$D1166, $D1166)-1)</f>
        <v/>
      </c>
      <c r="AH1166" s="92" t="str">
        <f t="shared" si="206"/>
        <v/>
      </c>
      <c r="AJ1166" s="26" t="str">
        <f t="shared" si="207"/>
        <v/>
      </c>
      <c r="AK1166" s="26" t="str">
        <f t="shared" si="208"/>
        <v/>
      </c>
    </row>
    <row r="1167" spans="1:37" x14ac:dyDescent="0.25">
      <c r="A1167" s="97"/>
      <c r="B1167" s="26" t="str">
        <f t="shared" si="198"/>
        <v/>
      </c>
      <c r="C1167" s="97"/>
      <c r="D1167" s="123"/>
      <c r="E1167" s="124"/>
      <c r="F1167" s="125"/>
      <c r="G1167" s="97"/>
      <c r="H1167" s="24" t="str">
        <f>IF($E1167="", "", IFERROR(ROUND($E1167*INDEX('Intro &amp; Setup'!$BY$8:$BY$9, MATCH($E$8, 'Intro &amp; Setup'!$BX$8:$BX$9, 0)), 2), ""))</f>
        <v/>
      </c>
      <c r="I1167" s="18" t="str">
        <f>IF(OR($E1167="", $F1167=""), "", IF($E$8='Intro &amp; Setup'!$BX$9, $F1167/$E1167, IF($H$8='Intro &amp; Setup'!$BX$9, $F1167/$H1167, "")))</f>
        <v/>
      </c>
      <c r="J1167" s="21" t="str">
        <f>IF(OR($E1167="", $F1167=""), "", IF($E$8='Intro &amp; Setup'!$BX$8, $F1167/$E1167, IF($H$8='Intro &amp; Setup'!$BX$8, $F1167/$H1167, "")))</f>
        <v/>
      </c>
      <c r="K1167" s="97"/>
      <c r="L1167" s="42" t="str">
        <f t="array" ref="L1167">IF($W1167="", "", IFERROR(INDEX('Standard Runs'!$D$11:$D$65, MATCH(1, ('Standard Runs'!$F$11:$F$65&lt;=E1167)*('Standard Runs'!$G$11:$G$65&gt;=E1167), 0)), ""))</f>
        <v/>
      </c>
      <c r="M1167" s="45" t="str">
        <f t="shared" si="199"/>
        <v/>
      </c>
      <c r="N1167" s="97"/>
      <c r="O1167" s="52" t="str">
        <f t="shared" si="200"/>
        <v/>
      </c>
      <c r="P1167" s="53" t="str">
        <f>IF(OR($L1167="", $M1167=""), "", COUNTIFS($L$11:$L$2510, $L1167, $M$11:$M$2510, "&lt;"&amp;$M1167)+1+COUNTIFS($L$11:$L1167, $L1167, $M$11:$M1167, $M1167)-1)</f>
        <v/>
      </c>
      <c r="Q1167" s="97"/>
      <c r="R1167" s="57" t="str">
        <f t="array" ref="R1167">IF(OR($L1167="", $M1167=""), "", MIN(IF($L$11:$L$2510=$L1167, $M$11:$M$2510)))</f>
        <v/>
      </c>
      <c r="S1167" s="18" t="str">
        <f t="array" ref="S1167">IF(OR($L1167="", $M1167=""), "", AVERAGEIF($L$11:$L$2510, $L1167, $M$11:$M$2510))</f>
        <v/>
      </c>
      <c r="T1167" s="21" t="str">
        <f t="array" ref="T1167">IF(OR($L1167="", $M1167=""), "", MAX(IF($L$11:$L$2510=$L1167, $M$11:$M$2510)))</f>
        <v/>
      </c>
      <c r="U1167" s="97"/>
      <c r="W1167" s="26" t="str">
        <f t="shared" si="201"/>
        <v/>
      </c>
      <c r="X1167" s="26" t="str">
        <f t="shared" si="202"/>
        <v/>
      </c>
      <c r="Z1167" s="48" t="str">
        <f>IFERROR(INDEX('Standard Runs'!$E$11:$E$65, MATCH($L1167, 'Standard Runs'!$D$11:$D$65, 0)), "")</f>
        <v/>
      </c>
      <c r="AB1167" s="26" t="str">
        <f t="shared" si="203"/>
        <v/>
      </c>
      <c r="AC1167" s="26" t="str">
        <f t="shared" si="204"/>
        <v/>
      </c>
      <c r="AE1167" s="26" t="str">
        <f t="shared" si="205"/>
        <v/>
      </c>
      <c r="AG1167" s="26" t="str">
        <f>IF($D1167="", "", COUNTIF($D$11:$D$2510, "&gt;"&amp;$D1167)+1+COUNTIF($D$11:$D1167, $D1167)-1)</f>
        <v/>
      </c>
      <c r="AH1167" s="92" t="str">
        <f t="shared" si="206"/>
        <v/>
      </c>
      <c r="AJ1167" s="26" t="str">
        <f t="shared" si="207"/>
        <v/>
      </c>
      <c r="AK1167" s="26" t="str">
        <f t="shared" si="208"/>
        <v/>
      </c>
    </row>
    <row r="1168" spans="1:37" x14ac:dyDescent="0.25">
      <c r="A1168" s="97"/>
      <c r="B1168" s="26" t="str">
        <f t="shared" si="198"/>
        <v/>
      </c>
      <c r="C1168" s="97"/>
      <c r="D1168" s="123"/>
      <c r="E1168" s="124"/>
      <c r="F1168" s="125"/>
      <c r="G1168" s="97"/>
      <c r="H1168" s="24" t="str">
        <f>IF($E1168="", "", IFERROR(ROUND($E1168*INDEX('Intro &amp; Setup'!$BY$8:$BY$9, MATCH($E$8, 'Intro &amp; Setup'!$BX$8:$BX$9, 0)), 2), ""))</f>
        <v/>
      </c>
      <c r="I1168" s="18" t="str">
        <f>IF(OR($E1168="", $F1168=""), "", IF($E$8='Intro &amp; Setup'!$BX$9, $F1168/$E1168, IF($H$8='Intro &amp; Setup'!$BX$9, $F1168/$H1168, "")))</f>
        <v/>
      </c>
      <c r="J1168" s="21" t="str">
        <f>IF(OR($E1168="", $F1168=""), "", IF($E$8='Intro &amp; Setup'!$BX$8, $F1168/$E1168, IF($H$8='Intro &amp; Setup'!$BX$8, $F1168/$H1168, "")))</f>
        <v/>
      </c>
      <c r="K1168" s="97"/>
      <c r="L1168" s="42" t="str">
        <f t="array" ref="L1168">IF($W1168="", "", IFERROR(INDEX('Standard Runs'!$D$11:$D$65, MATCH(1, ('Standard Runs'!$F$11:$F$65&lt;=E1168)*('Standard Runs'!$G$11:$G$65&gt;=E1168), 0)), ""))</f>
        <v/>
      </c>
      <c r="M1168" s="45" t="str">
        <f t="shared" si="199"/>
        <v/>
      </c>
      <c r="N1168" s="97"/>
      <c r="O1168" s="52" t="str">
        <f t="shared" si="200"/>
        <v/>
      </c>
      <c r="P1168" s="53" t="str">
        <f>IF(OR($L1168="", $M1168=""), "", COUNTIFS($L$11:$L$2510, $L1168, $M$11:$M$2510, "&lt;"&amp;$M1168)+1+COUNTIFS($L$11:$L1168, $L1168, $M$11:$M1168, $M1168)-1)</f>
        <v/>
      </c>
      <c r="Q1168" s="97"/>
      <c r="R1168" s="57" t="str">
        <f t="array" ref="R1168">IF(OR($L1168="", $M1168=""), "", MIN(IF($L$11:$L$2510=$L1168, $M$11:$M$2510)))</f>
        <v/>
      </c>
      <c r="S1168" s="18" t="str">
        <f t="array" ref="S1168">IF(OR($L1168="", $M1168=""), "", AVERAGEIF($L$11:$L$2510, $L1168, $M$11:$M$2510))</f>
        <v/>
      </c>
      <c r="T1168" s="21" t="str">
        <f t="array" ref="T1168">IF(OR($L1168="", $M1168=""), "", MAX(IF($L$11:$L$2510=$L1168, $M$11:$M$2510)))</f>
        <v/>
      </c>
      <c r="U1168" s="97"/>
      <c r="W1168" s="26" t="str">
        <f t="shared" si="201"/>
        <v/>
      </c>
      <c r="X1168" s="26" t="str">
        <f t="shared" si="202"/>
        <v/>
      </c>
      <c r="Z1168" s="48" t="str">
        <f>IFERROR(INDEX('Standard Runs'!$E$11:$E$65, MATCH($L1168, 'Standard Runs'!$D$11:$D$65, 0)), "")</f>
        <v/>
      </c>
      <c r="AB1168" s="26" t="str">
        <f t="shared" si="203"/>
        <v/>
      </c>
      <c r="AC1168" s="26" t="str">
        <f t="shared" si="204"/>
        <v/>
      </c>
      <c r="AE1168" s="26" t="str">
        <f t="shared" si="205"/>
        <v/>
      </c>
      <c r="AG1168" s="26" t="str">
        <f>IF($D1168="", "", COUNTIF($D$11:$D$2510, "&gt;"&amp;$D1168)+1+COUNTIF($D$11:$D1168, $D1168)-1)</f>
        <v/>
      </c>
      <c r="AH1168" s="92" t="str">
        <f t="shared" si="206"/>
        <v/>
      </c>
      <c r="AJ1168" s="26" t="str">
        <f t="shared" si="207"/>
        <v/>
      </c>
      <c r="AK1168" s="26" t="str">
        <f t="shared" si="208"/>
        <v/>
      </c>
    </row>
    <row r="1169" spans="1:37" x14ac:dyDescent="0.25">
      <c r="A1169" s="97"/>
      <c r="B1169" s="26" t="str">
        <f t="shared" si="198"/>
        <v/>
      </c>
      <c r="C1169" s="97"/>
      <c r="D1169" s="123"/>
      <c r="E1169" s="124"/>
      <c r="F1169" s="125"/>
      <c r="G1169" s="97"/>
      <c r="H1169" s="24" t="str">
        <f>IF($E1169="", "", IFERROR(ROUND($E1169*INDEX('Intro &amp; Setup'!$BY$8:$BY$9, MATCH($E$8, 'Intro &amp; Setup'!$BX$8:$BX$9, 0)), 2), ""))</f>
        <v/>
      </c>
      <c r="I1169" s="18" t="str">
        <f>IF(OR($E1169="", $F1169=""), "", IF($E$8='Intro &amp; Setup'!$BX$9, $F1169/$E1169, IF($H$8='Intro &amp; Setup'!$BX$9, $F1169/$H1169, "")))</f>
        <v/>
      </c>
      <c r="J1169" s="21" t="str">
        <f>IF(OR($E1169="", $F1169=""), "", IF($E$8='Intro &amp; Setup'!$BX$8, $F1169/$E1169, IF($H$8='Intro &amp; Setup'!$BX$8, $F1169/$H1169, "")))</f>
        <v/>
      </c>
      <c r="K1169" s="97"/>
      <c r="L1169" s="42" t="str">
        <f t="array" ref="L1169">IF($W1169="", "", IFERROR(INDEX('Standard Runs'!$D$11:$D$65, MATCH(1, ('Standard Runs'!$F$11:$F$65&lt;=E1169)*('Standard Runs'!$G$11:$G$65&gt;=E1169), 0)), ""))</f>
        <v/>
      </c>
      <c r="M1169" s="45" t="str">
        <f t="shared" si="199"/>
        <v/>
      </c>
      <c r="N1169" s="97"/>
      <c r="O1169" s="52" t="str">
        <f t="shared" si="200"/>
        <v/>
      </c>
      <c r="P1169" s="53" t="str">
        <f>IF(OR($L1169="", $M1169=""), "", COUNTIFS($L$11:$L$2510, $L1169, $M$11:$M$2510, "&lt;"&amp;$M1169)+1+COUNTIFS($L$11:$L1169, $L1169, $M$11:$M1169, $M1169)-1)</f>
        <v/>
      </c>
      <c r="Q1169" s="97"/>
      <c r="R1169" s="57" t="str">
        <f t="array" ref="R1169">IF(OR($L1169="", $M1169=""), "", MIN(IF($L$11:$L$2510=$L1169, $M$11:$M$2510)))</f>
        <v/>
      </c>
      <c r="S1169" s="18" t="str">
        <f t="array" ref="S1169">IF(OR($L1169="", $M1169=""), "", AVERAGEIF($L$11:$L$2510, $L1169, $M$11:$M$2510))</f>
        <v/>
      </c>
      <c r="T1169" s="21" t="str">
        <f t="array" ref="T1169">IF(OR($L1169="", $M1169=""), "", MAX(IF($L$11:$L$2510=$L1169, $M$11:$M$2510)))</f>
        <v/>
      </c>
      <c r="U1169" s="97"/>
      <c r="W1169" s="26" t="str">
        <f t="shared" si="201"/>
        <v/>
      </c>
      <c r="X1169" s="26" t="str">
        <f t="shared" si="202"/>
        <v/>
      </c>
      <c r="Z1169" s="48" t="str">
        <f>IFERROR(INDEX('Standard Runs'!$E$11:$E$65, MATCH($L1169, 'Standard Runs'!$D$11:$D$65, 0)), "")</f>
        <v/>
      </c>
      <c r="AB1169" s="26" t="str">
        <f t="shared" si="203"/>
        <v/>
      </c>
      <c r="AC1169" s="26" t="str">
        <f t="shared" si="204"/>
        <v/>
      </c>
      <c r="AE1169" s="26" t="str">
        <f t="shared" si="205"/>
        <v/>
      </c>
      <c r="AG1169" s="26" t="str">
        <f>IF($D1169="", "", COUNTIF($D$11:$D$2510, "&gt;"&amp;$D1169)+1+COUNTIF($D$11:$D1169, $D1169)-1)</f>
        <v/>
      </c>
      <c r="AH1169" s="92" t="str">
        <f t="shared" si="206"/>
        <v/>
      </c>
      <c r="AJ1169" s="26" t="str">
        <f t="shared" si="207"/>
        <v/>
      </c>
      <c r="AK1169" s="26" t="str">
        <f t="shared" si="208"/>
        <v/>
      </c>
    </row>
    <row r="1170" spans="1:37" x14ac:dyDescent="0.25">
      <c r="A1170" s="97"/>
      <c r="B1170" s="26" t="str">
        <f t="shared" si="198"/>
        <v/>
      </c>
      <c r="C1170" s="97"/>
      <c r="D1170" s="123"/>
      <c r="E1170" s="124"/>
      <c r="F1170" s="125"/>
      <c r="G1170" s="97"/>
      <c r="H1170" s="24" t="str">
        <f>IF($E1170="", "", IFERROR(ROUND($E1170*INDEX('Intro &amp; Setup'!$BY$8:$BY$9, MATCH($E$8, 'Intro &amp; Setup'!$BX$8:$BX$9, 0)), 2), ""))</f>
        <v/>
      </c>
      <c r="I1170" s="18" t="str">
        <f>IF(OR($E1170="", $F1170=""), "", IF($E$8='Intro &amp; Setup'!$BX$9, $F1170/$E1170, IF($H$8='Intro &amp; Setup'!$BX$9, $F1170/$H1170, "")))</f>
        <v/>
      </c>
      <c r="J1170" s="21" t="str">
        <f>IF(OR($E1170="", $F1170=""), "", IF($E$8='Intro &amp; Setup'!$BX$8, $F1170/$E1170, IF($H$8='Intro &amp; Setup'!$BX$8, $F1170/$H1170, "")))</f>
        <v/>
      </c>
      <c r="K1170" s="97"/>
      <c r="L1170" s="42" t="str">
        <f t="array" ref="L1170">IF($W1170="", "", IFERROR(INDEX('Standard Runs'!$D$11:$D$65, MATCH(1, ('Standard Runs'!$F$11:$F$65&lt;=E1170)*('Standard Runs'!$G$11:$G$65&gt;=E1170), 0)), ""))</f>
        <v/>
      </c>
      <c r="M1170" s="45" t="str">
        <f t="shared" si="199"/>
        <v/>
      </c>
      <c r="N1170" s="97"/>
      <c r="O1170" s="52" t="str">
        <f t="shared" si="200"/>
        <v/>
      </c>
      <c r="P1170" s="53" t="str">
        <f>IF(OR($L1170="", $M1170=""), "", COUNTIFS($L$11:$L$2510, $L1170, $M$11:$M$2510, "&lt;"&amp;$M1170)+1+COUNTIFS($L$11:$L1170, $L1170, $M$11:$M1170, $M1170)-1)</f>
        <v/>
      </c>
      <c r="Q1170" s="97"/>
      <c r="R1170" s="57" t="str">
        <f t="array" ref="R1170">IF(OR($L1170="", $M1170=""), "", MIN(IF($L$11:$L$2510=$L1170, $M$11:$M$2510)))</f>
        <v/>
      </c>
      <c r="S1170" s="18" t="str">
        <f t="array" ref="S1170">IF(OR($L1170="", $M1170=""), "", AVERAGEIF($L$11:$L$2510, $L1170, $M$11:$M$2510))</f>
        <v/>
      </c>
      <c r="T1170" s="21" t="str">
        <f t="array" ref="T1170">IF(OR($L1170="", $M1170=""), "", MAX(IF($L$11:$L$2510=$L1170, $M$11:$M$2510)))</f>
        <v/>
      </c>
      <c r="U1170" s="97"/>
      <c r="W1170" s="26" t="str">
        <f t="shared" si="201"/>
        <v/>
      </c>
      <c r="X1170" s="26" t="str">
        <f t="shared" si="202"/>
        <v/>
      </c>
      <c r="Z1170" s="48" t="str">
        <f>IFERROR(INDEX('Standard Runs'!$E$11:$E$65, MATCH($L1170, 'Standard Runs'!$D$11:$D$65, 0)), "")</f>
        <v/>
      </c>
      <c r="AB1170" s="26" t="str">
        <f t="shared" si="203"/>
        <v/>
      </c>
      <c r="AC1170" s="26" t="str">
        <f t="shared" si="204"/>
        <v/>
      </c>
      <c r="AE1170" s="26" t="str">
        <f t="shared" si="205"/>
        <v/>
      </c>
      <c r="AG1170" s="26" t="str">
        <f>IF($D1170="", "", COUNTIF($D$11:$D$2510, "&gt;"&amp;$D1170)+1+COUNTIF($D$11:$D1170, $D1170)-1)</f>
        <v/>
      </c>
      <c r="AH1170" s="92" t="str">
        <f t="shared" si="206"/>
        <v/>
      </c>
      <c r="AJ1170" s="26" t="str">
        <f t="shared" si="207"/>
        <v/>
      </c>
      <c r="AK1170" s="26" t="str">
        <f t="shared" si="208"/>
        <v/>
      </c>
    </row>
    <row r="1171" spans="1:37" x14ac:dyDescent="0.25">
      <c r="A1171" s="97"/>
      <c r="B1171" s="26" t="str">
        <f t="shared" si="198"/>
        <v/>
      </c>
      <c r="C1171" s="97"/>
      <c r="D1171" s="123"/>
      <c r="E1171" s="124"/>
      <c r="F1171" s="125"/>
      <c r="G1171" s="97"/>
      <c r="H1171" s="24" t="str">
        <f>IF($E1171="", "", IFERROR(ROUND($E1171*INDEX('Intro &amp; Setup'!$BY$8:$BY$9, MATCH($E$8, 'Intro &amp; Setup'!$BX$8:$BX$9, 0)), 2), ""))</f>
        <v/>
      </c>
      <c r="I1171" s="18" t="str">
        <f>IF(OR($E1171="", $F1171=""), "", IF($E$8='Intro &amp; Setup'!$BX$9, $F1171/$E1171, IF($H$8='Intro &amp; Setup'!$BX$9, $F1171/$H1171, "")))</f>
        <v/>
      </c>
      <c r="J1171" s="21" t="str">
        <f>IF(OR($E1171="", $F1171=""), "", IF($E$8='Intro &amp; Setup'!$BX$8, $F1171/$E1171, IF($H$8='Intro &amp; Setup'!$BX$8, $F1171/$H1171, "")))</f>
        <v/>
      </c>
      <c r="K1171" s="97"/>
      <c r="L1171" s="42" t="str">
        <f t="array" ref="L1171">IF($W1171="", "", IFERROR(INDEX('Standard Runs'!$D$11:$D$65, MATCH(1, ('Standard Runs'!$F$11:$F$65&lt;=E1171)*('Standard Runs'!$G$11:$G$65&gt;=E1171), 0)), ""))</f>
        <v/>
      </c>
      <c r="M1171" s="45" t="str">
        <f t="shared" si="199"/>
        <v/>
      </c>
      <c r="N1171" s="97"/>
      <c r="O1171" s="52" t="str">
        <f t="shared" si="200"/>
        <v/>
      </c>
      <c r="P1171" s="53" t="str">
        <f>IF(OR($L1171="", $M1171=""), "", COUNTIFS($L$11:$L$2510, $L1171, $M$11:$M$2510, "&lt;"&amp;$M1171)+1+COUNTIFS($L$11:$L1171, $L1171, $M$11:$M1171, $M1171)-1)</f>
        <v/>
      </c>
      <c r="Q1171" s="97"/>
      <c r="R1171" s="57" t="str">
        <f t="array" ref="R1171">IF(OR($L1171="", $M1171=""), "", MIN(IF($L$11:$L$2510=$L1171, $M$11:$M$2510)))</f>
        <v/>
      </c>
      <c r="S1171" s="18" t="str">
        <f t="array" ref="S1171">IF(OR($L1171="", $M1171=""), "", AVERAGEIF($L$11:$L$2510, $L1171, $M$11:$M$2510))</f>
        <v/>
      </c>
      <c r="T1171" s="21" t="str">
        <f t="array" ref="T1171">IF(OR($L1171="", $M1171=""), "", MAX(IF($L$11:$L$2510=$L1171, $M$11:$M$2510)))</f>
        <v/>
      </c>
      <c r="U1171" s="97"/>
      <c r="W1171" s="26" t="str">
        <f t="shared" si="201"/>
        <v/>
      </c>
      <c r="X1171" s="26" t="str">
        <f t="shared" si="202"/>
        <v/>
      </c>
      <c r="Z1171" s="48" t="str">
        <f>IFERROR(INDEX('Standard Runs'!$E$11:$E$65, MATCH($L1171, 'Standard Runs'!$D$11:$D$65, 0)), "")</f>
        <v/>
      </c>
      <c r="AB1171" s="26" t="str">
        <f t="shared" si="203"/>
        <v/>
      </c>
      <c r="AC1171" s="26" t="str">
        <f t="shared" si="204"/>
        <v/>
      </c>
      <c r="AE1171" s="26" t="str">
        <f t="shared" si="205"/>
        <v/>
      </c>
      <c r="AG1171" s="26" t="str">
        <f>IF($D1171="", "", COUNTIF($D$11:$D$2510, "&gt;"&amp;$D1171)+1+COUNTIF($D$11:$D1171, $D1171)-1)</f>
        <v/>
      </c>
      <c r="AH1171" s="92" t="str">
        <f t="shared" si="206"/>
        <v/>
      </c>
      <c r="AJ1171" s="26" t="str">
        <f t="shared" si="207"/>
        <v/>
      </c>
      <c r="AK1171" s="26" t="str">
        <f t="shared" si="208"/>
        <v/>
      </c>
    </row>
    <row r="1172" spans="1:37" x14ac:dyDescent="0.25">
      <c r="A1172" s="97"/>
      <c r="B1172" s="26" t="str">
        <f t="shared" si="198"/>
        <v/>
      </c>
      <c r="C1172" s="97"/>
      <c r="D1172" s="123"/>
      <c r="E1172" s="124"/>
      <c r="F1172" s="125"/>
      <c r="G1172" s="97"/>
      <c r="H1172" s="24" t="str">
        <f>IF($E1172="", "", IFERROR(ROUND($E1172*INDEX('Intro &amp; Setup'!$BY$8:$BY$9, MATCH($E$8, 'Intro &amp; Setup'!$BX$8:$BX$9, 0)), 2), ""))</f>
        <v/>
      </c>
      <c r="I1172" s="18" t="str">
        <f>IF(OR($E1172="", $F1172=""), "", IF($E$8='Intro &amp; Setup'!$BX$9, $F1172/$E1172, IF($H$8='Intro &amp; Setup'!$BX$9, $F1172/$H1172, "")))</f>
        <v/>
      </c>
      <c r="J1172" s="21" t="str">
        <f>IF(OR($E1172="", $F1172=""), "", IF($E$8='Intro &amp; Setup'!$BX$8, $F1172/$E1172, IF($H$8='Intro &amp; Setup'!$BX$8, $F1172/$H1172, "")))</f>
        <v/>
      </c>
      <c r="K1172" s="97"/>
      <c r="L1172" s="42" t="str">
        <f t="array" ref="L1172">IF($W1172="", "", IFERROR(INDEX('Standard Runs'!$D$11:$D$65, MATCH(1, ('Standard Runs'!$F$11:$F$65&lt;=E1172)*('Standard Runs'!$G$11:$G$65&gt;=E1172), 0)), ""))</f>
        <v/>
      </c>
      <c r="M1172" s="45" t="str">
        <f t="shared" si="199"/>
        <v/>
      </c>
      <c r="N1172" s="97"/>
      <c r="O1172" s="52" t="str">
        <f t="shared" si="200"/>
        <v/>
      </c>
      <c r="P1172" s="53" t="str">
        <f>IF(OR($L1172="", $M1172=""), "", COUNTIFS($L$11:$L$2510, $L1172, $M$11:$M$2510, "&lt;"&amp;$M1172)+1+COUNTIFS($L$11:$L1172, $L1172, $M$11:$M1172, $M1172)-1)</f>
        <v/>
      </c>
      <c r="Q1172" s="97"/>
      <c r="R1172" s="57" t="str">
        <f t="array" ref="R1172">IF(OR($L1172="", $M1172=""), "", MIN(IF($L$11:$L$2510=$L1172, $M$11:$M$2510)))</f>
        <v/>
      </c>
      <c r="S1172" s="18" t="str">
        <f t="array" ref="S1172">IF(OR($L1172="", $M1172=""), "", AVERAGEIF($L$11:$L$2510, $L1172, $M$11:$M$2510))</f>
        <v/>
      </c>
      <c r="T1172" s="21" t="str">
        <f t="array" ref="T1172">IF(OR($L1172="", $M1172=""), "", MAX(IF($L$11:$L$2510=$L1172, $M$11:$M$2510)))</f>
        <v/>
      </c>
      <c r="U1172" s="97"/>
      <c r="W1172" s="26" t="str">
        <f t="shared" si="201"/>
        <v/>
      </c>
      <c r="X1172" s="26" t="str">
        <f t="shared" si="202"/>
        <v/>
      </c>
      <c r="Z1172" s="48" t="str">
        <f>IFERROR(INDEX('Standard Runs'!$E$11:$E$65, MATCH($L1172, 'Standard Runs'!$D$11:$D$65, 0)), "")</f>
        <v/>
      </c>
      <c r="AB1172" s="26" t="str">
        <f t="shared" si="203"/>
        <v/>
      </c>
      <c r="AC1172" s="26" t="str">
        <f t="shared" si="204"/>
        <v/>
      </c>
      <c r="AE1172" s="26" t="str">
        <f t="shared" si="205"/>
        <v/>
      </c>
      <c r="AG1172" s="26" t="str">
        <f>IF($D1172="", "", COUNTIF($D$11:$D$2510, "&gt;"&amp;$D1172)+1+COUNTIF($D$11:$D1172, $D1172)-1)</f>
        <v/>
      </c>
      <c r="AH1172" s="92" t="str">
        <f t="shared" si="206"/>
        <v/>
      </c>
      <c r="AJ1172" s="26" t="str">
        <f t="shared" si="207"/>
        <v/>
      </c>
      <c r="AK1172" s="26" t="str">
        <f t="shared" si="208"/>
        <v/>
      </c>
    </row>
    <row r="1173" spans="1:37" x14ac:dyDescent="0.25">
      <c r="A1173" s="97"/>
      <c r="B1173" s="26" t="str">
        <f t="shared" si="198"/>
        <v/>
      </c>
      <c r="C1173" s="97"/>
      <c r="D1173" s="123"/>
      <c r="E1173" s="124"/>
      <c r="F1173" s="125"/>
      <c r="G1173" s="97"/>
      <c r="H1173" s="24" t="str">
        <f>IF($E1173="", "", IFERROR(ROUND($E1173*INDEX('Intro &amp; Setup'!$BY$8:$BY$9, MATCH($E$8, 'Intro &amp; Setup'!$BX$8:$BX$9, 0)), 2), ""))</f>
        <v/>
      </c>
      <c r="I1173" s="18" t="str">
        <f>IF(OR($E1173="", $F1173=""), "", IF($E$8='Intro &amp; Setup'!$BX$9, $F1173/$E1173, IF($H$8='Intro &amp; Setup'!$BX$9, $F1173/$H1173, "")))</f>
        <v/>
      </c>
      <c r="J1173" s="21" t="str">
        <f>IF(OR($E1173="", $F1173=""), "", IF($E$8='Intro &amp; Setup'!$BX$8, $F1173/$E1173, IF($H$8='Intro &amp; Setup'!$BX$8, $F1173/$H1173, "")))</f>
        <v/>
      </c>
      <c r="K1173" s="97"/>
      <c r="L1173" s="42" t="str">
        <f t="array" ref="L1173">IF($W1173="", "", IFERROR(INDEX('Standard Runs'!$D$11:$D$65, MATCH(1, ('Standard Runs'!$F$11:$F$65&lt;=E1173)*('Standard Runs'!$G$11:$G$65&gt;=E1173), 0)), ""))</f>
        <v/>
      </c>
      <c r="M1173" s="45" t="str">
        <f t="shared" si="199"/>
        <v/>
      </c>
      <c r="N1173" s="97"/>
      <c r="O1173" s="52" t="str">
        <f t="shared" si="200"/>
        <v/>
      </c>
      <c r="P1173" s="53" t="str">
        <f>IF(OR($L1173="", $M1173=""), "", COUNTIFS($L$11:$L$2510, $L1173, $M$11:$M$2510, "&lt;"&amp;$M1173)+1+COUNTIFS($L$11:$L1173, $L1173, $M$11:$M1173, $M1173)-1)</f>
        <v/>
      </c>
      <c r="Q1173" s="97"/>
      <c r="R1173" s="57" t="str">
        <f t="array" ref="R1173">IF(OR($L1173="", $M1173=""), "", MIN(IF($L$11:$L$2510=$L1173, $M$11:$M$2510)))</f>
        <v/>
      </c>
      <c r="S1173" s="18" t="str">
        <f t="array" ref="S1173">IF(OR($L1173="", $M1173=""), "", AVERAGEIF($L$11:$L$2510, $L1173, $M$11:$M$2510))</f>
        <v/>
      </c>
      <c r="T1173" s="21" t="str">
        <f t="array" ref="T1173">IF(OR($L1173="", $M1173=""), "", MAX(IF($L$11:$L$2510=$L1173, $M$11:$M$2510)))</f>
        <v/>
      </c>
      <c r="U1173" s="97"/>
      <c r="W1173" s="26" t="str">
        <f t="shared" si="201"/>
        <v/>
      </c>
      <c r="X1173" s="26" t="str">
        <f t="shared" si="202"/>
        <v/>
      </c>
      <c r="Z1173" s="48" t="str">
        <f>IFERROR(INDEX('Standard Runs'!$E$11:$E$65, MATCH($L1173, 'Standard Runs'!$D$11:$D$65, 0)), "")</f>
        <v/>
      </c>
      <c r="AB1173" s="26" t="str">
        <f t="shared" si="203"/>
        <v/>
      </c>
      <c r="AC1173" s="26" t="str">
        <f t="shared" si="204"/>
        <v/>
      </c>
      <c r="AE1173" s="26" t="str">
        <f t="shared" si="205"/>
        <v/>
      </c>
      <c r="AG1173" s="26" t="str">
        <f>IF($D1173="", "", COUNTIF($D$11:$D$2510, "&gt;"&amp;$D1173)+1+COUNTIF($D$11:$D1173, $D1173)-1)</f>
        <v/>
      </c>
      <c r="AH1173" s="92" t="str">
        <f t="shared" si="206"/>
        <v/>
      </c>
      <c r="AJ1173" s="26" t="str">
        <f t="shared" si="207"/>
        <v/>
      </c>
      <c r="AK1173" s="26" t="str">
        <f t="shared" si="208"/>
        <v/>
      </c>
    </row>
    <row r="1174" spans="1:37" x14ac:dyDescent="0.25">
      <c r="A1174" s="97"/>
      <c r="B1174" s="26" t="str">
        <f t="shared" si="198"/>
        <v/>
      </c>
      <c r="C1174" s="97"/>
      <c r="D1174" s="123"/>
      <c r="E1174" s="124"/>
      <c r="F1174" s="125"/>
      <c r="G1174" s="97"/>
      <c r="H1174" s="24" t="str">
        <f>IF($E1174="", "", IFERROR(ROUND($E1174*INDEX('Intro &amp; Setup'!$BY$8:$BY$9, MATCH($E$8, 'Intro &amp; Setup'!$BX$8:$BX$9, 0)), 2), ""))</f>
        <v/>
      </c>
      <c r="I1174" s="18" t="str">
        <f>IF(OR($E1174="", $F1174=""), "", IF($E$8='Intro &amp; Setup'!$BX$9, $F1174/$E1174, IF($H$8='Intro &amp; Setup'!$BX$9, $F1174/$H1174, "")))</f>
        <v/>
      </c>
      <c r="J1174" s="21" t="str">
        <f>IF(OR($E1174="", $F1174=""), "", IF($E$8='Intro &amp; Setup'!$BX$8, $F1174/$E1174, IF($H$8='Intro &amp; Setup'!$BX$8, $F1174/$H1174, "")))</f>
        <v/>
      </c>
      <c r="K1174" s="97"/>
      <c r="L1174" s="42" t="str">
        <f t="array" ref="L1174">IF($W1174="", "", IFERROR(INDEX('Standard Runs'!$D$11:$D$65, MATCH(1, ('Standard Runs'!$F$11:$F$65&lt;=E1174)*('Standard Runs'!$G$11:$G$65&gt;=E1174), 0)), ""))</f>
        <v/>
      </c>
      <c r="M1174" s="45" t="str">
        <f t="shared" si="199"/>
        <v/>
      </c>
      <c r="N1174" s="97"/>
      <c r="O1174" s="52" t="str">
        <f t="shared" si="200"/>
        <v/>
      </c>
      <c r="P1174" s="53" t="str">
        <f>IF(OR($L1174="", $M1174=""), "", COUNTIFS($L$11:$L$2510, $L1174, $M$11:$M$2510, "&lt;"&amp;$M1174)+1+COUNTIFS($L$11:$L1174, $L1174, $M$11:$M1174, $M1174)-1)</f>
        <v/>
      </c>
      <c r="Q1174" s="97"/>
      <c r="R1174" s="57" t="str">
        <f t="array" ref="R1174">IF(OR($L1174="", $M1174=""), "", MIN(IF($L$11:$L$2510=$L1174, $M$11:$M$2510)))</f>
        <v/>
      </c>
      <c r="S1174" s="18" t="str">
        <f t="array" ref="S1174">IF(OR($L1174="", $M1174=""), "", AVERAGEIF($L$11:$L$2510, $L1174, $M$11:$M$2510))</f>
        <v/>
      </c>
      <c r="T1174" s="21" t="str">
        <f t="array" ref="T1174">IF(OR($L1174="", $M1174=""), "", MAX(IF($L$11:$L$2510=$L1174, $M$11:$M$2510)))</f>
        <v/>
      </c>
      <c r="U1174" s="97"/>
      <c r="W1174" s="26" t="str">
        <f t="shared" si="201"/>
        <v/>
      </c>
      <c r="X1174" s="26" t="str">
        <f t="shared" si="202"/>
        <v/>
      </c>
      <c r="Z1174" s="48" t="str">
        <f>IFERROR(INDEX('Standard Runs'!$E$11:$E$65, MATCH($L1174, 'Standard Runs'!$D$11:$D$65, 0)), "")</f>
        <v/>
      </c>
      <c r="AB1174" s="26" t="str">
        <f t="shared" si="203"/>
        <v/>
      </c>
      <c r="AC1174" s="26" t="str">
        <f t="shared" si="204"/>
        <v/>
      </c>
      <c r="AE1174" s="26" t="str">
        <f t="shared" si="205"/>
        <v/>
      </c>
      <c r="AG1174" s="26" t="str">
        <f>IF($D1174="", "", COUNTIF($D$11:$D$2510, "&gt;"&amp;$D1174)+1+COUNTIF($D$11:$D1174, $D1174)-1)</f>
        <v/>
      </c>
      <c r="AH1174" s="92" t="str">
        <f t="shared" si="206"/>
        <v/>
      </c>
      <c r="AJ1174" s="26" t="str">
        <f t="shared" si="207"/>
        <v/>
      </c>
      <c r="AK1174" s="26" t="str">
        <f t="shared" si="208"/>
        <v/>
      </c>
    </row>
    <row r="1175" spans="1:37" x14ac:dyDescent="0.25">
      <c r="A1175" s="97"/>
      <c r="B1175" s="26" t="str">
        <f t="shared" si="198"/>
        <v/>
      </c>
      <c r="C1175" s="97"/>
      <c r="D1175" s="123"/>
      <c r="E1175" s="124"/>
      <c r="F1175" s="125"/>
      <c r="G1175" s="97"/>
      <c r="H1175" s="24" t="str">
        <f>IF($E1175="", "", IFERROR(ROUND($E1175*INDEX('Intro &amp; Setup'!$BY$8:$BY$9, MATCH($E$8, 'Intro &amp; Setup'!$BX$8:$BX$9, 0)), 2), ""))</f>
        <v/>
      </c>
      <c r="I1175" s="18" t="str">
        <f>IF(OR($E1175="", $F1175=""), "", IF($E$8='Intro &amp; Setup'!$BX$9, $F1175/$E1175, IF($H$8='Intro &amp; Setup'!$BX$9, $F1175/$H1175, "")))</f>
        <v/>
      </c>
      <c r="J1175" s="21" t="str">
        <f>IF(OR($E1175="", $F1175=""), "", IF($E$8='Intro &amp; Setup'!$BX$8, $F1175/$E1175, IF($H$8='Intro &amp; Setup'!$BX$8, $F1175/$H1175, "")))</f>
        <v/>
      </c>
      <c r="K1175" s="97"/>
      <c r="L1175" s="42" t="str">
        <f t="array" ref="L1175">IF($W1175="", "", IFERROR(INDEX('Standard Runs'!$D$11:$D$65, MATCH(1, ('Standard Runs'!$F$11:$F$65&lt;=E1175)*('Standard Runs'!$G$11:$G$65&gt;=E1175), 0)), ""))</f>
        <v/>
      </c>
      <c r="M1175" s="45" t="str">
        <f t="shared" si="199"/>
        <v/>
      </c>
      <c r="N1175" s="97"/>
      <c r="O1175" s="52" t="str">
        <f t="shared" si="200"/>
        <v/>
      </c>
      <c r="P1175" s="53" t="str">
        <f>IF(OR($L1175="", $M1175=""), "", COUNTIFS($L$11:$L$2510, $L1175, $M$11:$M$2510, "&lt;"&amp;$M1175)+1+COUNTIFS($L$11:$L1175, $L1175, $M$11:$M1175, $M1175)-1)</f>
        <v/>
      </c>
      <c r="Q1175" s="97"/>
      <c r="R1175" s="57" t="str">
        <f t="array" ref="R1175">IF(OR($L1175="", $M1175=""), "", MIN(IF($L$11:$L$2510=$L1175, $M$11:$M$2510)))</f>
        <v/>
      </c>
      <c r="S1175" s="18" t="str">
        <f t="array" ref="S1175">IF(OR($L1175="", $M1175=""), "", AVERAGEIF($L$11:$L$2510, $L1175, $M$11:$M$2510))</f>
        <v/>
      </c>
      <c r="T1175" s="21" t="str">
        <f t="array" ref="T1175">IF(OR($L1175="", $M1175=""), "", MAX(IF($L$11:$L$2510=$L1175, $M$11:$M$2510)))</f>
        <v/>
      </c>
      <c r="U1175" s="97"/>
      <c r="W1175" s="26" t="str">
        <f t="shared" si="201"/>
        <v/>
      </c>
      <c r="X1175" s="26" t="str">
        <f t="shared" si="202"/>
        <v/>
      </c>
      <c r="Z1175" s="48" t="str">
        <f>IFERROR(INDEX('Standard Runs'!$E$11:$E$65, MATCH($L1175, 'Standard Runs'!$D$11:$D$65, 0)), "")</f>
        <v/>
      </c>
      <c r="AB1175" s="26" t="str">
        <f t="shared" si="203"/>
        <v/>
      </c>
      <c r="AC1175" s="26" t="str">
        <f t="shared" si="204"/>
        <v/>
      </c>
      <c r="AE1175" s="26" t="str">
        <f t="shared" si="205"/>
        <v/>
      </c>
      <c r="AG1175" s="26" t="str">
        <f>IF($D1175="", "", COUNTIF($D$11:$D$2510, "&gt;"&amp;$D1175)+1+COUNTIF($D$11:$D1175, $D1175)-1)</f>
        <v/>
      </c>
      <c r="AH1175" s="92" t="str">
        <f t="shared" si="206"/>
        <v/>
      </c>
      <c r="AJ1175" s="26" t="str">
        <f t="shared" si="207"/>
        <v/>
      </c>
      <c r="AK1175" s="26" t="str">
        <f t="shared" si="208"/>
        <v/>
      </c>
    </row>
    <row r="1176" spans="1:37" x14ac:dyDescent="0.25">
      <c r="A1176" s="97"/>
      <c r="B1176" s="26" t="str">
        <f t="shared" si="198"/>
        <v/>
      </c>
      <c r="C1176" s="97"/>
      <c r="D1176" s="123"/>
      <c r="E1176" s="124"/>
      <c r="F1176" s="125"/>
      <c r="G1176" s="97"/>
      <c r="H1176" s="24" t="str">
        <f>IF($E1176="", "", IFERROR(ROUND($E1176*INDEX('Intro &amp; Setup'!$BY$8:$BY$9, MATCH($E$8, 'Intro &amp; Setup'!$BX$8:$BX$9, 0)), 2), ""))</f>
        <v/>
      </c>
      <c r="I1176" s="18" t="str">
        <f>IF(OR($E1176="", $F1176=""), "", IF($E$8='Intro &amp; Setup'!$BX$9, $F1176/$E1176, IF($H$8='Intro &amp; Setup'!$BX$9, $F1176/$H1176, "")))</f>
        <v/>
      </c>
      <c r="J1176" s="21" t="str">
        <f>IF(OR($E1176="", $F1176=""), "", IF($E$8='Intro &amp; Setup'!$BX$8, $F1176/$E1176, IF($H$8='Intro &amp; Setup'!$BX$8, $F1176/$H1176, "")))</f>
        <v/>
      </c>
      <c r="K1176" s="97"/>
      <c r="L1176" s="42" t="str">
        <f t="array" ref="L1176">IF($W1176="", "", IFERROR(INDEX('Standard Runs'!$D$11:$D$65, MATCH(1, ('Standard Runs'!$F$11:$F$65&lt;=E1176)*('Standard Runs'!$G$11:$G$65&gt;=E1176), 0)), ""))</f>
        <v/>
      </c>
      <c r="M1176" s="45" t="str">
        <f t="shared" si="199"/>
        <v/>
      </c>
      <c r="N1176" s="97"/>
      <c r="O1176" s="52" t="str">
        <f t="shared" si="200"/>
        <v/>
      </c>
      <c r="P1176" s="53" t="str">
        <f>IF(OR($L1176="", $M1176=""), "", COUNTIFS($L$11:$L$2510, $L1176, $M$11:$M$2510, "&lt;"&amp;$M1176)+1+COUNTIFS($L$11:$L1176, $L1176, $M$11:$M1176, $M1176)-1)</f>
        <v/>
      </c>
      <c r="Q1176" s="97"/>
      <c r="R1176" s="57" t="str">
        <f t="array" ref="R1176">IF(OR($L1176="", $M1176=""), "", MIN(IF($L$11:$L$2510=$L1176, $M$11:$M$2510)))</f>
        <v/>
      </c>
      <c r="S1176" s="18" t="str">
        <f t="array" ref="S1176">IF(OR($L1176="", $M1176=""), "", AVERAGEIF($L$11:$L$2510, $L1176, $M$11:$M$2510))</f>
        <v/>
      </c>
      <c r="T1176" s="21" t="str">
        <f t="array" ref="T1176">IF(OR($L1176="", $M1176=""), "", MAX(IF($L$11:$L$2510=$L1176, $M$11:$M$2510)))</f>
        <v/>
      </c>
      <c r="U1176" s="97"/>
      <c r="W1176" s="26" t="str">
        <f t="shared" si="201"/>
        <v/>
      </c>
      <c r="X1176" s="26" t="str">
        <f t="shared" si="202"/>
        <v/>
      </c>
      <c r="Z1176" s="48" t="str">
        <f>IFERROR(INDEX('Standard Runs'!$E$11:$E$65, MATCH($L1176, 'Standard Runs'!$D$11:$D$65, 0)), "")</f>
        <v/>
      </c>
      <c r="AB1176" s="26" t="str">
        <f t="shared" si="203"/>
        <v/>
      </c>
      <c r="AC1176" s="26" t="str">
        <f t="shared" si="204"/>
        <v/>
      </c>
      <c r="AE1176" s="26" t="str">
        <f t="shared" si="205"/>
        <v/>
      </c>
      <c r="AG1176" s="26" t="str">
        <f>IF($D1176="", "", COUNTIF($D$11:$D$2510, "&gt;"&amp;$D1176)+1+COUNTIF($D$11:$D1176, $D1176)-1)</f>
        <v/>
      </c>
      <c r="AH1176" s="92" t="str">
        <f t="shared" si="206"/>
        <v/>
      </c>
      <c r="AJ1176" s="26" t="str">
        <f t="shared" si="207"/>
        <v/>
      </c>
      <c r="AK1176" s="26" t="str">
        <f t="shared" si="208"/>
        <v/>
      </c>
    </row>
    <row r="1177" spans="1:37" x14ac:dyDescent="0.25">
      <c r="A1177" s="97"/>
      <c r="B1177" s="26" t="str">
        <f t="shared" si="198"/>
        <v/>
      </c>
      <c r="C1177" s="97"/>
      <c r="D1177" s="123"/>
      <c r="E1177" s="124"/>
      <c r="F1177" s="125"/>
      <c r="G1177" s="97"/>
      <c r="H1177" s="24" t="str">
        <f>IF($E1177="", "", IFERROR(ROUND($E1177*INDEX('Intro &amp; Setup'!$BY$8:$BY$9, MATCH($E$8, 'Intro &amp; Setup'!$BX$8:$BX$9, 0)), 2), ""))</f>
        <v/>
      </c>
      <c r="I1177" s="18" t="str">
        <f>IF(OR($E1177="", $F1177=""), "", IF($E$8='Intro &amp; Setup'!$BX$9, $F1177/$E1177, IF($H$8='Intro &amp; Setup'!$BX$9, $F1177/$H1177, "")))</f>
        <v/>
      </c>
      <c r="J1177" s="21" t="str">
        <f>IF(OR($E1177="", $F1177=""), "", IF($E$8='Intro &amp; Setup'!$BX$8, $F1177/$E1177, IF($H$8='Intro &amp; Setup'!$BX$8, $F1177/$H1177, "")))</f>
        <v/>
      </c>
      <c r="K1177" s="97"/>
      <c r="L1177" s="42" t="str">
        <f t="array" ref="L1177">IF($W1177="", "", IFERROR(INDEX('Standard Runs'!$D$11:$D$65, MATCH(1, ('Standard Runs'!$F$11:$F$65&lt;=E1177)*('Standard Runs'!$G$11:$G$65&gt;=E1177), 0)), ""))</f>
        <v/>
      </c>
      <c r="M1177" s="45" t="str">
        <f t="shared" si="199"/>
        <v/>
      </c>
      <c r="N1177" s="97"/>
      <c r="O1177" s="52" t="str">
        <f t="shared" si="200"/>
        <v/>
      </c>
      <c r="P1177" s="53" t="str">
        <f>IF(OR($L1177="", $M1177=""), "", COUNTIFS($L$11:$L$2510, $L1177, $M$11:$M$2510, "&lt;"&amp;$M1177)+1+COUNTIFS($L$11:$L1177, $L1177, $M$11:$M1177, $M1177)-1)</f>
        <v/>
      </c>
      <c r="Q1177" s="97"/>
      <c r="R1177" s="57" t="str">
        <f t="array" ref="R1177">IF(OR($L1177="", $M1177=""), "", MIN(IF($L$11:$L$2510=$L1177, $M$11:$M$2510)))</f>
        <v/>
      </c>
      <c r="S1177" s="18" t="str">
        <f t="array" ref="S1177">IF(OR($L1177="", $M1177=""), "", AVERAGEIF($L$11:$L$2510, $L1177, $M$11:$M$2510))</f>
        <v/>
      </c>
      <c r="T1177" s="21" t="str">
        <f t="array" ref="T1177">IF(OR($L1177="", $M1177=""), "", MAX(IF($L$11:$L$2510=$L1177, $M$11:$M$2510)))</f>
        <v/>
      </c>
      <c r="U1177" s="97"/>
      <c r="W1177" s="26" t="str">
        <f t="shared" si="201"/>
        <v/>
      </c>
      <c r="X1177" s="26" t="str">
        <f t="shared" si="202"/>
        <v/>
      </c>
      <c r="Z1177" s="48" t="str">
        <f>IFERROR(INDEX('Standard Runs'!$E$11:$E$65, MATCH($L1177, 'Standard Runs'!$D$11:$D$65, 0)), "")</f>
        <v/>
      </c>
      <c r="AB1177" s="26" t="str">
        <f t="shared" si="203"/>
        <v/>
      </c>
      <c r="AC1177" s="26" t="str">
        <f t="shared" si="204"/>
        <v/>
      </c>
      <c r="AE1177" s="26" t="str">
        <f t="shared" si="205"/>
        <v/>
      </c>
      <c r="AG1177" s="26" t="str">
        <f>IF($D1177="", "", COUNTIF($D$11:$D$2510, "&gt;"&amp;$D1177)+1+COUNTIF($D$11:$D1177, $D1177)-1)</f>
        <v/>
      </c>
      <c r="AH1177" s="92" t="str">
        <f t="shared" si="206"/>
        <v/>
      </c>
      <c r="AJ1177" s="26" t="str">
        <f t="shared" si="207"/>
        <v/>
      </c>
      <c r="AK1177" s="26" t="str">
        <f t="shared" si="208"/>
        <v/>
      </c>
    </row>
    <row r="1178" spans="1:37" x14ac:dyDescent="0.25">
      <c r="A1178" s="97"/>
      <c r="B1178" s="26" t="str">
        <f t="shared" si="198"/>
        <v/>
      </c>
      <c r="C1178" s="97"/>
      <c r="D1178" s="123"/>
      <c r="E1178" s="124"/>
      <c r="F1178" s="125"/>
      <c r="G1178" s="97"/>
      <c r="H1178" s="24" t="str">
        <f>IF($E1178="", "", IFERROR(ROUND($E1178*INDEX('Intro &amp; Setup'!$BY$8:$BY$9, MATCH($E$8, 'Intro &amp; Setup'!$BX$8:$BX$9, 0)), 2), ""))</f>
        <v/>
      </c>
      <c r="I1178" s="18" t="str">
        <f>IF(OR($E1178="", $F1178=""), "", IF($E$8='Intro &amp; Setup'!$BX$9, $F1178/$E1178, IF($H$8='Intro &amp; Setup'!$BX$9, $F1178/$H1178, "")))</f>
        <v/>
      </c>
      <c r="J1178" s="21" t="str">
        <f>IF(OR($E1178="", $F1178=""), "", IF($E$8='Intro &amp; Setup'!$BX$8, $F1178/$E1178, IF($H$8='Intro &amp; Setup'!$BX$8, $F1178/$H1178, "")))</f>
        <v/>
      </c>
      <c r="K1178" s="97"/>
      <c r="L1178" s="42" t="str">
        <f t="array" ref="L1178">IF($W1178="", "", IFERROR(INDEX('Standard Runs'!$D$11:$D$65, MATCH(1, ('Standard Runs'!$F$11:$F$65&lt;=E1178)*('Standard Runs'!$G$11:$G$65&gt;=E1178), 0)), ""))</f>
        <v/>
      </c>
      <c r="M1178" s="45" t="str">
        <f t="shared" si="199"/>
        <v/>
      </c>
      <c r="N1178" s="97"/>
      <c r="O1178" s="52" t="str">
        <f t="shared" si="200"/>
        <v/>
      </c>
      <c r="P1178" s="53" t="str">
        <f>IF(OR($L1178="", $M1178=""), "", COUNTIFS($L$11:$L$2510, $L1178, $M$11:$M$2510, "&lt;"&amp;$M1178)+1+COUNTIFS($L$11:$L1178, $L1178, $M$11:$M1178, $M1178)-1)</f>
        <v/>
      </c>
      <c r="Q1178" s="97"/>
      <c r="R1178" s="57" t="str">
        <f t="array" ref="R1178">IF(OR($L1178="", $M1178=""), "", MIN(IF($L$11:$L$2510=$L1178, $M$11:$M$2510)))</f>
        <v/>
      </c>
      <c r="S1178" s="18" t="str">
        <f t="array" ref="S1178">IF(OR($L1178="", $M1178=""), "", AVERAGEIF($L$11:$L$2510, $L1178, $M$11:$M$2510))</f>
        <v/>
      </c>
      <c r="T1178" s="21" t="str">
        <f t="array" ref="T1178">IF(OR($L1178="", $M1178=""), "", MAX(IF($L$11:$L$2510=$L1178, $M$11:$M$2510)))</f>
        <v/>
      </c>
      <c r="U1178" s="97"/>
      <c r="W1178" s="26" t="str">
        <f t="shared" si="201"/>
        <v/>
      </c>
      <c r="X1178" s="26" t="str">
        <f t="shared" si="202"/>
        <v/>
      </c>
      <c r="Z1178" s="48" t="str">
        <f>IFERROR(INDEX('Standard Runs'!$E$11:$E$65, MATCH($L1178, 'Standard Runs'!$D$11:$D$65, 0)), "")</f>
        <v/>
      </c>
      <c r="AB1178" s="26" t="str">
        <f t="shared" si="203"/>
        <v/>
      </c>
      <c r="AC1178" s="26" t="str">
        <f t="shared" si="204"/>
        <v/>
      </c>
      <c r="AE1178" s="26" t="str">
        <f t="shared" si="205"/>
        <v/>
      </c>
      <c r="AG1178" s="26" t="str">
        <f>IF($D1178="", "", COUNTIF($D$11:$D$2510, "&gt;"&amp;$D1178)+1+COUNTIF($D$11:$D1178, $D1178)-1)</f>
        <v/>
      </c>
      <c r="AH1178" s="92" t="str">
        <f t="shared" si="206"/>
        <v/>
      </c>
      <c r="AJ1178" s="26" t="str">
        <f t="shared" si="207"/>
        <v/>
      </c>
      <c r="AK1178" s="26" t="str">
        <f t="shared" si="208"/>
        <v/>
      </c>
    </row>
    <row r="1179" spans="1:37" x14ac:dyDescent="0.25">
      <c r="A1179" s="97"/>
      <c r="B1179" s="26" t="str">
        <f t="shared" si="198"/>
        <v/>
      </c>
      <c r="C1179" s="97"/>
      <c r="D1179" s="123"/>
      <c r="E1179" s="124"/>
      <c r="F1179" s="125"/>
      <c r="G1179" s="97"/>
      <c r="H1179" s="24" t="str">
        <f>IF($E1179="", "", IFERROR(ROUND($E1179*INDEX('Intro &amp; Setup'!$BY$8:$BY$9, MATCH($E$8, 'Intro &amp; Setup'!$BX$8:$BX$9, 0)), 2), ""))</f>
        <v/>
      </c>
      <c r="I1179" s="18" t="str">
        <f>IF(OR($E1179="", $F1179=""), "", IF($E$8='Intro &amp; Setup'!$BX$9, $F1179/$E1179, IF($H$8='Intro &amp; Setup'!$BX$9, $F1179/$H1179, "")))</f>
        <v/>
      </c>
      <c r="J1179" s="21" t="str">
        <f>IF(OR($E1179="", $F1179=""), "", IF($E$8='Intro &amp; Setup'!$BX$8, $F1179/$E1179, IF($H$8='Intro &amp; Setup'!$BX$8, $F1179/$H1179, "")))</f>
        <v/>
      </c>
      <c r="K1179" s="97"/>
      <c r="L1179" s="42" t="str">
        <f t="array" ref="L1179">IF($W1179="", "", IFERROR(INDEX('Standard Runs'!$D$11:$D$65, MATCH(1, ('Standard Runs'!$F$11:$F$65&lt;=E1179)*('Standard Runs'!$G$11:$G$65&gt;=E1179), 0)), ""))</f>
        <v/>
      </c>
      <c r="M1179" s="45" t="str">
        <f t="shared" si="199"/>
        <v/>
      </c>
      <c r="N1179" s="97"/>
      <c r="O1179" s="52" t="str">
        <f t="shared" si="200"/>
        <v/>
      </c>
      <c r="P1179" s="53" t="str">
        <f>IF(OR($L1179="", $M1179=""), "", COUNTIFS($L$11:$L$2510, $L1179, $M$11:$M$2510, "&lt;"&amp;$M1179)+1+COUNTIFS($L$11:$L1179, $L1179, $M$11:$M1179, $M1179)-1)</f>
        <v/>
      </c>
      <c r="Q1179" s="97"/>
      <c r="R1179" s="57" t="str">
        <f t="array" ref="R1179">IF(OR($L1179="", $M1179=""), "", MIN(IF($L$11:$L$2510=$L1179, $M$11:$M$2510)))</f>
        <v/>
      </c>
      <c r="S1179" s="18" t="str">
        <f t="array" ref="S1179">IF(OR($L1179="", $M1179=""), "", AVERAGEIF($L$11:$L$2510, $L1179, $M$11:$M$2510))</f>
        <v/>
      </c>
      <c r="T1179" s="21" t="str">
        <f t="array" ref="T1179">IF(OR($L1179="", $M1179=""), "", MAX(IF($L$11:$L$2510=$L1179, $M$11:$M$2510)))</f>
        <v/>
      </c>
      <c r="U1179" s="97"/>
      <c r="W1179" s="26" t="str">
        <f t="shared" si="201"/>
        <v/>
      </c>
      <c r="X1179" s="26" t="str">
        <f t="shared" si="202"/>
        <v/>
      </c>
      <c r="Z1179" s="48" t="str">
        <f>IFERROR(INDEX('Standard Runs'!$E$11:$E$65, MATCH($L1179, 'Standard Runs'!$D$11:$D$65, 0)), "")</f>
        <v/>
      </c>
      <c r="AB1179" s="26" t="str">
        <f t="shared" si="203"/>
        <v/>
      </c>
      <c r="AC1179" s="26" t="str">
        <f t="shared" si="204"/>
        <v/>
      </c>
      <c r="AE1179" s="26" t="str">
        <f t="shared" si="205"/>
        <v/>
      </c>
      <c r="AG1179" s="26" t="str">
        <f>IF($D1179="", "", COUNTIF($D$11:$D$2510, "&gt;"&amp;$D1179)+1+COUNTIF($D$11:$D1179, $D1179)-1)</f>
        <v/>
      </c>
      <c r="AH1179" s="92" t="str">
        <f t="shared" si="206"/>
        <v/>
      </c>
      <c r="AJ1179" s="26" t="str">
        <f t="shared" si="207"/>
        <v/>
      </c>
      <c r="AK1179" s="26" t="str">
        <f t="shared" si="208"/>
        <v/>
      </c>
    </row>
    <row r="1180" spans="1:37" x14ac:dyDescent="0.25">
      <c r="A1180" s="97"/>
      <c r="B1180" s="26" t="str">
        <f t="shared" si="198"/>
        <v/>
      </c>
      <c r="C1180" s="97"/>
      <c r="D1180" s="123"/>
      <c r="E1180" s="124"/>
      <c r="F1180" s="125"/>
      <c r="G1180" s="97"/>
      <c r="H1180" s="24" t="str">
        <f>IF($E1180="", "", IFERROR(ROUND($E1180*INDEX('Intro &amp; Setup'!$BY$8:$BY$9, MATCH($E$8, 'Intro &amp; Setup'!$BX$8:$BX$9, 0)), 2), ""))</f>
        <v/>
      </c>
      <c r="I1180" s="18" t="str">
        <f>IF(OR($E1180="", $F1180=""), "", IF($E$8='Intro &amp; Setup'!$BX$9, $F1180/$E1180, IF($H$8='Intro &amp; Setup'!$BX$9, $F1180/$H1180, "")))</f>
        <v/>
      </c>
      <c r="J1180" s="21" t="str">
        <f>IF(OR($E1180="", $F1180=""), "", IF($E$8='Intro &amp; Setup'!$BX$8, $F1180/$E1180, IF($H$8='Intro &amp; Setup'!$BX$8, $F1180/$H1180, "")))</f>
        <v/>
      </c>
      <c r="K1180" s="97"/>
      <c r="L1180" s="42" t="str">
        <f t="array" ref="L1180">IF($W1180="", "", IFERROR(INDEX('Standard Runs'!$D$11:$D$65, MATCH(1, ('Standard Runs'!$F$11:$F$65&lt;=E1180)*('Standard Runs'!$G$11:$G$65&gt;=E1180), 0)), ""))</f>
        <v/>
      </c>
      <c r="M1180" s="45" t="str">
        <f t="shared" si="199"/>
        <v/>
      </c>
      <c r="N1180" s="97"/>
      <c r="O1180" s="52" t="str">
        <f t="shared" si="200"/>
        <v/>
      </c>
      <c r="P1180" s="53" t="str">
        <f>IF(OR($L1180="", $M1180=""), "", COUNTIFS($L$11:$L$2510, $L1180, $M$11:$M$2510, "&lt;"&amp;$M1180)+1+COUNTIFS($L$11:$L1180, $L1180, $M$11:$M1180, $M1180)-1)</f>
        <v/>
      </c>
      <c r="Q1180" s="97"/>
      <c r="R1180" s="57" t="str">
        <f t="array" ref="R1180">IF(OR($L1180="", $M1180=""), "", MIN(IF($L$11:$L$2510=$L1180, $M$11:$M$2510)))</f>
        <v/>
      </c>
      <c r="S1180" s="18" t="str">
        <f t="array" ref="S1180">IF(OR($L1180="", $M1180=""), "", AVERAGEIF($L$11:$L$2510, $L1180, $M$11:$M$2510))</f>
        <v/>
      </c>
      <c r="T1180" s="21" t="str">
        <f t="array" ref="T1180">IF(OR($L1180="", $M1180=""), "", MAX(IF($L$11:$L$2510=$L1180, $M$11:$M$2510)))</f>
        <v/>
      </c>
      <c r="U1180" s="97"/>
      <c r="W1180" s="26" t="str">
        <f t="shared" si="201"/>
        <v/>
      </c>
      <c r="X1180" s="26" t="str">
        <f t="shared" si="202"/>
        <v/>
      </c>
      <c r="Z1180" s="48" t="str">
        <f>IFERROR(INDEX('Standard Runs'!$E$11:$E$65, MATCH($L1180, 'Standard Runs'!$D$11:$D$65, 0)), "")</f>
        <v/>
      </c>
      <c r="AB1180" s="26" t="str">
        <f t="shared" si="203"/>
        <v/>
      </c>
      <c r="AC1180" s="26" t="str">
        <f t="shared" si="204"/>
        <v/>
      </c>
      <c r="AE1180" s="26" t="str">
        <f t="shared" si="205"/>
        <v/>
      </c>
      <c r="AG1180" s="26" t="str">
        <f>IF($D1180="", "", COUNTIF($D$11:$D$2510, "&gt;"&amp;$D1180)+1+COUNTIF($D$11:$D1180, $D1180)-1)</f>
        <v/>
      </c>
      <c r="AH1180" s="92" t="str">
        <f t="shared" si="206"/>
        <v/>
      </c>
      <c r="AJ1180" s="26" t="str">
        <f t="shared" si="207"/>
        <v/>
      </c>
      <c r="AK1180" s="26" t="str">
        <f t="shared" si="208"/>
        <v/>
      </c>
    </row>
    <row r="1181" spans="1:37" x14ac:dyDescent="0.25">
      <c r="A1181" s="97"/>
      <c r="B1181" s="26" t="str">
        <f t="shared" si="198"/>
        <v/>
      </c>
      <c r="C1181" s="97"/>
      <c r="D1181" s="123"/>
      <c r="E1181" s="124"/>
      <c r="F1181" s="125"/>
      <c r="G1181" s="97"/>
      <c r="H1181" s="24" t="str">
        <f>IF($E1181="", "", IFERROR(ROUND($E1181*INDEX('Intro &amp; Setup'!$BY$8:$BY$9, MATCH($E$8, 'Intro &amp; Setup'!$BX$8:$BX$9, 0)), 2), ""))</f>
        <v/>
      </c>
      <c r="I1181" s="18" t="str">
        <f>IF(OR($E1181="", $F1181=""), "", IF($E$8='Intro &amp; Setup'!$BX$9, $F1181/$E1181, IF($H$8='Intro &amp; Setup'!$BX$9, $F1181/$H1181, "")))</f>
        <v/>
      </c>
      <c r="J1181" s="21" t="str">
        <f>IF(OR($E1181="", $F1181=""), "", IF($E$8='Intro &amp; Setup'!$BX$8, $F1181/$E1181, IF($H$8='Intro &amp; Setup'!$BX$8, $F1181/$H1181, "")))</f>
        <v/>
      </c>
      <c r="K1181" s="97"/>
      <c r="L1181" s="42" t="str">
        <f t="array" ref="L1181">IF($W1181="", "", IFERROR(INDEX('Standard Runs'!$D$11:$D$65, MATCH(1, ('Standard Runs'!$F$11:$F$65&lt;=E1181)*('Standard Runs'!$G$11:$G$65&gt;=E1181), 0)), ""))</f>
        <v/>
      </c>
      <c r="M1181" s="45" t="str">
        <f t="shared" si="199"/>
        <v/>
      </c>
      <c r="N1181" s="97"/>
      <c r="O1181" s="52" t="str">
        <f t="shared" si="200"/>
        <v/>
      </c>
      <c r="P1181" s="53" t="str">
        <f>IF(OR($L1181="", $M1181=""), "", COUNTIFS($L$11:$L$2510, $L1181, $M$11:$M$2510, "&lt;"&amp;$M1181)+1+COUNTIFS($L$11:$L1181, $L1181, $M$11:$M1181, $M1181)-1)</f>
        <v/>
      </c>
      <c r="Q1181" s="97"/>
      <c r="R1181" s="57" t="str">
        <f t="array" ref="R1181">IF(OR($L1181="", $M1181=""), "", MIN(IF($L$11:$L$2510=$L1181, $M$11:$M$2510)))</f>
        <v/>
      </c>
      <c r="S1181" s="18" t="str">
        <f t="array" ref="S1181">IF(OR($L1181="", $M1181=""), "", AVERAGEIF($L$11:$L$2510, $L1181, $M$11:$M$2510))</f>
        <v/>
      </c>
      <c r="T1181" s="21" t="str">
        <f t="array" ref="T1181">IF(OR($L1181="", $M1181=""), "", MAX(IF($L$11:$L$2510=$L1181, $M$11:$M$2510)))</f>
        <v/>
      </c>
      <c r="U1181" s="97"/>
      <c r="W1181" s="26" t="str">
        <f t="shared" si="201"/>
        <v/>
      </c>
      <c r="X1181" s="26" t="str">
        <f t="shared" si="202"/>
        <v/>
      </c>
      <c r="Z1181" s="48" t="str">
        <f>IFERROR(INDEX('Standard Runs'!$E$11:$E$65, MATCH($L1181, 'Standard Runs'!$D$11:$D$65, 0)), "")</f>
        <v/>
      </c>
      <c r="AB1181" s="26" t="str">
        <f t="shared" si="203"/>
        <v/>
      </c>
      <c r="AC1181" s="26" t="str">
        <f t="shared" si="204"/>
        <v/>
      </c>
      <c r="AE1181" s="26" t="str">
        <f t="shared" si="205"/>
        <v/>
      </c>
      <c r="AG1181" s="26" t="str">
        <f>IF($D1181="", "", COUNTIF($D$11:$D$2510, "&gt;"&amp;$D1181)+1+COUNTIF($D$11:$D1181, $D1181)-1)</f>
        <v/>
      </c>
      <c r="AH1181" s="92" t="str">
        <f t="shared" si="206"/>
        <v/>
      </c>
      <c r="AJ1181" s="26" t="str">
        <f t="shared" si="207"/>
        <v/>
      </c>
      <c r="AK1181" s="26" t="str">
        <f t="shared" si="208"/>
        <v/>
      </c>
    </row>
    <row r="1182" spans="1:37" x14ac:dyDescent="0.25">
      <c r="A1182" s="97"/>
      <c r="B1182" s="26" t="str">
        <f t="shared" si="198"/>
        <v/>
      </c>
      <c r="C1182" s="97"/>
      <c r="D1182" s="123"/>
      <c r="E1182" s="124"/>
      <c r="F1182" s="125"/>
      <c r="G1182" s="97"/>
      <c r="H1182" s="24" t="str">
        <f>IF($E1182="", "", IFERROR(ROUND($E1182*INDEX('Intro &amp; Setup'!$BY$8:$BY$9, MATCH($E$8, 'Intro &amp; Setup'!$BX$8:$BX$9, 0)), 2), ""))</f>
        <v/>
      </c>
      <c r="I1182" s="18" t="str">
        <f>IF(OR($E1182="", $F1182=""), "", IF($E$8='Intro &amp; Setup'!$BX$9, $F1182/$E1182, IF($H$8='Intro &amp; Setup'!$BX$9, $F1182/$H1182, "")))</f>
        <v/>
      </c>
      <c r="J1182" s="21" t="str">
        <f>IF(OR($E1182="", $F1182=""), "", IF($E$8='Intro &amp; Setup'!$BX$8, $F1182/$E1182, IF($H$8='Intro &amp; Setup'!$BX$8, $F1182/$H1182, "")))</f>
        <v/>
      </c>
      <c r="K1182" s="97"/>
      <c r="L1182" s="42" t="str">
        <f t="array" ref="L1182">IF($W1182="", "", IFERROR(INDEX('Standard Runs'!$D$11:$D$65, MATCH(1, ('Standard Runs'!$F$11:$F$65&lt;=E1182)*('Standard Runs'!$G$11:$G$65&gt;=E1182), 0)), ""))</f>
        <v/>
      </c>
      <c r="M1182" s="45" t="str">
        <f t="shared" si="199"/>
        <v/>
      </c>
      <c r="N1182" s="97"/>
      <c r="O1182" s="52" t="str">
        <f t="shared" si="200"/>
        <v/>
      </c>
      <c r="P1182" s="53" t="str">
        <f>IF(OR($L1182="", $M1182=""), "", COUNTIFS($L$11:$L$2510, $L1182, $M$11:$M$2510, "&lt;"&amp;$M1182)+1+COUNTIFS($L$11:$L1182, $L1182, $M$11:$M1182, $M1182)-1)</f>
        <v/>
      </c>
      <c r="Q1182" s="97"/>
      <c r="R1182" s="57" t="str">
        <f t="array" ref="R1182">IF(OR($L1182="", $M1182=""), "", MIN(IF($L$11:$L$2510=$L1182, $M$11:$M$2510)))</f>
        <v/>
      </c>
      <c r="S1182" s="18" t="str">
        <f t="array" ref="S1182">IF(OR($L1182="", $M1182=""), "", AVERAGEIF($L$11:$L$2510, $L1182, $M$11:$M$2510))</f>
        <v/>
      </c>
      <c r="T1182" s="21" t="str">
        <f t="array" ref="T1182">IF(OR($L1182="", $M1182=""), "", MAX(IF($L$11:$L$2510=$L1182, $M$11:$M$2510)))</f>
        <v/>
      </c>
      <c r="U1182" s="97"/>
      <c r="W1182" s="26" t="str">
        <f t="shared" si="201"/>
        <v/>
      </c>
      <c r="X1182" s="26" t="str">
        <f t="shared" si="202"/>
        <v/>
      </c>
      <c r="Z1182" s="48" t="str">
        <f>IFERROR(INDEX('Standard Runs'!$E$11:$E$65, MATCH($L1182, 'Standard Runs'!$D$11:$D$65, 0)), "")</f>
        <v/>
      </c>
      <c r="AB1182" s="26" t="str">
        <f t="shared" si="203"/>
        <v/>
      </c>
      <c r="AC1182" s="26" t="str">
        <f t="shared" si="204"/>
        <v/>
      </c>
      <c r="AE1182" s="26" t="str">
        <f t="shared" si="205"/>
        <v/>
      </c>
      <c r="AG1182" s="26" t="str">
        <f>IF($D1182="", "", COUNTIF($D$11:$D$2510, "&gt;"&amp;$D1182)+1+COUNTIF($D$11:$D1182, $D1182)-1)</f>
        <v/>
      </c>
      <c r="AH1182" s="92" t="str">
        <f t="shared" si="206"/>
        <v/>
      </c>
      <c r="AJ1182" s="26" t="str">
        <f t="shared" si="207"/>
        <v/>
      </c>
      <c r="AK1182" s="26" t="str">
        <f t="shared" si="208"/>
        <v/>
      </c>
    </row>
    <row r="1183" spans="1:37" x14ac:dyDescent="0.25">
      <c r="A1183" s="97"/>
      <c r="B1183" s="26" t="str">
        <f t="shared" si="198"/>
        <v/>
      </c>
      <c r="C1183" s="97"/>
      <c r="D1183" s="123"/>
      <c r="E1183" s="124"/>
      <c r="F1183" s="125"/>
      <c r="G1183" s="97"/>
      <c r="H1183" s="24" t="str">
        <f>IF($E1183="", "", IFERROR(ROUND($E1183*INDEX('Intro &amp; Setup'!$BY$8:$BY$9, MATCH($E$8, 'Intro &amp; Setup'!$BX$8:$BX$9, 0)), 2), ""))</f>
        <v/>
      </c>
      <c r="I1183" s="18" t="str">
        <f>IF(OR($E1183="", $F1183=""), "", IF($E$8='Intro &amp; Setup'!$BX$9, $F1183/$E1183, IF($H$8='Intro &amp; Setup'!$BX$9, $F1183/$H1183, "")))</f>
        <v/>
      </c>
      <c r="J1183" s="21" t="str">
        <f>IF(OR($E1183="", $F1183=""), "", IF($E$8='Intro &amp; Setup'!$BX$8, $F1183/$E1183, IF($H$8='Intro &amp; Setup'!$BX$8, $F1183/$H1183, "")))</f>
        <v/>
      </c>
      <c r="K1183" s="97"/>
      <c r="L1183" s="42" t="str">
        <f t="array" ref="L1183">IF($W1183="", "", IFERROR(INDEX('Standard Runs'!$D$11:$D$65, MATCH(1, ('Standard Runs'!$F$11:$F$65&lt;=E1183)*('Standard Runs'!$G$11:$G$65&gt;=E1183), 0)), ""))</f>
        <v/>
      </c>
      <c r="M1183" s="45" t="str">
        <f t="shared" si="199"/>
        <v/>
      </c>
      <c r="N1183" s="97"/>
      <c r="O1183" s="52" t="str">
        <f t="shared" si="200"/>
        <v/>
      </c>
      <c r="P1183" s="53" t="str">
        <f>IF(OR($L1183="", $M1183=""), "", COUNTIFS($L$11:$L$2510, $L1183, $M$11:$M$2510, "&lt;"&amp;$M1183)+1+COUNTIFS($L$11:$L1183, $L1183, $M$11:$M1183, $M1183)-1)</f>
        <v/>
      </c>
      <c r="Q1183" s="97"/>
      <c r="R1183" s="57" t="str">
        <f t="array" ref="R1183">IF(OR($L1183="", $M1183=""), "", MIN(IF($L$11:$L$2510=$L1183, $M$11:$M$2510)))</f>
        <v/>
      </c>
      <c r="S1183" s="18" t="str">
        <f t="array" ref="S1183">IF(OR($L1183="", $M1183=""), "", AVERAGEIF($L$11:$L$2510, $L1183, $M$11:$M$2510))</f>
        <v/>
      </c>
      <c r="T1183" s="21" t="str">
        <f t="array" ref="T1183">IF(OR($L1183="", $M1183=""), "", MAX(IF($L$11:$L$2510=$L1183, $M$11:$M$2510)))</f>
        <v/>
      </c>
      <c r="U1183" s="97"/>
      <c r="W1183" s="26" t="str">
        <f t="shared" si="201"/>
        <v/>
      </c>
      <c r="X1183" s="26" t="str">
        <f t="shared" si="202"/>
        <v/>
      </c>
      <c r="Z1183" s="48" t="str">
        <f>IFERROR(INDEX('Standard Runs'!$E$11:$E$65, MATCH($L1183, 'Standard Runs'!$D$11:$D$65, 0)), "")</f>
        <v/>
      </c>
      <c r="AB1183" s="26" t="str">
        <f t="shared" si="203"/>
        <v/>
      </c>
      <c r="AC1183" s="26" t="str">
        <f t="shared" si="204"/>
        <v/>
      </c>
      <c r="AE1183" s="26" t="str">
        <f t="shared" si="205"/>
        <v/>
      </c>
      <c r="AG1183" s="26" t="str">
        <f>IF($D1183="", "", COUNTIF($D$11:$D$2510, "&gt;"&amp;$D1183)+1+COUNTIF($D$11:$D1183, $D1183)-1)</f>
        <v/>
      </c>
      <c r="AH1183" s="92" t="str">
        <f t="shared" si="206"/>
        <v/>
      </c>
      <c r="AJ1183" s="26" t="str">
        <f t="shared" si="207"/>
        <v/>
      </c>
      <c r="AK1183" s="26" t="str">
        <f t="shared" si="208"/>
        <v/>
      </c>
    </row>
    <row r="1184" spans="1:37" x14ac:dyDescent="0.25">
      <c r="A1184" s="97"/>
      <c r="B1184" s="26" t="str">
        <f t="shared" si="198"/>
        <v/>
      </c>
      <c r="C1184" s="97"/>
      <c r="D1184" s="123"/>
      <c r="E1184" s="124"/>
      <c r="F1184" s="125"/>
      <c r="G1184" s="97"/>
      <c r="H1184" s="24" t="str">
        <f>IF($E1184="", "", IFERROR(ROUND($E1184*INDEX('Intro &amp; Setup'!$BY$8:$BY$9, MATCH($E$8, 'Intro &amp; Setup'!$BX$8:$BX$9, 0)), 2), ""))</f>
        <v/>
      </c>
      <c r="I1184" s="18" t="str">
        <f>IF(OR($E1184="", $F1184=""), "", IF($E$8='Intro &amp; Setup'!$BX$9, $F1184/$E1184, IF($H$8='Intro &amp; Setup'!$BX$9, $F1184/$H1184, "")))</f>
        <v/>
      </c>
      <c r="J1184" s="21" t="str">
        <f>IF(OR($E1184="", $F1184=""), "", IF($E$8='Intro &amp; Setup'!$BX$8, $F1184/$E1184, IF($H$8='Intro &amp; Setup'!$BX$8, $F1184/$H1184, "")))</f>
        <v/>
      </c>
      <c r="K1184" s="97"/>
      <c r="L1184" s="42" t="str">
        <f t="array" ref="L1184">IF($W1184="", "", IFERROR(INDEX('Standard Runs'!$D$11:$D$65, MATCH(1, ('Standard Runs'!$F$11:$F$65&lt;=E1184)*('Standard Runs'!$G$11:$G$65&gt;=E1184), 0)), ""))</f>
        <v/>
      </c>
      <c r="M1184" s="45" t="str">
        <f t="shared" si="199"/>
        <v/>
      </c>
      <c r="N1184" s="97"/>
      <c r="O1184" s="52" t="str">
        <f t="shared" si="200"/>
        <v/>
      </c>
      <c r="P1184" s="53" t="str">
        <f>IF(OR($L1184="", $M1184=""), "", COUNTIFS($L$11:$L$2510, $L1184, $M$11:$M$2510, "&lt;"&amp;$M1184)+1+COUNTIFS($L$11:$L1184, $L1184, $M$11:$M1184, $M1184)-1)</f>
        <v/>
      </c>
      <c r="Q1184" s="97"/>
      <c r="R1184" s="57" t="str">
        <f t="array" ref="R1184">IF(OR($L1184="", $M1184=""), "", MIN(IF($L$11:$L$2510=$L1184, $M$11:$M$2510)))</f>
        <v/>
      </c>
      <c r="S1184" s="18" t="str">
        <f t="array" ref="S1184">IF(OR($L1184="", $M1184=""), "", AVERAGEIF($L$11:$L$2510, $L1184, $M$11:$M$2510))</f>
        <v/>
      </c>
      <c r="T1184" s="21" t="str">
        <f t="array" ref="T1184">IF(OR($L1184="", $M1184=""), "", MAX(IF($L$11:$L$2510=$L1184, $M$11:$M$2510)))</f>
        <v/>
      </c>
      <c r="U1184" s="97"/>
      <c r="W1184" s="26" t="str">
        <f t="shared" si="201"/>
        <v/>
      </c>
      <c r="X1184" s="26" t="str">
        <f t="shared" si="202"/>
        <v/>
      </c>
      <c r="Z1184" s="48" t="str">
        <f>IFERROR(INDEX('Standard Runs'!$E$11:$E$65, MATCH($L1184, 'Standard Runs'!$D$11:$D$65, 0)), "")</f>
        <v/>
      </c>
      <c r="AB1184" s="26" t="str">
        <f t="shared" si="203"/>
        <v/>
      </c>
      <c r="AC1184" s="26" t="str">
        <f t="shared" si="204"/>
        <v/>
      </c>
      <c r="AE1184" s="26" t="str">
        <f t="shared" si="205"/>
        <v/>
      </c>
      <c r="AG1184" s="26" t="str">
        <f>IF($D1184="", "", COUNTIF($D$11:$D$2510, "&gt;"&amp;$D1184)+1+COUNTIF($D$11:$D1184, $D1184)-1)</f>
        <v/>
      </c>
      <c r="AH1184" s="92" t="str">
        <f t="shared" si="206"/>
        <v/>
      </c>
      <c r="AJ1184" s="26" t="str">
        <f t="shared" si="207"/>
        <v/>
      </c>
      <c r="AK1184" s="26" t="str">
        <f t="shared" si="208"/>
        <v/>
      </c>
    </row>
    <row r="1185" spans="1:37" x14ac:dyDescent="0.25">
      <c r="A1185" s="97"/>
      <c r="B1185" s="26" t="str">
        <f t="shared" si="198"/>
        <v/>
      </c>
      <c r="C1185" s="97"/>
      <c r="D1185" s="123"/>
      <c r="E1185" s="124"/>
      <c r="F1185" s="125"/>
      <c r="G1185" s="97"/>
      <c r="H1185" s="24" t="str">
        <f>IF($E1185="", "", IFERROR(ROUND($E1185*INDEX('Intro &amp; Setup'!$BY$8:$BY$9, MATCH($E$8, 'Intro &amp; Setup'!$BX$8:$BX$9, 0)), 2), ""))</f>
        <v/>
      </c>
      <c r="I1185" s="18" t="str">
        <f>IF(OR($E1185="", $F1185=""), "", IF($E$8='Intro &amp; Setup'!$BX$9, $F1185/$E1185, IF($H$8='Intro &amp; Setup'!$BX$9, $F1185/$H1185, "")))</f>
        <v/>
      </c>
      <c r="J1185" s="21" t="str">
        <f>IF(OR($E1185="", $F1185=""), "", IF($E$8='Intro &amp; Setup'!$BX$8, $F1185/$E1185, IF($H$8='Intro &amp; Setup'!$BX$8, $F1185/$H1185, "")))</f>
        <v/>
      </c>
      <c r="K1185" s="97"/>
      <c r="L1185" s="42" t="str">
        <f t="array" ref="L1185">IF($W1185="", "", IFERROR(INDEX('Standard Runs'!$D$11:$D$65, MATCH(1, ('Standard Runs'!$F$11:$F$65&lt;=E1185)*('Standard Runs'!$G$11:$G$65&gt;=E1185), 0)), ""))</f>
        <v/>
      </c>
      <c r="M1185" s="45" t="str">
        <f t="shared" si="199"/>
        <v/>
      </c>
      <c r="N1185" s="97"/>
      <c r="O1185" s="52" t="str">
        <f t="shared" si="200"/>
        <v/>
      </c>
      <c r="P1185" s="53" t="str">
        <f>IF(OR($L1185="", $M1185=""), "", COUNTIFS($L$11:$L$2510, $L1185, $M$11:$M$2510, "&lt;"&amp;$M1185)+1+COUNTIFS($L$11:$L1185, $L1185, $M$11:$M1185, $M1185)-1)</f>
        <v/>
      </c>
      <c r="Q1185" s="97"/>
      <c r="R1185" s="57" t="str">
        <f t="array" ref="R1185">IF(OR($L1185="", $M1185=""), "", MIN(IF($L$11:$L$2510=$L1185, $M$11:$M$2510)))</f>
        <v/>
      </c>
      <c r="S1185" s="18" t="str">
        <f t="array" ref="S1185">IF(OR($L1185="", $M1185=""), "", AVERAGEIF($L$11:$L$2510, $L1185, $M$11:$M$2510))</f>
        <v/>
      </c>
      <c r="T1185" s="21" t="str">
        <f t="array" ref="T1185">IF(OR($L1185="", $M1185=""), "", MAX(IF($L$11:$L$2510=$L1185, $M$11:$M$2510)))</f>
        <v/>
      </c>
      <c r="U1185" s="97"/>
      <c r="W1185" s="26" t="str">
        <f t="shared" si="201"/>
        <v/>
      </c>
      <c r="X1185" s="26" t="str">
        <f t="shared" si="202"/>
        <v/>
      </c>
      <c r="Z1185" s="48" t="str">
        <f>IFERROR(INDEX('Standard Runs'!$E$11:$E$65, MATCH($L1185, 'Standard Runs'!$D$11:$D$65, 0)), "")</f>
        <v/>
      </c>
      <c r="AB1185" s="26" t="str">
        <f t="shared" si="203"/>
        <v/>
      </c>
      <c r="AC1185" s="26" t="str">
        <f t="shared" si="204"/>
        <v/>
      </c>
      <c r="AE1185" s="26" t="str">
        <f t="shared" si="205"/>
        <v/>
      </c>
      <c r="AG1185" s="26" t="str">
        <f>IF($D1185="", "", COUNTIF($D$11:$D$2510, "&gt;"&amp;$D1185)+1+COUNTIF($D$11:$D1185, $D1185)-1)</f>
        <v/>
      </c>
      <c r="AH1185" s="92" t="str">
        <f t="shared" si="206"/>
        <v/>
      </c>
      <c r="AJ1185" s="26" t="str">
        <f t="shared" si="207"/>
        <v/>
      </c>
      <c r="AK1185" s="26" t="str">
        <f t="shared" si="208"/>
        <v/>
      </c>
    </row>
    <row r="1186" spans="1:37" x14ac:dyDescent="0.25">
      <c r="A1186" s="97"/>
      <c r="B1186" s="26" t="str">
        <f t="shared" si="198"/>
        <v/>
      </c>
      <c r="C1186" s="97"/>
      <c r="D1186" s="123"/>
      <c r="E1186" s="124"/>
      <c r="F1186" s="125"/>
      <c r="G1186" s="97"/>
      <c r="H1186" s="24" t="str">
        <f>IF($E1186="", "", IFERROR(ROUND($E1186*INDEX('Intro &amp; Setup'!$BY$8:$BY$9, MATCH($E$8, 'Intro &amp; Setup'!$BX$8:$BX$9, 0)), 2), ""))</f>
        <v/>
      </c>
      <c r="I1186" s="18" t="str">
        <f>IF(OR($E1186="", $F1186=""), "", IF($E$8='Intro &amp; Setup'!$BX$9, $F1186/$E1186, IF($H$8='Intro &amp; Setup'!$BX$9, $F1186/$H1186, "")))</f>
        <v/>
      </c>
      <c r="J1186" s="21" t="str">
        <f>IF(OR($E1186="", $F1186=""), "", IF($E$8='Intro &amp; Setup'!$BX$8, $F1186/$E1186, IF($H$8='Intro &amp; Setup'!$BX$8, $F1186/$H1186, "")))</f>
        <v/>
      </c>
      <c r="K1186" s="97"/>
      <c r="L1186" s="42" t="str">
        <f t="array" ref="L1186">IF($W1186="", "", IFERROR(INDEX('Standard Runs'!$D$11:$D$65, MATCH(1, ('Standard Runs'!$F$11:$F$65&lt;=E1186)*('Standard Runs'!$G$11:$G$65&gt;=E1186), 0)), ""))</f>
        <v/>
      </c>
      <c r="M1186" s="45" t="str">
        <f t="shared" si="199"/>
        <v/>
      </c>
      <c r="N1186" s="97"/>
      <c r="O1186" s="52" t="str">
        <f t="shared" si="200"/>
        <v/>
      </c>
      <c r="P1186" s="53" t="str">
        <f>IF(OR($L1186="", $M1186=""), "", COUNTIFS($L$11:$L$2510, $L1186, $M$11:$M$2510, "&lt;"&amp;$M1186)+1+COUNTIFS($L$11:$L1186, $L1186, $M$11:$M1186, $M1186)-1)</f>
        <v/>
      </c>
      <c r="Q1186" s="97"/>
      <c r="R1186" s="57" t="str">
        <f t="array" ref="R1186">IF(OR($L1186="", $M1186=""), "", MIN(IF($L$11:$L$2510=$L1186, $M$11:$M$2510)))</f>
        <v/>
      </c>
      <c r="S1186" s="18" t="str">
        <f t="array" ref="S1186">IF(OR($L1186="", $M1186=""), "", AVERAGEIF($L$11:$L$2510, $L1186, $M$11:$M$2510))</f>
        <v/>
      </c>
      <c r="T1186" s="21" t="str">
        <f t="array" ref="T1186">IF(OR($L1186="", $M1186=""), "", MAX(IF($L$11:$L$2510=$L1186, $M$11:$M$2510)))</f>
        <v/>
      </c>
      <c r="U1186" s="97"/>
      <c r="W1186" s="26" t="str">
        <f t="shared" si="201"/>
        <v/>
      </c>
      <c r="X1186" s="26" t="str">
        <f t="shared" si="202"/>
        <v/>
      </c>
      <c r="Z1186" s="48" t="str">
        <f>IFERROR(INDEX('Standard Runs'!$E$11:$E$65, MATCH($L1186, 'Standard Runs'!$D$11:$D$65, 0)), "")</f>
        <v/>
      </c>
      <c r="AB1186" s="26" t="str">
        <f t="shared" si="203"/>
        <v/>
      </c>
      <c r="AC1186" s="26" t="str">
        <f t="shared" si="204"/>
        <v/>
      </c>
      <c r="AE1186" s="26" t="str">
        <f t="shared" si="205"/>
        <v/>
      </c>
      <c r="AG1186" s="26" t="str">
        <f>IF($D1186="", "", COUNTIF($D$11:$D$2510, "&gt;"&amp;$D1186)+1+COUNTIF($D$11:$D1186, $D1186)-1)</f>
        <v/>
      </c>
      <c r="AH1186" s="92" t="str">
        <f t="shared" si="206"/>
        <v/>
      </c>
      <c r="AJ1186" s="26" t="str">
        <f t="shared" si="207"/>
        <v/>
      </c>
      <c r="AK1186" s="26" t="str">
        <f t="shared" si="208"/>
        <v/>
      </c>
    </row>
    <row r="1187" spans="1:37" x14ac:dyDescent="0.25">
      <c r="A1187" s="97"/>
      <c r="B1187" s="26" t="str">
        <f t="shared" si="198"/>
        <v/>
      </c>
      <c r="C1187" s="97"/>
      <c r="D1187" s="123"/>
      <c r="E1187" s="124"/>
      <c r="F1187" s="125"/>
      <c r="G1187" s="97"/>
      <c r="H1187" s="24" t="str">
        <f>IF($E1187="", "", IFERROR(ROUND($E1187*INDEX('Intro &amp; Setup'!$BY$8:$BY$9, MATCH($E$8, 'Intro &amp; Setup'!$BX$8:$BX$9, 0)), 2), ""))</f>
        <v/>
      </c>
      <c r="I1187" s="18" t="str">
        <f>IF(OR($E1187="", $F1187=""), "", IF($E$8='Intro &amp; Setup'!$BX$9, $F1187/$E1187, IF($H$8='Intro &amp; Setup'!$BX$9, $F1187/$H1187, "")))</f>
        <v/>
      </c>
      <c r="J1187" s="21" t="str">
        <f>IF(OR($E1187="", $F1187=""), "", IF($E$8='Intro &amp; Setup'!$BX$8, $F1187/$E1187, IF($H$8='Intro &amp; Setup'!$BX$8, $F1187/$H1187, "")))</f>
        <v/>
      </c>
      <c r="K1187" s="97"/>
      <c r="L1187" s="42" t="str">
        <f t="array" ref="L1187">IF($W1187="", "", IFERROR(INDEX('Standard Runs'!$D$11:$D$65, MATCH(1, ('Standard Runs'!$F$11:$F$65&lt;=E1187)*('Standard Runs'!$G$11:$G$65&gt;=E1187), 0)), ""))</f>
        <v/>
      </c>
      <c r="M1187" s="45" t="str">
        <f t="shared" si="199"/>
        <v/>
      </c>
      <c r="N1187" s="97"/>
      <c r="O1187" s="52" t="str">
        <f t="shared" si="200"/>
        <v/>
      </c>
      <c r="P1187" s="53" t="str">
        <f>IF(OR($L1187="", $M1187=""), "", COUNTIFS($L$11:$L$2510, $L1187, $M$11:$M$2510, "&lt;"&amp;$M1187)+1+COUNTIFS($L$11:$L1187, $L1187, $M$11:$M1187, $M1187)-1)</f>
        <v/>
      </c>
      <c r="Q1187" s="97"/>
      <c r="R1187" s="57" t="str">
        <f t="array" ref="R1187">IF(OR($L1187="", $M1187=""), "", MIN(IF($L$11:$L$2510=$L1187, $M$11:$M$2510)))</f>
        <v/>
      </c>
      <c r="S1187" s="18" t="str">
        <f t="array" ref="S1187">IF(OR($L1187="", $M1187=""), "", AVERAGEIF($L$11:$L$2510, $L1187, $M$11:$M$2510))</f>
        <v/>
      </c>
      <c r="T1187" s="21" t="str">
        <f t="array" ref="T1187">IF(OR($L1187="", $M1187=""), "", MAX(IF($L$11:$L$2510=$L1187, $M$11:$M$2510)))</f>
        <v/>
      </c>
      <c r="U1187" s="97"/>
      <c r="W1187" s="26" t="str">
        <f t="shared" si="201"/>
        <v/>
      </c>
      <c r="X1187" s="26" t="str">
        <f t="shared" si="202"/>
        <v/>
      </c>
      <c r="Z1187" s="48" t="str">
        <f>IFERROR(INDEX('Standard Runs'!$E$11:$E$65, MATCH($L1187, 'Standard Runs'!$D$11:$D$65, 0)), "")</f>
        <v/>
      </c>
      <c r="AB1187" s="26" t="str">
        <f t="shared" si="203"/>
        <v/>
      </c>
      <c r="AC1187" s="26" t="str">
        <f t="shared" si="204"/>
        <v/>
      </c>
      <c r="AE1187" s="26" t="str">
        <f t="shared" si="205"/>
        <v/>
      </c>
      <c r="AG1187" s="26" t="str">
        <f>IF($D1187="", "", COUNTIF($D$11:$D$2510, "&gt;"&amp;$D1187)+1+COUNTIF($D$11:$D1187, $D1187)-1)</f>
        <v/>
      </c>
      <c r="AH1187" s="92" t="str">
        <f t="shared" si="206"/>
        <v/>
      </c>
      <c r="AJ1187" s="26" t="str">
        <f t="shared" si="207"/>
        <v/>
      </c>
      <c r="AK1187" s="26" t="str">
        <f t="shared" si="208"/>
        <v/>
      </c>
    </row>
    <row r="1188" spans="1:37" x14ac:dyDescent="0.25">
      <c r="A1188" s="97"/>
      <c r="B1188" s="26" t="str">
        <f t="shared" si="198"/>
        <v/>
      </c>
      <c r="C1188" s="97"/>
      <c r="D1188" s="123"/>
      <c r="E1188" s="124"/>
      <c r="F1188" s="125"/>
      <c r="G1188" s="97"/>
      <c r="H1188" s="24" t="str">
        <f>IF($E1188="", "", IFERROR(ROUND($E1188*INDEX('Intro &amp; Setup'!$BY$8:$BY$9, MATCH($E$8, 'Intro &amp; Setup'!$BX$8:$BX$9, 0)), 2), ""))</f>
        <v/>
      </c>
      <c r="I1188" s="18" t="str">
        <f>IF(OR($E1188="", $F1188=""), "", IF($E$8='Intro &amp; Setup'!$BX$9, $F1188/$E1188, IF($H$8='Intro &amp; Setup'!$BX$9, $F1188/$H1188, "")))</f>
        <v/>
      </c>
      <c r="J1188" s="21" t="str">
        <f>IF(OR($E1188="", $F1188=""), "", IF($E$8='Intro &amp; Setup'!$BX$8, $F1188/$E1188, IF($H$8='Intro &amp; Setup'!$BX$8, $F1188/$H1188, "")))</f>
        <v/>
      </c>
      <c r="K1188" s="97"/>
      <c r="L1188" s="42" t="str">
        <f t="array" ref="L1188">IF($W1188="", "", IFERROR(INDEX('Standard Runs'!$D$11:$D$65, MATCH(1, ('Standard Runs'!$F$11:$F$65&lt;=E1188)*('Standard Runs'!$G$11:$G$65&gt;=E1188), 0)), ""))</f>
        <v/>
      </c>
      <c r="M1188" s="45" t="str">
        <f t="shared" si="199"/>
        <v/>
      </c>
      <c r="N1188" s="97"/>
      <c r="O1188" s="52" t="str">
        <f t="shared" si="200"/>
        <v/>
      </c>
      <c r="P1188" s="53" t="str">
        <f>IF(OR($L1188="", $M1188=""), "", COUNTIFS($L$11:$L$2510, $L1188, $M$11:$M$2510, "&lt;"&amp;$M1188)+1+COUNTIFS($L$11:$L1188, $L1188, $M$11:$M1188, $M1188)-1)</f>
        <v/>
      </c>
      <c r="Q1188" s="97"/>
      <c r="R1188" s="57" t="str">
        <f t="array" ref="R1188">IF(OR($L1188="", $M1188=""), "", MIN(IF($L$11:$L$2510=$L1188, $M$11:$M$2510)))</f>
        <v/>
      </c>
      <c r="S1188" s="18" t="str">
        <f t="array" ref="S1188">IF(OR($L1188="", $M1188=""), "", AVERAGEIF($L$11:$L$2510, $L1188, $M$11:$M$2510))</f>
        <v/>
      </c>
      <c r="T1188" s="21" t="str">
        <f t="array" ref="T1188">IF(OR($L1188="", $M1188=""), "", MAX(IF($L$11:$L$2510=$L1188, $M$11:$M$2510)))</f>
        <v/>
      </c>
      <c r="U1188" s="97"/>
      <c r="W1188" s="26" t="str">
        <f t="shared" si="201"/>
        <v/>
      </c>
      <c r="X1188" s="26" t="str">
        <f t="shared" si="202"/>
        <v/>
      </c>
      <c r="Z1188" s="48" t="str">
        <f>IFERROR(INDEX('Standard Runs'!$E$11:$E$65, MATCH($L1188, 'Standard Runs'!$D$11:$D$65, 0)), "")</f>
        <v/>
      </c>
      <c r="AB1188" s="26" t="str">
        <f t="shared" si="203"/>
        <v/>
      </c>
      <c r="AC1188" s="26" t="str">
        <f t="shared" si="204"/>
        <v/>
      </c>
      <c r="AE1188" s="26" t="str">
        <f t="shared" si="205"/>
        <v/>
      </c>
      <c r="AG1188" s="26" t="str">
        <f>IF($D1188="", "", COUNTIF($D$11:$D$2510, "&gt;"&amp;$D1188)+1+COUNTIF($D$11:$D1188, $D1188)-1)</f>
        <v/>
      </c>
      <c r="AH1188" s="92" t="str">
        <f t="shared" si="206"/>
        <v/>
      </c>
      <c r="AJ1188" s="26" t="str">
        <f t="shared" si="207"/>
        <v/>
      </c>
      <c r="AK1188" s="26" t="str">
        <f t="shared" si="208"/>
        <v/>
      </c>
    </row>
    <row r="1189" spans="1:37" x14ac:dyDescent="0.25">
      <c r="A1189" s="97"/>
      <c r="B1189" s="26" t="str">
        <f t="shared" si="198"/>
        <v/>
      </c>
      <c r="C1189" s="97"/>
      <c r="D1189" s="123"/>
      <c r="E1189" s="124"/>
      <c r="F1189" s="125"/>
      <c r="G1189" s="97"/>
      <c r="H1189" s="24" t="str">
        <f>IF($E1189="", "", IFERROR(ROUND($E1189*INDEX('Intro &amp; Setup'!$BY$8:$BY$9, MATCH($E$8, 'Intro &amp; Setup'!$BX$8:$BX$9, 0)), 2), ""))</f>
        <v/>
      </c>
      <c r="I1189" s="18" t="str">
        <f>IF(OR($E1189="", $F1189=""), "", IF($E$8='Intro &amp; Setup'!$BX$9, $F1189/$E1189, IF($H$8='Intro &amp; Setup'!$BX$9, $F1189/$H1189, "")))</f>
        <v/>
      </c>
      <c r="J1189" s="21" t="str">
        <f>IF(OR($E1189="", $F1189=""), "", IF($E$8='Intro &amp; Setup'!$BX$8, $F1189/$E1189, IF($H$8='Intro &amp; Setup'!$BX$8, $F1189/$H1189, "")))</f>
        <v/>
      </c>
      <c r="K1189" s="97"/>
      <c r="L1189" s="42" t="str">
        <f t="array" ref="L1189">IF($W1189="", "", IFERROR(INDEX('Standard Runs'!$D$11:$D$65, MATCH(1, ('Standard Runs'!$F$11:$F$65&lt;=E1189)*('Standard Runs'!$G$11:$G$65&gt;=E1189), 0)), ""))</f>
        <v/>
      </c>
      <c r="M1189" s="45" t="str">
        <f t="shared" si="199"/>
        <v/>
      </c>
      <c r="N1189" s="97"/>
      <c r="O1189" s="52" t="str">
        <f t="shared" si="200"/>
        <v/>
      </c>
      <c r="P1189" s="53" t="str">
        <f>IF(OR($L1189="", $M1189=""), "", COUNTIFS($L$11:$L$2510, $L1189, $M$11:$M$2510, "&lt;"&amp;$M1189)+1+COUNTIFS($L$11:$L1189, $L1189, $M$11:$M1189, $M1189)-1)</f>
        <v/>
      </c>
      <c r="Q1189" s="97"/>
      <c r="R1189" s="57" t="str">
        <f t="array" ref="R1189">IF(OR($L1189="", $M1189=""), "", MIN(IF($L$11:$L$2510=$L1189, $M$11:$M$2510)))</f>
        <v/>
      </c>
      <c r="S1189" s="18" t="str">
        <f t="array" ref="S1189">IF(OR($L1189="", $M1189=""), "", AVERAGEIF($L$11:$L$2510, $L1189, $M$11:$M$2510))</f>
        <v/>
      </c>
      <c r="T1189" s="21" t="str">
        <f t="array" ref="T1189">IF(OR($L1189="", $M1189=""), "", MAX(IF($L$11:$L$2510=$L1189, $M$11:$M$2510)))</f>
        <v/>
      </c>
      <c r="U1189" s="97"/>
      <c r="W1189" s="26" t="str">
        <f t="shared" si="201"/>
        <v/>
      </c>
      <c r="X1189" s="26" t="str">
        <f t="shared" si="202"/>
        <v/>
      </c>
      <c r="Z1189" s="48" t="str">
        <f>IFERROR(INDEX('Standard Runs'!$E$11:$E$65, MATCH($L1189, 'Standard Runs'!$D$11:$D$65, 0)), "")</f>
        <v/>
      </c>
      <c r="AB1189" s="26" t="str">
        <f t="shared" si="203"/>
        <v/>
      </c>
      <c r="AC1189" s="26" t="str">
        <f t="shared" si="204"/>
        <v/>
      </c>
      <c r="AE1189" s="26" t="str">
        <f t="shared" si="205"/>
        <v/>
      </c>
      <c r="AG1189" s="26" t="str">
        <f>IF($D1189="", "", COUNTIF($D$11:$D$2510, "&gt;"&amp;$D1189)+1+COUNTIF($D$11:$D1189, $D1189)-1)</f>
        <v/>
      </c>
      <c r="AH1189" s="92" t="str">
        <f t="shared" si="206"/>
        <v/>
      </c>
      <c r="AJ1189" s="26" t="str">
        <f t="shared" si="207"/>
        <v/>
      </c>
      <c r="AK1189" s="26" t="str">
        <f t="shared" si="208"/>
        <v/>
      </c>
    </row>
    <row r="1190" spans="1:37" x14ac:dyDescent="0.25">
      <c r="A1190" s="97"/>
      <c r="B1190" s="26" t="str">
        <f t="shared" si="198"/>
        <v/>
      </c>
      <c r="C1190" s="97"/>
      <c r="D1190" s="123"/>
      <c r="E1190" s="124"/>
      <c r="F1190" s="125"/>
      <c r="G1190" s="97"/>
      <c r="H1190" s="24" t="str">
        <f>IF($E1190="", "", IFERROR(ROUND($E1190*INDEX('Intro &amp; Setup'!$BY$8:$BY$9, MATCH($E$8, 'Intro &amp; Setup'!$BX$8:$BX$9, 0)), 2), ""))</f>
        <v/>
      </c>
      <c r="I1190" s="18" t="str">
        <f>IF(OR($E1190="", $F1190=""), "", IF($E$8='Intro &amp; Setup'!$BX$9, $F1190/$E1190, IF($H$8='Intro &amp; Setup'!$BX$9, $F1190/$H1190, "")))</f>
        <v/>
      </c>
      <c r="J1190" s="21" t="str">
        <f>IF(OR($E1190="", $F1190=""), "", IF($E$8='Intro &amp; Setup'!$BX$8, $F1190/$E1190, IF($H$8='Intro &amp; Setup'!$BX$8, $F1190/$H1190, "")))</f>
        <v/>
      </c>
      <c r="K1190" s="97"/>
      <c r="L1190" s="42" t="str">
        <f t="array" ref="L1190">IF($W1190="", "", IFERROR(INDEX('Standard Runs'!$D$11:$D$65, MATCH(1, ('Standard Runs'!$F$11:$F$65&lt;=E1190)*('Standard Runs'!$G$11:$G$65&gt;=E1190), 0)), ""))</f>
        <v/>
      </c>
      <c r="M1190" s="45" t="str">
        <f t="shared" si="199"/>
        <v/>
      </c>
      <c r="N1190" s="97"/>
      <c r="O1190" s="52" t="str">
        <f t="shared" si="200"/>
        <v/>
      </c>
      <c r="P1190" s="53" t="str">
        <f>IF(OR($L1190="", $M1190=""), "", COUNTIFS($L$11:$L$2510, $L1190, $M$11:$M$2510, "&lt;"&amp;$M1190)+1+COUNTIFS($L$11:$L1190, $L1190, $M$11:$M1190, $M1190)-1)</f>
        <v/>
      </c>
      <c r="Q1190" s="97"/>
      <c r="R1190" s="57" t="str">
        <f t="array" ref="R1190">IF(OR($L1190="", $M1190=""), "", MIN(IF($L$11:$L$2510=$L1190, $M$11:$M$2510)))</f>
        <v/>
      </c>
      <c r="S1190" s="18" t="str">
        <f t="array" ref="S1190">IF(OR($L1190="", $M1190=""), "", AVERAGEIF($L$11:$L$2510, $L1190, $M$11:$M$2510))</f>
        <v/>
      </c>
      <c r="T1190" s="21" t="str">
        <f t="array" ref="T1190">IF(OR($L1190="", $M1190=""), "", MAX(IF($L$11:$L$2510=$L1190, $M$11:$M$2510)))</f>
        <v/>
      </c>
      <c r="U1190" s="97"/>
      <c r="W1190" s="26" t="str">
        <f t="shared" si="201"/>
        <v/>
      </c>
      <c r="X1190" s="26" t="str">
        <f t="shared" si="202"/>
        <v/>
      </c>
      <c r="Z1190" s="48" t="str">
        <f>IFERROR(INDEX('Standard Runs'!$E$11:$E$65, MATCH($L1190, 'Standard Runs'!$D$11:$D$65, 0)), "")</f>
        <v/>
      </c>
      <c r="AB1190" s="26" t="str">
        <f t="shared" si="203"/>
        <v/>
      </c>
      <c r="AC1190" s="26" t="str">
        <f t="shared" si="204"/>
        <v/>
      </c>
      <c r="AE1190" s="26" t="str">
        <f t="shared" si="205"/>
        <v/>
      </c>
      <c r="AG1190" s="26" t="str">
        <f>IF($D1190="", "", COUNTIF($D$11:$D$2510, "&gt;"&amp;$D1190)+1+COUNTIF($D$11:$D1190, $D1190)-1)</f>
        <v/>
      </c>
      <c r="AH1190" s="92" t="str">
        <f t="shared" si="206"/>
        <v/>
      </c>
      <c r="AJ1190" s="26" t="str">
        <f t="shared" si="207"/>
        <v/>
      </c>
      <c r="AK1190" s="26" t="str">
        <f t="shared" si="208"/>
        <v/>
      </c>
    </row>
    <row r="1191" spans="1:37" x14ac:dyDescent="0.25">
      <c r="A1191" s="97"/>
      <c r="B1191" s="26" t="str">
        <f t="shared" si="198"/>
        <v/>
      </c>
      <c r="C1191" s="97"/>
      <c r="D1191" s="123"/>
      <c r="E1191" s="124"/>
      <c r="F1191" s="125"/>
      <c r="G1191" s="97"/>
      <c r="H1191" s="24" t="str">
        <f>IF($E1191="", "", IFERROR(ROUND($E1191*INDEX('Intro &amp; Setup'!$BY$8:$BY$9, MATCH($E$8, 'Intro &amp; Setup'!$BX$8:$BX$9, 0)), 2), ""))</f>
        <v/>
      </c>
      <c r="I1191" s="18" t="str">
        <f>IF(OR($E1191="", $F1191=""), "", IF($E$8='Intro &amp; Setup'!$BX$9, $F1191/$E1191, IF($H$8='Intro &amp; Setup'!$BX$9, $F1191/$H1191, "")))</f>
        <v/>
      </c>
      <c r="J1191" s="21" t="str">
        <f>IF(OR($E1191="", $F1191=""), "", IF($E$8='Intro &amp; Setup'!$BX$8, $F1191/$E1191, IF($H$8='Intro &amp; Setup'!$BX$8, $F1191/$H1191, "")))</f>
        <v/>
      </c>
      <c r="K1191" s="97"/>
      <c r="L1191" s="42" t="str">
        <f t="array" ref="L1191">IF($W1191="", "", IFERROR(INDEX('Standard Runs'!$D$11:$D$65, MATCH(1, ('Standard Runs'!$F$11:$F$65&lt;=E1191)*('Standard Runs'!$G$11:$G$65&gt;=E1191), 0)), ""))</f>
        <v/>
      </c>
      <c r="M1191" s="45" t="str">
        <f t="shared" si="199"/>
        <v/>
      </c>
      <c r="N1191" s="97"/>
      <c r="O1191" s="52" t="str">
        <f t="shared" si="200"/>
        <v/>
      </c>
      <c r="P1191" s="53" t="str">
        <f>IF(OR($L1191="", $M1191=""), "", COUNTIFS($L$11:$L$2510, $L1191, $M$11:$M$2510, "&lt;"&amp;$M1191)+1+COUNTIFS($L$11:$L1191, $L1191, $M$11:$M1191, $M1191)-1)</f>
        <v/>
      </c>
      <c r="Q1191" s="97"/>
      <c r="R1191" s="57" t="str">
        <f t="array" ref="R1191">IF(OR($L1191="", $M1191=""), "", MIN(IF($L$11:$L$2510=$L1191, $M$11:$M$2510)))</f>
        <v/>
      </c>
      <c r="S1191" s="18" t="str">
        <f t="array" ref="S1191">IF(OR($L1191="", $M1191=""), "", AVERAGEIF($L$11:$L$2510, $L1191, $M$11:$M$2510))</f>
        <v/>
      </c>
      <c r="T1191" s="21" t="str">
        <f t="array" ref="T1191">IF(OR($L1191="", $M1191=""), "", MAX(IF($L$11:$L$2510=$L1191, $M$11:$M$2510)))</f>
        <v/>
      </c>
      <c r="U1191" s="97"/>
      <c r="W1191" s="26" t="str">
        <f t="shared" si="201"/>
        <v/>
      </c>
      <c r="X1191" s="26" t="str">
        <f t="shared" si="202"/>
        <v/>
      </c>
      <c r="Z1191" s="48" t="str">
        <f>IFERROR(INDEX('Standard Runs'!$E$11:$E$65, MATCH($L1191, 'Standard Runs'!$D$11:$D$65, 0)), "")</f>
        <v/>
      </c>
      <c r="AB1191" s="26" t="str">
        <f t="shared" si="203"/>
        <v/>
      </c>
      <c r="AC1191" s="26" t="str">
        <f t="shared" si="204"/>
        <v/>
      </c>
      <c r="AE1191" s="26" t="str">
        <f t="shared" si="205"/>
        <v/>
      </c>
      <c r="AG1191" s="26" t="str">
        <f>IF($D1191="", "", COUNTIF($D$11:$D$2510, "&gt;"&amp;$D1191)+1+COUNTIF($D$11:$D1191, $D1191)-1)</f>
        <v/>
      </c>
      <c r="AH1191" s="92" t="str">
        <f t="shared" si="206"/>
        <v/>
      </c>
      <c r="AJ1191" s="26" t="str">
        <f t="shared" si="207"/>
        <v/>
      </c>
      <c r="AK1191" s="26" t="str">
        <f t="shared" si="208"/>
        <v/>
      </c>
    </row>
    <row r="1192" spans="1:37" x14ac:dyDescent="0.25">
      <c r="A1192" s="97"/>
      <c r="B1192" s="26" t="str">
        <f t="shared" si="198"/>
        <v/>
      </c>
      <c r="C1192" s="97"/>
      <c r="D1192" s="123"/>
      <c r="E1192" s="124"/>
      <c r="F1192" s="125"/>
      <c r="G1192" s="97"/>
      <c r="H1192" s="24" t="str">
        <f>IF($E1192="", "", IFERROR(ROUND($E1192*INDEX('Intro &amp; Setup'!$BY$8:$BY$9, MATCH($E$8, 'Intro &amp; Setup'!$BX$8:$BX$9, 0)), 2), ""))</f>
        <v/>
      </c>
      <c r="I1192" s="18" t="str">
        <f>IF(OR($E1192="", $F1192=""), "", IF($E$8='Intro &amp; Setup'!$BX$9, $F1192/$E1192, IF($H$8='Intro &amp; Setup'!$BX$9, $F1192/$H1192, "")))</f>
        <v/>
      </c>
      <c r="J1192" s="21" t="str">
        <f>IF(OR($E1192="", $F1192=""), "", IF($E$8='Intro &amp; Setup'!$BX$8, $F1192/$E1192, IF($H$8='Intro &amp; Setup'!$BX$8, $F1192/$H1192, "")))</f>
        <v/>
      </c>
      <c r="K1192" s="97"/>
      <c r="L1192" s="42" t="str">
        <f t="array" ref="L1192">IF($W1192="", "", IFERROR(INDEX('Standard Runs'!$D$11:$D$65, MATCH(1, ('Standard Runs'!$F$11:$F$65&lt;=E1192)*('Standard Runs'!$G$11:$G$65&gt;=E1192), 0)), ""))</f>
        <v/>
      </c>
      <c r="M1192" s="45" t="str">
        <f t="shared" si="199"/>
        <v/>
      </c>
      <c r="N1192" s="97"/>
      <c r="O1192" s="52" t="str">
        <f t="shared" si="200"/>
        <v/>
      </c>
      <c r="P1192" s="53" t="str">
        <f>IF(OR($L1192="", $M1192=""), "", COUNTIFS($L$11:$L$2510, $L1192, $M$11:$M$2510, "&lt;"&amp;$M1192)+1+COUNTIFS($L$11:$L1192, $L1192, $M$11:$M1192, $M1192)-1)</f>
        <v/>
      </c>
      <c r="Q1192" s="97"/>
      <c r="R1192" s="57" t="str">
        <f t="array" ref="R1192">IF(OR($L1192="", $M1192=""), "", MIN(IF($L$11:$L$2510=$L1192, $M$11:$M$2510)))</f>
        <v/>
      </c>
      <c r="S1192" s="18" t="str">
        <f t="array" ref="S1192">IF(OR($L1192="", $M1192=""), "", AVERAGEIF($L$11:$L$2510, $L1192, $M$11:$M$2510))</f>
        <v/>
      </c>
      <c r="T1192" s="21" t="str">
        <f t="array" ref="T1192">IF(OR($L1192="", $M1192=""), "", MAX(IF($L$11:$L$2510=$L1192, $M$11:$M$2510)))</f>
        <v/>
      </c>
      <c r="U1192" s="97"/>
      <c r="W1192" s="26" t="str">
        <f t="shared" si="201"/>
        <v/>
      </c>
      <c r="X1192" s="26" t="str">
        <f t="shared" si="202"/>
        <v/>
      </c>
      <c r="Z1192" s="48" t="str">
        <f>IFERROR(INDEX('Standard Runs'!$E$11:$E$65, MATCH($L1192, 'Standard Runs'!$D$11:$D$65, 0)), "")</f>
        <v/>
      </c>
      <c r="AB1192" s="26" t="str">
        <f t="shared" si="203"/>
        <v/>
      </c>
      <c r="AC1192" s="26" t="str">
        <f t="shared" si="204"/>
        <v/>
      </c>
      <c r="AE1192" s="26" t="str">
        <f t="shared" si="205"/>
        <v/>
      </c>
      <c r="AG1192" s="26" t="str">
        <f>IF($D1192="", "", COUNTIF($D$11:$D$2510, "&gt;"&amp;$D1192)+1+COUNTIF($D$11:$D1192, $D1192)-1)</f>
        <v/>
      </c>
      <c r="AH1192" s="92" t="str">
        <f t="shared" si="206"/>
        <v/>
      </c>
      <c r="AJ1192" s="26" t="str">
        <f t="shared" si="207"/>
        <v/>
      </c>
      <c r="AK1192" s="26" t="str">
        <f t="shared" si="208"/>
        <v/>
      </c>
    </row>
    <row r="1193" spans="1:37" x14ac:dyDescent="0.25">
      <c r="A1193" s="97"/>
      <c r="B1193" s="26" t="str">
        <f t="shared" si="198"/>
        <v/>
      </c>
      <c r="C1193" s="97"/>
      <c r="D1193" s="123"/>
      <c r="E1193" s="124"/>
      <c r="F1193" s="125"/>
      <c r="G1193" s="97"/>
      <c r="H1193" s="24" t="str">
        <f>IF($E1193="", "", IFERROR(ROUND($E1193*INDEX('Intro &amp; Setup'!$BY$8:$BY$9, MATCH($E$8, 'Intro &amp; Setup'!$BX$8:$BX$9, 0)), 2), ""))</f>
        <v/>
      </c>
      <c r="I1193" s="18" t="str">
        <f>IF(OR($E1193="", $F1193=""), "", IF($E$8='Intro &amp; Setup'!$BX$9, $F1193/$E1193, IF($H$8='Intro &amp; Setup'!$BX$9, $F1193/$H1193, "")))</f>
        <v/>
      </c>
      <c r="J1193" s="21" t="str">
        <f>IF(OR($E1193="", $F1193=""), "", IF($E$8='Intro &amp; Setup'!$BX$8, $F1193/$E1193, IF($H$8='Intro &amp; Setup'!$BX$8, $F1193/$H1193, "")))</f>
        <v/>
      </c>
      <c r="K1193" s="97"/>
      <c r="L1193" s="42" t="str">
        <f t="array" ref="L1193">IF($W1193="", "", IFERROR(INDEX('Standard Runs'!$D$11:$D$65, MATCH(1, ('Standard Runs'!$F$11:$F$65&lt;=E1193)*('Standard Runs'!$G$11:$G$65&gt;=E1193), 0)), ""))</f>
        <v/>
      </c>
      <c r="M1193" s="45" t="str">
        <f t="shared" si="199"/>
        <v/>
      </c>
      <c r="N1193" s="97"/>
      <c r="O1193" s="52" t="str">
        <f t="shared" si="200"/>
        <v/>
      </c>
      <c r="P1193" s="53" t="str">
        <f>IF(OR($L1193="", $M1193=""), "", COUNTIFS($L$11:$L$2510, $L1193, $M$11:$M$2510, "&lt;"&amp;$M1193)+1+COUNTIFS($L$11:$L1193, $L1193, $M$11:$M1193, $M1193)-1)</f>
        <v/>
      </c>
      <c r="Q1193" s="97"/>
      <c r="R1193" s="57" t="str">
        <f t="array" ref="R1193">IF(OR($L1193="", $M1193=""), "", MIN(IF($L$11:$L$2510=$L1193, $M$11:$M$2510)))</f>
        <v/>
      </c>
      <c r="S1193" s="18" t="str">
        <f t="array" ref="S1193">IF(OR($L1193="", $M1193=""), "", AVERAGEIF($L$11:$L$2510, $L1193, $M$11:$M$2510))</f>
        <v/>
      </c>
      <c r="T1193" s="21" t="str">
        <f t="array" ref="T1193">IF(OR($L1193="", $M1193=""), "", MAX(IF($L$11:$L$2510=$L1193, $M$11:$M$2510)))</f>
        <v/>
      </c>
      <c r="U1193" s="97"/>
      <c r="W1193" s="26" t="str">
        <f t="shared" si="201"/>
        <v/>
      </c>
      <c r="X1193" s="26" t="str">
        <f t="shared" si="202"/>
        <v/>
      </c>
      <c r="Z1193" s="48" t="str">
        <f>IFERROR(INDEX('Standard Runs'!$E$11:$E$65, MATCH($L1193, 'Standard Runs'!$D$11:$D$65, 0)), "")</f>
        <v/>
      </c>
      <c r="AB1193" s="26" t="str">
        <f t="shared" si="203"/>
        <v/>
      </c>
      <c r="AC1193" s="26" t="str">
        <f t="shared" si="204"/>
        <v/>
      </c>
      <c r="AE1193" s="26" t="str">
        <f t="shared" si="205"/>
        <v/>
      </c>
      <c r="AG1193" s="26" t="str">
        <f>IF($D1193="", "", COUNTIF($D$11:$D$2510, "&gt;"&amp;$D1193)+1+COUNTIF($D$11:$D1193, $D1193)-1)</f>
        <v/>
      </c>
      <c r="AH1193" s="92" t="str">
        <f t="shared" si="206"/>
        <v/>
      </c>
      <c r="AJ1193" s="26" t="str">
        <f t="shared" si="207"/>
        <v/>
      </c>
      <c r="AK1193" s="26" t="str">
        <f t="shared" si="208"/>
        <v/>
      </c>
    </row>
    <row r="1194" spans="1:37" x14ac:dyDescent="0.25">
      <c r="A1194" s="97"/>
      <c r="B1194" s="26" t="str">
        <f t="shared" si="198"/>
        <v/>
      </c>
      <c r="C1194" s="97"/>
      <c r="D1194" s="123"/>
      <c r="E1194" s="124"/>
      <c r="F1194" s="125"/>
      <c r="G1194" s="97"/>
      <c r="H1194" s="24" t="str">
        <f>IF($E1194="", "", IFERROR(ROUND($E1194*INDEX('Intro &amp; Setup'!$BY$8:$BY$9, MATCH($E$8, 'Intro &amp; Setup'!$BX$8:$BX$9, 0)), 2), ""))</f>
        <v/>
      </c>
      <c r="I1194" s="18" t="str">
        <f>IF(OR($E1194="", $F1194=""), "", IF($E$8='Intro &amp; Setup'!$BX$9, $F1194/$E1194, IF($H$8='Intro &amp; Setup'!$BX$9, $F1194/$H1194, "")))</f>
        <v/>
      </c>
      <c r="J1194" s="21" t="str">
        <f>IF(OR($E1194="", $F1194=""), "", IF($E$8='Intro &amp; Setup'!$BX$8, $F1194/$E1194, IF($H$8='Intro &amp; Setup'!$BX$8, $F1194/$H1194, "")))</f>
        <v/>
      </c>
      <c r="K1194" s="97"/>
      <c r="L1194" s="42" t="str">
        <f t="array" ref="L1194">IF($W1194="", "", IFERROR(INDEX('Standard Runs'!$D$11:$D$65, MATCH(1, ('Standard Runs'!$F$11:$F$65&lt;=E1194)*('Standard Runs'!$G$11:$G$65&gt;=E1194), 0)), ""))</f>
        <v/>
      </c>
      <c r="M1194" s="45" t="str">
        <f t="shared" si="199"/>
        <v/>
      </c>
      <c r="N1194" s="97"/>
      <c r="O1194" s="52" t="str">
        <f t="shared" si="200"/>
        <v/>
      </c>
      <c r="P1194" s="53" t="str">
        <f>IF(OR($L1194="", $M1194=""), "", COUNTIFS($L$11:$L$2510, $L1194, $M$11:$M$2510, "&lt;"&amp;$M1194)+1+COUNTIFS($L$11:$L1194, $L1194, $M$11:$M1194, $M1194)-1)</f>
        <v/>
      </c>
      <c r="Q1194" s="97"/>
      <c r="R1194" s="57" t="str">
        <f t="array" ref="R1194">IF(OR($L1194="", $M1194=""), "", MIN(IF($L$11:$L$2510=$L1194, $M$11:$M$2510)))</f>
        <v/>
      </c>
      <c r="S1194" s="18" t="str">
        <f t="array" ref="S1194">IF(OR($L1194="", $M1194=""), "", AVERAGEIF($L$11:$L$2510, $L1194, $M$11:$M$2510))</f>
        <v/>
      </c>
      <c r="T1194" s="21" t="str">
        <f t="array" ref="T1194">IF(OR($L1194="", $M1194=""), "", MAX(IF($L$11:$L$2510=$L1194, $M$11:$M$2510)))</f>
        <v/>
      </c>
      <c r="U1194" s="97"/>
      <c r="W1194" s="26" t="str">
        <f t="shared" si="201"/>
        <v/>
      </c>
      <c r="X1194" s="26" t="str">
        <f t="shared" si="202"/>
        <v/>
      </c>
      <c r="Z1194" s="48" t="str">
        <f>IFERROR(INDEX('Standard Runs'!$E$11:$E$65, MATCH($L1194, 'Standard Runs'!$D$11:$D$65, 0)), "")</f>
        <v/>
      </c>
      <c r="AB1194" s="26" t="str">
        <f t="shared" si="203"/>
        <v/>
      </c>
      <c r="AC1194" s="26" t="str">
        <f t="shared" si="204"/>
        <v/>
      </c>
      <c r="AE1194" s="26" t="str">
        <f t="shared" si="205"/>
        <v/>
      </c>
      <c r="AG1194" s="26" t="str">
        <f>IF($D1194="", "", COUNTIF($D$11:$D$2510, "&gt;"&amp;$D1194)+1+COUNTIF($D$11:$D1194, $D1194)-1)</f>
        <v/>
      </c>
      <c r="AH1194" s="92" t="str">
        <f t="shared" si="206"/>
        <v/>
      </c>
      <c r="AJ1194" s="26" t="str">
        <f t="shared" si="207"/>
        <v/>
      </c>
      <c r="AK1194" s="26" t="str">
        <f t="shared" si="208"/>
        <v/>
      </c>
    </row>
    <row r="1195" spans="1:37" x14ac:dyDescent="0.25">
      <c r="A1195" s="97"/>
      <c r="B1195" s="26" t="str">
        <f t="shared" si="198"/>
        <v/>
      </c>
      <c r="C1195" s="97"/>
      <c r="D1195" s="123"/>
      <c r="E1195" s="124"/>
      <c r="F1195" s="125"/>
      <c r="G1195" s="97"/>
      <c r="H1195" s="24" t="str">
        <f>IF($E1195="", "", IFERROR(ROUND($E1195*INDEX('Intro &amp; Setup'!$BY$8:$BY$9, MATCH($E$8, 'Intro &amp; Setup'!$BX$8:$BX$9, 0)), 2), ""))</f>
        <v/>
      </c>
      <c r="I1195" s="18" t="str">
        <f>IF(OR($E1195="", $F1195=""), "", IF($E$8='Intro &amp; Setup'!$BX$9, $F1195/$E1195, IF($H$8='Intro &amp; Setup'!$BX$9, $F1195/$H1195, "")))</f>
        <v/>
      </c>
      <c r="J1195" s="21" t="str">
        <f>IF(OR($E1195="", $F1195=""), "", IF($E$8='Intro &amp; Setup'!$BX$8, $F1195/$E1195, IF($H$8='Intro &amp; Setup'!$BX$8, $F1195/$H1195, "")))</f>
        <v/>
      </c>
      <c r="K1195" s="97"/>
      <c r="L1195" s="42" t="str">
        <f t="array" ref="L1195">IF($W1195="", "", IFERROR(INDEX('Standard Runs'!$D$11:$D$65, MATCH(1, ('Standard Runs'!$F$11:$F$65&lt;=E1195)*('Standard Runs'!$G$11:$G$65&gt;=E1195), 0)), ""))</f>
        <v/>
      </c>
      <c r="M1195" s="45" t="str">
        <f t="shared" si="199"/>
        <v/>
      </c>
      <c r="N1195" s="97"/>
      <c r="O1195" s="52" t="str">
        <f t="shared" si="200"/>
        <v/>
      </c>
      <c r="P1195" s="53" t="str">
        <f>IF(OR($L1195="", $M1195=""), "", COUNTIFS($L$11:$L$2510, $L1195, $M$11:$M$2510, "&lt;"&amp;$M1195)+1+COUNTIFS($L$11:$L1195, $L1195, $M$11:$M1195, $M1195)-1)</f>
        <v/>
      </c>
      <c r="Q1195" s="97"/>
      <c r="R1195" s="57" t="str">
        <f t="array" ref="R1195">IF(OR($L1195="", $M1195=""), "", MIN(IF($L$11:$L$2510=$L1195, $M$11:$M$2510)))</f>
        <v/>
      </c>
      <c r="S1195" s="18" t="str">
        <f t="array" ref="S1195">IF(OR($L1195="", $M1195=""), "", AVERAGEIF($L$11:$L$2510, $L1195, $M$11:$M$2510))</f>
        <v/>
      </c>
      <c r="T1195" s="21" t="str">
        <f t="array" ref="T1195">IF(OR($L1195="", $M1195=""), "", MAX(IF($L$11:$L$2510=$L1195, $M$11:$M$2510)))</f>
        <v/>
      </c>
      <c r="U1195" s="97"/>
      <c r="W1195" s="26" t="str">
        <f t="shared" si="201"/>
        <v/>
      </c>
      <c r="X1195" s="26" t="str">
        <f t="shared" si="202"/>
        <v/>
      </c>
      <c r="Z1195" s="48" t="str">
        <f>IFERROR(INDEX('Standard Runs'!$E$11:$E$65, MATCH($L1195, 'Standard Runs'!$D$11:$D$65, 0)), "")</f>
        <v/>
      </c>
      <c r="AB1195" s="26" t="str">
        <f t="shared" si="203"/>
        <v/>
      </c>
      <c r="AC1195" s="26" t="str">
        <f t="shared" si="204"/>
        <v/>
      </c>
      <c r="AE1195" s="26" t="str">
        <f t="shared" si="205"/>
        <v/>
      </c>
      <c r="AG1195" s="26" t="str">
        <f>IF($D1195="", "", COUNTIF($D$11:$D$2510, "&gt;"&amp;$D1195)+1+COUNTIF($D$11:$D1195, $D1195)-1)</f>
        <v/>
      </c>
      <c r="AH1195" s="92" t="str">
        <f t="shared" si="206"/>
        <v/>
      </c>
      <c r="AJ1195" s="26" t="str">
        <f t="shared" si="207"/>
        <v/>
      </c>
      <c r="AK1195" s="26" t="str">
        <f t="shared" si="208"/>
        <v/>
      </c>
    </row>
    <row r="1196" spans="1:37" x14ac:dyDescent="0.25">
      <c r="A1196" s="97"/>
      <c r="B1196" s="26" t="str">
        <f t="shared" si="198"/>
        <v/>
      </c>
      <c r="C1196" s="97"/>
      <c r="D1196" s="123"/>
      <c r="E1196" s="124"/>
      <c r="F1196" s="125"/>
      <c r="G1196" s="97"/>
      <c r="H1196" s="24" t="str">
        <f>IF($E1196="", "", IFERROR(ROUND($E1196*INDEX('Intro &amp; Setup'!$BY$8:$BY$9, MATCH($E$8, 'Intro &amp; Setup'!$BX$8:$BX$9, 0)), 2), ""))</f>
        <v/>
      </c>
      <c r="I1196" s="18" t="str">
        <f>IF(OR($E1196="", $F1196=""), "", IF($E$8='Intro &amp; Setup'!$BX$9, $F1196/$E1196, IF($H$8='Intro &amp; Setup'!$BX$9, $F1196/$H1196, "")))</f>
        <v/>
      </c>
      <c r="J1196" s="21" t="str">
        <f>IF(OR($E1196="", $F1196=""), "", IF($E$8='Intro &amp; Setup'!$BX$8, $F1196/$E1196, IF($H$8='Intro &amp; Setup'!$BX$8, $F1196/$H1196, "")))</f>
        <v/>
      </c>
      <c r="K1196" s="97"/>
      <c r="L1196" s="42" t="str">
        <f t="array" ref="L1196">IF($W1196="", "", IFERROR(INDEX('Standard Runs'!$D$11:$D$65, MATCH(1, ('Standard Runs'!$F$11:$F$65&lt;=E1196)*('Standard Runs'!$G$11:$G$65&gt;=E1196), 0)), ""))</f>
        <v/>
      </c>
      <c r="M1196" s="45" t="str">
        <f t="shared" si="199"/>
        <v/>
      </c>
      <c r="N1196" s="97"/>
      <c r="O1196" s="52" t="str">
        <f t="shared" si="200"/>
        <v/>
      </c>
      <c r="P1196" s="53" t="str">
        <f>IF(OR($L1196="", $M1196=""), "", COUNTIFS($L$11:$L$2510, $L1196, $M$11:$M$2510, "&lt;"&amp;$M1196)+1+COUNTIFS($L$11:$L1196, $L1196, $M$11:$M1196, $M1196)-1)</f>
        <v/>
      </c>
      <c r="Q1196" s="97"/>
      <c r="R1196" s="57" t="str">
        <f t="array" ref="R1196">IF(OR($L1196="", $M1196=""), "", MIN(IF($L$11:$L$2510=$L1196, $M$11:$M$2510)))</f>
        <v/>
      </c>
      <c r="S1196" s="18" t="str">
        <f t="array" ref="S1196">IF(OR($L1196="", $M1196=""), "", AVERAGEIF($L$11:$L$2510, $L1196, $M$11:$M$2510))</f>
        <v/>
      </c>
      <c r="T1196" s="21" t="str">
        <f t="array" ref="T1196">IF(OR($L1196="", $M1196=""), "", MAX(IF($L$11:$L$2510=$L1196, $M$11:$M$2510)))</f>
        <v/>
      </c>
      <c r="U1196" s="97"/>
      <c r="W1196" s="26" t="str">
        <f t="shared" si="201"/>
        <v/>
      </c>
      <c r="X1196" s="26" t="str">
        <f t="shared" si="202"/>
        <v/>
      </c>
      <c r="Z1196" s="48" t="str">
        <f>IFERROR(INDEX('Standard Runs'!$E$11:$E$65, MATCH($L1196, 'Standard Runs'!$D$11:$D$65, 0)), "")</f>
        <v/>
      </c>
      <c r="AB1196" s="26" t="str">
        <f t="shared" si="203"/>
        <v/>
      </c>
      <c r="AC1196" s="26" t="str">
        <f t="shared" si="204"/>
        <v/>
      </c>
      <c r="AE1196" s="26" t="str">
        <f t="shared" si="205"/>
        <v/>
      </c>
      <c r="AG1196" s="26" t="str">
        <f>IF($D1196="", "", COUNTIF($D$11:$D$2510, "&gt;"&amp;$D1196)+1+COUNTIF($D$11:$D1196, $D1196)-1)</f>
        <v/>
      </c>
      <c r="AH1196" s="92" t="str">
        <f t="shared" si="206"/>
        <v/>
      </c>
      <c r="AJ1196" s="26" t="str">
        <f t="shared" si="207"/>
        <v/>
      </c>
      <c r="AK1196" s="26" t="str">
        <f t="shared" si="208"/>
        <v/>
      </c>
    </row>
    <row r="1197" spans="1:37" x14ac:dyDescent="0.25">
      <c r="A1197" s="97"/>
      <c r="B1197" s="26" t="str">
        <f t="shared" si="198"/>
        <v/>
      </c>
      <c r="C1197" s="97"/>
      <c r="D1197" s="123"/>
      <c r="E1197" s="124"/>
      <c r="F1197" s="125"/>
      <c r="G1197" s="97"/>
      <c r="H1197" s="24" t="str">
        <f>IF($E1197="", "", IFERROR(ROUND($E1197*INDEX('Intro &amp; Setup'!$BY$8:$BY$9, MATCH($E$8, 'Intro &amp; Setup'!$BX$8:$BX$9, 0)), 2), ""))</f>
        <v/>
      </c>
      <c r="I1197" s="18" t="str">
        <f>IF(OR($E1197="", $F1197=""), "", IF($E$8='Intro &amp; Setup'!$BX$9, $F1197/$E1197, IF($H$8='Intro &amp; Setup'!$BX$9, $F1197/$H1197, "")))</f>
        <v/>
      </c>
      <c r="J1197" s="21" t="str">
        <f>IF(OR($E1197="", $F1197=""), "", IF($E$8='Intro &amp; Setup'!$BX$8, $F1197/$E1197, IF($H$8='Intro &amp; Setup'!$BX$8, $F1197/$H1197, "")))</f>
        <v/>
      </c>
      <c r="K1197" s="97"/>
      <c r="L1197" s="42" t="str">
        <f t="array" ref="L1197">IF($W1197="", "", IFERROR(INDEX('Standard Runs'!$D$11:$D$65, MATCH(1, ('Standard Runs'!$F$11:$F$65&lt;=E1197)*('Standard Runs'!$G$11:$G$65&gt;=E1197), 0)), ""))</f>
        <v/>
      </c>
      <c r="M1197" s="45" t="str">
        <f t="shared" si="199"/>
        <v/>
      </c>
      <c r="N1197" s="97"/>
      <c r="O1197" s="52" t="str">
        <f t="shared" si="200"/>
        <v/>
      </c>
      <c r="P1197" s="53" t="str">
        <f>IF(OR($L1197="", $M1197=""), "", COUNTIFS($L$11:$L$2510, $L1197, $M$11:$M$2510, "&lt;"&amp;$M1197)+1+COUNTIFS($L$11:$L1197, $L1197, $M$11:$M1197, $M1197)-1)</f>
        <v/>
      </c>
      <c r="Q1197" s="97"/>
      <c r="R1197" s="57" t="str">
        <f t="array" ref="R1197">IF(OR($L1197="", $M1197=""), "", MIN(IF($L$11:$L$2510=$L1197, $M$11:$M$2510)))</f>
        <v/>
      </c>
      <c r="S1197" s="18" t="str">
        <f t="array" ref="S1197">IF(OR($L1197="", $M1197=""), "", AVERAGEIF($L$11:$L$2510, $L1197, $M$11:$M$2510))</f>
        <v/>
      </c>
      <c r="T1197" s="21" t="str">
        <f t="array" ref="T1197">IF(OR($L1197="", $M1197=""), "", MAX(IF($L$11:$L$2510=$L1197, $M$11:$M$2510)))</f>
        <v/>
      </c>
      <c r="U1197" s="97"/>
      <c r="W1197" s="26" t="str">
        <f t="shared" si="201"/>
        <v/>
      </c>
      <c r="X1197" s="26" t="str">
        <f t="shared" si="202"/>
        <v/>
      </c>
      <c r="Z1197" s="48" t="str">
        <f>IFERROR(INDEX('Standard Runs'!$E$11:$E$65, MATCH($L1197, 'Standard Runs'!$D$11:$D$65, 0)), "")</f>
        <v/>
      </c>
      <c r="AB1197" s="26" t="str">
        <f t="shared" si="203"/>
        <v/>
      </c>
      <c r="AC1197" s="26" t="str">
        <f t="shared" si="204"/>
        <v/>
      </c>
      <c r="AE1197" s="26" t="str">
        <f t="shared" si="205"/>
        <v/>
      </c>
      <c r="AG1197" s="26" t="str">
        <f>IF($D1197="", "", COUNTIF($D$11:$D$2510, "&gt;"&amp;$D1197)+1+COUNTIF($D$11:$D1197, $D1197)-1)</f>
        <v/>
      </c>
      <c r="AH1197" s="92" t="str">
        <f t="shared" si="206"/>
        <v/>
      </c>
      <c r="AJ1197" s="26" t="str">
        <f t="shared" si="207"/>
        <v/>
      </c>
      <c r="AK1197" s="26" t="str">
        <f t="shared" si="208"/>
        <v/>
      </c>
    </row>
    <row r="1198" spans="1:37" x14ac:dyDescent="0.25">
      <c r="A1198" s="97"/>
      <c r="B1198" s="26" t="str">
        <f t="shared" si="198"/>
        <v/>
      </c>
      <c r="C1198" s="97"/>
      <c r="D1198" s="123"/>
      <c r="E1198" s="124"/>
      <c r="F1198" s="125"/>
      <c r="G1198" s="97"/>
      <c r="H1198" s="24" t="str">
        <f>IF($E1198="", "", IFERROR(ROUND($E1198*INDEX('Intro &amp; Setup'!$BY$8:$BY$9, MATCH($E$8, 'Intro &amp; Setup'!$BX$8:$BX$9, 0)), 2), ""))</f>
        <v/>
      </c>
      <c r="I1198" s="18" t="str">
        <f>IF(OR($E1198="", $F1198=""), "", IF($E$8='Intro &amp; Setup'!$BX$9, $F1198/$E1198, IF($H$8='Intro &amp; Setup'!$BX$9, $F1198/$H1198, "")))</f>
        <v/>
      </c>
      <c r="J1198" s="21" t="str">
        <f>IF(OR($E1198="", $F1198=""), "", IF($E$8='Intro &amp; Setup'!$BX$8, $F1198/$E1198, IF($H$8='Intro &amp; Setup'!$BX$8, $F1198/$H1198, "")))</f>
        <v/>
      </c>
      <c r="K1198" s="97"/>
      <c r="L1198" s="42" t="str">
        <f t="array" ref="L1198">IF($W1198="", "", IFERROR(INDEX('Standard Runs'!$D$11:$D$65, MATCH(1, ('Standard Runs'!$F$11:$F$65&lt;=E1198)*('Standard Runs'!$G$11:$G$65&gt;=E1198), 0)), ""))</f>
        <v/>
      </c>
      <c r="M1198" s="45" t="str">
        <f t="shared" si="199"/>
        <v/>
      </c>
      <c r="N1198" s="97"/>
      <c r="O1198" s="52" t="str">
        <f t="shared" si="200"/>
        <v/>
      </c>
      <c r="P1198" s="53" t="str">
        <f>IF(OR($L1198="", $M1198=""), "", COUNTIFS($L$11:$L$2510, $L1198, $M$11:$M$2510, "&lt;"&amp;$M1198)+1+COUNTIFS($L$11:$L1198, $L1198, $M$11:$M1198, $M1198)-1)</f>
        <v/>
      </c>
      <c r="Q1198" s="97"/>
      <c r="R1198" s="57" t="str">
        <f t="array" ref="R1198">IF(OR($L1198="", $M1198=""), "", MIN(IF($L$11:$L$2510=$L1198, $M$11:$M$2510)))</f>
        <v/>
      </c>
      <c r="S1198" s="18" t="str">
        <f t="array" ref="S1198">IF(OR($L1198="", $M1198=""), "", AVERAGEIF($L$11:$L$2510, $L1198, $M$11:$M$2510))</f>
        <v/>
      </c>
      <c r="T1198" s="21" t="str">
        <f t="array" ref="T1198">IF(OR($L1198="", $M1198=""), "", MAX(IF($L$11:$L$2510=$L1198, $M$11:$M$2510)))</f>
        <v/>
      </c>
      <c r="U1198" s="97"/>
      <c r="W1198" s="26" t="str">
        <f t="shared" si="201"/>
        <v/>
      </c>
      <c r="X1198" s="26" t="str">
        <f t="shared" si="202"/>
        <v/>
      </c>
      <c r="Z1198" s="48" t="str">
        <f>IFERROR(INDEX('Standard Runs'!$E$11:$E$65, MATCH($L1198, 'Standard Runs'!$D$11:$D$65, 0)), "")</f>
        <v/>
      </c>
      <c r="AB1198" s="26" t="str">
        <f t="shared" si="203"/>
        <v/>
      </c>
      <c r="AC1198" s="26" t="str">
        <f t="shared" si="204"/>
        <v/>
      </c>
      <c r="AE1198" s="26" t="str">
        <f t="shared" si="205"/>
        <v/>
      </c>
      <c r="AG1198" s="26" t="str">
        <f>IF($D1198="", "", COUNTIF($D$11:$D$2510, "&gt;"&amp;$D1198)+1+COUNTIF($D$11:$D1198, $D1198)-1)</f>
        <v/>
      </c>
      <c r="AH1198" s="92" t="str">
        <f t="shared" si="206"/>
        <v/>
      </c>
      <c r="AJ1198" s="26" t="str">
        <f t="shared" si="207"/>
        <v/>
      </c>
      <c r="AK1198" s="26" t="str">
        <f t="shared" si="208"/>
        <v/>
      </c>
    </row>
    <row r="1199" spans="1:37" x14ac:dyDescent="0.25">
      <c r="A1199" s="97"/>
      <c r="B1199" s="26" t="str">
        <f t="shared" si="198"/>
        <v/>
      </c>
      <c r="C1199" s="97"/>
      <c r="D1199" s="123"/>
      <c r="E1199" s="124"/>
      <c r="F1199" s="125"/>
      <c r="G1199" s="97"/>
      <c r="H1199" s="24" t="str">
        <f>IF($E1199="", "", IFERROR(ROUND($E1199*INDEX('Intro &amp; Setup'!$BY$8:$BY$9, MATCH($E$8, 'Intro &amp; Setup'!$BX$8:$BX$9, 0)), 2), ""))</f>
        <v/>
      </c>
      <c r="I1199" s="18" t="str">
        <f>IF(OR($E1199="", $F1199=""), "", IF($E$8='Intro &amp; Setup'!$BX$9, $F1199/$E1199, IF($H$8='Intro &amp; Setup'!$BX$9, $F1199/$H1199, "")))</f>
        <v/>
      </c>
      <c r="J1199" s="21" t="str">
        <f>IF(OR($E1199="", $F1199=""), "", IF($E$8='Intro &amp; Setup'!$BX$8, $F1199/$E1199, IF($H$8='Intro &amp; Setup'!$BX$8, $F1199/$H1199, "")))</f>
        <v/>
      </c>
      <c r="K1199" s="97"/>
      <c r="L1199" s="42" t="str">
        <f t="array" ref="L1199">IF($W1199="", "", IFERROR(INDEX('Standard Runs'!$D$11:$D$65, MATCH(1, ('Standard Runs'!$F$11:$F$65&lt;=E1199)*('Standard Runs'!$G$11:$G$65&gt;=E1199), 0)), ""))</f>
        <v/>
      </c>
      <c r="M1199" s="45" t="str">
        <f t="shared" si="199"/>
        <v/>
      </c>
      <c r="N1199" s="97"/>
      <c r="O1199" s="52" t="str">
        <f t="shared" si="200"/>
        <v/>
      </c>
      <c r="P1199" s="53" t="str">
        <f>IF(OR($L1199="", $M1199=""), "", COUNTIFS($L$11:$L$2510, $L1199, $M$11:$M$2510, "&lt;"&amp;$M1199)+1+COUNTIFS($L$11:$L1199, $L1199, $M$11:$M1199, $M1199)-1)</f>
        <v/>
      </c>
      <c r="Q1199" s="97"/>
      <c r="R1199" s="57" t="str">
        <f t="array" ref="R1199">IF(OR($L1199="", $M1199=""), "", MIN(IF($L$11:$L$2510=$L1199, $M$11:$M$2510)))</f>
        <v/>
      </c>
      <c r="S1199" s="18" t="str">
        <f t="array" ref="S1199">IF(OR($L1199="", $M1199=""), "", AVERAGEIF($L$11:$L$2510, $L1199, $M$11:$M$2510))</f>
        <v/>
      </c>
      <c r="T1199" s="21" t="str">
        <f t="array" ref="T1199">IF(OR($L1199="", $M1199=""), "", MAX(IF($L$11:$L$2510=$L1199, $M$11:$M$2510)))</f>
        <v/>
      </c>
      <c r="U1199" s="97"/>
      <c r="W1199" s="26" t="str">
        <f t="shared" si="201"/>
        <v/>
      </c>
      <c r="X1199" s="26" t="str">
        <f t="shared" si="202"/>
        <v/>
      </c>
      <c r="Z1199" s="48" t="str">
        <f>IFERROR(INDEX('Standard Runs'!$E$11:$E$65, MATCH($L1199, 'Standard Runs'!$D$11:$D$65, 0)), "")</f>
        <v/>
      </c>
      <c r="AB1199" s="26" t="str">
        <f t="shared" si="203"/>
        <v/>
      </c>
      <c r="AC1199" s="26" t="str">
        <f t="shared" si="204"/>
        <v/>
      </c>
      <c r="AE1199" s="26" t="str">
        <f t="shared" si="205"/>
        <v/>
      </c>
      <c r="AG1199" s="26" t="str">
        <f>IF($D1199="", "", COUNTIF($D$11:$D$2510, "&gt;"&amp;$D1199)+1+COUNTIF($D$11:$D1199, $D1199)-1)</f>
        <v/>
      </c>
      <c r="AH1199" s="92" t="str">
        <f t="shared" si="206"/>
        <v/>
      </c>
      <c r="AJ1199" s="26" t="str">
        <f t="shared" si="207"/>
        <v/>
      </c>
      <c r="AK1199" s="26" t="str">
        <f t="shared" si="208"/>
        <v/>
      </c>
    </row>
    <row r="1200" spans="1:37" x14ac:dyDescent="0.25">
      <c r="A1200" s="97"/>
      <c r="B1200" s="26" t="str">
        <f t="shared" si="198"/>
        <v/>
      </c>
      <c r="C1200" s="97"/>
      <c r="D1200" s="123"/>
      <c r="E1200" s="124"/>
      <c r="F1200" s="125"/>
      <c r="G1200" s="97"/>
      <c r="H1200" s="24" t="str">
        <f>IF($E1200="", "", IFERROR(ROUND($E1200*INDEX('Intro &amp; Setup'!$BY$8:$BY$9, MATCH($E$8, 'Intro &amp; Setup'!$BX$8:$BX$9, 0)), 2), ""))</f>
        <v/>
      </c>
      <c r="I1200" s="18" t="str">
        <f>IF(OR($E1200="", $F1200=""), "", IF($E$8='Intro &amp; Setup'!$BX$9, $F1200/$E1200, IF($H$8='Intro &amp; Setup'!$BX$9, $F1200/$H1200, "")))</f>
        <v/>
      </c>
      <c r="J1200" s="21" t="str">
        <f>IF(OR($E1200="", $F1200=""), "", IF($E$8='Intro &amp; Setup'!$BX$8, $F1200/$E1200, IF($H$8='Intro &amp; Setup'!$BX$8, $F1200/$H1200, "")))</f>
        <v/>
      </c>
      <c r="K1200" s="97"/>
      <c r="L1200" s="42" t="str">
        <f t="array" ref="L1200">IF($W1200="", "", IFERROR(INDEX('Standard Runs'!$D$11:$D$65, MATCH(1, ('Standard Runs'!$F$11:$F$65&lt;=E1200)*('Standard Runs'!$G$11:$G$65&gt;=E1200), 0)), ""))</f>
        <v/>
      </c>
      <c r="M1200" s="45" t="str">
        <f t="shared" si="199"/>
        <v/>
      </c>
      <c r="N1200" s="97"/>
      <c r="O1200" s="52" t="str">
        <f t="shared" si="200"/>
        <v/>
      </c>
      <c r="P1200" s="53" t="str">
        <f>IF(OR($L1200="", $M1200=""), "", COUNTIFS($L$11:$L$2510, $L1200, $M$11:$M$2510, "&lt;"&amp;$M1200)+1+COUNTIFS($L$11:$L1200, $L1200, $M$11:$M1200, $M1200)-1)</f>
        <v/>
      </c>
      <c r="Q1200" s="97"/>
      <c r="R1200" s="57" t="str">
        <f t="array" ref="R1200">IF(OR($L1200="", $M1200=""), "", MIN(IF($L$11:$L$2510=$L1200, $M$11:$M$2510)))</f>
        <v/>
      </c>
      <c r="S1200" s="18" t="str">
        <f t="array" ref="S1200">IF(OR($L1200="", $M1200=""), "", AVERAGEIF($L$11:$L$2510, $L1200, $M$11:$M$2510))</f>
        <v/>
      </c>
      <c r="T1200" s="21" t="str">
        <f t="array" ref="T1200">IF(OR($L1200="", $M1200=""), "", MAX(IF($L$11:$L$2510=$L1200, $M$11:$M$2510)))</f>
        <v/>
      </c>
      <c r="U1200" s="97"/>
      <c r="W1200" s="26" t="str">
        <f t="shared" si="201"/>
        <v/>
      </c>
      <c r="X1200" s="26" t="str">
        <f t="shared" si="202"/>
        <v/>
      </c>
      <c r="Z1200" s="48" t="str">
        <f>IFERROR(INDEX('Standard Runs'!$E$11:$E$65, MATCH($L1200, 'Standard Runs'!$D$11:$D$65, 0)), "")</f>
        <v/>
      </c>
      <c r="AB1200" s="26" t="str">
        <f t="shared" si="203"/>
        <v/>
      </c>
      <c r="AC1200" s="26" t="str">
        <f t="shared" si="204"/>
        <v/>
      </c>
      <c r="AE1200" s="26" t="str">
        <f t="shared" si="205"/>
        <v/>
      </c>
      <c r="AG1200" s="26" t="str">
        <f>IF($D1200="", "", COUNTIF($D$11:$D$2510, "&gt;"&amp;$D1200)+1+COUNTIF($D$11:$D1200, $D1200)-1)</f>
        <v/>
      </c>
      <c r="AH1200" s="92" t="str">
        <f t="shared" si="206"/>
        <v/>
      </c>
      <c r="AJ1200" s="26" t="str">
        <f t="shared" si="207"/>
        <v/>
      </c>
      <c r="AK1200" s="26" t="str">
        <f t="shared" si="208"/>
        <v/>
      </c>
    </row>
    <row r="1201" spans="1:37" x14ac:dyDescent="0.25">
      <c r="A1201" s="97"/>
      <c r="B1201" s="26" t="str">
        <f t="shared" si="198"/>
        <v/>
      </c>
      <c r="C1201" s="97"/>
      <c r="D1201" s="123"/>
      <c r="E1201" s="124"/>
      <c r="F1201" s="125"/>
      <c r="G1201" s="97"/>
      <c r="H1201" s="24" t="str">
        <f>IF($E1201="", "", IFERROR(ROUND($E1201*INDEX('Intro &amp; Setup'!$BY$8:$BY$9, MATCH($E$8, 'Intro &amp; Setup'!$BX$8:$BX$9, 0)), 2), ""))</f>
        <v/>
      </c>
      <c r="I1201" s="18" t="str">
        <f>IF(OR($E1201="", $F1201=""), "", IF($E$8='Intro &amp; Setup'!$BX$9, $F1201/$E1201, IF($H$8='Intro &amp; Setup'!$BX$9, $F1201/$H1201, "")))</f>
        <v/>
      </c>
      <c r="J1201" s="21" t="str">
        <f>IF(OR($E1201="", $F1201=""), "", IF($E$8='Intro &amp; Setup'!$BX$8, $F1201/$E1201, IF($H$8='Intro &amp; Setup'!$BX$8, $F1201/$H1201, "")))</f>
        <v/>
      </c>
      <c r="K1201" s="97"/>
      <c r="L1201" s="42" t="str">
        <f t="array" ref="L1201">IF($W1201="", "", IFERROR(INDEX('Standard Runs'!$D$11:$D$65, MATCH(1, ('Standard Runs'!$F$11:$F$65&lt;=E1201)*('Standard Runs'!$G$11:$G$65&gt;=E1201), 0)), ""))</f>
        <v/>
      </c>
      <c r="M1201" s="45" t="str">
        <f t="shared" si="199"/>
        <v/>
      </c>
      <c r="N1201" s="97"/>
      <c r="O1201" s="52" t="str">
        <f t="shared" si="200"/>
        <v/>
      </c>
      <c r="P1201" s="53" t="str">
        <f>IF(OR($L1201="", $M1201=""), "", COUNTIFS($L$11:$L$2510, $L1201, $M$11:$M$2510, "&lt;"&amp;$M1201)+1+COUNTIFS($L$11:$L1201, $L1201, $M$11:$M1201, $M1201)-1)</f>
        <v/>
      </c>
      <c r="Q1201" s="97"/>
      <c r="R1201" s="57" t="str">
        <f t="array" ref="R1201">IF(OR($L1201="", $M1201=""), "", MIN(IF($L$11:$L$2510=$L1201, $M$11:$M$2510)))</f>
        <v/>
      </c>
      <c r="S1201" s="18" t="str">
        <f t="array" ref="S1201">IF(OR($L1201="", $M1201=""), "", AVERAGEIF($L$11:$L$2510, $L1201, $M$11:$M$2510))</f>
        <v/>
      </c>
      <c r="T1201" s="21" t="str">
        <f t="array" ref="T1201">IF(OR($L1201="", $M1201=""), "", MAX(IF($L$11:$L$2510=$L1201, $M$11:$M$2510)))</f>
        <v/>
      </c>
      <c r="U1201" s="97"/>
      <c r="W1201" s="26" t="str">
        <f t="shared" si="201"/>
        <v/>
      </c>
      <c r="X1201" s="26" t="str">
        <f t="shared" si="202"/>
        <v/>
      </c>
      <c r="Z1201" s="48" t="str">
        <f>IFERROR(INDEX('Standard Runs'!$E$11:$E$65, MATCH($L1201, 'Standard Runs'!$D$11:$D$65, 0)), "")</f>
        <v/>
      </c>
      <c r="AB1201" s="26" t="str">
        <f t="shared" si="203"/>
        <v/>
      </c>
      <c r="AC1201" s="26" t="str">
        <f t="shared" si="204"/>
        <v/>
      </c>
      <c r="AE1201" s="26" t="str">
        <f t="shared" si="205"/>
        <v/>
      </c>
      <c r="AG1201" s="26" t="str">
        <f>IF($D1201="", "", COUNTIF($D$11:$D$2510, "&gt;"&amp;$D1201)+1+COUNTIF($D$11:$D1201, $D1201)-1)</f>
        <v/>
      </c>
      <c r="AH1201" s="92" t="str">
        <f t="shared" si="206"/>
        <v/>
      </c>
      <c r="AJ1201" s="26" t="str">
        <f t="shared" si="207"/>
        <v/>
      </c>
      <c r="AK1201" s="26" t="str">
        <f t="shared" si="208"/>
        <v/>
      </c>
    </row>
    <row r="1202" spans="1:37" x14ac:dyDescent="0.25">
      <c r="A1202" s="97"/>
      <c r="B1202" s="26" t="str">
        <f t="shared" si="198"/>
        <v/>
      </c>
      <c r="C1202" s="97"/>
      <c r="D1202" s="123"/>
      <c r="E1202" s="124"/>
      <c r="F1202" s="125"/>
      <c r="G1202" s="97"/>
      <c r="H1202" s="24" t="str">
        <f>IF($E1202="", "", IFERROR(ROUND($E1202*INDEX('Intro &amp; Setup'!$BY$8:$BY$9, MATCH($E$8, 'Intro &amp; Setup'!$BX$8:$BX$9, 0)), 2), ""))</f>
        <v/>
      </c>
      <c r="I1202" s="18" t="str">
        <f>IF(OR($E1202="", $F1202=""), "", IF($E$8='Intro &amp; Setup'!$BX$9, $F1202/$E1202, IF($H$8='Intro &amp; Setup'!$BX$9, $F1202/$H1202, "")))</f>
        <v/>
      </c>
      <c r="J1202" s="21" t="str">
        <f>IF(OR($E1202="", $F1202=""), "", IF($E$8='Intro &amp; Setup'!$BX$8, $F1202/$E1202, IF($H$8='Intro &amp; Setup'!$BX$8, $F1202/$H1202, "")))</f>
        <v/>
      </c>
      <c r="K1202" s="97"/>
      <c r="L1202" s="42" t="str">
        <f t="array" ref="L1202">IF($W1202="", "", IFERROR(INDEX('Standard Runs'!$D$11:$D$65, MATCH(1, ('Standard Runs'!$F$11:$F$65&lt;=E1202)*('Standard Runs'!$G$11:$G$65&gt;=E1202), 0)), ""))</f>
        <v/>
      </c>
      <c r="M1202" s="45" t="str">
        <f t="shared" si="199"/>
        <v/>
      </c>
      <c r="N1202" s="97"/>
      <c r="O1202" s="52" t="str">
        <f t="shared" si="200"/>
        <v/>
      </c>
      <c r="P1202" s="53" t="str">
        <f>IF(OR($L1202="", $M1202=""), "", COUNTIFS($L$11:$L$2510, $L1202, $M$11:$M$2510, "&lt;"&amp;$M1202)+1+COUNTIFS($L$11:$L1202, $L1202, $M$11:$M1202, $M1202)-1)</f>
        <v/>
      </c>
      <c r="Q1202" s="97"/>
      <c r="R1202" s="57" t="str">
        <f t="array" ref="R1202">IF(OR($L1202="", $M1202=""), "", MIN(IF($L$11:$L$2510=$L1202, $M$11:$M$2510)))</f>
        <v/>
      </c>
      <c r="S1202" s="18" t="str">
        <f t="array" ref="S1202">IF(OR($L1202="", $M1202=""), "", AVERAGEIF($L$11:$L$2510, $L1202, $M$11:$M$2510))</f>
        <v/>
      </c>
      <c r="T1202" s="21" t="str">
        <f t="array" ref="T1202">IF(OR($L1202="", $M1202=""), "", MAX(IF($L$11:$L$2510=$L1202, $M$11:$M$2510)))</f>
        <v/>
      </c>
      <c r="U1202" s="97"/>
      <c r="W1202" s="26" t="str">
        <f t="shared" si="201"/>
        <v/>
      </c>
      <c r="X1202" s="26" t="str">
        <f t="shared" si="202"/>
        <v/>
      </c>
      <c r="Z1202" s="48" t="str">
        <f>IFERROR(INDEX('Standard Runs'!$E$11:$E$65, MATCH($L1202, 'Standard Runs'!$D$11:$D$65, 0)), "")</f>
        <v/>
      </c>
      <c r="AB1202" s="26" t="str">
        <f t="shared" si="203"/>
        <v/>
      </c>
      <c r="AC1202" s="26" t="str">
        <f t="shared" si="204"/>
        <v/>
      </c>
      <c r="AE1202" s="26" t="str">
        <f t="shared" si="205"/>
        <v/>
      </c>
      <c r="AG1202" s="26" t="str">
        <f>IF($D1202="", "", COUNTIF($D$11:$D$2510, "&gt;"&amp;$D1202)+1+COUNTIF($D$11:$D1202, $D1202)-1)</f>
        <v/>
      </c>
      <c r="AH1202" s="92" t="str">
        <f t="shared" si="206"/>
        <v/>
      </c>
      <c r="AJ1202" s="26" t="str">
        <f t="shared" si="207"/>
        <v/>
      </c>
      <c r="AK1202" s="26" t="str">
        <f t="shared" si="208"/>
        <v/>
      </c>
    </row>
    <row r="1203" spans="1:37" x14ac:dyDescent="0.25">
      <c r="A1203" s="97"/>
      <c r="B1203" s="26" t="str">
        <f t="shared" si="198"/>
        <v/>
      </c>
      <c r="C1203" s="97"/>
      <c r="D1203" s="123"/>
      <c r="E1203" s="124"/>
      <c r="F1203" s="125"/>
      <c r="G1203" s="97"/>
      <c r="H1203" s="24" t="str">
        <f>IF($E1203="", "", IFERROR(ROUND($E1203*INDEX('Intro &amp; Setup'!$BY$8:$BY$9, MATCH($E$8, 'Intro &amp; Setup'!$BX$8:$BX$9, 0)), 2), ""))</f>
        <v/>
      </c>
      <c r="I1203" s="18" t="str">
        <f>IF(OR($E1203="", $F1203=""), "", IF($E$8='Intro &amp; Setup'!$BX$9, $F1203/$E1203, IF($H$8='Intro &amp; Setup'!$BX$9, $F1203/$H1203, "")))</f>
        <v/>
      </c>
      <c r="J1203" s="21" t="str">
        <f>IF(OR($E1203="", $F1203=""), "", IF($E$8='Intro &amp; Setup'!$BX$8, $F1203/$E1203, IF($H$8='Intro &amp; Setup'!$BX$8, $F1203/$H1203, "")))</f>
        <v/>
      </c>
      <c r="K1203" s="97"/>
      <c r="L1203" s="42" t="str">
        <f t="array" ref="L1203">IF($W1203="", "", IFERROR(INDEX('Standard Runs'!$D$11:$D$65, MATCH(1, ('Standard Runs'!$F$11:$F$65&lt;=E1203)*('Standard Runs'!$G$11:$G$65&gt;=E1203), 0)), ""))</f>
        <v/>
      </c>
      <c r="M1203" s="45" t="str">
        <f t="shared" si="199"/>
        <v/>
      </c>
      <c r="N1203" s="97"/>
      <c r="O1203" s="52" t="str">
        <f t="shared" si="200"/>
        <v/>
      </c>
      <c r="P1203" s="53" t="str">
        <f>IF(OR($L1203="", $M1203=""), "", COUNTIFS($L$11:$L$2510, $L1203, $M$11:$M$2510, "&lt;"&amp;$M1203)+1+COUNTIFS($L$11:$L1203, $L1203, $M$11:$M1203, $M1203)-1)</f>
        <v/>
      </c>
      <c r="Q1203" s="97"/>
      <c r="R1203" s="57" t="str">
        <f t="array" ref="R1203">IF(OR($L1203="", $M1203=""), "", MIN(IF($L$11:$L$2510=$L1203, $M$11:$M$2510)))</f>
        <v/>
      </c>
      <c r="S1203" s="18" t="str">
        <f t="array" ref="S1203">IF(OR($L1203="", $M1203=""), "", AVERAGEIF($L$11:$L$2510, $L1203, $M$11:$M$2510))</f>
        <v/>
      </c>
      <c r="T1203" s="21" t="str">
        <f t="array" ref="T1203">IF(OR($L1203="", $M1203=""), "", MAX(IF($L$11:$L$2510=$L1203, $M$11:$M$2510)))</f>
        <v/>
      </c>
      <c r="U1203" s="97"/>
      <c r="W1203" s="26" t="str">
        <f t="shared" si="201"/>
        <v/>
      </c>
      <c r="X1203" s="26" t="str">
        <f t="shared" si="202"/>
        <v/>
      </c>
      <c r="Z1203" s="48" t="str">
        <f>IFERROR(INDEX('Standard Runs'!$E$11:$E$65, MATCH($L1203, 'Standard Runs'!$D$11:$D$65, 0)), "")</f>
        <v/>
      </c>
      <c r="AB1203" s="26" t="str">
        <f t="shared" si="203"/>
        <v/>
      </c>
      <c r="AC1203" s="26" t="str">
        <f t="shared" si="204"/>
        <v/>
      </c>
      <c r="AE1203" s="26" t="str">
        <f t="shared" si="205"/>
        <v/>
      </c>
      <c r="AG1203" s="26" t="str">
        <f>IF($D1203="", "", COUNTIF($D$11:$D$2510, "&gt;"&amp;$D1203)+1+COUNTIF($D$11:$D1203, $D1203)-1)</f>
        <v/>
      </c>
      <c r="AH1203" s="92" t="str">
        <f t="shared" si="206"/>
        <v/>
      </c>
      <c r="AJ1203" s="26" t="str">
        <f t="shared" si="207"/>
        <v/>
      </c>
      <c r="AK1203" s="26" t="str">
        <f t="shared" si="208"/>
        <v/>
      </c>
    </row>
    <row r="1204" spans="1:37" x14ac:dyDescent="0.25">
      <c r="A1204" s="97"/>
      <c r="B1204" s="26" t="str">
        <f t="shared" si="198"/>
        <v/>
      </c>
      <c r="C1204" s="97"/>
      <c r="D1204" s="123"/>
      <c r="E1204" s="124"/>
      <c r="F1204" s="125"/>
      <c r="G1204" s="97"/>
      <c r="H1204" s="24" t="str">
        <f>IF($E1204="", "", IFERROR(ROUND($E1204*INDEX('Intro &amp; Setup'!$BY$8:$BY$9, MATCH($E$8, 'Intro &amp; Setup'!$BX$8:$BX$9, 0)), 2), ""))</f>
        <v/>
      </c>
      <c r="I1204" s="18" t="str">
        <f>IF(OR($E1204="", $F1204=""), "", IF($E$8='Intro &amp; Setup'!$BX$9, $F1204/$E1204, IF($H$8='Intro &amp; Setup'!$BX$9, $F1204/$H1204, "")))</f>
        <v/>
      </c>
      <c r="J1204" s="21" t="str">
        <f>IF(OR($E1204="", $F1204=""), "", IF($E$8='Intro &amp; Setup'!$BX$8, $F1204/$E1204, IF($H$8='Intro &amp; Setup'!$BX$8, $F1204/$H1204, "")))</f>
        <v/>
      </c>
      <c r="K1204" s="97"/>
      <c r="L1204" s="42" t="str">
        <f t="array" ref="L1204">IF($W1204="", "", IFERROR(INDEX('Standard Runs'!$D$11:$D$65, MATCH(1, ('Standard Runs'!$F$11:$F$65&lt;=E1204)*('Standard Runs'!$G$11:$G$65&gt;=E1204), 0)), ""))</f>
        <v/>
      </c>
      <c r="M1204" s="45" t="str">
        <f t="shared" si="199"/>
        <v/>
      </c>
      <c r="N1204" s="97"/>
      <c r="O1204" s="52" t="str">
        <f t="shared" si="200"/>
        <v/>
      </c>
      <c r="P1204" s="53" t="str">
        <f>IF(OR($L1204="", $M1204=""), "", COUNTIFS($L$11:$L$2510, $L1204, $M$11:$M$2510, "&lt;"&amp;$M1204)+1+COUNTIFS($L$11:$L1204, $L1204, $M$11:$M1204, $M1204)-1)</f>
        <v/>
      </c>
      <c r="Q1204" s="97"/>
      <c r="R1204" s="57" t="str">
        <f t="array" ref="R1204">IF(OR($L1204="", $M1204=""), "", MIN(IF($L$11:$L$2510=$L1204, $M$11:$M$2510)))</f>
        <v/>
      </c>
      <c r="S1204" s="18" t="str">
        <f t="array" ref="S1204">IF(OR($L1204="", $M1204=""), "", AVERAGEIF($L$11:$L$2510, $L1204, $M$11:$M$2510))</f>
        <v/>
      </c>
      <c r="T1204" s="21" t="str">
        <f t="array" ref="T1204">IF(OR($L1204="", $M1204=""), "", MAX(IF($L$11:$L$2510=$L1204, $M$11:$M$2510)))</f>
        <v/>
      </c>
      <c r="U1204" s="97"/>
      <c r="W1204" s="26" t="str">
        <f t="shared" si="201"/>
        <v/>
      </c>
      <c r="X1204" s="26" t="str">
        <f t="shared" si="202"/>
        <v/>
      </c>
      <c r="Z1204" s="48" t="str">
        <f>IFERROR(INDEX('Standard Runs'!$E$11:$E$65, MATCH($L1204, 'Standard Runs'!$D$11:$D$65, 0)), "")</f>
        <v/>
      </c>
      <c r="AB1204" s="26" t="str">
        <f t="shared" si="203"/>
        <v/>
      </c>
      <c r="AC1204" s="26" t="str">
        <f t="shared" si="204"/>
        <v/>
      </c>
      <c r="AE1204" s="26" t="str">
        <f t="shared" si="205"/>
        <v/>
      </c>
      <c r="AG1204" s="26" t="str">
        <f>IF($D1204="", "", COUNTIF($D$11:$D$2510, "&gt;"&amp;$D1204)+1+COUNTIF($D$11:$D1204, $D1204)-1)</f>
        <v/>
      </c>
      <c r="AH1204" s="92" t="str">
        <f t="shared" si="206"/>
        <v/>
      </c>
      <c r="AJ1204" s="26" t="str">
        <f t="shared" si="207"/>
        <v/>
      </c>
      <c r="AK1204" s="26" t="str">
        <f t="shared" si="208"/>
        <v/>
      </c>
    </row>
    <row r="1205" spans="1:37" x14ac:dyDescent="0.25">
      <c r="A1205" s="97"/>
      <c r="B1205" s="26" t="str">
        <f t="shared" si="198"/>
        <v/>
      </c>
      <c r="C1205" s="97"/>
      <c r="D1205" s="123"/>
      <c r="E1205" s="124"/>
      <c r="F1205" s="125"/>
      <c r="G1205" s="97"/>
      <c r="H1205" s="24" t="str">
        <f>IF($E1205="", "", IFERROR(ROUND($E1205*INDEX('Intro &amp; Setup'!$BY$8:$BY$9, MATCH($E$8, 'Intro &amp; Setup'!$BX$8:$BX$9, 0)), 2), ""))</f>
        <v/>
      </c>
      <c r="I1205" s="18" t="str">
        <f>IF(OR($E1205="", $F1205=""), "", IF($E$8='Intro &amp; Setup'!$BX$9, $F1205/$E1205, IF($H$8='Intro &amp; Setup'!$BX$9, $F1205/$H1205, "")))</f>
        <v/>
      </c>
      <c r="J1205" s="21" t="str">
        <f>IF(OR($E1205="", $F1205=""), "", IF($E$8='Intro &amp; Setup'!$BX$8, $F1205/$E1205, IF($H$8='Intro &amp; Setup'!$BX$8, $F1205/$H1205, "")))</f>
        <v/>
      </c>
      <c r="K1205" s="97"/>
      <c r="L1205" s="42" t="str">
        <f t="array" ref="L1205">IF($W1205="", "", IFERROR(INDEX('Standard Runs'!$D$11:$D$65, MATCH(1, ('Standard Runs'!$F$11:$F$65&lt;=E1205)*('Standard Runs'!$G$11:$G$65&gt;=E1205), 0)), ""))</f>
        <v/>
      </c>
      <c r="M1205" s="45" t="str">
        <f t="shared" si="199"/>
        <v/>
      </c>
      <c r="N1205" s="97"/>
      <c r="O1205" s="52" t="str">
        <f t="shared" si="200"/>
        <v/>
      </c>
      <c r="P1205" s="53" t="str">
        <f>IF(OR($L1205="", $M1205=""), "", COUNTIFS($L$11:$L$2510, $L1205, $M$11:$M$2510, "&lt;"&amp;$M1205)+1+COUNTIFS($L$11:$L1205, $L1205, $M$11:$M1205, $M1205)-1)</f>
        <v/>
      </c>
      <c r="Q1205" s="97"/>
      <c r="R1205" s="57" t="str">
        <f t="array" ref="R1205">IF(OR($L1205="", $M1205=""), "", MIN(IF($L$11:$L$2510=$L1205, $M$11:$M$2510)))</f>
        <v/>
      </c>
      <c r="S1205" s="18" t="str">
        <f t="array" ref="S1205">IF(OR($L1205="", $M1205=""), "", AVERAGEIF($L$11:$L$2510, $L1205, $M$11:$M$2510))</f>
        <v/>
      </c>
      <c r="T1205" s="21" t="str">
        <f t="array" ref="T1205">IF(OR($L1205="", $M1205=""), "", MAX(IF($L$11:$L$2510=$L1205, $M$11:$M$2510)))</f>
        <v/>
      </c>
      <c r="U1205" s="97"/>
      <c r="W1205" s="26" t="str">
        <f t="shared" si="201"/>
        <v/>
      </c>
      <c r="X1205" s="26" t="str">
        <f t="shared" si="202"/>
        <v/>
      </c>
      <c r="Z1205" s="48" t="str">
        <f>IFERROR(INDEX('Standard Runs'!$E$11:$E$65, MATCH($L1205, 'Standard Runs'!$D$11:$D$65, 0)), "")</f>
        <v/>
      </c>
      <c r="AB1205" s="26" t="str">
        <f t="shared" si="203"/>
        <v/>
      </c>
      <c r="AC1205" s="26" t="str">
        <f t="shared" si="204"/>
        <v/>
      </c>
      <c r="AE1205" s="26" t="str">
        <f t="shared" si="205"/>
        <v/>
      </c>
      <c r="AG1205" s="26" t="str">
        <f>IF($D1205="", "", COUNTIF($D$11:$D$2510, "&gt;"&amp;$D1205)+1+COUNTIF($D$11:$D1205, $D1205)-1)</f>
        <v/>
      </c>
      <c r="AH1205" s="92" t="str">
        <f t="shared" si="206"/>
        <v/>
      </c>
      <c r="AJ1205" s="26" t="str">
        <f t="shared" si="207"/>
        <v/>
      </c>
      <c r="AK1205" s="26" t="str">
        <f t="shared" si="208"/>
        <v/>
      </c>
    </row>
    <row r="1206" spans="1:37" x14ac:dyDescent="0.25">
      <c r="A1206" s="97"/>
      <c r="B1206" s="26" t="str">
        <f t="shared" si="198"/>
        <v/>
      </c>
      <c r="C1206" s="97"/>
      <c r="D1206" s="123"/>
      <c r="E1206" s="124"/>
      <c r="F1206" s="125"/>
      <c r="G1206" s="97"/>
      <c r="H1206" s="24" t="str">
        <f>IF($E1206="", "", IFERROR(ROUND($E1206*INDEX('Intro &amp; Setup'!$BY$8:$BY$9, MATCH($E$8, 'Intro &amp; Setup'!$BX$8:$BX$9, 0)), 2), ""))</f>
        <v/>
      </c>
      <c r="I1206" s="18" t="str">
        <f>IF(OR($E1206="", $F1206=""), "", IF($E$8='Intro &amp; Setup'!$BX$9, $F1206/$E1206, IF($H$8='Intro &amp; Setup'!$BX$9, $F1206/$H1206, "")))</f>
        <v/>
      </c>
      <c r="J1206" s="21" t="str">
        <f>IF(OR($E1206="", $F1206=""), "", IF($E$8='Intro &amp; Setup'!$BX$8, $F1206/$E1206, IF($H$8='Intro &amp; Setup'!$BX$8, $F1206/$H1206, "")))</f>
        <v/>
      </c>
      <c r="K1206" s="97"/>
      <c r="L1206" s="42" t="str">
        <f t="array" ref="L1206">IF($W1206="", "", IFERROR(INDEX('Standard Runs'!$D$11:$D$65, MATCH(1, ('Standard Runs'!$F$11:$F$65&lt;=E1206)*('Standard Runs'!$G$11:$G$65&gt;=E1206), 0)), ""))</f>
        <v/>
      </c>
      <c r="M1206" s="45" t="str">
        <f t="shared" si="199"/>
        <v/>
      </c>
      <c r="N1206" s="97"/>
      <c r="O1206" s="52" t="str">
        <f t="shared" si="200"/>
        <v/>
      </c>
      <c r="P1206" s="53" t="str">
        <f>IF(OR($L1206="", $M1206=""), "", COUNTIFS($L$11:$L$2510, $L1206, $M$11:$M$2510, "&lt;"&amp;$M1206)+1+COUNTIFS($L$11:$L1206, $L1206, $M$11:$M1206, $M1206)-1)</f>
        <v/>
      </c>
      <c r="Q1206" s="97"/>
      <c r="R1206" s="57" t="str">
        <f t="array" ref="R1206">IF(OR($L1206="", $M1206=""), "", MIN(IF($L$11:$L$2510=$L1206, $M$11:$M$2510)))</f>
        <v/>
      </c>
      <c r="S1206" s="18" t="str">
        <f t="array" ref="S1206">IF(OR($L1206="", $M1206=""), "", AVERAGEIF($L$11:$L$2510, $L1206, $M$11:$M$2510))</f>
        <v/>
      </c>
      <c r="T1206" s="21" t="str">
        <f t="array" ref="T1206">IF(OR($L1206="", $M1206=""), "", MAX(IF($L$11:$L$2510=$L1206, $M$11:$M$2510)))</f>
        <v/>
      </c>
      <c r="U1206" s="97"/>
      <c r="W1206" s="26" t="str">
        <f t="shared" si="201"/>
        <v/>
      </c>
      <c r="X1206" s="26" t="str">
        <f t="shared" si="202"/>
        <v/>
      </c>
      <c r="Z1206" s="48" t="str">
        <f>IFERROR(INDEX('Standard Runs'!$E$11:$E$65, MATCH($L1206, 'Standard Runs'!$D$11:$D$65, 0)), "")</f>
        <v/>
      </c>
      <c r="AB1206" s="26" t="str">
        <f t="shared" si="203"/>
        <v/>
      </c>
      <c r="AC1206" s="26" t="str">
        <f t="shared" si="204"/>
        <v/>
      </c>
      <c r="AE1206" s="26" t="str">
        <f t="shared" si="205"/>
        <v/>
      </c>
      <c r="AG1206" s="26" t="str">
        <f>IF($D1206="", "", COUNTIF($D$11:$D$2510, "&gt;"&amp;$D1206)+1+COUNTIF($D$11:$D1206, $D1206)-1)</f>
        <v/>
      </c>
      <c r="AH1206" s="92" t="str">
        <f t="shared" si="206"/>
        <v/>
      </c>
      <c r="AJ1206" s="26" t="str">
        <f t="shared" si="207"/>
        <v/>
      </c>
      <c r="AK1206" s="26" t="str">
        <f t="shared" si="208"/>
        <v/>
      </c>
    </row>
    <row r="1207" spans="1:37" x14ac:dyDescent="0.25">
      <c r="A1207" s="97"/>
      <c r="B1207" s="26" t="str">
        <f t="shared" si="198"/>
        <v/>
      </c>
      <c r="C1207" s="97"/>
      <c r="D1207" s="123"/>
      <c r="E1207" s="124"/>
      <c r="F1207" s="125"/>
      <c r="G1207" s="97"/>
      <c r="H1207" s="24" t="str">
        <f>IF($E1207="", "", IFERROR(ROUND($E1207*INDEX('Intro &amp; Setup'!$BY$8:$BY$9, MATCH($E$8, 'Intro &amp; Setup'!$BX$8:$BX$9, 0)), 2), ""))</f>
        <v/>
      </c>
      <c r="I1207" s="18" t="str">
        <f>IF(OR($E1207="", $F1207=""), "", IF($E$8='Intro &amp; Setup'!$BX$9, $F1207/$E1207, IF($H$8='Intro &amp; Setup'!$BX$9, $F1207/$H1207, "")))</f>
        <v/>
      </c>
      <c r="J1207" s="21" t="str">
        <f>IF(OR($E1207="", $F1207=""), "", IF($E$8='Intro &amp; Setup'!$BX$8, $F1207/$E1207, IF($H$8='Intro &amp; Setup'!$BX$8, $F1207/$H1207, "")))</f>
        <v/>
      </c>
      <c r="K1207" s="97"/>
      <c r="L1207" s="42" t="str">
        <f t="array" ref="L1207">IF($W1207="", "", IFERROR(INDEX('Standard Runs'!$D$11:$D$65, MATCH(1, ('Standard Runs'!$F$11:$F$65&lt;=E1207)*('Standard Runs'!$G$11:$G$65&gt;=E1207), 0)), ""))</f>
        <v/>
      </c>
      <c r="M1207" s="45" t="str">
        <f t="shared" si="199"/>
        <v/>
      </c>
      <c r="N1207" s="97"/>
      <c r="O1207" s="52" t="str">
        <f t="shared" si="200"/>
        <v/>
      </c>
      <c r="P1207" s="53" t="str">
        <f>IF(OR($L1207="", $M1207=""), "", COUNTIFS($L$11:$L$2510, $L1207, $M$11:$M$2510, "&lt;"&amp;$M1207)+1+COUNTIFS($L$11:$L1207, $L1207, $M$11:$M1207, $M1207)-1)</f>
        <v/>
      </c>
      <c r="Q1207" s="97"/>
      <c r="R1207" s="57" t="str">
        <f t="array" ref="R1207">IF(OR($L1207="", $M1207=""), "", MIN(IF($L$11:$L$2510=$L1207, $M$11:$M$2510)))</f>
        <v/>
      </c>
      <c r="S1207" s="18" t="str">
        <f t="array" ref="S1207">IF(OR($L1207="", $M1207=""), "", AVERAGEIF($L$11:$L$2510, $L1207, $M$11:$M$2510))</f>
        <v/>
      </c>
      <c r="T1207" s="21" t="str">
        <f t="array" ref="T1207">IF(OR($L1207="", $M1207=""), "", MAX(IF($L$11:$L$2510=$L1207, $M$11:$M$2510)))</f>
        <v/>
      </c>
      <c r="U1207" s="97"/>
      <c r="W1207" s="26" t="str">
        <f t="shared" si="201"/>
        <v/>
      </c>
      <c r="X1207" s="26" t="str">
        <f t="shared" si="202"/>
        <v/>
      </c>
      <c r="Z1207" s="48" t="str">
        <f>IFERROR(INDEX('Standard Runs'!$E$11:$E$65, MATCH($L1207, 'Standard Runs'!$D$11:$D$65, 0)), "")</f>
        <v/>
      </c>
      <c r="AB1207" s="26" t="str">
        <f t="shared" si="203"/>
        <v/>
      </c>
      <c r="AC1207" s="26" t="str">
        <f t="shared" si="204"/>
        <v/>
      </c>
      <c r="AE1207" s="26" t="str">
        <f t="shared" si="205"/>
        <v/>
      </c>
      <c r="AG1207" s="26" t="str">
        <f>IF($D1207="", "", COUNTIF($D$11:$D$2510, "&gt;"&amp;$D1207)+1+COUNTIF($D$11:$D1207, $D1207)-1)</f>
        <v/>
      </c>
      <c r="AH1207" s="92" t="str">
        <f t="shared" si="206"/>
        <v/>
      </c>
      <c r="AJ1207" s="26" t="str">
        <f t="shared" si="207"/>
        <v/>
      </c>
      <c r="AK1207" s="26" t="str">
        <f t="shared" si="208"/>
        <v/>
      </c>
    </row>
    <row r="1208" spans="1:37" x14ac:dyDescent="0.25">
      <c r="A1208" s="97"/>
      <c r="B1208" s="26" t="str">
        <f t="shared" si="198"/>
        <v/>
      </c>
      <c r="C1208" s="97"/>
      <c r="D1208" s="123"/>
      <c r="E1208" s="124"/>
      <c r="F1208" s="125"/>
      <c r="G1208" s="97"/>
      <c r="H1208" s="24" t="str">
        <f>IF($E1208="", "", IFERROR(ROUND($E1208*INDEX('Intro &amp; Setup'!$BY$8:$BY$9, MATCH($E$8, 'Intro &amp; Setup'!$BX$8:$BX$9, 0)), 2), ""))</f>
        <v/>
      </c>
      <c r="I1208" s="18" t="str">
        <f>IF(OR($E1208="", $F1208=""), "", IF($E$8='Intro &amp; Setup'!$BX$9, $F1208/$E1208, IF($H$8='Intro &amp; Setup'!$BX$9, $F1208/$H1208, "")))</f>
        <v/>
      </c>
      <c r="J1208" s="21" t="str">
        <f>IF(OR($E1208="", $F1208=""), "", IF($E$8='Intro &amp; Setup'!$BX$8, $F1208/$E1208, IF($H$8='Intro &amp; Setup'!$BX$8, $F1208/$H1208, "")))</f>
        <v/>
      </c>
      <c r="K1208" s="97"/>
      <c r="L1208" s="42" t="str">
        <f t="array" ref="L1208">IF($W1208="", "", IFERROR(INDEX('Standard Runs'!$D$11:$D$65, MATCH(1, ('Standard Runs'!$F$11:$F$65&lt;=E1208)*('Standard Runs'!$G$11:$G$65&gt;=E1208), 0)), ""))</f>
        <v/>
      </c>
      <c r="M1208" s="45" t="str">
        <f t="shared" si="199"/>
        <v/>
      </c>
      <c r="N1208" s="97"/>
      <c r="O1208" s="52" t="str">
        <f t="shared" si="200"/>
        <v/>
      </c>
      <c r="P1208" s="53" t="str">
        <f>IF(OR($L1208="", $M1208=""), "", COUNTIFS($L$11:$L$2510, $L1208, $M$11:$M$2510, "&lt;"&amp;$M1208)+1+COUNTIFS($L$11:$L1208, $L1208, $M$11:$M1208, $M1208)-1)</f>
        <v/>
      </c>
      <c r="Q1208" s="97"/>
      <c r="R1208" s="57" t="str">
        <f t="array" ref="R1208">IF(OR($L1208="", $M1208=""), "", MIN(IF($L$11:$L$2510=$L1208, $M$11:$M$2510)))</f>
        <v/>
      </c>
      <c r="S1208" s="18" t="str">
        <f t="array" ref="S1208">IF(OR($L1208="", $M1208=""), "", AVERAGEIF($L$11:$L$2510, $L1208, $M$11:$M$2510))</f>
        <v/>
      </c>
      <c r="T1208" s="21" t="str">
        <f t="array" ref="T1208">IF(OR($L1208="", $M1208=""), "", MAX(IF($L$11:$L$2510=$L1208, $M$11:$M$2510)))</f>
        <v/>
      </c>
      <c r="U1208" s="97"/>
      <c r="W1208" s="26" t="str">
        <f t="shared" si="201"/>
        <v/>
      </c>
      <c r="X1208" s="26" t="str">
        <f t="shared" si="202"/>
        <v/>
      </c>
      <c r="Z1208" s="48" t="str">
        <f>IFERROR(INDEX('Standard Runs'!$E$11:$E$65, MATCH($L1208, 'Standard Runs'!$D$11:$D$65, 0)), "")</f>
        <v/>
      </c>
      <c r="AB1208" s="26" t="str">
        <f t="shared" si="203"/>
        <v/>
      </c>
      <c r="AC1208" s="26" t="str">
        <f t="shared" si="204"/>
        <v/>
      </c>
      <c r="AE1208" s="26" t="str">
        <f t="shared" si="205"/>
        <v/>
      </c>
      <c r="AG1208" s="26" t="str">
        <f>IF($D1208="", "", COUNTIF($D$11:$D$2510, "&gt;"&amp;$D1208)+1+COUNTIF($D$11:$D1208, $D1208)-1)</f>
        <v/>
      </c>
      <c r="AH1208" s="92" t="str">
        <f t="shared" si="206"/>
        <v/>
      </c>
      <c r="AJ1208" s="26" t="str">
        <f t="shared" si="207"/>
        <v/>
      </c>
      <c r="AK1208" s="26" t="str">
        <f t="shared" si="208"/>
        <v/>
      </c>
    </row>
    <row r="1209" spans="1:37" x14ac:dyDescent="0.25">
      <c r="A1209" s="97"/>
      <c r="B1209" s="26" t="str">
        <f t="shared" si="198"/>
        <v/>
      </c>
      <c r="C1209" s="97"/>
      <c r="D1209" s="123"/>
      <c r="E1209" s="124"/>
      <c r="F1209" s="125"/>
      <c r="G1209" s="97"/>
      <c r="H1209" s="24" t="str">
        <f>IF($E1209="", "", IFERROR(ROUND($E1209*INDEX('Intro &amp; Setup'!$BY$8:$BY$9, MATCH($E$8, 'Intro &amp; Setup'!$BX$8:$BX$9, 0)), 2), ""))</f>
        <v/>
      </c>
      <c r="I1209" s="18" t="str">
        <f>IF(OR($E1209="", $F1209=""), "", IF($E$8='Intro &amp; Setup'!$BX$9, $F1209/$E1209, IF($H$8='Intro &amp; Setup'!$BX$9, $F1209/$H1209, "")))</f>
        <v/>
      </c>
      <c r="J1209" s="21" t="str">
        <f>IF(OR($E1209="", $F1209=""), "", IF($E$8='Intro &amp; Setup'!$BX$8, $F1209/$E1209, IF($H$8='Intro &amp; Setup'!$BX$8, $F1209/$H1209, "")))</f>
        <v/>
      </c>
      <c r="K1209" s="97"/>
      <c r="L1209" s="42" t="str">
        <f t="array" ref="L1209">IF($W1209="", "", IFERROR(INDEX('Standard Runs'!$D$11:$D$65, MATCH(1, ('Standard Runs'!$F$11:$F$65&lt;=E1209)*('Standard Runs'!$G$11:$G$65&gt;=E1209), 0)), ""))</f>
        <v/>
      </c>
      <c r="M1209" s="45" t="str">
        <f t="shared" si="199"/>
        <v/>
      </c>
      <c r="N1209" s="97"/>
      <c r="O1209" s="52" t="str">
        <f t="shared" si="200"/>
        <v/>
      </c>
      <c r="P1209" s="53" t="str">
        <f>IF(OR($L1209="", $M1209=""), "", COUNTIFS($L$11:$L$2510, $L1209, $M$11:$M$2510, "&lt;"&amp;$M1209)+1+COUNTIFS($L$11:$L1209, $L1209, $M$11:$M1209, $M1209)-1)</f>
        <v/>
      </c>
      <c r="Q1209" s="97"/>
      <c r="R1209" s="57" t="str">
        <f t="array" ref="R1209">IF(OR($L1209="", $M1209=""), "", MIN(IF($L$11:$L$2510=$L1209, $M$11:$M$2510)))</f>
        <v/>
      </c>
      <c r="S1209" s="18" t="str">
        <f t="array" ref="S1209">IF(OR($L1209="", $M1209=""), "", AVERAGEIF($L$11:$L$2510, $L1209, $M$11:$M$2510))</f>
        <v/>
      </c>
      <c r="T1209" s="21" t="str">
        <f t="array" ref="T1209">IF(OR($L1209="", $M1209=""), "", MAX(IF($L$11:$L$2510=$L1209, $M$11:$M$2510)))</f>
        <v/>
      </c>
      <c r="U1209" s="97"/>
      <c r="W1209" s="26" t="str">
        <f t="shared" si="201"/>
        <v/>
      </c>
      <c r="X1209" s="26" t="str">
        <f t="shared" si="202"/>
        <v/>
      </c>
      <c r="Z1209" s="48" t="str">
        <f>IFERROR(INDEX('Standard Runs'!$E$11:$E$65, MATCH($L1209, 'Standard Runs'!$D$11:$D$65, 0)), "")</f>
        <v/>
      </c>
      <c r="AB1209" s="26" t="str">
        <f t="shared" si="203"/>
        <v/>
      </c>
      <c r="AC1209" s="26" t="str">
        <f t="shared" si="204"/>
        <v/>
      </c>
      <c r="AE1209" s="26" t="str">
        <f t="shared" si="205"/>
        <v/>
      </c>
      <c r="AG1209" s="26" t="str">
        <f>IF($D1209="", "", COUNTIF($D$11:$D$2510, "&gt;"&amp;$D1209)+1+COUNTIF($D$11:$D1209, $D1209)-1)</f>
        <v/>
      </c>
      <c r="AH1209" s="92" t="str">
        <f t="shared" si="206"/>
        <v/>
      </c>
      <c r="AJ1209" s="26" t="str">
        <f t="shared" si="207"/>
        <v/>
      </c>
      <c r="AK1209" s="26" t="str">
        <f t="shared" si="208"/>
        <v/>
      </c>
    </row>
    <row r="1210" spans="1:37" x14ac:dyDescent="0.25">
      <c r="A1210" s="97"/>
      <c r="B1210" s="26" t="str">
        <f t="shared" si="198"/>
        <v/>
      </c>
      <c r="C1210" s="97"/>
      <c r="D1210" s="123"/>
      <c r="E1210" s="124"/>
      <c r="F1210" s="125"/>
      <c r="G1210" s="97"/>
      <c r="H1210" s="24" t="str">
        <f>IF($E1210="", "", IFERROR(ROUND($E1210*INDEX('Intro &amp; Setup'!$BY$8:$BY$9, MATCH($E$8, 'Intro &amp; Setup'!$BX$8:$BX$9, 0)), 2), ""))</f>
        <v/>
      </c>
      <c r="I1210" s="18" t="str">
        <f>IF(OR($E1210="", $F1210=""), "", IF($E$8='Intro &amp; Setup'!$BX$9, $F1210/$E1210, IF($H$8='Intro &amp; Setup'!$BX$9, $F1210/$H1210, "")))</f>
        <v/>
      </c>
      <c r="J1210" s="21" t="str">
        <f>IF(OR($E1210="", $F1210=""), "", IF($E$8='Intro &amp; Setup'!$BX$8, $F1210/$E1210, IF($H$8='Intro &amp; Setup'!$BX$8, $F1210/$H1210, "")))</f>
        <v/>
      </c>
      <c r="K1210" s="97"/>
      <c r="L1210" s="42" t="str">
        <f t="array" ref="L1210">IF($W1210="", "", IFERROR(INDEX('Standard Runs'!$D$11:$D$65, MATCH(1, ('Standard Runs'!$F$11:$F$65&lt;=E1210)*('Standard Runs'!$G$11:$G$65&gt;=E1210), 0)), ""))</f>
        <v/>
      </c>
      <c r="M1210" s="45" t="str">
        <f t="shared" si="199"/>
        <v/>
      </c>
      <c r="N1210" s="97"/>
      <c r="O1210" s="52" t="str">
        <f t="shared" si="200"/>
        <v/>
      </c>
      <c r="P1210" s="53" t="str">
        <f>IF(OR($L1210="", $M1210=""), "", COUNTIFS($L$11:$L$2510, $L1210, $M$11:$M$2510, "&lt;"&amp;$M1210)+1+COUNTIFS($L$11:$L1210, $L1210, $M$11:$M1210, $M1210)-1)</f>
        <v/>
      </c>
      <c r="Q1210" s="97"/>
      <c r="R1210" s="57" t="str">
        <f t="array" ref="R1210">IF(OR($L1210="", $M1210=""), "", MIN(IF($L$11:$L$2510=$L1210, $M$11:$M$2510)))</f>
        <v/>
      </c>
      <c r="S1210" s="18" t="str">
        <f t="array" ref="S1210">IF(OR($L1210="", $M1210=""), "", AVERAGEIF($L$11:$L$2510, $L1210, $M$11:$M$2510))</f>
        <v/>
      </c>
      <c r="T1210" s="21" t="str">
        <f t="array" ref="T1210">IF(OR($L1210="", $M1210=""), "", MAX(IF($L$11:$L$2510=$L1210, $M$11:$M$2510)))</f>
        <v/>
      </c>
      <c r="U1210" s="97"/>
      <c r="W1210" s="26" t="str">
        <f t="shared" si="201"/>
        <v/>
      </c>
      <c r="X1210" s="26" t="str">
        <f t="shared" si="202"/>
        <v/>
      </c>
      <c r="Z1210" s="48" t="str">
        <f>IFERROR(INDEX('Standard Runs'!$E$11:$E$65, MATCH($L1210, 'Standard Runs'!$D$11:$D$65, 0)), "")</f>
        <v/>
      </c>
      <c r="AB1210" s="26" t="str">
        <f t="shared" si="203"/>
        <v/>
      </c>
      <c r="AC1210" s="26" t="str">
        <f t="shared" si="204"/>
        <v/>
      </c>
      <c r="AE1210" s="26" t="str">
        <f t="shared" si="205"/>
        <v/>
      </c>
      <c r="AG1210" s="26" t="str">
        <f>IF($D1210="", "", COUNTIF($D$11:$D$2510, "&gt;"&amp;$D1210)+1+COUNTIF($D$11:$D1210, $D1210)-1)</f>
        <v/>
      </c>
      <c r="AH1210" s="92" t="str">
        <f t="shared" si="206"/>
        <v/>
      </c>
      <c r="AJ1210" s="26" t="str">
        <f t="shared" si="207"/>
        <v/>
      </c>
      <c r="AK1210" s="26" t="str">
        <f t="shared" si="208"/>
        <v/>
      </c>
    </row>
    <row r="1211" spans="1:37" x14ac:dyDescent="0.25">
      <c r="A1211" s="97"/>
      <c r="B1211" s="26" t="str">
        <f t="shared" si="198"/>
        <v/>
      </c>
      <c r="C1211" s="97"/>
      <c r="D1211" s="123"/>
      <c r="E1211" s="124"/>
      <c r="F1211" s="125"/>
      <c r="G1211" s="97"/>
      <c r="H1211" s="24" t="str">
        <f>IF($E1211="", "", IFERROR(ROUND($E1211*INDEX('Intro &amp; Setup'!$BY$8:$BY$9, MATCH($E$8, 'Intro &amp; Setup'!$BX$8:$BX$9, 0)), 2), ""))</f>
        <v/>
      </c>
      <c r="I1211" s="18" t="str">
        <f>IF(OR($E1211="", $F1211=""), "", IF($E$8='Intro &amp; Setup'!$BX$9, $F1211/$E1211, IF($H$8='Intro &amp; Setup'!$BX$9, $F1211/$H1211, "")))</f>
        <v/>
      </c>
      <c r="J1211" s="21" t="str">
        <f>IF(OR($E1211="", $F1211=""), "", IF($E$8='Intro &amp; Setup'!$BX$8, $F1211/$E1211, IF($H$8='Intro &amp; Setup'!$BX$8, $F1211/$H1211, "")))</f>
        <v/>
      </c>
      <c r="K1211" s="97"/>
      <c r="L1211" s="42" t="str">
        <f t="array" ref="L1211">IF($W1211="", "", IFERROR(INDEX('Standard Runs'!$D$11:$D$65, MATCH(1, ('Standard Runs'!$F$11:$F$65&lt;=E1211)*('Standard Runs'!$G$11:$G$65&gt;=E1211), 0)), ""))</f>
        <v/>
      </c>
      <c r="M1211" s="45" t="str">
        <f t="shared" si="199"/>
        <v/>
      </c>
      <c r="N1211" s="97"/>
      <c r="O1211" s="52" t="str">
        <f t="shared" si="200"/>
        <v/>
      </c>
      <c r="P1211" s="53" t="str">
        <f>IF(OR($L1211="", $M1211=""), "", COUNTIFS($L$11:$L$2510, $L1211, $M$11:$M$2510, "&lt;"&amp;$M1211)+1+COUNTIFS($L$11:$L1211, $L1211, $M$11:$M1211, $M1211)-1)</f>
        <v/>
      </c>
      <c r="Q1211" s="97"/>
      <c r="R1211" s="57" t="str">
        <f t="array" ref="R1211">IF(OR($L1211="", $M1211=""), "", MIN(IF($L$11:$L$2510=$L1211, $M$11:$M$2510)))</f>
        <v/>
      </c>
      <c r="S1211" s="18" t="str">
        <f t="array" ref="S1211">IF(OR($L1211="", $M1211=""), "", AVERAGEIF($L$11:$L$2510, $L1211, $M$11:$M$2510))</f>
        <v/>
      </c>
      <c r="T1211" s="21" t="str">
        <f t="array" ref="T1211">IF(OR($L1211="", $M1211=""), "", MAX(IF($L$11:$L$2510=$L1211, $M$11:$M$2510)))</f>
        <v/>
      </c>
      <c r="U1211" s="97"/>
      <c r="W1211" s="26" t="str">
        <f t="shared" si="201"/>
        <v/>
      </c>
      <c r="X1211" s="26" t="str">
        <f t="shared" si="202"/>
        <v/>
      </c>
      <c r="Z1211" s="48" t="str">
        <f>IFERROR(INDEX('Standard Runs'!$E$11:$E$65, MATCH($L1211, 'Standard Runs'!$D$11:$D$65, 0)), "")</f>
        <v/>
      </c>
      <c r="AB1211" s="26" t="str">
        <f t="shared" si="203"/>
        <v/>
      </c>
      <c r="AC1211" s="26" t="str">
        <f t="shared" si="204"/>
        <v/>
      </c>
      <c r="AE1211" s="26" t="str">
        <f t="shared" si="205"/>
        <v/>
      </c>
      <c r="AG1211" s="26" t="str">
        <f>IF($D1211="", "", COUNTIF($D$11:$D$2510, "&gt;"&amp;$D1211)+1+COUNTIF($D$11:$D1211, $D1211)-1)</f>
        <v/>
      </c>
      <c r="AH1211" s="92" t="str">
        <f t="shared" si="206"/>
        <v/>
      </c>
      <c r="AJ1211" s="26" t="str">
        <f t="shared" si="207"/>
        <v/>
      </c>
      <c r="AK1211" s="26" t="str">
        <f t="shared" si="208"/>
        <v/>
      </c>
    </row>
    <row r="1212" spans="1:37" x14ac:dyDescent="0.25">
      <c r="A1212" s="97"/>
      <c r="B1212" s="26" t="str">
        <f t="shared" si="198"/>
        <v/>
      </c>
      <c r="C1212" s="97"/>
      <c r="D1212" s="123"/>
      <c r="E1212" s="124"/>
      <c r="F1212" s="125"/>
      <c r="G1212" s="97"/>
      <c r="H1212" s="24" t="str">
        <f>IF($E1212="", "", IFERROR(ROUND($E1212*INDEX('Intro &amp; Setup'!$BY$8:$BY$9, MATCH($E$8, 'Intro &amp; Setup'!$BX$8:$BX$9, 0)), 2), ""))</f>
        <v/>
      </c>
      <c r="I1212" s="18" t="str">
        <f>IF(OR($E1212="", $F1212=""), "", IF($E$8='Intro &amp; Setup'!$BX$9, $F1212/$E1212, IF($H$8='Intro &amp; Setup'!$BX$9, $F1212/$H1212, "")))</f>
        <v/>
      </c>
      <c r="J1212" s="21" t="str">
        <f>IF(OR($E1212="", $F1212=""), "", IF($E$8='Intro &amp; Setup'!$BX$8, $F1212/$E1212, IF($H$8='Intro &amp; Setup'!$BX$8, $F1212/$H1212, "")))</f>
        <v/>
      </c>
      <c r="K1212" s="97"/>
      <c r="L1212" s="42" t="str">
        <f t="array" ref="L1212">IF($W1212="", "", IFERROR(INDEX('Standard Runs'!$D$11:$D$65, MATCH(1, ('Standard Runs'!$F$11:$F$65&lt;=E1212)*('Standard Runs'!$G$11:$G$65&gt;=E1212), 0)), ""))</f>
        <v/>
      </c>
      <c r="M1212" s="45" t="str">
        <f t="shared" si="199"/>
        <v/>
      </c>
      <c r="N1212" s="97"/>
      <c r="O1212" s="52" t="str">
        <f t="shared" si="200"/>
        <v/>
      </c>
      <c r="P1212" s="53" t="str">
        <f>IF(OR($L1212="", $M1212=""), "", COUNTIFS($L$11:$L$2510, $L1212, $M$11:$M$2510, "&lt;"&amp;$M1212)+1+COUNTIFS($L$11:$L1212, $L1212, $M$11:$M1212, $M1212)-1)</f>
        <v/>
      </c>
      <c r="Q1212" s="97"/>
      <c r="R1212" s="57" t="str">
        <f t="array" ref="R1212">IF(OR($L1212="", $M1212=""), "", MIN(IF($L$11:$L$2510=$L1212, $M$11:$M$2510)))</f>
        <v/>
      </c>
      <c r="S1212" s="18" t="str">
        <f t="array" ref="S1212">IF(OR($L1212="", $M1212=""), "", AVERAGEIF($L$11:$L$2510, $L1212, $M$11:$M$2510))</f>
        <v/>
      </c>
      <c r="T1212" s="21" t="str">
        <f t="array" ref="T1212">IF(OR($L1212="", $M1212=""), "", MAX(IF($L$11:$L$2510=$L1212, $M$11:$M$2510)))</f>
        <v/>
      </c>
      <c r="U1212" s="97"/>
      <c r="W1212" s="26" t="str">
        <f t="shared" si="201"/>
        <v/>
      </c>
      <c r="X1212" s="26" t="str">
        <f t="shared" si="202"/>
        <v/>
      </c>
      <c r="Z1212" s="48" t="str">
        <f>IFERROR(INDEX('Standard Runs'!$E$11:$E$65, MATCH($L1212, 'Standard Runs'!$D$11:$D$65, 0)), "")</f>
        <v/>
      </c>
      <c r="AB1212" s="26" t="str">
        <f t="shared" si="203"/>
        <v/>
      </c>
      <c r="AC1212" s="26" t="str">
        <f t="shared" si="204"/>
        <v/>
      </c>
      <c r="AE1212" s="26" t="str">
        <f t="shared" si="205"/>
        <v/>
      </c>
      <c r="AG1212" s="26" t="str">
        <f>IF($D1212="", "", COUNTIF($D$11:$D$2510, "&gt;"&amp;$D1212)+1+COUNTIF($D$11:$D1212, $D1212)-1)</f>
        <v/>
      </c>
      <c r="AH1212" s="92" t="str">
        <f t="shared" si="206"/>
        <v/>
      </c>
      <c r="AJ1212" s="26" t="str">
        <f t="shared" si="207"/>
        <v/>
      </c>
      <c r="AK1212" s="26" t="str">
        <f t="shared" si="208"/>
        <v/>
      </c>
    </row>
    <row r="1213" spans="1:37" x14ac:dyDescent="0.25">
      <c r="A1213" s="97"/>
      <c r="B1213" s="26" t="str">
        <f t="shared" si="198"/>
        <v/>
      </c>
      <c r="C1213" s="97"/>
      <c r="D1213" s="123"/>
      <c r="E1213" s="124"/>
      <c r="F1213" s="125"/>
      <c r="G1213" s="97"/>
      <c r="H1213" s="24" t="str">
        <f>IF($E1213="", "", IFERROR(ROUND($E1213*INDEX('Intro &amp; Setup'!$BY$8:$BY$9, MATCH($E$8, 'Intro &amp; Setup'!$BX$8:$BX$9, 0)), 2), ""))</f>
        <v/>
      </c>
      <c r="I1213" s="18" t="str">
        <f>IF(OR($E1213="", $F1213=""), "", IF($E$8='Intro &amp; Setup'!$BX$9, $F1213/$E1213, IF($H$8='Intro &amp; Setup'!$BX$9, $F1213/$H1213, "")))</f>
        <v/>
      </c>
      <c r="J1213" s="21" t="str">
        <f>IF(OR($E1213="", $F1213=""), "", IF($E$8='Intro &amp; Setup'!$BX$8, $F1213/$E1213, IF($H$8='Intro &amp; Setup'!$BX$8, $F1213/$H1213, "")))</f>
        <v/>
      </c>
      <c r="K1213" s="97"/>
      <c r="L1213" s="42" t="str">
        <f t="array" ref="L1213">IF($W1213="", "", IFERROR(INDEX('Standard Runs'!$D$11:$D$65, MATCH(1, ('Standard Runs'!$F$11:$F$65&lt;=E1213)*('Standard Runs'!$G$11:$G$65&gt;=E1213), 0)), ""))</f>
        <v/>
      </c>
      <c r="M1213" s="45" t="str">
        <f t="shared" si="199"/>
        <v/>
      </c>
      <c r="N1213" s="97"/>
      <c r="O1213" s="52" t="str">
        <f t="shared" si="200"/>
        <v/>
      </c>
      <c r="P1213" s="53" t="str">
        <f>IF(OR($L1213="", $M1213=""), "", COUNTIFS($L$11:$L$2510, $L1213, $M$11:$M$2510, "&lt;"&amp;$M1213)+1+COUNTIFS($L$11:$L1213, $L1213, $M$11:$M1213, $M1213)-1)</f>
        <v/>
      </c>
      <c r="Q1213" s="97"/>
      <c r="R1213" s="57" t="str">
        <f t="array" ref="R1213">IF(OR($L1213="", $M1213=""), "", MIN(IF($L$11:$L$2510=$L1213, $M$11:$M$2510)))</f>
        <v/>
      </c>
      <c r="S1213" s="18" t="str">
        <f t="array" ref="S1213">IF(OR($L1213="", $M1213=""), "", AVERAGEIF($L$11:$L$2510, $L1213, $M$11:$M$2510))</f>
        <v/>
      </c>
      <c r="T1213" s="21" t="str">
        <f t="array" ref="T1213">IF(OR($L1213="", $M1213=""), "", MAX(IF($L$11:$L$2510=$L1213, $M$11:$M$2510)))</f>
        <v/>
      </c>
      <c r="U1213" s="97"/>
      <c r="W1213" s="26" t="str">
        <f t="shared" si="201"/>
        <v/>
      </c>
      <c r="X1213" s="26" t="str">
        <f t="shared" si="202"/>
        <v/>
      </c>
      <c r="Z1213" s="48" t="str">
        <f>IFERROR(INDEX('Standard Runs'!$E$11:$E$65, MATCH($L1213, 'Standard Runs'!$D$11:$D$65, 0)), "")</f>
        <v/>
      </c>
      <c r="AB1213" s="26" t="str">
        <f t="shared" si="203"/>
        <v/>
      </c>
      <c r="AC1213" s="26" t="str">
        <f t="shared" si="204"/>
        <v/>
      </c>
      <c r="AE1213" s="26" t="str">
        <f t="shared" si="205"/>
        <v/>
      </c>
      <c r="AG1213" s="26" t="str">
        <f>IF($D1213="", "", COUNTIF($D$11:$D$2510, "&gt;"&amp;$D1213)+1+COUNTIF($D$11:$D1213, $D1213)-1)</f>
        <v/>
      </c>
      <c r="AH1213" s="92" t="str">
        <f t="shared" si="206"/>
        <v/>
      </c>
      <c r="AJ1213" s="26" t="str">
        <f t="shared" si="207"/>
        <v/>
      </c>
      <c r="AK1213" s="26" t="str">
        <f t="shared" si="208"/>
        <v/>
      </c>
    </row>
    <row r="1214" spans="1:37" x14ac:dyDescent="0.25">
      <c r="A1214" s="97"/>
      <c r="B1214" s="26" t="str">
        <f t="shared" si="198"/>
        <v/>
      </c>
      <c r="C1214" s="97"/>
      <c r="D1214" s="123"/>
      <c r="E1214" s="124"/>
      <c r="F1214" s="125"/>
      <c r="G1214" s="97"/>
      <c r="H1214" s="24" t="str">
        <f>IF($E1214="", "", IFERROR(ROUND($E1214*INDEX('Intro &amp; Setup'!$BY$8:$BY$9, MATCH($E$8, 'Intro &amp; Setup'!$BX$8:$BX$9, 0)), 2), ""))</f>
        <v/>
      </c>
      <c r="I1214" s="18" t="str">
        <f>IF(OR($E1214="", $F1214=""), "", IF($E$8='Intro &amp; Setup'!$BX$9, $F1214/$E1214, IF($H$8='Intro &amp; Setup'!$BX$9, $F1214/$H1214, "")))</f>
        <v/>
      </c>
      <c r="J1214" s="21" t="str">
        <f>IF(OR($E1214="", $F1214=""), "", IF($E$8='Intro &amp; Setup'!$BX$8, $F1214/$E1214, IF($H$8='Intro &amp; Setup'!$BX$8, $F1214/$H1214, "")))</f>
        <v/>
      </c>
      <c r="K1214" s="97"/>
      <c r="L1214" s="42" t="str">
        <f t="array" ref="L1214">IF($W1214="", "", IFERROR(INDEX('Standard Runs'!$D$11:$D$65, MATCH(1, ('Standard Runs'!$F$11:$F$65&lt;=E1214)*('Standard Runs'!$G$11:$G$65&gt;=E1214), 0)), ""))</f>
        <v/>
      </c>
      <c r="M1214" s="45" t="str">
        <f t="shared" si="199"/>
        <v/>
      </c>
      <c r="N1214" s="97"/>
      <c r="O1214" s="52" t="str">
        <f t="shared" si="200"/>
        <v/>
      </c>
      <c r="P1214" s="53" t="str">
        <f>IF(OR($L1214="", $M1214=""), "", COUNTIFS($L$11:$L$2510, $L1214, $M$11:$M$2510, "&lt;"&amp;$M1214)+1+COUNTIFS($L$11:$L1214, $L1214, $M$11:$M1214, $M1214)-1)</f>
        <v/>
      </c>
      <c r="Q1214" s="97"/>
      <c r="R1214" s="57" t="str">
        <f t="array" ref="R1214">IF(OR($L1214="", $M1214=""), "", MIN(IF($L$11:$L$2510=$L1214, $M$11:$M$2510)))</f>
        <v/>
      </c>
      <c r="S1214" s="18" t="str">
        <f t="array" ref="S1214">IF(OR($L1214="", $M1214=""), "", AVERAGEIF($L$11:$L$2510, $L1214, $M$11:$M$2510))</f>
        <v/>
      </c>
      <c r="T1214" s="21" t="str">
        <f t="array" ref="T1214">IF(OR($L1214="", $M1214=""), "", MAX(IF($L$11:$L$2510=$L1214, $M$11:$M$2510)))</f>
        <v/>
      </c>
      <c r="U1214" s="97"/>
      <c r="W1214" s="26" t="str">
        <f t="shared" si="201"/>
        <v/>
      </c>
      <c r="X1214" s="26" t="str">
        <f t="shared" si="202"/>
        <v/>
      </c>
      <c r="Z1214" s="48" t="str">
        <f>IFERROR(INDEX('Standard Runs'!$E$11:$E$65, MATCH($L1214, 'Standard Runs'!$D$11:$D$65, 0)), "")</f>
        <v/>
      </c>
      <c r="AB1214" s="26" t="str">
        <f t="shared" si="203"/>
        <v/>
      </c>
      <c r="AC1214" s="26" t="str">
        <f t="shared" si="204"/>
        <v/>
      </c>
      <c r="AE1214" s="26" t="str">
        <f t="shared" si="205"/>
        <v/>
      </c>
      <c r="AG1214" s="26" t="str">
        <f>IF($D1214="", "", COUNTIF($D$11:$D$2510, "&gt;"&amp;$D1214)+1+COUNTIF($D$11:$D1214, $D1214)-1)</f>
        <v/>
      </c>
      <c r="AH1214" s="92" t="str">
        <f t="shared" si="206"/>
        <v/>
      </c>
      <c r="AJ1214" s="26" t="str">
        <f t="shared" si="207"/>
        <v/>
      </c>
      <c r="AK1214" s="26" t="str">
        <f t="shared" si="208"/>
        <v/>
      </c>
    </row>
    <row r="1215" spans="1:37" x14ac:dyDescent="0.25">
      <c r="A1215" s="97"/>
      <c r="B1215" s="26" t="str">
        <f t="shared" si="198"/>
        <v/>
      </c>
      <c r="C1215" s="97"/>
      <c r="D1215" s="123"/>
      <c r="E1215" s="124"/>
      <c r="F1215" s="125"/>
      <c r="G1215" s="97"/>
      <c r="H1215" s="24" t="str">
        <f>IF($E1215="", "", IFERROR(ROUND($E1215*INDEX('Intro &amp; Setup'!$BY$8:$BY$9, MATCH($E$8, 'Intro &amp; Setup'!$BX$8:$BX$9, 0)), 2), ""))</f>
        <v/>
      </c>
      <c r="I1215" s="18" t="str">
        <f>IF(OR($E1215="", $F1215=""), "", IF($E$8='Intro &amp; Setup'!$BX$9, $F1215/$E1215, IF($H$8='Intro &amp; Setup'!$BX$9, $F1215/$H1215, "")))</f>
        <v/>
      </c>
      <c r="J1215" s="21" t="str">
        <f>IF(OR($E1215="", $F1215=""), "", IF($E$8='Intro &amp; Setup'!$BX$8, $F1215/$E1215, IF($H$8='Intro &amp; Setup'!$BX$8, $F1215/$H1215, "")))</f>
        <v/>
      </c>
      <c r="K1215" s="97"/>
      <c r="L1215" s="42" t="str">
        <f t="array" ref="L1215">IF($W1215="", "", IFERROR(INDEX('Standard Runs'!$D$11:$D$65, MATCH(1, ('Standard Runs'!$F$11:$F$65&lt;=E1215)*('Standard Runs'!$G$11:$G$65&gt;=E1215), 0)), ""))</f>
        <v/>
      </c>
      <c r="M1215" s="45" t="str">
        <f t="shared" si="199"/>
        <v/>
      </c>
      <c r="N1215" s="97"/>
      <c r="O1215" s="52" t="str">
        <f t="shared" si="200"/>
        <v/>
      </c>
      <c r="P1215" s="53" t="str">
        <f>IF(OR($L1215="", $M1215=""), "", COUNTIFS($L$11:$L$2510, $L1215, $M$11:$M$2510, "&lt;"&amp;$M1215)+1+COUNTIFS($L$11:$L1215, $L1215, $M$11:$M1215, $M1215)-1)</f>
        <v/>
      </c>
      <c r="Q1215" s="97"/>
      <c r="R1215" s="57" t="str">
        <f t="array" ref="R1215">IF(OR($L1215="", $M1215=""), "", MIN(IF($L$11:$L$2510=$L1215, $M$11:$M$2510)))</f>
        <v/>
      </c>
      <c r="S1215" s="18" t="str">
        <f t="array" ref="S1215">IF(OR($L1215="", $M1215=""), "", AVERAGEIF($L$11:$L$2510, $L1215, $M$11:$M$2510))</f>
        <v/>
      </c>
      <c r="T1215" s="21" t="str">
        <f t="array" ref="T1215">IF(OR($L1215="", $M1215=""), "", MAX(IF($L$11:$L$2510=$L1215, $M$11:$M$2510)))</f>
        <v/>
      </c>
      <c r="U1215" s="97"/>
      <c r="W1215" s="26" t="str">
        <f t="shared" si="201"/>
        <v/>
      </c>
      <c r="X1215" s="26" t="str">
        <f t="shared" si="202"/>
        <v/>
      </c>
      <c r="Z1215" s="48" t="str">
        <f>IFERROR(INDEX('Standard Runs'!$E$11:$E$65, MATCH($L1215, 'Standard Runs'!$D$11:$D$65, 0)), "")</f>
        <v/>
      </c>
      <c r="AB1215" s="26" t="str">
        <f t="shared" si="203"/>
        <v/>
      </c>
      <c r="AC1215" s="26" t="str">
        <f t="shared" si="204"/>
        <v/>
      </c>
      <c r="AE1215" s="26" t="str">
        <f t="shared" si="205"/>
        <v/>
      </c>
      <c r="AG1215" s="26" t="str">
        <f>IF($D1215="", "", COUNTIF($D$11:$D$2510, "&gt;"&amp;$D1215)+1+COUNTIF($D$11:$D1215, $D1215)-1)</f>
        <v/>
      </c>
      <c r="AH1215" s="92" t="str">
        <f t="shared" si="206"/>
        <v/>
      </c>
      <c r="AJ1215" s="26" t="str">
        <f t="shared" si="207"/>
        <v/>
      </c>
      <c r="AK1215" s="26" t="str">
        <f t="shared" si="208"/>
        <v/>
      </c>
    </row>
    <row r="1216" spans="1:37" x14ac:dyDescent="0.25">
      <c r="A1216" s="97"/>
      <c r="B1216" s="26" t="str">
        <f t="shared" si="198"/>
        <v/>
      </c>
      <c r="C1216" s="97"/>
      <c r="D1216" s="123"/>
      <c r="E1216" s="124"/>
      <c r="F1216" s="125"/>
      <c r="G1216" s="97"/>
      <c r="H1216" s="24" t="str">
        <f>IF($E1216="", "", IFERROR(ROUND($E1216*INDEX('Intro &amp; Setup'!$BY$8:$BY$9, MATCH($E$8, 'Intro &amp; Setup'!$BX$8:$BX$9, 0)), 2), ""))</f>
        <v/>
      </c>
      <c r="I1216" s="18" t="str">
        <f>IF(OR($E1216="", $F1216=""), "", IF($E$8='Intro &amp; Setup'!$BX$9, $F1216/$E1216, IF($H$8='Intro &amp; Setup'!$BX$9, $F1216/$H1216, "")))</f>
        <v/>
      </c>
      <c r="J1216" s="21" t="str">
        <f>IF(OR($E1216="", $F1216=""), "", IF($E$8='Intro &amp; Setup'!$BX$8, $F1216/$E1216, IF($H$8='Intro &amp; Setup'!$BX$8, $F1216/$H1216, "")))</f>
        <v/>
      </c>
      <c r="K1216" s="97"/>
      <c r="L1216" s="42" t="str">
        <f t="array" ref="L1216">IF($W1216="", "", IFERROR(INDEX('Standard Runs'!$D$11:$D$65, MATCH(1, ('Standard Runs'!$F$11:$F$65&lt;=E1216)*('Standard Runs'!$G$11:$G$65&gt;=E1216), 0)), ""))</f>
        <v/>
      </c>
      <c r="M1216" s="45" t="str">
        <f t="shared" si="199"/>
        <v/>
      </c>
      <c r="N1216" s="97"/>
      <c r="O1216" s="52" t="str">
        <f t="shared" si="200"/>
        <v/>
      </c>
      <c r="P1216" s="53" t="str">
        <f>IF(OR($L1216="", $M1216=""), "", COUNTIFS($L$11:$L$2510, $L1216, $M$11:$M$2510, "&lt;"&amp;$M1216)+1+COUNTIFS($L$11:$L1216, $L1216, $M$11:$M1216, $M1216)-1)</f>
        <v/>
      </c>
      <c r="Q1216" s="97"/>
      <c r="R1216" s="57" t="str">
        <f t="array" ref="R1216">IF(OR($L1216="", $M1216=""), "", MIN(IF($L$11:$L$2510=$L1216, $M$11:$M$2510)))</f>
        <v/>
      </c>
      <c r="S1216" s="18" t="str">
        <f t="array" ref="S1216">IF(OR($L1216="", $M1216=""), "", AVERAGEIF($L$11:$L$2510, $L1216, $M$11:$M$2510))</f>
        <v/>
      </c>
      <c r="T1216" s="21" t="str">
        <f t="array" ref="T1216">IF(OR($L1216="", $M1216=""), "", MAX(IF($L$11:$L$2510=$L1216, $M$11:$M$2510)))</f>
        <v/>
      </c>
      <c r="U1216" s="97"/>
      <c r="W1216" s="26" t="str">
        <f t="shared" si="201"/>
        <v/>
      </c>
      <c r="X1216" s="26" t="str">
        <f t="shared" si="202"/>
        <v/>
      </c>
      <c r="Z1216" s="48" t="str">
        <f>IFERROR(INDEX('Standard Runs'!$E$11:$E$65, MATCH($L1216, 'Standard Runs'!$D$11:$D$65, 0)), "")</f>
        <v/>
      </c>
      <c r="AB1216" s="26" t="str">
        <f t="shared" si="203"/>
        <v/>
      </c>
      <c r="AC1216" s="26" t="str">
        <f t="shared" si="204"/>
        <v/>
      </c>
      <c r="AE1216" s="26" t="str">
        <f t="shared" si="205"/>
        <v/>
      </c>
      <c r="AG1216" s="26" t="str">
        <f>IF($D1216="", "", COUNTIF($D$11:$D$2510, "&gt;"&amp;$D1216)+1+COUNTIF($D$11:$D1216, $D1216)-1)</f>
        <v/>
      </c>
      <c r="AH1216" s="92" t="str">
        <f t="shared" si="206"/>
        <v/>
      </c>
      <c r="AJ1216" s="26" t="str">
        <f t="shared" si="207"/>
        <v/>
      </c>
      <c r="AK1216" s="26" t="str">
        <f t="shared" si="208"/>
        <v/>
      </c>
    </row>
    <row r="1217" spans="1:37" x14ac:dyDescent="0.25">
      <c r="A1217" s="97"/>
      <c r="B1217" s="26" t="str">
        <f t="shared" si="198"/>
        <v/>
      </c>
      <c r="C1217" s="97"/>
      <c r="D1217" s="123"/>
      <c r="E1217" s="124"/>
      <c r="F1217" s="125"/>
      <c r="G1217" s="97"/>
      <c r="H1217" s="24" t="str">
        <f>IF($E1217="", "", IFERROR(ROUND($E1217*INDEX('Intro &amp; Setup'!$BY$8:$BY$9, MATCH($E$8, 'Intro &amp; Setup'!$BX$8:$BX$9, 0)), 2), ""))</f>
        <v/>
      </c>
      <c r="I1217" s="18" t="str">
        <f>IF(OR($E1217="", $F1217=""), "", IF($E$8='Intro &amp; Setup'!$BX$9, $F1217/$E1217, IF($H$8='Intro &amp; Setup'!$BX$9, $F1217/$H1217, "")))</f>
        <v/>
      </c>
      <c r="J1217" s="21" t="str">
        <f>IF(OR($E1217="", $F1217=""), "", IF($E$8='Intro &amp; Setup'!$BX$8, $F1217/$E1217, IF($H$8='Intro &amp; Setup'!$BX$8, $F1217/$H1217, "")))</f>
        <v/>
      </c>
      <c r="K1217" s="97"/>
      <c r="L1217" s="42" t="str">
        <f t="array" ref="L1217">IF($W1217="", "", IFERROR(INDEX('Standard Runs'!$D$11:$D$65, MATCH(1, ('Standard Runs'!$F$11:$F$65&lt;=E1217)*('Standard Runs'!$G$11:$G$65&gt;=E1217), 0)), ""))</f>
        <v/>
      </c>
      <c r="M1217" s="45" t="str">
        <f t="shared" si="199"/>
        <v/>
      </c>
      <c r="N1217" s="97"/>
      <c r="O1217" s="52" t="str">
        <f t="shared" si="200"/>
        <v/>
      </c>
      <c r="P1217" s="53" t="str">
        <f>IF(OR($L1217="", $M1217=""), "", COUNTIFS($L$11:$L$2510, $L1217, $M$11:$M$2510, "&lt;"&amp;$M1217)+1+COUNTIFS($L$11:$L1217, $L1217, $M$11:$M1217, $M1217)-1)</f>
        <v/>
      </c>
      <c r="Q1217" s="97"/>
      <c r="R1217" s="57" t="str">
        <f t="array" ref="R1217">IF(OR($L1217="", $M1217=""), "", MIN(IF($L$11:$L$2510=$L1217, $M$11:$M$2510)))</f>
        <v/>
      </c>
      <c r="S1217" s="18" t="str">
        <f t="array" ref="S1217">IF(OR($L1217="", $M1217=""), "", AVERAGEIF($L$11:$L$2510, $L1217, $M$11:$M$2510))</f>
        <v/>
      </c>
      <c r="T1217" s="21" t="str">
        <f t="array" ref="T1217">IF(OR($L1217="", $M1217=""), "", MAX(IF($L$11:$L$2510=$L1217, $M$11:$M$2510)))</f>
        <v/>
      </c>
      <c r="U1217" s="97"/>
      <c r="W1217" s="26" t="str">
        <f t="shared" si="201"/>
        <v/>
      </c>
      <c r="X1217" s="26" t="str">
        <f t="shared" si="202"/>
        <v/>
      </c>
      <c r="Z1217" s="48" t="str">
        <f>IFERROR(INDEX('Standard Runs'!$E$11:$E$65, MATCH($L1217, 'Standard Runs'!$D$11:$D$65, 0)), "")</f>
        <v/>
      </c>
      <c r="AB1217" s="26" t="str">
        <f t="shared" si="203"/>
        <v/>
      </c>
      <c r="AC1217" s="26" t="str">
        <f t="shared" si="204"/>
        <v/>
      </c>
      <c r="AE1217" s="26" t="str">
        <f t="shared" si="205"/>
        <v/>
      </c>
      <c r="AG1217" s="26" t="str">
        <f>IF($D1217="", "", COUNTIF($D$11:$D$2510, "&gt;"&amp;$D1217)+1+COUNTIF($D$11:$D1217, $D1217)-1)</f>
        <v/>
      </c>
      <c r="AH1217" s="92" t="str">
        <f t="shared" si="206"/>
        <v/>
      </c>
      <c r="AJ1217" s="26" t="str">
        <f t="shared" si="207"/>
        <v/>
      </c>
      <c r="AK1217" s="26" t="str">
        <f t="shared" si="208"/>
        <v/>
      </c>
    </row>
    <row r="1218" spans="1:37" x14ac:dyDescent="0.25">
      <c r="A1218" s="97"/>
      <c r="B1218" s="26" t="str">
        <f t="shared" si="198"/>
        <v/>
      </c>
      <c r="C1218" s="97"/>
      <c r="D1218" s="123"/>
      <c r="E1218" s="124"/>
      <c r="F1218" s="125"/>
      <c r="G1218" s="97"/>
      <c r="H1218" s="24" t="str">
        <f>IF($E1218="", "", IFERROR(ROUND($E1218*INDEX('Intro &amp; Setup'!$BY$8:$BY$9, MATCH($E$8, 'Intro &amp; Setup'!$BX$8:$BX$9, 0)), 2), ""))</f>
        <v/>
      </c>
      <c r="I1218" s="18" t="str">
        <f>IF(OR($E1218="", $F1218=""), "", IF($E$8='Intro &amp; Setup'!$BX$9, $F1218/$E1218, IF($H$8='Intro &amp; Setup'!$BX$9, $F1218/$H1218, "")))</f>
        <v/>
      </c>
      <c r="J1218" s="21" t="str">
        <f>IF(OR($E1218="", $F1218=""), "", IF($E$8='Intro &amp; Setup'!$BX$8, $F1218/$E1218, IF($H$8='Intro &amp; Setup'!$BX$8, $F1218/$H1218, "")))</f>
        <v/>
      </c>
      <c r="K1218" s="97"/>
      <c r="L1218" s="42" t="str">
        <f t="array" ref="L1218">IF($W1218="", "", IFERROR(INDEX('Standard Runs'!$D$11:$D$65, MATCH(1, ('Standard Runs'!$F$11:$F$65&lt;=E1218)*('Standard Runs'!$G$11:$G$65&gt;=E1218), 0)), ""))</f>
        <v/>
      </c>
      <c r="M1218" s="45" t="str">
        <f t="shared" si="199"/>
        <v/>
      </c>
      <c r="N1218" s="97"/>
      <c r="O1218" s="52" t="str">
        <f t="shared" si="200"/>
        <v/>
      </c>
      <c r="P1218" s="53" t="str">
        <f>IF(OR($L1218="", $M1218=""), "", COUNTIFS($L$11:$L$2510, $L1218, $M$11:$M$2510, "&lt;"&amp;$M1218)+1+COUNTIFS($L$11:$L1218, $L1218, $M$11:$M1218, $M1218)-1)</f>
        <v/>
      </c>
      <c r="Q1218" s="97"/>
      <c r="R1218" s="57" t="str">
        <f t="array" ref="R1218">IF(OR($L1218="", $M1218=""), "", MIN(IF($L$11:$L$2510=$L1218, $M$11:$M$2510)))</f>
        <v/>
      </c>
      <c r="S1218" s="18" t="str">
        <f t="array" ref="S1218">IF(OR($L1218="", $M1218=""), "", AVERAGEIF($L$11:$L$2510, $L1218, $M$11:$M$2510))</f>
        <v/>
      </c>
      <c r="T1218" s="21" t="str">
        <f t="array" ref="T1218">IF(OR($L1218="", $M1218=""), "", MAX(IF($L$11:$L$2510=$L1218, $M$11:$M$2510)))</f>
        <v/>
      </c>
      <c r="U1218" s="97"/>
      <c r="W1218" s="26" t="str">
        <f t="shared" si="201"/>
        <v/>
      </c>
      <c r="X1218" s="26" t="str">
        <f t="shared" si="202"/>
        <v/>
      </c>
      <c r="Z1218" s="48" t="str">
        <f>IFERROR(INDEX('Standard Runs'!$E$11:$E$65, MATCH($L1218, 'Standard Runs'!$D$11:$D$65, 0)), "")</f>
        <v/>
      </c>
      <c r="AB1218" s="26" t="str">
        <f t="shared" si="203"/>
        <v/>
      </c>
      <c r="AC1218" s="26" t="str">
        <f t="shared" si="204"/>
        <v/>
      </c>
      <c r="AE1218" s="26" t="str">
        <f t="shared" si="205"/>
        <v/>
      </c>
      <c r="AG1218" s="26" t="str">
        <f>IF($D1218="", "", COUNTIF($D$11:$D$2510, "&gt;"&amp;$D1218)+1+COUNTIF($D$11:$D1218, $D1218)-1)</f>
        <v/>
      </c>
      <c r="AH1218" s="92" t="str">
        <f t="shared" si="206"/>
        <v/>
      </c>
      <c r="AJ1218" s="26" t="str">
        <f t="shared" si="207"/>
        <v/>
      </c>
      <c r="AK1218" s="26" t="str">
        <f t="shared" si="208"/>
        <v/>
      </c>
    </row>
    <row r="1219" spans="1:37" x14ac:dyDescent="0.25">
      <c r="A1219" s="97"/>
      <c r="B1219" s="26" t="str">
        <f t="shared" si="198"/>
        <v/>
      </c>
      <c r="C1219" s="97"/>
      <c r="D1219" s="123"/>
      <c r="E1219" s="124"/>
      <c r="F1219" s="125"/>
      <c r="G1219" s="97"/>
      <c r="H1219" s="24" t="str">
        <f>IF($E1219="", "", IFERROR(ROUND($E1219*INDEX('Intro &amp; Setup'!$BY$8:$BY$9, MATCH($E$8, 'Intro &amp; Setup'!$BX$8:$BX$9, 0)), 2), ""))</f>
        <v/>
      </c>
      <c r="I1219" s="18" t="str">
        <f>IF(OR($E1219="", $F1219=""), "", IF($E$8='Intro &amp; Setup'!$BX$9, $F1219/$E1219, IF($H$8='Intro &amp; Setup'!$BX$9, $F1219/$H1219, "")))</f>
        <v/>
      </c>
      <c r="J1219" s="21" t="str">
        <f>IF(OR($E1219="", $F1219=""), "", IF($E$8='Intro &amp; Setup'!$BX$8, $F1219/$E1219, IF($H$8='Intro &amp; Setup'!$BX$8, $F1219/$H1219, "")))</f>
        <v/>
      </c>
      <c r="K1219" s="97"/>
      <c r="L1219" s="42" t="str">
        <f t="array" ref="L1219">IF($W1219="", "", IFERROR(INDEX('Standard Runs'!$D$11:$D$65, MATCH(1, ('Standard Runs'!$F$11:$F$65&lt;=E1219)*('Standard Runs'!$G$11:$G$65&gt;=E1219), 0)), ""))</f>
        <v/>
      </c>
      <c r="M1219" s="45" t="str">
        <f t="shared" si="199"/>
        <v/>
      </c>
      <c r="N1219" s="97"/>
      <c r="O1219" s="52" t="str">
        <f t="shared" si="200"/>
        <v/>
      </c>
      <c r="P1219" s="53" t="str">
        <f>IF(OR($L1219="", $M1219=""), "", COUNTIFS($L$11:$L$2510, $L1219, $M$11:$M$2510, "&lt;"&amp;$M1219)+1+COUNTIFS($L$11:$L1219, $L1219, $M$11:$M1219, $M1219)-1)</f>
        <v/>
      </c>
      <c r="Q1219" s="97"/>
      <c r="R1219" s="57" t="str">
        <f t="array" ref="R1219">IF(OR($L1219="", $M1219=""), "", MIN(IF($L$11:$L$2510=$L1219, $M$11:$M$2510)))</f>
        <v/>
      </c>
      <c r="S1219" s="18" t="str">
        <f t="array" ref="S1219">IF(OR($L1219="", $M1219=""), "", AVERAGEIF($L$11:$L$2510, $L1219, $M$11:$M$2510))</f>
        <v/>
      </c>
      <c r="T1219" s="21" t="str">
        <f t="array" ref="T1219">IF(OR($L1219="", $M1219=""), "", MAX(IF($L$11:$L$2510=$L1219, $M$11:$M$2510)))</f>
        <v/>
      </c>
      <c r="U1219" s="97"/>
      <c r="W1219" s="26" t="str">
        <f t="shared" si="201"/>
        <v/>
      </c>
      <c r="X1219" s="26" t="str">
        <f t="shared" si="202"/>
        <v/>
      </c>
      <c r="Z1219" s="48" t="str">
        <f>IFERROR(INDEX('Standard Runs'!$E$11:$E$65, MATCH($L1219, 'Standard Runs'!$D$11:$D$65, 0)), "")</f>
        <v/>
      </c>
      <c r="AB1219" s="26" t="str">
        <f t="shared" si="203"/>
        <v/>
      </c>
      <c r="AC1219" s="26" t="str">
        <f t="shared" si="204"/>
        <v/>
      </c>
      <c r="AE1219" s="26" t="str">
        <f t="shared" si="205"/>
        <v/>
      </c>
      <c r="AG1219" s="26" t="str">
        <f>IF($D1219="", "", COUNTIF($D$11:$D$2510, "&gt;"&amp;$D1219)+1+COUNTIF($D$11:$D1219, $D1219)-1)</f>
        <v/>
      </c>
      <c r="AH1219" s="92" t="str">
        <f t="shared" si="206"/>
        <v/>
      </c>
      <c r="AJ1219" s="26" t="str">
        <f t="shared" si="207"/>
        <v/>
      </c>
      <c r="AK1219" s="26" t="str">
        <f t="shared" si="208"/>
        <v/>
      </c>
    </row>
    <row r="1220" spans="1:37" x14ac:dyDescent="0.25">
      <c r="A1220" s="97"/>
      <c r="B1220" s="26" t="str">
        <f t="shared" si="198"/>
        <v/>
      </c>
      <c r="C1220" s="97"/>
      <c r="D1220" s="123"/>
      <c r="E1220" s="124"/>
      <c r="F1220" s="125"/>
      <c r="G1220" s="97"/>
      <c r="H1220" s="24" t="str">
        <f>IF($E1220="", "", IFERROR(ROUND($E1220*INDEX('Intro &amp; Setup'!$BY$8:$BY$9, MATCH($E$8, 'Intro &amp; Setup'!$BX$8:$BX$9, 0)), 2), ""))</f>
        <v/>
      </c>
      <c r="I1220" s="18" t="str">
        <f>IF(OR($E1220="", $F1220=""), "", IF($E$8='Intro &amp; Setup'!$BX$9, $F1220/$E1220, IF($H$8='Intro &amp; Setup'!$BX$9, $F1220/$H1220, "")))</f>
        <v/>
      </c>
      <c r="J1220" s="21" t="str">
        <f>IF(OR($E1220="", $F1220=""), "", IF($E$8='Intro &amp; Setup'!$BX$8, $F1220/$E1220, IF($H$8='Intro &amp; Setup'!$BX$8, $F1220/$H1220, "")))</f>
        <v/>
      </c>
      <c r="K1220" s="97"/>
      <c r="L1220" s="42" t="str">
        <f t="array" ref="L1220">IF($W1220="", "", IFERROR(INDEX('Standard Runs'!$D$11:$D$65, MATCH(1, ('Standard Runs'!$F$11:$F$65&lt;=E1220)*('Standard Runs'!$G$11:$G$65&gt;=E1220), 0)), ""))</f>
        <v/>
      </c>
      <c r="M1220" s="45" t="str">
        <f t="shared" si="199"/>
        <v/>
      </c>
      <c r="N1220" s="97"/>
      <c r="O1220" s="52" t="str">
        <f t="shared" si="200"/>
        <v/>
      </c>
      <c r="P1220" s="53" t="str">
        <f>IF(OR($L1220="", $M1220=""), "", COUNTIFS($L$11:$L$2510, $L1220, $M$11:$M$2510, "&lt;"&amp;$M1220)+1+COUNTIFS($L$11:$L1220, $L1220, $M$11:$M1220, $M1220)-1)</f>
        <v/>
      </c>
      <c r="Q1220" s="97"/>
      <c r="R1220" s="57" t="str">
        <f t="array" ref="R1220">IF(OR($L1220="", $M1220=""), "", MIN(IF($L$11:$L$2510=$L1220, $M$11:$M$2510)))</f>
        <v/>
      </c>
      <c r="S1220" s="18" t="str">
        <f t="array" ref="S1220">IF(OR($L1220="", $M1220=""), "", AVERAGEIF($L$11:$L$2510, $L1220, $M$11:$M$2510))</f>
        <v/>
      </c>
      <c r="T1220" s="21" t="str">
        <f t="array" ref="T1220">IF(OR($L1220="", $M1220=""), "", MAX(IF($L$11:$L$2510=$L1220, $M$11:$M$2510)))</f>
        <v/>
      </c>
      <c r="U1220" s="97"/>
      <c r="W1220" s="26" t="str">
        <f t="shared" si="201"/>
        <v/>
      </c>
      <c r="X1220" s="26" t="str">
        <f t="shared" si="202"/>
        <v/>
      </c>
      <c r="Z1220" s="48" t="str">
        <f>IFERROR(INDEX('Standard Runs'!$E$11:$E$65, MATCH($L1220, 'Standard Runs'!$D$11:$D$65, 0)), "")</f>
        <v/>
      </c>
      <c r="AB1220" s="26" t="str">
        <f t="shared" si="203"/>
        <v/>
      </c>
      <c r="AC1220" s="26" t="str">
        <f t="shared" si="204"/>
        <v/>
      </c>
      <c r="AE1220" s="26" t="str">
        <f t="shared" si="205"/>
        <v/>
      </c>
      <c r="AG1220" s="26" t="str">
        <f>IF($D1220="", "", COUNTIF($D$11:$D$2510, "&gt;"&amp;$D1220)+1+COUNTIF($D$11:$D1220, $D1220)-1)</f>
        <v/>
      </c>
      <c r="AH1220" s="92" t="str">
        <f t="shared" si="206"/>
        <v/>
      </c>
      <c r="AJ1220" s="26" t="str">
        <f t="shared" si="207"/>
        <v/>
      </c>
      <c r="AK1220" s="26" t="str">
        <f t="shared" si="208"/>
        <v/>
      </c>
    </row>
    <row r="1221" spans="1:37" x14ac:dyDescent="0.25">
      <c r="A1221" s="97"/>
      <c r="B1221" s="26" t="str">
        <f t="shared" si="198"/>
        <v/>
      </c>
      <c r="C1221" s="97"/>
      <c r="D1221" s="123"/>
      <c r="E1221" s="124"/>
      <c r="F1221" s="125"/>
      <c r="G1221" s="97"/>
      <c r="H1221" s="24" t="str">
        <f>IF($E1221="", "", IFERROR(ROUND($E1221*INDEX('Intro &amp; Setup'!$BY$8:$BY$9, MATCH($E$8, 'Intro &amp; Setup'!$BX$8:$BX$9, 0)), 2), ""))</f>
        <v/>
      </c>
      <c r="I1221" s="18" t="str">
        <f>IF(OR($E1221="", $F1221=""), "", IF($E$8='Intro &amp; Setup'!$BX$9, $F1221/$E1221, IF($H$8='Intro &amp; Setup'!$BX$9, $F1221/$H1221, "")))</f>
        <v/>
      </c>
      <c r="J1221" s="21" t="str">
        <f>IF(OR($E1221="", $F1221=""), "", IF($E$8='Intro &amp; Setup'!$BX$8, $F1221/$E1221, IF($H$8='Intro &amp; Setup'!$BX$8, $F1221/$H1221, "")))</f>
        <v/>
      </c>
      <c r="K1221" s="97"/>
      <c r="L1221" s="42" t="str">
        <f t="array" ref="L1221">IF($W1221="", "", IFERROR(INDEX('Standard Runs'!$D$11:$D$65, MATCH(1, ('Standard Runs'!$F$11:$F$65&lt;=E1221)*('Standard Runs'!$G$11:$G$65&gt;=E1221), 0)), ""))</f>
        <v/>
      </c>
      <c r="M1221" s="45" t="str">
        <f t="shared" si="199"/>
        <v/>
      </c>
      <c r="N1221" s="97"/>
      <c r="O1221" s="52" t="str">
        <f t="shared" si="200"/>
        <v/>
      </c>
      <c r="P1221" s="53" t="str">
        <f>IF(OR($L1221="", $M1221=""), "", COUNTIFS($L$11:$L$2510, $L1221, $M$11:$M$2510, "&lt;"&amp;$M1221)+1+COUNTIFS($L$11:$L1221, $L1221, $M$11:$M1221, $M1221)-1)</f>
        <v/>
      </c>
      <c r="Q1221" s="97"/>
      <c r="R1221" s="57" t="str">
        <f t="array" ref="R1221">IF(OR($L1221="", $M1221=""), "", MIN(IF($L$11:$L$2510=$L1221, $M$11:$M$2510)))</f>
        <v/>
      </c>
      <c r="S1221" s="18" t="str">
        <f t="array" ref="S1221">IF(OR($L1221="", $M1221=""), "", AVERAGEIF($L$11:$L$2510, $L1221, $M$11:$M$2510))</f>
        <v/>
      </c>
      <c r="T1221" s="21" t="str">
        <f t="array" ref="T1221">IF(OR($L1221="", $M1221=""), "", MAX(IF($L$11:$L$2510=$L1221, $M$11:$M$2510)))</f>
        <v/>
      </c>
      <c r="U1221" s="97"/>
      <c r="W1221" s="26" t="str">
        <f t="shared" si="201"/>
        <v/>
      </c>
      <c r="X1221" s="26" t="str">
        <f t="shared" si="202"/>
        <v/>
      </c>
      <c r="Z1221" s="48" t="str">
        <f>IFERROR(INDEX('Standard Runs'!$E$11:$E$65, MATCH($L1221, 'Standard Runs'!$D$11:$D$65, 0)), "")</f>
        <v/>
      </c>
      <c r="AB1221" s="26" t="str">
        <f t="shared" si="203"/>
        <v/>
      </c>
      <c r="AC1221" s="26" t="str">
        <f t="shared" si="204"/>
        <v/>
      </c>
      <c r="AE1221" s="26" t="str">
        <f t="shared" si="205"/>
        <v/>
      </c>
      <c r="AG1221" s="26" t="str">
        <f>IF($D1221="", "", COUNTIF($D$11:$D$2510, "&gt;"&amp;$D1221)+1+COUNTIF($D$11:$D1221, $D1221)-1)</f>
        <v/>
      </c>
      <c r="AH1221" s="92" t="str">
        <f t="shared" si="206"/>
        <v/>
      </c>
      <c r="AJ1221" s="26" t="str">
        <f t="shared" si="207"/>
        <v/>
      </c>
      <c r="AK1221" s="26" t="str">
        <f t="shared" si="208"/>
        <v/>
      </c>
    </row>
    <row r="1222" spans="1:37" x14ac:dyDescent="0.25">
      <c r="A1222" s="97"/>
      <c r="B1222" s="26" t="str">
        <f t="shared" si="198"/>
        <v/>
      </c>
      <c r="C1222" s="97"/>
      <c r="D1222" s="123"/>
      <c r="E1222" s="124"/>
      <c r="F1222" s="125"/>
      <c r="G1222" s="97"/>
      <c r="H1222" s="24" t="str">
        <f>IF($E1222="", "", IFERROR(ROUND($E1222*INDEX('Intro &amp; Setup'!$BY$8:$BY$9, MATCH($E$8, 'Intro &amp; Setup'!$BX$8:$BX$9, 0)), 2), ""))</f>
        <v/>
      </c>
      <c r="I1222" s="18" t="str">
        <f>IF(OR($E1222="", $F1222=""), "", IF($E$8='Intro &amp; Setup'!$BX$9, $F1222/$E1222, IF($H$8='Intro &amp; Setup'!$BX$9, $F1222/$H1222, "")))</f>
        <v/>
      </c>
      <c r="J1222" s="21" t="str">
        <f>IF(OR($E1222="", $F1222=""), "", IF($E$8='Intro &amp; Setup'!$BX$8, $F1222/$E1222, IF($H$8='Intro &amp; Setup'!$BX$8, $F1222/$H1222, "")))</f>
        <v/>
      </c>
      <c r="K1222" s="97"/>
      <c r="L1222" s="42" t="str">
        <f t="array" ref="L1222">IF($W1222="", "", IFERROR(INDEX('Standard Runs'!$D$11:$D$65, MATCH(1, ('Standard Runs'!$F$11:$F$65&lt;=E1222)*('Standard Runs'!$G$11:$G$65&gt;=E1222), 0)), ""))</f>
        <v/>
      </c>
      <c r="M1222" s="45" t="str">
        <f t="shared" si="199"/>
        <v/>
      </c>
      <c r="N1222" s="97"/>
      <c r="O1222" s="52" t="str">
        <f t="shared" si="200"/>
        <v/>
      </c>
      <c r="P1222" s="53" t="str">
        <f>IF(OR($L1222="", $M1222=""), "", COUNTIFS($L$11:$L$2510, $L1222, $M$11:$M$2510, "&lt;"&amp;$M1222)+1+COUNTIFS($L$11:$L1222, $L1222, $M$11:$M1222, $M1222)-1)</f>
        <v/>
      </c>
      <c r="Q1222" s="97"/>
      <c r="R1222" s="57" t="str">
        <f t="array" ref="R1222">IF(OR($L1222="", $M1222=""), "", MIN(IF($L$11:$L$2510=$L1222, $M$11:$M$2510)))</f>
        <v/>
      </c>
      <c r="S1222" s="18" t="str">
        <f t="array" ref="S1222">IF(OR($L1222="", $M1222=""), "", AVERAGEIF($L$11:$L$2510, $L1222, $M$11:$M$2510))</f>
        <v/>
      </c>
      <c r="T1222" s="21" t="str">
        <f t="array" ref="T1222">IF(OR($L1222="", $M1222=""), "", MAX(IF($L$11:$L$2510=$L1222, $M$11:$M$2510)))</f>
        <v/>
      </c>
      <c r="U1222" s="97"/>
      <c r="W1222" s="26" t="str">
        <f t="shared" si="201"/>
        <v/>
      </c>
      <c r="X1222" s="26" t="str">
        <f t="shared" si="202"/>
        <v/>
      </c>
      <c r="Z1222" s="48" t="str">
        <f>IFERROR(INDEX('Standard Runs'!$E$11:$E$65, MATCH($L1222, 'Standard Runs'!$D$11:$D$65, 0)), "")</f>
        <v/>
      </c>
      <c r="AB1222" s="26" t="str">
        <f t="shared" si="203"/>
        <v/>
      </c>
      <c r="AC1222" s="26" t="str">
        <f t="shared" si="204"/>
        <v/>
      </c>
      <c r="AE1222" s="26" t="str">
        <f t="shared" si="205"/>
        <v/>
      </c>
      <c r="AG1222" s="26" t="str">
        <f>IF($D1222="", "", COUNTIF($D$11:$D$2510, "&gt;"&amp;$D1222)+1+COUNTIF($D$11:$D1222, $D1222)-1)</f>
        <v/>
      </c>
      <c r="AH1222" s="92" t="str">
        <f t="shared" si="206"/>
        <v/>
      </c>
      <c r="AJ1222" s="26" t="str">
        <f t="shared" si="207"/>
        <v/>
      </c>
      <c r="AK1222" s="26" t="str">
        <f t="shared" si="208"/>
        <v/>
      </c>
    </row>
    <row r="1223" spans="1:37" x14ac:dyDescent="0.25">
      <c r="A1223" s="97"/>
      <c r="B1223" s="26" t="str">
        <f t="shared" si="198"/>
        <v/>
      </c>
      <c r="C1223" s="97"/>
      <c r="D1223" s="123"/>
      <c r="E1223" s="124"/>
      <c r="F1223" s="125"/>
      <c r="G1223" s="97"/>
      <c r="H1223" s="24" t="str">
        <f>IF($E1223="", "", IFERROR(ROUND($E1223*INDEX('Intro &amp; Setup'!$BY$8:$BY$9, MATCH($E$8, 'Intro &amp; Setup'!$BX$8:$BX$9, 0)), 2), ""))</f>
        <v/>
      </c>
      <c r="I1223" s="18" t="str">
        <f>IF(OR($E1223="", $F1223=""), "", IF($E$8='Intro &amp; Setup'!$BX$9, $F1223/$E1223, IF($H$8='Intro &amp; Setup'!$BX$9, $F1223/$H1223, "")))</f>
        <v/>
      </c>
      <c r="J1223" s="21" t="str">
        <f>IF(OR($E1223="", $F1223=""), "", IF($E$8='Intro &amp; Setup'!$BX$8, $F1223/$E1223, IF($H$8='Intro &amp; Setup'!$BX$8, $F1223/$H1223, "")))</f>
        <v/>
      </c>
      <c r="K1223" s="97"/>
      <c r="L1223" s="42" t="str">
        <f t="array" ref="L1223">IF($W1223="", "", IFERROR(INDEX('Standard Runs'!$D$11:$D$65, MATCH(1, ('Standard Runs'!$F$11:$F$65&lt;=E1223)*('Standard Runs'!$G$11:$G$65&gt;=E1223), 0)), ""))</f>
        <v/>
      </c>
      <c r="M1223" s="45" t="str">
        <f t="shared" si="199"/>
        <v/>
      </c>
      <c r="N1223" s="97"/>
      <c r="O1223" s="52" t="str">
        <f t="shared" si="200"/>
        <v/>
      </c>
      <c r="P1223" s="53" t="str">
        <f>IF(OR($L1223="", $M1223=""), "", COUNTIFS($L$11:$L$2510, $L1223, $M$11:$M$2510, "&lt;"&amp;$M1223)+1+COUNTIFS($L$11:$L1223, $L1223, $M$11:$M1223, $M1223)-1)</f>
        <v/>
      </c>
      <c r="Q1223" s="97"/>
      <c r="R1223" s="57" t="str">
        <f t="array" ref="R1223">IF(OR($L1223="", $M1223=""), "", MIN(IF($L$11:$L$2510=$L1223, $M$11:$M$2510)))</f>
        <v/>
      </c>
      <c r="S1223" s="18" t="str">
        <f t="array" ref="S1223">IF(OR($L1223="", $M1223=""), "", AVERAGEIF($L$11:$L$2510, $L1223, $M$11:$M$2510))</f>
        <v/>
      </c>
      <c r="T1223" s="21" t="str">
        <f t="array" ref="T1223">IF(OR($L1223="", $M1223=""), "", MAX(IF($L$11:$L$2510=$L1223, $M$11:$M$2510)))</f>
        <v/>
      </c>
      <c r="U1223" s="97"/>
      <c r="W1223" s="26" t="str">
        <f t="shared" si="201"/>
        <v/>
      </c>
      <c r="X1223" s="26" t="str">
        <f t="shared" si="202"/>
        <v/>
      </c>
      <c r="Z1223" s="48" t="str">
        <f>IFERROR(INDEX('Standard Runs'!$E$11:$E$65, MATCH($L1223, 'Standard Runs'!$D$11:$D$65, 0)), "")</f>
        <v/>
      </c>
      <c r="AB1223" s="26" t="str">
        <f t="shared" si="203"/>
        <v/>
      </c>
      <c r="AC1223" s="26" t="str">
        <f t="shared" si="204"/>
        <v/>
      </c>
      <c r="AE1223" s="26" t="str">
        <f t="shared" si="205"/>
        <v/>
      </c>
      <c r="AG1223" s="26" t="str">
        <f>IF($D1223="", "", COUNTIF($D$11:$D$2510, "&gt;"&amp;$D1223)+1+COUNTIF($D$11:$D1223, $D1223)-1)</f>
        <v/>
      </c>
      <c r="AH1223" s="92" t="str">
        <f t="shared" si="206"/>
        <v/>
      </c>
      <c r="AJ1223" s="26" t="str">
        <f t="shared" si="207"/>
        <v/>
      </c>
      <c r="AK1223" s="26" t="str">
        <f t="shared" si="208"/>
        <v/>
      </c>
    </row>
    <row r="1224" spans="1:37" x14ac:dyDescent="0.25">
      <c r="A1224" s="97"/>
      <c r="B1224" s="26" t="str">
        <f t="shared" si="198"/>
        <v/>
      </c>
      <c r="C1224" s="97"/>
      <c r="D1224" s="123"/>
      <c r="E1224" s="124"/>
      <c r="F1224" s="125"/>
      <c r="G1224" s="97"/>
      <c r="H1224" s="24" t="str">
        <f>IF($E1224="", "", IFERROR(ROUND($E1224*INDEX('Intro &amp; Setup'!$BY$8:$BY$9, MATCH($E$8, 'Intro &amp; Setup'!$BX$8:$BX$9, 0)), 2), ""))</f>
        <v/>
      </c>
      <c r="I1224" s="18" t="str">
        <f>IF(OR($E1224="", $F1224=""), "", IF($E$8='Intro &amp; Setup'!$BX$9, $F1224/$E1224, IF($H$8='Intro &amp; Setup'!$BX$9, $F1224/$H1224, "")))</f>
        <v/>
      </c>
      <c r="J1224" s="21" t="str">
        <f>IF(OR($E1224="", $F1224=""), "", IF($E$8='Intro &amp; Setup'!$BX$8, $F1224/$E1224, IF($H$8='Intro &amp; Setup'!$BX$8, $F1224/$H1224, "")))</f>
        <v/>
      </c>
      <c r="K1224" s="97"/>
      <c r="L1224" s="42" t="str">
        <f t="array" ref="L1224">IF($W1224="", "", IFERROR(INDEX('Standard Runs'!$D$11:$D$65, MATCH(1, ('Standard Runs'!$F$11:$F$65&lt;=E1224)*('Standard Runs'!$G$11:$G$65&gt;=E1224), 0)), ""))</f>
        <v/>
      </c>
      <c r="M1224" s="45" t="str">
        <f t="shared" si="199"/>
        <v/>
      </c>
      <c r="N1224" s="97"/>
      <c r="O1224" s="52" t="str">
        <f t="shared" si="200"/>
        <v/>
      </c>
      <c r="P1224" s="53" t="str">
        <f>IF(OR($L1224="", $M1224=""), "", COUNTIFS($L$11:$L$2510, $L1224, $M$11:$M$2510, "&lt;"&amp;$M1224)+1+COUNTIFS($L$11:$L1224, $L1224, $M$11:$M1224, $M1224)-1)</f>
        <v/>
      </c>
      <c r="Q1224" s="97"/>
      <c r="R1224" s="57" t="str">
        <f t="array" ref="R1224">IF(OR($L1224="", $M1224=""), "", MIN(IF($L$11:$L$2510=$L1224, $M$11:$M$2510)))</f>
        <v/>
      </c>
      <c r="S1224" s="18" t="str">
        <f t="array" ref="S1224">IF(OR($L1224="", $M1224=""), "", AVERAGEIF($L$11:$L$2510, $L1224, $M$11:$M$2510))</f>
        <v/>
      </c>
      <c r="T1224" s="21" t="str">
        <f t="array" ref="T1224">IF(OR($L1224="", $M1224=""), "", MAX(IF($L$11:$L$2510=$L1224, $M$11:$M$2510)))</f>
        <v/>
      </c>
      <c r="U1224" s="97"/>
      <c r="W1224" s="26" t="str">
        <f t="shared" si="201"/>
        <v/>
      </c>
      <c r="X1224" s="26" t="str">
        <f t="shared" si="202"/>
        <v/>
      </c>
      <c r="Z1224" s="48" t="str">
        <f>IFERROR(INDEX('Standard Runs'!$E$11:$E$65, MATCH($L1224, 'Standard Runs'!$D$11:$D$65, 0)), "")</f>
        <v/>
      </c>
      <c r="AB1224" s="26" t="str">
        <f t="shared" si="203"/>
        <v/>
      </c>
      <c r="AC1224" s="26" t="str">
        <f t="shared" si="204"/>
        <v/>
      </c>
      <c r="AE1224" s="26" t="str">
        <f t="shared" si="205"/>
        <v/>
      </c>
      <c r="AG1224" s="26" t="str">
        <f>IF($D1224="", "", COUNTIF($D$11:$D$2510, "&gt;"&amp;$D1224)+1+COUNTIF($D$11:$D1224, $D1224)-1)</f>
        <v/>
      </c>
      <c r="AH1224" s="92" t="str">
        <f t="shared" si="206"/>
        <v/>
      </c>
      <c r="AJ1224" s="26" t="str">
        <f t="shared" si="207"/>
        <v/>
      </c>
      <c r="AK1224" s="26" t="str">
        <f t="shared" si="208"/>
        <v/>
      </c>
    </row>
    <row r="1225" spans="1:37" x14ac:dyDescent="0.25">
      <c r="A1225" s="97"/>
      <c r="B1225" s="26" t="str">
        <f t="shared" si="198"/>
        <v/>
      </c>
      <c r="C1225" s="97"/>
      <c r="D1225" s="123"/>
      <c r="E1225" s="124"/>
      <c r="F1225" s="125"/>
      <c r="G1225" s="97"/>
      <c r="H1225" s="24" t="str">
        <f>IF($E1225="", "", IFERROR(ROUND($E1225*INDEX('Intro &amp; Setup'!$BY$8:$BY$9, MATCH($E$8, 'Intro &amp; Setup'!$BX$8:$BX$9, 0)), 2), ""))</f>
        <v/>
      </c>
      <c r="I1225" s="18" t="str">
        <f>IF(OR($E1225="", $F1225=""), "", IF($E$8='Intro &amp; Setup'!$BX$9, $F1225/$E1225, IF($H$8='Intro &amp; Setup'!$BX$9, $F1225/$H1225, "")))</f>
        <v/>
      </c>
      <c r="J1225" s="21" t="str">
        <f>IF(OR($E1225="", $F1225=""), "", IF($E$8='Intro &amp; Setup'!$BX$8, $F1225/$E1225, IF($H$8='Intro &amp; Setup'!$BX$8, $F1225/$H1225, "")))</f>
        <v/>
      </c>
      <c r="K1225" s="97"/>
      <c r="L1225" s="42" t="str">
        <f t="array" ref="L1225">IF($W1225="", "", IFERROR(INDEX('Standard Runs'!$D$11:$D$65, MATCH(1, ('Standard Runs'!$F$11:$F$65&lt;=E1225)*('Standard Runs'!$G$11:$G$65&gt;=E1225), 0)), ""))</f>
        <v/>
      </c>
      <c r="M1225" s="45" t="str">
        <f t="shared" si="199"/>
        <v/>
      </c>
      <c r="N1225" s="97"/>
      <c r="O1225" s="52" t="str">
        <f t="shared" si="200"/>
        <v/>
      </c>
      <c r="P1225" s="53" t="str">
        <f>IF(OR($L1225="", $M1225=""), "", COUNTIFS($L$11:$L$2510, $L1225, $M$11:$M$2510, "&lt;"&amp;$M1225)+1+COUNTIFS($L$11:$L1225, $L1225, $M$11:$M1225, $M1225)-1)</f>
        <v/>
      </c>
      <c r="Q1225" s="97"/>
      <c r="R1225" s="57" t="str">
        <f t="array" ref="R1225">IF(OR($L1225="", $M1225=""), "", MIN(IF($L$11:$L$2510=$L1225, $M$11:$M$2510)))</f>
        <v/>
      </c>
      <c r="S1225" s="18" t="str">
        <f t="array" ref="S1225">IF(OR($L1225="", $M1225=""), "", AVERAGEIF($L$11:$L$2510, $L1225, $M$11:$M$2510))</f>
        <v/>
      </c>
      <c r="T1225" s="21" t="str">
        <f t="array" ref="T1225">IF(OR($L1225="", $M1225=""), "", MAX(IF($L$11:$L$2510=$L1225, $M$11:$M$2510)))</f>
        <v/>
      </c>
      <c r="U1225" s="97"/>
      <c r="W1225" s="26" t="str">
        <f t="shared" si="201"/>
        <v/>
      </c>
      <c r="X1225" s="26" t="str">
        <f t="shared" si="202"/>
        <v/>
      </c>
      <c r="Z1225" s="48" t="str">
        <f>IFERROR(INDEX('Standard Runs'!$E$11:$E$65, MATCH($L1225, 'Standard Runs'!$D$11:$D$65, 0)), "")</f>
        <v/>
      </c>
      <c r="AB1225" s="26" t="str">
        <f t="shared" si="203"/>
        <v/>
      </c>
      <c r="AC1225" s="26" t="str">
        <f t="shared" si="204"/>
        <v/>
      </c>
      <c r="AE1225" s="26" t="str">
        <f t="shared" si="205"/>
        <v/>
      </c>
      <c r="AG1225" s="26" t="str">
        <f>IF($D1225="", "", COUNTIF($D$11:$D$2510, "&gt;"&amp;$D1225)+1+COUNTIF($D$11:$D1225, $D1225)-1)</f>
        <v/>
      </c>
      <c r="AH1225" s="92" t="str">
        <f t="shared" si="206"/>
        <v/>
      </c>
      <c r="AJ1225" s="26" t="str">
        <f t="shared" si="207"/>
        <v/>
      </c>
      <c r="AK1225" s="26" t="str">
        <f t="shared" si="208"/>
        <v/>
      </c>
    </row>
    <row r="1226" spans="1:37" x14ac:dyDescent="0.25">
      <c r="A1226" s="97"/>
      <c r="B1226" s="26" t="str">
        <f t="shared" si="198"/>
        <v/>
      </c>
      <c r="C1226" s="97"/>
      <c r="D1226" s="123"/>
      <c r="E1226" s="124"/>
      <c r="F1226" s="125"/>
      <c r="G1226" s="97"/>
      <c r="H1226" s="24" t="str">
        <f>IF($E1226="", "", IFERROR(ROUND($E1226*INDEX('Intro &amp; Setup'!$BY$8:$BY$9, MATCH($E$8, 'Intro &amp; Setup'!$BX$8:$BX$9, 0)), 2), ""))</f>
        <v/>
      </c>
      <c r="I1226" s="18" t="str">
        <f>IF(OR($E1226="", $F1226=""), "", IF($E$8='Intro &amp; Setup'!$BX$9, $F1226/$E1226, IF($H$8='Intro &amp; Setup'!$BX$9, $F1226/$H1226, "")))</f>
        <v/>
      </c>
      <c r="J1226" s="21" t="str">
        <f>IF(OR($E1226="", $F1226=""), "", IF($E$8='Intro &amp; Setup'!$BX$8, $F1226/$E1226, IF($H$8='Intro &amp; Setup'!$BX$8, $F1226/$H1226, "")))</f>
        <v/>
      </c>
      <c r="K1226" s="97"/>
      <c r="L1226" s="42" t="str">
        <f t="array" ref="L1226">IF($W1226="", "", IFERROR(INDEX('Standard Runs'!$D$11:$D$65, MATCH(1, ('Standard Runs'!$F$11:$F$65&lt;=E1226)*('Standard Runs'!$G$11:$G$65&gt;=E1226), 0)), ""))</f>
        <v/>
      </c>
      <c r="M1226" s="45" t="str">
        <f t="shared" si="199"/>
        <v/>
      </c>
      <c r="N1226" s="97"/>
      <c r="O1226" s="52" t="str">
        <f t="shared" si="200"/>
        <v/>
      </c>
      <c r="P1226" s="53" t="str">
        <f>IF(OR($L1226="", $M1226=""), "", COUNTIFS($L$11:$L$2510, $L1226, $M$11:$M$2510, "&lt;"&amp;$M1226)+1+COUNTIFS($L$11:$L1226, $L1226, $M$11:$M1226, $M1226)-1)</f>
        <v/>
      </c>
      <c r="Q1226" s="97"/>
      <c r="R1226" s="57" t="str">
        <f t="array" ref="R1226">IF(OR($L1226="", $M1226=""), "", MIN(IF($L$11:$L$2510=$L1226, $M$11:$M$2510)))</f>
        <v/>
      </c>
      <c r="S1226" s="18" t="str">
        <f t="array" ref="S1226">IF(OR($L1226="", $M1226=""), "", AVERAGEIF($L$11:$L$2510, $L1226, $M$11:$M$2510))</f>
        <v/>
      </c>
      <c r="T1226" s="21" t="str">
        <f t="array" ref="T1226">IF(OR($L1226="", $M1226=""), "", MAX(IF($L$11:$L$2510=$L1226, $M$11:$M$2510)))</f>
        <v/>
      </c>
      <c r="U1226" s="97"/>
      <c r="W1226" s="26" t="str">
        <f t="shared" si="201"/>
        <v/>
      </c>
      <c r="X1226" s="26" t="str">
        <f t="shared" si="202"/>
        <v/>
      </c>
      <c r="Z1226" s="48" t="str">
        <f>IFERROR(INDEX('Standard Runs'!$E$11:$E$65, MATCH($L1226, 'Standard Runs'!$D$11:$D$65, 0)), "")</f>
        <v/>
      </c>
      <c r="AB1226" s="26" t="str">
        <f t="shared" si="203"/>
        <v/>
      </c>
      <c r="AC1226" s="26" t="str">
        <f t="shared" si="204"/>
        <v/>
      </c>
      <c r="AE1226" s="26" t="str">
        <f t="shared" si="205"/>
        <v/>
      </c>
      <c r="AG1226" s="26" t="str">
        <f>IF($D1226="", "", COUNTIF($D$11:$D$2510, "&gt;"&amp;$D1226)+1+COUNTIF($D$11:$D1226, $D1226)-1)</f>
        <v/>
      </c>
      <c r="AH1226" s="92" t="str">
        <f t="shared" si="206"/>
        <v/>
      </c>
      <c r="AJ1226" s="26" t="str">
        <f t="shared" si="207"/>
        <v/>
      </c>
      <c r="AK1226" s="26" t="str">
        <f t="shared" si="208"/>
        <v/>
      </c>
    </row>
    <row r="1227" spans="1:37" x14ac:dyDescent="0.25">
      <c r="A1227" s="97"/>
      <c r="B1227" s="26" t="str">
        <f t="shared" si="198"/>
        <v/>
      </c>
      <c r="C1227" s="97"/>
      <c r="D1227" s="123"/>
      <c r="E1227" s="124"/>
      <c r="F1227" s="125"/>
      <c r="G1227" s="97"/>
      <c r="H1227" s="24" t="str">
        <f>IF($E1227="", "", IFERROR(ROUND($E1227*INDEX('Intro &amp; Setup'!$BY$8:$BY$9, MATCH($E$8, 'Intro &amp; Setup'!$BX$8:$BX$9, 0)), 2), ""))</f>
        <v/>
      </c>
      <c r="I1227" s="18" t="str">
        <f>IF(OR($E1227="", $F1227=""), "", IF($E$8='Intro &amp; Setup'!$BX$9, $F1227/$E1227, IF($H$8='Intro &amp; Setup'!$BX$9, $F1227/$H1227, "")))</f>
        <v/>
      </c>
      <c r="J1227" s="21" t="str">
        <f>IF(OR($E1227="", $F1227=""), "", IF($E$8='Intro &amp; Setup'!$BX$8, $F1227/$E1227, IF($H$8='Intro &amp; Setup'!$BX$8, $F1227/$H1227, "")))</f>
        <v/>
      </c>
      <c r="K1227" s="97"/>
      <c r="L1227" s="42" t="str">
        <f t="array" ref="L1227">IF($W1227="", "", IFERROR(INDEX('Standard Runs'!$D$11:$D$65, MATCH(1, ('Standard Runs'!$F$11:$F$65&lt;=E1227)*('Standard Runs'!$G$11:$G$65&gt;=E1227), 0)), ""))</f>
        <v/>
      </c>
      <c r="M1227" s="45" t="str">
        <f t="shared" si="199"/>
        <v/>
      </c>
      <c r="N1227" s="97"/>
      <c r="O1227" s="52" t="str">
        <f t="shared" si="200"/>
        <v/>
      </c>
      <c r="P1227" s="53" t="str">
        <f>IF(OR($L1227="", $M1227=""), "", COUNTIFS($L$11:$L$2510, $L1227, $M$11:$M$2510, "&lt;"&amp;$M1227)+1+COUNTIFS($L$11:$L1227, $L1227, $M$11:$M1227, $M1227)-1)</f>
        <v/>
      </c>
      <c r="Q1227" s="97"/>
      <c r="R1227" s="57" t="str">
        <f t="array" ref="R1227">IF(OR($L1227="", $M1227=""), "", MIN(IF($L$11:$L$2510=$L1227, $M$11:$M$2510)))</f>
        <v/>
      </c>
      <c r="S1227" s="18" t="str">
        <f t="array" ref="S1227">IF(OR($L1227="", $M1227=""), "", AVERAGEIF($L$11:$L$2510, $L1227, $M$11:$M$2510))</f>
        <v/>
      </c>
      <c r="T1227" s="21" t="str">
        <f t="array" ref="T1227">IF(OR($L1227="", $M1227=""), "", MAX(IF($L$11:$L$2510=$L1227, $M$11:$M$2510)))</f>
        <v/>
      </c>
      <c r="U1227" s="97"/>
      <c r="W1227" s="26" t="str">
        <f t="shared" si="201"/>
        <v/>
      </c>
      <c r="X1227" s="26" t="str">
        <f t="shared" si="202"/>
        <v/>
      </c>
      <c r="Z1227" s="48" t="str">
        <f>IFERROR(INDEX('Standard Runs'!$E$11:$E$65, MATCH($L1227, 'Standard Runs'!$D$11:$D$65, 0)), "")</f>
        <v/>
      </c>
      <c r="AB1227" s="26" t="str">
        <f t="shared" si="203"/>
        <v/>
      </c>
      <c r="AC1227" s="26" t="str">
        <f t="shared" si="204"/>
        <v/>
      </c>
      <c r="AE1227" s="26" t="str">
        <f t="shared" si="205"/>
        <v/>
      </c>
      <c r="AG1227" s="26" t="str">
        <f>IF($D1227="", "", COUNTIF($D$11:$D$2510, "&gt;"&amp;$D1227)+1+COUNTIF($D$11:$D1227, $D1227)-1)</f>
        <v/>
      </c>
      <c r="AH1227" s="92" t="str">
        <f t="shared" si="206"/>
        <v/>
      </c>
      <c r="AJ1227" s="26" t="str">
        <f t="shared" si="207"/>
        <v/>
      </c>
      <c r="AK1227" s="26" t="str">
        <f t="shared" si="208"/>
        <v/>
      </c>
    </row>
    <row r="1228" spans="1:37" x14ac:dyDescent="0.25">
      <c r="A1228" s="97"/>
      <c r="B1228" s="26" t="str">
        <f t="shared" ref="B1228:B1291" si="209">IF($P1228="", "", IFERROR(INDEX($X$3:$X$5, MATCH($P1228, $Y$3:$Y$5, 0)), ""))</f>
        <v/>
      </c>
      <c r="C1228" s="97"/>
      <c r="D1228" s="123"/>
      <c r="E1228" s="124"/>
      <c r="F1228" s="125"/>
      <c r="G1228" s="97"/>
      <c r="H1228" s="24" t="str">
        <f>IF($E1228="", "", IFERROR(ROUND($E1228*INDEX('Intro &amp; Setup'!$BY$8:$BY$9, MATCH($E$8, 'Intro &amp; Setup'!$BX$8:$BX$9, 0)), 2), ""))</f>
        <v/>
      </c>
      <c r="I1228" s="18" t="str">
        <f>IF(OR($E1228="", $F1228=""), "", IF($E$8='Intro &amp; Setup'!$BX$9, $F1228/$E1228, IF($H$8='Intro &amp; Setup'!$BX$9, $F1228/$H1228, "")))</f>
        <v/>
      </c>
      <c r="J1228" s="21" t="str">
        <f>IF(OR($E1228="", $F1228=""), "", IF($E$8='Intro &amp; Setup'!$BX$8, $F1228/$E1228, IF($H$8='Intro &amp; Setup'!$BX$8, $F1228/$H1228, "")))</f>
        <v/>
      </c>
      <c r="K1228" s="97"/>
      <c r="L1228" s="42" t="str">
        <f t="array" ref="L1228">IF($W1228="", "", IFERROR(INDEX('Standard Runs'!$D$11:$D$65, MATCH(1, ('Standard Runs'!$F$11:$F$65&lt;=E1228)*('Standard Runs'!$G$11:$G$65&gt;=E1228), 0)), ""))</f>
        <v/>
      </c>
      <c r="M1228" s="45" t="str">
        <f t="shared" ref="M1228:M1291" si="210">IFERROR($F1228/$E1228*$Z1228, "")</f>
        <v/>
      </c>
      <c r="N1228" s="97"/>
      <c r="O1228" s="52" t="str">
        <f t="shared" ref="O1228:O1291" si="211">IF($L1228="", "", COUNTIF($L$11:$L$2510, $L1228))</f>
        <v/>
      </c>
      <c r="P1228" s="53" t="str">
        <f>IF(OR($L1228="", $M1228=""), "", COUNTIFS($L$11:$L$2510, $L1228, $M$11:$M$2510, "&lt;"&amp;$M1228)+1+COUNTIFS($L$11:$L1228, $L1228, $M$11:$M1228, $M1228)-1)</f>
        <v/>
      </c>
      <c r="Q1228" s="97"/>
      <c r="R1228" s="57" t="str">
        <f t="array" ref="R1228">IF(OR($L1228="", $M1228=""), "", MIN(IF($L$11:$L$2510=$L1228, $M$11:$M$2510)))</f>
        <v/>
      </c>
      <c r="S1228" s="18" t="str">
        <f t="array" ref="S1228">IF(OR($L1228="", $M1228=""), "", AVERAGEIF($L$11:$L$2510, $L1228, $M$11:$M$2510))</f>
        <v/>
      </c>
      <c r="T1228" s="21" t="str">
        <f t="array" ref="T1228">IF(OR($L1228="", $M1228=""), "", MAX(IF($L$11:$L$2510=$L1228, $M$11:$M$2510)))</f>
        <v/>
      </c>
      <c r="U1228" s="97"/>
      <c r="W1228" s="26" t="str">
        <f t="shared" ref="W1228:W1291" si="212">IF(AND($D1228="", $E1228="", $F1228=""), "", "X")</f>
        <v/>
      </c>
      <c r="X1228" s="26" t="str">
        <f t="shared" ref="X1228:X1291" si="213">IF($W1228="", "", IF($L1228="", "X", ""))</f>
        <v/>
      </c>
      <c r="Z1228" s="48" t="str">
        <f>IFERROR(INDEX('Standard Runs'!$E$11:$E$65, MATCH($L1228, 'Standard Runs'!$D$11:$D$65, 0)), "")</f>
        <v/>
      </c>
      <c r="AB1228" s="26" t="str">
        <f t="shared" ref="AB1228:AB1291" si="214">IF($B1228="", "", _xlfn.CONCAT($L1228, " - ", $P1228))</f>
        <v/>
      </c>
      <c r="AC1228" s="26" t="str">
        <f t="shared" ref="AC1228:AC1291" si="215">IF(COUNTIF($D1228:$F1228, "")=0, "X", "")</f>
        <v/>
      </c>
      <c r="AE1228" s="26" t="str">
        <f t="shared" ref="AE1228:AE1291" si="216">IF($P1228="", "", IF($P1228=1, _xlfn.CONCAT($L1228, " - ", $AE$7), IF($P1228=$O1228, _xlfn.CONCAT($L1228, " - ", $AE$8), "")))</f>
        <v/>
      </c>
      <c r="AG1228" s="26" t="str">
        <f>IF($D1228="", "", COUNTIF($D$11:$D$2510, "&gt;"&amp;$D1228)+1+COUNTIF($D$11:$D1228, $D1228)-1)</f>
        <v/>
      </c>
      <c r="AH1228" s="92" t="str">
        <f t="shared" ref="AH1228:AH1291" si="217">IF(OR($M1228="", $Z1228=""), "", $M1228/$Z1228)</f>
        <v/>
      </c>
      <c r="AJ1228" s="26" t="str">
        <f t="shared" ref="AJ1228:AJ1291" si="218">IF(OR($AJ$8="", $AG1228=""), "", IF($AJ$8=$L1228, $AG1228, ""))</f>
        <v/>
      </c>
      <c r="AK1228" s="26" t="str">
        <f t="shared" ref="AK1228:AK1291" si="219">IF($AJ1228="", "", COUNTIF($AJ$11:$AJ$2510, "&lt;"&amp;$AJ1228)+1)</f>
        <v/>
      </c>
    </row>
    <row r="1229" spans="1:37" x14ac:dyDescent="0.25">
      <c r="A1229" s="97"/>
      <c r="B1229" s="26" t="str">
        <f t="shared" si="209"/>
        <v/>
      </c>
      <c r="C1229" s="97"/>
      <c r="D1229" s="123"/>
      <c r="E1229" s="124"/>
      <c r="F1229" s="125"/>
      <c r="G1229" s="97"/>
      <c r="H1229" s="24" t="str">
        <f>IF($E1229="", "", IFERROR(ROUND($E1229*INDEX('Intro &amp; Setup'!$BY$8:$BY$9, MATCH($E$8, 'Intro &amp; Setup'!$BX$8:$BX$9, 0)), 2), ""))</f>
        <v/>
      </c>
      <c r="I1229" s="18" t="str">
        <f>IF(OR($E1229="", $F1229=""), "", IF($E$8='Intro &amp; Setup'!$BX$9, $F1229/$E1229, IF($H$8='Intro &amp; Setup'!$BX$9, $F1229/$H1229, "")))</f>
        <v/>
      </c>
      <c r="J1229" s="21" t="str">
        <f>IF(OR($E1229="", $F1229=""), "", IF($E$8='Intro &amp; Setup'!$BX$8, $F1229/$E1229, IF($H$8='Intro &amp; Setup'!$BX$8, $F1229/$H1229, "")))</f>
        <v/>
      </c>
      <c r="K1229" s="97"/>
      <c r="L1229" s="42" t="str">
        <f t="array" ref="L1229">IF($W1229="", "", IFERROR(INDEX('Standard Runs'!$D$11:$D$65, MATCH(1, ('Standard Runs'!$F$11:$F$65&lt;=E1229)*('Standard Runs'!$G$11:$G$65&gt;=E1229), 0)), ""))</f>
        <v/>
      </c>
      <c r="M1229" s="45" t="str">
        <f t="shared" si="210"/>
        <v/>
      </c>
      <c r="N1229" s="97"/>
      <c r="O1229" s="52" t="str">
        <f t="shared" si="211"/>
        <v/>
      </c>
      <c r="P1229" s="53" t="str">
        <f>IF(OR($L1229="", $M1229=""), "", COUNTIFS($L$11:$L$2510, $L1229, $M$11:$M$2510, "&lt;"&amp;$M1229)+1+COUNTIFS($L$11:$L1229, $L1229, $M$11:$M1229, $M1229)-1)</f>
        <v/>
      </c>
      <c r="Q1229" s="97"/>
      <c r="R1229" s="57" t="str">
        <f t="array" ref="R1229">IF(OR($L1229="", $M1229=""), "", MIN(IF($L$11:$L$2510=$L1229, $M$11:$M$2510)))</f>
        <v/>
      </c>
      <c r="S1229" s="18" t="str">
        <f t="array" ref="S1229">IF(OR($L1229="", $M1229=""), "", AVERAGEIF($L$11:$L$2510, $L1229, $M$11:$M$2510))</f>
        <v/>
      </c>
      <c r="T1229" s="21" t="str">
        <f t="array" ref="T1229">IF(OR($L1229="", $M1229=""), "", MAX(IF($L$11:$L$2510=$L1229, $M$11:$M$2510)))</f>
        <v/>
      </c>
      <c r="U1229" s="97"/>
      <c r="W1229" s="26" t="str">
        <f t="shared" si="212"/>
        <v/>
      </c>
      <c r="X1229" s="26" t="str">
        <f t="shared" si="213"/>
        <v/>
      </c>
      <c r="Z1229" s="48" t="str">
        <f>IFERROR(INDEX('Standard Runs'!$E$11:$E$65, MATCH($L1229, 'Standard Runs'!$D$11:$D$65, 0)), "")</f>
        <v/>
      </c>
      <c r="AB1229" s="26" t="str">
        <f t="shared" si="214"/>
        <v/>
      </c>
      <c r="AC1229" s="26" t="str">
        <f t="shared" si="215"/>
        <v/>
      </c>
      <c r="AE1229" s="26" t="str">
        <f t="shared" si="216"/>
        <v/>
      </c>
      <c r="AG1229" s="26" t="str">
        <f>IF($D1229="", "", COUNTIF($D$11:$D$2510, "&gt;"&amp;$D1229)+1+COUNTIF($D$11:$D1229, $D1229)-1)</f>
        <v/>
      </c>
      <c r="AH1229" s="92" t="str">
        <f t="shared" si="217"/>
        <v/>
      </c>
      <c r="AJ1229" s="26" t="str">
        <f t="shared" si="218"/>
        <v/>
      </c>
      <c r="AK1229" s="26" t="str">
        <f t="shared" si="219"/>
        <v/>
      </c>
    </row>
    <row r="1230" spans="1:37" x14ac:dyDescent="0.25">
      <c r="A1230" s="97"/>
      <c r="B1230" s="26" t="str">
        <f t="shared" si="209"/>
        <v/>
      </c>
      <c r="C1230" s="97"/>
      <c r="D1230" s="123"/>
      <c r="E1230" s="124"/>
      <c r="F1230" s="125"/>
      <c r="G1230" s="97"/>
      <c r="H1230" s="24" t="str">
        <f>IF($E1230="", "", IFERROR(ROUND($E1230*INDEX('Intro &amp; Setup'!$BY$8:$BY$9, MATCH($E$8, 'Intro &amp; Setup'!$BX$8:$BX$9, 0)), 2), ""))</f>
        <v/>
      </c>
      <c r="I1230" s="18" t="str">
        <f>IF(OR($E1230="", $F1230=""), "", IF($E$8='Intro &amp; Setup'!$BX$9, $F1230/$E1230, IF($H$8='Intro &amp; Setup'!$BX$9, $F1230/$H1230, "")))</f>
        <v/>
      </c>
      <c r="J1230" s="21" t="str">
        <f>IF(OR($E1230="", $F1230=""), "", IF($E$8='Intro &amp; Setup'!$BX$8, $F1230/$E1230, IF($H$8='Intro &amp; Setup'!$BX$8, $F1230/$H1230, "")))</f>
        <v/>
      </c>
      <c r="K1230" s="97"/>
      <c r="L1230" s="42" t="str">
        <f t="array" ref="L1230">IF($W1230="", "", IFERROR(INDEX('Standard Runs'!$D$11:$D$65, MATCH(1, ('Standard Runs'!$F$11:$F$65&lt;=E1230)*('Standard Runs'!$G$11:$G$65&gt;=E1230), 0)), ""))</f>
        <v/>
      </c>
      <c r="M1230" s="45" t="str">
        <f t="shared" si="210"/>
        <v/>
      </c>
      <c r="N1230" s="97"/>
      <c r="O1230" s="52" t="str">
        <f t="shared" si="211"/>
        <v/>
      </c>
      <c r="P1230" s="53" t="str">
        <f>IF(OR($L1230="", $M1230=""), "", COUNTIFS($L$11:$L$2510, $L1230, $M$11:$M$2510, "&lt;"&amp;$M1230)+1+COUNTIFS($L$11:$L1230, $L1230, $M$11:$M1230, $M1230)-1)</f>
        <v/>
      </c>
      <c r="Q1230" s="97"/>
      <c r="R1230" s="57" t="str">
        <f t="array" ref="R1230">IF(OR($L1230="", $M1230=""), "", MIN(IF($L$11:$L$2510=$L1230, $M$11:$M$2510)))</f>
        <v/>
      </c>
      <c r="S1230" s="18" t="str">
        <f t="array" ref="S1230">IF(OR($L1230="", $M1230=""), "", AVERAGEIF($L$11:$L$2510, $L1230, $M$11:$M$2510))</f>
        <v/>
      </c>
      <c r="T1230" s="21" t="str">
        <f t="array" ref="T1230">IF(OR($L1230="", $M1230=""), "", MAX(IF($L$11:$L$2510=$L1230, $M$11:$M$2510)))</f>
        <v/>
      </c>
      <c r="U1230" s="97"/>
      <c r="W1230" s="26" t="str">
        <f t="shared" si="212"/>
        <v/>
      </c>
      <c r="X1230" s="26" t="str">
        <f t="shared" si="213"/>
        <v/>
      </c>
      <c r="Z1230" s="48" t="str">
        <f>IFERROR(INDEX('Standard Runs'!$E$11:$E$65, MATCH($L1230, 'Standard Runs'!$D$11:$D$65, 0)), "")</f>
        <v/>
      </c>
      <c r="AB1230" s="26" t="str">
        <f t="shared" si="214"/>
        <v/>
      </c>
      <c r="AC1230" s="26" t="str">
        <f t="shared" si="215"/>
        <v/>
      </c>
      <c r="AE1230" s="26" t="str">
        <f t="shared" si="216"/>
        <v/>
      </c>
      <c r="AG1230" s="26" t="str">
        <f>IF($D1230="", "", COUNTIF($D$11:$D$2510, "&gt;"&amp;$D1230)+1+COUNTIF($D$11:$D1230, $D1230)-1)</f>
        <v/>
      </c>
      <c r="AH1230" s="92" t="str">
        <f t="shared" si="217"/>
        <v/>
      </c>
      <c r="AJ1230" s="26" t="str">
        <f t="shared" si="218"/>
        <v/>
      </c>
      <c r="AK1230" s="26" t="str">
        <f t="shared" si="219"/>
        <v/>
      </c>
    </row>
    <row r="1231" spans="1:37" x14ac:dyDescent="0.25">
      <c r="A1231" s="97"/>
      <c r="B1231" s="26" t="str">
        <f t="shared" si="209"/>
        <v/>
      </c>
      <c r="C1231" s="97"/>
      <c r="D1231" s="123"/>
      <c r="E1231" s="124"/>
      <c r="F1231" s="125"/>
      <c r="G1231" s="97"/>
      <c r="H1231" s="24" t="str">
        <f>IF($E1231="", "", IFERROR(ROUND($E1231*INDEX('Intro &amp; Setup'!$BY$8:$BY$9, MATCH($E$8, 'Intro &amp; Setup'!$BX$8:$BX$9, 0)), 2), ""))</f>
        <v/>
      </c>
      <c r="I1231" s="18" t="str">
        <f>IF(OR($E1231="", $F1231=""), "", IF($E$8='Intro &amp; Setup'!$BX$9, $F1231/$E1231, IF($H$8='Intro &amp; Setup'!$BX$9, $F1231/$H1231, "")))</f>
        <v/>
      </c>
      <c r="J1231" s="21" t="str">
        <f>IF(OR($E1231="", $F1231=""), "", IF($E$8='Intro &amp; Setup'!$BX$8, $F1231/$E1231, IF($H$8='Intro &amp; Setup'!$BX$8, $F1231/$H1231, "")))</f>
        <v/>
      </c>
      <c r="K1231" s="97"/>
      <c r="L1231" s="42" t="str">
        <f t="array" ref="L1231">IF($W1231="", "", IFERROR(INDEX('Standard Runs'!$D$11:$D$65, MATCH(1, ('Standard Runs'!$F$11:$F$65&lt;=E1231)*('Standard Runs'!$G$11:$G$65&gt;=E1231), 0)), ""))</f>
        <v/>
      </c>
      <c r="M1231" s="45" t="str">
        <f t="shared" si="210"/>
        <v/>
      </c>
      <c r="N1231" s="97"/>
      <c r="O1231" s="52" t="str">
        <f t="shared" si="211"/>
        <v/>
      </c>
      <c r="P1231" s="53" t="str">
        <f>IF(OR($L1231="", $M1231=""), "", COUNTIFS($L$11:$L$2510, $L1231, $M$11:$M$2510, "&lt;"&amp;$M1231)+1+COUNTIFS($L$11:$L1231, $L1231, $M$11:$M1231, $M1231)-1)</f>
        <v/>
      </c>
      <c r="Q1231" s="97"/>
      <c r="R1231" s="57" t="str">
        <f t="array" ref="R1231">IF(OR($L1231="", $M1231=""), "", MIN(IF($L$11:$L$2510=$L1231, $M$11:$M$2510)))</f>
        <v/>
      </c>
      <c r="S1231" s="18" t="str">
        <f t="array" ref="S1231">IF(OR($L1231="", $M1231=""), "", AVERAGEIF($L$11:$L$2510, $L1231, $M$11:$M$2510))</f>
        <v/>
      </c>
      <c r="T1231" s="21" t="str">
        <f t="array" ref="T1231">IF(OR($L1231="", $M1231=""), "", MAX(IF($L$11:$L$2510=$L1231, $M$11:$M$2510)))</f>
        <v/>
      </c>
      <c r="U1231" s="97"/>
      <c r="W1231" s="26" t="str">
        <f t="shared" si="212"/>
        <v/>
      </c>
      <c r="X1231" s="26" t="str">
        <f t="shared" si="213"/>
        <v/>
      </c>
      <c r="Z1231" s="48" t="str">
        <f>IFERROR(INDEX('Standard Runs'!$E$11:$E$65, MATCH($L1231, 'Standard Runs'!$D$11:$D$65, 0)), "")</f>
        <v/>
      </c>
      <c r="AB1231" s="26" t="str">
        <f t="shared" si="214"/>
        <v/>
      </c>
      <c r="AC1231" s="26" t="str">
        <f t="shared" si="215"/>
        <v/>
      </c>
      <c r="AE1231" s="26" t="str">
        <f t="shared" si="216"/>
        <v/>
      </c>
      <c r="AG1231" s="26" t="str">
        <f>IF($D1231="", "", COUNTIF($D$11:$D$2510, "&gt;"&amp;$D1231)+1+COUNTIF($D$11:$D1231, $D1231)-1)</f>
        <v/>
      </c>
      <c r="AH1231" s="92" t="str">
        <f t="shared" si="217"/>
        <v/>
      </c>
      <c r="AJ1231" s="26" t="str">
        <f t="shared" si="218"/>
        <v/>
      </c>
      <c r="AK1231" s="26" t="str">
        <f t="shared" si="219"/>
        <v/>
      </c>
    </row>
    <row r="1232" spans="1:37" x14ac:dyDescent="0.25">
      <c r="A1232" s="97"/>
      <c r="B1232" s="26" t="str">
        <f t="shared" si="209"/>
        <v/>
      </c>
      <c r="C1232" s="97"/>
      <c r="D1232" s="123"/>
      <c r="E1232" s="124"/>
      <c r="F1232" s="125"/>
      <c r="G1232" s="97"/>
      <c r="H1232" s="24" t="str">
        <f>IF($E1232="", "", IFERROR(ROUND($E1232*INDEX('Intro &amp; Setup'!$BY$8:$BY$9, MATCH($E$8, 'Intro &amp; Setup'!$BX$8:$BX$9, 0)), 2), ""))</f>
        <v/>
      </c>
      <c r="I1232" s="18" t="str">
        <f>IF(OR($E1232="", $F1232=""), "", IF($E$8='Intro &amp; Setup'!$BX$9, $F1232/$E1232, IF($H$8='Intro &amp; Setup'!$BX$9, $F1232/$H1232, "")))</f>
        <v/>
      </c>
      <c r="J1232" s="21" t="str">
        <f>IF(OR($E1232="", $F1232=""), "", IF($E$8='Intro &amp; Setup'!$BX$8, $F1232/$E1232, IF($H$8='Intro &amp; Setup'!$BX$8, $F1232/$H1232, "")))</f>
        <v/>
      </c>
      <c r="K1232" s="97"/>
      <c r="L1232" s="42" t="str">
        <f t="array" ref="L1232">IF($W1232="", "", IFERROR(INDEX('Standard Runs'!$D$11:$D$65, MATCH(1, ('Standard Runs'!$F$11:$F$65&lt;=E1232)*('Standard Runs'!$G$11:$G$65&gt;=E1232), 0)), ""))</f>
        <v/>
      </c>
      <c r="M1232" s="45" t="str">
        <f t="shared" si="210"/>
        <v/>
      </c>
      <c r="N1232" s="97"/>
      <c r="O1232" s="52" t="str">
        <f t="shared" si="211"/>
        <v/>
      </c>
      <c r="P1232" s="53" t="str">
        <f>IF(OR($L1232="", $M1232=""), "", COUNTIFS($L$11:$L$2510, $L1232, $M$11:$M$2510, "&lt;"&amp;$M1232)+1+COUNTIFS($L$11:$L1232, $L1232, $M$11:$M1232, $M1232)-1)</f>
        <v/>
      </c>
      <c r="Q1232" s="97"/>
      <c r="R1232" s="57" t="str">
        <f t="array" ref="R1232">IF(OR($L1232="", $M1232=""), "", MIN(IF($L$11:$L$2510=$L1232, $M$11:$M$2510)))</f>
        <v/>
      </c>
      <c r="S1232" s="18" t="str">
        <f t="array" ref="S1232">IF(OR($L1232="", $M1232=""), "", AVERAGEIF($L$11:$L$2510, $L1232, $M$11:$M$2510))</f>
        <v/>
      </c>
      <c r="T1232" s="21" t="str">
        <f t="array" ref="T1232">IF(OR($L1232="", $M1232=""), "", MAX(IF($L$11:$L$2510=$L1232, $M$11:$M$2510)))</f>
        <v/>
      </c>
      <c r="U1232" s="97"/>
      <c r="W1232" s="26" t="str">
        <f t="shared" si="212"/>
        <v/>
      </c>
      <c r="X1232" s="26" t="str">
        <f t="shared" si="213"/>
        <v/>
      </c>
      <c r="Z1232" s="48" t="str">
        <f>IFERROR(INDEX('Standard Runs'!$E$11:$E$65, MATCH($L1232, 'Standard Runs'!$D$11:$D$65, 0)), "")</f>
        <v/>
      </c>
      <c r="AB1232" s="26" t="str">
        <f t="shared" si="214"/>
        <v/>
      </c>
      <c r="AC1232" s="26" t="str">
        <f t="shared" si="215"/>
        <v/>
      </c>
      <c r="AE1232" s="26" t="str">
        <f t="shared" si="216"/>
        <v/>
      </c>
      <c r="AG1232" s="26" t="str">
        <f>IF($D1232="", "", COUNTIF($D$11:$D$2510, "&gt;"&amp;$D1232)+1+COUNTIF($D$11:$D1232, $D1232)-1)</f>
        <v/>
      </c>
      <c r="AH1232" s="92" t="str">
        <f t="shared" si="217"/>
        <v/>
      </c>
      <c r="AJ1232" s="26" t="str">
        <f t="shared" si="218"/>
        <v/>
      </c>
      <c r="AK1232" s="26" t="str">
        <f t="shared" si="219"/>
        <v/>
      </c>
    </row>
    <row r="1233" spans="1:37" x14ac:dyDescent="0.25">
      <c r="A1233" s="97"/>
      <c r="B1233" s="26" t="str">
        <f t="shared" si="209"/>
        <v/>
      </c>
      <c r="C1233" s="97"/>
      <c r="D1233" s="123"/>
      <c r="E1233" s="124"/>
      <c r="F1233" s="125"/>
      <c r="G1233" s="97"/>
      <c r="H1233" s="24" t="str">
        <f>IF($E1233="", "", IFERROR(ROUND($E1233*INDEX('Intro &amp; Setup'!$BY$8:$BY$9, MATCH($E$8, 'Intro &amp; Setup'!$BX$8:$BX$9, 0)), 2), ""))</f>
        <v/>
      </c>
      <c r="I1233" s="18" t="str">
        <f>IF(OR($E1233="", $F1233=""), "", IF($E$8='Intro &amp; Setup'!$BX$9, $F1233/$E1233, IF($H$8='Intro &amp; Setup'!$BX$9, $F1233/$H1233, "")))</f>
        <v/>
      </c>
      <c r="J1233" s="21" t="str">
        <f>IF(OR($E1233="", $F1233=""), "", IF($E$8='Intro &amp; Setup'!$BX$8, $F1233/$E1233, IF($H$8='Intro &amp; Setup'!$BX$8, $F1233/$H1233, "")))</f>
        <v/>
      </c>
      <c r="K1233" s="97"/>
      <c r="L1233" s="42" t="str">
        <f t="array" ref="L1233">IF($W1233="", "", IFERROR(INDEX('Standard Runs'!$D$11:$D$65, MATCH(1, ('Standard Runs'!$F$11:$F$65&lt;=E1233)*('Standard Runs'!$G$11:$G$65&gt;=E1233), 0)), ""))</f>
        <v/>
      </c>
      <c r="M1233" s="45" t="str">
        <f t="shared" si="210"/>
        <v/>
      </c>
      <c r="N1233" s="97"/>
      <c r="O1233" s="52" t="str">
        <f t="shared" si="211"/>
        <v/>
      </c>
      <c r="P1233" s="53" t="str">
        <f>IF(OR($L1233="", $M1233=""), "", COUNTIFS($L$11:$L$2510, $L1233, $M$11:$M$2510, "&lt;"&amp;$M1233)+1+COUNTIFS($L$11:$L1233, $L1233, $M$11:$M1233, $M1233)-1)</f>
        <v/>
      </c>
      <c r="Q1233" s="97"/>
      <c r="R1233" s="57" t="str">
        <f t="array" ref="R1233">IF(OR($L1233="", $M1233=""), "", MIN(IF($L$11:$L$2510=$L1233, $M$11:$M$2510)))</f>
        <v/>
      </c>
      <c r="S1233" s="18" t="str">
        <f t="array" ref="S1233">IF(OR($L1233="", $M1233=""), "", AVERAGEIF($L$11:$L$2510, $L1233, $M$11:$M$2510))</f>
        <v/>
      </c>
      <c r="T1233" s="21" t="str">
        <f t="array" ref="T1233">IF(OR($L1233="", $M1233=""), "", MAX(IF($L$11:$L$2510=$L1233, $M$11:$M$2510)))</f>
        <v/>
      </c>
      <c r="U1233" s="97"/>
      <c r="W1233" s="26" t="str">
        <f t="shared" si="212"/>
        <v/>
      </c>
      <c r="X1233" s="26" t="str">
        <f t="shared" si="213"/>
        <v/>
      </c>
      <c r="Z1233" s="48" t="str">
        <f>IFERROR(INDEX('Standard Runs'!$E$11:$E$65, MATCH($L1233, 'Standard Runs'!$D$11:$D$65, 0)), "")</f>
        <v/>
      </c>
      <c r="AB1233" s="26" t="str">
        <f t="shared" si="214"/>
        <v/>
      </c>
      <c r="AC1233" s="26" t="str">
        <f t="shared" si="215"/>
        <v/>
      </c>
      <c r="AE1233" s="26" t="str">
        <f t="shared" si="216"/>
        <v/>
      </c>
      <c r="AG1233" s="26" t="str">
        <f>IF($D1233="", "", COUNTIF($D$11:$D$2510, "&gt;"&amp;$D1233)+1+COUNTIF($D$11:$D1233, $D1233)-1)</f>
        <v/>
      </c>
      <c r="AH1233" s="92" t="str">
        <f t="shared" si="217"/>
        <v/>
      </c>
      <c r="AJ1233" s="26" t="str">
        <f t="shared" si="218"/>
        <v/>
      </c>
      <c r="AK1233" s="26" t="str">
        <f t="shared" si="219"/>
        <v/>
      </c>
    </row>
    <row r="1234" spans="1:37" x14ac:dyDescent="0.25">
      <c r="A1234" s="97"/>
      <c r="B1234" s="26" t="str">
        <f t="shared" si="209"/>
        <v/>
      </c>
      <c r="C1234" s="97"/>
      <c r="D1234" s="123"/>
      <c r="E1234" s="124"/>
      <c r="F1234" s="125"/>
      <c r="G1234" s="97"/>
      <c r="H1234" s="24" t="str">
        <f>IF($E1234="", "", IFERROR(ROUND($E1234*INDEX('Intro &amp; Setup'!$BY$8:$BY$9, MATCH($E$8, 'Intro &amp; Setup'!$BX$8:$BX$9, 0)), 2), ""))</f>
        <v/>
      </c>
      <c r="I1234" s="18" t="str">
        <f>IF(OR($E1234="", $F1234=""), "", IF($E$8='Intro &amp; Setup'!$BX$9, $F1234/$E1234, IF($H$8='Intro &amp; Setup'!$BX$9, $F1234/$H1234, "")))</f>
        <v/>
      </c>
      <c r="J1234" s="21" t="str">
        <f>IF(OR($E1234="", $F1234=""), "", IF($E$8='Intro &amp; Setup'!$BX$8, $F1234/$E1234, IF($H$8='Intro &amp; Setup'!$BX$8, $F1234/$H1234, "")))</f>
        <v/>
      </c>
      <c r="K1234" s="97"/>
      <c r="L1234" s="42" t="str">
        <f t="array" ref="L1234">IF($W1234="", "", IFERROR(INDEX('Standard Runs'!$D$11:$D$65, MATCH(1, ('Standard Runs'!$F$11:$F$65&lt;=E1234)*('Standard Runs'!$G$11:$G$65&gt;=E1234), 0)), ""))</f>
        <v/>
      </c>
      <c r="M1234" s="45" t="str">
        <f t="shared" si="210"/>
        <v/>
      </c>
      <c r="N1234" s="97"/>
      <c r="O1234" s="52" t="str">
        <f t="shared" si="211"/>
        <v/>
      </c>
      <c r="P1234" s="53" t="str">
        <f>IF(OR($L1234="", $M1234=""), "", COUNTIFS($L$11:$L$2510, $L1234, $M$11:$M$2510, "&lt;"&amp;$M1234)+1+COUNTIFS($L$11:$L1234, $L1234, $M$11:$M1234, $M1234)-1)</f>
        <v/>
      </c>
      <c r="Q1234" s="97"/>
      <c r="R1234" s="57" t="str">
        <f t="array" ref="R1234">IF(OR($L1234="", $M1234=""), "", MIN(IF($L$11:$L$2510=$L1234, $M$11:$M$2510)))</f>
        <v/>
      </c>
      <c r="S1234" s="18" t="str">
        <f t="array" ref="S1234">IF(OR($L1234="", $M1234=""), "", AVERAGEIF($L$11:$L$2510, $L1234, $M$11:$M$2510))</f>
        <v/>
      </c>
      <c r="T1234" s="21" t="str">
        <f t="array" ref="T1234">IF(OR($L1234="", $M1234=""), "", MAX(IF($L$11:$L$2510=$L1234, $M$11:$M$2510)))</f>
        <v/>
      </c>
      <c r="U1234" s="97"/>
      <c r="W1234" s="26" t="str">
        <f t="shared" si="212"/>
        <v/>
      </c>
      <c r="X1234" s="26" t="str">
        <f t="shared" si="213"/>
        <v/>
      </c>
      <c r="Z1234" s="48" t="str">
        <f>IFERROR(INDEX('Standard Runs'!$E$11:$E$65, MATCH($L1234, 'Standard Runs'!$D$11:$D$65, 0)), "")</f>
        <v/>
      </c>
      <c r="AB1234" s="26" t="str">
        <f t="shared" si="214"/>
        <v/>
      </c>
      <c r="AC1234" s="26" t="str">
        <f t="shared" si="215"/>
        <v/>
      </c>
      <c r="AE1234" s="26" t="str">
        <f t="shared" si="216"/>
        <v/>
      </c>
      <c r="AG1234" s="26" t="str">
        <f>IF($D1234="", "", COUNTIF($D$11:$D$2510, "&gt;"&amp;$D1234)+1+COUNTIF($D$11:$D1234, $D1234)-1)</f>
        <v/>
      </c>
      <c r="AH1234" s="92" t="str">
        <f t="shared" si="217"/>
        <v/>
      </c>
      <c r="AJ1234" s="26" t="str">
        <f t="shared" si="218"/>
        <v/>
      </c>
      <c r="AK1234" s="26" t="str">
        <f t="shared" si="219"/>
        <v/>
      </c>
    </row>
    <row r="1235" spans="1:37" x14ac:dyDescent="0.25">
      <c r="A1235" s="97"/>
      <c r="B1235" s="26" t="str">
        <f t="shared" si="209"/>
        <v/>
      </c>
      <c r="C1235" s="97"/>
      <c r="D1235" s="123"/>
      <c r="E1235" s="124"/>
      <c r="F1235" s="125"/>
      <c r="G1235" s="97"/>
      <c r="H1235" s="24" t="str">
        <f>IF($E1235="", "", IFERROR(ROUND($E1235*INDEX('Intro &amp; Setup'!$BY$8:$BY$9, MATCH($E$8, 'Intro &amp; Setup'!$BX$8:$BX$9, 0)), 2), ""))</f>
        <v/>
      </c>
      <c r="I1235" s="18" t="str">
        <f>IF(OR($E1235="", $F1235=""), "", IF($E$8='Intro &amp; Setup'!$BX$9, $F1235/$E1235, IF($H$8='Intro &amp; Setup'!$BX$9, $F1235/$H1235, "")))</f>
        <v/>
      </c>
      <c r="J1235" s="21" t="str">
        <f>IF(OR($E1235="", $F1235=""), "", IF($E$8='Intro &amp; Setup'!$BX$8, $F1235/$E1235, IF($H$8='Intro &amp; Setup'!$BX$8, $F1235/$H1235, "")))</f>
        <v/>
      </c>
      <c r="K1235" s="97"/>
      <c r="L1235" s="42" t="str">
        <f t="array" ref="L1235">IF($W1235="", "", IFERROR(INDEX('Standard Runs'!$D$11:$D$65, MATCH(1, ('Standard Runs'!$F$11:$F$65&lt;=E1235)*('Standard Runs'!$G$11:$G$65&gt;=E1235), 0)), ""))</f>
        <v/>
      </c>
      <c r="M1235" s="45" t="str">
        <f t="shared" si="210"/>
        <v/>
      </c>
      <c r="N1235" s="97"/>
      <c r="O1235" s="52" t="str">
        <f t="shared" si="211"/>
        <v/>
      </c>
      <c r="P1235" s="53" t="str">
        <f>IF(OR($L1235="", $M1235=""), "", COUNTIFS($L$11:$L$2510, $L1235, $M$11:$M$2510, "&lt;"&amp;$M1235)+1+COUNTIFS($L$11:$L1235, $L1235, $M$11:$M1235, $M1235)-1)</f>
        <v/>
      </c>
      <c r="Q1235" s="97"/>
      <c r="R1235" s="57" t="str">
        <f t="array" ref="R1235">IF(OR($L1235="", $M1235=""), "", MIN(IF($L$11:$L$2510=$L1235, $M$11:$M$2510)))</f>
        <v/>
      </c>
      <c r="S1235" s="18" t="str">
        <f t="array" ref="S1235">IF(OR($L1235="", $M1235=""), "", AVERAGEIF($L$11:$L$2510, $L1235, $M$11:$M$2510))</f>
        <v/>
      </c>
      <c r="T1235" s="21" t="str">
        <f t="array" ref="T1235">IF(OR($L1235="", $M1235=""), "", MAX(IF($L$11:$L$2510=$L1235, $M$11:$M$2510)))</f>
        <v/>
      </c>
      <c r="U1235" s="97"/>
      <c r="W1235" s="26" t="str">
        <f t="shared" si="212"/>
        <v/>
      </c>
      <c r="X1235" s="26" t="str">
        <f t="shared" si="213"/>
        <v/>
      </c>
      <c r="Z1235" s="48" t="str">
        <f>IFERROR(INDEX('Standard Runs'!$E$11:$E$65, MATCH($L1235, 'Standard Runs'!$D$11:$D$65, 0)), "")</f>
        <v/>
      </c>
      <c r="AB1235" s="26" t="str">
        <f t="shared" si="214"/>
        <v/>
      </c>
      <c r="AC1235" s="26" t="str">
        <f t="shared" si="215"/>
        <v/>
      </c>
      <c r="AE1235" s="26" t="str">
        <f t="shared" si="216"/>
        <v/>
      </c>
      <c r="AG1235" s="26" t="str">
        <f>IF($D1235="", "", COUNTIF($D$11:$D$2510, "&gt;"&amp;$D1235)+1+COUNTIF($D$11:$D1235, $D1235)-1)</f>
        <v/>
      </c>
      <c r="AH1235" s="92" t="str">
        <f t="shared" si="217"/>
        <v/>
      </c>
      <c r="AJ1235" s="26" t="str">
        <f t="shared" si="218"/>
        <v/>
      </c>
      <c r="AK1235" s="26" t="str">
        <f t="shared" si="219"/>
        <v/>
      </c>
    </row>
    <row r="1236" spans="1:37" x14ac:dyDescent="0.25">
      <c r="A1236" s="97"/>
      <c r="B1236" s="26" t="str">
        <f t="shared" si="209"/>
        <v/>
      </c>
      <c r="C1236" s="97"/>
      <c r="D1236" s="123"/>
      <c r="E1236" s="124"/>
      <c r="F1236" s="125"/>
      <c r="G1236" s="97"/>
      <c r="H1236" s="24" t="str">
        <f>IF($E1236="", "", IFERROR(ROUND($E1236*INDEX('Intro &amp; Setup'!$BY$8:$BY$9, MATCH($E$8, 'Intro &amp; Setup'!$BX$8:$BX$9, 0)), 2), ""))</f>
        <v/>
      </c>
      <c r="I1236" s="18" t="str">
        <f>IF(OR($E1236="", $F1236=""), "", IF($E$8='Intro &amp; Setup'!$BX$9, $F1236/$E1236, IF($H$8='Intro &amp; Setup'!$BX$9, $F1236/$H1236, "")))</f>
        <v/>
      </c>
      <c r="J1236" s="21" t="str">
        <f>IF(OR($E1236="", $F1236=""), "", IF($E$8='Intro &amp; Setup'!$BX$8, $F1236/$E1236, IF($H$8='Intro &amp; Setup'!$BX$8, $F1236/$H1236, "")))</f>
        <v/>
      </c>
      <c r="K1236" s="97"/>
      <c r="L1236" s="42" t="str">
        <f t="array" ref="L1236">IF($W1236="", "", IFERROR(INDEX('Standard Runs'!$D$11:$D$65, MATCH(1, ('Standard Runs'!$F$11:$F$65&lt;=E1236)*('Standard Runs'!$G$11:$G$65&gt;=E1236), 0)), ""))</f>
        <v/>
      </c>
      <c r="M1236" s="45" t="str">
        <f t="shared" si="210"/>
        <v/>
      </c>
      <c r="N1236" s="97"/>
      <c r="O1236" s="52" t="str">
        <f t="shared" si="211"/>
        <v/>
      </c>
      <c r="P1236" s="53" t="str">
        <f>IF(OR($L1236="", $M1236=""), "", COUNTIFS($L$11:$L$2510, $L1236, $M$11:$M$2510, "&lt;"&amp;$M1236)+1+COUNTIFS($L$11:$L1236, $L1236, $M$11:$M1236, $M1236)-1)</f>
        <v/>
      </c>
      <c r="Q1236" s="97"/>
      <c r="R1236" s="57" t="str">
        <f t="array" ref="R1236">IF(OR($L1236="", $M1236=""), "", MIN(IF($L$11:$L$2510=$L1236, $M$11:$M$2510)))</f>
        <v/>
      </c>
      <c r="S1236" s="18" t="str">
        <f t="array" ref="S1236">IF(OR($L1236="", $M1236=""), "", AVERAGEIF($L$11:$L$2510, $L1236, $M$11:$M$2510))</f>
        <v/>
      </c>
      <c r="T1236" s="21" t="str">
        <f t="array" ref="T1236">IF(OR($L1236="", $M1236=""), "", MAX(IF($L$11:$L$2510=$L1236, $M$11:$M$2510)))</f>
        <v/>
      </c>
      <c r="U1236" s="97"/>
      <c r="W1236" s="26" t="str">
        <f t="shared" si="212"/>
        <v/>
      </c>
      <c r="X1236" s="26" t="str">
        <f t="shared" si="213"/>
        <v/>
      </c>
      <c r="Z1236" s="48" t="str">
        <f>IFERROR(INDEX('Standard Runs'!$E$11:$E$65, MATCH($L1236, 'Standard Runs'!$D$11:$D$65, 0)), "")</f>
        <v/>
      </c>
      <c r="AB1236" s="26" t="str">
        <f t="shared" si="214"/>
        <v/>
      </c>
      <c r="AC1236" s="26" t="str">
        <f t="shared" si="215"/>
        <v/>
      </c>
      <c r="AE1236" s="26" t="str">
        <f t="shared" si="216"/>
        <v/>
      </c>
      <c r="AG1236" s="26" t="str">
        <f>IF($D1236="", "", COUNTIF($D$11:$D$2510, "&gt;"&amp;$D1236)+1+COUNTIF($D$11:$D1236, $D1236)-1)</f>
        <v/>
      </c>
      <c r="AH1236" s="92" t="str">
        <f t="shared" si="217"/>
        <v/>
      </c>
      <c r="AJ1236" s="26" t="str">
        <f t="shared" si="218"/>
        <v/>
      </c>
      <c r="AK1236" s="26" t="str">
        <f t="shared" si="219"/>
        <v/>
      </c>
    </row>
    <row r="1237" spans="1:37" x14ac:dyDescent="0.25">
      <c r="A1237" s="97"/>
      <c r="B1237" s="26" t="str">
        <f t="shared" si="209"/>
        <v/>
      </c>
      <c r="C1237" s="97"/>
      <c r="D1237" s="123"/>
      <c r="E1237" s="124"/>
      <c r="F1237" s="125"/>
      <c r="G1237" s="97"/>
      <c r="H1237" s="24" t="str">
        <f>IF($E1237="", "", IFERROR(ROUND($E1237*INDEX('Intro &amp; Setup'!$BY$8:$BY$9, MATCH($E$8, 'Intro &amp; Setup'!$BX$8:$BX$9, 0)), 2), ""))</f>
        <v/>
      </c>
      <c r="I1237" s="18" t="str">
        <f>IF(OR($E1237="", $F1237=""), "", IF($E$8='Intro &amp; Setup'!$BX$9, $F1237/$E1237, IF($H$8='Intro &amp; Setup'!$BX$9, $F1237/$H1237, "")))</f>
        <v/>
      </c>
      <c r="J1237" s="21" t="str">
        <f>IF(OR($E1237="", $F1237=""), "", IF($E$8='Intro &amp; Setup'!$BX$8, $F1237/$E1237, IF($H$8='Intro &amp; Setup'!$BX$8, $F1237/$H1237, "")))</f>
        <v/>
      </c>
      <c r="K1237" s="97"/>
      <c r="L1237" s="42" t="str">
        <f t="array" ref="L1237">IF($W1237="", "", IFERROR(INDEX('Standard Runs'!$D$11:$D$65, MATCH(1, ('Standard Runs'!$F$11:$F$65&lt;=E1237)*('Standard Runs'!$G$11:$G$65&gt;=E1237), 0)), ""))</f>
        <v/>
      </c>
      <c r="M1237" s="45" t="str">
        <f t="shared" si="210"/>
        <v/>
      </c>
      <c r="N1237" s="97"/>
      <c r="O1237" s="52" t="str">
        <f t="shared" si="211"/>
        <v/>
      </c>
      <c r="P1237" s="53" t="str">
        <f>IF(OR($L1237="", $M1237=""), "", COUNTIFS($L$11:$L$2510, $L1237, $M$11:$M$2510, "&lt;"&amp;$M1237)+1+COUNTIFS($L$11:$L1237, $L1237, $M$11:$M1237, $M1237)-1)</f>
        <v/>
      </c>
      <c r="Q1237" s="97"/>
      <c r="R1237" s="57" t="str">
        <f t="array" ref="R1237">IF(OR($L1237="", $M1237=""), "", MIN(IF($L$11:$L$2510=$L1237, $M$11:$M$2510)))</f>
        <v/>
      </c>
      <c r="S1237" s="18" t="str">
        <f t="array" ref="S1237">IF(OR($L1237="", $M1237=""), "", AVERAGEIF($L$11:$L$2510, $L1237, $M$11:$M$2510))</f>
        <v/>
      </c>
      <c r="T1237" s="21" t="str">
        <f t="array" ref="T1237">IF(OR($L1237="", $M1237=""), "", MAX(IF($L$11:$L$2510=$L1237, $M$11:$M$2510)))</f>
        <v/>
      </c>
      <c r="U1237" s="97"/>
      <c r="W1237" s="26" t="str">
        <f t="shared" si="212"/>
        <v/>
      </c>
      <c r="X1237" s="26" t="str">
        <f t="shared" si="213"/>
        <v/>
      </c>
      <c r="Z1237" s="48" t="str">
        <f>IFERROR(INDEX('Standard Runs'!$E$11:$E$65, MATCH($L1237, 'Standard Runs'!$D$11:$D$65, 0)), "")</f>
        <v/>
      </c>
      <c r="AB1237" s="26" t="str">
        <f t="shared" si="214"/>
        <v/>
      </c>
      <c r="AC1237" s="26" t="str">
        <f t="shared" si="215"/>
        <v/>
      </c>
      <c r="AE1237" s="26" t="str">
        <f t="shared" si="216"/>
        <v/>
      </c>
      <c r="AG1237" s="26" t="str">
        <f>IF($D1237="", "", COUNTIF($D$11:$D$2510, "&gt;"&amp;$D1237)+1+COUNTIF($D$11:$D1237, $D1237)-1)</f>
        <v/>
      </c>
      <c r="AH1237" s="92" t="str">
        <f t="shared" si="217"/>
        <v/>
      </c>
      <c r="AJ1237" s="26" t="str">
        <f t="shared" si="218"/>
        <v/>
      </c>
      <c r="AK1237" s="26" t="str">
        <f t="shared" si="219"/>
        <v/>
      </c>
    </row>
    <row r="1238" spans="1:37" x14ac:dyDescent="0.25">
      <c r="A1238" s="97"/>
      <c r="B1238" s="26" t="str">
        <f t="shared" si="209"/>
        <v/>
      </c>
      <c r="C1238" s="97"/>
      <c r="D1238" s="123"/>
      <c r="E1238" s="124"/>
      <c r="F1238" s="125"/>
      <c r="G1238" s="97"/>
      <c r="H1238" s="24" t="str">
        <f>IF($E1238="", "", IFERROR(ROUND($E1238*INDEX('Intro &amp; Setup'!$BY$8:$BY$9, MATCH($E$8, 'Intro &amp; Setup'!$BX$8:$BX$9, 0)), 2), ""))</f>
        <v/>
      </c>
      <c r="I1238" s="18" t="str">
        <f>IF(OR($E1238="", $F1238=""), "", IF($E$8='Intro &amp; Setup'!$BX$9, $F1238/$E1238, IF($H$8='Intro &amp; Setup'!$BX$9, $F1238/$H1238, "")))</f>
        <v/>
      </c>
      <c r="J1238" s="21" t="str">
        <f>IF(OR($E1238="", $F1238=""), "", IF($E$8='Intro &amp; Setup'!$BX$8, $F1238/$E1238, IF($H$8='Intro &amp; Setup'!$BX$8, $F1238/$H1238, "")))</f>
        <v/>
      </c>
      <c r="K1238" s="97"/>
      <c r="L1238" s="42" t="str">
        <f t="array" ref="L1238">IF($W1238="", "", IFERROR(INDEX('Standard Runs'!$D$11:$D$65, MATCH(1, ('Standard Runs'!$F$11:$F$65&lt;=E1238)*('Standard Runs'!$G$11:$G$65&gt;=E1238), 0)), ""))</f>
        <v/>
      </c>
      <c r="M1238" s="45" t="str">
        <f t="shared" si="210"/>
        <v/>
      </c>
      <c r="N1238" s="97"/>
      <c r="O1238" s="52" t="str">
        <f t="shared" si="211"/>
        <v/>
      </c>
      <c r="P1238" s="53" t="str">
        <f>IF(OR($L1238="", $M1238=""), "", COUNTIFS($L$11:$L$2510, $L1238, $M$11:$M$2510, "&lt;"&amp;$M1238)+1+COUNTIFS($L$11:$L1238, $L1238, $M$11:$M1238, $M1238)-1)</f>
        <v/>
      </c>
      <c r="Q1238" s="97"/>
      <c r="R1238" s="57" t="str">
        <f t="array" ref="R1238">IF(OR($L1238="", $M1238=""), "", MIN(IF($L$11:$L$2510=$L1238, $M$11:$M$2510)))</f>
        <v/>
      </c>
      <c r="S1238" s="18" t="str">
        <f t="array" ref="S1238">IF(OR($L1238="", $M1238=""), "", AVERAGEIF($L$11:$L$2510, $L1238, $M$11:$M$2510))</f>
        <v/>
      </c>
      <c r="T1238" s="21" t="str">
        <f t="array" ref="T1238">IF(OR($L1238="", $M1238=""), "", MAX(IF($L$11:$L$2510=$L1238, $M$11:$M$2510)))</f>
        <v/>
      </c>
      <c r="U1238" s="97"/>
      <c r="W1238" s="26" t="str">
        <f t="shared" si="212"/>
        <v/>
      </c>
      <c r="X1238" s="26" t="str">
        <f t="shared" si="213"/>
        <v/>
      </c>
      <c r="Z1238" s="48" t="str">
        <f>IFERROR(INDEX('Standard Runs'!$E$11:$E$65, MATCH($L1238, 'Standard Runs'!$D$11:$D$65, 0)), "")</f>
        <v/>
      </c>
      <c r="AB1238" s="26" t="str">
        <f t="shared" si="214"/>
        <v/>
      </c>
      <c r="AC1238" s="26" t="str">
        <f t="shared" si="215"/>
        <v/>
      </c>
      <c r="AE1238" s="26" t="str">
        <f t="shared" si="216"/>
        <v/>
      </c>
      <c r="AG1238" s="26" t="str">
        <f>IF($D1238="", "", COUNTIF($D$11:$D$2510, "&gt;"&amp;$D1238)+1+COUNTIF($D$11:$D1238, $D1238)-1)</f>
        <v/>
      </c>
      <c r="AH1238" s="92" t="str">
        <f t="shared" si="217"/>
        <v/>
      </c>
      <c r="AJ1238" s="26" t="str">
        <f t="shared" si="218"/>
        <v/>
      </c>
      <c r="AK1238" s="26" t="str">
        <f t="shared" si="219"/>
        <v/>
      </c>
    </row>
    <row r="1239" spans="1:37" x14ac:dyDescent="0.25">
      <c r="A1239" s="97"/>
      <c r="B1239" s="26" t="str">
        <f t="shared" si="209"/>
        <v/>
      </c>
      <c r="C1239" s="97"/>
      <c r="D1239" s="123"/>
      <c r="E1239" s="124"/>
      <c r="F1239" s="125"/>
      <c r="G1239" s="97"/>
      <c r="H1239" s="24" t="str">
        <f>IF($E1239="", "", IFERROR(ROUND($E1239*INDEX('Intro &amp; Setup'!$BY$8:$BY$9, MATCH($E$8, 'Intro &amp; Setup'!$BX$8:$BX$9, 0)), 2), ""))</f>
        <v/>
      </c>
      <c r="I1239" s="18" t="str">
        <f>IF(OR($E1239="", $F1239=""), "", IF($E$8='Intro &amp; Setup'!$BX$9, $F1239/$E1239, IF($H$8='Intro &amp; Setup'!$BX$9, $F1239/$H1239, "")))</f>
        <v/>
      </c>
      <c r="J1239" s="21" t="str">
        <f>IF(OR($E1239="", $F1239=""), "", IF($E$8='Intro &amp; Setup'!$BX$8, $F1239/$E1239, IF($H$8='Intro &amp; Setup'!$BX$8, $F1239/$H1239, "")))</f>
        <v/>
      </c>
      <c r="K1239" s="97"/>
      <c r="L1239" s="42" t="str">
        <f t="array" ref="L1239">IF($W1239="", "", IFERROR(INDEX('Standard Runs'!$D$11:$D$65, MATCH(1, ('Standard Runs'!$F$11:$F$65&lt;=E1239)*('Standard Runs'!$G$11:$G$65&gt;=E1239), 0)), ""))</f>
        <v/>
      </c>
      <c r="M1239" s="45" t="str">
        <f t="shared" si="210"/>
        <v/>
      </c>
      <c r="N1239" s="97"/>
      <c r="O1239" s="52" t="str">
        <f t="shared" si="211"/>
        <v/>
      </c>
      <c r="P1239" s="53" t="str">
        <f>IF(OR($L1239="", $M1239=""), "", COUNTIFS($L$11:$L$2510, $L1239, $M$11:$M$2510, "&lt;"&amp;$M1239)+1+COUNTIFS($L$11:$L1239, $L1239, $M$11:$M1239, $M1239)-1)</f>
        <v/>
      </c>
      <c r="Q1239" s="97"/>
      <c r="R1239" s="57" t="str">
        <f t="array" ref="R1239">IF(OR($L1239="", $M1239=""), "", MIN(IF($L$11:$L$2510=$L1239, $M$11:$M$2510)))</f>
        <v/>
      </c>
      <c r="S1239" s="18" t="str">
        <f t="array" ref="S1239">IF(OR($L1239="", $M1239=""), "", AVERAGEIF($L$11:$L$2510, $L1239, $M$11:$M$2510))</f>
        <v/>
      </c>
      <c r="T1239" s="21" t="str">
        <f t="array" ref="T1239">IF(OR($L1239="", $M1239=""), "", MAX(IF($L$11:$L$2510=$L1239, $M$11:$M$2510)))</f>
        <v/>
      </c>
      <c r="U1239" s="97"/>
      <c r="W1239" s="26" t="str">
        <f t="shared" si="212"/>
        <v/>
      </c>
      <c r="X1239" s="26" t="str">
        <f t="shared" si="213"/>
        <v/>
      </c>
      <c r="Z1239" s="48" t="str">
        <f>IFERROR(INDEX('Standard Runs'!$E$11:$E$65, MATCH($L1239, 'Standard Runs'!$D$11:$D$65, 0)), "")</f>
        <v/>
      </c>
      <c r="AB1239" s="26" t="str">
        <f t="shared" si="214"/>
        <v/>
      </c>
      <c r="AC1239" s="26" t="str">
        <f t="shared" si="215"/>
        <v/>
      </c>
      <c r="AE1239" s="26" t="str">
        <f t="shared" si="216"/>
        <v/>
      </c>
      <c r="AG1239" s="26" t="str">
        <f>IF($D1239="", "", COUNTIF($D$11:$D$2510, "&gt;"&amp;$D1239)+1+COUNTIF($D$11:$D1239, $D1239)-1)</f>
        <v/>
      </c>
      <c r="AH1239" s="92" t="str">
        <f t="shared" si="217"/>
        <v/>
      </c>
      <c r="AJ1239" s="26" t="str">
        <f t="shared" si="218"/>
        <v/>
      </c>
      <c r="AK1239" s="26" t="str">
        <f t="shared" si="219"/>
        <v/>
      </c>
    </row>
    <row r="1240" spans="1:37" x14ac:dyDescent="0.25">
      <c r="A1240" s="97"/>
      <c r="B1240" s="26" t="str">
        <f t="shared" si="209"/>
        <v/>
      </c>
      <c r="C1240" s="97"/>
      <c r="D1240" s="123"/>
      <c r="E1240" s="124"/>
      <c r="F1240" s="125"/>
      <c r="G1240" s="97"/>
      <c r="H1240" s="24" t="str">
        <f>IF($E1240="", "", IFERROR(ROUND($E1240*INDEX('Intro &amp; Setup'!$BY$8:$BY$9, MATCH($E$8, 'Intro &amp; Setup'!$BX$8:$BX$9, 0)), 2), ""))</f>
        <v/>
      </c>
      <c r="I1240" s="18" t="str">
        <f>IF(OR($E1240="", $F1240=""), "", IF($E$8='Intro &amp; Setup'!$BX$9, $F1240/$E1240, IF($H$8='Intro &amp; Setup'!$BX$9, $F1240/$H1240, "")))</f>
        <v/>
      </c>
      <c r="J1240" s="21" t="str">
        <f>IF(OR($E1240="", $F1240=""), "", IF($E$8='Intro &amp; Setup'!$BX$8, $F1240/$E1240, IF($H$8='Intro &amp; Setup'!$BX$8, $F1240/$H1240, "")))</f>
        <v/>
      </c>
      <c r="K1240" s="97"/>
      <c r="L1240" s="42" t="str">
        <f t="array" ref="L1240">IF($W1240="", "", IFERROR(INDEX('Standard Runs'!$D$11:$D$65, MATCH(1, ('Standard Runs'!$F$11:$F$65&lt;=E1240)*('Standard Runs'!$G$11:$G$65&gt;=E1240), 0)), ""))</f>
        <v/>
      </c>
      <c r="M1240" s="45" t="str">
        <f t="shared" si="210"/>
        <v/>
      </c>
      <c r="N1240" s="97"/>
      <c r="O1240" s="52" t="str">
        <f t="shared" si="211"/>
        <v/>
      </c>
      <c r="P1240" s="53" t="str">
        <f>IF(OR($L1240="", $M1240=""), "", COUNTIFS($L$11:$L$2510, $L1240, $M$11:$M$2510, "&lt;"&amp;$M1240)+1+COUNTIFS($L$11:$L1240, $L1240, $M$11:$M1240, $M1240)-1)</f>
        <v/>
      </c>
      <c r="Q1240" s="97"/>
      <c r="R1240" s="57" t="str">
        <f t="array" ref="R1240">IF(OR($L1240="", $M1240=""), "", MIN(IF($L$11:$L$2510=$L1240, $M$11:$M$2510)))</f>
        <v/>
      </c>
      <c r="S1240" s="18" t="str">
        <f t="array" ref="S1240">IF(OR($L1240="", $M1240=""), "", AVERAGEIF($L$11:$L$2510, $L1240, $M$11:$M$2510))</f>
        <v/>
      </c>
      <c r="T1240" s="21" t="str">
        <f t="array" ref="T1240">IF(OR($L1240="", $M1240=""), "", MAX(IF($L$11:$L$2510=$L1240, $M$11:$M$2510)))</f>
        <v/>
      </c>
      <c r="U1240" s="97"/>
      <c r="W1240" s="26" t="str">
        <f t="shared" si="212"/>
        <v/>
      </c>
      <c r="X1240" s="26" t="str">
        <f t="shared" si="213"/>
        <v/>
      </c>
      <c r="Z1240" s="48" t="str">
        <f>IFERROR(INDEX('Standard Runs'!$E$11:$E$65, MATCH($L1240, 'Standard Runs'!$D$11:$D$65, 0)), "")</f>
        <v/>
      </c>
      <c r="AB1240" s="26" t="str">
        <f t="shared" si="214"/>
        <v/>
      </c>
      <c r="AC1240" s="26" t="str">
        <f t="shared" si="215"/>
        <v/>
      </c>
      <c r="AE1240" s="26" t="str">
        <f t="shared" si="216"/>
        <v/>
      </c>
      <c r="AG1240" s="26" t="str">
        <f>IF($D1240="", "", COUNTIF($D$11:$D$2510, "&gt;"&amp;$D1240)+1+COUNTIF($D$11:$D1240, $D1240)-1)</f>
        <v/>
      </c>
      <c r="AH1240" s="92" t="str">
        <f t="shared" si="217"/>
        <v/>
      </c>
      <c r="AJ1240" s="26" t="str">
        <f t="shared" si="218"/>
        <v/>
      </c>
      <c r="AK1240" s="26" t="str">
        <f t="shared" si="219"/>
        <v/>
      </c>
    </row>
    <row r="1241" spans="1:37" x14ac:dyDescent="0.25">
      <c r="A1241" s="97"/>
      <c r="B1241" s="26" t="str">
        <f t="shared" si="209"/>
        <v/>
      </c>
      <c r="C1241" s="97"/>
      <c r="D1241" s="123"/>
      <c r="E1241" s="124"/>
      <c r="F1241" s="125"/>
      <c r="G1241" s="97"/>
      <c r="H1241" s="24" t="str">
        <f>IF($E1241="", "", IFERROR(ROUND($E1241*INDEX('Intro &amp; Setup'!$BY$8:$BY$9, MATCH($E$8, 'Intro &amp; Setup'!$BX$8:$BX$9, 0)), 2), ""))</f>
        <v/>
      </c>
      <c r="I1241" s="18" t="str">
        <f>IF(OR($E1241="", $F1241=""), "", IF($E$8='Intro &amp; Setup'!$BX$9, $F1241/$E1241, IF($H$8='Intro &amp; Setup'!$BX$9, $F1241/$H1241, "")))</f>
        <v/>
      </c>
      <c r="J1241" s="21" t="str">
        <f>IF(OR($E1241="", $F1241=""), "", IF($E$8='Intro &amp; Setup'!$BX$8, $F1241/$E1241, IF($H$8='Intro &amp; Setup'!$BX$8, $F1241/$H1241, "")))</f>
        <v/>
      </c>
      <c r="K1241" s="97"/>
      <c r="L1241" s="42" t="str">
        <f t="array" ref="L1241">IF($W1241="", "", IFERROR(INDEX('Standard Runs'!$D$11:$D$65, MATCH(1, ('Standard Runs'!$F$11:$F$65&lt;=E1241)*('Standard Runs'!$G$11:$G$65&gt;=E1241), 0)), ""))</f>
        <v/>
      </c>
      <c r="M1241" s="45" t="str">
        <f t="shared" si="210"/>
        <v/>
      </c>
      <c r="N1241" s="97"/>
      <c r="O1241" s="52" t="str">
        <f t="shared" si="211"/>
        <v/>
      </c>
      <c r="P1241" s="53" t="str">
        <f>IF(OR($L1241="", $M1241=""), "", COUNTIFS($L$11:$L$2510, $L1241, $M$11:$M$2510, "&lt;"&amp;$M1241)+1+COUNTIFS($L$11:$L1241, $L1241, $M$11:$M1241, $M1241)-1)</f>
        <v/>
      </c>
      <c r="Q1241" s="97"/>
      <c r="R1241" s="57" t="str">
        <f t="array" ref="R1241">IF(OR($L1241="", $M1241=""), "", MIN(IF($L$11:$L$2510=$L1241, $M$11:$M$2510)))</f>
        <v/>
      </c>
      <c r="S1241" s="18" t="str">
        <f t="array" ref="S1241">IF(OR($L1241="", $M1241=""), "", AVERAGEIF($L$11:$L$2510, $L1241, $M$11:$M$2510))</f>
        <v/>
      </c>
      <c r="T1241" s="21" t="str">
        <f t="array" ref="T1241">IF(OR($L1241="", $M1241=""), "", MAX(IF($L$11:$L$2510=$L1241, $M$11:$M$2510)))</f>
        <v/>
      </c>
      <c r="U1241" s="97"/>
      <c r="W1241" s="26" t="str">
        <f t="shared" si="212"/>
        <v/>
      </c>
      <c r="X1241" s="26" t="str">
        <f t="shared" si="213"/>
        <v/>
      </c>
      <c r="Z1241" s="48" t="str">
        <f>IFERROR(INDEX('Standard Runs'!$E$11:$E$65, MATCH($L1241, 'Standard Runs'!$D$11:$D$65, 0)), "")</f>
        <v/>
      </c>
      <c r="AB1241" s="26" t="str">
        <f t="shared" si="214"/>
        <v/>
      </c>
      <c r="AC1241" s="26" t="str">
        <f t="shared" si="215"/>
        <v/>
      </c>
      <c r="AE1241" s="26" t="str">
        <f t="shared" si="216"/>
        <v/>
      </c>
      <c r="AG1241" s="26" t="str">
        <f>IF($D1241="", "", COUNTIF($D$11:$D$2510, "&gt;"&amp;$D1241)+1+COUNTIF($D$11:$D1241, $D1241)-1)</f>
        <v/>
      </c>
      <c r="AH1241" s="92" t="str">
        <f t="shared" si="217"/>
        <v/>
      </c>
      <c r="AJ1241" s="26" t="str">
        <f t="shared" si="218"/>
        <v/>
      </c>
      <c r="AK1241" s="26" t="str">
        <f t="shared" si="219"/>
        <v/>
      </c>
    </row>
    <row r="1242" spans="1:37" x14ac:dyDescent="0.25">
      <c r="A1242" s="97"/>
      <c r="B1242" s="26" t="str">
        <f t="shared" si="209"/>
        <v/>
      </c>
      <c r="C1242" s="97"/>
      <c r="D1242" s="123"/>
      <c r="E1242" s="124"/>
      <c r="F1242" s="125"/>
      <c r="G1242" s="97"/>
      <c r="H1242" s="24" t="str">
        <f>IF($E1242="", "", IFERROR(ROUND($E1242*INDEX('Intro &amp; Setup'!$BY$8:$BY$9, MATCH($E$8, 'Intro &amp; Setup'!$BX$8:$BX$9, 0)), 2), ""))</f>
        <v/>
      </c>
      <c r="I1242" s="18" t="str">
        <f>IF(OR($E1242="", $F1242=""), "", IF($E$8='Intro &amp; Setup'!$BX$9, $F1242/$E1242, IF($H$8='Intro &amp; Setup'!$BX$9, $F1242/$H1242, "")))</f>
        <v/>
      </c>
      <c r="J1242" s="21" t="str">
        <f>IF(OR($E1242="", $F1242=""), "", IF($E$8='Intro &amp; Setup'!$BX$8, $F1242/$E1242, IF($H$8='Intro &amp; Setup'!$BX$8, $F1242/$H1242, "")))</f>
        <v/>
      </c>
      <c r="K1242" s="97"/>
      <c r="L1242" s="42" t="str">
        <f t="array" ref="L1242">IF($W1242="", "", IFERROR(INDEX('Standard Runs'!$D$11:$D$65, MATCH(1, ('Standard Runs'!$F$11:$F$65&lt;=E1242)*('Standard Runs'!$G$11:$G$65&gt;=E1242), 0)), ""))</f>
        <v/>
      </c>
      <c r="M1242" s="45" t="str">
        <f t="shared" si="210"/>
        <v/>
      </c>
      <c r="N1242" s="97"/>
      <c r="O1242" s="52" t="str">
        <f t="shared" si="211"/>
        <v/>
      </c>
      <c r="P1242" s="53" t="str">
        <f>IF(OR($L1242="", $M1242=""), "", COUNTIFS($L$11:$L$2510, $L1242, $M$11:$M$2510, "&lt;"&amp;$M1242)+1+COUNTIFS($L$11:$L1242, $L1242, $M$11:$M1242, $M1242)-1)</f>
        <v/>
      </c>
      <c r="Q1242" s="97"/>
      <c r="R1242" s="57" t="str">
        <f t="array" ref="R1242">IF(OR($L1242="", $M1242=""), "", MIN(IF($L$11:$L$2510=$L1242, $M$11:$M$2510)))</f>
        <v/>
      </c>
      <c r="S1242" s="18" t="str">
        <f t="array" ref="S1242">IF(OR($L1242="", $M1242=""), "", AVERAGEIF($L$11:$L$2510, $L1242, $M$11:$M$2510))</f>
        <v/>
      </c>
      <c r="T1242" s="21" t="str">
        <f t="array" ref="T1242">IF(OR($L1242="", $M1242=""), "", MAX(IF($L$11:$L$2510=$L1242, $M$11:$M$2510)))</f>
        <v/>
      </c>
      <c r="U1242" s="97"/>
      <c r="W1242" s="26" t="str">
        <f t="shared" si="212"/>
        <v/>
      </c>
      <c r="X1242" s="26" t="str">
        <f t="shared" si="213"/>
        <v/>
      </c>
      <c r="Z1242" s="48" t="str">
        <f>IFERROR(INDEX('Standard Runs'!$E$11:$E$65, MATCH($L1242, 'Standard Runs'!$D$11:$D$65, 0)), "")</f>
        <v/>
      </c>
      <c r="AB1242" s="26" t="str">
        <f t="shared" si="214"/>
        <v/>
      </c>
      <c r="AC1242" s="26" t="str">
        <f t="shared" si="215"/>
        <v/>
      </c>
      <c r="AE1242" s="26" t="str">
        <f t="shared" si="216"/>
        <v/>
      </c>
      <c r="AG1242" s="26" t="str">
        <f>IF($D1242="", "", COUNTIF($D$11:$D$2510, "&gt;"&amp;$D1242)+1+COUNTIF($D$11:$D1242, $D1242)-1)</f>
        <v/>
      </c>
      <c r="AH1242" s="92" t="str">
        <f t="shared" si="217"/>
        <v/>
      </c>
      <c r="AJ1242" s="26" t="str">
        <f t="shared" si="218"/>
        <v/>
      </c>
      <c r="AK1242" s="26" t="str">
        <f t="shared" si="219"/>
        <v/>
      </c>
    </row>
    <row r="1243" spans="1:37" x14ac:dyDescent="0.25">
      <c r="A1243" s="97"/>
      <c r="B1243" s="26" t="str">
        <f t="shared" si="209"/>
        <v/>
      </c>
      <c r="C1243" s="97"/>
      <c r="D1243" s="123"/>
      <c r="E1243" s="124"/>
      <c r="F1243" s="125"/>
      <c r="G1243" s="97"/>
      <c r="H1243" s="24" t="str">
        <f>IF($E1243="", "", IFERROR(ROUND($E1243*INDEX('Intro &amp; Setup'!$BY$8:$BY$9, MATCH($E$8, 'Intro &amp; Setup'!$BX$8:$BX$9, 0)), 2), ""))</f>
        <v/>
      </c>
      <c r="I1243" s="18" t="str">
        <f>IF(OR($E1243="", $F1243=""), "", IF($E$8='Intro &amp; Setup'!$BX$9, $F1243/$E1243, IF($H$8='Intro &amp; Setup'!$BX$9, $F1243/$H1243, "")))</f>
        <v/>
      </c>
      <c r="J1243" s="21" t="str">
        <f>IF(OR($E1243="", $F1243=""), "", IF($E$8='Intro &amp; Setup'!$BX$8, $F1243/$E1243, IF($H$8='Intro &amp; Setup'!$BX$8, $F1243/$H1243, "")))</f>
        <v/>
      </c>
      <c r="K1243" s="97"/>
      <c r="L1243" s="42" t="str">
        <f t="array" ref="L1243">IF($W1243="", "", IFERROR(INDEX('Standard Runs'!$D$11:$D$65, MATCH(1, ('Standard Runs'!$F$11:$F$65&lt;=E1243)*('Standard Runs'!$G$11:$G$65&gt;=E1243), 0)), ""))</f>
        <v/>
      </c>
      <c r="M1243" s="45" t="str">
        <f t="shared" si="210"/>
        <v/>
      </c>
      <c r="N1243" s="97"/>
      <c r="O1243" s="52" t="str">
        <f t="shared" si="211"/>
        <v/>
      </c>
      <c r="P1243" s="53" t="str">
        <f>IF(OR($L1243="", $M1243=""), "", COUNTIFS($L$11:$L$2510, $L1243, $M$11:$M$2510, "&lt;"&amp;$M1243)+1+COUNTIFS($L$11:$L1243, $L1243, $M$11:$M1243, $M1243)-1)</f>
        <v/>
      </c>
      <c r="Q1243" s="97"/>
      <c r="R1243" s="57" t="str">
        <f t="array" ref="R1243">IF(OR($L1243="", $M1243=""), "", MIN(IF($L$11:$L$2510=$L1243, $M$11:$M$2510)))</f>
        <v/>
      </c>
      <c r="S1243" s="18" t="str">
        <f t="array" ref="S1243">IF(OR($L1243="", $M1243=""), "", AVERAGEIF($L$11:$L$2510, $L1243, $M$11:$M$2510))</f>
        <v/>
      </c>
      <c r="T1243" s="21" t="str">
        <f t="array" ref="T1243">IF(OR($L1243="", $M1243=""), "", MAX(IF($L$11:$L$2510=$L1243, $M$11:$M$2510)))</f>
        <v/>
      </c>
      <c r="U1243" s="97"/>
      <c r="W1243" s="26" t="str">
        <f t="shared" si="212"/>
        <v/>
      </c>
      <c r="X1243" s="26" t="str">
        <f t="shared" si="213"/>
        <v/>
      </c>
      <c r="Z1243" s="48" t="str">
        <f>IFERROR(INDEX('Standard Runs'!$E$11:$E$65, MATCH($L1243, 'Standard Runs'!$D$11:$D$65, 0)), "")</f>
        <v/>
      </c>
      <c r="AB1243" s="26" t="str">
        <f t="shared" si="214"/>
        <v/>
      </c>
      <c r="AC1243" s="26" t="str">
        <f t="shared" si="215"/>
        <v/>
      </c>
      <c r="AE1243" s="26" t="str">
        <f t="shared" si="216"/>
        <v/>
      </c>
      <c r="AG1243" s="26" t="str">
        <f>IF($D1243="", "", COUNTIF($D$11:$D$2510, "&gt;"&amp;$D1243)+1+COUNTIF($D$11:$D1243, $D1243)-1)</f>
        <v/>
      </c>
      <c r="AH1243" s="92" t="str">
        <f t="shared" si="217"/>
        <v/>
      </c>
      <c r="AJ1243" s="26" t="str">
        <f t="shared" si="218"/>
        <v/>
      </c>
      <c r="AK1243" s="26" t="str">
        <f t="shared" si="219"/>
        <v/>
      </c>
    </row>
    <row r="1244" spans="1:37" x14ac:dyDescent="0.25">
      <c r="A1244" s="97"/>
      <c r="B1244" s="26" t="str">
        <f t="shared" si="209"/>
        <v/>
      </c>
      <c r="C1244" s="97"/>
      <c r="D1244" s="123"/>
      <c r="E1244" s="124"/>
      <c r="F1244" s="125"/>
      <c r="G1244" s="97"/>
      <c r="H1244" s="24" t="str">
        <f>IF($E1244="", "", IFERROR(ROUND($E1244*INDEX('Intro &amp; Setup'!$BY$8:$BY$9, MATCH($E$8, 'Intro &amp; Setup'!$BX$8:$BX$9, 0)), 2), ""))</f>
        <v/>
      </c>
      <c r="I1244" s="18" t="str">
        <f>IF(OR($E1244="", $F1244=""), "", IF($E$8='Intro &amp; Setup'!$BX$9, $F1244/$E1244, IF($H$8='Intro &amp; Setup'!$BX$9, $F1244/$H1244, "")))</f>
        <v/>
      </c>
      <c r="J1244" s="21" t="str">
        <f>IF(OR($E1244="", $F1244=""), "", IF($E$8='Intro &amp; Setup'!$BX$8, $F1244/$E1244, IF($H$8='Intro &amp; Setup'!$BX$8, $F1244/$H1244, "")))</f>
        <v/>
      </c>
      <c r="K1244" s="97"/>
      <c r="L1244" s="42" t="str">
        <f t="array" ref="L1244">IF($W1244="", "", IFERROR(INDEX('Standard Runs'!$D$11:$D$65, MATCH(1, ('Standard Runs'!$F$11:$F$65&lt;=E1244)*('Standard Runs'!$G$11:$G$65&gt;=E1244), 0)), ""))</f>
        <v/>
      </c>
      <c r="M1244" s="45" t="str">
        <f t="shared" si="210"/>
        <v/>
      </c>
      <c r="N1244" s="97"/>
      <c r="O1244" s="52" t="str">
        <f t="shared" si="211"/>
        <v/>
      </c>
      <c r="P1244" s="53" t="str">
        <f>IF(OR($L1244="", $M1244=""), "", COUNTIFS($L$11:$L$2510, $L1244, $M$11:$M$2510, "&lt;"&amp;$M1244)+1+COUNTIFS($L$11:$L1244, $L1244, $M$11:$M1244, $M1244)-1)</f>
        <v/>
      </c>
      <c r="Q1244" s="97"/>
      <c r="R1244" s="57" t="str">
        <f t="array" ref="R1244">IF(OR($L1244="", $M1244=""), "", MIN(IF($L$11:$L$2510=$L1244, $M$11:$M$2510)))</f>
        <v/>
      </c>
      <c r="S1244" s="18" t="str">
        <f t="array" ref="S1244">IF(OR($L1244="", $M1244=""), "", AVERAGEIF($L$11:$L$2510, $L1244, $M$11:$M$2510))</f>
        <v/>
      </c>
      <c r="T1244" s="21" t="str">
        <f t="array" ref="T1244">IF(OR($L1244="", $M1244=""), "", MAX(IF($L$11:$L$2510=$L1244, $M$11:$M$2510)))</f>
        <v/>
      </c>
      <c r="U1244" s="97"/>
      <c r="W1244" s="26" t="str">
        <f t="shared" si="212"/>
        <v/>
      </c>
      <c r="X1244" s="26" t="str">
        <f t="shared" si="213"/>
        <v/>
      </c>
      <c r="Z1244" s="48" t="str">
        <f>IFERROR(INDEX('Standard Runs'!$E$11:$E$65, MATCH($L1244, 'Standard Runs'!$D$11:$D$65, 0)), "")</f>
        <v/>
      </c>
      <c r="AB1244" s="26" t="str">
        <f t="shared" si="214"/>
        <v/>
      </c>
      <c r="AC1244" s="26" t="str">
        <f t="shared" si="215"/>
        <v/>
      </c>
      <c r="AE1244" s="26" t="str">
        <f t="shared" si="216"/>
        <v/>
      </c>
      <c r="AG1244" s="26" t="str">
        <f>IF($D1244="", "", COUNTIF($D$11:$D$2510, "&gt;"&amp;$D1244)+1+COUNTIF($D$11:$D1244, $D1244)-1)</f>
        <v/>
      </c>
      <c r="AH1244" s="92" t="str">
        <f t="shared" si="217"/>
        <v/>
      </c>
      <c r="AJ1244" s="26" t="str">
        <f t="shared" si="218"/>
        <v/>
      </c>
      <c r="AK1244" s="26" t="str">
        <f t="shared" si="219"/>
        <v/>
      </c>
    </row>
    <row r="1245" spans="1:37" x14ac:dyDescent="0.25">
      <c r="A1245" s="97"/>
      <c r="B1245" s="26" t="str">
        <f t="shared" si="209"/>
        <v/>
      </c>
      <c r="C1245" s="97"/>
      <c r="D1245" s="123"/>
      <c r="E1245" s="124"/>
      <c r="F1245" s="125"/>
      <c r="G1245" s="97"/>
      <c r="H1245" s="24" t="str">
        <f>IF($E1245="", "", IFERROR(ROUND($E1245*INDEX('Intro &amp; Setup'!$BY$8:$BY$9, MATCH($E$8, 'Intro &amp; Setup'!$BX$8:$BX$9, 0)), 2), ""))</f>
        <v/>
      </c>
      <c r="I1245" s="18" t="str">
        <f>IF(OR($E1245="", $F1245=""), "", IF($E$8='Intro &amp; Setup'!$BX$9, $F1245/$E1245, IF($H$8='Intro &amp; Setup'!$BX$9, $F1245/$H1245, "")))</f>
        <v/>
      </c>
      <c r="J1245" s="21" t="str">
        <f>IF(OR($E1245="", $F1245=""), "", IF($E$8='Intro &amp; Setup'!$BX$8, $F1245/$E1245, IF($H$8='Intro &amp; Setup'!$BX$8, $F1245/$H1245, "")))</f>
        <v/>
      </c>
      <c r="K1245" s="97"/>
      <c r="L1245" s="42" t="str">
        <f t="array" ref="L1245">IF($W1245="", "", IFERROR(INDEX('Standard Runs'!$D$11:$D$65, MATCH(1, ('Standard Runs'!$F$11:$F$65&lt;=E1245)*('Standard Runs'!$G$11:$G$65&gt;=E1245), 0)), ""))</f>
        <v/>
      </c>
      <c r="M1245" s="45" t="str">
        <f t="shared" si="210"/>
        <v/>
      </c>
      <c r="N1245" s="97"/>
      <c r="O1245" s="52" t="str">
        <f t="shared" si="211"/>
        <v/>
      </c>
      <c r="P1245" s="53" t="str">
        <f>IF(OR($L1245="", $M1245=""), "", COUNTIFS($L$11:$L$2510, $L1245, $M$11:$M$2510, "&lt;"&amp;$M1245)+1+COUNTIFS($L$11:$L1245, $L1245, $M$11:$M1245, $M1245)-1)</f>
        <v/>
      </c>
      <c r="Q1245" s="97"/>
      <c r="R1245" s="57" t="str">
        <f t="array" ref="R1245">IF(OR($L1245="", $M1245=""), "", MIN(IF($L$11:$L$2510=$L1245, $M$11:$M$2510)))</f>
        <v/>
      </c>
      <c r="S1245" s="18" t="str">
        <f t="array" ref="S1245">IF(OR($L1245="", $M1245=""), "", AVERAGEIF($L$11:$L$2510, $L1245, $M$11:$M$2510))</f>
        <v/>
      </c>
      <c r="T1245" s="21" t="str">
        <f t="array" ref="T1245">IF(OR($L1245="", $M1245=""), "", MAX(IF($L$11:$L$2510=$L1245, $M$11:$M$2510)))</f>
        <v/>
      </c>
      <c r="U1245" s="97"/>
      <c r="W1245" s="26" t="str">
        <f t="shared" si="212"/>
        <v/>
      </c>
      <c r="X1245" s="26" t="str">
        <f t="shared" si="213"/>
        <v/>
      </c>
      <c r="Z1245" s="48" t="str">
        <f>IFERROR(INDEX('Standard Runs'!$E$11:$E$65, MATCH($L1245, 'Standard Runs'!$D$11:$D$65, 0)), "")</f>
        <v/>
      </c>
      <c r="AB1245" s="26" t="str">
        <f t="shared" si="214"/>
        <v/>
      </c>
      <c r="AC1245" s="26" t="str">
        <f t="shared" si="215"/>
        <v/>
      </c>
      <c r="AE1245" s="26" t="str">
        <f t="shared" si="216"/>
        <v/>
      </c>
      <c r="AG1245" s="26" t="str">
        <f>IF($D1245="", "", COUNTIF($D$11:$D$2510, "&gt;"&amp;$D1245)+1+COUNTIF($D$11:$D1245, $D1245)-1)</f>
        <v/>
      </c>
      <c r="AH1245" s="92" t="str">
        <f t="shared" si="217"/>
        <v/>
      </c>
      <c r="AJ1245" s="26" t="str">
        <f t="shared" si="218"/>
        <v/>
      </c>
      <c r="AK1245" s="26" t="str">
        <f t="shared" si="219"/>
        <v/>
      </c>
    </row>
    <row r="1246" spans="1:37" x14ac:dyDescent="0.25">
      <c r="A1246" s="97"/>
      <c r="B1246" s="26" t="str">
        <f t="shared" si="209"/>
        <v/>
      </c>
      <c r="C1246" s="97"/>
      <c r="D1246" s="123"/>
      <c r="E1246" s="124"/>
      <c r="F1246" s="125"/>
      <c r="G1246" s="97"/>
      <c r="H1246" s="24" t="str">
        <f>IF($E1246="", "", IFERROR(ROUND($E1246*INDEX('Intro &amp; Setup'!$BY$8:$BY$9, MATCH($E$8, 'Intro &amp; Setup'!$BX$8:$BX$9, 0)), 2), ""))</f>
        <v/>
      </c>
      <c r="I1246" s="18" t="str">
        <f>IF(OR($E1246="", $F1246=""), "", IF($E$8='Intro &amp; Setup'!$BX$9, $F1246/$E1246, IF($H$8='Intro &amp; Setup'!$BX$9, $F1246/$H1246, "")))</f>
        <v/>
      </c>
      <c r="J1246" s="21" t="str">
        <f>IF(OR($E1246="", $F1246=""), "", IF($E$8='Intro &amp; Setup'!$BX$8, $F1246/$E1246, IF($H$8='Intro &amp; Setup'!$BX$8, $F1246/$H1246, "")))</f>
        <v/>
      </c>
      <c r="K1246" s="97"/>
      <c r="L1246" s="42" t="str">
        <f t="array" ref="L1246">IF($W1246="", "", IFERROR(INDEX('Standard Runs'!$D$11:$D$65, MATCH(1, ('Standard Runs'!$F$11:$F$65&lt;=E1246)*('Standard Runs'!$G$11:$G$65&gt;=E1246), 0)), ""))</f>
        <v/>
      </c>
      <c r="M1246" s="45" t="str">
        <f t="shared" si="210"/>
        <v/>
      </c>
      <c r="N1246" s="97"/>
      <c r="O1246" s="52" t="str">
        <f t="shared" si="211"/>
        <v/>
      </c>
      <c r="P1246" s="53" t="str">
        <f>IF(OR($L1246="", $M1246=""), "", COUNTIFS($L$11:$L$2510, $L1246, $M$11:$M$2510, "&lt;"&amp;$M1246)+1+COUNTIFS($L$11:$L1246, $L1246, $M$11:$M1246, $M1246)-1)</f>
        <v/>
      </c>
      <c r="Q1246" s="97"/>
      <c r="R1246" s="57" t="str">
        <f t="array" ref="R1246">IF(OR($L1246="", $M1246=""), "", MIN(IF($L$11:$L$2510=$L1246, $M$11:$M$2510)))</f>
        <v/>
      </c>
      <c r="S1246" s="18" t="str">
        <f t="array" ref="S1246">IF(OR($L1246="", $M1246=""), "", AVERAGEIF($L$11:$L$2510, $L1246, $M$11:$M$2510))</f>
        <v/>
      </c>
      <c r="T1246" s="21" t="str">
        <f t="array" ref="T1246">IF(OR($L1246="", $M1246=""), "", MAX(IF($L$11:$L$2510=$L1246, $M$11:$M$2510)))</f>
        <v/>
      </c>
      <c r="U1246" s="97"/>
      <c r="W1246" s="26" t="str">
        <f t="shared" si="212"/>
        <v/>
      </c>
      <c r="X1246" s="26" t="str">
        <f t="shared" si="213"/>
        <v/>
      </c>
      <c r="Z1246" s="48" t="str">
        <f>IFERROR(INDEX('Standard Runs'!$E$11:$E$65, MATCH($L1246, 'Standard Runs'!$D$11:$D$65, 0)), "")</f>
        <v/>
      </c>
      <c r="AB1246" s="26" t="str">
        <f t="shared" si="214"/>
        <v/>
      </c>
      <c r="AC1246" s="26" t="str">
        <f t="shared" si="215"/>
        <v/>
      </c>
      <c r="AE1246" s="26" t="str">
        <f t="shared" si="216"/>
        <v/>
      </c>
      <c r="AG1246" s="26" t="str">
        <f>IF($D1246="", "", COUNTIF($D$11:$D$2510, "&gt;"&amp;$D1246)+1+COUNTIF($D$11:$D1246, $D1246)-1)</f>
        <v/>
      </c>
      <c r="AH1246" s="92" t="str">
        <f t="shared" si="217"/>
        <v/>
      </c>
      <c r="AJ1246" s="26" t="str">
        <f t="shared" si="218"/>
        <v/>
      </c>
      <c r="AK1246" s="26" t="str">
        <f t="shared" si="219"/>
        <v/>
      </c>
    </row>
    <row r="1247" spans="1:37" x14ac:dyDescent="0.25">
      <c r="A1247" s="97"/>
      <c r="B1247" s="26" t="str">
        <f t="shared" si="209"/>
        <v/>
      </c>
      <c r="C1247" s="97"/>
      <c r="D1247" s="123"/>
      <c r="E1247" s="124"/>
      <c r="F1247" s="125"/>
      <c r="G1247" s="97"/>
      <c r="H1247" s="24" t="str">
        <f>IF($E1247="", "", IFERROR(ROUND($E1247*INDEX('Intro &amp; Setup'!$BY$8:$BY$9, MATCH($E$8, 'Intro &amp; Setup'!$BX$8:$BX$9, 0)), 2), ""))</f>
        <v/>
      </c>
      <c r="I1247" s="18" t="str">
        <f>IF(OR($E1247="", $F1247=""), "", IF($E$8='Intro &amp; Setup'!$BX$9, $F1247/$E1247, IF($H$8='Intro &amp; Setup'!$BX$9, $F1247/$H1247, "")))</f>
        <v/>
      </c>
      <c r="J1247" s="21" t="str">
        <f>IF(OR($E1247="", $F1247=""), "", IF($E$8='Intro &amp; Setup'!$BX$8, $F1247/$E1247, IF($H$8='Intro &amp; Setup'!$BX$8, $F1247/$H1247, "")))</f>
        <v/>
      </c>
      <c r="K1247" s="97"/>
      <c r="L1247" s="42" t="str">
        <f t="array" ref="L1247">IF($W1247="", "", IFERROR(INDEX('Standard Runs'!$D$11:$D$65, MATCH(1, ('Standard Runs'!$F$11:$F$65&lt;=E1247)*('Standard Runs'!$G$11:$G$65&gt;=E1247), 0)), ""))</f>
        <v/>
      </c>
      <c r="M1247" s="45" t="str">
        <f t="shared" si="210"/>
        <v/>
      </c>
      <c r="N1247" s="97"/>
      <c r="O1247" s="52" t="str">
        <f t="shared" si="211"/>
        <v/>
      </c>
      <c r="P1247" s="53" t="str">
        <f>IF(OR($L1247="", $M1247=""), "", COUNTIFS($L$11:$L$2510, $L1247, $M$11:$M$2510, "&lt;"&amp;$M1247)+1+COUNTIFS($L$11:$L1247, $L1247, $M$11:$M1247, $M1247)-1)</f>
        <v/>
      </c>
      <c r="Q1247" s="97"/>
      <c r="R1247" s="57" t="str">
        <f t="array" ref="R1247">IF(OR($L1247="", $M1247=""), "", MIN(IF($L$11:$L$2510=$L1247, $M$11:$M$2510)))</f>
        <v/>
      </c>
      <c r="S1247" s="18" t="str">
        <f t="array" ref="S1247">IF(OR($L1247="", $M1247=""), "", AVERAGEIF($L$11:$L$2510, $L1247, $M$11:$M$2510))</f>
        <v/>
      </c>
      <c r="T1247" s="21" t="str">
        <f t="array" ref="T1247">IF(OR($L1247="", $M1247=""), "", MAX(IF($L$11:$L$2510=$L1247, $M$11:$M$2510)))</f>
        <v/>
      </c>
      <c r="U1247" s="97"/>
      <c r="W1247" s="26" t="str">
        <f t="shared" si="212"/>
        <v/>
      </c>
      <c r="X1247" s="26" t="str">
        <f t="shared" si="213"/>
        <v/>
      </c>
      <c r="Z1247" s="48" t="str">
        <f>IFERROR(INDEX('Standard Runs'!$E$11:$E$65, MATCH($L1247, 'Standard Runs'!$D$11:$D$65, 0)), "")</f>
        <v/>
      </c>
      <c r="AB1247" s="26" t="str">
        <f t="shared" si="214"/>
        <v/>
      </c>
      <c r="AC1247" s="26" t="str">
        <f t="shared" si="215"/>
        <v/>
      </c>
      <c r="AE1247" s="26" t="str">
        <f t="shared" si="216"/>
        <v/>
      </c>
      <c r="AG1247" s="26" t="str">
        <f>IF($D1247="", "", COUNTIF($D$11:$D$2510, "&gt;"&amp;$D1247)+1+COUNTIF($D$11:$D1247, $D1247)-1)</f>
        <v/>
      </c>
      <c r="AH1247" s="92" t="str">
        <f t="shared" si="217"/>
        <v/>
      </c>
      <c r="AJ1247" s="26" t="str">
        <f t="shared" si="218"/>
        <v/>
      </c>
      <c r="AK1247" s="26" t="str">
        <f t="shared" si="219"/>
        <v/>
      </c>
    </row>
    <row r="1248" spans="1:37" x14ac:dyDescent="0.25">
      <c r="A1248" s="97"/>
      <c r="B1248" s="26" t="str">
        <f t="shared" si="209"/>
        <v/>
      </c>
      <c r="C1248" s="97"/>
      <c r="D1248" s="123"/>
      <c r="E1248" s="124"/>
      <c r="F1248" s="125"/>
      <c r="G1248" s="97"/>
      <c r="H1248" s="24" t="str">
        <f>IF($E1248="", "", IFERROR(ROUND($E1248*INDEX('Intro &amp; Setup'!$BY$8:$BY$9, MATCH($E$8, 'Intro &amp; Setup'!$BX$8:$BX$9, 0)), 2), ""))</f>
        <v/>
      </c>
      <c r="I1248" s="18" t="str">
        <f>IF(OR($E1248="", $F1248=""), "", IF($E$8='Intro &amp; Setup'!$BX$9, $F1248/$E1248, IF($H$8='Intro &amp; Setup'!$BX$9, $F1248/$H1248, "")))</f>
        <v/>
      </c>
      <c r="J1248" s="21" t="str">
        <f>IF(OR($E1248="", $F1248=""), "", IF($E$8='Intro &amp; Setup'!$BX$8, $F1248/$E1248, IF($H$8='Intro &amp; Setup'!$BX$8, $F1248/$H1248, "")))</f>
        <v/>
      </c>
      <c r="K1248" s="97"/>
      <c r="L1248" s="42" t="str">
        <f t="array" ref="L1248">IF($W1248="", "", IFERROR(INDEX('Standard Runs'!$D$11:$D$65, MATCH(1, ('Standard Runs'!$F$11:$F$65&lt;=E1248)*('Standard Runs'!$G$11:$G$65&gt;=E1248), 0)), ""))</f>
        <v/>
      </c>
      <c r="M1248" s="45" t="str">
        <f t="shared" si="210"/>
        <v/>
      </c>
      <c r="N1248" s="97"/>
      <c r="O1248" s="52" t="str">
        <f t="shared" si="211"/>
        <v/>
      </c>
      <c r="P1248" s="53" t="str">
        <f>IF(OR($L1248="", $M1248=""), "", COUNTIFS($L$11:$L$2510, $L1248, $M$11:$M$2510, "&lt;"&amp;$M1248)+1+COUNTIFS($L$11:$L1248, $L1248, $M$11:$M1248, $M1248)-1)</f>
        <v/>
      </c>
      <c r="Q1248" s="97"/>
      <c r="R1248" s="57" t="str">
        <f t="array" ref="R1248">IF(OR($L1248="", $M1248=""), "", MIN(IF($L$11:$L$2510=$L1248, $M$11:$M$2510)))</f>
        <v/>
      </c>
      <c r="S1248" s="18" t="str">
        <f t="array" ref="S1248">IF(OR($L1248="", $M1248=""), "", AVERAGEIF($L$11:$L$2510, $L1248, $M$11:$M$2510))</f>
        <v/>
      </c>
      <c r="T1248" s="21" t="str">
        <f t="array" ref="T1248">IF(OR($L1248="", $M1248=""), "", MAX(IF($L$11:$L$2510=$L1248, $M$11:$M$2510)))</f>
        <v/>
      </c>
      <c r="U1248" s="97"/>
      <c r="W1248" s="26" t="str">
        <f t="shared" si="212"/>
        <v/>
      </c>
      <c r="X1248" s="26" t="str">
        <f t="shared" si="213"/>
        <v/>
      </c>
      <c r="Z1248" s="48" t="str">
        <f>IFERROR(INDEX('Standard Runs'!$E$11:$E$65, MATCH($L1248, 'Standard Runs'!$D$11:$D$65, 0)), "")</f>
        <v/>
      </c>
      <c r="AB1248" s="26" t="str">
        <f t="shared" si="214"/>
        <v/>
      </c>
      <c r="AC1248" s="26" t="str">
        <f t="shared" si="215"/>
        <v/>
      </c>
      <c r="AE1248" s="26" t="str">
        <f t="shared" si="216"/>
        <v/>
      </c>
      <c r="AG1248" s="26" t="str">
        <f>IF($D1248="", "", COUNTIF($D$11:$D$2510, "&gt;"&amp;$D1248)+1+COUNTIF($D$11:$D1248, $D1248)-1)</f>
        <v/>
      </c>
      <c r="AH1248" s="92" t="str">
        <f t="shared" si="217"/>
        <v/>
      </c>
      <c r="AJ1248" s="26" t="str">
        <f t="shared" si="218"/>
        <v/>
      </c>
      <c r="AK1248" s="26" t="str">
        <f t="shared" si="219"/>
        <v/>
      </c>
    </row>
    <row r="1249" spans="1:37" x14ac:dyDescent="0.25">
      <c r="A1249" s="97"/>
      <c r="B1249" s="26" t="str">
        <f t="shared" si="209"/>
        <v/>
      </c>
      <c r="C1249" s="97"/>
      <c r="D1249" s="123"/>
      <c r="E1249" s="124"/>
      <c r="F1249" s="125"/>
      <c r="G1249" s="97"/>
      <c r="H1249" s="24" t="str">
        <f>IF($E1249="", "", IFERROR(ROUND($E1249*INDEX('Intro &amp; Setup'!$BY$8:$BY$9, MATCH($E$8, 'Intro &amp; Setup'!$BX$8:$BX$9, 0)), 2), ""))</f>
        <v/>
      </c>
      <c r="I1249" s="18" t="str">
        <f>IF(OR($E1249="", $F1249=""), "", IF($E$8='Intro &amp; Setup'!$BX$9, $F1249/$E1249, IF($H$8='Intro &amp; Setup'!$BX$9, $F1249/$H1249, "")))</f>
        <v/>
      </c>
      <c r="J1249" s="21" t="str">
        <f>IF(OR($E1249="", $F1249=""), "", IF($E$8='Intro &amp; Setup'!$BX$8, $F1249/$E1249, IF($H$8='Intro &amp; Setup'!$BX$8, $F1249/$H1249, "")))</f>
        <v/>
      </c>
      <c r="K1249" s="97"/>
      <c r="L1249" s="42" t="str">
        <f t="array" ref="L1249">IF($W1249="", "", IFERROR(INDEX('Standard Runs'!$D$11:$D$65, MATCH(1, ('Standard Runs'!$F$11:$F$65&lt;=E1249)*('Standard Runs'!$G$11:$G$65&gt;=E1249), 0)), ""))</f>
        <v/>
      </c>
      <c r="M1249" s="45" t="str">
        <f t="shared" si="210"/>
        <v/>
      </c>
      <c r="N1249" s="97"/>
      <c r="O1249" s="52" t="str">
        <f t="shared" si="211"/>
        <v/>
      </c>
      <c r="P1249" s="53" t="str">
        <f>IF(OR($L1249="", $M1249=""), "", COUNTIFS($L$11:$L$2510, $L1249, $M$11:$M$2510, "&lt;"&amp;$M1249)+1+COUNTIFS($L$11:$L1249, $L1249, $M$11:$M1249, $M1249)-1)</f>
        <v/>
      </c>
      <c r="Q1249" s="97"/>
      <c r="R1249" s="57" t="str">
        <f t="array" ref="R1249">IF(OR($L1249="", $M1249=""), "", MIN(IF($L$11:$L$2510=$L1249, $M$11:$M$2510)))</f>
        <v/>
      </c>
      <c r="S1249" s="18" t="str">
        <f t="array" ref="S1249">IF(OR($L1249="", $M1249=""), "", AVERAGEIF($L$11:$L$2510, $L1249, $M$11:$M$2510))</f>
        <v/>
      </c>
      <c r="T1249" s="21" t="str">
        <f t="array" ref="T1249">IF(OR($L1249="", $M1249=""), "", MAX(IF($L$11:$L$2510=$L1249, $M$11:$M$2510)))</f>
        <v/>
      </c>
      <c r="U1249" s="97"/>
      <c r="W1249" s="26" t="str">
        <f t="shared" si="212"/>
        <v/>
      </c>
      <c r="X1249" s="26" t="str">
        <f t="shared" si="213"/>
        <v/>
      </c>
      <c r="Z1249" s="48" t="str">
        <f>IFERROR(INDEX('Standard Runs'!$E$11:$E$65, MATCH($L1249, 'Standard Runs'!$D$11:$D$65, 0)), "")</f>
        <v/>
      </c>
      <c r="AB1249" s="26" t="str">
        <f t="shared" si="214"/>
        <v/>
      </c>
      <c r="AC1249" s="26" t="str">
        <f t="shared" si="215"/>
        <v/>
      </c>
      <c r="AE1249" s="26" t="str">
        <f t="shared" si="216"/>
        <v/>
      </c>
      <c r="AG1249" s="26" t="str">
        <f>IF($D1249="", "", COUNTIF($D$11:$D$2510, "&gt;"&amp;$D1249)+1+COUNTIF($D$11:$D1249, $D1249)-1)</f>
        <v/>
      </c>
      <c r="AH1249" s="92" t="str">
        <f t="shared" si="217"/>
        <v/>
      </c>
      <c r="AJ1249" s="26" t="str">
        <f t="shared" si="218"/>
        <v/>
      </c>
      <c r="AK1249" s="26" t="str">
        <f t="shared" si="219"/>
        <v/>
      </c>
    </row>
    <row r="1250" spans="1:37" x14ac:dyDescent="0.25">
      <c r="A1250" s="97"/>
      <c r="B1250" s="26" t="str">
        <f t="shared" si="209"/>
        <v/>
      </c>
      <c r="C1250" s="97"/>
      <c r="D1250" s="123"/>
      <c r="E1250" s="124"/>
      <c r="F1250" s="125"/>
      <c r="G1250" s="97"/>
      <c r="H1250" s="24" t="str">
        <f>IF($E1250="", "", IFERROR(ROUND($E1250*INDEX('Intro &amp; Setup'!$BY$8:$BY$9, MATCH($E$8, 'Intro &amp; Setup'!$BX$8:$BX$9, 0)), 2), ""))</f>
        <v/>
      </c>
      <c r="I1250" s="18" t="str">
        <f>IF(OR($E1250="", $F1250=""), "", IF($E$8='Intro &amp; Setup'!$BX$9, $F1250/$E1250, IF($H$8='Intro &amp; Setup'!$BX$9, $F1250/$H1250, "")))</f>
        <v/>
      </c>
      <c r="J1250" s="21" t="str">
        <f>IF(OR($E1250="", $F1250=""), "", IF($E$8='Intro &amp; Setup'!$BX$8, $F1250/$E1250, IF($H$8='Intro &amp; Setup'!$BX$8, $F1250/$H1250, "")))</f>
        <v/>
      </c>
      <c r="K1250" s="97"/>
      <c r="L1250" s="42" t="str">
        <f t="array" ref="L1250">IF($W1250="", "", IFERROR(INDEX('Standard Runs'!$D$11:$D$65, MATCH(1, ('Standard Runs'!$F$11:$F$65&lt;=E1250)*('Standard Runs'!$G$11:$G$65&gt;=E1250), 0)), ""))</f>
        <v/>
      </c>
      <c r="M1250" s="45" t="str">
        <f t="shared" si="210"/>
        <v/>
      </c>
      <c r="N1250" s="97"/>
      <c r="O1250" s="52" t="str">
        <f t="shared" si="211"/>
        <v/>
      </c>
      <c r="P1250" s="53" t="str">
        <f>IF(OR($L1250="", $M1250=""), "", COUNTIFS($L$11:$L$2510, $L1250, $M$11:$M$2510, "&lt;"&amp;$M1250)+1+COUNTIFS($L$11:$L1250, $L1250, $M$11:$M1250, $M1250)-1)</f>
        <v/>
      </c>
      <c r="Q1250" s="97"/>
      <c r="R1250" s="57" t="str">
        <f t="array" ref="R1250">IF(OR($L1250="", $M1250=""), "", MIN(IF($L$11:$L$2510=$L1250, $M$11:$M$2510)))</f>
        <v/>
      </c>
      <c r="S1250" s="18" t="str">
        <f t="array" ref="S1250">IF(OR($L1250="", $M1250=""), "", AVERAGEIF($L$11:$L$2510, $L1250, $M$11:$M$2510))</f>
        <v/>
      </c>
      <c r="T1250" s="21" t="str">
        <f t="array" ref="T1250">IF(OR($L1250="", $M1250=""), "", MAX(IF($L$11:$L$2510=$L1250, $M$11:$M$2510)))</f>
        <v/>
      </c>
      <c r="U1250" s="97"/>
      <c r="W1250" s="26" t="str">
        <f t="shared" si="212"/>
        <v/>
      </c>
      <c r="X1250" s="26" t="str">
        <f t="shared" si="213"/>
        <v/>
      </c>
      <c r="Z1250" s="48" t="str">
        <f>IFERROR(INDEX('Standard Runs'!$E$11:$E$65, MATCH($L1250, 'Standard Runs'!$D$11:$D$65, 0)), "")</f>
        <v/>
      </c>
      <c r="AB1250" s="26" t="str">
        <f t="shared" si="214"/>
        <v/>
      </c>
      <c r="AC1250" s="26" t="str">
        <f t="shared" si="215"/>
        <v/>
      </c>
      <c r="AE1250" s="26" t="str">
        <f t="shared" si="216"/>
        <v/>
      </c>
      <c r="AG1250" s="26" t="str">
        <f>IF($D1250="", "", COUNTIF($D$11:$D$2510, "&gt;"&amp;$D1250)+1+COUNTIF($D$11:$D1250, $D1250)-1)</f>
        <v/>
      </c>
      <c r="AH1250" s="92" t="str">
        <f t="shared" si="217"/>
        <v/>
      </c>
      <c r="AJ1250" s="26" t="str">
        <f t="shared" si="218"/>
        <v/>
      </c>
      <c r="AK1250" s="26" t="str">
        <f t="shared" si="219"/>
        <v/>
      </c>
    </row>
    <row r="1251" spans="1:37" x14ac:dyDescent="0.25">
      <c r="A1251" s="97"/>
      <c r="B1251" s="26" t="str">
        <f t="shared" si="209"/>
        <v/>
      </c>
      <c r="C1251" s="97"/>
      <c r="D1251" s="123"/>
      <c r="E1251" s="124"/>
      <c r="F1251" s="125"/>
      <c r="G1251" s="97"/>
      <c r="H1251" s="24" t="str">
        <f>IF($E1251="", "", IFERROR(ROUND($E1251*INDEX('Intro &amp; Setup'!$BY$8:$BY$9, MATCH($E$8, 'Intro &amp; Setup'!$BX$8:$BX$9, 0)), 2), ""))</f>
        <v/>
      </c>
      <c r="I1251" s="18" t="str">
        <f>IF(OR($E1251="", $F1251=""), "", IF($E$8='Intro &amp; Setup'!$BX$9, $F1251/$E1251, IF($H$8='Intro &amp; Setup'!$BX$9, $F1251/$H1251, "")))</f>
        <v/>
      </c>
      <c r="J1251" s="21" t="str">
        <f>IF(OR($E1251="", $F1251=""), "", IF($E$8='Intro &amp; Setup'!$BX$8, $F1251/$E1251, IF($H$8='Intro &amp; Setup'!$BX$8, $F1251/$H1251, "")))</f>
        <v/>
      </c>
      <c r="K1251" s="97"/>
      <c r="L1251" s="42" t="str">
        <f t="array" ref="L1251">IF($W1251="", "", IFERROR(INDEX('Standard Runs'!$D$11:$D$65, MATCH(1, ('Standard Runs'!$F$11:$F$65&lt;=E1251)*('Standard Runs'!$G$11:$G$65&gt;=E1251), 0)), ""))</f>
        <v/>
      </c>
      <c r="M1251" s="45" t="str">
        <f t="shared" si="210"/>
        <v/>
      </c>
      <c r="N1251" s="97"/>
      <c r="O1251" s="52" t="str">
        <f t="shared" si="211"/>
        <v/>
      </c>
      <c r="P1251" s="53" t="str">
        <f>IF(OR($L1251="", $M1251=""), "", COUNTIFS($L$11:$L$2510, $L1251, $M$11:$M$2510, "&lt;"&amp;$M1251)+1+COUNTIFS($L$11:$L1251, $L1251, $M$11:$M1251, $M1251)-1)</f>
        <v/>
      </c>
      <c r="Q1251" s="97"/>
      <c r="R1251" s="57" t="str">
        <f t="array" ref="R1251">IF(OR($L1251="", $M1251=""), "", MIN(IF($L$11:$L$2510=$L1251, $M$11:$M$2510)))</f>
        <v/>
      </c>
      <c r="S1251" s="18" t="str">
        <f t="array" ref="S1251">IF(OR($L1251="", $M1251=""), "", AVERAGEIF($L$11:$L$2510, $L1251, $M$11:$M$2510))</f>
        <v/>
      </c>
      <c r="T1251" s="21" t="str">
        <f t="array" ref="T1251">IF(OR($L1251="", $M1251=""), "", MAX(IF($L$11:$L$2510=$L1251, $M$11:$M$2510)))</f>
        <v/>
      </c>
      <c r="U1251" s="97"/>
      <c r="W1251" s="26" t="str">
        <f t="shared" si="212"/>
        <v/>
      </c>
      <c r="X1251" s="26" t="str">
        <f t="shared" si="213"/>
        <v/>
      </c>
      <c r="Z1251" s="48" t="str">
        <f>IFERROR(INDEX('Standard Runs'!$E$11:$E$65, MATCH($L1251, 'Standard Runs'!$D$11:$D$65, 0)), "")</f>
        <v/>
      </c>
      <c r="AB1251" s="26" t="str">
        <f t="shared" si="214"/>
        <v/>
      </c>
      <c r="AC1251" s="26" t="str">
        <f t="shared" si="215"/>
        <v/>
      </c>
      <c r="AE1251" s="26" t="str">
        <f t="shared" si="216"/>
        <v/>
      </c>
      <c r="AG1251" s="26" t="str">
        <f>IF($D1251="", "", COUNTIF($D$11:$D$2510, "&gt;"&amp;$D1251)+1+COUNTIF($D$11:$D1251, $D1251)-1)</f>
        <v/>
      </c>
      <c r="AH1251" s="92" t="str">
        <f t="shared" si="217"/>
        <v/>
      </c>
      <c r="AJ1251" s="26" t="str">
        <f t="shared" si="218"/>
        <v/>
      </c>
      <c r="AK1251" s="26" t="str">
        <f t="shared" si="219"/>
        <v/>
      </c>
    </row>
    <row r="1252" spans="1:37" x14ac:dyDescent="0.25">
      <c r="A1252" s="97"/>
      <c r="B1252" s="26" t="str">
        <f t="shared" si="209"/>
        <v/>
      </c>
      <c r="C1252" s="97"/>
      <c r="D1252" s="123"/>
      <c r="E1252" s="124"/>
      <c r="F1252" s="125"/>
      <c r="G1252" s="97"/>
      <c r="H1252" s="24" t="str">
        <f>IF($E1252="", "", IFERROR(ROUND($E1252*INDEX('Intro &amp; Setup'!$BY$8:$BY$9, MATCH($E$8, 'Intro &amp; Setup'!$BX$8:$BX$9, 0)), 2), ""))</f>
        <v/>
      </c>
      <c r="I1252" s="18" t="str">
        <f>IF(OR($E1252="", $F1252=""), "", IF($E$8='Intro &amp; Setup'!$BX$9, $F1252/$E1252, IF($H$8='Intro &amp; Setup'!$BX$9, $F1252/$H1252, "")))</f>
        <v/>
      </c>
      <c r="J1252" s="21" t="str">
        <f>IF(OR($E1252="", $F1252=""), "", IF($E$8='Intro &amp; Setup'!$BX$8, $F1252/$E1252, IF($H$8='Intro &amp; Setup'!$BX$8, $F1252/$H1252, "")))</f>
        <v/>
      </c>
      <c r="K1252" s="97"/>
      <c r="L1252" s="42" t="str">
        <f t="array" ref="L1252">IF($W1252="", "", IFERROR(INDEX('Standard Runs'!$D$11:$D$65, MATCH(1, ('Standard Runs'!$F$11:$F$65&lt;=E1252)*('Standard Runs'!$G$11:$G$65&gt;=E1252), 0)), ""))</f>
        <v/>
      </c>
      <c r="M1252" s="45" t="str">
        <f t="shared" si="210"/>
        <v/>
      </c>
      <c r="N1252" s="97"/>
      <c r="O1252" s="52" t="str">
        <f t="shared" si="211"/>
        <v/>
      </c>
      <c r="P1252" s="53" t="str">
        <f>IF(OR($L1252="", $M1252=""), "", COUNTIFS($L$11:$L$2510, $L1252, $M$11:$M$2510, "&lt;"&amp;$M1252)+1+COUNTIFS($L$11:$L1252, $L1252, $M$11:$M1252, $M1252)-1)</f>
        <v/>
      </c>
      <c r="Q1252" s="97"/>
      <c r="R1252" s="57" t="str">
        <f t="array" ref="R1252">IF(OR($L1252="", $M1252=""), "", MIN(IF($L$11:$L$2510=$L1252, $M$11:$M$2510)))</f>
        <v/>
      </c>
      <c r="S1252" s="18" t="str">
        <f t="array" ref="S1252">IF(OR($L1252="", $M1252=""), "", AVERAGEIF($L$11:$L$2510, $L1252, $M$11:$M$2510))</f>
        <v/>
      </c>
      <c r="T1252" s="21" t="str">
        <f t="array" ref="T1252">IF(OR($L1252="", $M1252=""), "", MAX(IF($L$11:$L$2510=$L1252, $M$11:$M$2510)))</f>
        <v/>
      </c>
      <c r="U1252" s="97"/>
      <c r="W1252" s="26" t="str">
        <f t="shared" si="212"/>
        <v/>
      </c>
      <c r="X1252" s="26" t="str">
        <f t="shared" si="213"/>
        <v/>
      </c>
      <c r="Z1252" s="48" t="str">
        <f>IFERROR(INDEX('Standard Runs'!$E$11:$E$65, MATCH($L1252, 'Standard Runs'!$D$11:$D$65, 0)), "")</f>
        <v/>
      </c>
      <c r="AB1252" s="26" t="str">
        <f t="shared" si="214"/>
        <v/>
      </c>
      <c r="AC1252" s="26" t="str">
        <f t="shared" si="215"/>
        <v/>
      </c>
      <c r="AE1252" s="26" t="str">
        <f t="shared" si="216"/>
        <v/>
      </c>
      <c r="AG1252" s="26" t="str">
        <f>IF($D1252="", "", COUNTIF($D$11:$D$2510, "&gt;"&amp;$D1252)+1+COUNTIF($D$11:$D1252, $D1252)-1)</f>
        <v/>
      </c>
      <c r="AH1252" s="92" t="str">
        <f t="shared" si="217"/>
        <v/>
      </c>
      <c r="AJ1252" s="26" t="str">
        <f t="shared" si="218"/>
        <v/>
      </c>
      <c r="AK1252" s="26" t="str">
        <f t="shared" si="219"/>
        <v/>
      </c>
    </row>
    <row r="1253" spans="1:37" x14ac:dyDescent="0.25">
      <c r="A1253" s="97"/>
      <c r="B1253" s="26" t="str">
        <f t="shared" si="209"/>
        <v/>
      </c>
      <c r="C1253" s="97"/>
      <c r="D1253" s="123"/>
      <c r="E1253" s="124"/>
      <c r="F1253" s="125"/>
      <c r="G1253" s="97"/>
      <c r="H1253" s="24" t="str">
        <f>IF($E1253="", "", IFERROR(ROUND($E1253*INDEX('Intro &amp; Setup'!$BY$8:$BY$9, MATCH($E$8, 'Intro &amp; Setup'!$BX$8:$BX$9, 0)), 2), ""))</f>
        <v/>
      </c>
      <c r="I1253" s="18" t="str">
        <f>IF(OR($E1253="", $F1253=""), "", IF($E$8='Intro &amp; Setup'!$BX$9, $F1253/$E1253, IF($H$8='Intro &amp; Setup'!$BX$9, $F1253/$H1253, "")))</f>
        <v/>
      </c>
      <c r="J1253" s="21" t="str">
        <f>IF(OR($E1253="", $F1253=""), "", IF($E$8='Intro &amp; Setup'!$BX$8, $F1253/$E1253, IF($H$8='Intro &amp; Setup'!$BX$8, $F1253/$H1253, "")))</f>
        <v/>
      </c>
      <c r="K1253" s="97"/>
      <c r="L1253" s="42" t="str">
        <f t="array" ref="L1253">IF($W1253="", "", IFERROR(INDEX('Standard Runs'!$D$11:$D$65, MATCH(1, ('Standard Runs'!$F$11:$F$65&lt;=E1253)*('Standard Runs'!$G$11:$G$65&gt;=E1253), 0)), ""))</f>
        <v/>
      </c>
      <c r="M1253" s="45" t="str">
        <f t="shared" si="210"/>
        <v/>
      </c>
      <c r="N1253" s="97"/>
      <c r="O1253" s="52" t="str">
        <f t="shared" si="211"/>
        <v/>
      </c>
      <c r="P1253" s="53" t="str">
        <f>IF(OR($L1253="", $M1253=""), "", COUNTIFS($L$11:$L$2510, $L1253, $M$11:$M$2510, "&lt;"&amp;$M1253)+1+COUNTIFS($L$11:$L1253, $L1253, $M$11:$M1253, $M1253)-1)</f>
        <v/>
      </c>
      <c r="Q1253" s="97"/>
      <c r="R1253" s="57" t="str">
        <f t="array" ref="R1253">IF(OR($L1253="", $M1253=""), "", MIN(IF($L$11:$L$2510=$L1253, $M$11:$M$2510)))</f>
        <v/>
      </c>
      <c r="S1253" s="18" t="str">
        <f t="array" ref="S1253">IF(OR($L1253="", $M1253=""), "", AVERAGEIF($L$11:$L$2510, $L1253, $M$11:$M$2510))</f>
        <v/>
      </c>
      <c r="T1253" s="21" t="str">
        <f t="array" ref="T1253">IF(OR($L1253="", $M1253=""), "", MAX(IF($L$11:$L$2510=$L1253, $M$11:$M$2510)))</f>
        <v/>
      </c>
      <c r="U1253" s="97"/>
      <c r="W1253" s="26" t="str">
        <f t="shared" si="212"/>
        <v/>
      </c>
      <c r="X1253" s="26" t="str">
        <f t="shared" si="213"/>
        <v/>
      </c>
      <c r="Z1253" s="48" t="str">
        <f>IFERROR(INDEX('Standard Runs'!$E$11:$E$65, MATCH($L1253, 'Standard Runs'!$D$11:$D$65, 0)), "")</f>
        <v/>
      </c>
      <c r="AB1253" s="26" t="str">
        <f t="shared" si="214"/>
        <v/>
      </c>
      <c r="AC1253" s="26" t="str">
        <f t="shared" si="215"/>
        <v/>
      </c>
      <c r="AE1253" s="26" t="str">
        <f t="shared" si="216"/>
        <v/>
      </c>
      <c r="AG1253" s="26" t="str">
        <f>IF($D1253="", "", COUNTIF($D$11:$D$2510, "&gt;"&amp;$D1253)+1+COUNTIF($D$11:$D1253, $D1253)-1)</f>
        <v/>
      </c>
      <c r="AH1253" s="92" t="str">
        <f t="shared" si="217"/>
        <v/>
      </c>
      <c r="AJ1253" s="26" t="str">
        <f t="shared" si="218"/>
        <v/>
      </c>
      <c r="AK1253" s="26" t="str">
        <f t="shared" si="219"/>
        <v/>
      </c>
    </row>
    <row r="1254" spans="1:37" x14ac:dyDescent="0.25">
      <c r="A1254" s="97"/>
      <c r="B1254" s="26" t="str">
        <f t="shared" si="209"/>
        <v/>
      </c>
      <c r="C1254" s="97"/>
      <c r="D1254" s="123"/>
      <c r="E1254" s="124"/>
      <c r="F1254" s="125"/>
      <c r="G1254" s="97"/>
      <c r="H1254" s="24" t="str">
        <f>IF($E1254="", "", IFERROR(ROUND($E1254*INDEX('Intro &amp; Setup'!$BY$8:$BY$9, MATCH($E$8, 'Intro &amp; Setup'!$BX$8:$BX$9, 0)), 2), ""))</f>
        <v/>
      </c>
      <c r="I1254" s="18" t="str">
        <f>IF(OR($E1254="", $F1254=""), "", IF($E$8='Intro &amp; Setup'!$BX$9, $F1254/$E1254, IF($H$8='Intro &amp; Setup'!$BX$9, $F1254/$H1254, "")))</f>
        <v/>
      </c>
      <c r="J1254" s="21" t="str">
        <f>IF(OR($E1254="", $F1254=""), "", IF($E$8='Intro &amp; Setup'!$BX$8, $F1254/$E1254, IF($H$8='Intro &amp; Setup'!$BX$8, $F1254/$H1254, "")))</f>
        <v/>
      </c>
      <c r="K1254" s="97"/>
      <c r="L1254" s="42" t="str">
        <f t="array" ref="L1254">IF($W1254="", "", IFERROR(INDEX('Standard Runs'!$D$11:$D$65, MATCH(1, ('Standard Runs'!$F$11:$F$65&lt;=E1254)*('Standard Runs'!$G$11:$G$65&gt;=E1254), 0)), ""))</f>
        <v/>
      </c>
      <c r="M1254" s="45" t="str">
        <f t="shared" si="210"/>
        <v/>
      </c>
      <c r="N1254" s="97"/>
      <c r="O1254" s="52" t="str">
        <f t="shared" si="211"/>
        <v/>
      </c>
      <c r="P1254" s="53" t="str">
        <f>IF(OR($L1254="", $M1254=""), "", COUNTIFS($L$11:$L$2510, $L1254, $M$11:$M$2510, "&lt;"&amp;$M1254)+1+COUNTIFS($L$11:$L1254, $L1254, $M$11:$M1254, $M1254)-1)</f>
        <v/>
      </c>
      <c r="Q1254" s="97"/>
      <c r="R1254" s="57" t="str">
        <f t="array" ref="R1254">IF(OR($L1254="", $M1254=""), "", MIN(IF($L$11:$L$2510=$L1254, $M$11:$M$2510)))</f>
        <v/>
      </c>
      <c r="S1254" s="18" t="str">
        <f t="array" ref="S1254">IF(OR($L1254="", $M1254=""), "", AVERAGEIF($L$11:$L$2510, $L1254, $M$11:$M$2510))</f>
        <v/>
      </c>
      <c r="T1254" s="21" t="str">
        <f t="array" ref="T1254">IF(OR($L1254="", $M1254=""), "", MAX(IF($L$11:$L$2510=$L1254, $M$11:$M$2510)))</f>
        <v/>
      </c>
      <c r="U1254" s="97"/>
      <c r="W1254" s="26" t="str">
        <f t="shared" si="212"/>
        <v/>
      </c>
      <c r="X1254" s="26" t="str">
        <f t="shared" si="213"/>
        <v/>
      </c>
      <c r="Z1254" s="48" t="str">
        <f>IFERROR(INDEX('Standard Runs'!$E$11:$E$65, MATCH($L1254, 'Standard Runs'!$D$11:$D$65, 0)), "")</f>
        <v/>
      </c>
      <c r="AB1254" s="26" t="str">
        <f t="shared" si="214"/>
        <v/>
      </c>
      <c r="AC1254" s="26" t="str">
        <f t="shared" si="215"/>
        <v/>
      </c>
      <c r="AE1254" s="26" t="str">
        <f t="shared" si="216"/>
        <v/>
      </c>
      <c r="AG1254" s="26" t="str">
        <f>IF($D1254="", "", COUNTIF($D$11:$D$2510, "&gt;"&amp;$D1254)+1+COUNTIF($D$11:$D1254, $D1254)-1)</f>
        <v/>
      </c>
      <c r="AH1254" s="92" t="str">
        <f t="shared" si="217"/>
        <v/>
      </c>
      <c r="AJ1254" s="26" t="str">
        <f t="shared" si="218"/>
        <v/>
      </c>
      <c r="AK1254" s="26" t="str">
        <f t="shared" si="219"/>
        <v/>
      </c>
    </row>
    <row r="1255" spans="1:37" x14ac:dyDescent="0.25">
      <c r="A1255" s="97"/>
      <c r="B1255" s="26" t="str">
        <f t="shared" si="209"/>
        <v/>
      </c>
      <c r="C1255" s="97"/>
      <c r="D1255" s="123"/>
      <c r="E1255" s="124"/>
      <c r="F1255" s="125"/>
      <c r="G1255" s="97"/>
      <c r="H1255" s="24" t="str">
        <f>IF($E1255="", "", IFERROR(ROUND($E1255*INDEX('Intro &amp; Setup'!$BY$8:$BY$9, MATCH($E$8, 'Intro &amp; Setup'!$BX$8:$BX$9, 0)), 2), ""))</f>
        <v/>
      </c>
      <c r="I1255" s="18" t="str">
        <f>IF(OR($E1255="", $F1255=""), "", IF($E$8='Intro &amp; Setup'!$BX$9, $F1255/$E1255, IF($H$8='Intro &amp; Setup'!$BX$9, $F1255/$H1255, "")))</f>
        <v/>
      </c>
      <c r="J1255" s="21" t="str">
        <f>IF(OR($E1255="", $F1255=""), "", IF($E$8='Intro &amp; Setup'!$BX$8, $F1255/$E1255, IF($H$8='Intro &amp; Setup'!$BX$8, $F1255/$H1255, "")))</f>
        <v/>
      </c>
      <c r="K1255" s="97"/>
      <c r="L1255" s="42" t="str">
        <f t="array" ref="L1255">IF($W1255="", "", IFERROR(INDEX('Standard Runs'!$D$11:$D$65, MATCH(1, ('Standard Runs'!$F$11:$F$65&lt;=E1255)*('Standard Runs'!$G$11:$G$65&gt;=E1255), 0)), ""))</f>
        <v/>
      </c>
      <c r="M1255" s="45" t="str">
        <f t="shared" si="210"/>
        <v/>
      </c>
      <c r="N1255" s="97"/>
      <c r="O1255" s="52" t="str">
        <f t="shared" si="211"/>
        <v/>
      </c>
      <c r="P1255" s="53" t="str">
        <f>IF(OR($L1255="", $M1255=""), "", COUNTIFS($L$11:$L$2510, $L1255, $M$11:$M$2510, "&lt;"&amp;$M1255)+1+COUNTIFS($L$11:$L1255, $L1255, $M$11:$M1255, $M1255)-1)</f>
        <v/>
      </c>
      <c r="Q1255" s="97"/>
      <c r="R1255" s="57" t="str">
        <f t="array" ref="R1255">IF(OR($L1255="", $M1255=""), "", MIN(IF($L$11:$L$2510=$L1255, $M$11:$M$2510)))</f>
        <v/>
      </c>
      <c r="S1255" s="18" t="str">
        <f t="array" ref="S1255">IF(OR($L1255="", $M1255=""), "", AVERAGEIF($L$11:$L$2510, $L1255, $M$11:$M$2510))</f>
        <v/>
      </c>
      <c r="T1255" s="21" t="str">
        <f t="array" ref="T1255">IF(OR($L1255="", $M1255=""), "", MAX(IF($L$11:$L$2510=$L1255, $M$11:$M$2510)))</f>
        <v/>
      </c>
      <c r="U1255" s="97"/>
      <c r="W1255" s="26" t="str">
        <f t="shared" si="212"/>
        <v/>
      </c>
      <c r="X1255" s="26" t="str">
        <f t="shared" si="213"/>
        <v/>
      </c>
      <c r="Z1255" s="48" t="str">
        <f>IFERROR(INDEX('Standard Runs'!$E$11:$E$65, MATCH($L1255, 'Standard Runs'!$D$11:$D$65, 0)), "")</f>
        <v/>
      </c>
      <c r="AB1255" s="26" t="str">
        <f t="shared" si="214"/>
        <v/>
      </c>
      <c r="AC1255" s="26" t="str">
        <f t="shared" si="215"/>
        <v/>
      </c>
      <c r="AE1255" s="26" t="str">
        <f t="shared" si="216"/>
        <v/>
      </c>
      <c r="AG1255" s="26" t="str">
        <f>IF($D1255="", "", COUNTIF($D$11:$D$2510, "&gt;"&amp;$D1255)+1+COUNTIF($D$11:$D1255, $D1255)-1)</f>
        <v/>
      </c>
      <c r="AH1255" s="92" t="str">
        <f t="shared" si="217"/>
        <v/>
      </c>
      <c r="AJ1255" s="26" t="str">
        <f t="shared" si="218"/>
        <v/>
      </c>
      <c r="AK1255" s="26" t="str">
        <f t="shared" si="219"/>
        <v/>
      </c>
    </row>
    <row r="1256" spans="1:37" x14ac:dyDescent="0.25">
      <c r="A1256" s="97"/>
      <c r="B1256" s="26" t="str">
        <f t="shared" si="209"/>
        <v/>
      </c>
      <c r="C1256" s="97"/>
      <c r="D1256" s="123"/>
      <c r="E1256" s="124"/>
      <c r="F1256" s="125"/>
      <c r="G1256" s="97"/>
      <c r="H1256" s="24" t="str">
        <f>IF($E1256="", "", IFERROR(ROUND($E1256*INDEX('Intro &amp; Setup'!$BY$8:$BY$9, MATCH($E$8, 'Intro &amp; Setup'!$BX$8:$BX$9, 0)), 2), ""))</f>
        <v/>
      </c>
      <c r="I1256" s="18" t="str">
        <f>IF(OR($E1256="", $F1256=""), "", IF($E$8='Intro &amp; Setup'!$BX$9, $F1256/$E1256, IF($H$8='Intro &amp; Setup'!$BX$9, $F1256/$H1256, "")))</f>
        <v/>
      </c>
      <c r="J1256" s="21" t="str">
        <f>IF(OR($E1256="", $F1256=""), "", IF($E$8='Intro &amp; Setup'!$BX$8, $F1256/$E1256, IF($H$8='Intro &amp; Setup'!$BX$8, $F1256/$H1256, "")))</f>
        <v/>
      </c>
      <c r="K1256" s="97"/>
      <c r="L1256" s="42" t="str">
        <f t="array" ref="L1256">IF($W1256="", "", IFERROR(INDEX('Standard Runs'!$D$11:$D$65, MATCH(1, ('Standard Runs'!$F$11:$F$65&lt;=E1256)*('Standard Runs'!$G$11:$G$65&gt;=E1256), 0)), ""))</f>
        <v/>
      </c>
      <c r="M1256" s="45" t="str">
        <f t="shared" si="210"/>
        <v/>
      </c>
      <c r="N1256" s="97"/>
      <c r="O1256" s="52" t="str">
        <f t="shared" si="211"/>
        <v/>
      </c>
      <c r="P1256" s="53" t="str">
        <f>IF(OR($L1256="", $M1256=""), "", COUNTIFS($L$11:$L$2510, $L1256, $M$11:$M$2510, "&lt;"&amp;$M1256)+1+COUNTIFS($L$11:$L1256, $L1256, $M$11:$M1256, $M1256)-1)</f>
        <v/>
      </c>
      <c r="Q1256" s="97"/>
      <c r="R1256" s="57" t="str">
        <f t="array" ref="R1256">IF(OR($L1256="", $M1256=""), "", MIN(IF($L$11:$L$2510=$L1256, $M$11:$M$2510)))</f>
        <v/>
      </c>
      <c r="S1256" s="18" t="str">
        <f t="array" ref="S1256">IF(OR($L1256="", $M1256=""), "", AVERAGEIF($L$11:$L$2510, $L1256, $M$11:$M$2510))</f>
        <v/>
      </c>
      <c r="T1256" s="21" t="str">
        <f t="array" ref="T1256">IF(OR($L1256="", $M1256=""), "", MAX(IF($L$11:$L$2510=$L1256, $M$11:$M$2510)))</f>
        <v/>
      </c>
      <c r="U1256" s="97"/>
      <c r="W1256" s="26" t="str">
        <f t="shared" si="212"/>
        <v/>
      </c>
      <c r="X1256" s="26" t="str">
        <f t="shared" si="213"/>
        <v/>
      </c>
      <c r="Z1256" s="48" t="str">
        <f>IFERROR(INDEX('Standard Runs'!$E$11:$E$65, MATCH($L1256, 'Standard Runs'!$D$11:$D$65, 0)), "")</f>
        <v/>
      </c>
      <c r="AB1256" s="26" t="str">
        <f t="shared" si="214"/>
        <v/>
      </c>
      <c r="AC1256" s="26" t="str">
        <f t="shared" si="215"/>
        <v/>
      </c>
      <c r="AE1256" s="26" t="str">
        <f t="shared" si="216"/>
        <v/>
      </c>
      <c r="AG1256" s="26" t="str">
        <f>IF($D1256="", "", COUNTIF($D$11:$D$2510, "&gt;"&amp;$D1256)+1+COUNTIF($D$11:$D1256, $D1256)-1)</f>
        <v/>
      </c>
      <c r="AH1256" s="92" t="str">
        <f t="shared" si="217"/>
        <v/>
      </c>
      <c r="AJ1256" s="26" t="str">
        <f t="shared" si="218"/>
        <v/>
      </c>
      <c r="AK1256" s="26" t="str">
        <f t="shared" si="219"/>
        <v/>
      </c>
    </row>
    <row r="1257" spans="1:37" x14ac:dyDescent="0.25">
      <c r="A1257" s="97"/>
      <c r="B1257" s="26" t="str">
        <f t="shared" si="209"/>
        <v/>
      </c>
      <c r="C1257" s="97"/>
      <c r="D1257" s="123"/>
      <c r="E1257" s="124"/>
      <c r="F1257" s="125"/>
      <c r="G1257" s="97"/>
      <c r="H1257" s="24" t="str">
        <f>IF($E1257="", "", IFERROR(ROUND($E1257*INDEX('Intro &amp; Setup'!$BY$8:$BY$9, MATCH($E$8, 'Intro &amp; Setup'!$BX$8:$BX$9, 0)), 2), ""))</f>
        <v/>
      </c>
      <c r="I1257" s="18" t="str">
        <f>IF(OR($E1257="", $F1257=""), "", IF($E$8='Intro &amp; Setup'!$BX$9, $F1257/$E1257, IF($H$8='Intro &amp; Setup'!$BX$9, $F1257/$H1257, "")))</f>
        <v/>
      </c>
      <c r="J1257" s="21" t="str">
        <f>IF(OR($E1257="", $F1257=""), "", IF($E$8='Intro &amp; Setup'!$BX$8, $F1257/$E1257, IF($H$8='Intro &amp; Setup'!$BX$8, $F1257/$H1257, "")))</f>
        <v/>
      </c>
      <c r="K1257" s="97"/>
      <c r="L1257" s="42" t="str">
        <f t="array" ref="L1257">IF($W1257="", "", IFERROR(INDEX('Standard Runs'!$D$11:$D$65, MATCH(1, ('Standard Runs'!$F$11:$F$65&lt;=E1257)*('Standard Runs'!$G$11:$G$65&gt;=E1257), 0)), ""))</f>
        <v/>
      </c>
      <c r="M1257" s="45" t="str">
        <f t="shared" si="210"/>
        <v/>
      </c>
      <c r="N1257" s="97"/>
      <c r="O1257" s="52" t="str">
        <f t="shared" si="211"/>
        <v/>
      </c>
      <c r="P1257" s="53" t="str">
        <f>IF(OR($L1257="", $M1257=""), "", COUNTIFS($L$11:$L$2510, $L1257, $M$11:$M$2510, "&lt;"&amp;$M1257)+1+COUNTIFS($L$11:$L1257, $L1257, $M$11:$M1257, $M1257)-1)</f>
        <v/>
      </c>
      <c r="Q1257" s="97"/>
      <c r="R1257" s="57" t="str">
        <f t="array" ref="R1257">IF(OR($L1257="", $M1257=""), "", MIN(IF($L$11:$L$2510=$L1257, $M$11:$M$2510)))</f>
        <v/>
      </c>
      <c r="S1257" s="18" t="str">
        <f t="array" ref="S1257">IF(OR($L1257="", $M1257=""), "", AVERAGEIF($L$11:$L$2510, $L1257, $M$11:$M$2510))</f>
        <v/>
      </c>
      <c r="T1257" s="21" t="str">
        <f t="array" ref="T1257">IF(OR($L1257="", $M1257=""), "", MAX(IF($L$11:$L$2510=$L1257, $M$11:$M$2510)))</f>
        <v/>
      </c>
      <c r="U1257" s="97"/>
      <c r="W1257" s="26" t="str">
        <f t="shared" si="212"/>
        <v/>
      </c>
      <c r="X1257" s="26" t="str">
        <f t="shared" si="213"/>
        <v/>
      </c>
      <c r="Z1257" s="48" t="str">
        <f>IFERROR(INDEX('Standard Runs'!$E$11:$E$65, MATCH($L1257, 'Standard Runs'!$D$11:$D$65, 0)), "")</f>
        <v/>
      </c>
      <c r="AB1257" s="26" t="str">
        <f t="shared" si="214"/>
        <v/>
      </c>
      <c r="AC1257" s="26" t="str">
        <f t="shared" si="215"/>
        <v/>
      </c>
      <c r="AE1257" s="26" t="str">
        <f t="shared" si="216"/>
        <v/>
      </c>
      <c r="AG1257" s="26" t="str">
        <f>IF($D1257="", "", COUNTIF($D$11:$D$2510, "&gt;"&amp;$D1257)+1+COUNTIF($D$11:$D1257, $D1257)-1)</f>
        <v/>
      </c>
      <c r="AH1257" s="92" t="str">
        <f t="shared" si="217"/>
        <v/>
      </c>
      <c r="AJ1257" s="26" t="str">
        <f t="shared" si="218"/>
        <v/>
      </c>
      <c r="AK1257" s="26" t="str">
        <f t="shared" si="219"/>
        <v/>
      </c>
    </row>
    <row r="1258" spans="1:37" x14ac:dyDescent="0.25">
      <c r="A1258" s="97"/>
      <c r="B1258" s="26" t="str">
        <f t="shared" si="209"/>
        <v/>
      </c>
      <c r="C1258" s="97"/>
      <c r="D1258" s="123"/>
      <c r="E1258" s="124"/>
      <c r="F1258" s="125"/>
      <c r="G1258" s="97"/>
      <c r="H1258" s="24" t="str">
        <f>IF($E1258="", "", IFERROR(ROUND($E1258*INDEX('Intro &amp; Setup'!$BY$8:$BY$9, MATCH($E$8, 'Intro &amp; Setup'!$BX$8:$BX$9, 0)), 2), ""))</f>
        <v/>
      </c>
      <c r="I1258" s="18" t="str">
        <f>IF(OR($E1258="", $F1258=""), "", IF($E$8='Intro &amp; Setup'!$BX$9, $F1258/$E1258, IF($H$8='Intro &amp; Setup'!$BX$9, $F1258/$H1258, "")))</f>
        <v/>
      </c>
      <c r="J1258" s="21" t="str">
        <f>IF(OR($E1258="", $F1258=""), "", IF($E$8='Intro &amp; Setup'!$BX$8, $F1258/$E1258, IF($H$8='Intro &amp; Setup'!$BX$8, $F1258/$H1258, "")))</f>
        <v/>
      </c>
      <c r="K1258" s="97"/>
      <c r="L1258" s="42" t="str">
        <f t="array" ref="L1258">IF($W1258="", "", IFERROR(INDEX('Standard Runs'!$D$11:$D$65, MATCH(1, ('Standard Runs'!$F$11:$F$65&lt;=E1258)*('Standard Runs'!$G$11:$G$65&gt;=E1258), 0)), ""))</f>
        <v/>
      </c>
      <c r="M1258" s="45" t="str">
        <f t="shared" si="210"/>
        <v/>
      </c>
      <c r="N1258" s="97"/>
      <c r="O1258" s="52" t="str">
        <f t="shared" si="211"/>
        <v/>
      </c>
      <c r="P1258" s="53" t="str">
        <f>IF(OR($L1258="", $M1258=""), "", COUNTIFS($L$11:$L$2510, $L1258, $M$11:$M$2510, "&lt;"&amp;$M1258)+1+COUNTIFS($L$11:$L1258, $L1258, $M$11:$M1258, $M1258)-1)</f>
        <v/>
      </c>
      <c r="Q1258" s="97"/>
      <c r="R1258" s="57" t="str">
        <f t="array" ref="R1258">IF(OR($L1258="", $M1258=""), "", MIN(IF($L$11:$L$2510=$L1258, $M$11:$M$2510)))</f>
        <v/>
      </c>
      <c r="S1258" s="18" t="str">
        <f t="array" ref="S1258">IF(OR($L1258="", $M1258=""), "", AVERAGEIF($L$11:$L$2510, $L1258, $M$11:$M$2510))</f>
        <v/>
      </c>
      <c r="T1258" s="21" t="str">
        <f t="array" ref="T1258">IF(OR($L1258="", $M1258=""), "", MAX(IF($L$11:$L$2510=$L1258, $M$11:$M$2510)))</f>
        <v/>
      </c>
      <c r="U1258" s="97"/>
      <c r="W1258" s="26" t="str">
        <f t="shared" si="212"/>
        <v/>
      </c>
      <c r="X1258" s="26" t="str">
        <f t="shared" si="213"/>
        <v/>
      </c>
      <c r="Z1258" s="48" t="str">
        <f>IFERROR(INDEX('Standard Runs'!$E$11:$E$65, MATCH($L1258, 'Standard Runs'!$D$11:$D$65, 0)), "")</f>
        <v/>
      </c>
      <c r="AB1258" s="26" t="str">
        <f t="shared" si="214"/>
        <v/>
      </c>
      <c r="AC1258" s="26" t="str">
        <f t="shared" si="215"/>
        <v/>
      </c>
      <c r="AE1258" s="26" t="str">
        <f t="shared" si="216"/>
        <v/>
      </c>
      <c r="AG1258" s="26" t="str">
        <f>IF($D1258="", "", COUNTIF($D$11:$D$2510, "&gt;"&amp;$D1258)+1+COUNTIF($D$11:$D1258, $D1258)-1)</f>
        <v/>
      </c>
      <c r="AH1258" s="92" t="str">
        <f t="shared" si="217"/>
        <v/>
      </c>
      <c r="AJ1258" s="26" t="str">
        <f t="shared" si="218"/>
        <v/>
      </c>
      <c r="AK1258" s="26" t="str">
        <f t="shared" si="219"/>
        <v/>
      </c>
    </row>
    <row r="1259" spans="1:37" x14ac:dyDescent="0.25">
      <c r="A1259" s="97"/>
      <c r="B1259" s="26" t="str">
        <f t="shared" si="209"/>
        <v/>
      </c>
      <c r="C1259" s="97"/>
      <c r="D1259" s="123"/>
      <c r="E1259" s="124"/>
      <c r="F1259" s="125"/>
      <c r="G1259" s="97"/>
      <c r="H1259" s="24" t="str">
        <f>IF($E1259="", "", IFERROR(ROUND($E1259*INDEX('Intro &amp; Setup'!$BY$8:$BY$9, MATCH($E$8, 'Intro &amp; Setup'!$BX$8:$BX$9, 0)), 2), ""))</f>
        <v/>
      </c>
      <c r="I1259" s="18" t="str">
        <f>IF(OR($E1259="", $F1259=""), "", IF($E$8='Intro &amp; Setup'!$BX$9, $F1259/$E1259, IF($H$8='Intro &amp; Setup'!$BX$9, $F1259/$H1259, "")))</f>
        <v/>
      </c>
      <c r="J1259" s="21" t="str">
        <f>IF(OR($E1259="", $F1259=""), "", IF($E$8='Intro &amp; Setup'!$BX$8, $F1259/$E1259, IF($H$8='Intro &amp; Setup'!$BX$8, $F1259/$H1259, "")))</f>
        <v/>
      </c>
      <c r="K1259" s="97"/>
      <c r="L1259" s="42" t="str">
        <f t="array" ref="L1259">IF($W1259="", "", IFERROR(INDEX('Standard Runs'!$D$11:$D$65, MATCH(1, ('Standard Runs'!$F$11:$F$65&lt;=E1259)*('Standard Runs'!$G$11:$G$65&gt;=E1259), 0)), ""))</f>
        <v/>
      </c>
      <c r="M1259" s="45" t="str">
        <f t="shared" si="210"/>
        <v/>
      </c>
      <c r="N1259" s="97"/>
      <c r="O1259" s="52" t="str">
        <f t="shared" si="211"/>
        <v/>
      </c>
      <c r="P1259" s="53" t="str">
        <f>IF(OR($L1259="", $M1259=""), "", COUNTIFS($L$11:$L$2510, $L1259, $M$11:$M$2510, "&lt;"&amp;$M1259)+1+COUNTIFS($L$11:$L1259, $L1259, $M$11:$M1259, $M1259)-1)</f>
        <v/>
      </c>
      <c r="Q1259" s="97"/>
      <c r="R1259" s="57" t="str">
        <f t="array" ref="R1259">IF(OR($L1259="", $M1259=""), "", MIN(IF($L$11:$L$2510=$L1259, $M$11:$M$2510)))</f>
        <v/>
      </c>
      <c r="S1259" s="18" t="str">
        <f t="array" ref="S1259">IF(OR($L1259="", $M1259=""), "", AVERAGEIF($L$11:$L$2510, $L1259, $M$11:$M$2510))</f>
        <v/>
      </c>
      <c r="T1259" s="21" t="str">
        <f t="array" ref="T1259">IF(OR($L1259="", $M1259=""), "", MAX(IF($L$11:$L$2510=$L1259, $M$11:$M$2510)))</f>
        <v/>
      </c>
      <c r="U1259" s="97"/>
      <c r="W1259" s="26" t="str">
        <f t="shared" si="212"/>
        <v/>
      </c>
      <c r="X1259" s="26" t="str">
        <f t="shared" si="213"/>
        <v/>
      </c>
      <c r="Z1259" s="48" t="str">
        <f>IFERROR(INDEX('Standard Runs'!$E$11:$E$65, MATCH($L1259, 'Standard Runs'!$D$11:$D$65, 0)), "")</f>
        <v/>
      </c>
      <c r="AB1259" s="26" t="str">
        <f t="shared" si="214"/>
        <v/>
      </c>
      <c r="AC1259" s="26" t="str">
        <f t="shared" si="215"/>
        <v/>
      </c>
      <c r="AE1259" s="26" t="str">
        <f t="shared" si="216"/>
        <v/>
      </c>
      <c r="AG1259" s="26" t="str">
        <f>IF($D1259="", "", COUNTIF($D$11:$D$2510, "&gt;"&amp;$D1259)+1+COUNTIF($D$11:$D1259, $D1259)-1)</f>
        <v/>
      </c>
      <c r="AH1259" s="92" t="str">
        <f t="shared" si="217"/>
        <v/>
      </c>
      <c r="AJ1259" s="26" t="str">
        <f t="shared" si="218"/>
        <v/>
      </c>
      <c r="AK1259" s="26" t="str">
        <f t="shared" si="219"/>
        <v/>
      </c>
    </row>
    <row r="1260" spans="1:37" x14ac:dyDescent="0.25">
      <c r="A1260" s="97"/>
      <c r="B1260" s="26" t="str">
        <f t="shared" si="209"/>
        <v/>
      </c>
      <c r="C1260" s="97"/>
      <c r="D1260" s="123"/>
      <c r="E1260" s="124"/>
      <c r="F1260" s="125"/>
      <c r="G1260" s="97"/>
      <c r="H1260" s="24" t="str">
        <f>IF($E1260="", "", IFERROR(ROUND($E1260*INDEX('Intro &amp; Setup'!$BY$8:$BY$9, MATCH($E$8, 'Intro &amp; Setup'!$BX$8:$BX$9, 0)), 2), ""))</f>
        <v/>
      </c>
      <c r="I1260" s="18" t="str">
        <f>IF(OR($E1260="", $F1260=""), "", IF($E$8='Intro &amp; Setup'!$BX$9, $F1260/$E1260, IF($H$8='Intro &amp; Setup'!$BX$9, $F1260/$H1260, "")))</f>
        <v/>
      </c>
      <c r="J1260" s="21" t="str">
        <f>IF(OR($E1260="", $F1260=""), "", IF($E$8='Intro &amp; Setup'!$BX$8, $F1260/$E1260, IF($H$8='Intro &amp; Setup'!$BX$8, $F1260/$H1260, "")))</f>
        <v/>
      </c>
      <c r="K1260" s="97"/>
      <c r="L1260" s="42" t="str">
        <f t="array" ref="L1260">IF($W1260="", "", IFERROR(INDEX('Standard Runs'!$D$11:$D$65, MATCH(1, ('Standard Runs'!$F$11:$F$65&lt;=E1260)*('Standard Runs'!$G$11:$G$65&gt;=E1260), 0)), ""))</f>
        <v/>
      </c>
      <c r="M1260" s="45" t="str">
        <f t="shared" si="210"/>
        <v/>
      </c>
      <c r="N1260" s="97"/>
      <c r="O1260" s="52" t="str">
        <f t="shared" si="211"/>
        <v/>
      </c>
      <c r="P1260" s="53" t="str">
        <f>IF(OR($L1260="", $M1260=""), "", COUNTIFS($L$11:$L$2510, $L1260, $M$11:$M$2510, "&lt;"&amp;$M1260)+1+COUNTIFS($L$11:$L1260, $L1260, $M$11:$M1260, $M1260)-1)</f>
        <v/>
      </c>
      <c r="Q1260" s="97"/>
      <c r="R1260" s="57" t="str">
        <f t="array" ref="R1260">IF(OR($L1260="", $M1260=""), "", MIN(IF($L$11:$L$2510=$L1260, $M$11:$M$2510)))</f>
        <v/>
      </c>
      <c r="S1260" s="18" t="str">
        <f t="array" ref="S1260">IF(OR($L1260="", $M1260=""), "", AVERAGEIF($L$11:$L$2510, $L1260, $M$11:$M$2510))</f>
        <v/>
      </c>
      <c r="T1260" s="21" t="str">
        <f t="array" ref="T1260">IF(OR($L1260="", $M1260=""), "", MAX(IF($L$11:$L$2510=$L1260, $M$11:$M$2510)))</f>
        <v/>
      </c>
      <c r="U1260" s="97"/>
      <c r="W1260" s="26" t="str">
        <f t="shared" si="212"/>
        <v/>
      </c>
      <c r="X1260" s="26" t="str">
        <f t="shared" si="213"/>
        <v/>
      </c>
      <c r="Z1260" s="48" t="str">
        <f>IFERROR(INDEX('Standard Runs'!$E$11:$E$65, MATCH($L1260, 'Standard Runs'!$D$11:$D$65, 0)), "")</f>
        <v/>
      </c>
      <c r="AB1260" s="26" t="str">
        <f t="shared" si="214"/>
        <v/>
      </c>
      <c r="AC1260" s="26" t="str">
        <f t="shared" si="215"/>
        <v/>
      </c>
      <c r="AE1260" s="26" t="str">
        <f t="shared" si="216"/>
        <v/>
      </c>
      <c r="AG1260" s="26" t="str">
        <f>IF($D1260="", "", COUNTIF($D$11:$D$2510, "&gt;"&amp;$D1260)+1+COUNTIF($D$11:$D1260, $D1260)-1)</f>
        <v/>
      </c>
      <c r="AH1260" s="92" t="str">
        <f t="shared" si="217"/>
        <v/>
      </c>
      <c r="AJ1260" s="26" t="str">
        <f t="shared" si="218"/>
        <v/>
      </c>
      <c r="AK1260" s="26" t="str">
        <f t="shared" si="219"/>
        <v/>
      </c>
    </row>
    <row r="1261" spans="1:37" x14ac:dyDescent="0.25">
      <c r="A1261" s="97"/>
      <c r="B1261" s="26" t="str">
        <f t="shared" si="209"/>
        <v/>
      </c>
      <c r="C1261" s="97"/>
      <c r="D1261" s="123"/>
      <c r="E1261" s="124"/>
      <c r="F1261" s="125"/>
      <c r="G1261" s="97"/>
      <c r="H1261" s="24" t="str">
        <f>IF($E1261="", "", IFERROR(ROUND($E1261*INDEX('Intro &amp; Setup'!$BY$8:$BY$9, MATCH($E$8, 'Intro &amp; Setup'!$BX$8:$BX$9, 0)), 2), ""))</f>
        <v/>
      </c>
      <c r="I1261" s="18" t="str">
        <f>IF(OR($E1261="", $F1261=""), "", IF($E$8='Intro &amp; Setup'!$BX$9, $F1261/$E1261, IF($H$8='Intro &amp; Setup'!$BX$9, $F1261/$H1261, "")))</f>
        <v/>
      </c>
      <c r="J1261" s="21" t="str">
        <f>IF(OR($E1261="", $F1261=""), "", IF($E$8='Intro &amp; Setup'!$BX$8, $F1261/$E1261, IF($H$8='Intro &amp; Setup'!$BX$8, $F1261/$H1261, "")))</f>
        <v/>
      </c>
      <c r="K1261" s="97"/>
      <c r="L1261" s="42" t="str">
        <f t="array" ref="L1261">IF($W1261="", "", IFERROR(INDEX('Standard Runs'!$D$11:$D$65, MATCH(1, ('Standard Runs'!$F$11:$F$65&lt;=E1261)*('Standard Runs'!$G$11:$G$65&gt;=E1261), 0)), ""))</f>
        <v/>
      </c>
      <c r="M1261" s="45" t="str">
        <f t="shared" si="210"/>
        <v/>
      </c>
      <c r="N1261" s="97"/>
      <c r="O1261" s="52" t="str">
        <f t="shared" si="211"/>
        <v/>
      </c>
      <c r="P1261" s="53" t="str">
        <f>IF(OR($L1261="", $M1261=""), "", COUNTIFS($L$11:$L$2510, $L1261, $M$11:$M$2510, "&lt;"&amp;$M1261)+1+COUNTIFS($L$11:$L1261, $L1261, $M$11:$M1261, $M1261)-1)</f>
        <v/>
      </c>
      <c r="Q1261" s="97"/>
      <c r="R1261" s="57" t="str">
        <f t="array" ref="R1261">IF(OR($L1261="", $M1261=""), "", MIN(IF($L$11:$L$2510=$L1261, $M$11:$M$2510)))</f>
        <v/>
      </c>
      <c r="S1261" s="18" t="str">
        <f t="array" ref="S1261">IF(OR($L1261="", $M1261=""), "", AVERAGEIF($L$11:$L$2510, $L1261, $M$11:$M$2510))</f>
        <v/>
      </c>
      <c r="T1261" s="21" t="str">
        <f t="array" ref="T1261">IF(OR($L1261="", $M1261=""), "", MAX(IF($L$11:$L$2510=$L1261, $M$11:$M$2510)))</f>
        <v/>
      </c>
      <c r="U1261" s="97"/>
      <c r="W1261" s="26" t="str">
        <f t="shared" si="212"/>
        <v/>
      </c>
      <c r="X1261" s="26" t="str">
        <f t="shared" si="213"/>
        <v/>
      </c>
      <c r="Z1261" s="48" t="str">
        <f>IFERROR(INDEX('Standard Runs'!$E$11:$E$65, MATCH($L1261, 'Standard Runs'!$D$11:$D$65, 0)), "")</f>
        <v/>
      </c>
      <c r="AB1261" s="26" t="str">
        <f t="shared" si="214"/>
        <v/>
      </c>
      <c r="AC1261" s="26" t="str">
        <f t="shared" si="215"/>
        <v/>
      </c>
      <c r="AE1261" s="26" t="str">
        <f t="shared" si="216"/>
        <v/>
      </c>
      <c r="AG1261" s="26" t="str">
        <f>IF($D1261="", "", COUNTIF($D$11:$D$2510, "&gt;"&amp;$D1261)+1+COUNTIF($D$11:$D1261, $D1261)-1)</f>
        <v/>
      </c>
      <c r="AH1261" s="92" t="str">
        <f t="shared" si="217"/>
        <v/>
      </c>
      <c r="AJ1261" s="26" t="str">
        <f t="shared" si="218"/>
        <v/>
      </c>
      <c r="AK1261" s="26" t="str">
        <f t="shared" si="219"/>
        <v/>
      </c>
    </row>
    <row r="1262" spans="1:37" x14ac:dyDescent="0.25">
      <c r="A1262" s="97"/>
      <c r="B1262" s="26" t="str">
        <f t="shared" si="209"/>
        <v/>
      </c>
      <c r="C1262" s="97"/>
      <c r="D1262" s="123"/>
      <c r="E1262" s="124"/>
      <c r="F1262" s="125"/>
      <c r="G1262" s="97"/>
      <c r="H1262" s="24" t="str">
        <f>IF($E1262="", "", IFERROR(ROUND($E1262*INDEX('Intro &amp; Setup'!$BY$8:$BY$9, MATCH($E$8, 'Intro &amp; Setup'!$BX$8:$BX$9, 0)), 2), ""))</f>
        <v/>
      </c>
      <c r="I1262" s="18" t="str">
        <f>IF(OR($E1262="", $F1262=""), "", IF($E$8='Intro &amp; Setup'!$BX$9, $F1262/$E1262, IF($H$8='Intro &amp; Setup'!$BX$9, $F1262/$H1262, "")))</f>
        <v/>
      </c>
      <c r="J1262" s="21" t="str">
        <f>IF(OR($E1262="", $F1262=""), "", IF($E$8='Intro &amp; Setup'!$BX$8, $F1262/$E1262, IF($H$8='Intro &amp; Setup'!$BX$8, $F1262/$H1262, "")))</f>
        <v/>
      </c>
      <c r="K1262" s="97"/>
      <c r="L1262" s="42" t="str">
        <f t="array" ref="L1262">IF($W1262="", "", IFERROR(INDEX('Standard Runs'!$D$11:$D$65, MATCH(1, ('Standard Runs'!$F$11:$F$65&lt;=E1262)*('Standard Runs'!$G$11:$G$65&gt;=E1262), 0)), ""))</f>
        <v/>
      </c>
      <c r="M1262" s="45" t="str">
        <f t="shared" si="210"/>
        <v/>
      </c>
      <c r="N1262" s="97"/>
      <c r="O1262" s="52" t="str">
        <f t="shared" si="211"/>
        <v/>
      </c>
      <c r="P1262" s="53" t="str">
        <f>IF(OR($L1262="", $M1262=""), "", COUNTIFS($L$11:$L$2510, $L1262, $M$11:$M$2510, "&lt;"&amp;$M1262)+1+COUNTIFS($L$11:$L1262, $L1262, $M$11:$M1262, $M1262)-1)</f>
        <v/>
      </c>
      <c r="Q1262" s="97"/>
      <c r="R1262" s="57" t="str">
        <f t="array" ref="R1262">IF(OR($L1262="", $M1262=""), "", MIN(IF($L$11:$L$2510=$L1262, $M$11:$M$2510)))</f>
        <v/>
      </c>
      <c r="S1262" s="18" t="str">
        <f t="array" ref="S1262">IF(OR($L1262="", $M1262=""), "", AVERAGEIF($L$11:$L$2510, $L1262, $M$11:$M$2510))</f>
        <v/>
      </c>
      <c r="T1262" s="21" t="str">
        <f t="array" ref="T1262">IF(OR($L1262="", $M1262=""), "", MAX(IF($L$11:$L$2510=$L1262, $M$11:$M$2510)))</f>
        <v/>
      </c>
      <c r="U1262" s="97"/>
      <c r="W1262" s="26" t="str">
        <f t="shared" si="212"/>
        <v/>
      </c>
      <c r="X1262" s="26" t="str">
        <f t="shared" si="213"/>
        <v/>
      </c>
      <c r="Z1262" s="48" t="str">
        <f>IFERROR(INDEX('Standard Runs'!$E$11:$E$65, MATCH($L1262, 'Standard Runs'!$D$11:$D$65, 0)), "")</f>
        <v/>
      </c>
      <c r="AB1262" s="26" t="str">
        <f t="shared" si="214"/>
        <v/>
      </c>
      <c r="AC1262" s="26" t="str">
        <f t="shared" si="215"/>
        <v/>
      </c>
      <c r="AE1262" s="26" t="str">
        <f t="shared" si="216"/>
        <v/>
      </c>
      <c r="AG1262" s="26" t="str">
        <f>IF($D1262="", "", COUNTIF($D$11:$D$2510, "&gt;"&amp;$D1262)+1+COUNTIF($D$11:$D1262, $D1262)-1)</f>
        <v/>
      </c>
      <c r="AH1262" s="92" t="str">
        <f t="shared" si="217"/>
        <v/>
      </c>
      <c r="AJ1262" s="26" t="str">
        <f t="shared" si="218"/>
        <v/>
      </c>
      <c r="AK1262" s="26" t="str">
        <f t="shared" si="219"/>
        <v/>
      </c>
    </row>
    <row r="1263" spans="1:37" x14ac:dyDescent="0.25">
      <c r="A1263" s="97"/>
      <c r="B1263" s="26" t="str">
        <f t="shared" si="209"/>
        <v/>
      </c>
      <c r="C1263" s="97"/>
      <c r="D1263" s="123"/>
      <c r="E1263" s="124"/>
      <c r="F1263" s="125"/>
      <c r="G1263" s="97"/>
      <c r="H1263" s="24" t="str">
        <f>IF($E1263="", "", IFERROR(ROUND($E1263*INDEX('Intro &amp; Setup'!$BY$8:$BY$9, MATCH($E$8, 'Intro &amp; Setup'!$BX$8:$BX$9, 0)), 2), ""))</f>
        <v/>
      </c>
      <c r="I1263" s="18" t="str">
        <f>IF(OR($E1263="", $F1263=""), "", IF($E$8='Intro &amp; Setup'!$BX$9, $F1263/$E1263, IF($H$8='Intro &amp; Setup'!$BX$9, $F1263/$H1263, "")))</f>
        <v/>
      </c>
      <c r="J1263" s="21" t="str">
        <f>IF(OR($E1263="", $F1263=""), "", IF($E$8='Intro &amp; Setup'!$BX$8, $F1263/$E1263, IF($H$8='Intro &amp; Setup'!$BX$8, $F1263/$H1263, "")))</f>
        <v/>
      </c>
      <c r="K1263" s="97"/>
      <c r="L1263" s="42" t="str">
        <f t="array" ref="L1263">IF($W1263="", "", IFERROR(INDEX('Standard Runs'!$D$11:$D$65, MATCH(1, ('Standard Runs'!$F$11:$F$65&lt;=E1263)*('Standard Runs'!$G$11:$G$65&gt;=E1263), 0)), ""))</f>
        <v/>
      </c>
      <c r="M1263" s="45" t="str">
        <f t="shared" si="210"/>
        <v/>
      </c>
      <c r="N1263" s="97"/>
      <c r="O1263" s="52" t="str">
        <f t="shared" si="211"/>
        <v/>
      </c>
      <c r="P1263" s="53" t="str">
        <f>IF(OR($L1263="", $M1263=""), "", COUNTIFS($L$11:$L$2510, $L1263, $M$11:$M$2510, "&lt;"&amp;$M1263)+1+COUNTIFS($L$11:$L1263, $L1263, $M$11:$M1263, $M1263)-1)</f>
        <v/>
      </c>
      <c r="Q1263" s="97"/>
      <c r="R1263" s="57" t="str">
        <f t="array" ref="R1263">IF(OR($L1263="", $M1263=""), "", MIN(IF($L$11:$L$2510=$L1263, $M$11:$M$2510)))</f>
        <v/>
      </c>
      <c r="S1263" s="18" t="str">
        <f t="array" ref="S1263">IF(OR($L1263="", $M1263=""), "", AVERAGEIF($L$11:$L$2510, $L1263, $M$11:$M$2510))</f>
        <v/>
      </c>
      <c r="T1263" s="21" t="str">
        <f t="array" ref="T1263">IF(OR($L1263="", $M1263=""), "", MAX(IF($L$11:$L$2510=$L1263, $M$11:$M$2510)))</f>
        <v/>
      </c>
      <c r="U1263" s="97"/>
      <c r="W1263" s="26" t="str">
        <f t="shared" si="212"/>
        <v/>
      </c>
      <c r="X1263" s="26" t="str">
        <f t="shared" si="213"/>
        <v/>
      </c>
      <c r="Z1263" s="48" t="str">
        <f>IFERROR(INDEX('Standard Runs'!$E$11:$E$65, MATCH($L1263, 'Standard Runs'!$D$11:$D$65, 0)), "")</f>
        <v/>
      </c>
      <c r="AB1263" s="26" t="str">
        <f t="shared" si="214"/>
        <v/>
      </c>
      <c r="AC1263" s="26" t="str">
        <f t="shared" si="215"/>
        <v/>
      </c>
      <c r="AE1263" s="26" t="str">
        <f t="shared" si="216"/>
        <v/>
      </c>
      <c r="AG1263" s="26" t="str">
        <f>IF($D1263="", "", COUNTIF($D$11:$D$2510, "&gt;"&amp;$D1263)+1+COUNTIF($D$11:$D1263, $D1263)-1)</f>
        <v/>
      </c>
      <c r="AH1263" s="92" t="str">
        <f t="shared" si="217"/>
        <v/>
      </c>
      <c r="AJ1263" s="26" t="str">
        <f t="shared" si="218"/>
        <v/>
      </c>
      <c r="AK1263" s="26" t="str">
        <f t="shared" si="219"/>
        <v/>
      </c>
    </row>
    <row r="1264" spans="1:37" x14ac:dyDescent="0.25">
      <c r="A1264" s="97"/>
      <c r="B1264" s="26" t="str">
        <f t="shared" si="209"/>
        <v/>
      </c>
      <c r="C1264" s="97"/>
      <c r="D1264" s="123"/>
      <c r="E1264" s="124"/>
      <c r="F1264" s="125"/>
      <c r="G1264" s="97"/>
      <c r="H1264" s="24" t="str">
        <f>IF($E1264="", "", IFERROR(ROUND($E1264*INDEX('Intro &amp; Setup'!$BY$8:$BY$9, MATCH($E$8, 'Intro &amp; Setup'!$BX$8:$BX$9, 0)), 2), ""))</f>
        <v/>
      </c>
      <c r="I1264" s="18" t="str">
        <f>IF(OR($E1264="", $F1264=""), "", IF($E$8='Intro &amp; Setup'!$BX$9, $F1264/$E1264, IF($H$8='Intro &amp; Setup'!$BX$9, $F1264/$H1264, "")))</f>
        <v/>
      </c>
      <c r="J1264" s="21" t="str">
        <f>IF(OR($E1264="", $F1264=""), "", IF($E$8='Intro &amp; Setup'!$BX$8, $F1264/$E1264, IF($H$8='Intro &amp; Setup'!$BX$8, $F1264/$H1264, "")))</f>
        <v/>
      </c>
      <c r="K1264" s="97"/>
      <c r="L1264" s="42" t="str">
        <f t="array" ref="L1264">IF($W1264="", "", IFERROR(INDEX('Standard Runs'!$D$11:$D$65, MATCH(1, ('Standard Runs'!$F$11:$F$65&lt;=E1264)*('Standard Runs'!$G$11:$G$65&gt;=E1264), 0)), ""))</f>
        <v/>
      </c>
      <c r="M1264" s="45" t="str">
        <f t="shared" si="210"/>
        <v/>
      </c>
      <c r="N1264" s="97"/>
      <c r="O1264" s="52" t="str">
        <f t="shared" si="211"/>
        <v/>
      </c>
      <c r="P1264" s="53" t="str">
        <f>IF(OR($L1264="", $M1264=""), "", COUNTIFS($L$11:$L$2510, $L1264, $M$11:$M$2510, "&lt;"&amp;$M1264)+1+COUNTIFS($L$11:$L1264, $L1264, $M$11:$M1264, $M1264)-1)</f>
        <v/>
      </c>
      <c r="Q1264" s="97"/>
      <c r="R1264" s="57" t="str">
        <f t="array" ref="R1264">IF(OR($L1264="", $M1264=""), "", MIN(IF($L$11:$L$2510=$L1264, $M$11:$M$2510)))</f>
        <v/>
      </c>
      <c r="S1264" s="18" t="str">
        <f t="array" ref="S1264">IF(OR($L1264="", $M1264=""), "", AVERAGEIF($L$11:$L$2510, $L1264, $M$11:$M$2510))</f>
        <v/>
      </c>
      <c r="T1264" s="21" t="str">
        <f t="array" ref="T1264">IF(OR($L1264="", $M1264=""), "", MAX(IF($L$11:$L$2510=$L1264, $M$11:$M$2510)))</f>
        <v/>
      </c>
      <c r="U1264" s="97"/>
      <c r="W1264" s="26" t="str">
        <f t="shared" si="212"/>
        <v/>
      </c>
      <c r="X1264" s="26" t="str">
        <f t="shared" si="213"/>
        <v/>
      </c>
      <c r="Z1264" s="48" t="str">
        <f>IFERROR(INDEX('Standard Runs'!$E$11:$E$65, MATCH($L1264, 'Standard Runs'!$D$11:$D$65, 0)), "")</f>
        <v/>
      </c>
      <c r="AB1264" s="26" t="str">
        <f t="shared" si="214"/>
        <v/>
      </c>
      <c r="AC1264" s="26" t="str">
        <f t="shared" si="215"/>
        <v/>
      </c>
      <c r="AE1264" s="26" t="str">
        <f t="shared" si="216"/>
        <v/>
      </c>
      <c r="AG1264" s="26" t="str">
        <f>IF($D1264="", "", COUNTIF($D$11:$D$2510, "&gt;"&amp;$D1264)+1+COUNTIF($D$11:$D1264, $D1264)-1)</f>
        <v/>
      </c>
      <c r="AH1264" s="92" t="str">
        <f t="shared" si="217"/>
        <v/>
      </c>
      <c r="AJ1264" s="26" t="str">
        <f t="shared" si="218"/>
        <v/>
      </c>
      <c r="AK1264" s="26" t="str">
        <f t="shared" si="219"/>
        <v/>
      </c>
    </row>
    <row r="1265" spans="1:37" x14ac:dyDescent="0.25">
      <c r="A1265" s="97"/>
      <c r="B1265" s="26" t="str">
        <f t="shared" si="209"/>
        <v/>
      </c>
      <c r="C1265" s="97"/>
      <c r="D1265" s="123"/>
      <c r="E1265" s="124"/>
      <c r="F1265" s="125"/>
      <c r="G1265" s="97"/>
      <c r="H1265" s="24" t="str">
        <f>IF($E1265="", "", IFERROR(ROUND($E1265*INDEX('Intro &amp; Setup'!$BY$8:$BY$9, MATCH($E$8, 'Intro &amp; Setup'!$BX$8:$BX$9, 0)), 2), ""))</f>
        <v/>
      </c>
      <c r="I1265" s="18" t="str">
        <f>IF(OR($E1265="", $F1265=""), "", IF($E$8='Intro &amp; Setup'!$BX$9, $F1265/$E1265, IF($H$8='Intro &amp; Setup'!$BX$9, $F1265/$H1265, "")))</f>
        <v/>
      </c>
      <c r="J1265" s="21" t="str">
        <f>IF(OR($E1265="", $F1265=""), "", IF($E$8='Intro &amp; Setup'!$BX$8, $F1265/$E1265, IF($H$8='Intro &amp; Setup'!$BX$8, $F1265/$H1265, "")))</f>
        <v/>
      </c>
      <c r="K1265" s="97"/>
      <c r="L1265" s="42" t="str">
        <f t="array" ref="L1265">IF($W1265="", "", IFERROR(INDEX('Standard Runs'!$D$11:$D$65, MATCH(1, ('Standard Runs'!$F$11:$F$65&lt;=E1265)*('Standard Runs'!$G$11:$G$65&gt;=E1265), 0)), ""))</f>
        <v/>
      </c>
      <c r="M1265" s="45" t="str">
        <f t="shared" si="210"/>
        <v/>
      </c>
      <c r="N1265" s="97"/>
      <c r="O1265" s="52" t="str">
        <f t="shared" si="211"/>
        <v/>
      </c>
      <c r="P1265" s="53" t="str">
        <f>IF(OR($L1265="", $M1265=""), "", COUNTIFS($L$11:$L$2510, $L1265, $M$11:$M$2510, "&lt;"&amp;$M1265)+1+COUNTIFS($L$11:$L1265, $L1265, $M$11:$M1265, $M1265)-1)</f>
        <v/>
      </c>
      <c r="Q1265" s="97"/>
      <c r="R1265" s="57" t="str">
        <f t="array" ref="R1265">IF(OR($L1265="", $M1265=""), "", MIN(IF($L$11:$L$2510=$L1265, $M$11:$M$2510)))</f>
        <v/>
      </c>
      <c r="S1265" s="18" t="str">
        <f t="array" ref="S1265">IF(OR($L1265="", $M1265=""), "", AVERAGEIF($L$11:$L$2510, $L1265, $M$11:$M$2510))</f>
        <v/>
      </c>
      <c r="T1265" s="21" t="str">
        <f t="array" ref="T1265">IF(OR($L1265="", $M1265=""), "", MAX(IF($L$11:$L$2510=$L1265, $M$11:$M$2510)))</f>
        <v/>
      </c>
      <c r="U1265" s="97"/>
      <c r="W1265" s="26" t="str">
        <f t="shared" si="212"/>
        <v/>
      </c>
      <c r="X1265" s="26" t="str">
        <f t="shared" si="213"/>
        <v/>
      </c>
      <c r="Z1265" s="48" t="str">
        <f>IFERROR(INDEX('Standard Runs'!$E$11:$E$65, MATCH($L1265, 'Standard Runs'!$D$11:$D$65, 0)), "")</f>
        <v/>
      </c>
      <c r="AB1265" s="26" t="str">
        <f t="shared" si="214"/>
        <v/>
      </c>
      <c r="AC1265" s="26" t="str">
        <f t="shared" si="215"/>
        <v/>
      </c>
      <c r="AE1265" s="26" t="str">
        <f t="shared" si="216"/>
        <v/>
      </c>
      <c r="AG1265" s="26" t="str">
        <f>IF($D1265="", "", COUNTIF($D$11:$D$2510, "&gt;"&amp;$D1265)+1+COUNTIF($D$11:$D1265, $D1265)-1)</f>
        <v/>
      </c>
      <c r="AH1265" s="92" t="str">
        <f t="shared" si="217"/>
        <v/>
      </c>
      <c r="AJ1265" s="26" t="str">
        <f t="shared" si="218"/>
        <v/>
      </c>
      <c r="AK1265" s="26" t="str">
        <f t="shared" si="219"/>
        <v/>
      </c>
    </row>
    <row r="1266" spans="1:37" x14ac:dyDescent="0.25">
      <c r="A1266" s="97"/>
      <c r="B1266" s="26" t="str">
        <f t="shared" si="209"/>
        <v/>
      </c>
      <c r="C1266" s="97"/>
      <c r="D1266" s="123"/>
      <c r="E1266" s="124"/>
      <c r="F1266" s="125"/>
      <c r="G1266" s="97"/>
      <c r="H1266" s="24" t="str">
        <f>IF($E1266="", "", IFERROR(ROUND($E1266*INDEX('Intro &amp; Setup'!$BY$8:$BY$9, MATCH($E$8, 'Intro &amp; Setup'!$BX$8:$BX$9, 0)), 2), ""))</f>
        <v/>
      </c>
      <c r="I1266" s="18" t="str">
        <f>IF(OR($E1266="", $F1266=""), "", IF($E$8='Intro &amp; Setup'!$BX$9, $F1266/$E1266, IF($H$8='Intro &amp; Setup'!$BX$9, $F1266/$H1266, "")))</f>
        <v/>
      </c>
      <c r="J1266" s="21" t="str">
        <f>IF(OR($E1266="", $F1266=""), "", IF($E$8='Intro &amp; Setup'!$BX$8, $F1266/$E1266, IF($H$8='Intro &amp; Setup'!$BX$8, $F1266/$H1266, "")))</f>
        <v/>
      </c>
      <c r="K1266" s="97"/>
      <c r="L1266" s="42" t="str">
        <f t="array" ref="L1266">IF($W1266="", "", IFERROR(INDEX('Standard Runs'!$D$11:$D$65, MATCH(1, ('Standard Runs'!$F$11:$F$65&lt;=E1266)*('Standard Runs'!$G$11:$G$65&gt;=E1266), 0)), ""))</f>
        <v/>
      </c>
      <c r="M1266" s="45" t="str">
        <f t="shared" si="210"/>
        <v/>
      </c>
      <c r="N1266" s="97"/>
      <c r="O1266" s="52" t="str">
        <f t="shared" si="211"/>
        <v/>
      </c>
      <c r="P1266" s="53" t="str">
        <f>IF(OR($L1266="", $M1266=""), "", COUNTIFS($L$11:$L$2510, $L1266, $M$11:$M$2510, "&lt;"&amp;$M1266)+1+COUNTIFS($L$11:$L1266, $L1266, $M$11:$M1266, $M1266)-1)</f>
        <v/>
      </c>
      <c r="Q1266" s="97"/>
      <c r="R1266" s="57" t="str">
        <f t="array" ref="R1266">IF(OR($L1266="", $M1266=""), "", MIN(IF($L$11:$L$2510=$L1266, $M$11:$M$2510)))</f>
        <v/>
      </c>
      <c r="S1266" s="18" t="str">
        <f t="array" ref="S1266">IF(OR($L1266="", $M1266=""), "", AVERAGEIF($L$11:$L$2510, $L1266, $M$11:$M$2510))</f>
        <v/>
      </c>
      <c r="T1266" s="21" t="str">
        <f t="array" ref="T1266">IF(OR($L1266="", $M1266=""), "", MAX(IF($L$11:$L$2510=$L1266, $M$11:$M$2510)))</f>
        <v/>
      </c>
      <c r="U1266" s="97"/>
      <c r="W1266" s="26" t="str">
        <f t="shared" si="212"/>
        <v/>
      </c>
      <c r="X1266" s="26" t="str">
        <f t="shared" si="213"/>
        <v/>
      </c>
      <c r="Z1266" s="48" t="str">
        <f>IFERROR(INDEX('Standard Runs'!$E$11:$E$65, MATCH($L1266, 'Standard Runs'!$D$11:$D$65, 0)), "")</f>
        <v/>
      </c>
      <c r="AB1266" s="26" t="str">
        <f t="shared" si="214"/>
        <v/>
      </c>
      <c r="AC1266" s="26" t="str">
        <f t="shared" si="215"/>
        <v/>
      </c>
      <c r="AE1266" s="26" t="str">
        <f t="shared" si="216"/>
        <v/>
      </c>
      <c r="AG1266" s="26" t="str">
        <f>IF($D1266="", "", COUNTIF($D$11:$D$2510, "&gt;"&amp;$D1266)+1+COUNTIF($D$11:$D1266, $D1266)-1)</f>
        <v/>
      </c>
      <c r="AH1266" s="92" t="str">
        <f t="shared" si="217"/>
        <v/>
      </c>
      <c r="AJ1266" s="26" t="str">
        <f t="shared" si="218"/>
        <v/>
      </c>
      <c r="AK1266" s="26" t="str">
        <f t="shared" si="219"/>
        <v/>
      </c>
    </row>
    <row r="1267" spans="1:37" x14ac:dyDescent="0.25">
      <c r="A1267" s="97"/>
      <c r="B1267" s="26" t="str">
        <f t="shared" si="209"/>
        <v/>
      </c>
      <c r="C1267" s="97"/>
      <c r="D1267" s="123"/>
      <c r="E1267" s="124"/>
      <c r="F1267" s="125"/>
      <c r="G1267" s="97"/>
      <c r="H1267" s="24" t="str">
        <f>IF($E1267="", "", IFERROR(ROUND($E1267*INDEX('Intro &amp; Setup'!$BY$8:$BY$9, MATCH($E$8, 'Intro &amp; Setup'!$BX$8:$BX$9, 0)), 2), ""))</f>
        <v/>
      </c>
      <c r="I1267" s="18" t="str">
        <f>IF(OR($E1267="", $F1267=""), "", IF($E$8='Intro &amp; Setup'!$BX$9, $F1267/$E1267, IF($H$8='Intro &amp; Setup'!$BX$9, $F1267/$H1267, "")))</f>
        <v/>
      </c>
      <c r="J1267" s="21" t="str">
        <f>IF(OR($E1267="", $F1267=""), "", IF($E$8='Intro &amp; Setup'!$BX$8, $F1267/$E1267, IF($H$8='Intro &amp; Setup'!$BX$8, $F1267/$H1267, "")))</f>
        <v/>
      </c>
      <c r="K1267" s="97"/>
      <c r="L1267" s="42" t="str">
        <f t="array" ref="L1267">IF($W1267="", "", IFERROR(INDEX('Standard Runs'!$D$11:$D$65, MATCH(1, ('Standard Runs'!$F$11:$F$65&lt;=E1267)*('Standard Runs'!$G$11:$G$65&gt;=E1267), 0)), ""))</f>
        <v/>
      </c>
      <c r="M1267" s="45" t="str">
        <f t="shared" si="210"/>
        <v/>
      </c>
      <c r="N1267" s="97"/>
      <c r="O1267" s="52" t="str">
        <f t="shared" si="211"/>
        <v/>
      </c>
      <c r="P1267" s="53" t="str">
        <f>IF(OR($L1267="", $M1267=""), "", COUNTIFS($L$11:$L$2510, $L1267, $M$11:$M$2510, "&lt;"&amp;$M1267)+1+COUNTIFS($L$11:$L1267, $L1267, $M$11:$M1267, $M1267)-1)</f>
        <v/>
      </c>
      <c r="Q1267" s="97"/>
      <c r="R1267" s="57" t="str">
        <f t="array" ref="R1267">IF(OR($L1267="", $M1267=""), "", MIN(IF($L$11:$L$2510=$L1267, $M$11:$M$2510)))</f>
        <v/>
      </c>
      <c r="S1267" s="18" t="str">
        <f t="array" ref="S1267">IF(OR($L1267="", $M1267=""), "", AVERAGEIF($L$11:$L$2510, $L1267, $M$11:$M$2510))</f>
        <v/>
      </c>
      <c r="T1267" s="21" t="str">
        <f t="array" ref="T1267">IF(OR($L1267="", $M1267=""), "", MAX(IF($L$11:$L$2510=$L1267, $M$11:$M$2510)))</f>
        <v/>
      </c>
      <c r="U1267" s="97"/>
      <c r="W1267" s="26" t="str">
        <f t="shared" si="212"/>
        <v/>
      </c>
      <c r="X1267" s="26" t="str">
        <f t="shared" si="213"/>
        <v/>
      </c>
      <c r="Z1267" s="48" t="str">
        <f>IFERROR(INDEX('Standard Runs'!$E$11:$E$65, MATCH($L1267, 'Standard Runs'!$D$11:$D$65, 0)), "")</f>
        <v/>
      </c>
      <c r="AB1267" s="26" t="str">
        <f t="shared" si="214"/>
        <v/>
      </c>
      <c r="AC1267" s="26" t="str">
        <f t="shared" si="215"/>
        <v/>
      </c>
      <c r="AE1267" s="26" t="str">
        <f t="shared" si="216"/>
        <v/>
      </c>
      <c r="AG1267" s="26" t="str">
        <f>IF($D1267="", "", COUNTIF($D$11:$D$2510, "&gt;"&amp;$D1267)+1+COUNTIF($D$11:$D1267, $D1267)-1)</f>
        <v/>
      </c>
      <c r="AH1267" s="92" t="str">
        <f t="shared" si="217"/>
        <v/>
      </c>
      <c r="AJ1267" s="26" t="str">
        <f t="shared" si="218"/>
        <v/>
      </c>
      <c r="AK1267" s="26" t="str">
        <f t="shared" si="219"/>
        <v/>
      </c>
    </row>
    <row r="1268" spans="1:37" x14ac:dyDescent="0.25">
      <c r="A1268" s="97"/>
      <c r="B1268" s="26" t="str">
        <f t="shared" si="209"/>
        <v/>
      </c>
      <c r="C1268" s="97"/>
      <c r="D1268" s="123"/>
      <c r="E1268" s="124"/>
      <c r="F1268" s="125"/>
      <c r="G1268" s="97"/>
      <c r="H1268" s="24" t="str">
        <f>IF($E1268="", "", IFERROR(ROUND($E1268*INDEX('Intro &amp; Setup'!$BY$8:$BY$9, MATCH($E$8, 'Intro &amp; Setup'!$BX$8:$BX$9, 0)), 2), ""))</f>
        <v/>
      </c>
      <c r="I1268" s="18" t="str">
        <f>IF(OR($E1268="", $F1268=""), "", IF($E$8='Intro &amp; Setup'!$BX$9, $F1268/$E1268, IF($H$8='Intro &amp; Setup'!$BX$9, $F1268/$H1268, "")))</f>
        <v/>
      </c>
      <c r="J1268" s="21" t="str">
        <f>IF(OR($E1268="", $F1268=""), "", IF($E$8='Intro &amp; Setup'!$BX$8, $F1268/$E1268, IF($H$8='Intro &amp; Setup'!$BX$8, $F1268/$H1268, "")))</f>
        <v/>
      </c>
      <c r="K1268" s="97"/>
      <c r="L1268" s="42" t="str">
        <f t="array" ref="L1268">IF($W1268="", "", IFERROR(INDEX('Standard Runs'!$D$11:$D$65, MATCH(1, ('Standard Runs'!$F$11:$F$65&lt;=E1268)*('Standard Runs'!$G$11:$G$65&gt;=E1268), 0)), ""))</f>
        <v/>
      </c>
      <c r="M1268" s="45" t="str">
        <f t="shared" si="210"/>
        <v/>
      </c>
      <c r="N1268" s="97"/>
      <c r="O1268" s="52" t="str">
        <f t="shared" si="211"/>
        <v/>
      </c>
      <c r="P1268" s="53" t="str">
        <f>IF(OR($L1268="", $M1268=""), "", COUNTIFS($L$11:$L$2510, $L1268, $M$11:$M$2510, "&lt;"&amp;$M1268)+1+COUNTIFS($L$11:$L1268, $L1268, $M$11:$M1268, $M1268)-1)</f>
        <v/>
      </c>
      <c r="Q1268" s="97"/>
      <c r="R1268" s="57" t="str">
        <f t="array" ref="R1268">IF(OR($L1268="", $M1268=""), "", MIN(IF($L$11:$L$2510=$L1268, $M$11:$M$2510)))</f>
        <v/>
      </c>
      <c r="S1268" s="18" t="str">
        <f t="array" ref="S1268">IF(OR($L1268="", $M1268=""), "", AVERAGEIF($L$11:$L$2510, $L1268, $M$11:$M$2510))</f>
        <v/>
      </c>
      <c r="T1268" s="21" t="str">
        <f t="array" ref="T1268">IF(OR($L1268="", $M1268=""), "", MAX(IF($L$11:$L$2510=$L1268, $M$11:$M$2510)))</f>
        <v/>
      </c>
      <c r="U1268" s="97"/>
      <c r="W1268" s="26" t="str">
        <f t="shared" si="212"/>
        <v/>
      </c>
      <c r="X1268" s="26" t="str">
        <f t="shared" si="213"/>
        <v/>
      </c>
      <c r="Z1268" s="48" t="str">
        <f>IFERROR(INDEX('Standard Runs'!$E$11:$E$65, MATCH($L1268, 'Standard Runs'!$D$11:$D$65, 0)), "")</f>
        <v/>
      </c>
      <c r="AB1268" s="26" t="str">
        <f t="shared" si="214"/>
        <v/>
      </c>
      <c r="AC1268" s="26" t="str">
        <f t="shared" si="215"/>
        <v/>
      </c>
      <c r="AE1268" s="26" t="str">
        <f t="shared" si="216"/>
        <v/>
      </c>
      <c r="AG1268" s="26" t="str">
        <f>IF($D1268="", "", COUNTIF($D$11:$D$2510, "&gt;"&amp;$D1268)+1+COUNTIF($D$11:$D1268, $D1268)-1)</f>
        <v/>
      </c>
      <c r="AH1268" s="92" t="str">
        <f t="shared" si="217"/>
        <v/>
      </c>
      <c r="AJ1268" s="26" t="str">
        <f t="shared" si="218"/>
        <v/>
      </c>
      <c r="AK1268" s="26" t="str">
        <f t="shared" si="219"/>
        <v/>
      </c>
    </row>
    <row r="1269" spans="1:37" x14ac:dyDescent="0.25">
      <c r="A1269" s="97"/>
      <c r="B1269" s="26" t="str">
        <f t="shared" si="209"/>
        <v/>
      </c>
      <c r="C1269" s="97"/>
      <c r="D1269" s="123"/>
      <c r="E1269" s="124"/>
      <c r="F1269" s="125"/>
      <c r="G1269" s="97"/>
      <c r="H1269" s="24" t="str">
        <f>IF($E1269="", "", IFERROR(ROUND($E1269*INDEX('Intro &amp; Setup'!$BY$8:$BY$9, MATCH($E$8, 'Intro &amp; Setup'!$BX$8:$BX$9, 0)), 2), ""))</f>
        <v/>
      </c>
      <c r="I1269" s="18" t="str">
        <f>IF(OR($E1269="", $F1269=""), "", IF($E$8='Intro &amp; Setup'!$BX$9, $F1269/$E1269, IF($H$8='Intro &amp; Setup'!$BX$9, $F1269/$H1269, "")))</f>
        <v/>
      </c>
      <c r="J1269" s="21" t="str">
        <f>IF(OR($E1269="", $F1269=""), "", IF($E$8='Intro &amp; Setup'!$BX$8, $F1269/$E1269, IF($H$8='Intro &amp; Setup'!$BX$8, $F1269/$H1269, "")))</f>
        <v/>
      </c>
      <c r="K1269" s="97"/>
      <c r="L1269" s="42" t="str">
        <f t="array" ref="L1269">IF($W1269="", "", IFERROR(INDEX('Standard Runs'!$D$11:$D$65, MATCH(1, ('Standard Runs'!$F$11:$F$65&lt;=E1269)*('Standard Runs'!$G$11:$G$65&gt;=E1269), 0)), ""))</f>
        <v/>
      </c>
      <c r="M1269" s="45" t="str">
        <f t="shared" si="210"/>
        <v/>
      </c>
      <c r="N1269" s="97"/>
      <c r="O1269" s="52" t="str">
        <f t="shared" si="211"/>
        <v/>
      </c>
      <c r="P1269" s="53" t="str">
        <f>IF(OR($L1269="", $M1269=""), "", COUNTIFS($L$11:$L$2510, $L1269, $M$11:$M$2510, "&lt;"&amp;$M1269)+1+COUNTIFS($L$11:$L1269, $L1269, $M$11:$M1269, $M1269)-1)</f>
        <v/>
      </c>
      <c r="Q1269" s="97"/>
      <c r="R1269" s="57" t="str">
        <f t="array" ref="R1269">IF(OR($L1269="", $M1269=""), "", MIN(IF($L$11:$L$2510=$L1269, $M$11:$M$2510)))</f>
        <v/>
      </c>
      <c r="S1269" s="18" t="str">
        <f t="array" ref="S1269">IF(OR($L1269="", $M1269=""), "", AVERAGEIF($L$11:$L$2510, $L1269, $M$11:$M$2510))</f>
        <v/>
      </c>
      <c r="T1269" s="21" t="str">
        <f t="array" ref="T1269">IF(OR($L1269="", $M1269=""), "", MAX(IF($L$11:$L$2510=$L1269, $M$11:$M$2510)))</f>
        <v/>
      </c>
      <c r="U1269" s="97"/>
      <c r="W1269" s="26" t="str">
        <f t="shared" si="212"/>
        <v/>
      </c>
      <c r="X1269" s="26" t="str">
        <f t="shared" si="213"/>
        <v/>
      </c>
      <c r="Z1269" s="48" t="str">
        <f>IFERROR(INDEX('Standard Runs'!$E$11:$E$65, MATCH($L1269, 'Standard Runs'!$D$11:$D$65, 0)), "")</f>
        <v/>
      </c>
      <c r="AB1269" s="26" t="str">
        <f t="shared" si="214"/>
        <v/>
      </c>
      <c r="AC1269" s="26" t="str">
        <f t="shared" si="215"/>
        <v/>
      </c>
      <c r="AE1269" s="26" t="str">
        <f t="shared" si="216"/>
        <v/>
      </c>
      <c r="AG1269" s="26" t="str">
        <f>IF($D1269="", "", COUNTIF($D$11:$D$2510, "&gt;"&amp;$D1269)+1+COUNTIF($D$11:$D1269, $D1269)-1)</f>
        <v/>
      </c>
      <c r="AH1269" s="92" t="str">
        <f t="shared" si="217"/>
        <v/>
      </c>
      <c r="AJ1269" s="26" t="str">
        <f t="shared" si="218"/>
        <v/>
      </c>
      <c r="AK1269" s="26" t="str">
        <f t="shared" si="219"/>
        <v/>
      </c>
    </row>
    <row r="1270" spans="1:37" x14ac:dyDescent="0.25">
      <c r="A1270" s="97"/>
      <c r="B1270" s="26" t="str">
        <f t="shared" si="209"/>
        <v/>
      </c>
      <c r="C1270" s="97"/>
      <c r="D1270" s="123"/>
      <c r="E1270" s="124"/>
      <c r="F1270" s="125"/>
      <c r="G1270" s="97"/>
      <c r="H1270" s="24" t="str">
        <f>IF($E1270="", "", IFERROR(ROUND($E1270*INDEX('Intro &amp; Setup'!$BY$8:$BY$9, MATCH($E$8, 'Intro &amp; Setup'!$BX$8:$BX$9, 0)), 2), ""))</f>
        <v/>
      </c>
      <c r="I1270" s="18" t="str">
        <f>IF(OR($E1270="", $F1270=""), "", IF($E$8='Intro &amp; Setup'!$BX$9, $F1270/$E1270, IF($H$8='Intro &amp; Setup'!$BX$9, $F1270/$H1270, "")))</f>
        <v/>
      </c>
      <c r="J1270" s="21" t="str">
        <f>IF(OR($E1270="", $F1270=""), "", IF($E$8='Intro &amp; Setup'!$BX$8, $F1270/$E1270, IF($H$8='Intro &amp; Setup'!$BX$8, $F1270/$H1270, "")))</f>
        <v/>
      </c>
      <c r="K1270" s="97"/>
      <c r="L1270" s="42" t="str">
        <f t="array" ref="L1270">IF($W1270="", "", IFERROR(INDEX('Standard Runs'!$D$11:$D$65, MATCH(1, ('Standard Runs'!$F$11:$F$65&lt;=E1270)*('Standard Runs'!$G$11:$G$65&gt;=E1270), 0)), ""))</f>
        <v/>
      </c>
      <c r="M1270" s="45" t="str">
        <f t="shared" si="210"/>
        <v/>
      </c>
      <c r="N1270" s="97"/>
      <c r="O1270" s="52" t="str">
        <f t="shared" si="211"/>
        <v/>
      </c>
      <c r="P1270" s="53" t="str">
        <f>IF(OR($L1270="", $M1270=""), "", COUNTIFS($L$11:$L$2510, $L1270, $M$11:$M$2510, "&lt;"&amp;$M1270)+1+COUNTIFS($L$11:$L1270, $L1270, $M$11:$M1270, $M1270)-1)</f>
        <v/>
      </c>
      <c r="Q1270" s="97"/>
      <c r="R1270" s="57" t="str">
        <f t="array" ref="R1270">IF(OR($L1270="", $M1270=""), "", MIN(IF($L$11:$L$2510=$L1270, $M$11:$M$2510)))</f>
        <v/>
      </c>
      <c r="S1270" s="18" t="str">
        <f t="array" ref="S1270">IF(OR($L1270="", $M1270=""), "", AVERAGEIF($L$11:$L$2510, $L1270, $M$11:$M$2510))</f>
        <v/>
      </c>
      <c r="T1270" s="21" t="str">
        <f t="array" ref="T1270">IF(OR($L1270="", $M1270=""), "", MAX(IF($L$11:$L$2510=$L1270, $M$11:$M$2510)))</f>
        <v/>
      </c>
      <c r="U1270" s="97"/>
      <c r="W1270" s="26" t="str">
        <f t="shared" si="212"/>
        <v/>
      </c>
      <c r="X1270" s="26" t="str">
        <f t="shared" si="213"/>
        <v/>
      </c>
      <c r="Z1270" s="48" t="str">
        <f>IFERROR(INDEX('Standard Runs'!$E$11:$E$65, MATCH($L1270, 'Standard Runs'!$D$11:$D$65, 0)), "")</f>
        <v/>
      </c>
      <c r="AB1270" s="26" t="str">
        <f t="shared" si="214"/>
        <v/>
      </c>
      <c r="AC1270" s="26" t="str">
        <f t="shared" si="215"/>
        <v/>
      </c>
      <c r="AE1270" s="26" t="str">
        <f t="shared" si="216"/>
        <v/>
      </c>
      <c r="AG1270" s="26" t="str">
        <f>IF($D1270="", "", COUNTIF($D$11:$D$2510, "&gt;"&amp;$D1270)+1+COUNTIF($D$11:$D1270, $D1270)-1)</f>
        <v/>
      </c>
      <c r="AH1270" s="92" t="str">
        <f t="shared" si="217"/>
        <v/>
      </c>
      <c r="AJ1270" s="26" t="str">
        <f t="shared" si="218"/>
        <v/>
      </c>
      <c r="AK1270" s="26" t="str">
        <f t="shared" si="219"/>
        <v/>
      </c>
    </row>
    <row r="1271" spans="1:37" x14ac:dyDescent="0.25">
      <c r="A1271" s="97"/>
      <c r="B1271" s="26" t="str">
        <f t="shared" si="209"/>
        <v/>
      </c>
      <c r="C1271" s="97"/>
      <c r="D1271" s="123"/>
      <c r="E1271" s="124"/>
      <c r="F1271" s="125"/>
      <c r="G1271" s="97"/>
      <c r="H1271" s="24" t="str">
        <f>IF($E1271="", "", IFERROR(ROUND($E1271*INDEX('Intro &amp; Setup'!$BY$8:$BY$9, MATCH($E$8, 'Intro &amp; Setup'!$BX$8:$BX$9, 0)), 2), ""))</f>
        <v/>
      </c>
      <c r="I1271" s="18" t="str">
        <f>IF(OR($E1271="", $F1271=""), "", IF($E$8='Intro &amp; Setup'!$BX$9, $F1271/$E1271, IF($H$8='Intro &amp; Setup'!$BX$9, $F1271/$H1271, "")))</f>
        <v/>
      </c>
      <c r="J1271" s="21" t="str">
        <f>IF(OR($E1271="", $F1271=""), "", IF($E$8='Intro &amp; Setup'!$BX$8, $F1271/$E1271, IF($H$8='Intro &amp; Setup'!$BX$8, $F1271/$H1271, "")))</f>
        <v/>
      </c>
      <c r="K1271" s="97"/>
      <c r="L1271" s="42" t="str">
        <f t="array" ref="L1271">IF($W1271="", "", IFERROR(INDEX('Standard Runs'!$D$11:$D$65, MATCH(1, ('Standard Runs'!$F$11:$F$65&lt;=E1271)*('Standard Runs'!$G$11:$G$65&gt;=E1271), 0)), ""))</f>
        <v/>
      </c>
      <c r="M1271" s="45" t="str">
        <f t="shared" si="210"/>
        <v/>
      </c>
      <c r="N1271" s="97"/>
      <c r="O1271" s="52" t="str">
        <f t="shared" si="211"/>
        <v/>
      </c>
      <c r="P1271" s="53" t="str">
        <f>IF(OR($L1271="", $M1271=""), "", COUNTIFS($L$11:$L$2510, $L1271, $M$11:$M$2510, "&lt;"&amp;$M1271)+1+COUNTIFS($L$11:$L1271, $L1271, $M$11:$M1271, $M1271)-1)</f>
        <v/>
      </c>
      <c r="Q1271" s="97"/>
      <c r="R1271" s="57" t="str">
        <f t="array" ref="R1271">IF(OR($L1271="", $M1271=""), "", MIN(IF($L$11:$L$2510=$L1271, $M$11:$M$2510)))</f>
        <v/>
      </c>
      <c r="S1271" s="18" t="str">
        <f t="array" ref="S1271">IF(OR($L1271="", $M1271=""), "", AVERAGEIF($L$11:$L$2510, $L1271, $M$11:$M$2510))</f>
        <v/>
      </c>
      <c r="T1271" s="21" t="str">
        <f t="array" ref="T1271">IF(OR($L1271="", $M1271=""), "", MAX(IF($L$11:$L$2510=$L1271, $M$11:$M$2510)))</f>
        <v/>
      </c>
      <c r="U1271" s="97"/>
      <c r="W1271" s="26" t="str">
        <f t="shared" si="212"/>
        <v/>
      </c>
      <c r="X1271" s="26" t="str">
        <f t="shared" si="213"/>
        <v/>
      </c>
      <c r="Z1271" s="48" t="str">
        <f>IFERROR(INDEX('Standard Runs'!$E$11:$E$65, MATCH($L1271, 'Standard Runs'!$D$11:$D$65, 0)), "")</f>
        <v/>
      </c>
      <c r="AB1271" s="26" t="str">
        <f t="shared" si="214"/>
        <v/>
      </c>
      <c r="AC1271" s="26" t="str">
        <f t="shared" si="215"/>
        <v/>
      </c>
      <c r="AE1271" s="26" t="str">
        <f t="shared" si="216"/>
        <v/>
      </c>
      <c r="AG1271" s="26" t="str">
        <f>IF($D1271="", "", COUNTIF($D$11:$D$2510, "&gt;"&amp;$D1271)+1+COUNTIF($D$11:$D1271, $D1271)-1)</f>
        <v/>
      </c>
      <c r="AH1271" s="92" t="str">
        <f t="shared" si="217"/>
        <v/>
      </c>
      <c r="AJ1271" s="26" t="str">
        <f t="shared" si="218"/>
        <v/>
      </c>
      <c r="AK1271" s="26" t="str">
        <f t="shared" si="219"/>
        <v/>
      </c>
    </row>
    <row r="1272" spans="1:37" x14ac:dyDescent="0.25">
      <c r="A1272" s="97"/>
      <c r="B1272" s="26" t="str">
        <f t="shared" si="209"/>
        <v/>
      </c>
      <c r="C1272" s="97"/>
      <c r="D1272" s="123"/>
      <c r="E1272" s="124"/>
      <c r="F1272" s="125"/>
      <c r="G1272" s="97"/>
      <c r="H1272" s="24" t="str">
        <f>IF($E1272="", "", IFERROR(ROUND($E1272*INDEX('Intro &amp; Setup'!$BY$8:$BY$9, MATCH($E$8, 'Intro &amp; Setup'!$BX$8:$BX$9, 0)), 2), ""))</f>
        <v/>
      </c>
      <c r="I1272" s="18" t="str">
        <f>IF(OR($E1272="", $F1272=""), "", IF($E$8='Intro &amp; Setup'!$BX$9, $F1272/$E1272, IF($H$8='Intro &amp; Setup'!$BX$9, $F1272/$H1272, "")))</f>
        <v/>
      </c>
      <c r="J1272" s="21" t="str">
        <f>IF(OR($E1272="", $F1272=""), "", IF($E$8='Intro &amp; Setup'!$BX$8, $F1272/$E1272, IF($H$8='Intro &amp; Setup'!$BX$8, $F1272/$H1272, "")))</f>
        <v/>
      </c>
      <c r="K1272" s="97"/>
      <c r="L1272" s="42" t="str">
        <f t="array" ref="L1272">IF($W1272="", "", IFERROR(INDEX('Standard Runs'!$D$11:$D$65, MATCH(1, ('Standard Runs'!$F$11:$F$65&lt;=E1272)*('Standard Runs'!$G$11:$G$65&gt;=E1272), 0)), ""))</f>
        <v/>
      </c>
      <c r="M1272" s="45" t="str">
        <f t="shared" si="210"/>
        <v/>
      </c>
      <c r="N1272" s="97"/>
      <c r="O1272" s="52" t="str">
        <f t="shared" si="211"/>
        <v/>
      </c>
      <c r="P1272" s="53" t="str">
        <f>IF(OR($L1272="", $M1272=""), "", COUNTIFS($L$11:$L$2510, $L1272, $M$11:$M$2510, "&lt;"&amp;$M1272)+1+COUNTIFS($L$11:$L1272, $L1272, $M$11:$M1272, $M1272)-1)</f>
        <v/>
      </c>
      <c r="Q1272" s="97"/>
      <c r="R1272" s="57" t="str">
        <f t="array" ref="R1272">IF(OR($L1272="", $M1272=""), "", MIN(IF($L$11:$L$2510=$L1272, $M$11:$M$2510)))</f>
        <v/>
      </c>
      <c r="S1272" s="18" t="str">
        <f t="array" ref="S1272">IF(OR($L1272="", $M1272=""), "", AVERAGEIF($L$11:$L$2510, $L1272, $M$11:$M$2510))</f>
        <v/>
      </c>
      <c r="T1272" s="21" t="str">
        <f t="array" ref="T1272">IF(OR($L1272="", $M1272=""), "", MAX(IF($L$11:$L$2510=$L1272, $M$11:$M$2510)))</f>
        <v/>
      </c>
      <c r="U1272" s="97"/>
      <c r="W1272" s="26" t="str">
        <f t="shared" si="212"/>
        <v/>
      </c>
      <c r="X1272" s="26" t="str">
        <f t="shared" si="213"/>
        <v/>
      </c>
      <c r="Z1272" s="48" t="str">
        <f>IFERROR(INDEX('Standard Runs'!$E$11:$E$65, MATCH($L1272, 'Standard Runs'!$D$11:$D$65, 0)), "")</f>
        <v/>
      </c>
      <c r="AB1272" s="26" t="str">
        <f t="shared" si="214"/>
        <v/>
      </c>
      <c r="AC1272" s="26" t="str">
        <f t="shared" si="215"/>
        <v/>
      </c>
      <c r="AE1272" s="26" t="str">
        <f t="shared" si="216"/>
        <v/>
      </c>
      <c r="AG1272" s="26" t="str">
        <f>IF($D1272="", "", COUNTIF($D$11:$D$2510, "&gt;"&amp;$D1272)+1+COUNTIF($D$11:$D1272, $D1272)-1)</f>
        <v/>
      </c>
      <c r="AH1272" s="92" t="str">
        <f t="shared" si="217"/>
        <v/>
      </c>
      <c r="AJ1272" s="26" t="str">
        <f t="shared" si="218"/>
        <v/>
      </c>
      <c r="AK1272" s="26" t="str">
        <f t="shared" si="219"/>
        <v/>
      </c>
    </row>
    <row r="1273" spans="1:37" x14ac:dyDescent="0.25">
      <c r="A1273" s="97"/>
      <c r="B1273" s="26" t="str">
        <f t="shared" si="209"/>
        <v/>
      </c>
      <c r="C1273" s="97"/>
      <c r="D1273" s="123"/>
      <c r="E1273" s="124"/>
      <c r="F1273" s="125"/>
      <c r="G1273" s="97"/>
      <c r="H1273" s="24" t="str">
        <f>IF($E1273="", "", IFERROR(ROUND($E1273*INDEX('Intro &amp; Setup'!$BY$8:$BY$9, MATCH($E$8, 'Intro &amp; Setup'!$BX$8:$BX$9, 0)), 2), ""))</f>
        <v/>
      </c>
      <c r="I1273" s="18" t="str">
        <f>IF(OR($E1273="", $F1273=""), "", IF($E$8='Intro &amp; Setup'!$BX$9, $F1273/$E1273, IF($H$8='Intro &amp; Setup'!$BX$9, $F1273/$H1273, "")))</f>
        <v/>
      </c>
      <c r="J1273" s="21" t="str">
        <f>IF(OR($E1273="", $F1273=""), "", IF($E$8='Intro &amp; Setup'!$BX$8, $F1273/$E1273, IF($H$8='Intro &amp; Setup'!$BX$8, $F1273/$H1273, "")))</f>
        <v/>
      </c>
      <c r="K1273" s="97"/>
      <c r="L1273" s="42" t="str">
        <f t="array" ref="L1273">IF($W1273="", "", IFERROR(INDEX('Standard Runs'!$D$11:$D$65, MATCH(1, ('Standard Runs'!$F$11:$F$65&lt;=E1273)*('Standard Runs'!$G$11:$G$65&gt;=E1273), 0)), ""))</f>
        <v/>
      </c>
      <c r="M1273" s="45" t="str">
        <f t="shared" si="210"/>
        <v/>
      </c>
      <c r="N1273" s="97"/>
      <c r="O1273" s="52" t="str">
        <f t="shared" si="211"/>
        <v/>
      </c>
      <c r="P1273" s="53" t="str">
        <f>IF(OR($L1273="", $M1273=""), "", COUNTIFS($L$11:$L$2510, $L1273, $M$11:$M$2510, "&lt;"&amp;$M1273)+1+COUNTIFS($L$11:$L1273, $L1273, $M$11:$M1273, $M1273)-1)</f>
        <v/>
      </c>
      <c r="Q1273" s="97"/>
      <c r="R1273" s="57" t="str">
        <f t="array" ref="R1273">IF(OR($L1273="", $M1273=""), "", MIN(IF($L$11:$L$2510=$L1273, $M$11:$M$2510)))</f>
        <v/>
      </c>
      <c r="S1273" s="18" t="str">
        <f t="array" ref="S1273">IF(OR($L1273="", $M1273=""), "", AVERAGEIF($L$11:$L$2510, $L1273, $M$11:$M$2510))</f>
        <v/>
      </c>
      <c r="T1273" s="21" t="str">
        <f t="array" ref="T1273">IF(OR($L1273="", $M1273=""), "", MAX(IF($L$11:$L$2510=$L1273, $M$11:$M$2510)))</f>
        <v/>
      </c>
      <c r="U1273" s="97"/>
      <c r="W1273" s="26" t="str">
        <f t="shared" si="212"/>
        <v/>
      </c>
      <c r="X1273" s="26" t="str">
        <f t="shared" si="213"/>
        <v/>
      </c>
      <c r="Z1273" s="48" t="str">
        <f>IFERROR(INDEX('Standard Runs'!$E$11:$E$65, MATCH($L1273, 'Standard Runs'!$D$11:$D$65, 0)), "")</f>
        <v/>
      </c>
      <c r="AB1273" s="26" t="str">
        <f t="shared" si="214"/>
        <v/>
      </c>
      <c r="AC1273" s="26" t="str">
        <f t="shared" si="215"/>
        <v/>
      </c>
      <c r="AE1273" s="26" t="str">
        <f t="shared" si="216"/>
        <v/>
      </c>
      <c r="AG1273" s="26" t="str">
        <f>IF($D1273="", "", COUNTIF($D$11:$D$2510, "&gt;"&amp;$D1273)+1+COUNTIF($D$11:$D1273, $D1273)-1)</f>
        <v/>
      </c>
      <c r="AH1273" s="92" t="str">
        <f t="shared" si="217"/>
        <v/>
      </c>
      <c r="AJ1273" s="26" t="str">
        <f t="shared" si="218"/>
        <v/>
      </c>
      <c r="AK1273" s="26" t="str">
        <f t="shared" si="219"/>
        <v/>
      </c>
    </row>
    <row r="1274" spans="1:37" x14ac:dyDescent="0.25">
      <c r="A1274" s="97"/>
      <c r="B1274" s="26" t="str">
        <f t="shared" si="209"/>
        <v/>
      </c>
      <c r="C1274" s="97"/>
      <c r="D1274" s="123"/>
      <c r="E1274" s="124"/>
      <c r="F1274" s="125"/>
      <c r="G1274" s="97"/>
      <c r="H1274" s="24" t="str">
        <f>IF($E1274="", "", IFERROR(ROUND($E1274*INDEX('Intro &amp; Setup'!$BY$8:$BY$9, MATCH($E$8, 'Intro &amp; Setup'!$BX$8:$BX$9, 0)), 2), ""))</f>
        <v/>
      </c>
      <c r="I1274" s="18" t="str">
        <f>IF(OR($E1274="", $F1274=""), "", IF($E$8='Intro &amp; Setup'!$BX$9, $F1274/$E1274, IF($H$8='Intro &amp; Setup'!$BX$9, $F1274/$H1274, "")))</f>
        <v/>
      </c>
      <c r="J1274" s="21" t="str">
        <f>IF(OR($E1274="", $F1274=""), "", IF($E$8='Intro &amp; Setup'!$BX$8, $F1274/$E1274, IF($H$8='Intro &amp; Setup'!$BX$8, $F1274/$H1274, "")))</f>
        <v/>
      </c>
      <c r="K1274" s="97"/>
      <c r="L1274" s="42" t="str">
        <f t="array" ref="L1274">IF($W1274="", "", IFERROR(INDEX('Standard Runs'!$D$11:$D$65, MATCH(1, ('Standard Runs'!$F$11:$F$65&lt;=E1274)*('Standard Runs'!$G$11:$G$65&gt;=E1274), 0)), ""))</f>
        <v/>
      </c>
      <c r="M1274" s="45" t="str">
        <f t="shared" si="210"/>
        <v/>
      </c>
      <c r="N1274" s="97"/>
      <c r="O1274" s="52" t="str">
        <f t="shared" si="211"/>
        <v/>
      </c>
      <c r="P1274" s="53" t="str">
        <f>IF(OR($L1274="", $M1274=""), "", COUNTIFS($L$11:$L$2510, $L1274, $M$11:$M$2510, "&lt;"&amp;$M1274)+1+COUNTIFS($L$11:$L1274, $L1274, $M$11:$M1274, $M1274)-1)</f>
        <v/>
      </c>
      <c r="Q1274" s="97"/>
      <c r="R1274" s="57" t="str">
        <f t="array" ref="R1274">IF(OR($L1274="", $M1274=""), "", MIN(IF($L$11:$L$2510=$L1274, $M$11:$M$2510)))</f>
        <v/>
      </c>
      <c r="S1274" s="18" t="str">
        <f t="array" ref="S1274">IF(OR($L1274="", $M1274=""), "", AVERAGEIF($L$11:$L$2510, $L1274, $M$11:$M$2510))</f>
        <v/>
      </c>
      <c r="T1274" s="21" t="str">
        <f t="array" ref="T1274">IF(OR($L1274="", $M1274=""), "", MAX(IF($L$11:$L$2510=$L1274, $M$11:$M$2510)))</f>
        <v/>
      </c>
      <c r="U1274" s="97"/>
      <c r="W1274" s="26" t="str">
        <f t="shared" si="212"/>
        <v/>
      </c>
      <c r="X1274" s="26" t="str">
        <f t="shared" si="213"/>
        <v/>
      </c>
      <c r="Z1274" s="48" t="str">
        <f>IFERROR(INDEX('Standard Runs'!$E$11:$E$65, MATCH($L1274, 'Standard Runs'!$D$11:$D$65, 0)), "")</f>
        <v/>
      </c>
      <c r="AB1274" s="26" t="str">
        <f t="shared" si="214"/>
        <v/>
      </c>
      <c r="AC1274" s="26" t="str">
        <f t="shared" si="215"/>
        <v/>
      </c>
      <c r="AE1274" s="26" t="str">
        <f t="shared" si="216"/>
        <v/>
      </c>
      <c r="AG1274" s="26" t="str">
        <f>IF($D1274="", "", COUNTIF($D$11:$D$2510, "&gt;"&amp;$D1274)+1+COUNTIF($D$11:$D1274, $D1274)-1)</f>
        <v/>
      </c>
      <c r="AH1274" s="92" t="str">
        <f t="shared" si="217"/>
        <v/>
      </c>
      <c r="AJ1274" s="26" t="str">
        <f t="shared" si="218"/>
        <v/>
      </c>
      <c r="AK1274" s="26" t="str">
        <f t="shared" si="219"/>
        <v/>
      </c>
    </row>
    <row r="1275" spans="1:37" x14ac:dyDescent="0.25">
      <c r="A1275" s="97"/>
      <c r="B1275" s="26" t="str">
        <f t="shared" si="209"/>
        <v/>
      </c>
      <c r="C1275" s="97"/>
      <c r="D1275" s="123"/>
      <c r="E1275" s="124"/>
      <c r="F1275" s="125"/>
      <c r="G1275" s="97"/>
      <c r="H1275" s="24" t="str">
        <f>IF($E1275="", "", IFERROR(ROUND($E1275*INDEX('Intro &amp; Setup'!$BY$8:$BY$9, MATCH($E$8, 'Intro &amp; Setup'!$BX$8:$BX$9, 0)), 2), ""))</f>
        <v/>
      </c>
      <c r="I1275" s="18" t="str">
        <f>IF(OR($E1275="", $F1275=""), "", IF($E$8='Intro &amp; Setup'!$BX$9, $F1275/$E1275, IF($H$8='Intro &amp; Setup'!$BX$9, $F1275/$H1275, "")))</f>
        <v/>
      </c>
      <c r="J1275" s="21" t="str">
        <f>IF(OR($E1275="", $F1275=""), "", IF($E$8='Intro &amp; Setup'!$BX$8, $F1275/$E1275, IF($H$8='Intro &amp; Setup'!$BX$8, $F1275/$H1275, "")))</f>
        <v/>
      </c>
      <c r="K1275" s="97"/>
      <c r="L1275" s="42" t="str">
        <f t="array" ref="L1275">IF($W1275="", "", IFERROR(INDEX('Standard Runs'!$D$11:$D$65, MATCH(1, ('Standard Runs'!$F$11:$F$65&lt;=E1275)*('Standard Runs'!$G$11:$G$65&gt;=E1275), 0)), ""))</f>
        <v/>
      </c>
      <c r="M1275" s="45" t="str">
        <f t="shared" si="210"/>
        <v/>
      </c>
      <c r="N1275" s="97"/>
      <c r="O1275" s="52" t="str">
        <f t="shared" si="211"/>
        <v/>
      </c>
      <c r="P1275" s="53" t="str">
        <f>IF(OR($L1275="", $M1275=""), "", COUNTIFS($L$11:$L$2510, $L1275, $M$11:$M$2510, "&lt;"&amp;$M1275)+1+COUNTIFS($L$11:$L1275, $L1275, $M$11:$M1275, $M1275)-1)</f>
        <v/>
      </c>
      <c r="Q1275" s="97"/>
      <c r="R1275" s="57" t="str">
        <f t="array" ref="R1275">IF(OR($L1275="", $M1275=""), "", MIN(IF($L$11:$L$2510=$L1275, $M$11:$M$2510)))</f>
        <v/>
      </c>
      <c r="S1275" s="18" t="str">
        <f t="array" ref="S1275">IF(OR($L1275="", $M1275=""), "", AVERAGEIF($L$11:$L$2510, $L1275, $M$11:$M$2510))</f>
        <v/>
      </c>
      <c r="T1275" s="21" t="str">
        <f t="array" ref="T1275">IF(OR($L1275="", $M1275=""), "", MAX(IF($L$11:$L$2510=$L1275, $M$11:$M$2510)))</f>
        <v/>
      </c>
      <c r="U1275" s="97"/>
      <c r="W1275" s="26" t="str">
        <f t="shared" si="212"/>
        <v/>
      </c>
      <c r="X1275" s="26" t="str">
        <f t="shared" si="213"/>
        <v/>
      </c>
      <c r="Z1275" s="48" t="str">
        <f>IFERROR(INDEX('Standard Runs'!$E$11:$E$65, MATCH($L1275, 'Standard Runs'!$D$11:$D$65, 0)), "")</f>
        <v/>
      </c>
      <c r="AB1275" s="26" t="str">
        <f t="shared" si="214"/>
        <v/>
      </c>
      <c r="AC1275" s="26" t="str">
        <f t="shared" si="215"/>
        <v/>
      </c>
      <c r="AE1275" s="26" t="str">
        <f t="shared" si="216"/>
        <v/>
      </c>
      <c r="AG1275" s="26" t="str">
        <f>IF($D1275="", "", COUNTIF($D$11:$D$2510, "&gt;"&amp;$D1275)+1+COUNTIF($D$11:$D1275, $D1275)-1)</f>
        <v/>
      </c>
      <c r="AH1275" s="92" t="str">
        <f t="shared" si="217"/>
        <v/>
      </c>
      <c r="AJ1275" s="26" t="str">
        <f t="shared" si="218"/>
        <v/>
      </c>
      <c r="AK1275" s="26" t="str">
        <f t="shared" si="219"/>
        <v/>
      </c>
    </row>
    <row r="1276" spans="1:37" x14ac:dyDescent="0.25">
      <c r="A1276" s="97"/>
      <c r="B1276" s="26" t="str">
        <f t="shared" si="209"/>
        <v/>
      </c>
      <c r="C1276" s="97"/>
      <c r="D1276" s="123"/>
      <c r="E1276" s="124"/>
      <c r="F1276" s="125"/>
      <c r="G1276" s="97"/>
      <c r="H1276" s="24" t="str">
        <f>IF($E1276="", "", IFERROR(ROUND($E1276*INDEX('Intro &amp; Setup'!$BY$8:$BY$9, MATCH($E$8, 'Intro &amp; Setup'!$BX$8:$BX$9, 0)), 2), ""))</f>
        <v/>
      </c>
      <c r="I1276" s="18" t="str">
        <f>IF(OR($E1276="", $F1276=""), "", IF($E$8='Intro &amp; Setup'!$BX$9, $F1276/$E1276, IF($H$8='Intro &amp; Setup'!$BX$9, $F1276/$H1276, "")))</f>
        <v/>
      </c>
      <c r="J1276" s="21" t="str">
        <f>IF(OR($E1276="", $F1276=""), "", IF($E$8='Intro &amp; Setup'!$BX$8, $F1276/$E1276, IF($H$8='Intro &amp; Setup'!$BX$8, $F1276/$H1276, "")))</f>
        <v/>
      </c>
      <c r="K1276" s="97"/>
      <c r="L1276" s="42" t="str">
        <f t="array" ref="L1276">IF($W1276="", "", IFERROR(INDEX('Standard Runs'!$D$11:$D$65, MATCH(1, ('Standard Runs'!$F$11:$F$65&lt;=E1276)*('Standard Runs'!$G$11:$G$65&gt;=E1276), 0)), ""))</f>
        <v/>
      </c>
      <c r="M1276" s="45" t="str">
        <f t="shared" si="210"/>
        <v/>
      </c>
      <c r="N1276" s="97"/>
      <c r="O1276" s="52" t="str">
        <f t="shared" si="211"/>
        <v/>
      </c>
      <c r="P1276" s="53" t="str">
        <f>IF(OR($L1276="", $M1276=""), "", COUNTIFS($L$11:$L$2510, $L1276, $M$11:$M$2510, "&lt;"&amp;$M1276)+1+COUNTIFS($L$11:$L1276, $L1276, $M$11:$M1276, $M1276)-1)</f>
        <v/>
      </c>
      <c r="Q1276" s="97"/>
      <c r="R1276" s="57" t="str">
        <f t="array" ref="R1276">IF(OR($L1276="", $M1276=""), "", MIN(IF($L$11:$L$2510=$L1276, $M$11:$M$2510)))</f>
        <v/>
      </c>
      <c r="S1276" s="18" t="str">
        <f t="array" ref="S1276">IF(OR($L1276="", $M1276=""), "", AVERAGEIF($L$11:$L$2510, $L1276, $M$11:$M$2510))</f>
        <v/>
      </c>
      <c r="T1276" s="21" t="str">
        <f t="array" ref="T1276">IF(OR($L1276="", $M1276=""), "", MAX(IF($L$11:$L$2510=$L1276, $M$11:$M$2510)))</f>
        <v/>
      </c>
      <c r="U1276" s="97"/>
      <c r="W1276" s="26" t="str">
        <f t="shared" si="212"/>
        <v/>
      </c>
      <c r="X1276" s="26" t="str">
        <f t="shared" si="213"/>
        <v/>
      </c>
      <c r="Z1276" s="48" t="str">
        <f>IFERROR(INDEX('Standard Runs'!$E$11:$E$65, MATCH($L1276, 'Standard Runs'!$D$11:$D$65, 0)), "")</f>
        <v/>
      </c>
      <c r="AB1276" s="26" t="str">
        <f t="shared" si="214"/>
        <v/>
      </c>
      <c r="AC1276" s="26" t="str">
        <f t="shared" si="215"/>
        <v/>
      </c>
      <c r="AE1276" s="26" t="str">
        <f t="shared" si="216"/>
        <v/>
      </c>
      <c r="AG1276" s="26" t="str">
        <f>IF($D1276="", "", COUNTIF($D$11:$D$2510, "&gt;"&amp;$D1276)+1+COUNTIF($D$11:$D1276, $D1276)-1)</f>
        <v/>
      </c>
      <c r="AH1276" s="92" t="str">
        <f t="shared" si="217"/>
        <v/>
      </c>
      <c r="AJ1276" s="26" t="str">
        <f t="shared" si="218"/>
        <v/>
      </c>
      <c r="AK1276" s="26" t="str">
        <f t="shared" si="219"/>
        <v/>
      </c>
    </row>
    <row r="1277" spans="1:37" x14ac:dyDescent="0.25">
      <c r="A1277" s="97"/>
      <c r="B1277" s="26" t="str">
        <f t="shared" si="209"/>
        <v/>
      </c>
      <c r="C1277" s="97"/>
      <c r="D1277" s="123"/>
      <c r="E1277" s="124"/>
      <c r="F1277" s="125"/>
      <c r="G1277" s="97"/>
      <c r="H1277" s="24" t="str">
        <f>IF($E1277="", "", IFERROR(ROUND($E1277*INDEX('Intro &amp; Setup'!$BY$8:$BY$9, MATCH($E$8, 'Intro &amp; Setup'!$BX$8:$BX$9, 0)), 2), ""))</f>
        <v/>
      </c>
      <c r="I1277" s="18" t="str">
        <f>IF(OR($E1277="", $F1277=""), "", IF($E$8='Intro &amp; Setup'!$BX$9, $F1277/$E1277, IF($H$8='Intro &amp; Setup'!$BX$9, $F1277/$H1277, "")))</f>
        <v/>
      </c>
      <c r="J1277" s="21" t="str">
        <f>IF(OR($E1277="", $F1277=""), "", IF($E$8='Intro &amp; Setup'!$BX$8, $F1277/$E1277, IF($H$8='Intro &amp; Setup'!$BX$8, $F1277/$H1277, "")))</f>
        <v/>
      </c>
      <c r="K1277" s="97"/>
      <c r="L1277" s="42" t="str">
        <f t="array" ref="L1277">IF($W1277="", "", IFERROR(INDEX('Standard Runs'!$D$11:$D$65, MATCH(1, ('Standard Runs'!$F$11:$F$65&lt;=E1277)*('Standard Runs'!$G$11:$G$65&gt;=E1277), 0)), ""))</f>
        <v/>
      </c>
      <c r="M1277" s="45" t="str">
        <f t="shared" si="210"/>
        <v/>
      </c>
      <c r="N1277" s="97"/>
      <c r="O1277" s="52" t="str">
        <f t="shared" si="211"/>
        <v/>
      </c>
      <c r="P1277" s="53" t="str">
        <f>IF(OR($L1277="", $M1277=""), "", COUNTIFS($L$11:$L$2510, $L1277, $M$11:$M$2510, "&lt;"&amp;$M1277)+1+COUNTIFS($L$11:$L1277, $L1277, $M$11:$M1277, $M1277)-1)</f>
        <v/>
      </c>
      <c r="Q1277" s="97"/>
      <c r="R1277" s="57" t="str">
        <f t="array" ref="R1277">IF(OR($L1277="", $M1277=""), "", MIN(IF($L$11:$L$2510=$L1277, $M$11:$M$2510)))</f>
        <v/>
      </c>
      <c r="S1277" s="18" t="str">
        <f t="array" ref="S1277">IF(OR($L1277="", $M1277=""), "", AVERAGEIF($L$11:$L$2510, $L1277, $M$11:$M$2510))</f>
        <v/>
      </c>
      <c r="T1277" s="21" t="str">
        <f t="array" ref="T1277">IF(OR($L1277="", $M1277=""), "", MAX(IF($L$11:$L$2510=$L1277, $M$11:$M$2510)))</f>
        <v/>
      </c>
      <c r="U1277" s="97"/>
      <c r="W1277" s="26" t="str">
        <f t="shared" si="212"/>
        <v/>
      </c>
      <c r="X1277" s="26" t="str">
        <f t="shared" si="213"/>
        <v/>
      </c>
      <c r="Z1277" s="48" t="str">
        <f>IFERROR(INDEX('Standard Runs'!$E$11:$E$65, MATCH($L1277, 'Standard Runs'!$D$11:$D$65, 0)), "")</f>
        <v/>
      </c>
      <c r="AB1277" s="26" t="str">
        <f t="shared" si="214"/>
        <v/>
      </c>
      <c r="AC1277" s="26" t="str">
        <f t="shared" si="215"/>
        <v/>
      </c>
      <c r="AE1277" s="26" t="str">
        <f t="shared" si="216"/>
        <v/>
      </c>
      <c r="AG1277" s="26" t="str">
        <f>IF($D1277="", "", COUNTIF($D$11:$D$2510, "&gt;"&amp;$D1277)+1+COUNTIF($D$11:$D1277, $D1277)-1)</f>
        <v/>
      </c>
      <c r="AH1277" s="92" t="str">
        <f t="shared" si="217"/>
        <v/>
      </c>
      <c r="AJ1277" s="26" t="str">
        <f t="shared" si="218"/>
        <v/>
      </c>
      <c r="AK1277" s="26" t="str">
        <f t="shared" si="219"/>
        <v/>
      </c>
    </row>
    <row r="1278" spans="1:37" x14ac:dyDescent="0.25">
      <c r="A1278" s="97"/>
      <c r="B1278" s="26" t="str">
        <f t="shared" si="209"/>
        <v/>
      </c>
      <c r="C1278" s="97"/>
      <c r="D1278" s="123"/>
      <c r="E1278" s="124"/>
      <c r="F1278" s="125"/>
      <c r="G1278" s="97"/>
      <c r="H1278" s="24" t="str">
        <f>IF($E1278="", "", IFERROR(ROUND($E1278*INDEX('Intro &amp; Setup'!$BY$8:$BY$9, MATCH($E$8, 'Intro &amp; Setup'!$BX$8:$BX$9, 0)), 2), ""))</f>
        <v/>
      </c>
      <c r="I1278" s="18" t="str">
        <f>IF(OR($E1278="", $F1278=""), "", IF($E$8='Intro &amp; Setup'!$BX$9, $F1278/$E1278, IF($H$8='Intro &amp; Setup'!$BX$9, $F1278/$H1278, "")))</f>
        <v/>
      </c>
      <c r="J1278" s="21" t="str">
        <f>IF(OR($E1278="", $F1278=""), "", IF($E$8='Intro &amp; Setup'!$BX$8, $F1278/$E1278, IF($H$8='Intro &amp; Setup'!$BX$8, $F1278/$H1278, "")))</f>
        <v/>
      </c>
      <c r="K1278" s="97"/>
      <c r="L1278" s="42" t="str">
        <f t="array" ref="L1278">IF($W1278="", "", IFERROR(INDEX('Standard Runs'!$D$11:$D$65, MATCH(1, ('Standard Runs'!$F$11:$F$65&lt;=E1278)*('Standard Runs'!$G$11:$G$65&gt;=E1278), 0)), ""))</f>
        <v/>
      </c>
      <c r="M1278" s="45" t="str">
        <f t="shared" si="210"/>
        <v/>
      </c>
      <c r="N1278" s="97"/>
      <c r="O1278" s="52" t="str">
        <f t="shared" si="211"/>
        <v/>
      </c>
      <c r="P1278" s="53" t="str">
        <f>IF(OR($L1278="", $M1278=""), "", COUNTIFS($L$11:$L$2510, $L1278, $M$11:$M$2510, "&lt;"&amp;$M1278)+1+COUNTIFS($L$11:$L1278, $L1278, $M$11:$M1278, $M1278)-1)</f>
        <v/>
      </c>
      <c r="Q1278" s="97"/>
      <c r="R1278" s="57" t="str">
        <f t="array" ref="R1278">IF(OR($L1278="", $M1278=""), "", MIN(IF($L$11:$L$2510=$L1278, $M$11:$M$2510)))</f>
        <v/>
      </c>
      <c r="S1278" s="18" t="str">
        <f t="array" ref="S1278">IF(OR($L1278="", $M1278=""), "", AVERAGEIF($L$11:$L$2510, $L1278, $M$11:$M$2510))</f>
        <v/>
      </c>
      <c r="T1278" s="21" t="str">
        <f t="array" ref="T1278">IF(OR($L1278="", $M1278=""), "", MAX(IF($L$11:$L$2510=$L1278, $M$11:$M$2510)))</f>
        <v/>
      </c>
      <c r="U1278" s="97"/>
      <c r="W1278" s="26" t="str">
        <f t="shared" si="212"/>
        <v/>
      </c>
      <c r="X1278" s="26" t="str">
        <f t="shared" si="213"/>
        <v/>
      </c>
      <c r="Z1278" s="48" t="str">
        <f>IFERROR(INDEX('Standard Runs'!$E$11:$E$65, MATCH($L1278, 'Standard Runs'!$D$11:$D$65, 0)), "")</f>
        <v/>
      </c>
      <c r="AB1278" s="26" t="str">
        <f t="shared" si="214"/>
        <v/>
      </c>
      <c r="AC1278" s="26" t="str">
        <f t="shared" si="215"/>
        <v/>
      </c>
      <c r="AE1278" s="26" t="str">
        <f t="shared" si="216"/>
        <v/>
      </c>
      <c r="AG1278" s="26" t="str">
        <f>IF($D1278="", "", COUNTIF($D$11:$D$2510, "&gt;"&amp;$D1278)+1+COUNTIF($D$11:$D1278, $D1278)-1)</f>
        <v/>
      </c>
      <c r="AH1278" s="92" t="str">
        <f t="shared" si="217"/>
        <v/>
      </c>
      <c r="AJ1278" s="26" t="str">
        <f t="shared" si="218"/>
        <v/>
      </c>
      <c r="AK1278" s="26" t="str">
        <f t="shared" si="219"/>
        <v/>
      </c>
    </row>
    <row r="1279" spans="1:37" x14ac:dyDescent="0.25">
      <c r="A1279" s="97"/>
      <c r="B1279" s="26" t="str">
        <f t="shared" si="209"/>
        <v/>
      </c>
      <c r="C1279" s="97"/>
      <c r="D1279" s="123"/>
      <c r="E1279" s="124"/>
      <c r="F1279" s="125"/>
      <c r="G1279" s="97"/>
      <c r="H1279" s="24" t="str">
        <f>IF($E1279="", "", IFERROR(ROUND($E1279*INDEX('Intro &amp; Setup'!$BY$8:$BY$9, MATCH($E$8, 'Intro &amp; Setup'!$BX$8:$BX$9, 0)), 2), ""))</f>
        <v/>
      </c>
      <c r="I1279" s="18" t="str">
        <f>IF(OR($E1279="", $F1279=""), "", IF($E$8='Intro &amp; Setup'!$BX$9, $F1279/$E1279, IF($H$8='Intro &amp; Setup'!$BX$9, $F1279/$H1279, "")))</f>
        <v/>
      </c>
      <c r="J1279" s="21" t="str">
        <f>IF(OR($E1279="", $F1279=""), "", IF($E$8='Intro &amp; Setup'!$BX$8, $F1279/$E1279, IF($H$8='Intro &amp; Setup'!$BX$8, $F1279/$H1279, "")))</f>
        <v/>
      </c>
      <c r="K1279" s="97"/>
      <c r="L1279" s="42" t="str">
        <f t="array" ref="L1279">IF($W1279="", "", IFERROR(INDEX('Standard Runs'!$D$11:$D$65, MATCH(1, ('Standard Runs'!$F$11:$F$65&lt;=E1279)*('Standard Runs'!$G$11:$G$65&gt;=E1279), 0)), ""))</f>
        <v/>
      </c>
      <c r="M1279" s="45" t="str">
        <f t="shared" si="210"/>
        <v/>
      </c>
      <c r="N1279" s="97"/>
      <c r="O1279" s="52" t="str">
        <f t="shared" si="211"/>
        <v/>
      </c>
      <c r="P1279" s="53" t="str">
        <f>IF(OR($L1279="", $M1279=""), "", COUNTIFS($L$11:$L$2510, $L1279, $M$11:$M$2510, "&lt;"&amp;$M1279)+1+COUNTIFS($L$11:$L1279, $L1279, $M$11:$M1279, $M1279)-1)</f>
        <v/>
      </c>
      <c r="Q1279" s="97"/>
      <c r="R1279" s="57" t="str">
        <f t="array" ref="R1279">IF(OR($L1279="", $M1279=""), "", MIN(IF($L$11:$L$2510=$L1279, $M$11:$M$2510)))</f>
        <v/>
      </c>
      <c r="S1279" s="18" t="str">
        <f t="array" ref="S1279">IF(OR($L1279="", $M1279=""), "", AVERAGEIF($L$11:$L$2510, $L1279, $M$11:$M$2510))</f>
        <v/>
      </c>
      <c r="T1279" s="21" t="str">
        <f t="array" ref="T1279">IF(OR($L1279="", $M1279=""), "", MAX(IF($L$11:$L$2510=$L1279, $M$11:$M$2510)))</f>
        <v/>
      </c>
      <c r="U1279" s="97"/>
      <c r="W1279" s="26" t="str">
        <f t="shared" si="212"/>
        <v/>
      </c>
      <c r="X1279" s="26" t="str">
        <f t="shared" si="213"/>
        <v/>
      </c>
      <c r="Z1279" s="48" t="str">
        <f>IFERROR(INDEX('Standard Runs'!$E$11:$E$65, MATCH($L1279, 'Standard Runs'!$D$11:$D$65, 0)), "")</f>
        <v/>
      </c>
      <c r="AB1279" s="26" t="str">
        <f t="shared" si="214"/>
        <v/>
      </c>
      <c r="AC1279" s="26" t="str">
        <f t="shared" si="215"/>
        <v/>
      </c>
      <c r="AE1279" s="26" t="str">
        <f t="shared" si="216"/>
        <v/>
      </c>
      <c r="AG1279" s="26" t="str">
        <f>IF($D1279="", "", COUNTIF($D$11:$D$2510, "&gt;"&amp;$D1279)+1+COUNTIF($D$11:$D1279, $D1279)-1)</f>
        <v/>
      </c>
      <c r="AH1279" s="92" t="str">
        <f t="shared" si="217"/>
        <v/>
      </c>
      <c r="AJ1279" s="26" t="str">
        <f t="shared" si="218"/>
        <v/>
      </c>
      <c r="AK1279" s="26" t="str">
        <f t="shared" si="219"/>
        <v/>
      </c>
    </row>
    <row r="1280" spans="1:37" x14ac:dyDescent="0.25">
      <c r="A1280" s="97"/>
      <c r="B1280" s="26" t="str">
        <f t="shared" si="209"/>
        <v/>
      </c>
      <c r="C1280" s="97"/>
      <c r="D1280" s="123"/>
      <c r="E1280" s="124"/>
      <c r="F1280" s="125"/>
      <c r="G1280" s="97"/>
      <c r="H1280" s="24" t="str">
        <f>IF($E1280="", "", IFERROR(ROUND($E1280*INDEX('Intro &amp; Setup'!$BY$8:$BY$9, MATCH($E$8, 'Intro &amp; Setup'!$BX$8:$BX$9, 0)), 2), ""))</f>
        <v/>
      </c>
      <c r="I1280" s="18" t="str">
        <f>IF(OR($E1280="", $F1280=""), "", IF($E$8='Intro &amp; Setup'!$BX$9, $F1280/$E1280, IF($H$8='Intro &amp; Setup'!$BX$9, $F1280/$H1280, "")))</f>
        <v/>
      </c>
      <c r="J1280" s="21" t="str">
        <f>IF(OR($E1280="", $F1280=""), "", IF($E$8='Intro &amp; Setup'!$BX$8, $F1280/$E1280, IF($H$8='Intro &amp; Setup'!$BX$8, $F1280/$H1280, "")))</f>
        <v/>
      </c>
      <c r="K1280" s="97"/>
      <c r="L1280" s="42" t="str">
        <f t="array" ref="L1280">IF($W1280="", "", IFERROR(INDEX('Standard Runs'!$D$11:$D$65, MATCH(1, ('Standard Runs'!$F$11:$F$65&lt;=E1280)*('Standard Runs'!$G$11:$G$65&gt;=E1280), 0)), ""))</f>
        <v/>
      </c>
      <c r="M1280" s="45" t="str">
        <f t="shared" si="210"/>
        <v/>
      </c>
      <c r="N1280" s="97"/>
      <c r="O1280" s="52" t="str">
        <f t="shared" si="211"/>
        <v/>
      </c>
      <c r="P1280" s="53" t="str">
        <f>IF(OR($L1280="", $M1280=""), "", COUNTIFS($L$11:$L$2510, $L1280, $M$11:$M$2510, "&lt;"&amp;$M1280)+1+COUNTIFS($L$11:$L1280, $L1280, $M$11:$M1280, $M1280)-1)</f>
        <v/>
      </c>
      <c r="Q1280" s="97"/>
      <c r="R1280" s="57" t="str">
        <f t="array" ref="R1280">IF(OR($L1280="", $M1280=""), "", MIN(IF($L$11:$L$2510=$L1280, $M$11:$M$2510)))</f>
        <v/>
      </c>
      <c r="S1280" s="18" t="str">
        <f t="array" ref="S1280">IF(OR($L1280="", $M1280=""), "", AVERAGEIF($L$11:$L$2510, $L1280, $M$11:$M$2510))</f>
        <v/>
      </c>
      <c r="T1280" s="21" t="str">
        <f t="array" ref="T1280">IF(OR($L1280="", $M1280=""), "", MAX(IF($L$11:$L$2510=$L1280, $M$11:$M$2510)))</f>
        <v/>
      </c>
      <c r="U1280" s="97"/>
      <c r="W1280" s="26" t="str">
        <f t="shared" si="212"/>
        <v/>
      </c>
      <c r="X1280" s="26" t="str">
        <f t="shared" si="213"/>
        <v/>
      </c>
      <c r="Z1280" s="48" t="str">
        <f>IFERROR(INDEX('Standard Runs'!$E$11:$E$65, MATCH($L1280, 'Standard Runs'!$D$11:$D$65, 0)), "")</f>
        <v/>
      </c>
      <c r="AB1280" s="26" t="str">
        <f t="shared" si="214"/>
        <v/>
      </c>
      <c r="AC1280" s="26" t="str">
        <f t="shared" si="215"/>
        <v/>
      </c>
      <c r="AE1280" s="26" t="str">
        <f t="shared" si="216"/>
        <v/>
      </c>
      <c r="AG1280" s="26" t="str">
        <f>IF($D1280="", "", COUNTIF($D$11:$D$2510, "&gt;"&amp;$D1280)+1+COUNTIF($D$11:$D1280, $D1280)-1)</f>
        <v/>
      </c>
      <c r="AH1280" s="92" t="str">
        <f t="shared" si="217"/>
        <v/>
      </c>
      <c r="AJ1280" s="26" t="str">
        <f t="shared" si="218"/>
        <v/>
      </c>
      <c r="AK1280" s="26" t="str">
        <f t="shared" si="219"/>
        <v/>
      </c>
    </row>
    <row r="1281" spans="1:37" x14ac:dyDescent="0.25">
      <c r="A1281" s="97"/>
      <c r="B1281" s="26" t="str">
        <f t="shared" si="209"/>
        <v/>
      </c>
      <c r="C1281" s="97"/>
      <c r="D1281" s="123"/>
      <c r="E1281" s="124"/>
      <c r="F1281" s="125"/>
      <c r="G1281" s="97"/>
      <c r="H1281" s="24" t="str">
        <f>IF($E1281="", "", IFERROR(ROUND($E1281*INDEX('Intro &amp; Setup'!$BY$8:$BY$9, MATCH($E$8, 'Intro &amp; Setup'!$BX$8:$BX$9, 0)), 2), ""))</f>
        <v/>
      </c>
      <c r="I1281" s="18" t="str">
        <f>IF(OR($E1281="", $F1281=""), "", IF($E$8='Intro &amp; Setup'!$BX$9, $F1281/$E1281, IF($H$8='Intro &amp; Setup'!$BX$9, $F1281/$H1281, "")))</f>
        <v/>
      </c>
      <c r="J1281" s="21" t="str">
        <f>IF(OR($E1281="", $F1281=""), "", IF($E$8='Intro &amp; Setup'!$BX$8, $F1281/$E1281, IF($H$8='Intro &amp; Setup'!$BX$8, $F1281/$H1281, "")))</f>
        <v/>
      </c>
      <c r="K1281" s="97"/>
      <c r="L1281" s="42" t="str">
        <f t="array" ref="L1281">IF($W1281="", "", IFERROR(INDEX('Standard Runs'!$D$11:$D$65, MATCH(1, ('Standard Runs'!$F$11:$F$65&lt;=E1281)*('Standard Runs'!$G$11:$G$65&gt;=E1281), 0)), ""))</f>
        <v/>
      </c>
      <c r="M1281" s="45" t="str">
        <f t="shared" si="210"/>
        <v/>
      </c>
      <c r="N1281" s="97"/>
      <c r="O1281" s="52" t="str">
        <f t="shared" si="211"/>
        <v/>
      </c>
      <c r="P1281" s="53" t="str">
        <f>IF(OR($L1281="", $M1281=""), "", COUNTIFS($L$11:$L$2510, $L1281, $M$11:$M$2510, "&lt;"&amp;$M1281)+1+COUNTIFS($L$11:$L1281, $L1281, $M$11:$M1281, $M1281)-1)</f>
        <v/>
      </c>
      <c r="Q1281" s="97"/>
      <c r="R1281" s="57" t="str">
        <f t="array" ref="R1281">IF(OR($L1281="", $M1281=""), "", MIN(IF($L$11:$L$2510=$L1281, $M$11:$M$2510)))</f>
        <v/>
      </c>
      <c r="S1281" s="18" t="str">
        <f t="array" ref="S1281">IF(OR($L1281="", $M1281=""), "", AVERAGEIF($L$11:$L$2510, $L1281, $M$11:$M$2510))</f>
        <v/>
      </c>
      <c r="T1281" s="21" t="str">
        <f t="array" ref="T1281">IF(OR($L1281="", $M1281=""), "", MAX(IF($L$11:$L$2510=$L1281, $M$11:$M$2510)))</f>
        <v/>
      </c>
      <c r="U1281" s="97"/>
      <c r="W1281" s="26" t="str">
        <f t="shared" si="212"/>
        <v/>
      </c>
      <c r="X1281" s="26" t="str">
        <f t="shared" si="213"/>
        <v/>
      </c>
      <c r="Z1281" s="48" t="str">
        <f>IFERROR(INDEX('Standard Runs'!$E$11:$E$65, MATCH($L1281, 'Standard Runs'!$D$11:$D$65, 0)), "")</f>
        <v/>
      </c>
      <c r="AB1281" s="26" t="str">
        <f t="shared" si="214"/>
        <v/>
      </c>
      <c r="AC1281" s="26" t="str">
        <f t="shared" si="215"/>
        <v/>
      </c>
      <c r="AE1281" s="26" t="str">
        <f t="shared" si="216"/>
        <v/>
      </c>
      <c r="AG1281" s="26" t="str">
        <f>IF($D1281="", "", COUNTIF($D$11:$D$2510, "&gt;"&amp;$D1281)+1+COUNTIF($D$11:$D1281, $D1281)-1)</f>
        <v/>
      </c>
      <c r="AH1281" s="92" t="str">
        <f t="shared" si="217"/>
        <v/>
      </c>
      <c r="AJ1281" s="26" t="str">
        <f t="shared" si="218"/>
        <v/>
      </c>
      <c r="AK1281" s="26" t="str">
        <f t="shared" si="219"/>
        <v/>
      </c>
    </row>
    <row r="1282" spans="1:37" x14ac:dyDescent="0.25">
      <c r="A1282" s="97"/>
      <c r="B1282" s="26" t="str">
        <f t="shared" si="209"/>
        <v/>
      </c>
      <c r="C1282" s="97"/>
      <c r="D1282" s="123"/>
      <c r="E1282" s="124"/>
      <c r="F1282" s="125"/>
      <c r="G1282" s="97"/>
      <c r="H1282" s="24" t="str">
        <f>IF($E1282="", "", IFERROR(ROUND($E1282*INDEX('Intro &amp; Setup'!$BY$8:$BY$9, MATCH($E$8, 'Intro &amp; Setup'!$BX$8:$BX$9, 0)), 2), ""))</f>
        <v/>
      </c>
      <c r="I1282" s="18" t="str">
        <f>IF(OR($E1282="", $F1282=""), "", IF($E$8='Intro &amp; Setup'!$BX$9, $F1282/$E1282, IF($H$8='Intro &amp; Setup'!$BX$9, $F1282/$H1282, "")))</f>
        <v/>
      </c>
      <c r="J1282" s="21" t="str">
        <f>IF(OR($E1282="", $F1282=""), "", IF($E$8='Intro &amp; Setup'!$BX$8, $F1282/$E1282, IF($H$8='Intro &amp; Setup'!$BX$8, $F1282/$H1282, "")))</f>
        <v/>
      </c>
      <c r="K1282" s="97"/>
      <c r="L1282" s="42" t="str">
        <f t="array" ref="L1282">IF($W1282="", "", IFERROR(INDEX('Standard Runs'!$D$11:$D$65, MATCH(1, ('Standard Runs'!$F$11:$F$65&lt;=E1282)*('Standard Runs'!$G$11:$G$65&gt;=E1282), 0)), ""))</f>
        <v/>
      </c>
      <c r="M1282" s="45" t="str">
        <f t="shared" si="210"/>
        <v/>
      </c>
      <c r="N1282" s="97"/>
      <c r="O1282" s="52" t="str">
        <f t="shared" si="211"/>
        <v/>
      </c>
      <c r="P1282" s="53" t="str">
        <f>IF(OR($L1282="", $M1282=""), "", COUNTIFS($L$11:$L$2510, $L1282, $M$11:$M$2510, "&lt;"&amp;$M1282)+1+COUNTIFS($L$11:$L1282, $L1282, $M$11:$M1282, $M1282)-1)</f>
        <v/>
      </c>
      <c r="Q1282" s="97"/>
      <c r="R1282" s="57" t="str">
        <f t="array" ref="R1282">IF(OR($L1282="", $M1282=""), "", MIN(IF($L$11:$L$2510=$L1282, $M$11:$M$2510)))</f>
        <v/>
      </c>
      <c r="S1282" s="18" t="str">
        <f t="array" ref="S1282">IF(OR($L1282="", $M1282=""), "", AVERAGEIF($L$11:$L$2510, $L1282, $M$11:$M$2510))</f>
        <v/>
      </c>
      <c r="T1282" s="21" t="str">
        <f t="array" ref="T1282">IF(OR($L1282="", $M1282=""), "", MAX(IF($L$11:$L$2510=$L1282, $M$11:$M$2510)))</f>
        <v/>
      </c>
      <c r="U1282" s="97"/>
      <c r="W1282" s="26" t="str">
        <f t="shared" si="212"/>
        <v/>
      </c>
      <c r="X1282" s="26" t="str">
        <f t="shared" si="213"/>
        <v/>
      </c>
      <c r="Z1282" s="48" t="str">
        <f>IFERROR(INDEX('Standard Runs'!$E$11:$E$65, MATCH($L1282, 'Standard Runs'!$D$11:$D$65, 0)), "")</f>
        <v/>
      </c>
      <c r="AB1282" s="26" t="str">
        <f t="shared" si="214"/>
        <v/>
      </c>
      <c r="AC1282" s="26" t="str">
        <f t="shared" si="215"/>
        <v/>
      </c>
      <c r="AE1282" s="26" t="str">
        <f t="shared" si="216"/>
        <v/>
      </c>
      <c r="AG1282" s="26" t="str">
        <f>IF($D1282="", "", COUNTIF($D$11:$D$2510, "&gt;"&amp;$D1282)+1+COUNTIF($D$11:$D1282, $D1282)-1)</f>
        <v/>
      </c>
      <c r="AH1282" s="92" t="str">
        <f t="shared" si="217"/>
        <v/>
      </c>
      <c r="AJ1282" s="26" t="str">
        <f t="shared" si="218"/>
        <v/>
      </c>
      <c r="AK1282" s="26" t="str">
        <f t="shared" si="219"/>
        <v/>
      </c>
    </row>
    <row r="1283" spans="1:37" x14ac:dyDescent="0.25">
      <c r="A1283" s="97"/>
      <c r="B1283" s="26" t="str">
        <f t="shared" si="209"/>
        <v/>
      </c>
      <c r="C1283" s="97"/>
      <c r="D1283" s="123"/>
      <c r="E1283" s="124"/>
      <c r="F1283" s="125"/>
      <c r="G1283" s="97"/>
      <c r="H1283" s="24" t="str">
        <f>IF($E1283="", "", IFERROR(ROUND($E1283*INDEX('Intro &amp; Setup'!$BY$8:$BY$9, MATCH($E$8, 'Intro &amp; Setup'!$BX$8:$BX$9, 0)), 2), ""))</f>
        <v/>
      </c>
      <c r="I1283" s="18" t="str">
        <f>IF(OR($E1283="", $F1283=""), "", IF($E$8='Intro &amp; Setup'!$BX$9, $F1283/$E1283, IF($H$8='Intro &amp; Setup'!$BX$9, $F1283/$H1283, "")))</f>
        <v/>
      </c>
      <c r="J1283" s="21" t="str">
        <f>IF(OR($E1283="", $F1283=""), "", IF($E$8='Intro &amp; Setup'!$BX$8, $F1283/$E1283, IF($H$8='Intro &amp; Setup'!$BX$8, $F1283/$H1283, "")))</f>
        <v/>
      </c>
      <c r="K1283" s="97"/>
      <c r="L1283" s="42" t="str">
        <f t="array" ref="L1283">IF($W1283="", "", IFERROR(INDEX('Standard Runs'!$D$11:$D$65, MATCH(1, ('Standard Runs'!$F$11:$F$65&lt;=E1283)*('Standard Runs'!$G$11:$G$65&gt;=E1283), 0)), ""))</f>
        <v/>
      </c>
      <c r="M1283" s="45" t="str">
        <f t="shared" si="210"/>
        <v/>
      </c>
      <c r="N1283" s="97"/>
      <c r="O1283" s="52" t="str">
        <f t="shared" si="211"/>
        <v/>
      </c>
      <c r="P1283" s="53" t="str">
        <f>IF(OR($L1283="", $M1283=""), "", COUNTIFS($L$11:$L$2510, $L1283, $M$11:$M$2510, "&lt;"&amp;$M1283)+1+COUNTIFS($L$11:$L1283, $L1283, $M$11:$M1283, $M1283)-1)</f>
        <v/>
      </c>
      <c r="Q1283" s="97"/>
      <c r="R1283" s="57" t="str">
        <f t="array" ref="R1283">IF(OR($L1283="", $M1283=""), "", MIN(IF($L$11:$L$2510=$L1283, $M$11:$M$2510)))</f>
        <v/>
      </c>
      <c r="S1283" s="18" t="str">
        <f t="array" ref="S1283">IF(OR($L1283="", $M1283=""), "", AVERAGEIF($L$11:$L$2510, $L1283, $M$11:$M$2510))</f>
        <v/>
      </c>
      <c r="T1283" s="21" t="str">
        <f t="array" ref="T1283">IF(OR($L1283="", $M1283=""), "", MAX(IF($L$11:$L$2510=$L1283, $M$11:$M$2510)))</f>
        <v/>
      </c>
      <c r="U1283" s="97"/>
      <c r="W1283" s="26" t="str">
        <f t="shared" si="212"/>
        <v/>
      </c>
      <c r="X1283" s="26" t="str">
        <f t="shared" si="213"/>
        <v/>
      </c>
      <c r="Z1283" s="48" t="str">
        <f>IFERROR(INDEX('Standard Runs'!$E$11:$E$65, MATCH($L1283, 'Standard Runs'!$D$11:$D$65, 0)), "")</f>
        <v/>
      </c>
      <c r="AB1283" s="26" t="str">
        <f t="shared" si="214"/>
        <v/>
      </c>
      <c r="AC1283" s="26" t="str">
        <f t="shared" si="215"/>
        <v/>
      </c>
      <c r="AE1283" s="26" t="str">
        <f t="shared" si="216"/>
        <v/>
      </c>
      <c r="AG1283" s="26" t="str">
        <f>IF($D1283="", "", COUNTIF($D$11:$D$2510, "&gt;"&amp;$D1283)+1+COUNTIF($D$11:$D1283, $D1283)-1)</f>
        <v/>
      </c>
      <c r="AH1283" s="92" t="str">
        <f t="shared" si="217"/>
        <v/>
      </c>
      <c r="AJ1283" s="26" t="str">
        <f t="shared" si="218"/>
        <v/>
      </c>
      <c r="AK1283" s="26" t="str">
        <f t="shared" si="219"/>
        <v/>
      </c>
    </row>
    <row r="1284" spans="1:37" x14ac:dyDescent="0.25">
      <c r="A1284" s="97"/>
      <c r="B1284" s="26" t="str">
        <f t="shared" si="209"/>
        <v/>
      </c>
      <c r="C1284" s="97"/>
      <c r="D1284" s="123"/>
      <c r="E1284" s="124"/>
      <c r="F1284" s="125"/>
      <c r="G1284" s="97"/>
      <c r="H1284" s="24" t="str">
        <f>IF($E1284="", "", IFERROR(ROUND($E1284*INDEX('Intro &amp; Setup'!$BY$8:$BY$9, MATCH($E$8, 'Intro &amp; Setup'!$BX$8:$BX$9, 0)), 2), ""))</f>
        <v/>
      </c>
      <c r="I1284" s="18" t="str">
        <f>IF(OR($E1284="", $F1284=""), "", IF($E$8='Intro &amp; Setup'!$BX$9, $F1284/$E1284, IF($H$8='Intro &amp; Setup'!$BX$9, $F1284/$H1284, "")))</f>
        <v/>
      </c>
      <c r="J1284" s="21" t="str">
        <f>IF(OR($E1284="", $F1284=""), "", IF($E$8='Intro &amp; Setup'!$BX$8, $F1284/$E1284, IF($H$8='Intro &amp; Setup'!$BX$8, $F1284/$H1284, "")))</f>
        <v/>
      </c>
      <c r="K1284" s="97"/>
      <c r="L1284" s="42" t="str">
        <f t="array" ref="L1284">IF($W1284="", "", IFERROR(INDEX('Standard Runs'!$D$11:$D$65, MATCH(1, ('Standard Runs'!$F$11:$F$65&lt;=E1284)*('Standard Runs'!$G$11:$G$65&gt;=E1284), 0)), ""))</f>
        <v/>
      </c>
      <c r="M1284" s="45" t="str">
        <f t="shared" si="210"/>
        <v/>
      </c>
      <c r="N1284" s="97"/>
      <c r="O1284" s="52" t="str">
        <f t="shared" si="211"/>
        <v/>
      </c>
      <c r="P1284" s="53" t="str">
        <f>IF(OR($L1284="", $M1284=""), "", COUNTIFS($L$11:$L$2510, $L1284, $M$11:$M$2510, "&lt;"&amp;$M1284)+1+COUNTIFS($L$11:$L1284, $L1284, $M$11:$M1284, $M1284)-1)</f>
        <v/>
      </c>
      <c r="Q1284" s="97"/>
      <c r="R1284" s="57" t="str">
        <f t="array" ref="R1284">IF(OR($L1284="", $M1284=""), "", MIN(IF($L$11:$L$2510=$L1284, $M$11:$M$2510)))</f>
        <v/>
      </c>
      <c r="S1284" s="18" t="str">
        <f t="array" ref="S1284">IF(OR($L1284="", $M1284=""), "", AVERAGEIF($L$11:$L$2510, $L1284, $M$11:$M$2510))</f>
        <v/>
      </c>
      <c r="T1284" s="21" t="str">
        <f t="array" ref="T1284">IF(OR($L1284="", $M1284=""), "", MAX(IF($L$11:$L$2510=$L1284, $M$11:$M$2510)))</f>
        <v/>
      </c>
      <c r="U1284" s="97"/>
      <c r="W1284" s="26" t="str">
        <f t="shared" si="212"/>
        <v/>
      </c>
      <c r="X1284" s="26" t="str">
        <f t="shared" si="213"/>
        <v/>
      </c>
      <c r="Z1284" s="48" t="str">
        <f>IFERROR(INDEX('Standard Runs'!$E$11:$E$65, MATCH($L1284, 'Standard Runs'!$D$11:$D$65, 0)), "")</f>
        <v/>
      </c>
      <c r="AB1284" s="26" t="str">
        <f t="shared" si="214"/>
        <v/>
      </c>
      <c r="AC1284" s="26" t="str">
        <f t="shared" si="215"/>
        <v/>
      </c>
      <c r="AE1284" s="26" t="str">
        <f t="shared" si="216"/>
        <v/>
      </c>
      <c r="AG1284" s="26" t="str">
        <f>IF($D1284="", "", COUNTIF($D$11:$D$2510, "&gt;"&amp;$D1284)+1+COUNTIF($D$11:$D1284, $D1284)-1)</f>
        <v/>
      </c>
      <c r="AH1284" s="92" t="str">
        <f t="shared" si="217"/>
        <v/>
      </c>
      <c r="AJ1284" s="26" t="str">
        <f t="shared" si="218"/>
        <v/>
      </c>
      <c r="AK1284" s="26" t="str">
        <f t="shared" si="219"/>
        <v/>
      </c>
    </row>
    <row r="1285" spans="1:37" x14ac:dyDescent="0.25">
      <c r="A1285" s="97"/>
      <c r="B1285" s="26" t="str">
        <f t="shared" si="209"/>
        <v/>
      </c>
      <c r="C1285" s="97"/>
      <c r="D1285" s="123"/>
      <c r="E1285" s="124"/>
      <c r="F1285" s="125"/>
      <c r="G1285" s="97"/>
      <c r="H1285" s="24" t="str">
        <f>IF($E1285="", "", IFERROR(ROUND($E1285*INDEX('Intro &amp; Setup'!$BY$8:$BY$9, MATCH($E$8, 'Intro &amp; Setup'!$BX$8:$BX$9, 0)), 2), ""))</f>
        <v/>
      </c>
      <c r="I1285" s="18" t="str">
        <f>IF(OR($E1285="", $F1285=""), "", IF($E$8='Intro &amp; Setup'!$BX$9, $F1285/$E1285, IF($H$8='Intro &amp; Setup'!$BX$9, $F1285/$H1285, "")))</f>
        <v/>
      </c>
      <c r="J1285" s="21" t="str">
        <f>IF(OR($E1285="", $F1285=""), "", IF($E$8='Intro &amp; Setup'!$BX$8, $F1285/$E1285, IF($H$8='Intro &amp; Setup'!$BX$8, $F1285/$H1285, "")))</f>
        <v/>
      </c>
      <c r="K1285" s="97"/>
      <c r="L1285" s="42" t="str">
        <f t="array" ref="L1285">IF($W1285="", "", IFERROR(INDEX('Standard Runs'!$D$11:$D$65, MATCH(1, ('Standard Runs'!$F$11:$F$65&lt;=E1285)*('Standard Runs'!$G$11:$G$65&gt;=E1285), 0)), ""))</f>
        <v/>
      </c>
      <c r="M1285" s="45" t="str">
        <f t="shared" si="210"/>
        <v/>
      </c>
      <c r="N1285" s="97"/>
      <c r="O1285" s="52" t="str">
        <f t="shared" si="211"/>
        <v/>
      </c>
      <c r="P1285" s="53" t="str">
        <f>IF(OR($L1285="", $M1285=""), "", COUNTIFS($L$11:$L$2510, $L1285, $M$11:$M$2510, "&lt;"&amp;$M1285)+1+COUNTIFS($L$11:$L1285, $L1285, $M$11:$M1285, $M1285)-1)</f>
        <v/>
      </c>
      <c r="Q1285" s="97"/>
      <c r="R1285" s="57" t="str">
        <f t="array" ref="R1285">IF(OR($L1285="", $M1285=""), "", MIN(IF($L$11:$L$2510=$L1285, $M$11:$M$2510)))</f>
        <v/>
      </c>
      <c r="S1285" s="18" t="str">
        <f t="array" ref="S1285">IF(OR($L1285="", $M1285=""), "", AVERAGEIF($L$11:$L$2510, $L1285, $M$11:$M$2510))</f>
        <v/>
      </c>
      <c r="T1285" s="21" t="str">
        <f t="array" ref="T1285">IF(OR($L1285="", $M1285=""), "", MAX(IF($L$11:$L$2510=$L1285, $M$11:$M$2510)))</f>
        <v/>
      </c>
      <c r="U1285" s="97"/>
      <c r="W1285" s="26" t="str">
        <f t="shared" si="212"/>
        <v/>
      </c>
      <c r="X1285" s="26" t="str">
        <f t="shared" si="213"/>
        <v/>
      </c>
      <c r="Z1285" s="48" t="str">
        <f>IFERROR(INDEX('Standard Runs'!$E$11:$E$65, MATCH($L1285, 'Standard Runs'!$D$11:$D$65, 0)), "")</f>
        <v/>
      </c>
      <c r="AB1285" s="26" t="str">
        <f t="shared" si="214"/>
        <v/>
      </c>
      <c r="AC1285" s="26" t="str">
        <f t="shared" si="215"/>
        <v/>
      </c>
      <c r="AE1285" s="26" t="str">
        <f t="shared" si="216"/>
        <v/>
      </c>
      <c r="AG1285" s="26" t="str">
        <f>IF($D1285="", "", COUNTIF($D$11:$D$2510, "&gt;"&amp;$D1285)+1+COUNTIF($D$11:$D1285, $D1285)-1)</f>
        <v/>
      </c>
      <c r="AH1285" s="92" t="str">
        <f t="shared" si="217"/>
        <v/>
      </c>
      <c r="AJ1285" s="26" t="str">
        <f t="shared" si="218"/>
        <v/>
      </c>
      <c r="AK1285" s="26" t="str">
        <f t="shared" si="219"/>
        <v/>
      </c>
    </row>
    <row r="1286" spans="1:37" x14ac:dyDescent="0.25">
      <c r="A1286" s="97"/>
      <c r="B1286" s="26" t="str">
        <f t="shared" si="209"/>
        <v/>
      </c>
      <c r="C1286" s="97"/>
      <c r="D1286" s="123"/>
      <c r="E1286" s="124"/>
      <c r="F1286" s="125"/>
      <c r="G1286" s="97"/>
      <c r="H1286" s="24" t="str">
        <f>IF($E1286="", "", IFERROR(ROUND($E1286*INDEX('Intro &amp; Setup'!$BY$8:$BY$9, MATCH($E$8, 'Intro &amp; Setup'!$BX$8:$BX$9, 0)), 2), ""))</f>
        <v/>
      </c>
      <c r="I1286" s="18" t="str">
        <f>IF(OR($E1286="", $F1286=""), "", IF($E$8='Intro &amp; Setup'!$BX$9, $F1286/$E1286, IF($H$8='Intro &amp; Setup'!$BX$9, $F1286/$H1286, "")))</f>
        <v/>
      </c>
      <c r="J1286" s="21" t="str">
        <f>IF(OR($E1286="", $F1286=""), "", IF($E$8='Intro &amp; Setup'!$BX$8, $F1286/$E1286, IF($H$8='Intro &amp; Setup'!$BX$8, $F1286/$H1286, "")))</f>
        <v/>
      </c>
      <c r="K1286" s="97"/>
      <c r="L1286" s="42" t="str">
        <f t="array" ref="L1286">IF($W1286="", "", IFERROR(INDEX('Standard Runs'!$D$11:$D$65, MATCH(1, ('Standard Runs'!$F$11:$F$65&lt;=E1286)*('Standard Runs'!$G$11:$G$65&gt;=E1286), 0)), ""))</f>
        <v/>
      </c>
      <c r="M1286" s="45" t="str">
        <f t="shared" si="210"/>
        <v/>
      </c>
      <c r="N1286" s="97"/>
      <c r="O1286" s="52" t="str">
        <f t="shared" si="211"/>
        <v/>
      </c>
      <c r="P1286" s="53" t="str">
        <f>IF(OR($L1286="", $M1286=""), "", COUNTIFS($L$11:$L$2510, $L1286, $M$11:$M$2510, "&lt;"&amp;$M1286)+1+COUNTIFS($L$11:$L1286, $L1286, $M$11:$M1286, $M1286)-1)</f>
        <v/>
      </c>
      <c r="Q1286" s="97"/>
      <c r="R1286" s="57" t="str">
        <f t="array" ref="R1286">IF(OR($L1286="", $M1286=""), "", MIN(IF($L$11:$L$2510=$L1286, $M$11:$M$2510)))</f>
        <v/>
      </c>
      <c r="S1286" s="18" t="str">
        <f t="array" ref="S1286">IF(OR($L1286="", $M1286=""), "", AVERAGEIF($L$11:$L$2510, $L1286, $M$11:$M$2510))</f>
        <v/>
      </c>
      <c r="T1286" s="21" t="str">
        <f t="array" ref="T1286">IF(OR($L1286="", $M1286=""), "", MAX(IF($L$11:$L$2510=$L1286, $M$11:$M$2510)))</f>
        <v/>
      </c>
      <c r="U1286" s="97"/>
      <c r="W1286" s="26" t="str">
        <f t="shared" si="212"/>
        <v/>
      </c>
      <c r="X1286" s="26" t="str">
        <f t="shared" si="213"/>
        <v/>
      </c>
      <c r="Z1286" s="48" t="str">
        <f>IFERROR(INDEX('Standard Runs'!$E$11:$E$65, MATCH($L1286, 'Standard Runs'!$D$11:$D$65, 0)), "")</f>
        <v/>
      </c>
      <c r="AB1286" s="26" t="str">
        <f t="shared" si="214"/>
        <v/>
      </c>
      <c r="AC1286" s="26" t="str">
        <f t="shared" si="215"/>
        <v/>
      </c>
      <c r="AE1286" s="26" t="str">
        <f t="shared" si="216"/>
        <v/>
      </c>
      <c r="AG1286" s="26" t="str">
        <f>IF($D1286="", "", COUNTIF($D$11:$D$2510, "&gt;"&amp;$D1286)+1+COUNTIF($D$11:$D1286, $D1286)-1)</f>
        <v/>
      </c>
      <c r="AH1286" s="92" t="str">
        <f t="shared" si="217"/>
        <v/>
      </c>
      <c r="AJ1286" s="26" t="str">
        <f t="shared" si="218"/>
        <v/>
      </c>
      <c r="AK1286" s="26" t="str">
        <f t="shared" si="219"/>
        <v/>
      </c>
    </row>
    <row r="1287" spans="1:37" x14ac:dyDescent="0.25">
      <c r="A1287" s="97"/>
      <c r="B1287" s="26" t="str">
        <f t="shared" si="209"/>
        <v/>
      </c>
      <c r="C1287" s="97"/>
      <c r="D1287" s="123"/>
      <c r="E1287" s="124"/>
      <c r="F1287" s="125"/>
      <c r="G1287" s="97"/>
      <c r="H1287" s="24" t="str">
        <f>IF($E1287="", "", IFERROR(ROUND($E1287*INDEX('Intro &amp; Setup'!$BY$8:$BY$9, MATCH($E$8, 'Intro &amp; Setup'!$BX$8:$BX$9, 0)), 2), ""))</f>
        <v/>
      </c>
      <c r="I1287" s="18" t="str">
        <f>IF(OR($E1287="", $F1287=""), "", IF($E$8='Intro &amp; Setup'!$BX$9, $F1287/$E1287, IF($H$8='Intro &amp; Setup'!$BX$9, $F1287/$H1287, "")))</f>
        <v/>
      </c>
      <c r="J1287" s="21" t="str">
        <f>IF(OR($E1287="", $F1287=""), "", IF($E$8='Intro &amp; Setup'!$BX$8, $F1287/$E1287, IF($H$8='Intro &amp; Setup'!$BX$8, $F1287/$H1287, "")))</f>
        <v/>
      </c>
      <c r="K1287" s="97"/>
      <c r="L1287" s="42" t="str">
        <f t="array" ref="L1287">IF($W1287="", "", IFERROR(INDEX('Standard Runs'!$D$11:$D$65, MATCH(1, ('Standard Runs'!$F$11:$F$65&lt;=E1287)*('Standard Runs'!$G$11:$G$65&gt;=E1287), 0)), ""))</f>
        <v/>
      </c>
      <c r="M1287" s="45" t="str">
        <f t="shared" si="210"/>
        <v/>
      </c>
      <c r="N1287" s="97"/>
      <c r="O1287" s="52" t="str">
        <f t="shared" si="211"/>
        <v/>
      </c>
      <c r="P1287" s="53" t="str">
        <f>IF(OR($L1287="", $M1287=""), "", COUNTIFS($L$11:$L$2510, $L1287, $M$11:$M$2510, "&lt;"&amp;$M1287)+1+COUNTIFS($L$11:$L1287, $L1287, $M$11:$M1287, $M1287)-1)</f>
        <v/>
      </c>
      <c r="Q1287" s="97"/>
      <c r="R1287" s="57" t="str">
        <f t="array" ref="R1287">IF(OR($L1287="", $M1287=""), "", MIN(IF($L$11:$L$2510=$L1287, $M$11:$M$2510)))</f>
        <v/>
      </c>
      <c r="S1287" s="18" t="str">
        <f t="array" ref="S1287">IF(OR($L1287="", $M1287=""), "", AVERAGEIF($L$11:$L$2510, $L1287, $M$11:$M$2510))</f>
        <v/>
      </c>
      <c r="T1287" s="21" t="str">
        <f t="array" ref="T1287">IF(OR($L1287="", $M1287=""), "", MAX(IF($L$11:$L$2510=$L1287, $M$11:$M$2510)))</f>
        <v/>
      </c>
      <c r="U1287" s="97"/>
      <c r="W1287" s="26" t="str">
        <f t="shared" si="212"/>
        <v/>
      </c>
      <c r="X1287" s="26" t="str">
        <f t="shared" si="213"/>
        <v/>
      </c>
      <c r="Z1287" s="48" t="str">
        <f>IFERROR(INDEX('Standard Runs'!$E$11:$E$65, MATCH($L1287, 'Standard Runs'!$D$11:$D$65, 0)), "")</f>
        <v/>
      </c>
      <c r="AB1287" s="26" t="str">
        <f t="shared" si="214"/>
        <v/>
      </c>
      <c r="AC1287" s="26" t="str">
        <f t="shared" si="215"/>
        <v/>
      </c>
      <c r="AE1287" s="26" t="str">
        <f t="shared" si="216"/>
        <v/>
      </c>
      <c r="AG1287" s="26" t="str">
        <f>IF($D1287="", "", COUNTIF($D$11:$D$2510, "&gt;"&amp;$D1287)+1+COUNTIF($D$11:$D1287, $D1287)-1)</f>
        <v/>
      </c>
      <c r="AH1287" s="92" t="str">
        <f t="shared" si="217"/>
        <v/>
      </c>
      <c r="AJ1287" s="26" t="str">
        <f t="shared" si="218"/>
        <v/>
      </c>
      <c r="AK1287" s="26" t="str">
        <f t="shared" si="219"/>
        <v/>
      </c>
    </row>
    <row r="1288" spans="1:37" x14ac:dyDescent="0.25">
      <c r="A1288" s="97"/>
      <c r="B1288" s="26" t="str">
        <f t="shared" si="209"/>
        <v/>
      </c>
      <c r="C1288" s="97"/>
      <c r="D1288" s="123"/>
      <c r="E1288" s="124"/>
      <c r="F1288" s="125"/>
      <c r="G1288" s="97"/>
      <c r="H1288" s="24" t="str">
        <f>IF($E1288="", "", IFERROR(ROUND($E1288*INDEX('Intro &amp; Setup'!$BY$8:$BY$9, MATCH($E$8, 'Intro &amp; Setup'!$BX$8:$BX$9, 0)), 2), ""))</f>
        <v/>
      </c>
      <c r="I1288" s="18" t="str">
        <f>IF(OR($E1288="", $F1288=""), "", IF($E$8='Intro &amp; Setup'!$BX$9, $F1288/$E1288, IF($H$8='Intro &amp; Setup'!$BX$9, $F1288/$H1288, "")))</f>
        <v/>
      </c>
      <c r="J1288" s="21" t="str">
        <f>IF(OR($E1288="", $F1288=""), "", IF($E$8='Intro &amp; Setup'!$BX$8, $F1288/$E1288, IF($H$8='Intro &amp; Setup'!$BX$8, $F1288/$H1288, "")))</f>
        <v/>
      </c>
      <c r="K1288" s="97"/>
      <c r="L1288" s="42" t="str">
        <f t="array" ref="L1288">IF($W1288="", "", IFERROR(INDEX('Standard Runs'!$D$11:$D$65, MATCH(1, ('Standard Runs'!$F$11:$F$65&lt;=E1288)*('Standard Runs'!$G$11:$G$65&gt;=E1288), 0)), ""))</f>
        <v/>
      </c>
      <c r="M1288" s="45" t="str">
        <f t="shared" si="210"/>
        <v/>
      </c>
      <c r="N1288" s="97"/>
      <c r="O1288" s="52" t="str">
        <f t="shared" si="211"/>
        <v/>
      </c>
      <c r="P1288" s="53" t="str">
        <f>IF(OR($L1288="", $M1288=""), "", COUNTIFS($L$11:$L$2510, $L1288, $M$11:$M$2510, "&lt;"&amp;$M1288)+1+COUNTIFS($L$11:$L1288, $L1288, $M$11:$M1288, $M1288)-1)</f>
        <v/>
      </c>
      <c r="Q1288" s="97"/>
      <c r="R1288" s="57" t="str">
        <f t="array" ref="R1288">IF(OR($L1288="", $M1288=""), "", MIN(IF($L$11:$L$2510=$L1288, $M$11:$M$2510)))</f>
        <v/>
      </c>
      <c r="S1288" s="18" t="str">
        <f t="array" ref="S1288">IF(OR($L1288="", $M1288=""), "", AVERAGEIF($L$11:$L$2510, $L1288, $M$11:$M$2510))</f>
        <v/>
      </c>
      <c r="T1288" s="21" t="str">
        <f t="array" ref="T1288">IF(OR($L1288="", $M1288=""), "", MAX(IF($L$11:$L$2510=$L1288, $M$11:$M$2510)))</f>
        <v/>
      </c>
      <c r="U1288" s="97"/>
      <c r="W1288" s="26" t="str">
        <f t="shared" si="212"/>
        <v/>
      </c>
      <c r="X1288" s="26" t="str">
        <f t="shared" si="213"/>
        <v/>
      </c>
      <c r="Z1288" s="48" t="str">
        <f>IFERROR(INDEX('Standard Runs'!$E$11:$E$65, MATCH($L1288, 'Standard Runs'!$D$11:$D$65, 0)), "")</f>
        <v/>
      </c>
      <c r="AB1288" s="26" t="str">
        <f t="shared" si="214"/>
        <v/>
      </c>
      <c r="AC1288" s="26" t="str">
        <f t="shared" si="215"/>
        <v/>
      </c>
      <c r="AE1288" s="26" t="str">
        <f t="shared" si="216"/>
        <v/>
      </c>
      <c r="AG1288" s="26" t="str">
        <f>IF($D1288="", "", COUNTIF($D$11:$D$2510, "&gt;"&amp;$D1288)+1+COUNTIF($D$11:$D1288, $D1288)-1)</f>
        <v/>
      </c>
      <c r="AH1288" s="92" t="str">
        <f t="shared" si="217"/>
        <v/>
      </c>
      <c r="AJ1288" s="26" t="str">
        <f t="shared" si="218"/>
        <v/>
      </c>
      <c r="AK1288" s="26" t="str">
        <f t="shared" si="219"/>
        <v/>
      </c>
    </row>
    <row r="1289" spans="1:37" x14ac:dyDescent="0.25">
      <c r="A1289" s="97"/>
      <c r="B1289" s="26" t="str">
        <f t="shared" si="209"/>
        <v/>
      </c>
      <c r="C1289" s="97"/>
      <c r="D1289" s="123"/>
      <c r="E1289" s="124"/>
      <c r="F1289" s="125"/>
      <c r="G1289" s="97"/>
      <c r="H1289" s="24" t="str">
        <f>IF($E1289="", "", IFERROR(ROUND($E1289*INDEX('Intro &amp; Setup'!$BY$8:$BY$9, MATCH($E$8, 'Intro &amp; Setup'!$BX$8:$BX$9, 0)), 2), ""))</f>
        <v/>
      </c>
      <c r="I1289" s="18" t="str">
        <f>IF(OR($E1289="", $F1289=""), "", IF($E$8='Intro &amp; Setup'!$BX$9, $F1289/$E1289, IF($H$8='Intro &amp; Setup'!$BX$9, $F1289/$H1289, "")))</f>
        <v/>
      </c>
      <c r="J1289" s="21" t="str">
        <f>IF(OR($E1289="", $F1289=""), "", IF($E$8='Intro &amp; Setup'!$BX$8, $F1289/$E1289, IF($H$8='Intro &amp; Setup'!$BX$8, $F1289/$H1289, "")))</f>
        <v/>
      </c>
      <c r="K1289" s="97"/>
      <c r="L1289" s="42" t="str">
        <f t="array" ref="L1289">IF($W1289="", "", IFERROR(INDEX('Standard Runs'!$D$11:$D$65, MATCH(1, ('Standard Runs'!$F$11:$F$65&lt;=E1289)*('Standard Runs'!$G$11:$G$65&gt;=E1289), 0)), ""))</f>
        <v/>
      </c>
      <c r="M1289" s="45" t="str">
        <f t="shared" si="210"/>
        <v/>
      </c>
      <c r="N1289" s="97"/>
      <c r="O1289" s="52" t="str">
        <f t="shared" si="211"/>
        <v/>
      </c>
      <c r="P1289" s="53" t="str">
        <f>IF(OR($L1289="", $M1289=""), "", COUNTIFS($L$11:$L$2510, $L1289, $M$11:$M$2510, "&lt;"&amp;$M1289)+1+COUNTIFS($L$11:$L1289, $L1289, $M$11:$M1289, $M1289)-1)</f>
        <v/>
      </c>
      <c r="Q1289" s="97"/>
      <c r="R1289" s="57" t="str">
        <f t="array" ref="R1289">IF(OR($L1289="", $M1289=""), "", MIN(IF($L$11:$L$2510=$L1289, $M$11:$M$2510)))</f>
        <v/>
      </c>
      <c r="S1289" s="18" t="str">
        <f t="array" ref="S1289">IF(OR($L1289="", $M1289=""), "", AVERAGEIF($L$11:$L$2510, $L1289, $M$11:$M$2510))</f>
        <v/>
      </c>
      <c r="T1289" s="21" t="str">
        <f t="array" ref="T1289">IF(OR($L1289="", $M1289=""), "", MAX(IF($L$11:$L$2510=$L1289, $M$11:$M$2510)))</f>
        <v/>
      </c>
      <c r="U1289" s="97"/>
      <c r="W1289" s="26" t="str">
        <f t="shared" si="212"/>
        <v/>
      </c>
      <c r="X1289" s="26" t="str">
        <f t="shared" si="213"/>
        <v/>
      </c>
      <c r="Z1289" s="48" t="str">
        <f>IFERROR(INDEX('Standard Runs'!$E$11:$E$65, MATCH($L1289, 'Standard Runs'!$D$11:$D$65, 0)), "")</f>
        <v/>
      </c>
      <c r="AB1289" s="26" t="str">
        <f t="shared" si="214"/>
        <v/>
      </c>
      <c r="AC1289" s="26" t="str">
        <f t="shared" si="215"/>
        <v/>
      </c>
      <c r="AE1289" s="26" t="str">
        <f t="shared" si="216"/>
        <v/>
      </c>
      <c r="AG1289" s="26" t="str">
        <f>IF($D1289="", "", COUNTIF($D$11:$D$2510, "&gt;"&amp;$D1289)+1+COUNTIF($D$11:$D1289, $D1289)-1)</f>
        <v/>
      </c>
      <c r="AH1289" s="92" t="str">
        <f t="shared" si="217"/>
        <v/>
      </c>
      <c r="AJ1289" s="26" t="str">
        <f t="shared" si="218"/>
        <v/>
      </c>
      <c r="AK1289" s="26" t="str">
        <f t="shared" si="219"/>
        <v/>
      </c>
    </row>
    <row r="1290" spans="1:37" x14ac:dyDescent="0.25">
      <c r="A1290" s="97"/>
      <c r="B1290" s="26" t="str">
        <f t="shared" si="209"/>
        <v/>
      </c>
      <c r="C1290" s="97"/>
      <c r="D1290" s="123"/>
      <c r="E1290" s="124"/>
      <c r="F1290" s="125"/>
      <c r="G1290" s="97"/>
      <c r="H1290" s="24" t="str">
        <f>IF($E1290="", "", IFERROR(ROUND($E1290*INDEX('Intro &amp; Setup'!$BY$8:$BY$9, MATCH($E$8, 'Intro &amp; Setup'!$BX$8:$BX$9, 0)), 2), ""))</f>
        <v/>
      </c>
      <c r="I1290" s="18" t="str">
        <f>IF(OR($E1290="", $F1290=""), "", IF($E$8='Intro &amp; Setup'!$BX$9, $F1290/$E1290, IF($H$8='Intro &amp; Setup'!$BX$9, $F1290/$H1290, "")))</f>
        <v/>
      </c>
      <c r="J1290" s="21" t="str">
        <f>IF(OR($E1290="", $F1290=""), "", IF($E$8='Intro &amp; Setup'!$BX$8, $F1290/$E1290, IF($H$8='Intro &amp; Setup'!$BX$8, $F1290/$H1290, "")))</f>
        <v/>
      </c>
      <c r="K1290" s="97"/>
      <c r="L1290" s="42" t="str">
        <f t="array" ref="L1290">IF($W1290="", "", IFERROR(INDEX('Standard Runs'!$D$11:$D$65, MATCH(1, ('Standard Runs'!$F$11:$F$65&lt;=E1290)*('Standard Runs'!$G$11:$G$65&gt;=E1290), 0)), ""))</f>
        <v/>
      </c>
      <c r="M1290" s="45" t="str">
        <f t="shared" si="210"/>
        <v/>
      </c>
      <c r="N1290" s="97"/>
      <c r="O1290" s="52" t="str">
        <f t="shared" si="211"/>
        <v/>
      </c>
      <c r="P1290" s="53" t="str">
        <f>IF(OR($L1290="", $M1290=""), "", COUNTIFS($L$11:$L$2510, $L1290, $M$11:$M$2510, "&lt;"&amp;$M1290)+1+COUNTIFS($L$11:$L1290, $L1290, $M$11:$M1290, $M1290)-1)</f>
        <v/>
      </c>
      <c r="Q1290" s="97"/>
      <c r="R1290" s="57" t="str">
        <f t="array" ref="R1290">IF(OR($L1290="", $M1290=""), "", MIN(IF($L$11:$L$2510=$L1290, $M$11:$M$2510)))</f>
        <v/>
      </c>
      <c r="S1290" s="18" t="str">
        <f t="array" ref="S1290">IF(OR($L1290="", $M1290=""), "", AVERAGEIF($L$11:$L$2510, $L1290, $M$11:$M$2510))</f>
        <v/>
      </c>
      <c r="T1290" s="21" t="str">
        <f t="array" ref="T1290">IF(OR($L1290="", $M1290=""), "", MAX(IF($L$11:$L$2510=$L1290, $M$11:$M$2510)))</f>
        <v/>
      </c>
      <c r="U1290" s="97"/>
      <c r="W1290" s="26" t="str">
        <f t="shared" si="212"/>
        <v/>
      </c>
      <c r="X1290" s="26" t="str">
        <f t="shared" si="213"/>
        <v/>
      </c>
      <c r="Z1290" s="48" t="str">
        <f>IFERROR(INDEX('Standard Runs'!$E$11:$E$65, MATCH($L1290, 'Standard Runs'!$D$11:$D$65, 0)), "")</f>
        <v/>
      </c>
      <c r="AB1290" s="26" t="str">
        <f t="shared" si="214"/>
        <v/>
      </c>
      <c r="AC1290" s="26" t="str">
        <f t="shared" si="215"/>
        <v/>
      </c>
      <c r="AE1290" s="26" t="str">
        <f t="shared" si="216"/>
        <v/>
      </c>
      <c r="AG1290" s="26" t="str">
        <f>IF($D1290="", "", COUNTIF($D$11:$D$2510, "&gt;"&amp;$D1290)+1+COUNTIF($D$11:$D1290, $D1290)-1)</f>
        <v/>
      </c>
      <c r="AH1290" s="92" t="str">
        <f t="shared" si="217"/>
        <v/>
      </c>
      <c r="AJ1290" s="26" t="str">
        <f t="shared" si="218"/>
        <v/>
      </c>
      <c r="AK1290" s="26" t="str">
        <f t="shared" si="219"/>
        <v/>
      </c>
    </row>
    <row r="1291" spans="1:37" x14ac:dyDescent="0.25">
      <c r="A1291" s="97"/>
      <c r="B1291" s="26" t="str">
        <f t="shared" si="209"/>
        <v/>
      </c>
      <c r="C1291" s="97"/>
      <c r="D1291" s="123"/>
      <c r="E1291" s="124"/>
      <c r="F1291" s="125"/>
      <c r="G1291" s="97"/>
      <c r="H1291" s="24" t="str">
        <f>IF($E1291="", "", IFERROR(ROUND($E1291*INDEX('Intro &amp; Setup'!$BY$8:$BY$9, MATCH($E$8, 'Intro &amp; Setup'!$BX$8:$BX$9, 0)), 2), ""))</f>
        <v/>
      </c>
      <c r="I1291" s="18" t="str">
        <f>IF(OR($E1291="", $F1291=""), "", IF($E$8='Intro &amp; Setup'!$BX$9, $F1291/$E1291, IF($H$8='Intro &amp; Setup'!$BX$9, $F1291/$H1291, "")))</f>
        <v/>
      </c>
      <c r="J1291" s="21" t="str">
        <f>IF(OR($E1291="", $F1291=""), "", IF($E$8='Intro &amp; Setup'!$BX$8, $F1291/$E1291, IF($H$8='Intro &amp; Setup'!$BX$8, $F1291/$H1291, "")))</f>
        <v/>
      </c>
      <c r="K1291" s="97"/>
      <c r="L1291" s="42" t="str">
        <f t="array" ref="L1291">IF($W1291="", "", IFERROR(INDEX('Standard Runs'!$D$11:$D$65, MATCH(1, ('Standard Runs'!$F$11:$F$65&lt;=E1291)*('Standard Runs'!$G$11:$G$65&gt;=E1291), 0)), ""))</f>
        <v/>
      </c>
      <c r="M1291" s="45" t="str">
        <f t="shared" si="210"/>
        <v/>
      </c>
      <c r="N1291" s="97"/>
      <c r="O1291" s="52" t="str">
        <f t="shared" si="211"/>
        <v/>
      </c>
      <c r="P1291" s="53" t="str">
        <f>IF(OR($L1291="", $M1291=""), "", COUNTIFS($L$11:$L$2510, $L1291, $M$11:$M$2510, "&lt;"&amp;$M1291)+1+COUNTIFS($L$11:$L1291, $L1291, $M$11:$M1291, $M1291)-1)</f>
        <v/>
      </c>
      <c r="Q1291" s="97"/>
      <c r="R1291" s="57" t="str">
        <f t="array" ref="R1291">IF(OR($L1291="", $M1291=""), "", MIN(IF($L$11:$L$2510=$L1291, $M$11:$M$2510)))</f>
        <v/>
      </c>
      <c r="S1291" s="18" t="str">
        <f t="array" ref="S1291">IF(OR($L1291="", $M1291=""), "", AVERAGEIF($L$11:$L$2510, $L1291, $M$11:$M$2510))</f>
        <v/>
      </c>
      <c r="T1291" s="21" t="str">
        <f t="array" ref="T1291">IF(OR($L1291="", $M1291=""), "", MAX(IF($L$11:$L$2510=$L1291, $M$11:$M$2510)))</f>
        <v/>
      </c>
      <c r="U1291" s="97"/>
      <c r="W1291" s="26" t="str">
        <f t="shared" si="212"/>
        <v/>
      </c>
      <c r="X1291" s="26" t="str">
        <f t="shared" si="213"/>
        <v/>
      </c>
      <c r="Z1291" s="48" t="str">
        <f>IFERROR(INDEX('Standard Runs'!$E$11:$E$65, MATCH($L1291, 'Standard Runs'!$D$11:$D$65, 0)), "")</f>
        <v/>
      </c>
      <c r="AB1291" s="26" t="str">
        <f t="shared" si="214"/>
        <v/>
      </c>
      <c r="AC1291" s="26" t="str">
        <f t="shared" si="215"/>
        <v/>
      </c>
      <c r="AE1291" s="26" t="str">
        <f t="shared" si="216"/>
        <v/>
      </c>
      <c r="AG1291" s="26" t="str">
        <f>IF($D1291="", "", COUNTIF($D$11:$D$2510, "&gt;"&amp;$D1291)+1+COUNTIF($D$11:$D1291, $D1291)-1)</f>
        <v/>
      </c>
      <c r="AH1291" s="92" t="str">
        <f t="shared" si="217"/>
        <v/>
      </c>
      <c r="AJ1291" s="26" t="str">
        <f t="shared" si="218"/>
        <v/>
      </c>
      <c r="AK1291" s="26" t="str">
        <f t="shared" si="219"/>
        <v/>
      </c>
    </row>
    <row r="1292" spans="1:37" x14ac:dyDescent="0.25">
      <c r="A1292" s="97"/>
      <c r="B1292" s="26" t="str">
        <f t="shared" ref="B1292:B1355" si="220">IF($P1292="", "", IFERROR(INDEX($X$3:$X$5, MATCH($P1292, $Y$3:$Y$5, 0)), ""))</f>
        <v/>
      </c>
      <c r="C1292" s="97"/>
      <c r="D1292" s="123"/>
      <c r="E1292" s="124"/>
      <c r="F1292" s="125"/>
      <c r="G1292" s="97"/>
      <c r="H1292" s="24" t="str">
        <f>IF($E1292="", "", IFERROR(ROUND($E1292*INDEX('Intro &amp; Setup'!$BY$8:$BY$9, MATCH($E$8, 'Intro &amp; Setup'!$BX$8:$BX$9, 0)), 2), ""))</f>
        <v/>
      </c>
      <c r="I1292" s="18" t="str">
        <f>IF(OR($E1292="", $F1292=""), "", IF($E$8='Intro &amp; Setup'!$BX$9, $F1292/$E1292, IF($H$8='Intro &amp; Setup'!$BX$9, $F1292/$H1292, "")))</f>
        <v/>
      </c>
      <c r="J1292" s="21" t="str">
        <f>IF(OR($E1292="", $F1292=""), "", IF($E$8='Intro &amp; Setup'!$BX$8, $F1292/$E1292, IF($H$8='Intro &amp; Setup'!$BX$8, $F1292/$H1292, "")))</f>
        <v/>
      </c>
      <c r="K1292" s="97"/>
      <c r="L1292" s="42" t="str">
        <f t="array" ref="L1292">IF($W1292="", "", IFERROR(INDEX('Standard Runs'!$D$11:$D$65, MATCH(1, ('Standard Runs'!$F$11:$F$65&lt;=E1292)*('Standard Runs'!$G$11:$G$65&gt;=E1292), 0)), ""))</f>
        <v/>
      </c>
      <c r="M1292" s="45" t="str">
        <f t="shared" ref="M1292:M1355" si="221">IFERROR($F1292/$E1292*$Z1292, "")</f>
        <v/>
      </c>
      <c r="N1292" s="97"/>
      <c r="O1292" s="52" t="str">
        <f t="shared" ref="O1292:O1355" si="222">IF($L1292="", "", COUNTIF($L$11:$L$2510, $L1292))</f>
        <v/>
      </c>
      <c r="P1292" s="53" t="str">
        <f>IF(OR($L1292="", $M1292=""), "", COUNTIFS($L$11:$L$2510, $L1292, $M$11:$M$2510, "&lt;"&amp;$M1292)+1+COUNTIFS($L$11:$L1292, $L1292, $M$11:$M1292, $M1292)-1)</f>
        <v/>
      </c>
      <c r="Q1292" s="97"/>
      <c r="R1292" s="57" t="str">
        <f t="array" ref="R1292">IF(OR($L1292="", $M1292=""), "", MIN(IF($L$11:$L$2510=$L1292, $M$11:$M$2510)))</f>
        <v/>
      </c>
      <c r="S1292" s="18" t="str">
        <f t="array" ref="S1292">IF(OR($L1292="", $M1292=""), "", AVERAGEIF($L$11:$L$2510, $L1292, $M$11:$M$2510))</f>
        <v/>
      </c>
      <c r="T1292" s="21" t="str">
        <f t="array" ref="T1292">IF(OR($L1292="", $M1292=""), "", MAX(IF($L$11:$L$2510=$L1292, $M$11:$M$2510)))</f>
        <v/>
      </c>
      <c r="U1292" s="97"/>
      <c r="W1292" s="26" t="str">
        <f t="shared" ref="W1292:W1355" si="223">IF(AND($D1292="", $E1292="", $F1292=""), "", "X")</f>
        <v/>
      </c>
      <c r="X1292" s="26" t="str">
        <f t="shared" ref="X1292:X1355" si="224">IF($W1292="", "", IF($L1292="", "X", ""))</f>
        <v/>
      </c>
      <c r="Z1292" s="48" t="str">
        <f>IFERROR(INDEX('Standard Runs'!$E$11:$E$65, MATCH($L1292, 'Standard Runs'!$D$11:$D$65, 0)), "")</f>
        <v/>
      </c>
      <c r="AB1292" s="26" t="str">
        <f t="shared" ref="AB1292:AB1355" si="225">IF($B1292="", "", _xlfn.CONCAT($L1292, " - ", $P1292))</f>
        <v/>
      </c>
      <c r="AC1292" s="26" t="str">
        <f t="shared" ref="AC1292:AC1355" si="226">IF(COUNTIF($D1292:$F1292, "")=0, "X", "")</f>
        <v/>
      </c>
      <c r="AE1292" s="26" t="str">
        <f t="shared" ref="AE1292:AE1355" si="227">IF($P1292="", "", IF($P1292=1, _xlfn.CONCAT($L1292, " - ", $AE$7), IF($P1292=$O1292, _xlfn.CONCAT($L1292, " - ", $AE$8), "")))</f>
        <v/>
      </c>
      <c r="AG1292" s="26" t="str">
        <f>IF($D1292="", "", COUNTIF($D$11:$D$2510, "&gt;"&amp;$D1292)+1+COUNTIF($D$11:$D1292, $D1292)-1)</f>
        <v/>
      </c>
      <c r="AH1292" s="92" t="str">
        <f t="shared" ref="AH1292:AH1355" si="228">IF(OR($M1292="", $Z1292=""), "", $M1292/$Z1292)</f>
        <v/>
      </c>
      <c r="AJ1292" s="26" t="str">
        <f t="shared" ref="AJ1292:AJ1355" si="229">IF(OR($AJ$8="", $AG1292=""), "", IF($AJ$8=$L1292, $AG1292, ""))</f>
        <v/>
      </c>
      <c r="AK1292" s="26" t="str">
        <f t="shared" ref="AK1292:AK1355" si="230">IF($AJ1292="", "", COUNTIF($AJ$11:$AJ$2510, "&lt;"&amp;$AJ1292)+1)</f>
        <v/>
      </c>
    </row>
    <row r="1293" spans="1:37" x14ac:dyDescent="0.25">
      <c r="A1293" s="97"/>
      <c r="B1293" s="26" t="str">
        <f t="shared" si="220"/>
        <v/>
      </c>
      <c r="C1293" s="97"/>
      <c r="D1293" s="123"/>
      <c r="E1293" s="124"/>
      <c r="F1293" s="125"/>
      <c r="G1293" s="97"/>
      <c r="H1293" s="24" t="str">
        <f>IF($E1293="", "", IFERROR(ROUND($E1293*INDEX('Intro &amp; Setup'!$BY$8:$BY$9, MATCH($E$8, 'Intro &amp; Setup'!$BX$8:$BX$9, 0)), 2), ""))</f>
        <v/>
      </c>
      <c r="I1293" s="18" t="str">
        <f>IF(OR($E1293="", $F1293=""), "", IF($E$8='Intro &amp; Setup'!$BX$9, $F1293/$E1293, IF($H$8='Intro &amp; Setup'!$BX$9, $F1293/$H1293, "")))</f>
        <v/>
      </c>
      <c r="J1293" s="21" t="str">
        <f>IF(OR($E1293="", $F1293=""), "", IF($E$8='Intro &amp; Setup'!$BX$8, $F1293/$E1293, IF($H$8='Intro &amp; Setup'!$BX$8, $F1293/$H1293, "")))</f>
        <v/>
      </c>
      <c r="K1293" s="97"/>
      <c r="L1293" s="42" t="str">
        <f t="array" ref="L1293">IF($W1293="", "", IFERROR(INDEX('Standard Runs'!$D$11:$D$65, MATCH(1, ('Standard Runs'!$F$11:$F$65&lt;=E1293)*('Standard Runs'!$G$11:$G$65&gt;=E1293), 0)), ""))</f>
        <v/>
      </c>
      <c r="M1293" s="45" t="str">
        <f t="shared" si="221"/>
        <v/>
      </c>
      <c r="N1293" s="97"/>
      <c r="O1293" s="52" t="str">
        <f t="shared" si="222"/>
        <v/>
      </c>
      <c r="P1293" s="53" t="str">
        <f>IF(OR($L1293="", $M1293=""), "", COUNTIFS($L$11:$L$2510, $L1293, $M$11:$M$2510, "&lt;"&amp;$M1293)+1+COUNTIFS($L$11:$L1293, $L1293, $M$11:$M1293, $M1293)-1)</f>
        <v/>
      </c>
      <c r="Q1293" s="97"/>
      <c r="R1293" s="57" t="str">
        <f t="array" ref="R1293">IF(OR($L1293="", $M1293=""), "", MIN(IF($L$11:$L$2510=$L1293, $M$11:$M$2510)))</f>
        <v/>
      </c>
      <c r="S1293" s="18" t="str">
        <f t="array" ref="S1293">IF(OR($L1293="", $M1293=""), "", AVERAGEIF($L$11:$L$2510, $L1293, $M$11:$M$2510))</f>
        <v/>
      </c>
      <c r="T1293" s="21" t="str">
        <f t="array" ref="T1293">IF(OR($L1293="", $M1293=""), "", MAX(IF($L$11:$L$2510=$L1293, $M$11:$M$2510)))</f>
        <v/>
      </c>
      <c r="U1293" s="97"/>
      <c r="W1293" s="26" t="str">
        <f t="shared" si="223"/>
        <v/>
      </c>
      <c r="X1293" s="26" t="str">
        <f t="shared" si="224"/>
        <v/>
      </c>
      <c r="Z1293" s="48" t="str">
        <f>IFERROR(INDEX('Standard Runs'!$E$11:$E$65, MATCH($L1293, 'Standard Runs'!$D$11:$D$65, 0)), "")</f>
        <v/>
      </c>
      <c r="AB1293" s="26" t="str">
        <f t="shared" si="225"/>
        <v/>
      </c>
      <c r="AC1293" s="26" t="str">
        <f t="shared" si="226"/>
        <v/>
      </c>
      <c r="AE1293" s="26" t="str">
        <f t="shared" si="227"/>
        <v/>
      </c>
      <c r="AG1293" s="26" t="str">
        <f>IF($D1293="", "", COUNTIF($D$11:$D$2510, "&gt;"&amp;$D1293)+1+COUNTIF($D$11:$D1293, $D1293)-1)</f>
        <v/>
      </c>
      <c r="AH1293" s="92" t="str">
        <f t="shared" si="228"/>
        <v/>
      </c>
      <c r="AJ1293" s="26" t="str">
        <f t="shared" si="229"/>
        <v/>
      </c>
      <c r="AK1293" s="26" t="str">
        <f t="shared" si="230"/>
        <v/>
      </c>
    </row>
    <row r="1294" spans="1:37" x14ac:dyDescent="0.25">
      <c r="A1294" s="97"/>
      <c r="B1294" s="26" t="str">
        <f t="shared" si="220"/>
        <v/>
      </c>
      <c r="C1294" s="97"/>
      <c r="D1294" s="123"/>
      <c r="E1294" s="124"/>
      <c r="F1294" s="125"/>
      <c r="G1294" s="97"/>
      <c r="H1294" s="24" t="str">
        <f>IF($E1294="", "", IFERROR(ROUND($E1294*INDEX('Intro &amp; Setup'!$BY$8:$BY$9, MATCH($E$8, 'Intro &amp; Setup'!$BX$8:$BX$9, 0)), 2), ""))</f>
        <v/>
      </c>
      <c r="I1294" s="18" t="str">
        <f>IF(OR($E1294="", $F1294=""), "", IF($E$8='Intro &amp; Setup'!$BX$9, $F1294/$E1294, IF($H$8='Intro &amp; Setup'!$BX$9, $F1294/$H1294, "")))</f>
        <v/>
      </c>
      <c r="J1294" s="21" t="str">
        <f>IF(OR($E1294="", $F1294=""), "", IF($E$8='Intro &amp; Setup'!$BX$8, $F1294/$E1294, IF($H$8='Intro &amp; Setup'!$BX$8, $F1294/$H1294, "")))</f>
        <v/>
      </c>
      <c r="K1294" s="97"/>
      <c r="L1294" s="42" t="str">
        <f t="array" ref="L1294">IF($W1294="", "", IFERROR(INDEX('Standard Runs'!$D$11:$D$65, MATCH(1, ('Standard Runs'!$F$11:$F$65&lt;=E1294)*('Standard Runs'!$G$11:$G$65&gt;=E1294), 0)), ""))</f>
        <v/>
      </c>
      <c r="M1294" s="45" t="str">
        <f t="shared" si="221"/>
        <v/>
      </c>
      <c r="N1294" s="97"/>
      <c r="O1294" s="52" t="str">
        <f t="shared" si="222"/>
        <v/>
      </c>
      <c r="P1294" s="53" t="str">
        <f>IF(OR($L1294="", $M1294=""), "", COUNTIFS($L$11:$L$2510, $L1294, $M$11:$M$2510, "&lt;"&amp;$M1294)+1+COUNTIFS($L$11:$L1294, $L1294, $M$11:$M1294, $M1294)-1)</f>
        <v/>
      </c>
      <c r="Q1294" s="97"/>
      <c r="R1294" s="57" t="str">
        <f t="array" ref="R1294">IF(OR($L1294="", $M1294=""), "", MIN(IF($L$11:$L$2510=$L1294, $M$11:$M$2510)))</f>
        <v/>
      </c>
      <c r="S1294" s="18" t="str">
        <f t="array" ref="S1294">IF(OR($L1294="", $M1294=""), "", AVERAGEIF($L$11:$L$2510, $L1294, $M$11:$M$2510))</f>
        <v/>
      </c>
      <c r="T1294" s="21" t="str">
        <f t="array" ref="T1294">IF(OR($L1294="", $M1294=""), "", MAX(IF($L$11:$L$2510=$L1294, $M$11:$M$2510)))</f>
        <v/>
      </c>
      <c r="U1294" s="97"/>
      <c r="W1294" s="26" t="str">
        <f t="shared" si="223"/>
        <v/>
      </c>
      <c r="X1294" s="26" t="str">
        <f t="shared" si="224"/>
        <v/>
      </c>
      <c r="Z1294" s="48" t="str">
        <f>IFERROR(INDEX('Standard Runs'!$E$11:$E$65, MATCH($L1294, 'Standard Runs'!$D$11:$D$65, 0)), "")</f>
        <v/>
      </c>
      <c r="AB1294" s="26" t="str">
        <f t="shared" si="225"/>
        <v/>
      </c>
      <c r="AC1294" s="26" t="str">
        <f t="shared" si="226"/>
        <v/>
      </c>
      <c r="AE1294" s="26" t="str">
        <f t="shared" si="227"/>
        <v/>
      </c>
      <c r="AG1294" s="26" t="str">
        <f>IF($D1294="", "", COUNTIF($D$11:$D$2510, "&gt;"&amp;$D1294)+1+COUNTIF($D$11:$D1294, $D1294)-1)</f>
        <v/>
      </c>
      <c r="AH1294" s="92" t="str">
        <f t="shared" si="228"/>
        <v/>
      </c>
      <c r="AJ1294" s="26" t="str">
        <f t="shared" si="229"/>
        <v/>
      </c>
      <c r="AK1294" s="26" t="str">
        <f t="shared" si="230"/>
        <v/>
      </c>
    </row>
    <row r="1295" spans="1:37" x14ac:dyDescent="0.25">
      <c r="A1295" s="97"/>
      <c r="B1295" s="26" t="str">
        <f t="shared" si="220"/>
        <v/>
      </c>
      <c r="C1295" s="97"/>
      <c r="D1295" s="123"/>
      <c r="E1295" s="124"/>
      <c r="F1295" s="125"/>
      <c r="G1295" s="97"/>
      <c r="H1295" s="24" t="str">
        <f>IF($E1295="", "", IFERROR(ROUND($E1295*INDEX('Intro &amp; Setup'!$BY$8:$BY$9, MATCH($E$8, 'Intro &amp; Setup'!$BX$8:$BX$9, 0)), 2), ""))</f>
        <v/>
      </c>
      <c r="I1295" s="18" t="str">
        <f>IF(OR($E1295="", $F1295=""), "", IF($E$8='Intro &amp; Setup'!$BX$9, $F1295/$E1295, IF($H$8='Intro &amp; Setup'!$BX$9, $F1295/$H1295, "")))</f>
        <v/>
      </c>
      <c r="J1295" s="21" t="str">
        <f>IF(OR($E1295="", $F1295=""), "", IF($E$8='Intro &amp; Setup'!$BX$8, $F1295/$E1295, IF($H$8='Intro &amp; Setup'!$BX$8, $F1295/$H1295, "")))</f>
        <v/>
      </c>
      <c r="K1295" s="97"/>
      <c r="L1295" s="42" t="str">
        <f t="array" ref="L1295">IF($W1295="", "", IFERROR(INDEX('Standard Runs'!$D$11:$D$65, MATCH(1, ('Standard Runs'!$F$11:$F$65&lt;=E1295)*('Standard Runs'!$G$11:$G$65&gt;=E1295), 0)), ""))</f>
        <v/>
      </c>
      <c r="M1295" s="45" t="str">
        <f t="shared" si="221"/>
        <v/>
      </c>
      <c r="N1295" s="97"/>
      <c r="O1295" s="52" t="str">
        <f t="shared" si="222"/>
        <v/>
      </c>
      <c r="P1295" s="53" t="str">
        <f>IF(OR($L1295="", $M1295=""), "", COUNTIFS($L$11:$L$2510, $L1295, $M$11:$M$2510, "&lt;"&amp;$M1295)+1+COUNTIFS($L$11:$L1295, $L1295, $M$11:$M1295, $M1295)-1)</f>
        <v/>
      </c>
      <c r="Q1295" s="97"/>
      <c r="R1295" s="57" t="str">
        <f t="array" ref="R1295">IF(OR($L1295="", $M1295=""), "", MIN(IF($L$11:$L$2510=$L1295, $M$11:$M$2510)))</f>
        <v/>
      </c>
      <c r="S1295" s="18" t="str">
        <f t="array" ref="S1295">IF(OR($L1295="", $M1295=""), "", AVERAGEIF($L$11:$L$2510, $L1295, $M$11:$M$2510))</f>
        <v/>
      </c>
      <c r="T1295" s="21" t="str">
        <f t="array" ref="T1295">IF(OR($L1295="", $M1295=""), "", MAX(IF($L$11:$L$2510=$L1295, $M$11:$M$2510)))</f>
        <v/>
      </c>
      <c r="U1295" s="97"/>
      <c r="W1295" s="26" t="str">
        <f t="shared" si="223"/>
        <v/>
      </c>
      <c r="X1295" s="26" t="str">
        <f t="shared" si="224"/>
        <v/>
      </c>
      <c r="Z1295" s="48" t="str">
        <f>IFERROR(INDEX('Standard Runs'!$E$11:$E$65, MATCH($L1295, 'Standard Runs'!$D$11:$D$65, 0)), "")</f>
        <v/>
      </c>
      <c r="AB1295" s="26" t="str">
        <f t="shared" si="225"/>
        <v/>
      </c>
      <c r="AC1295" s="26" t="str">
        <f t="shared" si="226"/>
        <v/>
      </c>
      <c r="AE1295" s="26" t="str">
        <f t="shared" si="227"/>
        <v/>
      </c>
      <c r="AG1295" s="26" t="str">
        <f>IF($D1295="", "", COUNTIF($D$11:$D$2510, "&gt;"&amp;$D1295)+1+COUNTIF($D$11:$D1295, $D1295)-1)</f>
        <v/>
      </c>
      <c r="AH1295" s="92" t="str">
        <f t="shared" si="228"/>
        <v/>
      </c>
      <c r="AJ1295" s="26" t="str">
        <f t="shared" si="229"/>
        <v/>
      </c>
      <c r="AK1295" s="26" t="str">
        <f t="shared" si="230"/>
        <v/>
      </c>
    </row>
    <row r="1296" spans="1:37" x14ac:dyDescent="0.25">
      <c r="A1296" s="97"/>
      <c r="B1296" s="26" t="str">
        <f t="shared" si="220"/>
        <v/>
      </c>
      <c r="C1296" s="97"/>
      <c r="D1296" s="123"/>
      <c r="E1296" s="124"/>
      <c r="F1296" s="125"/>
      <c r="G1296" s="97"/>
      <c r="H1296" s="24" t="str">
        <f>IF($E1296="", "", IFERROR(ROUND($E1296*INDEX('Intro &amp; Setup'!$BY$8:$BY$9, MATCH($E$8, 'Intro &amp; Setup'!$BX$8:$BX$9, 0)), 2), ""))</f>
        <v/>
      </c>
      <c r="I1296" s="18" t="str">
        <f>IF(OR($E1296="", $F1296=""), "", IF($E$8='Intro &amp; Setup'!$BX$9, $F1296/$E1296, IF($H$8='Intro &amp; Setup'!$BX$9, $F1296/$H1296, "")))</f>
        <v/>
      </c>
      <c r="J1296" s="21" t="str">
        <f>IF(OR($E1296="", $F1296=""), "", IF($E$8='Intro &amp; Setup'!$BX$8, $F1296/$E1296, IF($H$8='Intro &amp; Setup'!$BX$8, $F1296/$H1296, "")))</f>
        <v/>
      </c>
      <c r="K1296" s="97"/>
      <c r="L1296" s="42" t="str">
        <f t="array" ref="L1296">IF($W1296="", "", IFERROR(INDEX('Standard Runs'!$D$11:$D$65, MATCH(1, ('Standard Runs'!$F$11:$F$65&lt;=E1296)*('Standard Runs'!$G$11:$G$65&gt;=E1296), 0)), ""))</f>
        <v/>
      </c>
      <c r="M1296" s="45" t="str">
        <f t="shared" si="221"/>
        <v/>
      </c>
      <c r="N1296" s="97"/>
      <c r="O1296" s="52" t="str">
        <f t="shared" si="222"/>
        <v/>
      </c>
      <c r="P1296" s="53" t="str">
        <f>IF(OR($L1296="", $M1296=""), "", COUNTIFS($L$11:$L$2510, $L1296, $M$11:$M$2510, "&lt;"&amp;$M1296)+1+COUNTIFS($L$11:$L1296, $L1296, $M$11:$M1296, $M1296)-1)</f>
        <v/>
      </c>
      <c r="Q1296" s="97"/>
      <c r="R1296" s="57" t="str">
        <f t="array" ref="R1296">IF(OR($L1296="", $M1296=""), "", MIN(IF($L$11:$L$2510=$L1296, $M$11:$M$2510)))</f>
        <v/>
      </c>
      <c r="S1296" s="18" t="str">
        <f t="array" ref="S1296">IF(OR($L1296="", $M1296=""), "", AVERAGEIF($L$11:$L$2510, $L1296, $M$11:$M$2510))</f>
        <v/>
      </c>
      <c r="T1296" s="21" t="str">
        <f t="array" ref="T1296">IF(OR($L1296="", $M1296=""), "", MAX(IF($L$11:$L$2510=$L1296, $M$11:$M$2510)))</f>
        <v/>
      </c>
      <c r="U1296" s="97"/>
      <c r="W1296" s="26" t="str">
        <f t="shared" si="223"/>
        <v/>
      </c>
      <c r="X1296" s="26" t="str">
        <f t="shared" si="224"/>
        <v/>
      </c>
      <c r="Z1296" s="48" t="str">
        <f>IFERROR(INDEX('Standard Runs'!$E$11:$E$65, MATCH($L1296, 'Standard Runs'!$D$11:$D$65, 0)), "")</f>
        <v/>
      </c>
      <c r="AB1296" s="26" t="str">
        <f t="shared" si="225"/>
        <v/>
      </c>
      <c r="AC1296" s="26" t="str">
        <f t="shared" si="226"/>
        <v/>
      </c>
      <c r="AE1296" s="26" t="str">
        <f t="shared" si="227"/>
        <v/>
      </c>
      <c r="AG1296" s="26" t="str">
        <f>IF($D1296="", "", COUNTIF($D$11:$D$2510, "&gt;"&amp;$D1296)+1+COUNTIF($D$11:$D1296, $D1296)-1)</f>
        <v/>
      </c>
      <c r="AH1296" s="92" t="str">
        <f t="shared" si="228"/>
        <v/>
      </c>
      <c r="AJ1296" s="26" t="str">
        <f t="shared" si="229"/>
        <v/>
      </c>
      <c r="AK1296" s="26" t="str">
        <f t="shared" si="230"/>
        <v/>
      </c>
    </row>
    <row r="1297" spans="1:37" x14ac:dyDescent="0.25">
      <c r="A1297" s="97"/>
      <c r="B1297" s="26" t="str">
        <f t="shared" si="220"/>
        <v/>
      </c>
      <c r="C1297" s="97"/>
      <c r="D1297" s="123"/>
      <c r="E1297" s="124"/>
      <c r="F1297" s="125"/>
      <c r="G1297" s="97"/>
      <c r="H1297" s="24" t="str">
        <f>IF($E1297="", "", IFERROR(ROUND($E1297*INDEX('Intro &amp; Setup'!$BY$8:$BY$9, MATCH($E$8, 'Intro &amp; Setup'!$BX$8:$BX$9, 0)), 2), ""))</f>
        <v/>
      </c>
      <c r="I1297" s="18" t="str">
        <f>IF(OR($E1297="", $F1297=""), "", IF($E$8='Intro &amp; Setup'!$BX$9, $F1297/$E1297, IF($H$8='Intro &amp; Setup'!$BX$9, $F1297/$H1297, "")))</f>
        <v/>
      </c>
      <c r="J1297" s="21" t="str">
        <f>IF(OR($E1297="", $F1297=""), "", IF($E$8='Intro &amp; Setup'!$BX$8, $F1297/$E1297, IF($H$8='Intro &amp; Setup'!$BX$8, $F1297/$H1297, "")))</f>
        <v/>
      </c>
      <c r="K1297" s="97"/>
      <c r="L1297" s="42" t="str">
        <f t="array" ref="L1297">IF($W1297="", "", IFERROR(INDEX('Standard Runs'!$D$11:$D$65, MATCH(1, ('Standard Runs'!$F$11:$F$65&lt;=E1297)*('Standard Runs'!$G$11:$G$65&gt;=E1297), 0)), ""))</f>
        <v/>
      </c>
      <c r="M1297" s="45" t="str">
        <f t="shared" si="221"/>
        <v/>
      </c>
      <c r="N1297" s="97"/>
      <c r="O1297" s="52" t="str">
        <f t="shared" si="222"/>
        <v/>
      </c>
      <c r="P1297" s="53" t="str">
        <f>IF(OR($L1297="", $M1297=""), "", COUNTIFS($L$11:$L$2510, $L1297, $M$11:$M$2510, "&lt;"&amp;$M1297)+1+COUNTIFS($L$11:$L1297, $L1297, $M$11:$M1297, $M1297)-1)</f>
        <v/>
      </c>
      <c r="Q1297" s="97"/>
      <c r="R1297" s="57" t="str">
        <f t="array" ref="R1297">IF(OR($L1297="", $M1297=""), "", MIN(IF($L$11:$L$2510=$L1297, $M$11:$M$2510)))</f>
        <v/>
      </c>
      <c r="S1297" s="18" t="str">
        <f t="array" ref="S1297">IF(OR($L1297="", $M1297=""), "", AVERAGEIF($L$11:$L$2510, $L1297, $M$11:$M$2510))</f>
        <v/>
      </c>
      <c r="T1297" s="21" t="str">
        <f t="array" ref="T1297">IF(OR($L1297="", $M1297=""), "", MAX(IF($L$11:$L$2510=$L1297, $M$11:$M$2510)))</f>
        <v/>
      </c>
      <c r="U1297" s="97"/>
      <c r="W1297" s="26" t="str">
        <f t="shared" si="223"/>
        <v/>
      </c>
      <c r="X1297" s="26" t="str">
        <f t="shared" si="224"/>
        <v/>
      </c>
      <c r="Z1297" s="48" t="str">
        <f>IFERROR(INDEX('Standard Runs'!$E$11:$E$65, MATCH($L1297, 'Standard Runs'!$D$11:$D$65, 0)), "")</f>
        <v/>
      </c>
      <c r="AB1297" s="26" t="str">
        <f t="shared" si="225"/>
        <v/>
      </c>
      <c r="AC1297" s="26" t="str">
        <f t="shared" si="226"/>
        <v/>
      </c>
      <c r="AE1297" s="26" t="str">
        <f t="shared" si="227"/>
        <v/>
      </c>
      <c r="AG1297" s="26" t="str">
        <f>IF($D1297="", "", COUNTIF($D$11:$D$2510, "&gt;"&amp;$D1297)+1+COUNTIF($D$11:$D1297, $D1297)-1)</f>
        <v/>
      </c>
      <c r="AH1297" s="92" t="str">
        <f t="shared" si="228"/>
        <v/>
      </c>
      <c r="AJ1297" s="26" t="str">
        <f t="shared" si="229"/>
        <v/>
      </c>
      <c r="AK1297" s="26" t="str">
        <f t="shared" si="230"/>
        <v/>
      </c>
    </row>
    <row r="1298" spans="1:37" x14ac:dyDescent="0.25">
      <c r="A1298" s="97"/>
      <c r="B1298" s="26" t="str">
        <f t="shared" si="220"/>
        <v/>
      </c>
      <c r="C1298" s="97"/>
      <c r="D1298" s="123"/>
      <c r="E1298" s="124"/>
      <c r="F1298" s="125"/>
      <c r="G1298" s="97"/>
      <c r="H1298" s="24" t="str">
        <f>IF($E1298="", "", IFERROR(ROUND($E1298*INDEX('Intro &amp; Setup'!$BY$8:$BY$9, MATCH($E$8, 'Intro &amp; Setup'!$BX$8:$BX$9, 0)), 2), ""))</f>
        <v/>
      </c>
      <c r="I1298" s="18" t="str">
        <f>IF(OR($E1298="", $F1298=""), "", IF($E$8='Intro &amp; Setup'!$BX$9, $F1298/$E1298, IF($H$8='Intro &amp; Setup'!$BX$9, $F1298/$H1298, "")))</f>
        <v/>
      </c>
      <c r="J1298" s="21" t="str">
        <f>IF(OR($E1298="", $F1298=""), "", IF($E$8='Intro &amp; Setup'!$BX$8, $F1298/$E1298, IF($H$8='Intro &amp; Setup'!$BX$8, $F1298/$H1298, "")))</f>
        <v/>
      </c>
      <c r="K1298" s="97"/>
      <c r="L1298" s="42" t="str">
        <f t="array" ref="L1298">IF($W1298="", "", IFERROR(INDEX('Standard Runs'!$D$11:$D$65, MATCH(1, ('Standard Runs'!$F$11:$F$65&lt;=E1298)*('Standard Runs'!$G$11:$G$65&gt;=E1298), 0)), ""))</f>
        <v/>
      </c>
      <c r="M1298" s="45" t="str">
        <f t="shared" si="221"/>
        <v/>
      </c>
      <c r="N1298" s="97"/>
      <c r="O1298" s="52" t="str">
        <f t="shared" si="222"/>
        <v/>
      </c>
      <c r="P1298" s="53" t="str">
        <f>IF(OR($L1298="", $M1298=""), "", COUNTIFS($L$11:$L$2510, $L1298, $M$11:$M$2510, "&lt;"&amp;$M1298)+1+COUNTIFS($L$11:$L1298, $L1298, $M$11:$M1298, $M1298)-1)</f>
        <v/>
      </c>
      <c r="Q1298" s="97"/>
      <c r="R1298" s="57" t="str">
        <f t="array" ref="R1298">IF(OR($L1298="", $M1298=""), "", MIN(IF($L$11:$L$2510=$L1298, $M$11:$M$2510)))</f>
        <v/>
      </c>
      <c r="S1298" s="18" t="str">
        <f t="array" ref="S1298">IF(OR($L1298="", $M1298=""), "", AVERAGEIF($L$11:$L$2510, $L1298, $M$11:$M$2510))</f>
        <v/>
      </c>
      <c r="T1298" s="21" t="str">
        <f t="array" ref="T1298">IF(OR($L1298="", $M1298=""), "", MAX(IF($L$11:$L$2510=$L1298, $M$11:$M$2510)))</f>
        <v/>
      </c>
      <c r="U1298" s="97"/>
      <c r="W1298" s="26" t="str">
        <f t="shared" si="223"/>
        <v/>
      </c>
      <c r="X1298" s="26" t="str">
        <f t="shared" si="224"/>
        <v/>
      </c>
      <c r="Z1298" s="48" t="str">
        <f>IFERROR(INDEX('Standard Runs'!$E$11:$E$65, MATCH($L1298, 'Standard Runs'!$D$11:$D$65, 0)), "")</f>
        <v/>
      </c>
      <c r="AB1298" s="26" t="str">
        <f t="shared" si="225"/>
        <v/>
      </c>
      <c r="AC1298" s="26" t="str">
        <f t="shared" si="226"/>
        <v/>
      </c>
      <c r="AE1298" s="26" t="str">
        <f t="shared" si="227"/>
        <v/>
      </c>
      <c r="AG1298" s="26" t="str">
        <f>IF($D1298="", "", COUNTIF($D$11:$D$2510, "&gt;"&amp;$D1298)+1+COUNTIF($D$11:$D1298, $D1298)-1)</f>
        <v/>
      </c>
      <c r="AH1298" s="92" t="str">
        <f t="shared" si="228"/>
        <v/>
      </c>
      <c r="AJ1298" s="26" t="str">
        <f t="shared" si="229"/>
        <v/>
      </c>
      <c r="AK1298" s="26" t="str">
        <f t="shared" si="230"/>
        <v/>
      </c>
    </row>
    <row r="1299" spans="1:37" x14ac:dyDescent="0.25">
      <c r="A1299" s="97"/>
      <c r="B1299" s="26" t="str">
        <f t="shared" si="220"/>
        <v/>
      </c>
      <c r="C1299" s="97"/>
      <c r="D1299" s="123"/>
      <c r="E1299" s="124"/>
      <c r="F1299" s="125"/>
      <c r="G1299" s="97"/>
      <c r="H1299" s="24" t="str">
        <f>IF($E1299="", "", IFERROR(ROUND($E1299*INDEX('Intro &amp; Setup'!$BY$8:$BY$9, MATCH($E$8, 'Intro &amp; Setup'!$BX$8:$BX$9, 0)), 2), ""))</f>
        <v/>
      </c>
      <c r="I1299" s="18" t="str">
        <f>IF(OR($E1299="", $F1299=""), "", IF($E$8='Intro &amp; Setup'!$BX$9, $F1299/$E1299, IF($H$8='Intro &amp; Setup'!$BX$9, $F1299/$H1299, "")))</f>
        <v/>
      </c>
      <c r="J1299" s="21" t="str">
        <f>IF(OR($E1299="", $F1299=""), "", IF($E$8='Intro &amp; Setup'!$BX$8, $F1299/$E1299, IF($H$8='Intro &amp; Setup'!$BX$8, $F1299/$H1299, "")))</f>
        <v/>
      </c>
      <c r="K1299" s="97"/>
      <c r="L1299" s="42" t="str">
        <f t="array" ref="L1299">IF($W1299="", "", IFERROR(INDEX('Standard Runs'!$D$11:$D$65, MATCH(1, ('Standard Runs'!$F$11:$F$65&lt;=E1299)*('Standard Runs'!$G$11:$G$65&gt;=E1299), 0)), ""))</f>
        <v/>
      </c>
      <c r="M1299" s="45" t="str">
        <f t="shared" si="221"/>
        <v/>
      </c>
      <c r="N1299" s="97"/>
      <c r="O1299" s="52" t="str">
        <f t="shared" si="222"/>
        <v/>
      </c>
      <c r="P1299" s="53" t="str">
        <f>IF(OR($L1299="", $M1299=""), "", COUNTIFS($L$11:$L$2510, $L1299, $M$11:$M$2510, "&lt;"&amp;$M1299)+1+COUNTIFS($L$11:$L1299, $L1299, $M$11:$M1299, $M1299)-1)</f>
        <v/>
      </c>
      <c r="Q1299" s="97"/>
      <c r="R1299" s="57" t="str">
        <f t="array" ref="R1299">IF(OR($L1299="", $M1299=""), "", MIN(IF($L$11:$L$2510=$L1299, $M$11:$M$2510)))</f>
        <v/>
      </c>
      <c r="S1299" s="18" t="str">
        <f t="array" ref="S1299">IF(OR($L1299="", $M1299=""), "", AVERAGEIF($L$11:$L$2510, $L1299, $M$11:$M$2510))</f>
        <v/>
      </c>
      <c r="T1299" s="21" t="str">
        <f t="array" ref="T1299">IF(OR($L1299="", $M1299=""), "", MAX(IF($L$11:$L$2510=$L1299, $M$11:$M$2510)))</f>
        <v/>
      </c>
      <c r="U1299" s="97"/>
      <c r="W1299" s="26" t="str">
        <f t="shared" si="223"/>
        <v/>
      </c>
      <c r="X1299" s="26" t="str">
        <f t="shared" si="224"/>
        <v/>
      </c>
      <c r="Z1299" s="48" t="str">
        <f>IFERROR(INDEX('Standard Runs'!$E$11:$E$65, MATCH($L1299, 'Standard Runs'!$D$11:$D$65, 0)), "")</f>
        <v/>
      </c>
      <c r="AB1299" s="26" t="str">
        <f t="shared" si="225"/>
        <v/>
      </c>
      <c r="AC1299" s="26" t="str">
        <f t="shared" si="226"/>
        <v/>
      </c>
      <c r="AE1299" s="26" t="str">
        <f t="shared" si="227"/>
        <v/>
      </c>
      <c r="AG1299" s="26" t="str">
        <f>IF($D1299="", "", COUNTIF($D$11:$D$2510, "&gt;"&amp;$D1299)+1+COUNTIF($D$11:$D1299, $D1299)-1)</f>
        <v/>
      </c>
      <c r="AH1299" s="92" t="str">
        <f t="shared" si="228"/>
        <v/>
      </c>
      <c r="AJ1299" s="26" t="str">
        <f t="shared" si="229"/>
        <v/>
      </c>
      <c r="AK1299" s="26" t="str">
        <f t="shared" si="230"/>
        <v/>
      </c>
    </row>
    <row r="1300" spans="1:37" x14ac:dyDescent="0.25">
      <c r="A1300" s="97"/>
      <c r="B1300" s="26" t="str">
        <f t="shared" si="220"/>
        <v/>
      </c>
      <c r="C1300" s="97"/>
      <c r="D1300" s="123"/>
      <c r="E1300" s="124"/>
      <c r="F1300" s="125"/>
      <c r="G1300" s="97"/>
      <c r="H1300" s="24" t="str">
        <f>IF($E1300="", "", IFERROR(ROUND($E1300*INDEX('Intro &amp; Setup'!$BY$8:$BY$9, MATCH($E$8, 'Intro &amp; Setup'!$BX$8:$BX$9, 0)), 2), ""))</f>
        <v/>
      </c>
      <c r="I1300" s="18" t="str">
        <f>IF(OR($E1300="", $F1300=""), "", IF($E$8='Intro &amp; Setup'!$BX$9, $F1300/$E1300, IF($H$8='Intro &amp; Setup'!$BX$9, $F1300/$H1300, "")))</f>
        <v/>
      </c>
      <c r="J1300" s="21" t="str">
        <f>IF(OR($E1300="", $F1300=""), "", IF($E$8='Intro &amp; Setup'!$BX$8, $F1300/$E1300, IF($H$8='Intro &amp; Setup'!$BX$8, $F1300/$H1300, "")))</f>
        <v/>
      </c>
      <c r="K1300" s="97"/>
      <c r="L1300" s="42" t="str">
        <f t="array" ref="L1300">IF($W1300="", "", IFERROR(INDEX('Standard Runs'!$D$11:$D$65, MATCH(1, ('Standard Runs'!$F$11:$F$65&lt;=E1300)*('Standard Runs'!$G$11:$G$65&gt;=E1300), 0)), ""))</f>
        <v/>
      </c>
      <c r="M1300" s="45" t="str">
        <f t="shared" si="221"/>
        <v/>
      </c>
      <c r="N1300" s="97"/>
      <c r="O1300" s="52" t="str">
        <f t="shared" si="222"/>
        <v/>
      </c>
      <c r="P1300" s="53" t="str">
        <f>IF(OR($L1300="", $M1300=""), "", COUNTIFS($L$11:$L$2510, $L1300, $M$11:$M$2510, "&lt;"&amp;$M1300)+1+COUNTIFS($L$11:$L1300, $L1300, $M$11:$M1300, $M1300)-1)</f>
        <v/>
      </c>
      <c r="Q1300" s="97"/>
      <c r="R1300" s="57" t="str">
        <f t="array" ref="R1300">IF(OR($L1300="", $M1300=""), "", MIN(IF($L$11:$L$2510=$L1300, $M$11:$M$2510)))</f>
        <v/>
      </c>
      <c r="S1300" s="18" t="str">
        <f t="array" ref="S1300">IF(OR($L1300="", $M1300=""), "", AVERAGEIF($L$11:$L$2510, $L1300, $M$11:$M$2510))</f>
        <v/>
      </c>
      <c r="T1300" s="21" t="str">
        <f t="array" ref="T1300">IF(OR($L1300="", $M1300=""), "", MAX(IF($L$11:$L$2510=$L1300, $M$11:$M$2510)))</f>
        <v/>
      </c>
      <c r="U1300" s="97"/>
      <c r="W1300" s="26" t="str">
        <f t="shared" si="223"/>
        <v/>
      </c>
      <c r="X1300" s="26" t="str">
        <f t="shared" si="224"/>
        <v/>
      </c>
      <c r="Z1300" s="48" t="str">
        <f>IFERROR(INDEX('Standard Runs'!$E$11:$E$65, MATCH($L1300, 'Standard Runs'!$D$11:$D$65, 0)), "")</f>
        <v/>
      </c>
      <c r="AB1300" s="26" t="str">
        <f t="shared" si="225"/>
        <v/>
      </c>
      <c r="AC1300" s="26" t="str">
        <f t="shared" si="226"/>
        <v/>
      </c>
      <c r="AE1300" s="26" t="str">
        <f t="shared" si="227"/>
        <v/>
      </c>
      <c r="AG1300" s="26" t="str">
        <f>IF($D1300="", "", COUNTIF($D$11:$D$2510, "&gt;"&amp;$D1300)+1+COUNTIF($D$11:$D1300, $D1300)-1)</f>
        <v/>
      </c>
      <c r="AH1300" s="92" t="str">
        <f t="shared" si="228"/>
        <v/>
      </c>
      <c r="AJ1300" s="26" t="str">
        <f t="shared" si="229"/>
        <v/>
      </c>
      <c r="AK1300" s="26" t="str">
        <f t="shared" si="230"/>
        <v/>
      </c>
    </row>
    <row r="1301" spans="1:37" x14ac:dyDescent="0.25">
      <c r="A1301" s="97"/>
      <c r="B1301" s="26" t="str">
        <f t="shared" si="220"/>
        <v/>
      </c>
      <c r="C1301" s="97"/>
      <c r="D1301" s="123"/>
      <c r="E1301" s="124"/>
      <c r="F1301" s="125"/>
      <c r="G1301" s="97"/>
      <c r="H1301" s="24" t="str">
        <f>IF($E1301="", "", IFERROR(ROUND($E1301*INDEX('Intro &amp; Setup'!$BY$8:$BY$9, MATCH($E$8, 'Intro &amp; Setup'!$BX$8:$BX$9, 0)), 2), ""))</f>
        <v/>
      </c>
      <c r="I1301" s="18" t="str">
        <f>IF(OR($E1301="", $F1301=""), "", IF($E$8='Intro &amp; Setup'!$BX$9, $F1301/$E1301, IF($H$8='Intro &amp; Setup'!$BX$9, $F1301/$H1301, "")))</f>
        <v/>
      </c>
      <c r="J1301" s="21" t="str">
        <f>IF(OR($E1301="", $F1301=""), "", IF($E$8='Intro &amp; Setup'!$BX$8, $F1301/$E1301, IF($H$8='Intro &amp; Setup'!$BX$8, $F1301/$H1301, "")))</f>
        <v/>
      </c>
      <c r="K1301" s="97"/>
      <c r="L1301" s="42" t="str">
        <f t="array" ref="L1301">IF($W1301="", "", IFERROR(INDEX('Standard Runs'!$D$11:$D$65, MATCH(1, ('Standard Runs'!$F$11:$F$65&lt;=E1301)*('Standard Runs'!$G$11:$G$65&gt;=E1301), 0)), ""))</f>
        <v/>
      </c>
      <c r="M1301" s="45" t="str">
        <f t="shared" si="221"/>
        <v/>
      </c>
      <c r="N1301" s="97"/>
      <c r="O1301" s="52" t="str">
        <f t="shared" si="222"/>
        <v/>
      </c>
      <c r="P1301" s="53" t="str">
        <f>IF(OR($L1301="", $M1301=""), "", COUNTIFS($L$11:$L$2510, $L1301, $M$11:$M$2510, "&lt;"&amp;$M1301)+1+COUNTIFS($L$11:$L1301, $L1301, $M$11:$M1301, $M1301)-1)</f>
        <v/>
      </c>
      <c r="Q1301" s="97"/>
      <c r="R1301" s="57" t="str">
        <f t="array" ref="R1301">IF(OR($L1301="", $M1301=""), "", MIN(IF($L$11:$L$2510=$L1301, $M$11:$M$2510)))</f>
        <v/>
      </c>
      <c r="S1301" s="18" t="str">
        <f t="array" ref="S1301">IF(OR($L1301="", $M1301=""), "", AVERAGEIF($L$11:$L$2510, $L1301, $M$11:$M$2510))</f>
        <v/>
      </c>
      <c r="T1301" s="21" t="str">
        <f t="array" ref="T1301">IF(OR($L1301="", $M1301=""), "", MAX(IF($L$11:$L$2510=$L1301, $M$11:$M$2510)))</f>
        <v/>
      </c>
      <c r="U1301" s="97"/>
      <c r="W1301" s="26" t="str">
        <f t="shared" si="223"/>
        <v/>
      </c>
      <c r="X1301" s="26" t="str">
        <f t="shared" si="224"/>
        <v/>
      </c>
      <c r="Z1301" s="48" t="str">
        <f>IFERROR(INDEX('Standard Runs'!$E$11:$E$65, MATCH($L1301, 'Standard Runs'!$D$11:$D$65, 0)), "")</f>
        <v/>
      </c>
      <c r="AB1301" s="26" t="str">
        <f t="shared" si="225"/>
        <v/>
      </c>
      <c r="AC1301" s="26" t="str">
        <f t="shared" si="226"/>
        <v/>
      </c>
      <c r="AE1301" s="26" t="str">
        <f t="shared" si="227"/>
        <v/>
      </c>
      <c r="AG1301" s="26" t="str">
        <f>IF($D1301="", "", COUNTIF($D$11:$D$2510, "&gt;"&amp;$D1301)+1+COUNTIF($D$11:$D1301, $D1301)-1)</f>
        <v/>
      </c>
      <c r="AH1301" s="92" t="str">
        <f t="shared" si="228"/>
        <v/>
      </c>
      <c r="AJ1301" s="26" t="str">
        <f t="shared" si="229"/>
        <v/>
      </c>
      <c r="AK1301" s="26" t="str">
        <f t="shared" si="230"/>
        <v/>
      </c>
    </row>
    <row r="1302" spans="1:37" x14ac:dyDescent="0.25">
      <c r="A1302" s="97"/>
      <c r="B1302" s="26" t="str">
        <f t="shared" si="220"/>
        <v/>
      </c>
      <c r="C1302" s="97"/>
      <c r="D1302" s="123"/>
      <c r="E1302" s="124"/>
      <c r="F1302" s="125"/>
      <c r="G1302" s="97"/>
      <c r="H1302" s="24" t="str">
        <f>IF($E1302="", "", IFERROR(ROUND($E1302*INDEX('Intro &amp; Setup'!$BY$8:$BY$9, MATCH($E$8, 'Intro &amp; Setup'!$BX$8:$BX$9, 0)), 2), ""))</f>
        <v/>
      </c>
      <c r="I1302" s="18" t="str">
        <f>IF(OR($E1302="", $F1302=""), "", IF($E$8='Intro &amp; Setup'!$BX$9, $F1302/$E1302, IF($H$8='Intro &amp; Setup'!$BX$9, $F1302/$H1302, "")))</f>
        <v/>
      </c>
      <c r="J1302" s="21" t="str">
        <f>IF(OR($E1302="", $F1302=""), "", IF($E$8='Intro &amp; Setup'!$BX$8, $F1302/$E1302, IF($H$8='Intro &amp; Setup'!$BX$8, $F1302/$H1302, "")))</f>
        <v/>
      </c>
      <c r="K1302" s="97"/>
      <c r="L1302" s="42" t="str">
        <f t="array" ref="L1302">IF($W1302="", "", IFERROR(INDEX('Standard Runs'!$D$11:$D$65, MATCH(1, ('Standard Runs'!$F$11:$F$65&lt;=E1302)*('Standard Runs'!$G$11:$G$65&gt;=E1302), 0)), ""))</f>
        <v/>
      </c>
      <c r="M1302" s="45" t="str">
        <f t="shared" si="221"/>
        <v/>
      </c>
      <c r="N1302" s="97"/>
      <c r="O1302" s="52" t="str">
        <f t="shared" si="222"/>
        <v/>
      </c>
      <c r="P1302" s="53" t="str">
        <f>IF(OR($L1302="", $M1302=""), "", COUNTIFS($L$11:$L$2510, $L1302, $M$11:$M$2510, "&lt;"&amp;$M1302)+1+COUNTIFS($L$11:$L1302, $L1302, $M$11:$M1302, $M1302)-1)</f>
        <v/>
      </c>
      <c r="Q1302" s="97"/>
      <c r="R1302" s="57" t="str">
        <f t="array" ref="R1302">IF(OR($L1302="", $M1302=""), "", MIN(IF($L$11:$L$2510=$L1302, $M$11:$M$2510)))</f>
        <v/>
      </c>
      <c r="S1302" s="18" t="str">
        <f t="array" ref="S1302">IF(OR($L1302="", $M1302=""), "", AVERAGEIF($L$11:$L$2510, $L1302, $M$11:$M$2510))</f>
        <v/>
      </c>
      <c r="T1302" s="21" t="str">
        <f t="array" ref="T1302">IF(OR($L1302="", $M1302=""), "", MAX(IF($L$11:$L$2510=$L1302, $M$11:$M$2510)))</f>
        <v/>
      </c>
      <c r="U1302" s="97"/>
      <c r="W1302" s="26" t="str">
        <f t="shared" si="223"/>
        <v/>
      </c>
      <c r="X1302" s="26" t="str">
        <f t="shared" si="224"/>
        <v/>
      </c>
      <c r="Z1302" s="48" t="str">
        <f>IFERROR(INDEX('Standard Runs'!$E$11:$E$65, MATCH($L1302, 'Standard Runs'!$D$11:$D$65, 0)), "")</f>
        <v/>
      </c>
      <c r="AB1302" s="26" t="str">
        <f t="shared" si="225"/>
        <v/>
      </c>
      <c r="AC1302" s="26" t="str">
        <f t="shared" si="226"/>
        <v/>
      </c>
      <c r="AE1302" s="26" t="str">
        <f t="shared" si="227"/>
        <v/>
      </c>
      <c r="AG1302" s="26" t="str">
        <f>IF($D1302="", "", COUNTIF($D$11:$D$2510, "&gt;"&amp;$D1302)+1+COUNTIF($D$11:$D1302, $D1302)-1)</f>
        <v/>
      </c>
      <c r="AH1302" s="92" t="str">
        <f t="shared" si="228"/>
        <v/>
      </c>
      <c r="AJ1302" s="26" t="str">
        <f t="shared" si="229"/>
        <v/>
      </c>
      <c r="AK1302" s="26" t="str">
        <f t="shared" si="230"/>
        <v/>
      </c>
    </row>
    <row r="1303" spans="1:37" x14ac:dyDescent="0.25">
      <c r="A1303" s="97"/>
      <c r="B1303" s="26" t="str">
        <f t="shared" si="220"/>
        <v/>
      </c>
      <c r="C1303" s="97"/>
      <c r="D1303" s="123"/>
      <c r="E1303" s="124"/>
      <c r="F1303" s="125"/>
      <c r="G1303" s="97"/>
      <c r="H1303" s="24" t="str">
        <f>IF($E1303="", "", IFERROR(ROUND($E1303*INDEX('Intro &amp; Setup'!$BY$8:$BY$9, MATCH($E$8, 'Intro &amp; Setup'!$BX$8:$BX$9, 0)), 2), ""))</f>
        <v/>
      </c>
      <c r="I1303" s="18" t="str">
        <f>IF(OR($E1303="", $F1303=""), "", IF($E$8='Intro &amp; Setup'!$BX$9, $F1303/$E1303, IF($H$8='Intro &amp; Setup'!$BX$9, $F1303/$H1303, "")))</f>
        <v/>
      </c>
      <c r="J1303" s="21" t="str">
        <f>IF(OR($E1303="", $F1303=""), "", IF($E$8='Intro &amp; Setup'!$BX$8, $F1303/$E1303, IF($H$8='Intro &amp; Setup'!$BX$8, $F1303/$H1303, "")))</f>
        <v/>
      </c>
      <c r="K1303" s="97"/>
      <c r="L1303" s="42" t="str">
        <f t="array" ref="L1303">IF($W1303="", "", IFERROR(INDEX('Standard Runs'!$D$11:$D$65, MATCH(1, ('Standard Runs'!$F$11:$F$65&lt;=E1303)*('Standard Runs'!$G$11:$G$65&gt;=E1303), 0)), ""))</f>
        <v/>
      </c>
      <c r="M1303" s="45" t="str">
        <f t="shared" si="221"/>
        <v/>
      </c>
      <c r="N1303" s="97"/>
      <c r="O1303" s="52" t="str">
        <f t="shared" si="222"/>
        <v/>
      </c>
      <c r="P1303" s="53" t="str">
        <f>IF(OR($L1303="", $M1303=""), "", COUNTIFS($L$11:$L$2510, $L1303, $M$11:$M$2510, "&lt;"&amp;$M1303)+1+COUNTIFS($L$11:$L1303, $L1303, $M$11:$M1303, $M1303)-1)</f>
        <v/>
      </c>
      <c r="Q1303" s="97"/>
      <c r="R1303" s="57" t="str">
        <f t="array" ref="R1303">IF(OR($L1303="", $M1303=""), "", MIN(IF($L$11:$L$2510=$L1303, $M$11:$M$2510)))</f>
        <v/>
      </c>
      <c r="S1303" s="18" t="str">
        <f t="array" ref="S1303">IF(OR($L1303="", $M1303=""), "", AVERAGEIF($L$11:$L$2510, $L1303, $M$11:$M$2510))</f>
        <v/>
      </c>
      <c r="T1303" s="21" t="str">
        <f t="array" ref="T1303">IF(OR($L1303="", $M1303=""), "", MAX(IF($L$11:$L$2510=$L1303, $M$11:$M$2510)))</f>
        <v/>
      </c>
      <c r="U1303" s="97"/>
      <c r="W1303" s="26" t="str">
        <f t="shared" si="223"/>
        <v/>
      </c>
      <c r="X1303" s="26" t="str">
        <f t="shared" si="224"/>
        <v/>
      </c>
      <c r="Z1303" s="48" t="str">
        <f>IFERROR(INDEX('Standard Runs'!$E$11:$E$65, MATCH($L1303, 'Standard Runs'!$D$11:$D$65, 0)), "")</f>
        <v/>
      </c>
      <c r="AB1303" s="26" t="str">
        <f t="shared" si="225"/>
        <v/>
      </c>
      <c r="AC1303" s="26" t="str">
        <f t="shared" si="226"/>
        <v/>
      </c>
      <c r="AE1303" s="26" t="str">
        <f t="shared" si="227"/>
        <v/>
      </c>
      <c r="AG1303" s="26" t="str">
        <f>IF($D1303="", "", COUNTIF($D$11:$D$2510, "&gt;"&amp;$D1303)+1+COUNTIF($D$11:$D1303, $D1303)-1)</f>
        <v/>
      </c>
      <c r="AH1303" s="92" t="str">
        <f t="shared" si="228"/>
        <v/>
      </c>
      <c r="AJ1303" s="26" t="str">
        <f t="shared" si="229"/>
        <v/>
      </c>
      <c r="AK1303" s="26" t="str">
        <f t="shared" si="230"/>
        <v/>
      </c>
    </row>
    <row r="1304" spans="1:37" x14ac:dyDescent="0.25">
      <c r="A1304" s="97"/>
      <c r="B1304" s="26" t="str">
        <f t="shared" si="220"/>
        <v/>
      </c>
      <c r="C1304" s="97"/>
      <c r="D1304" s="123"/>
      <c r="E1304" s="124"/>
      <c r="F1304" s="125"/>
      <c r="G1304" s="97"/>
      <c r="H1304" s="24" t="str">
        <f>IF($E1304="", "", IFERROR(ROUND($E1304*INDEX('Intro &amp; Setup'!$BY$8:$BY$9, MATCH($E$8, 'Intro &amp; Setup'!$BX$8:$BX$9, 0)), 2), ""))</f>
        <v/>
      </c>
      <c r="I1304" s="18" t="str">
        <f>IF(OR($E1304="", $F1304=""), "", IF($E$8='Intro &amp; Setup'!$BX$9, $F1304/$E1304, IF($H$8='Intro &amp; Setup'!$BX$9, $F1304/$H1304, "")))</f>
        <v/>
      </c>
      <c r="J1304" s="21" t="str">
        <f>IF(OR($E1304="", $F1304=""), "", IF($E$8='Intro &amp; Setup'!$BX$8, $F1304/$E1304, IF($H$8='Intro &amp; Setup'!$BX$8, $F1304/$H1304, "")))</f>
        <v/>
      </c>
      <c r="K1304" s="97"/>
      <c r="L1304" s="42" t="str">
        <f t="array" ref="L1304">IF($W1304="", "", IFERROR(INDEX('Standard Runs'!$D$11:$D$65, MATCH(1, ('Standard Runs'!$F$11:$F$65&lt;=E1304)*('Standard Runs'!$G$11:$G$65&gt;=E1304), 0)), ""))</f>
        <v/>
      </c>
      <c r="M1304" s="45" t="str">
        <f t="shared" si="221"/>
        <v/>
      </c>
      <c r="N1304" s="97"/>
      <c r="O1304" s="52" t="str">
        <f t="shared" si="222"/>
        <v/>
      </c>
      <c r="P1304" s="53" t="str">
        <f>IF(OR($L1304="", $M1304=""), "", COUNTIFS($L$11:$L$2510, $L1304, $M$11:$M$2510, "&lt;"&amp;$M1304)+1+COUNTIFS($L$11:$L1304, $L1304, $M$11:$M1304, $M1304)-1)</f>
        <v/>
      </c>
      <c r="Q1304" s="97"/>
      <c r="R1304" s="57" t="str">
        <f t="array" ref="R1304">IF(OR($L1304="", $M1304=""), "", MIN(IF($L$11:$L$2510=$L1304, $M$11:$M$2510)))</f>
        <v/>
      </c>
      <c r="S1304" s="18" t="str">
        <f t="array" ref="S1304">IF(OR($L1304="", $M1304=""), "", AVERAGEIF($L$11:$L$2510, $L1304, $M$11:$M$2510))</f>
        <v/>
      </c>
      <c r="T1304" s="21" t="str">
        <f t="array" ref="T1304">IF(OR($L1304="", $M1304=""), "", MAX(IF($L$11:$L$2510=$L1304, $M$11:$M$2510)))</f>
        <v/>
      </c>
      <c r="U1304" s="97"/>
      <c r="W1304" s="26" t="str">
        <f t="shared" si="223"/>
        <v/>
      </c>
      <c r="X1304" s="26" t="str">
        <f t="shared" si="224"/>
        <v/>
      </c>
      <c r="Z1304" s="48" t="str">
        <f>IFERROR(INDEX('Standard Runs'!$E$11:$E$65, MATCH($L1304, 'Standard Runs'!$D$11:$D$65, 0)), "")</f>
        <v/>
      </c>
      <c r="AB1304" s="26" t="str">
        <f t="shared" si="225"/>
        <v/>
      </c>
      <c r="AC1304" s="26" t="str">
        <f t="shared" si="226"/>
        <v/>
      </c>
      <c r="AE1304" s="26" t="str">
        <f t="shared" si="227"/>
        <v/>
      </c>
      <c r="AG1304" s="26" t="str">
        <f>IF($D1304="", "", COUNTIF($D$11:$D$2510, "&gt;"&amp;$D1304)+1+COUNTIF($D$11:$D1304, $D1304)-1)</f>
        <v/>
      </c>
      <c r="AH1304" s="92" t="str">
        <f t="shared" si="228"/>
        <v/>
      </c>
      <c r="AJ1304" s="26" t="str">
        <f t="shared" si="229"/>
        <v/>
      </c>
      <c r="AK1304" s="26" t="str">
        <f t="shared" si="230"/>
        <v/>
      </c>
    </row>
    <row r="1305" spans="1:37" x14ac:dyDescent="0.25">
      <c r="A1305" s="97"/>
      <c r="B1305" s="26" t="str">
        <f t="shared" si="220"/>
        <v/>
      </c>
      <c r="C1305" s="97"/>
      <c r="D1305" s="123"/>
      <c r="E1305" s="124"/>
      <c r="F1305" s="125"/>
      <c r="G1305" s="97"/>
      <c r="H1305" s="24" t="str">
        <f>IF($E1305="", "", IFERROR(ROUND($E1305*INDEX('Intro &amp; Setup'!$BY$8:$BY$9, MATCH($E$8, 'Intro &amp; Setup'!$BX$8:$BX$9, 0)), 2), ""))</f>
        <v/>
      </c>
      <c r="I1305" s="18" t="str">
        <f>IF(OR($E1305="", $F1305=""), "", IF($E$8='Intro &amp; Setup'!$BX$9, $F1305/$E1305, IF($H$8='Intro &amp; Setup'!$BX$9, $F1305/$H1305, "")))</f>
        <v/>
      </c>
      <c r="J1305" s="21" t="str">
        <f>IF(OR($E1305="", $F1305=""), "", IF($E$8='Intro &amp; Setup'!$BX$8, $F1305/$E1305, IF($H$8='Intro &amp; Setup'!$BX$8, $F1305/$H1305, "")))</f>
        <v/>
      </c>
      <c r="K1305" s="97"/>
      <c r="L1305" s="42" t="str">
        <f t="array" ref="L1305">IF($W1305="", "", IFERROR(INDEX('Standard Runs'!$D$11:$D$65, MATCH(1, ('Standard Runs'!$F$11:$F$65&lt;=E1305)*('Standard Runs'!$G$11:$G$65&gt;=E1305), 0)), ""))</f>
        <v/>
      </c>
      <c r="M1305" s="45" t="str">
        <f t="shared" si="221"/>
        <v/>
      </c>
      <c r="N1305" s="97"/>
      <c r="O1305" s="52" t="str">
        <f t="shared" si="222"/>
        <v/>
      </c>
      <c r="P1305" s="53" t="str">
        <f>IF(OR($L1305="", $M1305=""), "", COUNTIFS($L$11:$L$2510, $L1305, $M$11:$M$2510, "&lt;"&amp;$M1305)+1+COUNTIFS($L$11:$L1305, $L1305, $M$11:$M1305, $M1305)-1)</f>
        <v/>
      </c>
      <c r="Q1305" s="97"/>
      <c r="R1305" s="57" t="str">
        <f t="array" ref="R1305">IF(OR($L1305="", $M1305=""), "", MIN(IF($L$11:$L$2510=$L1305, $M$11:$M$2510)))</f>
        <v/>
      </c>
      <c r="S1305" s="18" t="str">
        <f t="array" ref="S1305">IF(OR($L1305="", $M1305=""), "", AVERAGEIF($L$11:$L$2510, $L1305, $M$11:$M$2510))</f>
        <v/>
      </c>
      <c r="T1305" s="21" t="str">
        <f t="array" ref="T1305">IF(OR($L1305="", $M1305=""), "", MAX(IF($L$11:$L$2510=$L1305, $M$11:$M$2510)))</f>
        <v/>
      </c>
      <c r="U1305" s="97"/>
      <c r="W1305" s="26" t="str">
        <f t="shared" si="223"/>
        <v/>
      </c>
      <c r="X1305" s="26" t="str">
        <f t="shared" si="224"/>
        <v/>
      </c>
      <c r="Z1305" s="48" t="str">
        <f>IFERROR(INDEX('Standard Runs'!$E$11:$E$65, MATCH($L1305, 'Standard Runs'!$D$11:$D$65, 0)), "")</f>
        <v/>
      </c>
      <c r="AB1305" s="26" t="str">
        <f t="shared" si="225"/>
        <v/>
      </c>
      <c r="AC1305" s="26" t="str">
        <f t="shared" si="226"/>
        <v/>
      </c>
      <c r="AE1305" s="26" t="str">
        <f t="shared" si="227"/>
        <v/>
      </c>
      <c r="AG1305" s="26" t="str">
        <f>IF($D1305="", "", COUNTIF($D$11:$D$2510, "&gt;"&amp;$D1305)+1+COUNTIF($D$11:$D1305, $D1305)-1)</f>
        <v/>
      </c>
      <c r="AH1305" s="92" t="str">
        <f t="shared" si="228"/>
        <v/>
      </c>
      <c r="AJ1305" s="26" t="str">
        <f t="shared" si="229"/>
        <v/>
      </c>
      <c r="AK1305" s="26" t="str">
        <f t="shared" si="230"/>
        <v/>
      </c>
    </row>
    <row r="1306" spans="1:37" x14ac:dyDescent="0.25">
      <c r="A1306" s="97"/>
      <c r="B1306" s="26" t="str">
        <f t="shared" si="220"/>
        <v/>
      </c>
      <c r="C1306" s="97"/>
      <c r="D1306" s="123"/>
      <c r="E1306" s="124"/>
      <c r="F1306" s="125"/>
      <c r="G1306" s="97"/>
      <c r="H1306" s="24" t="str">
        <f>IF($E1306="", "", IFERROR(ROUND($E1306*INDEX('Intro &amp; Setup'!$BY$8:$BY$9, MATCH($E$8, 'Intro &amp; Setup'!$BX$8:$BX$9, 0)), 2), ""))</f>
        <v/>
      </c>
      <c r="I1306" s="18" t="str">
        <f>IF(OR($E1306="", $F1306=""), "", IF($E$8='Intro &amp; Setup'!$BX$9, $F1306/$E1306, IF($H$8='Intro &amp; Setup'!$BX$9, $F1306/$H1306, "")))</f>
        <v/>
      </c>
      <c r="J1306" s="21" t="str">
        <f>IF(OR($E1306="", $F1306=""), "", IF($E$8='Intro &amp; Setup'!$BX$8, $F1306/$E1306, IF($H$8='Intro &amp; Setup'!$BX$8, $F1306/$H1306, "")))</f>
        <v/>
      </c>
      <c r="K1306" s="97"/>
      <c r="L1306" s="42" t="str">
        <f t="array" ref="L1306">IF($W1306="", "", IFERROR(INDEX('Standard Runs'!$D$11:$D$65, MATCH(1, ('Standard Runs'!$F$11:$F$65&lt;=E1306)*('Standard Runs'!$G$11:$G$65&gt;=E1306), 0)), ""))</f>
        <v/>
      </c>
      <c r="M1306" s="45" t="str">
        <f t="shared" si="221"/>
        <v/>
      </c>
      <c r="N1306" s="97"/>
      <c r="O1306" s="52" t="str">
        <f t="shared" si="222"/>
        <v/>
      </c>
      <c r="P1306" s="53" t="str">
        <f>IF(OR($L1306="", $M1306=""), "", COUNTIFS($L$11:$L$2510, $L1306, $M$11:$M$2510, "&lt;"&amp;$M1306)+1+COUNTIFS($L$11:$L1306, $L1306, $M$11:$M1306, $M1306)-1)</f>
        <v/>
      </c>
      <c r="Q1306" s="97"/>
      <c r="R1306" s="57" t="str">
        <f t="array" ref="R1306">IF(OR($L1306="", $M1306=""), "", MIN(IF($L$11:$L$2510=$L1306, $M$11:$M$2510)))</f>
        <v/>
      </c>
      <c r="S1306" s="18" t="str">
        <f t="array" ref="S1306">IF(OR($L1306="", $M1306=""), "", AVERAGEIF($L$11:$L$2510, $L1306, $M$11:$M$2510))</f>
        <v/>
      </c>
      <c r="T1306" s="21" t="str">
        <f t="array" ref="T1306">IF(OR($L1306="", $M1306=""), "", MAX(IF($L$11:$L$2510=$L1306, $M$11:$M$2510)))</f>
        <v/>
      </c>
      <c r="U1306" s="97"/>
      <c r="W1306" s="26" t="str">
        <f t="shared" si="223"/>
        <v/>
      </c>
      <c r="X1306" s="26" t="str">
        <f t="shared" si="224"/>
        <v/>
      </c>
      <c r="Z1306" s="48" t="str">
        <f>IFERROR(INDEX('Standard Runs'!$E$11:$E$65, MATCH($L1306, 'Standard Runs'!$D$11:$D$65, 0)), "")</f>
        <v/>
      </c>
      <c r="AB1306" s="26" t="str">
        <f t="shared" si="225"/>
        <v/>
      </c>
      <c r="AC1306" s="26" t="str">
        <f t="shared" si="226"/>
        <v/>
      </c>
      <c r="AE1306" s="26" t="str">
        <f t="shared" si="227"/>
        <v/>
      </c>
      <c r="AG1306" s="26" t="str">
        <f>IF($D1306="", "", COUNTIF($D$11:$D$2510, "&gt;"&amp;$D1306)+1+COUNTIF($D$11:$D1306, $D1306)-1)</f>
        <v/>
      </c>
      <c r="AH1306" s="92" t="str">
        <f t="shared" si="228"/>
        <v/>
      </c>
      <c r="AJ1306" s="26" t="str">
        <f t="shared" si="229"/>
        <v/>
      </c>
      <c r="AK1306" s="26" t="str">
        <f t="shared" si="230"/>
        <v/>
      </c>
    </row>
    <row r="1307" spans="1:37" x14ac:dyDescent="0.25">
      <c r="A1307" s="97"/>
      <c r="B1307" s="26" t="str">
        <f t="shared" si="220"/>
        <v/>
      </c>
      <c r="C1307" s="97"/>
      <c r="D1307" s="123"/>
      <c r="E1307" s="124"/>
      <c r="F1307" s="125"/>
      <c r="G1307" s="97"/>
      <c r="H1307" s="24" t="str">
        <f>IF($E1307="", "", IFERROR(ROUND($E1307*INDEX('Intro &amp; Setup'!$BY$8:$BY$9, MATCH($E$8, 'Intro &amp; Setup'!$BX$8:$BX$9, 0)), 2), ""))</f>
        <v/>
      </c>
      <c r="I1307" s="18" t="str">
        <f>IF(OR($E1307="", $F1307=""), "", IF($E$8='Intro &amp; Setup'!$BX$9, $F1307/$E1307, IF($H$8='Intro &amp; Setup'!$BX$9, $F1307/$H1307, "")))</f>
        <v/>
      </c>
      <c r="J1307" s="21" t="str">
        <f>IF(OR($E1307="", $F1307=""), "", IF($E$8='Intro &amp; Setup'!$BX$8, $F1307/$E1307, IF($H$8='Intro &amp; Setup'!$BX$8, $F1307/$H1307, "")))</f>
        <v/>
      </c>
      <c r="K1307" s="97"/>
      <c r="L1307" s="42" t="str">
        <f t="array" ref="L1307">IF($W1307="", "", IFERROR(INDEX('Standard Runs'!$D$11:$D$65, MATCH(1, ('Standard Runs'!$F$11:$F$65&lt;=E1307)*('Standard Runs'!$G$11:$G$65&gt;=E1307), 0)), ""))</f>
        <v/>
      </c>
      <c r="M1307" s="45" t="str">
        <f t="shared" si="221"/>
        <v/>
      </c>
      <c r="N1307" s="97"/>
      <c r="O1307" s="52" t="str">
        <f t="shared" si="222"/>
        <v/>
      </c>
      <c r="P1307" s="53" t="str">
        <f>IF(OR($L1307="", $M1307=""), "", COUNTIFS($L$11:$L$2510, $L1307, $M$11:$M$2510, "&lt;"&amp;$M1307)+1+COUNTIFS($L$11:$L1307, $L1307, $M$11:$M1307, $M1307)-1)</f>
        <v/>
      </c>
      <c r="Q1307" s="97"/>
      <c r="R1307" s="57" t="str">
        <f t="array" ref="R1307">IF(OR($L1307="", $M1307=""), "", MIN(IF($L$11:$L$2510=$L1307, $M$11:$M$2510)))</f>
        <v/>
      </c>
      <c r="S1307" s="18" t="str">
        <f t="array" ref="S1307">IF(OR($L1307="", $M1307=""), "", AVERAGEIF($L$11:$L$2510, $L1307, $M$11:$M$2510))</f>
        <v/>
      </c>
      <c r="T1307" s="21" t="str">
        <f t="array" ref="T1307">IF(OR($L1307="", $M1307=""), "", MAX(IF($L$11:$L$2510=$L1307, $M$11:$M$2510)))</f>
        <v/>
      </c>
      <c r="U1307" s="97"/>
      <c r="W1307" s="26" t="str">
        <f t="shared" si="223"/>
        <v/>
      </c>
      <c r="X1307" s="26" t="str">
        <f t="shared" si="224"/>
        <v/>
      </c>
      <c r="Z1307" s="48" t="str">
        <f>IFERROR(INDEX('Standard Runs'!$E$11:$E$65, MATCH($L1307, 'Standard Runs'!$D$11:$D$65, 0)), "")</f>
        <v/>
      </c>
      <c r="AB1307" s="26" t="str">
        <f t="shared" si="225"/>
        <v/>
      </c>
      <c r="AC1307" s="26" t="str">
        <f t="shared" si="226"/>
        <v/>
      </c>
      <c r="AE1307" s="26" t="str">
        <f t="shared" si="227"/>
        <v/>
      </c>
      <c r="AG1307" s="26" t="str">
        <f>IF($D1307="", "", COUNTIF($D$11:$D$2510, "&gt;"&amp;$D1307)+1+COUNTIF($D$11:$D1307, $D1307)-1)</f>
        <v/>
      </c>
      <c r="AH1307" s="92" t="str">
        <f t="shared" si="228"/>
        <v/>
      </c>
      <c r="AJ1307" s="26" t="str">
        <f t="shared" si="229"/>
        <v/>
      </c>
      <c r="AK1307" s="26" t="str">
        <f t="shared" si="230"/>
        <v/>
      </c>
    </row>
    <row r="1308" spans="1:37" x14ac:dyDescent="0.25">
      <c r="A1308" s="97"/>
      <c r="B1308" s="26" t="str">
        <f t="shared" si="220"/>
        <v/>
      </c>
      <c r="C1308" s="97"/>
      <c r="D1308" s="123"/>
      <c r="E1308" s="124"/>
      <c r="F1308" s="125"/>
      <c r="G1308" s="97"/>
      <c r="H1308" s="24" t="str">
        <f>IF($E1308="", "", IFERROR(ROUND($E1308*INDEX('Intro &amp; Setup'!$BY$8:$BY$9, MATCH($E$8, 'Intro &amp; Setup'!$BX$8:$BX$9, 0)), 2), ""))</f>
        <v/>
      </c>
      <c r="I1308" s="18" t="str">
        <f>IF(OR($E1308="", $F1308=""), "", IF($E$8='Intro &amp; Setup'!$BX$9, $F1308/$E1308, IF($H$8='Intro &amp; Setup'!$BX$9, $F1308/$H1308, "")))</f>
        <v/>
      </c>
      <c r="J1308" s="21" t="str">
        <f>IF(OR($E1308="", $F1308=""), "", IF($E$8='Intro &amp; Setup'!$BX$8, $F1308/$E1308, IF($H$8='Intro &amp; Setup'!$BX$8, $F1308/$H1308, "")))</f>
        <v/>
      </c>
      <c r="K1308" s="97"/>
      <c r="L1308" s="42" t="str">
        <f t="array" ref="L1308">IF($W1308="", "", IFERROR(INDEX('Standard Runs'!$D$11:$D$65, MATCH(1, ('Standard Runs'!$F$11:$F$65&lt;=E1308)*('Standard Runs'!$G$11:$G$65&gt;=E1308), 0)), ""))</f>
        <v/>
      </c>
      <c r="M1308" s="45" t="str">
        <f t="shared" si="221"/>
        <v/>
      </c>
      <c r="N1308" s="97"/>
      <c r="O1308" s="52" t="str">
        <f t="shared" si="222"/>
        <v/>
      </c>
      <c r="P1308" s="53" t="str">
        <f>IF(OR($L1308="", $M1308=""), "", COUNTIFS($L$11:$L$2510, $L1308, $M$11:$M$2510, "&lt;"&amp;$M1308)+1+COUNTIFS($L$11:$L1308, $L1308, $M$11:$M1308, $M1308)-1)</f>
        <v/>
      </c>
      <c r="Q1308" s="97"/>
      <c r="R1308" s="57" t="str">
        <f t="array" ref="R1308">IF(OR($L1308="", $M1308=""), "", MIN(IF($L$11:$L$2510=$L1308, $M$11:$M$2510)))</f>
        <v/>
      </c>
      <c r="S1308" s="18" t="str">
        <f t="array" ref="S1308">IF(OR($L1308="", $M1308=""), "", AVERAGEIF($L$11:$L$2510, $L1308, $M$11:$M$2510))</f>
        <v/>
      </c>
      <c r="T1308" s="21" t="str">
        <f t="array" ref="T1308">IF(OR($L1308="", $M1308=""), "", MAX(IF($L$11:$L$2510=$L1308, $M$11:$M$2510)))</f>
        <v/>
      </c>
      <c r="U1308" s="97"/>
      <c r="W1308" s="26" t="str">
        <f t="shared" si="223"/>
        <v/>
      </c>
      <c r="X1308" s="26" t="str">
        <f t="shared" si="224"/>
        <v/>
      </c>
      <c r="Z1308" s="48" t="str">
        <f>IFERROR(INDEX('Standard Runs'!$E$11:$E$65, MATCH($L1308, 'Standard Runs'!$D$11:$D$65, 0)), "")</f>
        <v/>
      </c>
      <c r="AB1308" s="26" t="str">
        <f t="shared" si="225"/>
        <v/>
      </c>
      <c r="AC1308" s="26" t="str">
        <f t="shared" si="226"/>
        <v/>
      </c>
      <c r="AE1308" s="26" t="str">
        <f t="shared" si="227"/>
        <v/>
      </c>
      <c r="AG1308" s="26" t="str">
        <f>IF($D1308="", "", COUNTIF($D$11:$D$2510, "&gt;"&amp;$D1308)+1+COUNTIF($D$11:$D1308, $D1308)-1)</f>
        <v/>
      </c>
      <c r="AH1308" s="92" t="str">
        <f t="shared" si="228"/>
        <v/>
      </c>
      <c r="AJ1308" s="26" t="str">
        <f t="shared" si="229"/>
        <v/>
      </c>
      <c r="AK1308" s="26" t="str">
        <f t="shared" si="230"/>
        <v/>
      </c>
    </row>
    <row r="1309" spans="1:37" x14ac:dyDescent="0.25">
      <c r="A1309" s="97"/>
      <c r="B1309" s="26" t="str">
        <f t="shared" si="220"/>
        <v/>
      </c>
      <c r="C1309" s="97"/>
      <c r="D1309" s="123"/>
      <c r="E1309" s="124"/>
      <c r="F1309" s="125"/>
      <c r="G1309" s="97"/>
      <c r="H1309" s="24" t="str">
        <f>IF($E1309="", "", IFERROR(ROUND($E1309*INDEX('Intro &amp; Setup'!$BY$8:$BY$9, MATCH($E$8, 'Intro &amp; Setup'!$BX$8:$BX$9, 0)), 2), ""))</f>
        <v/>
      </c>
      <c r="I1309" s="18" t="str">
        <f>IF(OR($E1309="", $F1309=""), "", IF($E$8='Intro &amp; Setup'!$BX$9, $F1309/$E1309, IF($H$8='Intro &amp; Setup'!$BX$9, $F1309/$H1309, "")))</f>
        <v/>
      </c>
      <c r="J1309" s="21" t="str">
        <f>IF(OR($E1309="", $F1309=""), "", IF($E$8='Intro &amp; Setup'!$BX$8, $F1309/$E1309, IF($H$8='Intro &amp; Setup'!$BX$8, $F1309/$H1309, "")))</f>
        <v/>
      </c>
      <c r="K1309" s="97"/>
      <c r="L1309" s="42" t="str">
        <f t="array" ref="L1309">IF($W1309="", "", IFERROR(INDEX('Standard Runs'!$D$11:$D$65, MATCH(1, ('Standard Runs'!$F$11:$F$65&lt;=E1309)*('Standard Runs'!$G$11:$G$65&gt;=E1309), 0)), ""))</f>
        <v/>
      </c>
      <c r="M1309" s="45" t="str">
        <f t="shared" si="221"/>
        <v/>
      </c>
      <c r="N1309" s="97"/>
      <c r="O1309" s="52" t="str">
        <f t="shared" si="222"/>
        <v/>
      </c>
      <c r="P1309" s="53" t="str">
        <f>IF(OR($L1309="", $M1309=""), "", COUNTIFS($L$11:$L$2510, $L1309, $M$11:$M$2510, "&lt;"&amp;$M1309)+1+COUNTIFS($L$11:$L1309, $L1309, $M$11:$M1309, $M1309)-1)</f>
        <v/>
      </c>
      <c r="Q1309" s="97"/>
      <c r="R1309" s="57" t="str">
        <f t="array" ref="R1309">IF(OR($L1309="", $M1309=""), "", MIN(IF($L$11:$L$2510=$L1309, $M$11:$M$2510)))</f>
        <v/>
      </c>
      <c r="S1309" s="18" t="str">
        <f t="array" ref="S1309">IF(OR($L1309="", $M1309=""), "", AVERAGEIF($L$11:$L$2510, $L1309, $M$11:$M$2510))</f>
        <v/>
      </c>
      <c r="T1309" s="21" t="str">
        <f t="array" ref="T1309">IF(OR($L1309="", $M1309=""), "", MAX(IF($L$11:$L$2510=$L1309, $M$11:$M$2510)))</f>
        <v/>
      </c>
      <c r="U1309" s="97"/>
      <c r="W1309" s="26" t="str">
        <f t="shared" si="223"/>
        <v/>
      </c>
      <c r="X1309" s="26" t="str">
        <f t="shared" si="224"/>
        <v/>
      </c>
      <c r="Z1309" s="48" t="str">
        <f>IFERROR(INDEX('Standard Runs'!$E$11:$E$65, MATCH($L1309, 'Standard Runs'!$D$11:$D$65, 0)), "")</f>
        <v/>
      </c>
      <c r="AB1309" s="26" t="str">
        <f t="shared" si="225"/>
        <v/>
      </c>
      <c r="AC1309" s="26" t="str">
        <f t="shared" si="226"/>
        <v/>
      </c>
      <c r="AE1309" s="26" t="str">
        <f t="shared" si="227"/>
        <v/>
      </c>
      <c r="AG1309" s="26" t="str">
        <f>IF($D1309="", "", COUNTIF($D$11:$D$2510, "&gt;"&amp;$D1309)+1+COUNTIF($D$11:$D1309, $D1309)-1)</f>
        <v/>
      </c>
      <c r="AH1309" s="92" t="str">
        <f t="shared" si="228"/>
        <v/>
      </c>
      <c r="AJ1309" s="26" t="str">
        <f t="shared" si="229"/>
        <v/>
      </c>
      <c r="AK1309" s="26" t="str">
        <f t="shared" si="230"/>
        <v/>
      </c>
    </row>
    <row r="1310" spans="1:37" x14ac:dyDescent="0.25">
      <c r="A1310" s="97"/>
      <c r="B1310" s="26" t="str">
        <f t="shared" si="220"/>
        <v/>
      </c>
      <c r="C1310" s="97"/>
      <c r="D1310" s="123"/>
      <c r="E1310" s="124"/>
      <c r="F1310" s="125"/>
      <c r="G1310" s="97"/>
      <c r="H1310" s="24" t="str">
        <f>IF($E1310="", "", IFERROR(ROUND($E1310*INDEX('Intro &amp; Setup'!$BY$8:$BY$9, MATCH($E$8, 'Intro &amp; Setup'!$BX$8:$BX$9, 0)), 2), ""))</f>
        <v/>
      </c>
      <c r="I1310" s="18" t="str">
        <f>IF(OR($E1310="", $F1310=""), "", IF($E$8='Intro &amp; Setup'!$BX$9, $F1310/$E1310, IF($H$8='Intro &amp; Setup'!$BX$9, $F1310/$H1310, "")))</f>
        <v/>
      </c>
      <c r="J1310" s="21" t="str">
        <f>IF(OR($E1310="", $F1310=""), "", IF($E$8='Intro &amp; Setup'!$BX$8, $F1310/$E1310, IF($H$8='Intro &amp; Setup'!$BX$8, $F1310/$H1310, "")))</f>
        <v/>
      </c>
      <c r="K1310" s="97"/>
      <c r="L1310" s="42" t="str">
        <f t="array" ref="L1310">IF($W1310="", "", IFERROR(INDEX('Standard Runs'!$D$11:$D$65, MATCH(1, ('Standard Runs'!$F$11:$F$65&lt;=E1310)*('Standard Runs'!$G$11:$G$65&gt;=E1310), 0)), ""))</f>
        <v/>
      </c>
      <c r="M1310" s="45" t="str">
        <f t="shared" si="221"/>
        <v/>
      </c>
      <c r="N1310" s="97"/>
      <c r="O1310" s="52" t="str">
        <f t="shared" si="222"/>
        <v/>
      </c>
      <c r="P1310" s="53" t="str">
        <f>IF(OR($L1310="", $M1310=""), "", COUNTIFS($L$11:$L$2510, $L1310, $M$11:$M$2510, "&lt;"&amp;$M1310)+1+COUNTIFS($L$11:$L1310, $L1310, $M$11:$M1310, $M1310)-1)</f>
        <v/>
      </c>
      <c r="Q1310" s="97"/>
      <c r="R1310" s="57" t="str">
        <f t="array" ref="R1310">IF(OR($L1310="", $M1310=""), "", MIN(IF($L$11:$L$2510=$L1310, $M$11:$M$2510)))</f>
        <v/>
      </c>
      <c r="S1310" s="18" t="str">
        <f t="array" ref="S1310">IF(OR($L1310="", $M1310=""), "", AVERAGEIF($L$11:$L$2510, $L1310, $M$11:$M$2510))</f>
        <v/>
      </c>
      <c r="T1310" s="21" t="str">
        <f t="array" ref="T1310">IF(OR($L1310="", $M1310=""), "", MAX(IF($L$11:$L$2510=$L1310, $M$11:$M$2510)))</f>
        <v/>
      </c>
      <c r="U1310" s="97"/>
      <c r="W1310" s="26" t="str">
        <f t="shared" si="223"/>
        <v/>
      </c>
      <c r="X1310" s="26" t="str">
        <f t="shared" si="224"/>
        <v/>
      </c>
      <c r="Z1310" s="48" t="str">
        <f>IFERROR(INDEX('Standard Runs'!$E$11:$E$65, MATCH($L1310, 'Standard Runs'!$D$11:$D$65, 0)), "")</f>
        <v/>
      </c>
      <c r="AB1310" s="26" t="str">
        <f t="shared" si="225"/>
        <v/>
      </c>
      <c r="AC1310" s="26" t="str">
        <f t="shared" si="226"/>
        <v/>
      </c>
      <c r="AE1310" s="26" t="str">
        <f t="shared" si="227"/>
        <v/>
      </c>
      <c r="AG1310" s="26" t="str">
        <f>IF($D1310="", "", COUNTIF($D$11:$D$2510, "&gt;"&amp;$D1310)+1+COUNTIF($D$11:$D1310, $D1310)-1)</f>
        <v/>
      </c>
      <c r="AH1310" s="92" t="str">
        <f t="shared" si="228"/>
        <v/>
      </c>
      <c r="AJ1310" s="26" t="str">
        <f t="shared" si="229"/>
        <v/>
      </c>
      <c r="AK1310" s="26" t="str">
        <f t="shared" si="230"/>
        <v/>
      </c>
    </row>
    <row r="1311" spans="1:37" x14ac:dyDescent="0.25">
      <c r="A1311" s="97"/>
      <c r="B1311" s="26" t="str">
        <f t="shared" si="220"/>
        <v/>
      </c>
      <c r="C1311" s="97"/>
      <c r="D1311" s="123"/>
      <c r="E1311" s="124"/>
      <c r="F1311" s="125"/>
      <c r="G1311" s="97"/>
      <c r="H1311" s="24" t="str">
        <f>IF($E1311="", "", IFERROR(ROUND($E1311*INDEX('Intro &amp; Setup'!$BY$8:$BY$9, MATCH($E$8, 'Intro &amp; Setup'!$BX$8:$BX$9, 0)), 2), ""))</f>
        <v/>
      </c>
      <c r="I1311" s="18" t="str">
        <f>IF(OR($E1311="", $F1311=""), "", IF($E$8='Intro &amp; Setup'!$BX$9, $F1311/$E1311, IF($H$8='Intro &amp; Setup'!$BX$9, $F1311/$H1311, "")))</f>
        <v/>
      </c>
      <c r="J1311" s="21" t="str">
        <f>IF(OR($E1311="", $F1311=""), "", IF($E$8='Intro &amp; Setup'!$BX$8, $F1311/$E1311, IF($H$8='Intro &amp; Setup'!$BX$8, $F1311/$H1311, "")))</f>
        <v/>
      </c>
      <c r="K1311" s="97"/>
      <c r="L1311" s="42" t="str">
        <f t="array" ref="L1311">IF($W1311="", "", IFERROR(INDEX('Standard Runs'!$D$11:$D$65, MATCH(1, ('Standard Runs'!$F$11:$F$65&lt;=E1311)*('Standard Runs'!$G$11:$G$65&gt;=E1311), 0)), ""))</f>
        <v/>
      </c>
      <c r="M1311" s="45" t="str">
        <f t="shared" si="221"/>
        <v/>
      </c>
      <c r="N1311" s="97"/>
      <c r="O1311" s="52" t="str">
        <f t="shared" si="222"/>
        <v/>
      </c>
      <c r="P1311" s="53" t="str">
        <f>IF(OR($L1311="", $M1311=""), "", COUNTIFS($L$11:$L$2510, $L1311, $M$11:$M$2510, "&lt;"&amp;$M1311)+1+COUNTIFS($L$11:$L1311, $L1311, $M$11:$M1311, $M1311)-1)</f>
        <v/>
      </c>
      <c r="Q1311" s="97"/>
      <c r="R1311" s="57" t="str">
        <f t="array" ref="R1311">IF(OR($L1311="", $M1311=""), "", MIN(IF($L$11:$L$2510=$L1311, $M$11:$M$2510)))</f>
        <v/>
      </c>
      <c r="S1311" s="18" t="str">
        <f t="array" ref="S1311">IF(OR($L1311="", $M1311=""), "", AVERAGEIF($L$11:$L$2510, $L1311, $M$11:$M$2510))</f>
        <v/>
      </c>
      <c r="T1311" s="21" t="str">
        <f t="array" ref="T1311">IF(OR($L1311="", $M1311=""), "", MAX(IF($L$11:$L$2510=$L1311, $M$11:$M$2510)))</f>
        <v/>
      </c>
      <c r="U1311" s="97"/>
      <c r="W1311" s="26" t="str">
        <f t="shared" si="223"/>
        <v/>
      </c>
      <c r="X1311" s="26" t="str">
        <f t="shared" si="224"/>
        <v/>
      </c>
      <c r="Z1311" s="48" t="str">
        <f>IFERROR(INDEX('Standard Runs'!$E$11:$E$65, MATCH($L1311, 'Standard Runs'!$D$11:$D$65, 0)), "")</f>
        <v/>
      </c>
      <c r="AB1311" s="26" t="str">
        <f t="shared" si="225"/>
        <v/>
      </c>
      <c r="AC1311" s="26" t="str">
        <f t="shared" si="226"/>
        <v/>
      </c>
      <c r="AE1311" s="26" t="str">
        <f t="shared" si="227"/>
        <v/>
      </c>
      <c r="AG1311" s="26" t="str">
        <f>IF($D1311="", "", COUNTIF($D$11:$D$2510, "&gt;"&amp;$D1311)+1+COUNTIF($D$11:$D1311, $D1311)-1)</f>
        <v/>
      </c>
      <c r="AH1311" s="92" t="str">
        <f t="shared" si="228"/>
        <v/>
      </c>
      <c r="AJ1311" s="26" t="str">
        <f t="shared" si="229"/>
        <v/>
      </c>
      <c r="AK1311" s="26" t="str">
        <f t="shared" si="230"/>
        <v/>
      </c>
    </row>
    <row r="1312" spans="1:37" x14ac:dyDescent="0.25">
      <c r="A1312" s="97"/>
      <c r="B1312" s="26" t="str">
        <f t="shared" si="220"/>
        <v/>
      </c>
      <c r="C1312" s="97"/>
      <c r="D1312" s="123"/>
      <c r="E1312" s="124"/>
      <c r="F1312" s="125"/>
      <c r="G1312" s="97"/>
      <c r="H1312" s="24" t="str">
        <f>IF($E1312="", "", IFERROR(ROUND($E1312*INDEX('Intro &amp; Setup'!$BY$8:$BY$9, MATCH($E$8, 'Intro &amp; Setup'!$BX$8:$BX$9, 0)), 2), ""))</f>
        <v/>
      </c>
      <c r="I1312" s="18" t="str">
        <f>IF(OR($E1312="", $F1312=""), "", IF($E$8='Intro &amp; Setup'!$BX$9, $F1312/$E1312, IF($H$8='Intro &amp; Setup'!$BX$9, $F1312/$H1312, "")))</f>
        <v/>
      </c>
      <c r="J1312" s="21" t="str">
        <f>IF(OR($E1312="", $F1312=""), "", IF($E$8='Intro &amp; Setup'!$BX$8, $F1312/$E1312, IF($H$8='Intro &amp; Setup'!$BX$8, $F1312/$H1312, "")))</f>
        <v/>
      </c>
      <c r="K1312" s="97"/>
      <c r="L1312" s="42" t="str">
        <f t="array" ref="L1312">IF($W1312="", "", IFERROR(INDEX('Standard Runs'!$D$11:$D$65, MATCH(1, ('Standard Runs'!$F$11:$F$65&lt;=E1312)*('Standard Runs'!$G$11:$G$65&gt;=E1312), 0)), ""))</f>
        <v/>
      </c>
      <c r="M1312" s="45" t="str">
        <f t="shared" si="221"/>
        <v/>
      </c>
      <c r="N1312" s="97"/>
      <c r="O1312" s="52" t="str">
        <f t="shared" si="222"/>
        <v/>
      </c>
      <c r="P1312" s="53" t="str">
        <f>IF(OR($L1312="", $M1312=""), "", COUNTIFS($L$11:$L$2510, $L1312, $M$11:$M$2510, "&lt;"&amp;$M1312)+1+COUNTIFS($L$11:$L1312, $L1312, $M$11:$M1312, $M1312)-1)</f>
        <v/>
      </c>
      <c r="Q1312" s="97"/>
      <c r="R1312" s="57" t="str">
        <f t="array" ref="R1312">IF(OR($L1312="", $M1312=""), "", MIN(IF($L$11:$L$2510=$L1312, $M$11:$M$2510)))</f>
        <v/>
      </c>
      <c r="S1312" s="18" t="str">
        <f t="array" ref="S1312">IF(OR($L1312="", $M1312=""), "", AVERAGEIF($L$11:$L$2510, $L1312, $M$11:$M$2510))</f>
        <v/>
      </c>
      <c r="T1312" s="21" t="str">
        <f t="array" ref="T1312">IF(OR($L1312="", $M1312=""), "", MAX(IF($L$11:$L$2510=$L1312, $M$11:$M$2510)))</f>
        <v/>
      </c>
      <c r="U1312" s="97"/>
      <c r="W1312" s="26" t="str">
        <f t="shared" si="223"/>
        <v/>
      </c>
      <c r="X1312" s="26" t="str">
        <f t="shared" si="224"/>
        <v/>
      </c>
      <c r="Z1312" s="48" t="str">
        <f>IFERROR(INDEX('Standard Runs'!$E$11:$E$65, MATCH($L1312, 'Standard Runs'!$D$11:$D$65, 0)), "")</f>
        <v/>
      </c>
      <c r="AB1312" s="26" t="str">
        <f t="shared" si="225"/>
        <v/>
      </c>
      <c r="AC1312" s="26" t="str">
        <f t="shared" si="226"/>
        <v/>
      </c>
      <c r="AE1312" s="26" t="str">
        <f t="shared" si="227"/>
        <v/>
      </c>
      <c r="AG1312" s="26" t="str">
        <f>IF($D1312="", "", COUNTIF($D$11:$D$2510, "&gt;"&amp;$D1312)+1+COUNTIF($D$11:$D1312, $D1312)-1)</f>
        <v/>
      </c>
      <c r="AH1312" s="92" t="str">
        <f t="shared" si="228"/>
        <v/>
      </c>
      <c r="AJ1312" s="26" t="str">
        <f t="shared" si="229"/>
        <v/>
      </c>
      <c r="AK1312" s="26" t="str">
        <f t="shared" si="230"/>
        <v/>
      </c>
    </row>
    <row r="1313" spans="1:37" x14ac:dyDescent="0.25">
      <c r="A1313" s="97"/>
      <c r="B1313" s="26" t="str">
        <f t="shared" si="220"/>
        <v/>
      </c>
      <c r="C1313" s="97"/>
      <c r="D1313" s="123"/>
      <c r="E1313" s="124"/>
      <c r="F1313" s="125"/>
      <c r="G1313" s="97"/>
      <c r="H1313" s="24" t="str">
        <f>IF($E1313="", "", IFERROR(ROUND($E1313*INDEX('Intro &amp; Setup'!$BY$8:$BY$9, MATCH($E$8, 'Intro &amp; Setup'!$BX$8:$BX$9, 0)), 2), ""))</f>
        <v/>
      </c>
      <c r="I1313" s="18" t="str">
        <f>IF(OR($E1313="", $F1313=""), "", IF($E$8='Intro &amp; Setup'!$BX$9, $F1313/$E1313, IF($H$8='Intro &amp; Setup'!$BX$9, $F1313/$H1313, "")))</f>
        <v/>
      </c>
      <c r="J1313" s="21" t="str">
        <f>IF(OR($E1313="", $F1313=""), "", IF($E$8='Intro &amp; Setup'!$BX$8, $F1313/$E1313, IF($H$8='Intro &amp; Setup'!$BX$8, $F1313/$H1313, "")))</f>
        <v/>
      </c>
      <c r="K1313" s="97"/>
      <c r="L1313" s="42" t="str">
        <f t="array" ref="L1313">IF($W1313="", "", IFERROR(INDEX('Standard Runs'!$D$11:$D$65, MATCH(1, ('Standard Runs'!$F$11:$F$65&lt;=E1313)*('Standard Runs'!$G$11:$G$65&gt;=E1313), 0)), ""))</f>
        <v/>
      </c>
      <c r="M1313" s="45" t="str">
        <f t="shared" si="221"/>
        <v/>
      </c>
      <c r="N1313" s="97"/>
      <c r="O1313" s="52" t="str">
        <f t="shared" si="222"/>
        <v/>
      </c>
      <c r="P1313" s="53" t="str">
        <f>IF(OR($L1313="", $M1313=""), "", COUNTIFS($L$11:$L$2510, $L1313, $M$11:$M$2510, "&lt;"&amp;$M1313)+1+COUNTIFS($L$11:$L1313, $L1313, $M$11:$M1313, $M1313)-1)</f>
        <v/>
      </c>
      <c r="Q1313" s="97"/>
      <c r="R1313" s="57" t="str">
        <f t="array" ref="R1313">IF(OR($L1313="", $M1313=""), "", MIN(IF($L$11:$L$2510=$L1313, $M$11:$M$2510)))</f>
        <v/>
      </c>
      <c r="S1313" s="18" t="str">
        <f t="array" ref="S1313">IF(OR($L1313="", $M1313=""), "", AVERAGEIF($L$11:$L$2510, $L1313, $M$11:$M$2510))</f>
        <v/>
      </c>
      <c r="T1313" s="21" t="str">
        <f t="array" ref="T1313">IF(OR($L1313="", $M1313=""), "", MAX(IF($L$11:$L$2510=$L1313, $M$11:$M$2510)))</f>
        <v/>
      </c>
      <c r="U1313" s="97"/>
      <c r="W1313" s="26" t="str">
        <f t="shared" si="223"/>
        <v/>
      </c>
      <c r="X1313" s="26" t="str">
        <f t="shared" si="224"/>
        <v/>
      </c>
      <c r="Z1313" s="48" t="str">
        <f>IFERROR(INDEX('Standard Runs'!$E$11:$E$65, MATCH($L1313, 'Standard Runs'!$D$11:$D$65, 0)), "")</f>
        <v/>
      </c>
      <c r="AB1313" s="26" t="str">
        <f t="shared" si="225"/>
        <v/>
      </c>
      <c r="AC1313" s="26" t="str">
        <f t="shared" si="226"/>
        <v/>
      </c>
      <c r="AE1313" s="26" t="str">
        <f t="shared" si="227"/>
        <v/>
      </c>
      <c r="AG1313" s="26" t="str">
        <f>IF($D1313="", "", COUNTIF($D$11:$D$2510, "&gt;"&amp;$D1313)+1+COUNTIF($D$11:$D1313, $D1313)-1)</f>
        <v/>
      </c>
      <c r="AH1313" s="92" t="str">
        <f t="shared" si="228"/>
        <v/>
      </c>
      <c r="AJ1313" s="26" t="str">
        <f t="shared" si="229"/>
        <v/>
      </c>
      <c r="AK1313" s="26" t="str">
        <f t="shared" si="230"/>
        <v/>
      </c>
    </row>
    <row r="1314" spans="1:37" x14ac:dyDescent="0.25">
      <c r="A1314" s="97"/>
      <c r="B1314" s="26" t="str">
        <f t="shared" si="220"/>
        <v/>
      </c>
      <c r="C1314" s="97"/>
      <c r="D1314" s="123"/>
      <c r="E1314" s="124"/>
      <c r="F1314" s="125"/>
      <c r="G1314" s="97"/>
      <c r="H1314" s="24" t="str">
        <f>IF($E1314="", "", IFERROR(ROUND($E1314*INDEX('Intro &amp; Setup'!$BY$8:$BY$9, MATCH($E$8, 'Intro &amp; Setup'!$BX$8:$BX$9, 0)), 2), ""))</f>
        <v/>
      </c>
      <c r="I1314" s="18" t="str">
        <f>IF(OR($E1314="", $F1314=""), "", IF($E$8='Intro &amp; Setup'!$BX$9, $F1314/$E1314, IF($H$8='Intro &amp; Setup'!$BX$9, $F1314/$H1314, "")))</f>
        <v/>
      </c>
      <c r="J1314" s="21" t="str">
        <f>IF(OR($E1314="", $F1314=""), "", IF($E$8='Intro &amp; Setup'!$BX$8, $F1314/$E1314, IF($H$8='Intro &amp; Setup'!$BX$8, $F1314/$H1314, "")))</f>
        <v/>
      </c>
      <c r="K1314" s="97"/>
      <c r="L1314" s="42" t="str">
        <f t="array" ref="L1314">IF($W1314="", "", IFERROR(INDEX('Standard Runs'!$D$11:$D$65, MATCH(1, ('Standard Runs'!$F$11:$F$65&lt;=E1314)*('Standard Runs'!$G$11:$G$65&gt;=E1314), 0)), ""))</f>
        <v/>
      </c>
      <c r="M1314" s="45" t="str">
        <f t="shared" si="221"/>
        <v/>
      </c>
      <c r="N1314" s="97"/>
      <c r="O1314" s="52" t="str">
        <f t="shared" si="222"/>
        <v/>
      </c>
      <c r="P1314" s="53" t="str">
        <f>IF(OR($L1314="", $M1314=""), "", COUNTIFS($L$11:$L$2510, $L1314, $M$11:$M$2510, "&lt;"&amp;$M1314)+1+COUNTIFS($L$11:$L1314, $L1314, $M$11:$M1314, $M1314)-1)</f>
        <v/>
      </c>
      <c r="Q1314" s="97"/>
      <c r="R1314" s="57" t="str">
        <f t="array" ref="R1314">IF(OR($L1314="", $M1314=""), "", MIN(IF($L$11:$L$2510=$L1314, $M$11:$M$2510)))</f>
        <v/>
      </c>
      <c r="S1314" s="18" t="str">
        <f t="array" ref="S1314">IF(OR($L1314="", $M1314=""), "", AVERAGEIF($L$11:$L$2510, $L1314, $M$11:$M$2510))</f>
        <v/>
      </c>
      <c r="T1314" s="21" t="str">
        <f t="array" ref="T1314">IF(OR($L1314="", $M1314=""), "", MAX(IF($L$11:$L$2510=$L1314, $M$11:$M$2510)))</f>
        <v/>
      </c>
      <c r="U1314" s="97"/>
      <c r="W1314" s="26" t="str">
        <f t="shared" si="223"/>
        <v/>
      </c>
      <c r="X1314" s="26" t="str">
        <f t="shared" si="224"/>
        <v/>
      </c>
      <c r="Z1314" s="48" t="str">
        <f>IFERROR(INDEX('Standard Runs'!$E$11:$E$65, MATCH($L1314, 'Standard Runs'!$D$11:$D$65, 0)), "")</f>
        <v/>
      </c>
      <c r="AB1314" s="26" t="str">
        <f t="shared" si="225"/>
        <v/>
      </c>
      <c r="AC1314" s="26" t="str">
        <f t="shared" si="226"/>
        <v/>
      </c>
      <c r="AE1314" s="26" t="str">
        <f t="shared" si="227"/>
        <v/>
      </c>
      <c r="AG1314" s="26" t="str">
        <f>IF($D1314="", "", COUNTIF($D$11:$D$2510, "&gt;"&amp;$D1314)+1+COUNTIF($D$11:$D1314, $D1314)-1)</f>
        <v/>
      </c>
      <c r="AH1314" s="92" t="str">
        <f t="shared" si="228"/>
        <v/>
      </c>
      <c r="AJ1314" s="26" t="str">
        <f t="shared" si="229"/>
        <v/>
      </c>
      <c r="AK1314" s="26" t="str">
        <f t="shared" si="230"/>
        <v/>
      </c>
    </row>
    <row r="1315" spans="1:37" x14ac:dyDescent="0.25">
      <c r="A1315" s="97"/>
      <c r="B1315" s="26" t="str">
        <f t="shared" si="220"/>
        <v/>
      </c>
      <c r="C1315" s="97"/>
      <c r="D1315" s="123"/>
      <c r="E1315" s="124"/>
      <c r="F1315" s="125"/>
      <c r="G1315" s="97"/>
      <c r="H1315" s="24" t="str">
        <f>IF($E1315="", "", IFERROR(ROUND($E1315*INDEX('Intro &amp; Setup'!$BY$8:$BY$9, MATCH($E$8, 'Intro &amp; Setup'!$BX$8:$BX$9, 0)), 2), ""))</f>
        <v/>
      </c>
      <c r="I1315" s="18" t="str">
        <f>IF(OR($E1315="", $F1315=""), "", IF($E$8='Intro &amp; Setup'!$BX$9, $F1315/$E1315, IF($H$8='Intro &amp; Setup'!$BX$9, $F1315/$H1315, "")))</f>
        <v/>
      </c>
      <c r="J1315" s="21" t="str">
        <f>IF(OR($E1315="", $F1315=""), "", IF($E$8='Intro &amp; Setup'!$BX$8, $F1315/$E1315, IF($H$8='Intro &amp; Setup'!$BX$8, $F1315/$H1315, "")))</f>
        <v/>
      </c>
      <c r="K1315" s="97"/>
      <c r="L1315" s="42" t="str">
        <f t="array" ref="L1315">IF($W1315="", "", IFERROR(INDEX('Standard Runs'!$D$11:$D$65, MATCH(1, ('Standard Runs'!$F$11:$F$65&lt;=E1315)*('Standard Runs'!$G$11:$G$65&gt;=E1315), 0)), ""))</f>
        <v/>
      </c>
      <c r="M1315" s="45" t="str">
        <f t="shared" si="221"/>
        <v/>
      </c>
      <c r="N1315" s="97"/>
      <c r="O1315" s="52" t="str">
        <f t="shared" si="222"/>
        <v/>
      </c>
      <c r="P1315" s="53" t="str">
        <f>IF(OR($L1315="", $M1315=""), "", COUNTIFS($L$11:$L$2510, $L1315, $M$11:$M$2510, "&lt;"&amp;$M1315)+1+COUNTIFS($L$11:$L1315, $L1315, $M$11:$M1315, $M1315)-1)</f>
        <v/>
      </c>
      <c r="Q1315" s="97"/>
      <c r="R1315" s="57" t="str">
        <f t="array" ref="R1315">IF(OR($L1315="", $M1315=""), "", MIN(IF($L$11:$L$2510=$L1315, $M$11:$M$2510)))</f>
        <v/>
      </c>
      <c r="S1315" s="18" t="str">
        <f t="array" ref="S1315">IF(OR($L1315="", $M1315=""), "", AVERAGEIF($L$11:$L$2510, $L1315, $M$11:$M$2510))</f>
        <v/>
      </c>
      <c r="T1315" s="21" t="str">
        <f t="array" ref="T1315">IF(OR($L1315="", $M1315=""), "", MAX(IF($L$11:$L$2510=$L1315, $M$11:$M$2510)))</f>
        <v/>
      </c>
      <c r="U1315" s="97"/>
      <c r="W1315" s="26" t="str">
        <f t="shared" si="223"/>
        <v/>
      </c>
      <c r="X1315" s="26" t="str">
        <f t="shared" si="224"/>
        <v/>
      </c>
      <c r="Z1315" s="48" t="str">
        <f>IFERROR(INDEX('Standard Runs'!$E$11:$E$65, MATCH($L1315, 'Standard Runs'!$D$11:$D$65, 0)), "")</f>
        <v/>
      </c>
      <c r="AB1315" s="26" t="str">
        <f t="shared" si="225"/>
        <v/>
      </c>
      <c r="AC1315" s="26" t="str">
        <f t="shared" si="226"/>
        <v/>
      </c>
      <c r="AE1315" s="26" t="str">
        <f t="shared" si="227"/>
        <v/>
      </c>
      <c r="AG1315" s="26" t="str">
        <f>IF($D1315="", "", COUNTIF($D$11:$D$2510, "&gt;"&amp;$D1315)+1+COUNTIF($D$11:$D1315, $D1315)-1)</f>
        <v/>
      </c>
      <c r="AH1315" s="92" t="str">
        <f t="shared" si="228"/>
        <v/>
      </c>
      <c r="AJ1315" s="26" t="str">
        <f t="shared" si="229"/>
        <v/>
      </c>
      <c r="AK1315" s="26" t="str">
        <f t="shared" si="230"/>
        <v/>
      </c>
    </row>
    <row r="1316" spans="1:37" x14ac:dyDescent="0.25">
      <c r="A1316" s="97"/>
      <c r="B1316" s="26" t="str">
        <f t="shared" si="220"/>
        <v/>
      </c>
      <c r="C1316" s="97"/>
      <c r="D1316" s="123"/>
      <c r="E1316" s="124"/>
      <c r="F1316" s="125"/>
      <c r="G1316" s="97"/>
      <c r="H1316" s="24" t="str">
        <f>IF($E1316="", "", IFERROR(ROUND($E1316*INDEX('Intro &amp; Setup'!$BY$8:$BY$9, MATCH($E$8, 'Intro &amp; Setup'!$BX$8:$BX$9, 0)), 2), ""))</f>
        <v/>
      </c>
      <c r="I1316" s="18" t="str">
        <f>IF(OR($E1316="", $F1316=""), "", IF($E$8='Intro &amp; Setup'!$BX$9, $F1316/$E1316, IF($H$8='Intro &amp; Setup'!$BX$9, $F1316/$H1316, "")))</f>
        <v/>
      </c>
      <c r="J1316" s="21" t="str">
        <f>IF(OR($E1316="", $F1316=""), "", IF($E$8='Intro &amp; Setup'!$BX$8, $F1316/$E1316, IF($H$8='Intro &amp; Setup'!$BX$8, $F1316/$H1316, "")))</f>
        <v/>
      </c>
      <c r="K1316" s="97"/>
      <c r="L1316" s="42" t="str">
        <f t="array" ref="L1316">IF($W1316="", "", IFERROR(INDEX('Standard Runs'!$D$11:$D$65, MATCH(1, ('Standard Runs'!$F$11:$F$65&lt;=E1316)*('Standard Runs'!$G$11:$G$65&gt;=E1316), 0)), ""))</f>
        <v/>
      </c>
      <c r="M1316" s="45" t="str">
        <f t="shared" si="221"/>
        <v/>
      </c>
      <c r="N1316" s="97"/>
      <c r="O1316" s="52" t="str">
        <f t="shared" si="222"/>
        <v/>
      </c>
      <c r="P1316" s="53" t="str">
        <f>IF(OR($L1316="", $M1316=""), "", COUNTIFS($L$11:$L$2510, $L1316, $M$11:$M$2510, "&lt;"&amp;$M1316)+1+COUNTIFS($L$11:$L1316, $L1316, $M$11:$M1316, $M1316)-1)</f>
        <v/>
      </c>
      <c r="Q1316" s="97"/>
      <c r="R1316" s="57" t="str">
        <f t="array" ref="R1316">IF(OR($L1316="", $M1316=""), "", MIN(IF($L$11:$L$2510=$L1316, $M$11:$M$2510)))</f>
        <v/>
      </c>
      <c r="S1316" s="18" t="str">
        <f t="array" ref="S1316">IF(OR($L1316="", $M1316=""), "", AVERAGEIF($L$11:$L$2510, $L1316, $M$11:$M$2510))</f>
        <v/>
      </c>
      <c r="T1316" s="21" t="str">
        <f t="array" ref="T1316">IF(OR($L1316="", $M1316=""), "", MAX(IF($L$11:$L$2510=$L1316, $M$11:$M$2510)))</f>
        <v/>
      </c>
      <c r="U1316" s="97"/>
      <c r="W1316" s="26" t="str">
        <f t="shared" si="223"/>
        <v/>
      </c>
      <c r="X1316" s="26" t="str">
        <f t="shared" si="224"/>
        <v/>
      </c>
      <c r="Z1316" s="48" t="str">
        <f>IFERROR(INDEX('Standard Runs'!$E$11:$E$65, MATCH($L1316, 'Standard Runs'!$D$11:$D$65, 0)), "")</f>
        <v/>
      </c>
      <c r="AB1316" s="26" t="str">
        <f t="shared" si="225"/>
        <v/>
      </c>
      <c r="AC1316" s="26" t="str">
        <f t="shared" si="226"/>
        <v/>
      </c>
      <c r="AE1316" s="26" t="str">
        <f t="shared" si="227"/>
        <v/>
      </c>
      <c r="AG1316" s="26" t="str">
        <f>IF($D1316="", "", COUNTIF($D$11:$D$2510, "&gt;"&amp;$D1316)+1+COUNTIF($D$11:$D1316, $D1316)-1)</f>
        <v/>
      </c>
      <c r="AH1316" s="92" t="str">
        <f t="shared" si="228"/>
        <v/>
      </c>
      <c r="AJ1316" s="26" t="str">
        <f t="shared" si="229"/>
        <v/>
      </c>
      <c r="AK1316" s="26" t="str">
        <f t="shared" si="230"/>
        <v/>
      </c>
    </row>
    <row r="1317" spans="1:37" x14ac:dyDescent="0.25">
      <c r="A1317" s="97"/>
      <c r="B1317" s="26" t="str">
        <f t="shared" si="220"/>
        <v/>
      </c>
      <c r="C1317" s="97"/>
      <c r="D1317" s="123"/>
      <c r="E1317" s="124"/>
      <c r="F1317" s="125"/>
      <c r="G1317" s="97"/>
      <c r="H1317" s="24" t="str">
        <f>IF($E1317="", "", IFERROR(ROUND($E1317*INDEX('Intro &amp; Setup'!$BY$8:$BY$9, MATCH($E$8, 'Intro &amp; Setup'!$BX$8:$BX$9, 0)), 2), ""))</f>
        <v/>
      </c>
      <c r="I1317" s="18" t="str">
        <f>IF(OR($E1317="", $F1317=""), "", IF($E$8='Intro &amp; Setup'!$BX$9, $F1317/$E1317, IF($H$8='Intro &amp; Setup'!$BX$9, $F1317/$H1317, "")))</f>
        <v/>
      </c>
      <c r="J1317" s="21" t="str">
        <f>IF(OR($E1317="", $F1317=""), "", IF($E$8='Intro &amp; Setup'!$BX$8, $F1317/$E1317, IF($H$8='Intro &amp; Setup'!$BX$8, $F1317/$H1317, "")))</f>
        <v/>
      </c>
      <c r="K1317" s="97"/>
      <c r="L1317" s="42" t="str">
        <f t="array" ref="L1317">IF($W1317="", "", IFERROR(INDEX('Standard Runs'!$D$11:$D$65, MATCH(1, ('Standard Runs'!$F$11:$F$65&lt;=E1317)*('Standard Runs'!$G$11:$G$65&gt;=E1317), 0)), ""))</f>
        <v/>
      </c>
      <c r="M1317" s="45" t="str">
        <f t="shared" si="221"/>
        <v/>
      </c>
      <c r="N1317" s="97"/>
      <c r="O1317" s="52" t="str">
        <f t="shared" si="222"/>
        <v/>
      </c>
      <c r="P1317" s="53" t="str">
        <f>IF(OR($L1317="", $M1317=""), "", COUNTIFS($L$11:$L$2510, $L1317, $M$11:$M$2510, "&lt;"&amp;$M1317)+1+COUNTIFS($L$11:$L1317, $L1317, $M$11:$M1317, $M1317)-1)</f>
        <v/>
      </c>
      <c r="Q1317" s="97"/>
      <c r="R1317" s="57" t="str">
        <f t="array" ref="R1317">IF(OR($L1317="", $M1317=""), "", MIN(IF($L$11:$L$2510=$L1317, $M$11:$M$2510)))</f>
        <v/>
      </c>
      <c r="S1317" s="18" t="str">
        <f t="array" ref="S1317">IF(OR($L1317="", $M1317=""), "", AVERAGEIF($L$11:$L$2510, $L1317, $M$11:$M$2510))</f>
        <v/>
      </c>
      <c r="T1317" s="21" t="str">
        <f t="array" ref="T1317">IF(OR($L1317="", $M1317=""), "", MAX(IF($L$11:$L$2510=$L1317, $M$11:$M$2510)))</f>
        <v/>
      </c>
      <c r="U1317" s="97"/>
      <c r="W1317" s="26" t="str">
        <f t="shared" si="223"/>
        <v/>
      </c>
      <c r="X1317" s="26" t="str">
        <f t="shared" si="224"/>
        <v/>
      </c>
      <c r="Z1317" s="48" t="str">
        <f>IFERROR(INDEX('Standard Runs'!$E$11:$E$65, MATCH($L1317, 'Standard Runs'!$D$11:$D$65, 0)), "")</f>
        <v/>
      </c>
      <c r="AB1317" s="26" t="str">
        <f t="shared" si="225"/>
        <v/>
      </c>
      <c r="AC1317" s="26" t="str">
        <f t="shared" si="226"/>
        <v/>
      </c>
      <c r="AE1317" s="26" t="str">
        <f t="shared" si="227"/>
        <v/>
      </c>
      <c r="AG1317" s="26" t="str">
        <f>IF($D1317="", "", COUNTIF($D$11:$D$2510, "&gt;"&amp;$D1317)+1+COUNTIF($D$11:$D1317, $D1317)-1)</f>
        <v/>
      </c>
      <c r="AH1317" s="92" t="str">
        <f t="shared" si="228"/>
        <v/>
      </c>
      <c r="AJ1317" s="26" t="str">
        <f t="shared" si="229"/>
        <v/>
      </c>
      <c r="AK1317" s="26" t="str">
        <f t="shared" si="230"/>
        <v/>
      </c>
    </row>
    <row r="1318" spans="1:37" x14ac:dyDescent="0.25">
      <c r="A1318" s="97"/>
      <c r="B1318" s="26" t="str">
        <f t="shared" si="220"/>
        <v/>
      </c>
      <c r="C1318" s="97"/>
      <c r="D1318" s="123"/>
      <c r="E1318" s="124"/>
      <c r="F1318" s="125"/>
      <c r="G1318" s="97"/>
      <c r="H1318" s="24" t="str">
        <f>IF($E1318="", "", IFERROR(ROUND($E1318*INDEX('Intro &amp; Setup'!$BY$8:$BY$9, MATCH($E$8, 'Intro &amp; Setup'!$BX$8:$BX$9, 0)), 2), ""))</f>
        <v/>
      </c>
      <c r="I1318" s="18" t="str">
        <f>IF(OR($E1318="", $F1318=""), "", IF($E$8='Intro &amp; Setup'!$BX$9, $F1318/$E1318, IF($H$8='Intro &amp; Setup'!$BX$9, $F1318/$H1318, "")))</f>
        <v/>
      </c>
      <c r="J1318" s="21" t="str">
        <f>IF(OR($E1318="", $F1318=""), "", IF($E$8='Intro &amp; Setup'!$BX$8, $F1318/$E1318, IF($H$8='Intro &amp; Setup'!$BX$8, $F1318/$H1318, "")))</f>
        <v/>
      </c>
      <c r="K1318" s="97"/>
      <c r="L1318" s="42" t="str">
        <f t="array" ref="L1318">IF($W1318="", "", IFERROR(INDEX('Standard Runs'!$D$11:$D$65, MATCH(1, ('Standard Runs'!$F$11:$F$65&lt;=E1318)*('Standard Runs'!$G$11:$G$65&gt;=E1318), 0)), ""))</f>
        <v/>
      </c>
      <c r="M1318" s="45" t="str">
        <f t="shared" si="221"/>
        <v/>
      </c>
      <c r="N1318" s="97"/>
      <c r="O1318" s="52" t="str">
        <f t="shared" si="222"/>
        <v/>
      </c>
      <c r="P1318" s="53" t="str">
        <f>IF(OR($L1318="", $M1318=""), "", COUNTIFS($L$11:$L$2510, $L1318, $M$11:$M$2510, "&lt;"&amp;$M1318)+1+COUNTIFS($L$11:$L1318, $L1318, $M$11:$M1318, $M1318)-1)</f>
        <v/>
      </c>
      <c r="Q1318" s="97"/>
      <c r="R1318" s="57" t="str">
        <f t="array" ref="R1318">IF(OR($L1318="", $M1318=""), "", MIN(IF($L$11:$L$2510=$L1318, $M$11:$M$2510)))</f>
        <v/>
      </c>
      <c r="S1318" s="18" t="str">
        <f t="array" ref="S1318">IF(OR($L1318="", $M1318=""), "", AVERAGEIF($L$11:$L$2510, $L1318, $M$11:$M$2510))</f>
        <v/>
      </c>
      <c r="T1318" s="21" t="str">
        <f t="array" ref="T1318">IF(OR($L1318="", $M1318=""), "", MAX(IF($L$11:$L$2510=$L1318, $M$11:$M$2510)))</f>
        <v/>
      </c>
      <c r="U1318" s="97"/>
      <c r="W1318" s="26" t="str">
        <f t="shared" si="223"/>
        <v/>
      </c>
      <c r="X1318" s="26" t="str">
        <f t="shared" si="224"/>
        <v/>
      </c>
      <c r="Z1318" s="48" t="str">
        <f>IFERROR(INDEX('Standard Runs'!$E$11:$E$65, MATCH($L1318, 'Standard Runs'!$D$11:$D$65, 0)), "")</f>
        <v/>
      </c>
      <c r="AB1318" s="26" t="str">
        <f t="shared" si="225"/>
        <v/>
      </c>
      <c r="AC1318" s="26" t="str">
        <f t="shared" si="226"/>
        <v/>
      </c>
      <c r="AE1318" s="26" t="str">
        <f t="shared" si="227"/>
        <v/>
      </c>
      <c r="AG1318" s="26" t="str">
        <f>IF($D1318="", "", COUNTIF($D$11:$D$2510, "&gt;"&amp;$D1318)+1+COUNTIF($D$11:$D1318, $D1318)-1)</f>
        <v/>
      </c>
      <c r="AH1318" s="92" t="str">
        <f t="shared" si="228"/>
        <v/>
      </c>
      <c r="AJ1318" s="26" t="str">
        <f t="shared" si="229"/>
        <v/>
      </c>
      <c r="AK1318" s="26" t="str">
        <f t="shared" si="230"/>
        <v/>
      </c>
    </row>
    <row r="1319" spans="1:37" x14ac:dyDescent="0.25">
      <c r="A1319" s="97"/>
      <c r="B1319" s="26" t="str">
        <f t="shared" si="220"/>
        <v/>
      </c>
      <c r="C1319" s="97"/>
      <c r="D1319" s="123"/>
      <c r="E1319" s="124"/>
      <c r="F1319" s="125"/>
      <c r="G1319" s="97"/>
      <c r="H1319" s="24" t="str">
        <f>IF($E1319="", "", IFERROR(ROUND($E1319*INDEX('Intro &amp; Setup'!$BY$8:$BY$9, MATCH($E$8, 'Intro &amp; Setup'!$BX$8:$BX$9, 0)), 2), ""))</f>
        <v/>
      </c>
      <c r="I1319" s="18" t="str">
        <f>IF(OR($E1319="", $F1319=""), "", IF($E$8='Intro &amp; Setup'!$BX$9, $F1319/$E1319, IF($H$8='Intro &amp; Setup'!$BX$9, $F1319/$H1319, "")))</f>
        <v/>
      </c>
      <c r="J1319" s="21" t="str">
        <f>IF(OR($E1319="", $F1319=""), "", IF($E$8='Intro &amp; Setup'!$BX$8, $F1319/$E1319, IF($H$8='Intro &amp; Setup'!$BX$8, $F1319/$H1319, "")))</f>
        <v/>
      </c>
      <c r="K1319" s="97"/>
      <c r="L1319" s="42" t="str">
        <f t="array" ref="L1319">IF($W1319="", "", IFERROR(INDEX('Standard Runs'!$D$11:$D$65, MATCH(1, ('Standard Runs'!$F$11:$F$65&lt;=E1319)*('Standard Runs'!$G$11:$G$65&gt;=E1319), 0)), ""))</f>
        <v/>
      </c>
      <c r="M1319" s="45" t="str">
        <f t="shared" si="221"/>
        <v/>
      </c>
      <c r="N1319" s="97"/>
      <c r="O1319" s="52" t="str">
        <f t="shared" si="222"/>
        <v/>
      </c>
      <c r="P1319" s="53" t="str">
        <f>IF(OR($L1319="", $M1319=""), "", COUNTIFS($L$11:$L$2510, $L1319, $M$11:$M$2510, "&lt;"&amp;$M1319)+1+COUNTIFS($L$11:$L1319, $L1319, $M$11:$M1319, $M1319)-1)</f>
        <v/>
      </c>
      <c r="Q1319" s="97"/>
      <c r="R1319" s="57" t="str">
        <f t="array" ref="R1319">IF(OR($L1319="", $M1319=""), "", MIN(IF($L$11:$L$2510=$L1319, $M$11:$M$2510)))</f>
        <v/>
      </c>
      <c r="S1319" s="18" t="str">
        <f t="array" ref="S1319">IF(OR($L1319="", $M1319=""), "", AVERAGEIF($L$11:$L$2510, $L1319, $M$11:$M$2510))</f>
        <v/>
      </c>
      <c r="T1319" s="21" t="str">
        <f t="array" ref="T1319">IF(OR($L1319="", $M1319=""), "", MAX(IF($L$11:$L$2510=$L1319, $M$11:$M$2510)))</f>
        <v/>
      </c>
      <c r="U1319" s="97"/>
      <c r="W1319" s="26" t="str">
        <f t="shared" si="223"/>
        <v/>
      </c>
      <c r="X1319" s="26" t="str">
        <f t="shared" si="224"/>
        <v/>
      </c>
      <c r="Z1319" s="48" t="str">
        <f>IFERROR(INDEX('Standard Runs'!$E$11:$E$65, MATCH($L1319, 'Standard Runs'!$D$11:$D$65, 0)), "")</f>
        <v/>
      </c>
      <c r="AB1319" s="26" t="str">
        <f t="shared" si="225"/>
        <v/>
      </c>
      <c r="AC1319" s="26" t="str">
        <f t="shared" si="226"/>
        <v/>
      </c>
      <c r="AE1319" s="26" t="str">
        <f t="shared" si="227"/>
        <v/>
      </c>
      <c r="AG1319" s="26" t="str">
        <f>IF($D1319="", "", COUNTIF($D$11:$D$2510, "&gt;"&amp;$D1319)+1+COUNTIF($D$11:$D1319, $D1319)-1)</f>
        <v/>
      </c>
      <c r="AH1319" s="92" t="str">
        <f t="shared" si="228"/>
        <v/>
      </c>
      <c r="AJ1319" s="26" t="str">
        <f t="shared" si="229"/>
        <v/>
      </c>
      <c r="AK1319" s="26" t="str">
        <f t="shared" si="230"/>
        <v/>
      </c>
    </row>
    <row r="1320" spans="1:37" x14ac:dyDescent="0.25">
      <c r="A1320" s="97"/>
      <c r="B1320" s="26" t="str">
        <f t="shared" si="220"/>
        <v/>
      </c>
      <c r="C1320" s="97"/>
      <c r="D1320" s="123"/>
      <c r="E1320" s="124"/>
      <c r="F1320" s="125"/>
      <c r="G1320" s="97"/>
      <c r="H1320" s="24" t="str">
        <f>IF($E1320="", "", IFERROR(ROUND($E1320*INDEX('Intro &amp; Setup'!$BY$8:$BY$9, MATCH($E$8, 'Intro &amp; Setup'!$BX$8:$BX$9, 0)), 2), ""))</f>
        <v/>
      </c>
      <c r="I1320" s="18" t="str">
        <f>IF(OR($E1320="", $F1320=""), "", IF($E$8='Intro &amp; Setup'!$BX$9, $F1320/$E1320, IF($H$8='Intro &amp; Setup'!$BX$9, $F1320/$H1320, "")))</f>
        <v/>
      </c>
      <c r="J1320" s="21" t="str">
        <f>IF(OR($E1320="", $F1320=""), "", IF($E$8='Intro &amp; Setup'!$BX$8, $F1320/$E1320, IF($H$8='Intro &amp; Setup'!$BX$8, $F1320/$H1320, "")))</f>
        <v/>
      </c>
      <c r="K1320" s="97"/>
      <c r="L1320" s="42" t="str">
        <f t="array" ref="L1320">IF($W1320="", "", IFERROR(INDEX('Standard Runs'!$D$11:$D$65, MATCH(1, ('Standard Runs'!$F$11:$F$65&lt;=E1320)*('Standard Runs'!$G$11:$G$65&gt;=E1320), 0)), ""))</f>
        <v/>
      </c>
      <c r="M1320" s="45" t="str">
        <f t="shared" si="221"/>
        <v/>
      </c>
      <c r="N1320" s="97"/>
      <c r="O1320" s="52" t="str">
        <f t="shared" si="222"/>
        <v/>
      </c>
      <c r="P1320" s="53" t="str">
        <f>IF(OR($L1320="", $M1320=""), "", COUNTIFS($L$11:$L$2510, $L1320, $M$11:$M$2510, "&lt;"&amp;$M1320)+1+COUNTIFS($L$11:$L1320, $L1320, $M$11:$M1320, $M1320)-1)</f>
        <v/>
      </c>
      <c r="Q1320" s="97"/>
      <c r="R1320" s="57" t="str">
        <f t="array" ref="R1320">IF(OR($L1320="", $M1320=""), "", MIN(IF($L$11:$L$2510=$L1320, $M$11:$M$2510)))</f>
        <v/>
      </c>
      <c r="S1320" s="18" t="str">
        <f t="array" ref="S1320">IF(OR($L1320="", $M1320=""), "", AVERAGEIF($L$11:$L$2510, $L1320, $M$11:$M$2510))</f>
        <v/>
      </c>
      <c r="T1320" s="21" t="str">
        <f t="array" ref="T1320">IF(OR($L1320="", $M1320=""), "", MAX(IF($L$11:$L$2510=$L1320, $M$11:$M$2510)))</f>
        <v/>
      </c>
      <c r="U1320" s="97"/>
      <c r="W1320" s="26" t="str">
        <f t="shared" si="223"/>
        <v/>
      </c>
      <c r="X1320" s="26" t="str">
        <f t="shared" si="224"/>
        <v/>
      </c>
      <c r="Z1320" s="48" t="str">
        <f>IFERROR(INDEX('Standard Runs'!$E$11:$E$65, MATCH($L1320, 'Standard Runs'!$D$11:$D$65, 0)), "")</f>
        <v/>
      </c>
      <c r="AB1320" s="26" t="str">
        <f t="shared" si="225"/>
        <v/>
      </c>
      <c r="AC1320" s="26" t="str">
        <f t="shared" si="226"/>
        <v/>
      </c>
      <c r="AE1320" s="26" t="str">
        <f t="shared" si="227"/>
        <v/>
      </c>
      <c r="AG1320" s="26" t="str">
        <f>IF($D1320="", "", COUNTIF($D$11:$D$2510, "&gt;"&amp;$D1320)+1+COUNTIF($D$11:$D1320, $D1320)-1)</f>
        <v/>
      </c>
      <c r="AH1320" s="92" t="str">
        <f t="shared" si="228"/>
        <v/>
      </c>
      <c r="AJ1320" s="26" t="str">
        <f t="shared" si="229"/>
        <v/>
      </c>
      <c r="AK1320" s="26" t="str">
        <f t="shared" si="230"/>
        <v/>
      </c>
    </row>
    <row r="1321" spans="1:37" x14ac:dyDescent="0.25">
      <c r="A1321" s="97"/>
      <c r="B1321" s="26" t="str">
        <f t="shared" si="220"/>
        <v/>
      </c>
      <c r="C1321" s="97"/>
      <c r="D1321" s="123"/>
      <c r="E1321" s="124"/>
      <c r="F1321" s="125"/>
      <c r="G1321" s="97"/>
      <c r="H1321" s="24" t="str">
        <f>IF($E1321="", "", IFERROR(ROUND($E1321*INDEX('Intro &amp; Setup'!$BY$8:$BY$9, MATCH($E$8, 'Intro &amp; Setup'!$BX$8:$BX$9, 0)), 2), ""))</f>
        <v/>
      </c>
      <c r="I1321" s="18" t="str">
        <f>IF(OR($E1321="", $F1321=""), "", IF($E$8='Intro &amp; Setup'!$BX$9, $F1321/$E1321, IF($H$8='Intro &amp; Setup'!$BX$9, $F1321/$H1321, "")))</f>
        <v/>
      </c>
      <c r="J1321" s="21" t="str">
        <f>IF(OR($E1321="", $F1321=""), "", IF($E$8='Intro &amp; Setup'!$BX$8, $F1321/$E1321, IF($H$8='Intro &amp; Setup'!$BX$8, $F1321/$H1321, "")))</f>
        <v/>
      </c>
      <c r="K1321" s="97"/>
      <c r="L1321" s="42" t="str">
        <f t="array" ref="L1321">IF($W1321="", "", IFERROR(INDEX('Standard Runs'!$D$11:$D$65, MATCH(1, ('Standard Runs'!$F$11:$F$65&lt;=E1321)*('Standard Runs'!$G$11:$G$65&gt;=E1321), 0)), ""))</f>
        <v/>
      </c>
      <c r="M1321" s="45" t="str">
        <f t="shared" si="221"/>
        <v/>
      </c>
      <c r="N1321" s="97"/>
      <c r="O1321" s="52" t="str">
        <f t="shared" si="222"/>
        <v/>
      </c>
      <c r="P1321" s="53" t="str">
        <f>IF(OR($L1321="", $M1321=""), "", COUNTIFS($L$11:$L$2510, $L1321, $M$11:$M$2510, "&lt;"&amp;$M1321)+1+COUNTIFS($L$11:$L1321, $L1321, $M$11:$M1321, $M1321)-1)</f>
        <v/>
      </c>
      <c r="Q1321" s="97"/>
      <c r="R1321" s="57" t="str">
        <f t="array" ref="R1321">IF(OR($L1321="", $M1321=""), "", MIN(IF($L$11:$L$2510=$L1321, $M$11:$M$2510)))</f>
        <v/>
      </c>
      <c r="S1321" s="18" t="str">
        <f t="array" ref="S1321">IF(OR($L1321="", $M1321=""), "", AVERAGEIF($L$11:$L$2510, $L1321, $M$11:$M$2510))</f>
        <v/>
      </c>
      <c r="T1321" s="21" t="str">
        <f t="array" ref="T1321">IF(OR($L1321="", $M1321=""), "", MAX(IF($L$11:$L$2510=$L1321, $M$11:$M$2510)))</f>
        <v/>
      </c>
      <c r="U1321" s="97"/>
      <c r="W1321" s="26" t="str">
        <f t="shared" si="223"/>
        <v/>
      </c>
      <c r="X1321" s="26" t="str">
        <f t="shared" si="224"/>
        <v/>
      </c>
      <c r="Z1321" s="48" t="str">
        <f>IFERROR(INDEX('Standard Runs'!$E$11:$E$65, MATCH($L1321, 'Standard Runs'!$D$11:$D$65, 0)), "")</f>
        <v/>
      </c>
      <c r="AB1321" s="26" t="str">
        <f t="shared" si="225"/>
        <v/>
      </c>
      <c r="AC1321" s="26" t="str">
        <f t="shared" si="226"/>
        <v/>
      </c>
      <c r="AE1321" s="26" t="str">
        <f t="shared" si="227"/>
        <v/>
      </c>
      <c r="AG1321" s="26" t="str">
        <f>IF($D1321="", "", COUNTIF($D$11:$D$2510, "&gt;"&amp;$D1321)+1+COUNTIF($D$11:$D1321, $D1321)-1)</f>
        <v/>
      </c>
      <c r="AH1321" s="92" t="str">
        <f t="shared" si="228"/>
        <v/>
      </c>
      <c r="AJ1321" s="26" t="str">
        <f t="shared" si="229"/>
        <v/>
      </c>
      <c r="AK1321" s="26" t="str">
        <f t="shared" si="230"/>
        <v/>
      </c>
    </row>
    <row r="1322" spans="1:37" x14ac:dyDescent="0.25">
      <c r="A1322" s="97"/>
      <c r="B1322" s="26" t="str">
        <f t="shared" si="220"/>
        <v/>
      </c>
      <c r="C1322" s="97"/>
      <c r="D1322" s="123"/>
      <c r="E1322" s="124"/>
      <c r="F1322" s="125"/>
      <c r="G1322" s="97"/>
      <c r="H1322" s="24" t="str">
        <f>IF($E1322="", "", IFERROR(ROUND($E1322*INDEX('Intro &amp; Setup'!$BY$8:$BY$9, MATCH($E$8, 'Intro &amp; Setup'!$BX$8:$BX$9, 0)), 2), ""))</f>
        <v/>
      </c>
      <c r="I1322" s="18" t="str">
        <f>IF(OR($E1322="", $F1322=""), "", IF($E$8='Intro &amp; Setup'!$BX$9, $F1322/$E1322, IF($H$8='Intro &amp; Setup'!$BX$9, $F1322/$H1322, "")))</f>
        <v/>
      </c>
      <c r="J1322" s="21" t="str">
        <f>IF(OR($E1322="", $F1322=""), "", IF($E$8='Intro &amp; Setup'!$BX$8, $F1322/$E1322, IF($H$8='Intro &amp; Setup'!$BX$8, $F1322/$H1322, "")))</f>
        <v/>
      </c>
      <c r="K1322" s="97"/>
      <c r="L1322" s="42" t="str">
        <f t="array" ref="L1322">IF($W1322="", "", IFERROR(INDEX('Standard Runs'!$D$11:$D$65, MATCH(1, ('Standard Runs'!$F$11:$F$65&lt;=E1322)*('Standard Runs'!$G$11:$G$65&gt;=E1322), 0)), ""))</f>
        <v/>
      </c>
      <c r="M1322" s="45" t="str">
        <f t="shared" si="221"/>
        <v/>
      </c>
      <c r="N1322" s="97"/>
      <c r="O1322" s="52" t="str">
        <f t="shared" si="222"/>
        <v/>
      </c>
      <c r="P1322" s="53" t="str">
        <f>IF(OR($L1322="", $M1322=""), "", COUNTIFS($L$11:$L$2510, $L1322, $M$11:$M$2510, "&lt;"&amp;$M1322)+1+COUNTIFS($L$11:$L1322, $L1322, $M$11:$M1322, $M1322)-1)</f>
        <v/>
      </c>
      <c r="Q1322" s="97"/>
      <c r="R1322" s="57" t="str">
        <f t="array" ref="R1322">IF(OR($L1322="", $M1322=""), "", MIN(IF($L$11:$L$2510=$L1322, $M$11:$M$2510)))</f>
        <v/>
      </c>
      <c r="S1322" s="18" t="str">
        <f t="array" ref="S1322">IF(OR($L1322="", $M1322=""), "", AVERAGEIF($L$11:$L$2510, $L1322, $M$11:$M$2510))</f>
        <v/>
      </c>
      <c r="T1322" s="21" t="str">
        <f t="array" ref="T1322">IF(OR($L1322="", $M1322=""), "", MAX(IF($L$11:$L$2510=$L1322, $M$11:$M$2510)))</f>
        <v/>
      </c>
      <c r="U1322" s="97"/>
      <c r="W1322" s="26" t="str">
        <f t="shared" si="223"/>
        <v/>
      </c>
      <c r="X1322" s="26" t="str">
        <f t="shared" si="224"/>
        <v/>
      </c>
      <c r="Z1322" s="48" t="str">
        <f>IFERROR(INDEX('Standard Runs'!$E$11:$E$65, MATCH($L1322, 'Standard Runs'!$D$11:$D$65, 0)), "")</f>
        <v/>
      </c>
      <c r="AB1322" s="26" t="str">
        <f t="shared" si="225"/>
        <v/>
      </c>
      <c r="AC1322" s="26" t="str">
        <f t="shared" si="226"/>
        <v/>
      </c>
      <c r="AE1322" s="26" t="str">
        <f t="shared" si="227"/>
        <v/>
      </c>
      <c r="AG1322" s="26" t="str">
        <f>IF($D1322="", "", COUNTIF($D$11:$D$2510, "&gt;"&amp;$D1322)+1+COUNTIF($D$11:$D1322, $D1322)-1)</f>
        <v/>
      </c>
      <c r="AH1322" s="92" t="str">
        <f t="shared" si="228"/>
        <v/>
      </c>
      <c r="AJ1322" s="26" t="str">
        <f t="shared" si="229"/>
        <v/>
      </c>
      <c r="AK1322" s="26" t="str">
        <f t="shared" si="230"/>
        <v/>
      </c>
    </row>
    <row r="1323" spans="1:37" x14ac:dyDescent="0.25">
      <c r="A1323" s="97"/>
      <c r="B1323" s="26" t="str">
        <f t="shared" si="220"/>
        <v/>
      </c>
      <c r="C1323" s="97"/>
      <c r="D1323" s="123"/>
      <c r="E1323" s="124"/>
      <c r="F1323" s="125"/>
      <c r="G1323" s="97"/>
      <c r="H1323" s="24" t="str">
        <f>IF($E1323="", "", IFERROR(ROUND($E1323*INDEX('Intro &amp; Setup'!$BY$8:$BY$9, MATCH($E$8, 'Intro &amp; Setup'!$BX$8:$BX$9, 0)), 2), ""))</f>
        <v/>
      </c>
      <c r="I1323" s="18" t="str">
        <f>IF(OR($E1323="", $F1323=""), "", IF($E$8='Intro &amp; Setup'!$BX$9, $F1323/$E1323, IF($H$8='Intro &amp; Setup'!$BX$9, $F1323/$H1323, "")))</f>
        <v/>
      </c>
      <c r="J1323" s="21" t="str">
        <f>IF(OR($E1323="", $F1323=""), "", IF($E$8='Intro &amp; Setup'!$BX$8, $F1323/$E1323, IF($H$8='Intro &amp; Setup'!$BX$8, $F1323/$H1323, "")))</f>
        <v/>
      </c>
      <c r="K1323" s="97"/>
      <c r="L1323" s="42" t="str">
        <f t="array" ref="L1323">IF($W1323="", "", IFERROR(INDEX('Standard Runs'!$D$11:$D$65, MATCH(1, ('Standard Runs'!$F$11:$F$65&lt;=E1323)*('Standard Runs'!$G$11:$G$65&gt;=E1323), 0)), ""))</f>
        <v/>
      </c>
      <c r="M1323" s="45" t="str">
        <f t="shared" si="221"/>
        <v/>
      </c>
      <c r="N1323" s="97"/>
      <c r="O1323" s="52" t="str">
        <f t="shared" si="222"/>
        <v/>
      </c>
      <c r="P1323" s="53" t="str">
        <f>IF(OR($L1323="", $M1323=""), "", COUNTIFS($L$11:$L$2510, $L1323, $M$11:$M$2510, "&lt;"&amp;$M1323)+1+COUNTIFS($L$11:$L1323, $L1323, $M$11:$M1323, $M1323)-1)</f>
        <v/>
      </c>
      <c r="Q1323" s="97"/>
      <c r="R1323" s="57" t="str">
        <f t="array" ref="R1323">IF(OR($L1323="", $M1323=""), "", MIN(IF($L$11:$L$2510=$L1323, $M$11:$M$2510)))</f>
        <v/>
      </c>
      <c r="S1323" s="18" t="str">
        <f t="array" ref="S1323">IF(OR($L1323="", $M1323=""), "", AVERAGEIF($L$11:$L$2510, $L1323, $M$11:$M$2510))</f>
        <v/>
      </c>
      <c r="T1323" s="21" t="str">
        <f t="array" ref="T1323">IF(OR($L1323="", $M1323=""), "", MAX(IF($L$11:$L$2510=$L1323, $M$11:$M$2510)))</f>
        <v/>
      </c>
      <c r="U1323" s="97"/>
      <c r="W1323" s="26" t="str">
        <f t="shared" si="223"/>
        <v/>
      </c>
      <c r="X1323" s="26" t="str">
        <f t="shared" si="224"/>
        <v/>
      </c>
      <c r="Z1323" s="48" t="str">
        <f>IFERROR(INDEX('Standard Runs'!$E$11:$E$65, MATCH($L1323, 'Standard Runs'!$D$11:$D$65, 0)), "")</f>
        <v/>
      </c>
      <c r="AB1323" s="26" t="str">
        <f t="shared" si="225"/>
        <v/>
      </c>
      <c r="AC1323" s="26" t="str">
        <f t="shared" si="226"/>
        <v/>
      </c>
      <c r="AE1323" s="26" t="str">
        <f t="shared" si="227"/>
        <v/>
      </c>
      <c r="AG1323" s="26" t="str">
        <f>IF($D1323="", "", COUNTIF($D$11:$D$2510, "&gt;"&amp;$D1323)+1+COUNTIF($D$11:$D1323, $D1323)-1)</f>
        <v/>
      </c>
      <c r="AH1323" s="92" t="str">
        <f t="shared" si="228"/>
        <v/>
      </c>
      <c r="AJ1323" s="26" t="str">
        <f t="shared" si="229"/>
        <v/>
      </c>
      <c r="AK1323" s="26" t="str">
        <f t="shared" si="230"/>
        <v/>
      </c>
    </row>
    <row r="1324" spans="1:37" x14ac:dyDescent="0.25">
      <c r="A1324" s="97"/>
      <c r="B1324" s="26" t="str">
        <f t="shared" si="220"/>
        <v/>
      </c>
      <c r="C1324" s="97"/>
      <c r="D1324" s="123"/>
      <c r="E1324" s="124"/>
      <c r="F1324" s="125"/>
      <c r="G1324" s="97"/>
      <c r="H1324" s="24" t="str">
        <f>IF($E1324="", "", IFERROR(ROUND($E1324*INDEX('Intro &amp; Setup'!$BY$8:$BY$9, MATCH($E$8, 'Intro &amp; Setup'!$BX$8:$BX$9, 0)), 2), ""))</f>
        <v/>
      </c>
      <c r="I1324" s="18" t="str">
        <f>IF(OR($E1324="", $F1324=""), "", IF($E$8='Intro &amp; Setup'!$BX$9, $F1324/$E1324, IF($H$8='Intro &amp; Setup'!$BX$9, $F1324/$H1324, "")))</f>
        <v/>
      </c>
      <c r="J1324" s="21" t="str">
        <f>IF(OR($E1324="", $F1324=""), "", IF($E$8='Intro &amp; Setup'!$BX$8, $F1324/$E1324, IF($H$8='Intro &amp; Setup'!$BX$8, $F1324/$H1324, "")))</f>
        <v/>
      </c>
      <c r="K1324" s="97"/>
      <c r="L1324" s="42" t="str">
        <f t="array" ref="L1324">IF($W1324="", "", IFERROR(INDEX('Standard Runs'!$D$11:$D$65, MATCH(1, ('Standard Runs'!$F$11:$F$65&lt;=E1324)*('Standard Runs'!$G$11:$G$65&gt;=E1324), 0)), ""))</f>
        <v/>
      </c>
      <c r="M1324" s="45" t="str">
        <f t="shared" si="221"/>
        <v/>
      </c>
      <c r="N1324" s="97"/>
      <c r="O1324" s="52" t="str">
        <f t="shared" si="222"/>
        <v/>
      </c>
      <c r="P1324" s="53" t="str">
        <f>IF(OR($L1324="", $M1324=""), "", COUNTIFS($L$11:$L$2510, $L1324, $M$11:$M$2510, "&lt;"&amp;$M1324)+1+COUNTIFS($L$11:$L1324, $L1324, $M$11:$M1324, $M1324)-1)</f>
        <v/>
      </c>
      <c r="Q1324" s="97"/>
      <c r="R1324" s="57" t="str">
        <f t="array" ref="R1324">IF(OR($L1324="", $M1324=""), "", MIN(IF($L$11:$L$2510=$L1324, $M$11:$M$2510)))</f>
        <v/>
      </c>
      <c r="S1324" s="18" t="str">
        <f t="array" ref="S1324">IF(OR($L1324="", $M1324=""), "", AVERAGEIF($L$11:$L$2510, $L1324, $M$11:$M$2510))</f>
        <v/>
      </c>
      <c r="T1324" s="21" t="str">
        <f t="array" ref="T1324">IF(OR($L1324="", $M1324=""), "", MAX(IF($L$11:$L$2510=$L1324, $M$11:$M$2510)))</f>
        <v/>
      </c>
      <c r="U1324" s="97"/>
      <c r="W1324" s="26" t="str">
        <f t="shared" si="223"/>
        <v/>
      </c>
      <c r="X1324" s="26" t="str">
        <f t="shared" si="224"/>
        <v/>
      </c>
      <c r="Z1324" s="48" t="str">
        <f>IFERROR(INDEX('Standard Runs'!$E$11:$E$65, MATCH($L1324, 'Standard Runs'!$D$11:$D$65, 0)), "")</f>
        <v/>
      </c>
      <c r="AB1324" s="26" t="str">
        <f t="shared" si="225"/>
        <v/>
      </c>
      <c r="AC1324" s="26" t="str">
        <f t="shared" si="226"/>
        <v/>
      </c>
      <c r="AE1324" s="26" t="str">
        <f t="shared" si="227"/>
        <v/>
      </c>
      <c r="AG1324" s="26" t="str">
        <f>IF($D1324="", "", COUNTIF($D$11:$D$2510, "&gt;"&amp;$D1324)+1+COUNTIF($D$11:$D1324, $D1324)-1)</f>
        <v/>
      </c>
      <c r="AH1324" s="92" t="str">
        <f t="shared" si="228"/>
        <v/>
      </c>
      <c r="AJ1324" s="26" t="str">
        <f t="shared" si="229"/>
        <v/>
      </c>
      <c r="AK1324" s="26" t="str">
        <f t="shared" si="230"/>
        <v/>
      </c>
    </row>
    <row r="1325" spans="1:37" x14ac:dyDescent="0.25">
      <c r="A1325" s="97"/>
      <c r="B1325" s="26" t="str">
        <f t="shared" si="220"/>
        <v/>
      </c>
      <c r="C1325" s="97"/>
      <c r="D1325" s="123"/>
      <c r="E1325" s="124"/>
      <c r="F1325" s="125"/>
      <c r="G1325" s="97"/>
      <c r="H1325" s="24" t="str">
        <f>IF($E1325="", "", IFERROR(ROUND($E1325*INDEX('Intro &amp; Setup'!$BY$8:$BY$9, MATCH($E$8, 'Intro &amp; Setup'!$BX$8:$BX$9, 0)), 2), ""))</f>
        <v/>
      </c>
      <c r="I1325" s="18" t="str">
        <f>IF(OR($E1325="", $F1325=""), "", IF($E$8='Intro &amp; Setup'!$BX$9, $F1325/$E1325, IF($H$8='Intro &amp; Setup'!$BX$9, $F1325/$H1325, "")))</f>
        <v/>
      </c>
      <c r="J1325" s="21" t="str">
        <f>IF(OR($E1325="", $F1325=""), "", IF($E$8='Intro &amp; Setup'!$BX$8, $F1325/$E1325, IF($H$8='Intro &amp; Setup'!$BX$8, $F1325/$H1325, "")))</f>
        <v/>
      </c>
      <c r="K1325" s="97"/>
      <c r="L1325" s="42" t="str">
        <f t="array" ref="L1325">IF($W1325="", "", IFERROR(INDEX('Standard Runs'!$D$11:$D$65, MATCH(1, ('Standard Runs'!$F$11:$F$65&lt;=E1325)*('Standard Runs'!$G$11:$G$65&gt;=E1325), 0)), ""))</f>
        <v/>
      </c>
      <c r="M1325" s="45" t="str">
        <f t="shared" si="221"/>
        <v/>
      </c>
      <c r="N1325" s="97"/>
      <c r="O1325" s="52" t="str">
        <f t="shared" si="222"/>
        <v/>
      </c>
      <c r="P1325" s="53" t="str">
        <f>IF(OR($L1325="", $M1325=""), "", COUNTIFS($L$11:$L$2510, $L1325, $M$11:$M$2510, "&lt;"&amp;$M1325)+1+COUNTIFS($L$11:$L1325, $L1325, $M$11:$M1325, $M1325)-1)</f>
        <v/>
      </c>
      <c r="Q1325" s="97"/>
      <c r="R1325" s="57" t="str">
        <f t="array" ref="R1325">IF(OR($L1325="", $M1325=""), "", MIN(IF($L$11:$L$2510=$L1325, $M$11:$M$2510)))</f>
        <v/>
      </c>
      <c r="S1325" s="18" t="str">
        <f t="array" ref="S1325">IF(OR($L1325="", $M1325=""), "", AVERAGEIF($L$11:$L$2510, $L1325, $M$11:$M$2510))</f>
        <v/>
      </c>
      <c r="T1325" s="21" t="str">
        <f t="array" ref="T1325">IF(OR($L1325="", $M1325=""), "", MAX(IF($L$11:$L$2510=$L1325, $M$11:$M$2510)))</f>
        <v/>
      </c>
      <c r="U1325" s="97"/>
      <c r="W1325" s="26" t="str">
        <f t="shared" si="223"/>
        <v/>
      </c>
      <c r="X1325" s="26" t="str">
        <f t="shared" si="224"/>
        <v/>
      </c>
      <c r="Z1325" s="48" t="str">
        <f>IFERROR(INDEX('Standard Runs'!$E$11:$E$65, MATCH($L1325, 'Standard Runs'!$D$11:$D$65, 0)), "")</f>
        <v/>
      </c>
      <c r="AB1325" s="26" t="str">
        <f t="shared" si="225"/>
        <v/>
      </c>
      <c r="AC1325" s="26" t="str">
        <f t="shared" si="226"/>
        <v/>
      </c>
      <c r="AE1325" s="26" t="str">
        <f t="shared" si="227"/>
        <v/>
      </c>
      <c r="AG1325" s="26" t="str">
        <f>IF($D1325="", "", COUNTIF($D$11:$D$2510, "&gt;"&amp;$D1325)+1+COUNTIF($D$11:$D1325, $D1325)-1)</f>
        <v/>
      </c>
      <c r="AH1325" s="92" t="str">
        <f t="shared" si="228"/>
        <v/>
      </c>
      <c r="AJ1325" s="26" t="str">
        <f t="shared" si="229"/>
        <v/>
      </c>
      <c r="AK1325" s="26" t="str">
        <f t="shared" si="230"/>
        <v/>
      </c>
    </row>
    <row r="1326" spans="1:37" x14ac:dyDescent="0.25">
      <c r="A1326" s="97"/>
      <c r="B1326" s="26" t="str">
        <f t="shared" si="220"/>
        <v/>
      </c>
      <c r="C1326" s="97"/>
      <c r="D1326" s="123"/>
      <c r="E1326" s="124"/>
      <c r="F1326" s="125"/>
      <c r="G1326" s="97"/>
      <c r="H1326" s="24" t="str">
        <f>IF($E1326="", "", IFERROR(ROUND($E1326*INDEX('Intro &amp; Setup'!$BY$8:$BY$9, MATCH($E$8, 'Intro &amp; Setup'!$BX$8:$BX$9, 0)), 2), ""))</f>
        <v/>
      </c>
      <c r="I1326" s="18" t="str">
        <f>IF(OR($E1326="", $F1326=""), "", IF($E$8='Intro &amp; Setup'!$BX$9, $F1326/$E1326, IF($H$8='Intro &amp; Setup'!$BX$9, $F1326/$H1326, "")))</f>
        <v/>
      </c>
      <c r="J1326" s="21" t="str">
        <f>IF(OR($E1326="", $F1326=""), "", IF($E$8='Intro &amp; Setup'!$BX$8, $F1326/$E1326, IF($H$8='Intro &amp; Setup'!$BX$8, $F1326/$H1326, "")))</f>
        <v/>
      </c>
      <c r="K1326" s="97"/>
      <c r="L1326" s="42" t="str">
        <f t="array" ref="L1326">IF($W1326="", "", IFERROR(INDEX('Standard Runs'!$D$11:$D$65, MATCH(1, ('Standard Runs'!$F$11:$F$65&lt;=E1326)*('Standard Runs'!$G$11:$G$65&gt;=E1326), 0)), ""))</f>
        <v/>
      </c>
      <c r="M1326" s="45" t="str">
        <f t="shared" si="221"/>
        <v/>
      </c>
      <c r="N1326" s="97"/>
      <c r="O1326" s="52" t="str">
        <f t="shared" si="222"/>
        <v/>
      </c>
      <c r="P1326" s="53" t="str">
        <f>IF(OR($L1326="", $M1326=""), "", COUNTIFS($L$11:$L$2510, $L1326, $M$11:$M$2510, "&lt;"&amp;$M1326)+1+COUNTIFS($L$11:$L1326, $L1326, $M$11:$M1326, $M1326)-1)</f>
        <v/>
      </c>
      <c r="Q1326" s="97"/>
      <c r="R1326" s="57" t="str">
        <f t="array" ref="R1326">IF(OR($L1326="", $M1326=""), "", MIN(IF($L$11:$L$2510=$L1326, $M$11:$M$2510)))</f>
        <v/>
      </c>
      <c r="S1326" s="18" t="str">
        <f t="array" ref="S1326">IF(OR($L1326="", $M1326=""), "", AVERAGEIF($L$11:$L$2510, $L1326, $M$11:$M$2510))</f>
        <v/>
      </c>
      <c r="T1326" s="21" t="str">
        <f t="array" ref="T1326">IF(OR($L1326="", $M1326=""), "", MAX(IF($L$11:$L$2510=$L1326, $M$11:$M$2510)))</f>
        <v/>
      </c>
      <c r="U1326" s="97"/>
      <c r="W1326" s="26" t="str">
        <f t="shared" si="223"/>
        <v/>
      </c>
      <c r="X1326" s="26" t="str">
        <f t="shared" si="224"/>
        <v/>
      </c>
      <c r="Z1326" s="48" t="str">
        <f>IFERROR(INDEX('Standard Runs'!$E$11:$E$65, MATCH($L1326, 'Standard Runs'!$D$11:$D$65, 0)), "")</f>
        <v/>
      </c>
      <c r="AB1326" s="26" t="str">
        <f t="shared" si="225"/>
        <v/>
      </c>
      <c r="AC1326" s="26" t="str">
        <f t="shared" si="226"/>
        <v/>
      </c>
      <c r="AE1326" s="26" t="str">
        <f t="shared" si="227"/>
        <v/>
      </c>
      <c r="AG1326" s="26" t="str">
        <f>IF($D1326="", "", COUNTIF($D$11:$D$2510, "&gt;"&amp;$D1326)+1+COUNTIF($D$11:$D1326, $D1326)-1)</f>
        <v/>
      </c>
      <c r="AH1326" s="92" t="str">
        <f t="shared" si="228"/>
        <v/>
      </c>
      <c r="AJ1326" s="26" t="str">
        <f t="shared" si="229"/>
        <v/>
      </c>
      <c r="AK1326" s="26" t="str">
        <f t="shared" si="230"/>
        <v/>
      </c>
    </row>
    <row r="1327" spans="1:37" x14ac:dyDescent="0.25">
      <c r="A1327" s="97"/>
      <c r="B1327" s="26" t="str">
        <f t="shared" si="220"/>
        <v/>
      </c>
      <c r="C1327" s="97"/>
      <c r="D1327" s="123"/>
      <c r="E1327" s="124"/>
      <c r="F1327" s="125"/>
      <c r="G1327" s="97"/>
      <c r="H1327" s="24" t="str">
        <f>IF($E1327="", "", IFERROR(ROUND($E1327*INDEX('Intro &amp; Setup'!$BY$8:$BY$9, MATCH($E$8, 'Intro &amp; Setup'!$BX$8:$BX$9, 0)), 2), ""))</f>
        <v/>
      </c>
      <c r="I1327" s="18" t="str">
        <f>IF(OR($E1327="", $F1327=""), "", IF($E$8='Intro &amp; Setup'!$BX$9, $F1327/$E1327, IF($H$8='Intro &amp; Setup'!$BX$9, $F1327/$H1327, "")))</f>
        <v/>
      </c>
      <c r="J1327" s="21" t="str">
        <f>IF(OR($E1327="", $F1327=""), "", IF($E$8='Intro &amp; Setup'!$BX$8, $F1327/$E1327, IF($H$8='Intro &amp; Setup'!$BX$8, $F1327/$H1327, "")))</f>
        <v/>
      </c>
      <c r="K1327" s="97"/>
      <c r="L1327" s="42" t="str">
        <f t="array" ref="L1327">IF($W1327="", "", IFERROR(INDEX('Standard Runs'!$D$11:$D$65, MATCH(1, ('Standard Runs'!$F$11:$F$65&lt;=E1327)*('Standard Runs'!$G$11:$G$65&gt;=E1327), 0)), ""))</f>
        <v/>
      </c>
      <c r="M1327" s="45" t="str">
        <f t="shared" si="221"/>
        <v/>
      </c>
      <c r="N1327" s="97"/>
      <c r="O1327" s="52" t="str">
        <f t="shared" si="222"/>
        <v/>
      </c>
      <c r="P1327" s="53" t="str">
        <f>IF(OR($L1327="", $M1327=""), "", COUNTIFS($L$11:$L$2510, $L1327, $M$11:$M$2510, "&lt;"&amp;$M1327)+1+COUNTIFS($L$11:$L1327, $L1327, $M$11:$M1327, $M1327)-1)</f>
        <v/>
      </c>
      <c r="Q1327" s="97"/>
      <c r="R1327" s="57" t="str">
        <f t="array" ref="R1327">IF(OR($L1327="", $M1327=""), "", MIN(IF($L$11:$L$2510=$L1327, $M$11:$M$2510)))</f>
        <v/>
      </c>
      <c r="S1327" s="18" t="str">
        <f t="array" ref="S1327">IF(OR($L1327="", $M1327=""), "", AVERAGEIF($L$11:$L$2510, $L1327, $M$11:$M$2510))</f>
        <v/>
      </c>
      <c r="T1327" s="21" t="str">
        <f t="array" ref="T1327">IF(OR($L1327="", $M1327=""), "", MAX(IF($L$11:$L$2510=$L1327, $M$11:$M$2510)))</f>
        <v/>
      </c>
      <c r="U1327" s="97"/>
      <c r="W1327" s="26" t="str">
        <f t="shared" si="223"/>
        <v/>
      </c>
      <c r="X1327" s="26" t="str">
        <f t="shared" si="224"/>
        <v/>
      </c>
      <c r="Z1327" s="48" t="str">
        <f>IFERROR(INDEX('Standard Runs'!$E$11:$E$65, MATCH($L1327, 'Standard Runs'!$D$11:$D$65, 0)), "")</f>
        <v/>
      </c>
      <c r="AB1327" s="26" t="str">
        <f t="shared" si="225"/>
        <v/>
      </c>
      <c r="AC1327" s="26" t="str">
        <f t="shared" si="226"/>
        <v/>
      </c>
      <c r="AE1327" s="26" t="str">
        <f t="shared" si="227"/>
        <v/>
      </c>
      <c r="AG1327" s="26" t="str">
        <f>IF($D1327="", "", COUNTIF($D$11:$D$2510, "&gt;"&amp;$D1327)+1+COUNTIF($D$11:$D1327, $D1327)-1)</f>
        <v/>
      </c>
      <c r="AH1327" s="92" t="str">
        <f t="shared" si="228"/>
        <v/>
      </c>
      <c r="AJ1327" s="26" t="str">
        <f t="shared" si="229"/>
        <v/>
      </c>
      <c r="AK1327" s="26" t="str">
        <f t="shared" si="230"/>
        <v/>
      </c>
    </row>
    <row r="1328" spans="1:37" x14ac:dyDescent="0.25">
      <c r="A1328" s="97"/>
      <c r="B1328" s="26" t="str">
        <f t="shared" si="220"/>
        <v/>
      </c>
      <c r="C1328" s="97"/>
      <c r="D1328" s="123"/>
      <c r="E1328" s="124"/>
      <c r="F1328" s="125"/>
      <c r="G1328" s="97"/>
      <c r="H1328" s="24" t="str">
        <f>IF($E1328="", "", IFERROR(ROUND($E1328*INDEX('Intro &amp; Setup'!$BY$8:$BY$9, MATCH($E$8, 'Intro &amp; Setup'!$BX$8:$BX$9, 0)), 2), ""))</f>
        <v/>
      </c>
      <c r="I1328" s="18" t="str">
        <f>IF(OR($E1328="", $F1328=""), "", IF($E$8='Intro &amp; Setup'!$BX$9, $F1328/$E1328, IF($H$8='Intro &amp; Setup'!$BX$9, $F1328/$H1328, "")))</f>
        <v/>
      </c>
      <c r="J1328" s="21" t="str">
        <f>IF(OR($E1328="", $F1328=""), "", IF($E$8='Intro &amp; Setup'!$BX$8, $F1328/$E1328, IF($H$8='Intro &amp; Setup'!$BX$8, $F1328/$H1328, "")))</f>
        <v/>
      </c>
      <c r="K1328" s="97"/>
      <c r="L1328" s="42" t="str">
        <f t="array" ref="L1328">IF($W1328="", "", IFERROR(INDEX('Standard Runs'!$D$11:$D$65, MATCH(1, ('Standard Runs'!$F$11:$F$65&lt;=E1328)*('Standard Runs'!$G$11:$G$65&gt;=E1328), 0)), ""))</f>
        <v/>
      </c>
      <c r="M1328" s="45" t="str">
        <f t="shared" si="221"/>
        <v/>
      </c>
      <c r="N1328" s="97"/>
      <c r="O1328" s="52" t="str">
        <f t="shared" si="222"/>
        <v/>
      </c>
      <c r="P1328" s="53" t="str">
        <f>IF(OR($L1328="", $M1328=""), "", COUNTIFS($L$11:$L$2510, $L1328, $M$11:$M$2510, "&lt;"&amp;$M1328)+1+COUNTIFS($L$11:$L1328, $L1328, $M$11:$M1328, $M1328)-1)</f>
        <v/>
      </c>
      <c r="Q1328" s="97"/>
      <c r="R1328" s="57" t="str">
        <f t="array" ref="R1328">IF(OR($L1328="", $M1328=""), "", MIN(IF($L$11:$L$2510=$L1328, $M$11:$M$2510)))</f>
        <v/>
      </c>
      <c r="S1328" s="18" t="str">
        <f t="array" ref="S1328">IF(OR($L1328="", $M1328=""), "", AVERAGEIF($L$11:$L$2510, $L1328, $M$11:$M$2510))</f>
        <v/>
      </c>
      <c r="T1328" s="21" t="str">
        <f t="array" ref="T1328">IF(OR($L1328="", $M1328=""), "", MAX(IF($L$11:$L$2510=$L1328, $M$11:$M$2510)))</f>
        <v/>
      </c>
      <c r="U1328" s="97"/>
      <c r="W1328" s="26" t="str">
        <f t="shared" si="223"/>
        <v/>
      </c>
      <c r="X1328" s="26" t="str">
        <f t="shared" si="224"/>
        <v/>
      </c>
      <c r="Z1328" s="48" t="str">
        <f>IFERROR(INDEX('Standard Runs'!$E$11:$E$65, MATCH($L1328, 'Standard Runs'!$D$11:$D$65, 0)), "")</f>
        <v/>
      </c>
      <c r="AB1328" s="26" t="str">
        <f t="shared" si="225"/>
        <v/>
      </c>
      <c r="AC1328" s="26" t="str">
        <f t="shared" si="226"/>
        <v/>
      </c>
      <c r="AE1328" s="26" t="str">
        <f t="shared" si="227"/>
        <v/>
      </c>
      <c r="AG1328" s="26" t="str">
        <f>IF($D1328="", "", COUNTIF($D$11:$D$2510, "&gt;"&amp;$D1328)+1+COUNTIF($D$11:$D1328, $D1328)-1)</f>
        <v/>
      </c>
      <c r="AH1328" s="92" t="str">
        <f t="shared" si="228"/>
        <v/>
      </c>
      <c r="AJ1328" s="26" t="str">
        <f t="shared" si="229"/>
        <v/>
      </c>
      <c r="AK1328" s="26" t="str">
        <f t="shared" si="230"/>
        <v/>
      </c>
    </row>
    <row r="1329" spans="1:37" x14ac:dyDescent="0.25">
      <c r="A1329" s="97"/>
      <c r="B1329" s="26" t="str">
        <f t="shared" si="220"/>
        <v/>
      </c>
      <c r="C1329" s="97"/>
      <c r="D1329" s="123"/>
      <c r="E1329" s="124"/>
      <c r="F1329" s="125"/>
      <c r="G1329" s="97"/>
      <c r="H1329" s="24" t="str">
        <f>IF($E1329="", "", IFERROR(ROUND($E1329*INDEX('Intro &amp; Setup'!$BY$8:$BY$9, MATCH($E$8, 'Intro &amp; Setup'!$BX$8:$BX$9, 0)), 2), ""))</f>
        <v/>
      </c>
      <c r="I1329" s="18" t="str">
        <f>IF(OR($E1329="", $F1329=""), "", IF($E$8='Intro &amp; Setup'!$BX$9, $F1329/$E1329, IF($H$8='Intro &amp; Setup'!$BX$9, $F1329/$H1329, "")))</f>
        <v/>
      </c>
      <c r="J1329" s="21" t="str">
        <f>IF(OR($E1329="", $F1329=""), "", IF($E$8='Intro &amp; Setup'!$BX$8, $F1329/$E1329, IF($H$8='Intro &amp; Setup'!$BX$8, $F1329/$H1329, "")))</f>
        <v/>
      </c>
      <c r="K1329" s="97"/>
      <c r="L1329" s="42" t="str">
        <f t="array" ref="L1329">IF($W1329="", "", IFERROR(INDEX('Standard Runs'!$D$11:$D$65, MATCH(1, ('Standard Runs'!$F$11:$F$65&lt;=E1329)*('Standard Runs'!$G$11:$G$65&gt;=E1329), 0)), ""))</f>
        <v/>
      </c>
      <c r="M1329" s="45" t="str">
        <f t="shared" si="221"/>
        <v/>
      </c>
      <c r="N1329" s="97"/>
      <c r="O1329" s="52" t="str">
        <f t="shared" si="222"/>
        <v/>
      </c>
      <c r="P1329" s="53" t="str">
        <f>IF(OR($L1329="", $M1329=""), "", COUNTIFS($L$11:$L$2510, $L1329, $M$11:$M$2510, "&lt;"&amp;$M1329)+1+COUNTIFS($L$11:$L1329, $L1329, $M$11:$M1329, $M1329)-1)</f>
        <v/>
      </c>
      <c r="Q1329" s="97"/>
      <c r="R1329" s="57" t="str">
        <f t="array" ref="R1329">IF(OR($L1329="", $M1329=""), "", MIN(IF($L$11:$L$2510=$L1329, $M$11:$M$2510)))</f>
        <v/>
      </c>
      <c r="S1329" s="18" t="str">
        <f t="array" ref="S1329">IF(OR($L1329="", $M1329=""), "", AVERAGEIF($L$11:$L$2510, $L1329, $M$11:$M$2510))</f>
        <v/>
      </c>
      <c r="T1329" s="21" t="str">
        <f t="array" ref="T1329">IF(OR($L1329="", $M1329=""), "", MAX(IF($L$11:$L$2510=$L1329, $M$11:$M$2510)))</f>
        <v/>
      </c>
      <c r="U1329" s="97"/>
      <c r="W1329" s="26" t="str">
        <f t="shared" si="223"/>
        <v/>
      </c>
      <c r="X1329" s="26" t="str">
        <f t="shared" si="224"/>
        <v/>
      </c>
      <c r="Z1329" s="48" t="str">
        <f>IFERROR(INDEX('Standard Runs'!$E$11:$E$65, MATCH($L1329, 'Standard Runs'!$D$11:$D$65, 0)), "")</f>
        <v/>
      </c>
      <c r="AB1329" s="26" t="str">
        <f t="shared" si="225"/>
        <v/>
      </c>
      <c r="AC1329" s="26" t="str">
        <f t="shared" si="226"/>
        <v/>
      </c>
      <c r="AE1329" s="26" t="str">
        <f t="shared" si="227"/>
        <v/>
      </c>
      <c r="AG1329" s="26" t="str">
        <f>IF($D1329="", "", COUNTIF($D$11:$D$2510, "&gt;"&amp;$D1329)+1+COUNTIF($D$11:$D1329, $D1329)-1)</f>
        <v/>
      </c>
      <c r="AH1329" s="92" t="str">
        <f t="shared" si="228"/>
        <v/>
      </c>
      <c r="AJ1329" s="26" t="str">
        <f t="shared" si="229"/>
        <v/>
      </c>
      <c r="AK1329" s="26" t="str">
        <f t="shared" si="230"/>
        <v/>
      </c>
    </row>
    <row r="1330" spans="1:37" x14ac:dyDescent="0.25">
      <c r="A1330" s="97"/>
      <c r="B1330" s="26" t="str">
        <f t="shared" si="220"/>
        <v/>
      </c>
      <c r="C1330" s="97"/>
      <c r="D1330" s="123"/>
      <c r="E1330" s="124"/>
      <c r="F1330" s="125"/>
      <c r="G1330" s="97"/>
      <c r="H1330" s="24" t="str">
        <f>IF($E1330="", "", IFERROR(ROUND($E1330*INDEX('Intro &amp; Setup'!$BY$8:$BY$9, MATCH($E$8, 'Intro &amp; Setup'!$BX$8:$BX$9, 0)), 2), ""))</f>
        <v/>
      </c>
      <c r="I1330" s="18" t="str">
        <f>IF(OR($E1330="", $F1330=""), "", IF($E$8='Intro &amp; Setup'!$BX$9, $F1330/$E1330, IF($H$8='Intro &amp; Setup'!$BX$9, $F1330/$H1330, "")))</f>
        <v/>
      </c>
      <c r="J1330" s="21" t="str">
        <f>IF(OR($E1330="", $F1330=""), "", IF($E$8='Intro &amp; Setup'!$BX$8, $F1330/$E1330, IF($H$8='Intro &amp; Setup'!$BX$8, $F1330/$H1330, "")))</f>
        <v/>
      </c>
      <c r="K1330" s="97"/>
      <c r="L1330" s="42" t="str">
        <f t="array" ref="L1330">IF($W1330="", "", IFERROR(INDEX('Standard Runs'!$D$11:$D$65, MATCH(1, ('Standard Runs'!$F$11:$F$65&lt;=E1330)*('Standard Runs'!$G$11:$G$65&gt;=E1330), 0)), ""))</f>
        <v/>
      </c>
      <c r="M1330" s="45" t="str">
        <f t="shared" si="221"/>
        <v/>
      </c>
      <c r="N1330" s="97"/>
      <c r="O1330" s="52" t="str">
        <f t="shared" si="222"/>
        <v/>
      </c>
      <c r="P1330" s="53" t="str">
        <f>IF(OR($L1330="", $M1330=""), "", COUNTIFS($L$11:$L$2510, $L1330, $M$11:$M$2510, "&lt;"&amp;$M1330)+1+COUNTIFS($L$11:$L1330, $L1330, $M$11:$M1330, $M1330)-1)</f>
        <v/>
      </c>
      <c r="Q1330" s="97"/>
      <c r="R1330" s="57" t="str">
        <f t="array" ref="R1330">IF(OR($L1330="", $M1330=""), "", MIN(IF($L$11:$L$2510=$L1330, $M$11:$M$2510)))</f>
        <v/>
      </c>
      <c r="S1330" s="18" t="str">
        <f t="array" ref="S1330">IF(OR($L1330="", $M1330=""), "", AVERAGEIF($L$11:$L$2510, $L1330, $M$11:$M$2510))</f>
        <v/>
      </c>
      <c r="T1330" s="21" t="str">
        <f t="array" ref="T1330">IF(OR($L1330="", $M1330=""), "", MAX(IF($L$11:$L$2510=$L1330, $M$11:$M$2510)))</f>
        <v/>
      </c>
      <c r="U1330" s="97"/>
      <c r="W1330" s="26" t="str">
        <f t="shared" si="223"/>
        <v/>
      </c>
      <c r="X1330" s="26" t="str">
        <f t="shared" si="224"/>
        <v/>
      </c>
      <c r="Z1330" s="48" t="str">
        <f>IFERROR(INDEX('Standard Runs'!$E$11:$E$65, MATCH($L1330, 'Standard Runs'!$D$11:$D$65, 0)), "")</f>
        <v/>
      </c>
      <c r="AB1330" s="26" t="str">
        <f t="shared" si="225"/>
        <v/>
      </c>
      <c r="AC1330" s="26" t="str">
        <f t="shared" si="226"/>
        <v/>
      </c>
      <c r="AE1330" s="26" t="str">
        <f t="shared" si="227"/>
        <v/>
      </c>
      <c r="AG1330" s="26" t="str">
        <f>IF($D1330="", "", COUNTIF($D$11:$D$2510, "&gt;"&amp;$D1330)+1+COUNTIF($D$11:$D1330, $D1330)-1)</f>
        <v/>
      </c>
      <c r="AH1330" s="92" t="str">
        <f t="shared" si="228"/>
        <v/>
      </c>
      <c r="AJ1330" s="26" t="str">
        <f t="shared" si="229"/>
        <v/>
      </c>
      <c r="AK1330" s="26" t="str">
        <f t="shared" si="230"/>
        <v/>
      </c>
    </row>
    <row r="1331" spans="1:37" x14ac:dyDescent="0.25">
      <c r="A1331" s="97"/>
      <c r="B1331" s="26" t="str">
        <f t="shared" si="220"/>
        <v/>
      </c>
      <c r="C1331" s="97"/>
      <c r="D1331" s="123"/>
      <c r="E1331" s="124"/>
      <c r="F1331" s="125"/>
      <c r="G1331" s="97"/>
      <c r="H1331" s="24" t="str">
        <f>IF($E1331="", "", IFERROR(ROUND($E1331*INDEX('Intro &amp; Setup'!$BY$8:$BY$9, MATCH($E$8, 'Intro &amp; Setup'!$BX$8:$BX$9, 0)), 2), ""))</f>
        <v/>
      </c>
      <c r="I1331" s="18" t="str">
        <f>IF(OR($E1331="", $F1331=""), "", IF($E$8='Intro &amp; Setup'!$BX$9, $F1331/$E1331, IF($H$8='Intro &amp; Setup'!$BX$9, $F1331/$H1331, "")))</f>
        <v/>
      </c>
      <c r="J1331" s="21" t="str">
        <f>IF(OR($E1331="", $F1331=""), "", IF($E$8='Intro &amp; Setup'!$BX$8, $F1331/$E1331, IF($H$8='Intro &amp; Setup'!$BX$8, $F1331/$H1331, "")))</f>
        <v/>
      </c>
      <c r="K1331" s="97"/>
      <c r="L1331" s="42" t="str">
        <f t="array" ref="L1331">IF($W1331="", "", IFERROR(INDEX('Standard Runs'!$D$11:$D$65, MATCH(1, ('Standard Runs'!$F$11:$F$65&lt;=E1331)*('Standard Runs'!$G$11:$G$65&gt;=E1331), 0)), ""))</f>
        <v/>
      </c>
      <c r="M1331" s="45" t="str">
        <f t="shared" si="221"/>
        <v/>
      </c>
      <c r="N1331" s="97"/>
      <c r="O1331" s="52" t="str">
        <f t="shared" si="222"/>
        <v/>
      </c>
      <c r="P1331" s="53" t="str">
        <f>IF(OR($L1331="", $M1331=""), "", COUNTIFS($L$11:$L$2510, $L1331, $M$11:$M$2510, "&lt;"&amp;$M1331)+1+COUNTIFS($L$11:$L1331, $L1331, $M$11:$M1331, $M1331)-1)</f>
        <v/>
      </c>
      <c r="Q1331" s="97"/>
      <c r="R1331" s="57" t="str">
        <f t="array" ref="R1331">IF(OR($L1331="", $M1331=""), "", MIN(IF($L$11:$L$2510=$L1331, $M$11:$M$2510)))</f>
        <v/>
      </c>
      <c r="S1331" s="18" t="str">
        <f t="array" ref="S1331">IF(OR($L1331="", $M1331=""), "", AVERAGEIF($L$11:$L$2510, $L1331, $M$11:$M$2510))</f>
        <v/>
      </c>
      <c r="T1331" s="21" t="str">
        <f t="array" ref="T1331">IF(OR($L1331="", $M1331=""), "", MAX(IF($L$11:$L$2510=$L1331, $M$11:$M$2510)))</f>
        <v/>
      </c>
      <c r="U1331" s="97"/>
      <c r="W1331" s="26" t="str">
        <f t="shared" si="223"/>
        <v/>
      </c>
      <c r="X1331" s="26" t="str">
        <f t="shared" si="224"/>
        <v/>
      </c>
      <c r="Z1331" s="48" t="str">
        <f>IFERROR(INDEX('Standard Runs'!$E$11:$E$65, MATCH($L1331, 'Standard Runs'!$D$11:$D$65, 0)), "")</f>
        <v/>
      </c>
      <c r="AB1331" s="26" t="str">
        <f t="shared" si="225"/>
        <v/>
      </c>
      <c r="AC1331" s="26" t="str">
        <f t="shared" si="226"/>
        <v/>
      </c>
      <c r="AE1331" s="26" t="str">
        <f t="shared" si="227"/>
        <v/>
      </c>
      <c r="AG1331" s="26" t="str">
        <f>IF($D1331="", "", COUNTIF($D$11:$D$2510, "&gt;"&amp;$D1331)+1+COUNTIF($D$11:$D1331, $D1331)-1)</f>
        <v/>
      </c>
      <c r="AH1331" s="92" t="str">
        <f t="shared" si="228"/>
        <v/>
      </c>
      <c r="AJ1331" s="26" t="str">
        <f t="shared" si="229"/>
        <v/>
      </c>
      <c r="AK1331" s="26" t="str">
        <f t="shared" si="230"/>
        <v/>
      </c>
    </row>
    <row r="1332" spans="1:37" x14ac:dyDescent="0.25">
      <c r="A1332" s="97"/>
      <c r="B1332" s="26" t="str">
        <f t="shared" si="220"/>
        <v/>
      </c>
      <c r="C1332" s="97"/>
      <c r="D1332" s="123"/>
      <c r="E1332" s="124"/>
      <c r="F1332" s="125"/>
      <c r="G1332" s="97"/>
      <c r="H1332" s="24" t="str">
        <f>IF($E1332="", "", IFERROR(ROUND($E1332*INDEX('Intro &amp; Setup'!$BY$8:$BY$9, MATCH($E$8, 'Intro &amp; Setup'!$BX$8:$BX$9, 0)), 2), ""))</f>
        <v/>
      </c>
      <c r="I1332" s="18" t="str">
        <f>IF(OR($E1332="", $F1332=""), "", IF($E$8='Intro &amp; Setup'!$BX$9, $F1332/$E1332, IF($H$8='Intro &amp; Setup'!$BX$9, $F1332/$H1332, "")))</f>
        <v/>
      </c>
      <c r="J1332" s="21" t="str">
        <f>IF(OR($E1332="", $F1332=""), "", IF($E$8='Intro &amp; Setup'!$BX$8, $F1332/$E1332, IF($H$8='Intro &amp; Setup'!$BX$8, $F1332/$H1332, "")))</f>
        <v/>
      </c>
      <c r="K1332" s="97"/>
      <c r="L1332" s="42" t="str">
        <f t="array" ref="L1332">IF($W1332="", "", IFERROR(INDEX('Standard Runs'!$D$11:$D$65, MATCH(1, ('Standard Runs'!$F$11:$F$65&lt;=E1332)*('Standard Runs'!$G$11:$G$65&gt;=E1332), 0)), ""))</f>
        <v/>
      </c>
      <c r="M1332" s="45" t="str">
        <f t="shared" si="221"/>
        <v/>
      </c>
      <c r="N1332" s="97"/>
      <c r="O1332" s="52" t="str">
        <f t="shared" si="222"/>
        <v/>
      </c>
      <c r="P1332" s="53" t="str">
        <f>IF(OR($L1332="", $M1332=""), "", COUNTIFS($L$11:$L$2510, $L1332, $M$11:$M$2510, "&lt;"&amp;$M1332)+1+COUNTIFS($L$11:$L1332, $L1332, $M$11:$M1332, $M1332)-1)</f>
        <v/>
      </c>
      <c r="Q1332" s="97"/>
      <c r="R1332" s="57" t="str">
        <f t="array" ref="R1332">IF(OR($L1332="", $M1332=""), "", MIN(IF($L$11:$L$2510=$L1332, $M$11:$M$2510)))</f>
        <v/>
      </c>
      <c r="S1332" s="18" t="str">
        <f t="array" ref="S1332">IF(OR($L1332="", $M1332=""), "", AVERAGEIF($L$11:$L$2510, $L1332, $M$11:$M$2510))</f>
        <v/>
      </c>
      <c r="T1332" s="21" t="str">
        <f t="array" ref="T1332">IF(OR($L1332="", $M1332=""), "", MAX(IF($L$11:$L$2510=$L1332, $M$11:$M$2510)))</f>
        <v/>
      </c>
      <c r="U1332" s="97"/>
      <c r="W1332" s="26" t="str">
        <f t="shared" si="223"/>
        <v/>
      </c>
      <c r="X1332" s="26" t="str">
        <f t="shared" si="224"/>
        <v/>
      </c>
      <c r="Z1332" s="48" t="str">
        <f>IFERROR(INDEX('Standard Runs'!$E$11:$E$65, MATCH($L1332, 'Standard Runs'!$D$11:$D$65, 0)), "")</f>
        <v/>
      </c>
      <c r="AB1332" s="26" t="str">
        <f t="shared" si="225"/>
        <v/>
      </c>
      <c r="AC1332" s="26" t="str">
        <f t="shared" si="226"/>
        <v/>
      </c>
      <c r="AE1332" s="26" t="str">
        <f t="shared" si="227"/>
        <v/>
      </c>
      <c r="AG1332" s="26" t="str">
        <f>IF($D1332="", "", COUNTIF($D$11:$D$2510, "&gt;"&amp;$D1332)+1+COUNTIF($D$11:$D1332, $D1332)-1)</f>
        <v/>
      </c>
      <c r="AH1332" s="92" t="str">
        <f t="shared" si="228"/>
        <v/>
      </c>
      <c r="AJ1332" s="26" t="str">
        <f t="shared" si="229"/>
        <v/>
      </c>
      <c r="AK1332" s="26" t="str">
        <f t="shared" si="230"/>
        <v/>
      </c>
    </row>
    <row r="1333" spans="1:37" x14ac:dyDescent="0.25">
      <c r="A1333" s="97"/>
      <c r="B1333" s="26" t="str">
        <f t="shared" si="220"/>
        <v/>
      </c>
      <c r="C1333" s="97"/>
      <c r="D1333" s="123"/>
      <c r="E1333" s="124"/>
      <c r="F1333" s="125"/>
      <c r="G1333" s="97"/>
      <c r="H1333" s="24" t="str">
        <f>IF($E1333="", "", IFERROR(ROUND($E1333*INDEX('Intro &amp; Setup'!$BY$8:$BY$9, MATCH($E$8, 'Intro &amp; Setup'!$BX$8:$BX$9, 0)), 2), ""))</f>
        <v/>
      </c>
      <c r="I1333" s="18" t="str">
        <f>IF(OR($E1333="", $F1333=""), "", IF($E$8='Intro &amp; Setup'!$BX$9, $F1333/$E1333, IF($H$8='Intro &amp; Setup'!$BX$9, $F1333/$H1333, "")))</f>
        <v/>
      </c>
      <c r="J1333" s="21" t="str">
        <f>IF(OR($E1333="", $F1333=""), "", IF($E$8='Intro &amp; Setup'!$BX$8, $F1333/$E1333, IF($H$8='Intro &amp; Setup'!$BX$8, $F1333/$H1333, "")))</f>
        <v/>
      </c>
      <c r="K1333" s="97"/>
      <c r="L1333" s="42" t="str">
        <f t="array" ref="L1333">IF($W1333="", "", IFERROR(INDEX('Standard Runs'!$D$11:$D$65, MATCH(1, ('Standard Runs'!$F$11:$F$65&lt;=E1333)*('Standard Runs'!$G$11:$G$65&gt;=E1333), 0)), ""))</f>
        <v/>
      </c>
      <c r="M1333" s="45" t="str">
        <f t="shared" si="221"/>
        <v/>
      </c>
      <c r="N1333" s="97"/>
      <c r="O1333" s="52" t="str">
        <f t="shared" si="222"/>
        <v/>
      </c>
      <c r="P1333" s="53" t="str">
        <f>IF(OR($L1333="", $M1333=""), "", COUNTIFS($L$11:$L$2510, $L1333, $M$11:$M$2510, "&lt;"&amp;$M1333)+1+COUNTIFS($L$11:$L1333, $L1333, $M$11:$M1333, $M1333)-1)</f>
        <v/>
      </c>
      <c r="Q1333" s="97"/>
      <c r="R1333" s="57" t="str">
        <f t="array" ref="R1333">IF(OR($L1333="", $M1333=""), "", MIN(IF($L$11:$L$2510=$L1333, $M$11:$M$2510)))</f>
        <v/>
      </c>
      <c r="S1333" s="18" t="str">
        <f t="array" ref="S1333">IF(OR($L1333="", $M1333=""), "", AVERAGEIF($L$11:$L$2510, $L1333, $M$11:$M$2510))</f>
        <v/>
      </c>
      <c r="T1333" s="21" t="str">
        <f t="array" ref="T1333">IF(OR($L1333="", $M1333=""), "", MAX(IF($L$11:$L$2510=$L1333, $M$11:$M$2510)))</f>
        <v/>
      </c>
      <c r="U1333" s="97"/>
      <c r="W1333" s="26" t="str">
        <f t="shared" si="223"/>
        <v/>
      </c>
      <c r="X1333" s="26" t="str">
        <f t="shared" si="224"/>
        <v/>
      </c>
      <c r="Z1333" s="48" t="str">
        <f>IFERROR(INDEX('Standard Runs'!$E$11:$E$65, MATCH($L1333, 'Standard Runs'!$D$11:$D$65, 0)), "")</f>
        <v/>
      </c>
      <c r="AB1333" s="26" t="str">
        <f t="shared" si="225"/>
        <v/>
      </c>
      <c r="AC1333" s="26" t="str">
        <f t="shared" si="226"/>
        <v/>
      </c>
      <c r="AE1333" s="26" t="str">
        <f t="shared" si="227"/>
        <v/>
      </c>
      <c r="AG1333" s="26" t="str">
        <f>IF($D1333="", "", COUNTIF($D$11:$D$2510, "&gt;"&amp;$D1333)+1+COUNTIF($D$11:$D1333, $D1333)-1)</f>
        <v/>
      </c>
      <c r="AH1333" s="92" t="str">
        <f t="shared" si="228"/>
        <v/>
      </c>
      <c r="AJ1333" s="26" t="str">
        <f t="shared" si="229"/>
        <v/>
      </c>
      <c r="AK1333" s="26" t="str">
        <f t="shared" si="230"/>
        <v/>
      </c>
    </row>
    <row r="1334" spans="1:37" x14ac:dyDescent="0.25">
      <c r="A1334" s="97"/>
      <c r="B1334" s="26" t="str">
        <f t="shared" si="220"/>
        <v/>
      </c>
      <c r="C1334" s="97"/>
      <c r="D1334" s="123"/>
      <c r="E1334" s="124"/>
      <c r="F1334" s="125"/>
      <c r="G1334" s="97"/>
      <c r="H1334" s="24" t="str">
        <f>IF($E1334="", "", IFERROR(ROUND($E1334*INDEX('Intro &amp; Setup'!$BY$8:$BY$9, MATCH($E$8, 'Intro &amp; Setup'!$BX$8:$BX$9, 0)), 2), ""))</f>
        <v/>
      </c>
      <c r="I1334" s="18" t="str">
        <f>IF(OR($E1334="", $F1334=""), "", IF($E$8='Intro &amp; Setup'!$BX$9, $F1334/$E1334, IF($H$8='Intro &amp; Setup'!$BX$9, $F1334/$H1334, "")))</f>
        <v/>
      </c>
      <c r="J1334" s="21" t="str">
        <f>IF(OR($E1334="", $F1334=""), "", IF($E$8='Intro &amp; Setup'!$BX$8, $F1334/$E1334, IF($H$8='Intro &amp; Setup'!$BX$8, $F1334/$H1334, "")))</f>
        <v/>
      </c>
      <c r="K1334" s="97"/>
      <c r="L1334" s="42" t="str">
        <f t="array" ref="L1334">IF($W1334="", "", IFERROR(INDEX('Standard Runs'!$D$11:$D$65, MATCH(1, ('Standard Runs'!$F$11:$F$65&lt;=E1334)*('Standard Runs'!$G$11:$G$65&gt;=E1334), 0)), ""))</f>
        <v/>
      </c>
      <c r="M1334" s="45" t="str">
        <f t="shared" si="221"/>
        <v/>
      </c>
      <c r="N1334" s="97"/>
      <c r="O1334" s="52" t="str">
        <f t="shared" si="222"/>
        <v/>
      </c>
      <c r="P1334" s="53" t="str">
        <f>IF(OR($L1334="", $M1334=""), "", COUNTIFS($L$11:$L$2510, $L1334, $M$11:$M$2510, "&lt;"&amp;$M1334)+1+COUNTIFS($L$11:$L1334, $L1334, $M$11:$M1334, $M1334)-1)</f>
        <v/>
      </c>
      <c r="Q1334" s="97"/>
      <c r="R1334" s="57" t="str">
        <f t="array" ref="R1334">IF(OR($L1334="", $M1334=""), "", MIN(IF($L$11:$L$2510=$L1334, $M$11:$M$2510)))</f>
        <v/>
      </c>
      <c r="S1334" s="18" t="str">
        <f t="array" ref="S1334">IF(OR($L1334="", $M1334=""), "", AVERAGEIF($L$11:$L$2510, $L1334, $M$11:$M$2510))</f>
        <v/>
      </c>
      <c r="T1334" s="21" t="str">
        <f t="array" ref="T1334">IF(OR($L1334="", $M1334=""), "", MAX(IF($L$11:$L$2510=$L1334, $M$11:$M$2510)))</f>
        <v/>
      </c>
      <c r="U1334" s="97"/>
      <c r="W1334" s="26" t="str">
        <f t="shared" si="223"/>
        <v/>
      </c>
      <c r="X1334" s="26" t="str">
        <f t="shared" si="224"/>
        <v/>
      </c>
      <c r="Z1334" s="48" t="str">
        <f>IFERROR(INDEX('Standard Runs'!$E$11:$E$65, MATCH($L1334, 'Standard Runs'!$D$11:$D$65, 0)), "")</f>
        <v/>
      </c>
      <c r="AB1334" s="26" t="str">
        <f t="shared" si="225"/>
        <v/>
      </c>
      <c r="AC1334" s="26" t="str">
        <f t="shared" si="226"/>
        <v/>
      </c>
      <c r="AE1334" s="26" t="str">
        <f t="shared" si="227"/>
        <v/>
      </c>
      <c r="AG1334" s="26" t="str">
        <f>IF($D1334="", "", COUNTIF($D$11:$D$2510, "&gt;"&amp;$D1334)+1+COUNTIF($D$11:$D1334, $D1334)-1)</f>
        <v/>
      </c>
      <c r="AH1334" s="92" t="str">
        <f t="shared" si="228"/>
        <v/>
      </c>
      <c r="AJ1334" s="26" t="str">
        <f t="shared" si="229"/>
        <v/>
      </c>
      <c r="AK1334" s="26" t="str">
        <f t="shared" si="230"/>
        <v/>
      </c>
    </row>
    <row r="1335" spans="1:37" x14ac:dyDescent="0.25">
      <c r="A1335" s="97"/>
      <c r="B1335" s="26" t="str">
        <f t="shared" si="220"/>
        <v/>
      </c>
      <c r="C1335" s="97"/>
      <c r="D1335" s="123"/>
      <c r="E1335" s="124"/>
      <c r="F1335" s="125"/>
      <c r="G1335" s="97"/>
      <c r="H1335" s="24" t="str">
        <f>IF($E1335="", "", IFERROR(ROUND($E1335*INDEX('Intro &amp; Setup'!$BY$8:$BY$9, MATCH($E$8, 'Intro &amp; Setup'!$BX$8:$BX$9, 0)), 2), ""))</f>
        <v/>
      </c>
      <c r="I1335" s="18" t="str">
        <f>IF(OR($E1335="", $F1335=""), "", IF($E$8='Intro &amp; Setup'!$BX$9, $F1335/$E1335, IF($H$8='Intro &amp; Setup'!$BX$9, $F1335/$H1335, "")))</f>
        <v/>
      </c>
      <c r="J1335" s="21" t="str">
        <f>IF(OR($E1335="", $F1335=""), "", IF($E$8='Intro &amp; Setup'!$BX$8, $F1335/$E1335, IF($H$8='Intro &amp; Setup'!$BX$8, $F1335/$H1335, "")))</f>
        <v/>
      </c>
      <c r="K1335" s="97"/>
      <c r="L1335" s="42" t="str">
        <f t="array" ref="L1335">IF($W1335="", "", IFERROR(INDEX('Standard Runs'!$D$11:$D$65, MATCH(1, ('Standard Runs'!$F$11:$F$65&lt;=E1335)*('Standard Runs'!$G$11:$G$65&gt;=E1335), 0)), ""))</f>
        <v/>
      </c>
      <c r="M1335" s="45" t="str">
        <f t="shared" si="221"/>
        <v/>
      </c>
      <c r="N1335" s="97"/>
      <c r="O1335" s="52" t="str">
        <f t="shared" si="222"/>
        <v/>
      </c>
      <c r="P1335" s="53" t="str">
        <f>IF(OR($L1335="", $M1335=""), "", COUNTIFS($L$11:$L$2510, $L1335, $M$11:$M$2510, "&lt;"&amp;$M1335)+1+COUNTIFS($L$11:$L1335, $L1335, $M$11:$M1335, $M1335)-1)</f>
        <v/>
      </c>
      <c r="Q1335" s="97"/>
      <c r="R1335" s="57" t="str">
        <f t="array" ref="R1335">IF(OR($L1335="", $M1335=""), "", MIN(IF($L$11:$L$2510=$L1335, $M$11:$M$2510)))</f>
        <v/>
      </c>
      <c r="S1335" s="18" t="str">
        <f t="array" ref="S1335">IF(OR($L1335="", $M1335=""), "", AVERAGEIF($L$11:$L$2510, $L1335, $M$11:$M$2510))</f>
        <v/>
      </c>
      <c r="T1335" s="21" t="str">
        <f t="array" ref="T1335">IF(OR($L1335="", $M1335=""), "", MAX(IF($L$11:$L$2510=$L1335, $M$11:$M$2510)))</f>
        <v/>
      </c>
      <c r="U1335" s="97"/>
      <c r="W1335" s="26" t="str">
        <f t="shared" si="223"/>
        <v/>
      </c>
      <c r="X1335" s="26" t="str">
        <f t="shared" si="224"/>
        <v/>
      </c>
      <c r="Z1335" s="48" t="str">
        <f>IFERROR(INDEX('Standard Runs'!$E$11:$E$65, MATCH($L1335, 'Standard Runs'!$D$11:$D$65, 0)), "")</f>
        <v/>
      </c>
      <c r="AB1335" s="26" t="str">
        <f t="shared" si="225"/>
        <v/>
      </c>
      <c r="AC1335" s="26" t="str">
        <f t="shared" si="226"/>
        <v/>
      </c>
      <c r="AE1335" s="26" t="str">
        <f t="shared" si="227"/>
        <v/>
      </c>
      <c r="AG1335" s="26" t="str">
        <f>IF($D1335="", "", COUNTIF($D$11:$D$2510, "&gt;"&amp;$D1335)+1+COUNTIF($D$11:$D1335, $D1335)-1)</f>
        <v/>
      </c>
      <c r="AH1335" s="92" t="str">
        <f t="shared" si="228"/>
        <v/>
      </c>
      <c r="AJ1335" s="26" t="str">
        <f t="shared" si="229"/>
        <v/>
      </c>
      <c r="AK1335" s="26" t="str">
        <f t="shared" si="230"/>
        <v/>
      </c>
    </row>
    <row r="1336" spans="1:37" x14ac:dyDescent="0.25">
      <c r="A1336" s="97"/>
      <c r="B1336" s="26" t="str">
        <f t="shared" si="220"/>
        <v/>
      </c>
      <c r="C1336" s="97"/>
      <c r="D1336" s="123"/>
      <c r="E1336" s="124"/>
      <c r="F1336" s="125"/>
      <c r="G1336" s="97"/>
      <c r="H1336" s="24" t="str">
        <f>IF($E1336="", "", IFERROR(ROUND($E1336*INDEX('Intro &amp; Setup'!$BY$8:$BY$9, MATCH($E$8, 'Intro &amp; Setup'!$BX$8:$BX$9, 0)), 2), ""))</f>
        <v/>
      </c>
      <c r="I1336" s="18" t="str">
        <f>IF(OR($E1336="", $F1336=""), "", IF($E$8='Intro &amp; Setup'!$BX$9, $F1336/$E1336, IF($H$8='Intro &amp; Setup'!$BX$9, $F1336/$H1336, "")))</f>
        <v/>
      </c>
      <c r="J1336" s="21" t="str">
        <f>IF(OR($E1336="", $F1336=""), "", IF($E$8='Intro &amp; Setup'!$BX$8, $F1336/$E1336, IF($H$8='Intro &amp; Setup'!$BX$8, $F1336/$H1336, "")))</f>
        <v/>
      </c>
      <c r="K1336" s="97"/>
      <c r="L1336" s="42" t="str">
        <f t="array" ref="L1336">IF($W1336="", "", IFERROR(INDEX('Standard Runs'!$D$11:$D$65, MATCH(1, ('Standard Runs'!$F$11:$F$65&lt;=E1336)*('Standard Runs'!$G$11:$G$65&gt;=E1336), 0)), ""))</f>
        <v/>
      </c>
      <c r="M1336" s="45" t="str">
        <f t="shared" si="221"/>
        <v/>
      </c>
      <c r="N1336" s="97"/>
      <c r="O1336" s="52" t="str">
        <f t="shared" si="222"/>
        <v/>
      </c>
      <c r="P1336" s="53" t="str">
        <f>IF(OR($L1336="", $M1336=""), "", COUNTIFS($L$11:$L$2510, $L1336, $M$11:$M$2510, "&lt;"&amp;$M1336)+1+COUNTIFS($L$11:$L1336, $L1336, $M$11:$M1336, $M1336)-1)</f>
        <v/>
      </c>
      <c r="Q1336" s="97"/>
      <c r="R1336" s="57" t="str">
        <f t="array" ref="R1336">IF(OR($L1336="", $M1336=""), "", MIN(IF($L$11:$L$2510=$L1336, $M$11:$M$2510)))</f>
        <v/>
      </c>
      <c r="S1336" s="18" t="str">
        <f t="array" ref="S1336">IF(OR($L1336="", $M1336=""), "", AVERAGEIF($L$11:$L$2510, $L1336, $M$11:$M$2510))</f>
        <v/>
      </c>
      <c r="T1336" s="21" t="str">
        <f t="array" ref="T1336">IF(OR($L1336="", $M1336=""), "", MAX(IF($L$11:$L$2510=$L1336, $M$11:$M$2510)))</f>
        <v/>
      </c>
      <c r="U1336" s="97"/>
      <c r="W1336" s="26" t="str">
        <f t="shared" si="223"/>
        <v/>
      </c>
      <c r="X1336" s="26" t="str">
        <f t="shared" si="224"/>
        <v/>
      </c>
      <c r="Z1336" s="48" t="str">
        <f>IFERROR(INDEX('Standard Runs'!$E$11:$E$65, MATCH($L1336, 'Standard Runs'!$D$11:$D$65, 0)), "")</f>
        <v/>
      </c>
      <c r="AB1336" s="26" t="str">
        <f t="shared" si="225"/>
        <v/>
      </c>
      <c r="AC1336" s="26" t="str">
        <f t="shared" si="226"/>
        <v/>
      </c>
      <c r="AE1336" s="26" t="str">
        <f t="shared" si="227"/>
        <v/>
      </c>
      <c r="AG1336" s="26" t="str">
        <f>IF($D1336="", "", COUNTIF($D$11:$D$2510, "&gt;"&amp;$D1336)+1+COUNTIF($D$11:$D1336, $D1336)-1)</f>
        <v/>
      </c>
      <c r="AH1336" s="92" t="str">
        <f t="shared" si="228"/>
        <v/>
      </c>
      <c r="AJ1336" s="26" t="str">
        <f t="shared" si="229"/>
        <v/>
      </c>
      <c r="AK1336" s="26" t="str">
        <f t="shared" si="230"/>
        <v/>
      </c>
    </row>
    <row r="1337" spans="1:37" x14ac:dyDescent="0.25">
      <c r="A1337" s="97"/>
      <c r="B1337" s="26" t="str">
        <f t="shared" si="220"/>
        <v/>
      </c>
      <c r="C1337" s="97"/>
      <c r="D1337" s="123"/>
      <c r="E1337" s="124"/>
      <c r="F1337" s="125"/>
      <c r="G1337" s="97"/>
      <c r="H1337" s="24" t="str">
        <f>IF($E1337="", "", IFERROR(ROUND($E1337*INDEX('Intro &amp; Setup'!$BY$8:$BY$9, MATCH($E$8, 'Intro &amp; Setup'!$BX$8:$BX$9, 0)), 2), ""))</f>
        <v/>
      </c>
      <c r="I1337" s="18" t="str">
        <f>IF(OR($E1337="", $F1337=""), "", IF($E$8='Intro &amp; Setup'!$BX$9, $F1337/$E1337, IF($H$8='Intro &amp; Setup'!$BX$9, $F1337/$H1337, "")))</f>
        <v/>
      </c>
      <c r="J1337" s="21" t="str">
        <f>IF(OR($E1337="", $F1337=""), "", IF($E$8='Intro &amp; Setup'!$BX$8, $F1337/$E1337, IF($H$8='Intro &amp; Setup'!$BX$8, $F1337/$H1337, "")))</f>
        <v/>
      </c>
      <c r="K1337" s="97"/>
      <c r="L1337" s="42" t="str">
        <f t="array" ref="L1337">IF($W1337="", "", IFERROR(INDEX('Standard Runs'!$D$11:$D$65, MATCH(1, ('Standard Runs'!$F$11:$F$65&lt;=E1337)*('Standard Runs'!$G$11:$G$65&gt;=E1337), 0)), ""))</f>
        <v/>
      </c>
      <c r="M1337" s="45" t="str">
        <f t="shared" si="221"/>
        <v/>
      </c>
      <c r="N1337" s="97"/>
      <c r="O1337" s="52" t="str">
        <f t="shared" si="222"/>
        <v/>
      </c>
      <c r="P1337" s="53" t="str">
        <f>IF(OR($L1337="", $M1337=""), "", COUNTIFS($L$11:$L$2510, $L1337, $M$11:$M$2510, "&lt;"&amp;$M1337)+1+COUNTIFS($L$11:$L1337, $L1337, $M$11:$M1337, $M1337)-1)</f>
        <v/>
      </c>
      <c r="Q1337" s="97"/>
      <c r="R1337" s="57" t="str">
        <f t="array" ref="R1337">IF(OR($L1337="", $M1337=""), "", MIN(IF($L$11:$L$2510=$L1337, $M$11:$M$2510)))</f>
        <v/>
      </c>
      <c r="S1337" s="18" t="str">
        <f t="array" ref="S1337">IF(OR($L1337="", $M1337=""), "", AVERAGEIF($L$11:$L$2510, $L1337, $M$11:$M$2510))</f>
        <v/>
      </c>
      <c r="T1337" s="21" t="str">
        <f t="array" ref="T1337">IF(OR($L1337="", $M1337=""), "", MAX(IF($L$11:$L$2510=$L1337, $M$11:$M$2510)))</f>
        <v/>
      </c>
      <c r="U1337" s="97"/>
      <c r="W1337" s="26" t="str">
        <f t="shared" si="223"/>
        <v/>
      </c>
      <c r="X1337" s="26" t="str">
        <f t="shared" si="224"/>
        <v/>
      </c>
      <c r="Z1337" s="48" t="str">
        <f>IFERROR(INDEX('Standard Runs'!$E$11:$E$65, MATCH($L1337, 'Standard Runs'!$D$11:$D$65, 0)), "")</f>
        <v/>
      </c>
      <c r="AB1337" s="26" t="str">
        <f t="shared" si="225"/>
        <v/>
      </c>
      <c r="AC1337" s="26" t="str">
        <f t="shared" si="226"/>
        <v/>
      </c>
      <c r="AE1337" s="26" t="str">
        <f t="shared" si="227"/>
        <v/>
      </c>
      <c r="AG1337" s="26" t="str">
        <f>IF($D1337="", "", COUNTIF($D$11:$D$2510, "&gt;"&amp;$D1337)+1+COUNTIF($D$11:$D1337, $D1337)-1)</f>
        <v/>
      </c>
      <c r="AH1337" s="92" t="str">
        <f t="shared" si="228"/>
        <v/>
      </c>
      <c r="AJ1337" s="26" t="str">
        <f t="shared" si="229"/>
        <v/>
      </c>
      <c r="AK1337" s="26" t="str">
        <f t="shared" si="230"/>
        <v/>
      </c>
    </row>
    <row r="1338" spans="1:37" x14ac:dyDescent="0.25">
      <c r="A1338" s="97"/>
      <c r="B1338" s="26" t="str">
        <f t="shared" si="220"/>
        <v/>
      </c>
      <c r="C1338" s="97"/>
      <c r="D1338" s="123"/>
      <c r="E1338" s="124"/>
      <c r="F1338" s="125"/>
      <c r="G1338" s="97"/>
      <c r="H1338" s="24" t="str">
        <f>IF($E1338="", "", IFERROR(ROUND($E1338*INDEX('Intro &amp; Setup'!$BY$8:$BY$9, MATCH($E$8, 'Intro &amp; Setup'!$BX$8:$BX$9, 0)), 2), ""))</f>
        <v/>
      </c>
      <c r="I1338" s="18" t="str">
        <f>IF(OR($E1338="", $F1338=""), "", IF($E$8='Intro &amp; Setup'!$BX$9, $F1338/$E1338, IF($H$8='Intro &amp; Setup'!$BX$9, $F1338/$H1338, "")))</f>
        <v/>
      </c>
      <c r="J1338" s="21" t="str">
        <f>IF(OR($E1338="", $F1338=""), "", IF($E$8='Intro &amp; Setup'!$BX$8, $F1338/$E1338, IF($H$8='Intro &amp; Setup'!$BX$8, $F1338/$H1338, "")))</f>
        <v/>
      </c>
      <c r="K1338" s="97"/>
      <c r="L1338" s="42" t="str">
        <f t="array" ref="L1338">IF($W1338="", "", IFERROR(INDEX('Standard Runs'!$D$11:$D$65, MATCH(1, ('Standard Runs'!$F$11:$F$65&lt;=E1338)*('Standard Runs'!$G$11:$G$65&gt;=E1338), 0)), ""))</f>
        <v/>
      </c>
      <c r="M1338" s="45" t="str">
        <f t="shared" si="221"/>
        <v/>
      </c>
      <c r="N1338" s="97"/>
      <c r="O1338" s="52" t="str">
        <f t="shared" si="222"/>
        <v/>
      </c>
      <c r="P1338" s="53" t="str">
        <f>IF(OR($L1338="", $M1338=""), "", COUNTIFS($L$11:$L$2510, $L1338, $M$11:$M$2510, "&lt;"&amp;$M1338)+1+COUNTIFS($L$11:$L1338, $L1338, $M$11:$M1338, $M1338)-1)</f>
        <v/>
      </c>
      <c r="Q1338" s="97"/>
      <c r="R1338" s="57" t="str">
        <f t="array" ref="R1338">IF(OR($L1338="", $M1338=""), "", MIN(IF($L$11:$L$2510=$L1338, $M$11:$M$2510)))</f>
        <v/>
      </c>
      <c r="S1338" s="18" t="str">
        <f t="array" ref="S1338">IF(OR($L1338="", $M1338=""), "", AVERAGEIF($L$11:$L$2510, $L1338, $M$11:$M$2510))</f>
        <v/>
      </c>
      <c r="T1338" s="21" t="str">
        <f t="array" ref="T1338">IF(OR($L1338="", $M1338=""), "", MAX(IF($L$11:$L$2510=$L1338, $M$11:$M$2510)))</f>
        <v/>
      </c>
      <c r="U1338" s="97"/>
      <c r="W1338" s="26" t="str">
        <f t="shared" si="223"/>
        <v/>
      </c>
      <c r="X1338" s="26" t="str">
        <f t="shared" si="224"/>
        <v/>
      </c>
      <c r="Z1338" s="48" t="str">
        <f>IFERROR(INDEX('Standard Runs'!$E$11:$E$65, MATCH($L1338, 'Standard Runs'!$D$11:$D$65, 0)), "")</f>
        <v/>
      </c>
      <c r="AB1338" s="26" t="str">
        <f t="shared" si="225"/>
        <v/>
      </c>
      <c r="AC1338" s="26" t="str">
        <f t="shared" si="226"/>
        <v/>
      </c>
      <c r="AE1338" s="26" t="str">
        <f t="shared" si="227"/>
        <v/>
      </c>
      <c r="AG1338" s="26" t="str">
        <f>IF($D1338="", "", COUNTIF($D$11:$D$2510, "&gt;"&amp;$D1338)+1+COUNTIF($D$11:$D1338, $D1338)-1)</f>
        <v/>
      </c>
      <c r="AH1338" s="92" t="str">
        <f t="shared" si="228"/>
        <v/>
      </c>
      <c r="AJ1338" s="26" t="str">
        <f t="shared" si="229"/>
        <v/>
      </c>
      <c r="AK1338" s="26" t="str">
        <f t="shared" si="230"/>
        <v/>
      </c>
    </row>
    <row r="1339" spans="1:37" x14ac:dyDescent="0.25">
      <c r="A1339" s="97"/>
      <c r="B1339" s="26" t="str">
        <f t="shared" si="220"/>
        <v/>
      </c>
      <c r="C1339" s="97"/>
      <c r="D1339" s="123"/>
      <c r="E1339" s="124"/>
      <c r="F1339" s="125"/>
      <c r="G1339" s="97"/>
      <c r="H1339" s="24" t="str">
        <f>IF($E1339="", "", IFERROR(ROUND($E1339*INDEX('Intro &amp; Setup'!$BY$8:$BY$9, MATCH($E$8, 'Intro &amp; Setup'!$BX$8:$BX$9, 0)), 2), ""))</f>
        <v/>
      </c>
      <c r="I1339" s="18" t="str">
        <f>IF(OR($E1339="", $F1339=""), "", IF($E$8='Intro &amp; Setup'!$BX$9, $F1339/$E1339, IF($H$8='Intro &amp; Setup'!$BX$9, $F1339/$H1339, "")))</f>
        <v/>
      </c>
      <c r="J1339" s="21" t="str">
        <f>IF(OR($E1339="", $F1339=""), "", IF($E$8='Intro &amp; Setup'!$BX$8, $F1339/$E1339, IF($H$8='Intro &amp; Setup'!$BX$8, $F1339/$H1339, "")))</f>
        <v/>
      </c>
      <c r="K1339" s="97"/>
      <c r="L1339" s="42" t="str">
        <f t="array" ref="L1339">IF($W1339="", "", IFERROR(INDEX('Standard Runs'!$D$11:$D$65, MATCH(1, ('Standard Runs'!$F$11:$F$65&lt;=E1339)*('Standard Runs'!$G$11:$G$65&gt;=E1339), 0)), ""))</f>
        <v/>
      </c>
      <c r="M1339" s="45" t="str">
        <f t="shared" si="221"/>
        <v/>
      </c>
      <c r="N1339" s="97"/>
      <c r="O1339" s="52" t="str">
        <f t="shared" si="222"/>
        <v/>
      </c>
      <c r="P1339" s="53" t="str">
        <f>IF(OR($L1339="", $M1339=""), "", COUNTIFS($L$11:$L$2510, $L1339, $M$11:$M$2510, "&lt;"&amp;$M1339)+1+COUNTIFS($L$11:$L1339, $L1339, $M$11:$M1339, $M1339)-1)</f>
        <v/>
      </c>
      <c r="Q1339" s="97"/>
      <c r="R1339" s="57" t="str">
        <f t="array" ref="R1339">IF(OR($L1339="", $M1339=""), "", MIN(IF($L$11:$L$2510=$L1339, $M$11:$M$2510)))</f>
        <v/>
      </c>
      <c r="S1339" s="18" t="str">
        <f t="array" ref="S1339">IF(OR($L1339="", $M1339=""), "", AVERAGEIF($L$11:$L$2510, $L1339, $M$11:$M$2510))</f>
        <v/>
      </c>
      <c r="T1339" s="21" t="str">
        <f t="array" ref="T1339">IF(OR($L1339="", $M1339=""), "", MAX(IF($L$11:$L$2510=$L1339, $M$11:$M$2510)))</f>
        <v/>
      </c>
      <c r="U1339" s="97"/>
      <c r="W1339" s="26" t="str">
        <f t="shared" si="223"/>
        <v/>
      </c>
      <c r="X1339" s="26" t="str">
        <f t="shared" si="224"/>
        <v/>
      </c>
      <c r="Z1339" s="48" t="str">
        <f>IFERROR(INDEX('Standard Runs'!$E$11:$E$65, MATCH($L1339, 'Standard Runs'!$D$11:$D$65, 0)), "")</f>
        <v/>
      </c>
      <c r="AB1339" s="26" t="str">
        <f t="shared" si="225"/>
        <v/>
      </c>
      <c r="AC1339" s="26" t="str">
        <f t="shared" si="226"/>
        <v/>
      </c>
      <c r="AE1339" s="26" t="str">
        <f t="shared" si="227"/>
        <v/>
      </c>
      <c r="AG1339" s="26" t="str">
        <f>IF($D1339="", "", COUNTIF($D$11:$D$2510, "&gt;"&amp;$D1339)+1+COUNTIF($D$11:$D1339, $D1339)-1)</f>
        <v/>
      </c>
      <c r="AH1339" s="92" t="str">
        <f t="shared" si="228"/>
        <v/>
      </c>
      <c r="AJ1339" s="26" t="str">
        <f t="shared" si="229"/>
        <v/>
      </c>
      <c r="AK1339" s="26" t="str">
        <f t="shared" si="230"/>
        <v/>
      </c>
    </row>
    <row r="1340" spans="1:37" x14ac:dyDescent="0.25">
      <c r="A1340" s="97"/>
      <c r="B1340" s="26" t="str">
        <f t="shared" si="220"/>
        <v/>
      </c>
      <c r="C1340" s="97"/>
      <c r="D1340" s="123"/>
      <c r="E1340" s="124"/>
      <c r="F1340" s="125"/>
      <c r="G1340" s="97"/>
      <c r="H1340" s="24" t="str">
        <f>IF($E1340="", "", IFERROR(ROUND($E1340*INDEX('Intro &amp; Setup'!$BY$8:$BY$9, MATCH($E$8, 'Intro &amp; Setup'!$BX$8:$BX$9, 0)), 2), ""))</f>
        <v/>
      </c>
      <c r="I1340" s="18" t="str">
        <f>IF(OR($E1340="", $F1340=""), "", IF($E$8='Intro &amp; Setup'!$BX$9, $F1340/$E1340, IF($H$8='Intro &amp; Setup'!$BX$9, $F1340/$H1340, "")))</f>
        <v/>
      </c>
      <c r="J1340" s="21" t="str">
        <f>IF(OR($E1340="", $F1340=""), "", IF($E$8='Intro &amp; Setup'!$BX$8, $F1340/$E1340, IF($H$8='Intro &amp; Setup'!$BX$8, $F1340/$H1340, "")))</f>
        <v/>
      </c>
      <c r="K1340" s="97"/>
      <c r="L1340" s="42" t="str">
        <f t="array" ref="L1340">IF($W1340="", "", IFERROR(INDEX('Standard Runs'!$D$11:$D$65, MATCH(1, ('Standard Runs'!$F$11:$F$65&lt;=E1340)*('Standard Runs'!$G$11:$G$65&gt;=E1340), 0)), ""))</f>
        <v/>
      </c>
      <c r="M1340" s="45" t="str">
        <f t="shared" si="221"/>
        <v/>
      </c>
      <c r="N1340" s="97"/>
      <c r="O1340" s="52" t="str">
        <f t="shared" si="222"/>
        <v/>
      </c>
      <c r="P1340" s="53" t="str">
        <f>IF(OR($L1340="", $M1340=""), "", COUNTIFS($L$11:$L$2510, $L1340, $M$11:$M$2510, "&lt;"&amp;$M1340)+1+COUNTIFS($L$11:$L1340, $L1340, $M$11:$M1340, $M1340)-1)</f>
        <v/>
      </c>
      <c r="Q1340" s="97"/>
      <c r="R1340" s="57" t="str">
        <f t="array" ref="R1340">IF(OR($L1340="", $M1340=""), "", MIN(IF($L$11:$L$2510=$L1340, $M$11:$M$2510)))</f>
        <v/>
      </c>
      <c r="S1340" s="18" t="str">
        <f t="array" ref="S1340">IF(OR($L1340="", $M1340=""), "", AVERAGEIF($L$11:$L$2510, $L1340, $M$11:$M$2510))</f>
        <v/>
      </c>
      <c r="T1340" s="21" t="str">
        <f t="array" ref="T1340">IF(OR($L1340="", $M1340=""), "", MAX(IF($L$11:$L$2510=$L1340, $M$11:$M$2510)))</f>
        <v/>
      </c>
      <c r="U1340" s="97"/>
      <c r="W1340" s="26" t="str">
        <f t="shared" si="223"/>
        <v/>
      </c>
      <c r="X1340" s="26" t="str">
        <f t="shared" si="224"/>
        <v/>
      </c>
      <c r="Z1340" s="48" t="str">
        <f>IFERROR(INDEX('Standard Runs'!$E$11:$E$65, MATCH($L1340, 'Standard Runs'!$D$11:$D$65, 0)), "")</f>
        <v/>
      </c>
      <c r="AB1340" s="26" t="str">
        <f t="shared" si="225"/>
        <v/>
      </c>
      <c r="AC1340" s="26" t="str">
        <f t="shared" si="226"/>
        <v/>
      </c>
      <c r="AE1340" s="26" t="str">
        <f t="shared" si="227"/>
        <v/>
      </c>
      <c r="AG1340" s="26" t="str">
        <f>IF($D1340="", "", COUNTIF($D$11:$D$2510, "&gt;"&amp;$D1340)+1+COUNTIF($D$11:$D1340, $D1340)-1)</f>
        <v/>
      </c>
      <c r="AH1340" s="92" t="str">
        <f t="shared" si="228"/>
        <v/>
      </c>
      <c r="AJ1340" s="26" t="str">
        <f t="shared" si="229"/>
        <v/>
      </c>
      <c r="AK1340" s="26" t="str">
        <f t="shared" si="230"/>
        <v/>
      </c>
    </row>
    <row r="1341" spans="1:37" x14ac:dyDescent="0.25">
      <c r="A1341" s="97"/>
      <c r="B1341" s="26" t="str">
        <f t="shared" si="220"/>
        <v/>
      </c>
      <c r="C1341" s="97"/>
      <c r="D1341" s="123"/>
      <c r="E1341" s="124"/>
      <c r="F1341" s="125"/>
      <c r="G1341" s="97"/>
      <c r="H1341" s="24" t="str">
        <f>IF($E1341="", "", IFERROR(ROUND($E1341*INDEX('Intro &amp; Setup'!$BY$8:$BY$9, MATCH($E$8, 'Intro &amp; Setup'!$BX$8:$BX$9, 0)), 2), ""))</f>
        <v/>
      </c>
      <c r="I1341" s="18" t="str">
        <f>IF(OR($E1341="", $F1341=""), "", IF($E$8='Intro &amp; Setup'!$BX$9, $F1341/$E1341, IF($H$8='Intro &amp; Setup'!$BX$9, $F1341/$H1341, "")))</f>
        <v/>
      </c>
      <c r="J1341" s="21" t="str">
        <f>IF(OR($E1341="", $F1341=""), "", IF($E$8='Intro &amp; Setup'!$BX$8, $F1341/$E1341, IF($H$8='Intro &amp; Setup'!$BX$8, $F1341/$H1341, "")))</f>
        <v/>
      </c>
      <c r="K1341" s="97"/>
      <c r="L1341" s="42" t="str">
        <f t="array" ref="L1341">IF($W1341="", "", IFERROR(INDEX('Standard Runs'!$D$11:$D$65, MATCH(1, ('Standard Runs'!$F$11:$F$65&lt;=E1341)*('Standard Runs'!$G$11:$G$65&gt;=E1341), 0)), ""))</f>
        <v/>
      </c>
      <c r="M1341" s="45" t="str">
        <f t="shared" si="221"/>
        <v/>
      </c>
      <c r="N1341" s="97"/>
      <c r="O1341" s="52" t="str">
        <f t="shared" si="222"/>
        <v/>
      </c>
      <c r="P1341" s="53" t="str">
        <f>IF(OR($L1341="", $M1341=""), "", COUNTIFS($L$11:$L$2510, $L1341, $M$11:$M$2510, "&lt;"&amp;$M1341)+1+COUNTIFS($L$11:$L1341, $L1341, $M$11:$M1341, $M1341)-1)</f>
        <v/>
      </c>
      <c r="Q1341" s="97"/>
      <c r="R1341" s="57" t="str">
        <f t="array" ref="R1341">IF(OR($L1341="", $M1341=""), "", MIN(IF($L$11:$L$2510=$L1341, $M$11:$M$2510)))</f>
        <v/>
      </c>
      <c r="S1341" s="18" t="str">
        <f t="array" ref="S1341">IF(OR($L1341="", $M1341=""), "", AVERAGEIF($L$11:$L$2510, $L1341, $M$11:$M$2510))</f>
        <v/>
      </c>
      <c r="T1341" s="21" t="str">
        <f t="array" ref="T1341">IF(OR($L1341="", $M1341=""), "", MAX(IF($L$11:$L$2510=$L1341, $M$11:$M$2510)))</f>
        <v/>
      </c>
      <c r="U1341" s="97"/>
      <c r="W1341" s="26" t="str">
        <f t="shared" si="223"/>
        <v/>
      </c>
      <c r="X1341" s="26" t="str">
        <f t="shared" si="224"/>
        <v/>
      </c>
      <c r="Z1341" s="48" t="str">
        <f>IFERROR(INDEX('Standard Runs'!$E$11:$E$65, MATCH($L1341, 'Standard Runs'!$D$11:$D$65, 0)), "")</f>
        <v/>
      </c>
      <c r="AB1341" s="26" t="str">
        <f t="shared" si="225"/>
        <v/>
      </c>
      <c r="AC1341" s="26" t="str">
        <f t="shared" si="226"/>
        <v/>
      </c>
      <c r="AE1341" s="26" t="str">
        <f t="shared" si="227"/>
        <v/>
      </c>
      <c r="AG1341" s="26" t="str">
        <f>IF($D1341="", "", COUNTIF($D$11:$D$2510, "&gt;"&amp;$D1341)+1+COUNTIF($D$11:$D1341, $D1341)-1)</f>
        <v/>
      </c>
      <c r="AH1341" s="92" t="str">
        <f t="shared" si="228"/>
        <v/>
      </c>
      <c r="AJ1341" s="26" t="str">
        <f t="shared" si="229"/>
        <v/>
      </c>
      <c r="AK1341" s="26" t="str">
        <f t="shared" si="230"/>
        <v/>
      </c>
    </row>
    <row r="1342" spans="1:37" x14ac:dyDescent="0.25">
      <c r="A1342" s="97"/>
      <c r="B1342" s="26" t="str">
        <f t="shared" si="220"/>
        <v/>
      </c>
      <c r="C1342" s="97"/>
      <c r="D1342" s="123"/>
      <c r="E1342" s="124"/>
      <c r="F1342" s="125"/>
      <c r="G1342" s="97"/>
      <c r="H1342" s="24" t="str">
        <f>IF($E1342="", "", IFERROR(ROUND($E1342*INDEX('Intro &amp; Setup'!$BY$8:$BY$9, MATCH($E$8, 'Intro &amp; Setup'!$BX$8:$BX$9, 0)), 2), ""))</f>
        <v/>
      </c>
      <c r="I1342" s="18" t="str">
        <f>IF(OR($E1342="", $F1342=""), "", IF($E$8='Intro &amp; Setup'!$BX$9, $F1342/$E1342, IF($H$8='Intro &amp; Setup'!$BX$9, $F1342/$H1342, "")))</f>
        <v/>
      </c>
      <c r="J1342" s="21" t="str">
        <f>IF(OR($E1342="", $F1342=""), "", IF($E$8='Intro &amp; Setup'!$BX$8, $F1342/$E1342, IF($H$8='Intro &amp; Setup'!$BX$8, $F1342/$H1342, "")))</f>
        <v/>
      </c>
      <c r="K1342" s="97"/>
      <c r="L1342" s="42" t="str">
        <f t="array" ref="L1342">IF($W1342="", "", IFERROR(INDEX('Standard Runs'!$D$11:$D$65, MATCH(1, ('Standard Runs'!$F$11:$F$65&lt;=E1342)*('Standard Runs'!$G$11:$G$65&gt;=E1342), 0)), ""))</f>
        <v/>
      </c>
      <c r="M1342" s="45" t="str">
        <f t="shared" si="221"/>
        <v/>
      </c>
      <c r="N1342" s="97"/>
      <c r="O1342" s="52" t="str">
        <f t="shared" si="222"/>
        <v/>
      </c>
      <c r="P1342" s="53" t="str">
        <f>IF(OR($L1342="", $M1342=""), "", COUNTIFS($L$11:$L$2510, $L1342, $M$11:$M$2510, "&lt;"&amp;$M1342)+1+COUNTIFS($L$11:$L1342, $L1342, $M$11:$M1342, $M1342)-1)</f>
        <v/>
      </c>
      <c r="Q1342" s="97"/>
      <c r="R1342" s="57" t="str">
        <f t="array" ref="R1342">IF(OR($L1342="", $M1342=""), "", MIN(IF($L$11:$L$2510=$L1342, $M$11:$M$2510)))</f>
        <v/>
      </c>
      <c r="S1342" s="18" t="str">
        <f t="array" ref="S1342">IF(OR($L1342="", $M1342=""), "", AVERAGEIF($L$11:$L$2510, $L1342, $M$11:$M$2510))</f>
        <v/>
      </c>
      <c r="T1342" s="21" t="str">
        <f t="array" ref="T1342">IF(OR($L1342="", $M1342=""), "", MAX(IF($L$11:$L$2510=$L1342, $M$11:$M$2510)))</f>
        <v/>
      </c>
      <c r="U1342" s="97"/>
      <c r="W1342" s="26" t="str">
        <f t="shared" si="223"/>
        <v/>
      </c>
      <c r="X1342" s="26" t="str">
        <f t="shared" si="224"/>
        <v/>
      </c>
      <c r="Z1342" s="48" t="str">
        <f>IFERROR(INDEX('Standard Runs'!$E$11:$E$65, MATCH($L1342, 'Standard Runs'!$D$11:$D$65, 0)), "")</f>
        <v/>
      </c>
      <c r="AB1342" s="26" t="str">
        <f t="shared" si="225"/>
        <v/>
      </c>
      <c r="AC1342" s="26" t="str">
        <f t="shared" si="226"/>
        <v/>
      </c>
      <c r="AE1342" s="26" t="str">
        <f t="shared" si="227"/>
        <v/>
      </c>
      <c r="AG1342" s="26" t="str">
        <f>IF($D1342="", "", COUNTIF($D$11:$D$2510, "&gt;"&amp;$D1342)+1+COUNTIF($D$11:$D1342, $D1342)-1)</f>
        <v/>
      </c>
      <c r="AH1342" s="92" t="str">
        <f t="shared" si="228"/>
        <v/>
      </c>
      <c r="AJ1342" s="26" t="str">
        <f t="shared" si="229"/>
        <v/>
      </c>
      <c r="AK1342" s="26" t="str">
        <f t="shared" si="230"/>
        <v/>
      </c>
    </row>
    <row r="1343" spans="1:37" x14ac:dyDescent="0.25">
      <c r="A1343" s="97"/>
      <c r="B1343" s="26" t="str">
        <f t="shared" si="220"/>
        <v/>
      </c>
      <c r="C1343" s="97"/>
      <c r="D1343" s="123"/>
      <c r="E1343" s="124"/>
      <c r="F1343" s="125"/>
      <c r="G1343" s="97"/>
      <c r="H1343" s="24" t="str">
        <f>IF($E1343="", "", IFERROR(ROUND($E1343*INDEX('Intro &amp; Setup'!$BY$8:$BY$9, MATCH($E$8, 'Intro &amp; Setup'!$BX$8:$BX$9, 0)), 2), ""))</f>
        <v/>
      </c>
      <c r="I1343" s="18" t="str">
        <f>IF(OR($E1343="", $F1343=""), "", IF($E$8='Intro &amp; Setup'!$BX$9, $F1343/$E1343, IF($H$8='Intro &amp; Setup'!$BX$9, $F1343/$H1343, "")))</f>
        <v/>
      </c>
      <c r="J1343" s="21" t="str">
        <f>IF(OR($E1343="", $F1343=""), "", IF($E$8='Intro &amp; Setup'!$BX$8, $F1343/$E1343, IF($H$8='Intro &amp; Setup'!$BX$8, $F1343/$H1343, "")))</f>
        <v/>
      </c>
      <c r="K1343" s="97"/>
      <c r="L1343" s="42" t="str">
        <f t="array" ref="L1343">IF($W1343="", "", IFERROR(INDEX('Standard Runs'!$D$11:$D$65, MATCH(1, ('Standard Runs'!$F$11:$F$65&lt;=E1343)*('Standard Runs'!$G$11:$G$65&gt;=E1343), 0)), ""))</f>
        <v/>
      </c>
      <c r="M1343" s="45" t="str">
        <f t="shared" si="221"/>
        <v/>
      </c>
      <c r="N1343" s="97"/>
      <c r="O1343" s="52" t="str">
        <f t="shared" si="222"/>
        <v/>
      </c>
      <c r="P1343" s="53" t="str">
        <f>IF(OR($L1343="", $M1343=""), "", COUNTIFS($L$11:$L$2510, $L1343, $M$11:$M$2510, "&lt;"&amp;$M1343)+1+COUNTIFS($L$11:$L1343, $L1343, $M$11:$M1343, $M1343)-1)</f>
        <v/>
      </c>
      <c r="Q1343" s="97"/>
      <c r="R1343" s="57" t="str">
        <f t="array" ref="R1343">IF(OR($L1343="", $M1343=""), "", MIN(IF($L$11:$L$2510=$L1343, $M$11:$M$2510)))</f>
        <v/>
      </c>
      <c r="S1343" s="18" t="str">
        <f t="array" ref="S1343">IF(OR($L1343="", $M1343=""), "", AVERAGEIF($L$11:$L$2510, $L1343, $M$11:$M$2510))</f>
        <v/>
      </c>
      <c r="T1343" s="21" t="str">
        <f t="array" ref="T1343">IF(OR($L1343="", $M1343=""), "", MAX(IF($L$11:$L$2510=$L1343, $M$11:$M$2510)))</f>
        <v/>
      </c>
      <c r="U1343" s="97"/>
      <c r="W1343" s="26" t="str">
        <f t="shared" si="223"/>
        <v/>
      </c>
      <c r="X1343" s="26" t="str">
        <f t="shared" si="224"/>
        <v/>
      </c>
      <c r="Z1343" s="48" t="str">
        <f>IFERROR(INDEX('Standard Runs'!$E$11:$E$65, MATCH($L1343, 'Standard Runs'!$D$11:$D$65, 0)), "")</f>
        <v/>
      </c>
      <c r="AB1343" s="26" t="str">
        <f t="shared" si="225"/>
        <v/>
      </c>
      <c r="AC1343" s="26" t="str">
        <f t="shared" si="226"/>
        <v/>
      </c>
      <c r="AE1343" s="26" t="str">
        <f t="shared" si="227"/>
        <v/>
      </c>
      <c r="AG1343" s="26" t="str">
        <f>IF($D1343="", "", COUNTIF($D$11:$D$2510, "&gt;"&amp;$D1343)+1+COUNTIF($D$11:$D1343, $D1343)-1)</f>
        <v/>
      </c>
      <c r="AH1343" s="92" t="str">
        <f t="shared" si="228"/>
        <v/>
      </c>
      <c r="AJ1343" s="26" t="str">
        <f t="shared" si="229"/>
        <v/>
      </c>
      <c r="AK1343" s="26" t="str">
        <f t="shared" si="230"/>
        <v/>
      </c>
    </row>
    <row r="1344" spans="1:37" x14ac:dyDescent="0.25">
      <c r="A1344" s="97"/>
      <c r="B1344" s="26" t="str">
        <f t="shared" si="220"/>
        <v/>
      </c>
      <c r="C1344" s="97"/>
      <c r="D1344" s="123"/>
      <c r="E1344" s="124"/>
      <c r="F1344" s="125"/>
      <c r="G1344" s="97"/>
      <c r="H1344" s="24" t="str">
        <f>IF($E1344="", "", IFERROR(ROUND($E1344*INDEX('Intro &amp; Setup'!$BY$8:$BY$9, MATCH($E$8, 'Intro &amp; Setup'!$BX$8:$BX$9, 0)), 2), ""))</f>
        <v/>
      </c>
      <c r="I1344" s="18" t="str">
        <f>IF(OR($E1344="", $F1344=""), "", IF($E$8='Intro &amp; Setup'!$BX$9, $F1344/$E1344, IF($H$8='Intro &amp; Setup'!$BX$9, $F1344/$H1344, "")))</f>
        <v/>
      </c>
      <c r="J1344" s="21" t="str">
        <f>IF(OR($E1344="", $F1344=""), "", IF($E$8='Intro &amp; Setup'!$BX$8, $F1344/$E1344, IF($H$8='Intro &amp; Setup'!$BX$8, $F1344/$H1344, "")))</f>
        <v/>
      </c>
      <c r="K1344" s="97"/>
      <c r="L1344" s="42" t="str">
        <f t="array" ref="L1344">IF($W1344="", "", IFERROR(INDEX('Standard Runs'!$D$11:$D$65, MATCH(1, ('Standard Runs'!$F$11:$F$65&lt;=E1344)*('Standard Runs'!$G$11:$G$65&gt;=E1344), 0)), ""))</f>
        <v/>
      </c>
      <c r="M1344" s="45" t="str">
        <f t="shared" si="221"/>
        <v/>
      </c>
      <c r="N1344" s="97"/>
      <c r="O1344" s="52" t="str">
        <f t="shared" si="222"/>
        <v/>
      </c>
      <c r="P1344" s="53" t="str">
        <f>IF(OR($L1344="", $M1344=""), "", COUNTIFS($L$11:$L$2510, $L1344, $M$11:$M$2510, "&lt;"&amp;$M1344)+1+COUNTIFS($L$11:$L1344, $L1344, $M$11:$M1344, $M1344)-1)</f>
        <v/>
      </c>
      <c r="Q1344" s="97"/>
      <c r="R1344" s="57" t="str">
        <f t="array" ref="R1344">IF(OR($L1344="", $M1344=""), "", MIN(IF($L$11:$L$2510=$L1344, $M$11:$M$2510)))</f>
        <v/>
      </c>
      <c r="S1344" s="18" t="str">
        <f t="array" ref="S1344">IF(OR($L1344="", $M1344=""), "", AVERAGEIF($L$11:$L$2510, $L1344, $M$11:$M$2510))</f>
        <v/>
      </c>
      <c r="T1344" s="21" t="str">
        <f t="array" ref="T1344">IF(OR($L1344="", $M1344=""), "", MAX(IF($L$11:$L$2510=$L1344, $M$11:$M$2510)))</f>
        <v/>
      </c>
      <c r="U1344" s="97"/>
      <c r="W1344" s="26" t="str">
        <f t="shared" si="223"/>
        <v/>
      </c>
      <c r="X1344" s="26" t="str">
        <f t="shared" si="224"/>
        <v/>
      </c>
      <c r="Z1344" s="48" t="str">
        <f>IFERROR(INDEX('Standard Runs'!$E$11:$E$65, MATCH($L1344, 'Standard Runs'!$D$11:$D$65, 0)), "")</f>
        <v/>
      </c>
      <c r="AB1344" s="26" t="str">
        <f t="shared" si="225"/>
        <v/>
      </c>
      <c r="AC1344" s="26" t="str">
        <f t="shared" si="226"/>
        <v/>
      </c>
      <c r="AE1344" s="26" t="str">
        <f t="shared" si="227"/>
        <v/>
      </c>
      <c r="AG1344" s="26" t="str">
        <f>IF($D1344="", "", COUNTIF($D$11:$D$2510, "&gt;"&amp;$D1344)+1+COUNTIF($D$11:$D1344, $D1344)-1)</f>
        <v/>
      </c>
      <c r="AH1344" s="92" t="str">
        <f t="shared" si="228"/>
        <v/>
      </c>
      <c r="AJ1344" s="26" t="str">
        <f t="shared" si="229"/>
        <v/>
      </c>
      <c r="AK1344" s="26" t="str">
        <f t="shared" si="230"/>
        <v/>
      </c>
    </row>
    <row r="1345" spans="1:37" x14ac:dyDescent="0.25">
      <c r="A1345" s="97"/>
      <c r="B1345" s="26" t="str">
        <f t="shared" si="220"/>
        <v/>
      </c>
      <c r="C1345" s="97"/>
      <c r="D1345" s="123"/>
      <c r="E1345" s="124"/>
      <c r="F1345" s="125"/>
      <c r="G1345" s="97"/>
      <c r="H1345" s="24" t="str">
        <f>IF($E1345="", "", IFERROR(ROUND($E1345*INDEX('Intro &amp; Setup'!$BY$8:$BY$9, MATCH($E$8, 'Intro &amp; Setup'!$BX$8:$BX$9, 0)), 2), ""))</f>
        <v/>
      </c>
      <c r="I1345" s="18" t="str">
        <f>IF(OR($E1345="", $F1345=""), "", IF($E$8='Intro &amp; Setup'!$BX$9, $F1345/$E1345, IF($H$8='Intro &amp; Setup'!$BX$9, $F1345/$H1345, "")))</f>
        <v/>
      </c>
      <c r="J1345" s="21" t="str">
        <f>IF(OR($E1345="", $F1345=""), "", IF($E$8='Intro &amp; Setup'!$BX$8, $F1345/$E1345, IF($H$8='Intro &amp; Setup'!$BX$8, $F1345/$H1345, "")))</f>
        <v/>
      </c>
      <c r="K1345" s="97"/>
      <c r="L1345" s="42" t="str">
        <f t="array" ref="L1345">IF($W1345="", "", IFERROR(INDEX('Standard Runs'!$D$11:$D$65, MATCH(1, ('Standard Runs'!$F$11:$F$65&lt;=E1345)*('Standard Runs'!$G$11:$G$65&gt;=E1345), 0)), ""))</f>
        <v/>
      </c>
      <c r="M1345" s="45" t="str">
        <f t="shared" si="221"/>
        <v/>
      </c>
      <c r="N1345" s="97"/>
      <c r="O1345" s="52" t="str">
        <f t="shared" si="222"/>
        <v/>
      </c>
      <c r="P1345" s="53" t="str">
        <f>IF(OR($L1345="", $M1345=""), "", COUNTIFS($L$11:$L$2510, $L1345, $M$11:$M$2510, "&lt;"&amp;$M1345)+1+COUNTIFS($L$11:$L1345, $L1345, $M$11:$M1345, $M1345)-1)</f>
        <v/>
      </c>
      <c r="Q1345" s="97"/>
      <c r="R1345" s="57" t="str">
        <f t="array" ref="R1345">IF(OR($L1345="", $M1345=""), "", MIN(IF($L$11:$L$2510=$L1345, $M$11:$M$2510)))</f>
        <v/>
      </c>
      <c r="S1345" s="18" t="str">
        <f t="array" ref="S1345">IF(OR($L1345="", $M1345=""), "", AVERAGEIF($L$11:$L$2510, $L1345, $M$11:$M$2510))</f>
        <v/>
      </c>
      <c r="T1345" s="21" t="str">
        <f t="array" ref="T1345">IF(OR($L1345="", $M1345=""), "", MAX(IF($L$11:$L$2510=$L1345, $M$11:$M$2510)))</f>
        <v/>
      </c>
      <c r="U1345" s="97"/>
      <c r="W1345" s="26" t="str">
        <f t="shared" si="223"/>
        <v/>
      </c>
      <c r="X1345" s="26" t="str">
        <f t="shared" si="224"/>
        <v/>
      </c>
      <c r="Z1345" s="48" t="str">
        <f>IFERROR(INDEX('Standard Runs'!$E$11:$E$65, MATCH($L1345, 'Standard Runs'!$D$11:$D$65, 0)), "")</f>
        <v/>
      </c>
      <c r="AB1345" s="26" t="str">
        <f t="shared" si="225"/>
        <v/>
      </c>
      <c r="AC1345" s="26" t="str">
        <f t="shared" si="226"/>
        <v/>
      </c>
      <c r="AE1345" s="26" t="str">
        <f t="shared" si="227"/>
        <v/>
      </c>
      <c r="AG1345" s="26" t="str">
        <f>IF($D1345="", "", COUNTIF($D$11:$D$2510, "&gt;"&amp;$D1345)+1+COUNTIF($D$11:$D1345, $D1345)-1)</f>
        <v/>
      </c>
      <c r="AH1345" s="92" t="str">
        <f t="shared" si="228"/>
        <v/>
      </c>
      <c r="AJ1345" s="26" t="str">
        <f t="shared" si="229"/>
        <v/>
      </c>
      <c r="AK1345" s="26" t="str">
        <f t="shared" si="230"/>
        <v/>
      </c>
    </row>
    <row r="1346" spans="1:37" x14ac:dyDescent="0.25">
      <c r="A1346" s="97"/>
      <c r="B1346" s="26" t="str">
        <f t="shared" si="220"/>
        <v/>
      </c>
      <c r="C1346" s="97"/>
      <c r="D1346" s="123"/>
      <c r="E1346" s="124"/>
      <c r="F1346" s="125"/>
      <c r="G1346" s="97"/>
      <c r="H1346" s="24" t="str">
        <f>IF($E1346="", "", IFERROR(ROUND($E1346*INDEX('Intro &amp; Setup'!$BY$8:$BY$9, MATCH($E$8, 'Intro &amp; Setup'!$BX$8:$BX$9, 0)), 2), ""))</f>
        <v/>
      </c>
      <c r="I1346" s="18" t="str">
        <f>IF(OR($E1346="", $F1346=""), "", IF($E$8='Intro &amp; Setup'!$BX$9, $F1346/$E1346, IF($H$8='Intro &amp; Setup'!$BX$9, $F1346/$H1346, "")))</f>
        <v/>
      </c>
      <c r="J1346" s="21" t="str">
        <f>IF(OR($E1346="", $F1346=""), "", IF($E$8='Intro &amp; Setup'!$BX$8, $F1346/$E1346, IF($H$8='Intro &amp; Setup'!$BX$8, $F1346/$H1346, "")))</f>
        <v/>
      </c>
      <c r="K1346" s="97"/>
      <c r="L1346" s="42" t="str">
        <f t="array" ref="L1346">IF($W1346="", "", IFERROR(INDEX('Standard Runs'!$D$11:$D$65, MATCH(1, ('Standard Runs'!$F$11:$F$65&lt;=E1346)*('Standard Runs'!$G$11:$G$65&gt;=E1346), 0)), ""))</f>
        <v/>
      </c>
      <c r="M1346" s="45" t="str">
        <f t="shared" si="221"/>
        <v/>
      </c>
      <c r="N1346" s="97"/>
      <c r="O1346" s="52" t="str">
        <f t="shared" si="222"/>
        <v/>
      </c>
      <c r="P1346" s="53" t="str">
        <f>IF(OR($L1346="", $M1346=""), "", COUNTIFS($L$11:$L$2510, $L1346, $M$11:$M$2510, "&lt;"&amp;$M1346)+1+COUNTIFS($L$11:$L1346, $L1346, $M$11:$M1346, $M1346)-1)</f>
        <v/>
      </c>
      <c r="Q1346" s="97"/>
      <c r="R1346" s="57" t="str">
        <f t="array" ref="R1346">IF(OR($L1346="", $M1346=""), "", MIN(IF($L$11:$L$2510=$L1346, $M$11:$M$2510)))</f>
        <v/>
      </c>
      <c r="S1346" s="18" t="str">
        <f t="array" ref="S1346">IF(OR($L1346="", $M1346=""), "", AVERAGEIF($L$11:$L$2510, $L1346, $M$11:$M$2510))</f>
        <v/>
      </c>
      <c r="T1346" s="21" t="str">
        <f t="array" ref="T1346">IF(OR($L1346="", $M1346=""), "", MAX(IF($L$11:$L$2510=$L1346, $M$11:$M$2510)))</f>
        <v/>
      </c>
      <c r="U1346" s="97"/>
      <c r="W1346" s="26" t="str">
        <f t="shared" si="223"/>
        <v/>
      </c>
      <c r="X1346" s="26" t="str">
        <f t="shared" si="224"/>
        <v/>
      </c>
      <c r="Z1346" s="48" t="str">
        <f>IFERROR(INDEX('Standard Runs'!$E$11:$E$65, MATCH($L1346, 'Standard Runs'!$D$11:$D$65, 0)), "")</f>
        <v/>
      </c>
      <c r="AB1346" s="26" t="str">
        <f t="shared" si="225"/>
        <v/>
      </c>
      <c r="AC1346" s="26" t="str">
        <f t="shared" si="226"/>
        <v/>
      </c>
      <c r="AE1346" s="26" t="str">
        <f t="shared" si="227"/>
        <v/>
      </c>
      <c r="AG1346" s="26" t="str">
        <f>IF($D1346="", "", COUNTIF($D$11:$D$2510, "&gt;"&amp;$D1346)+1+COUNTIF($D$11:$D1346, $D1346)-1)</f>
        <v/>
      </c>
      <c r="AH1346" s="92" t="str">
        <f t="shared" si="228"/>
        <v/>
      </c>
      <c r="AJ1346" s="26" t="str">
        <f t="shared" si="229"/>
        <v/>
      </c>
      <c r="AK1346" s="26" t="str">
        <f t="shared" si="230"/>
        <v/>
      </c>
    </row>
    <row r="1347" spans="1:37" x14ac:dyDescent="0.25">
      <c r="A1347" s="97"/>
      <c r="B1347" s="26" t="str">
        <f t="shared" si="220"/>
        <v/>
      </c>
      <c r="C1347" s="97"/>
      <c r="D1347" s="123"/>
      <c r="E1347" s="124"/>
      <c r="F1347" s="125"/>
      <c r="G1347" s="97"/>
      <c r="H1347" s="24" t="str">
        <f>IF($E1347="", "", IFERROR(ROUND($E1347*INDEX('Intro &amp; Setup'!$BY$8:$BY$9, MATCH($E$8, 'Intro &amp; Setup'!$BX$8:$BX$9, 0)), 2), ""))</f>
        <v/>
      </c>
      <c r="I1347" s="18" t="str">
        <f>IF(OR($E1347="", $F1347=""), "", IF($E$8='Intro &amp; Setup'!$BX$9, $F1347/$E1347, IF($H$8='Intro &amp; Setup'!$BX$9, $F1347/$H1347, "")))</f>
        <v/>
      </c>
      <c r="J1347" s="21" t="str">
        <f>IF(OR($E1347="", $F1347=""), "", IF($E$8='Intro &amp; Setup'!$BX$8, $F1347/$E1347, IF($H$8='Intro &amp; Setup'!$BX$8, $F1347/$H1347, "")))</f>
        <v/>
      </c>
      <c r="K1347" s="97"/>
      <c r="L1347" s="42" t="str">
        <f t="array" ref="L1347">IF($W1347="", "", IFERROR(INDEX('Standard Runs'!$D$11:$D$65, MATCH(1, ('Standard Runs'!$F$11:$F$65&lt;=E1347)*('Standard Runs'!$G$11:$G$65&gt;=E1347), 0)), ""))</f>
        <v/>
      </c>
      <c r="M1347" s="45" t="str">
        <f t="shared" si="221"/>
        <v/>
      </c>
      <c r="N1347" s="97"/>
      <c r="O1347" s="52" t="str">
        <f t="shared" si="222"/>
        <v/>
      </c>
      <c r="P1347" s="53" t="str">
        <f>IF(OR($L1347="", $M1347=""), "", COUNTIFS($L$11:$L$2510, $L1347, $M$11:$M$2510, "&lt;"&amp;$M1347)+1+COUNTIFS($L$11:$L1347, $L1347, $M$11:$M1347, $M1347)-1)</f>
        <v/>
      </c>
      <c r="Q1347" s="97"/>
      <c r="R1347" s="57" t="str">
        <f t="array" ref="R1347">IF(OR($L1347="", $M1347=""), "", MIN(IF($L$11:$L$2510=$L1347, $M$11:$M$2510)))</f>
        <v/>
      </c>
      <c r="S1347" s="18" t="str">
        <f t="array" ref="S1347">IF(OR($L1347="", $M1347=""), "", AVERAGEIF($L$11:$L$2510, $L1347, $M$11:$M$2510))</f>
        <v/>
      </c>
      <c r="T1347" s="21" t="str">
        <f t="array" ref="T1347">IF(OR($L1347="", $M1347=""), "", MAX(IF($L$11:$L$2510=$L1347, $M$11:$M$2510)))</f>
        <v/>
      </c>
      <c r="U1347" s="97"/>
      <c r="W1347" s="26" t="str">
        <f t="shared" si="223"/>
        <v/>
      </c>
      <c r="X1347" s="26" t="str">
        <f t="shared" si="224"/>
        <v/>
      </c>
      <c r="Z1347" s="48" t="str">
        <f>IFERROR(INDEX('Standard Runs'!$E$11:$E$65, MATCH($L1347, 'Standard Runs'!$D$11:$D$65, 0)), "")</f>
        <v/>
      </c>
      <c r="AB1347" s="26" t="str">
        <f t="shared" si="225"/>
        <v/>
      </c>
      <c r="AC1347" s="26" t="str">
        <f t="shared" si="226"/>
        <v/>
      </c>
      <c r="AE1347" s="26" t="str">
        <f t="shared" si="227"/>
        <v/>
      </c>
      <c r="AG1347" s="26" t="str">
        <f>IF($D1347="", "", COUNTIF($D$11:$D$2510, "&gt;"&amp;$D1347)+1+COUNTIF($D$11:$D1347, $D1347)-1)</f>
        <v/>
      </c>
      <c r="AH1347" s="92" t="str">
        <f t="shared" si="228"/>
        <v/>
      </c>
      <c r="AJ1347" s="26" t="str">
        <f t="shared" si="229"/>
        <v/>
      </c>
      <c r="AK1347" s="26" t="str">
        <f t="shared" si="230"/>
        <v/>
      </c>
    </row>
    <row r="1348" spans="1:37" x14ac:dyDescent="0.25">
      <c r="A1348" s="97"/>
      <c r="B1348" s="26" t="str">
        <f t="shared" si="220"/>
        <v/>
      </c>
      <c r="C1348" s="97"/>
      <c r="D1348" s="123"/>
      <c r="E1348" s="124"/>
      <c r="F1348" s="125"/>
      <c r="G1348" s="97"/>
      <c r="H1348" s="24" t="str">
        <f>IF($E1348="", "", IFERROR(ROUND($E1348*INDEX('Intro &amp; Setup'!$BY$8:$BY$9, MATCH($E$8, 'Intro &amp; Setup'!$BX$8:$BX$9, 0)), 2), ""))</f>
        <v/>
      </c>
      <c r="I1348" s="18" t="str">
        <f>IF(OR($E1348="", $F1348=""), "", IF($E$8='Intro &amp; Setup'!$BX$9, $F1348/$E1348, IF($H$8='Intro &amp; Setup'!$BX$9, $F1348/$H1348, "")))</f>
        <v/>
      </c>
      <c r="J1348" s="21" t="str">
        <f>IF(OR($E1348="", $F1348=""), "", IF($E$8='Intro &amp; Setup'!$BX$8, $F1348/$E1348, IF($H$8='Intro &amp; Setup'!$BX$8, $F1348/$H1348, "")))</f>
        <v/>
      </c>
      <c r="K1348" s="97"/>
      <c r="L1348" s="42" t="str">
        <f t="array" ref="L1348">IF($W1348="", "", IFERROR(INDEX('Standard Runs'!$D$11:$D$65, MATCH(1, ('Standard Runs'!$F$11:$F$65&lt;=E1348)*('Standard Runs'!$G$11:$G$65&gt;=E1348), 0)), ""))</f>
        <v/>
      </c>
      <c r="M1348" s="45" t="str">
        <f t="shared" si="221"/>
        <v/>
      </c>
      <c r="N1348" s="97"/>
      <c r="O1348" s="52" t="str">
        <f t="shared" si="222"/>
        <v/>
      </c>
      <c r="P1348" s="53" t="str">
        <f>IF(OR($L1348="", $M1348=""), "", COUNTIFS($L$11:$L$2510, $L1348, $M$11:$M$2510, "&lt;"&amp;$M1348)+1+COUNTIFS($L$11:$L1348, $L1348, $M$11:$M1348, $M1348)-1)</f>
        <v/>
      </c>
      <c r="Q1348" s="97"/>
      <c r="R1348" s="57" t="str">
        <f t="array" ref="R1348">IF(OR($L1348="", $M1348=""), "", MIN(IF($L$11:$L$2510=$L1348, $M$11:$M$2510)))</f>
        <v/>
      </c>
      <c r="S1348" s="18" t="str">
        <f t="array" ref="S1348">IF(OR($L1348="", $M1348=""), "", AVERAGEIF($L$11:$L$2510, $L1348, $M$11:$M$2510))</f>
        <v/>
      </c>
      <c r="T1348" s="21" t="str">
        <f t="array" ref="T1348">IF(OR($L1348="", $M1348=""), "", MAX(IF($L$11:$L$2510=$L1348, $M$11:$M$2510)))</f>
        <v/>
      </c>
      <c r="U1348" s="97"/>
      <c r="W1348" s="26" t="str">
        <f t="shared" si="223"/>
        <v/>
      </c>
      <c r="X1348" s="26" t="str">
        <f t="shared" si="224"/>
        <v/>
      </c>
      <c r="Z1348" s="48" t="str">
        <f>IFERROR(INDEX('Standard Runs'!$E$11:$E$65, MATCH($L1348, 'Standard Runs'!$D$11:$D$65, 0)), "")</f>
        <v/>
      </c>
      <c r="AB1348" s="26" t="str">
        <f t="shared" si="225"/>
        <v/>
      </c>
      <c r="AC1348" s="26" t="str">
        <f t="shared" si="226"/>
        <v/>
      </c>
      <c r="AE1348" s="26" t="str">
        <f t="shared" si="227"/>
        <v/>
      </c>
      <c r="AG1348" s="26" t="str">
        <f>IF($D1348="", "", COUNTIF($D$11:$D$2510, "&gt;"&amp;$D1348)+1+COUNTIF($D$11:$D1348, $D1348)-1)</f>
        <v/>
      </c>
      <c r="AH1348" s="92" t="str">
        <f t="shared" si="228"/>
        <v/>
      </c>
      <c r="AJ1348" s="26" t="str">
        <f t="shared" si="229"/>
        <v/>
      </c>
      <c r="AK1348" s="26" t="str">
        <f t="shared" si="230"/>
        <v/>
      </c>
    </row>
    <row r="1349" spans="1:37" x14ac:dyDescent="0.25">
      <c r="A1349" s="97"/>
      <c r="B1349" s="26" t="str">
        <f t="shared" si="220"/>
        <v/>
      </c>
      <c r="C1349" s="97"/>
      <c r="D1349" s="123"/>
      <c r="E1349" s="124"/>
      <c r="F1349" s="125"/>
      <c r="G1349" s="97"/>
      <c r="H1349" s="24" t="str">
        <f>IF($E1349="", "", IFERROR(ROUND($E1349*INDEX('Intro &amp; Setup'!$BY$8:$BY$9, MATCH($E$8, 'Intro &amp; Setup'!$BX$8:$BX$9, 0)), 2), ""))</f>
        <v/>
      </c>
      <c r="I1349" s="18" t="str">
        <f>IF(OR($E1349="", $F1349=""), "", IF($E$8='Intro &amp; Setup'!$BX$9, $F1349/$E1349, IF($H$8='Intro &amp; Setup'!$BX$9, $F1349/$H1349, "")))</f>
        <v/>
      </c>
      <c r="J1349" s="21" t="str">
        <f>IF(OR($E1349="", $F1349=""), "", IF($E$8='Intro &amp; Setup'!$BX$8, $F1349/$E1349, IF($H$8='Intro &amp; Setup'!$BX$8, $F1349/$H1349, "")))</f>
        <v/>
      </c>
      <c r="K1349" s="97"/>
      <c r="L1349" s="42" t="str">
        <f t="array" ref="L1349">IF($W1349="", "", IFERROR(INDEX('Standard Runs'!$D$11:$D$65, MATCH(1, ('Standard Runs'!$F$11:$F$65&lt;=E1349)*('Standard Runs'!$G$11:$G$65&gt;=E1349), 0)), ""))</f>
        <v/>
      </c>
      <c r="M1349" s="45" t="str">
        <f t="shared" si="221"/>
        <v/>
      </c>
      <c r="N1349" s="97"/>
      <c r="O1349" s="52" t="str">
        <f t="shared" si="222"/>
        <v/>
      </c>
      <c r="P1349" s="53" t="str">
        <f>IF(OR($L1349="", $M1349=""), "", COUNTIFS($L$11:$L$2510, $L1349, $M$11:$M$2510, "&lt;"&amp;$M1349)+1+COUNTIFS($L$11:$L1349, $L1349, $M$11:$M1349, $M1349)-1)</f>
        <v/>
      </c>
      <c r="Q1349" s="97"/>
      <c r="R1349" s="57" t="str">
        <f t="array" ref="R1349">IF(OR($L1349="", $M1349=""), "", MIN(IF($L$11:$L$2510=$L1349, $M$11:$M$2510)))</f>
        <v/>
      </c>
      <c r="S1349" s="18" t="str">
        <f t="array" ref="S1349">IF(OR($L1349="", $M1349=""), "", AVERAGEIF($L$11:$L$2510, $L1349, $M$11:$M$2510))</f>
        <v/>
      </c>
      <c r="T1349" s="21" t="str">
        <f t="array" ref="T1349">IF(OR($L1349="", $M1349=""), "", MAX(IF($L$11:$L$2510=$L1349, $M$11:$M$2510)))</f>
        <v/>
      </c>
      <c r="U1349" s="97"/>
      <c r="W1349" s="26" t="str">
        <f t="shared" si="223"/>
        <v/>
      </c>
      <c r="X1349" s="26" t="str">
        <f t="shared" si="224"/>
        <v/>
      </c>
      <c r="Z1349" s="48" t="str">
        <f>IFERROR(INDEX('Standard Runs'!$E$11:$E$65, MATCH($L1349, 'Standard Runs'!$D$11:$D$65, 0)), "")</f>
        <v/>
      </c>
      <c r="AB1349" s="26" t="str">
        <f t="shared" si="225"/>
        <v/>
      </c>
      <c r="AC1349" s="26" t="str">
        <f t="shared" si="226"/>
        <v/>
      </c>
      <c r="AE1349" s="26" t="str">
        <f t="shared" si="227"/>
        <v/>
      </c>
      <c r="AG1349" s="26" t="str">
        <f>IF($D1349="", "", COUNTIF($D$11:$D$2510, "&gt;"&amp;$D1349)+1+COUNTIF($D$11:$D1349, $D1349)-1)</f>
        <v/>
      </c>
      <c r="AH1349" s="92" t="str">
        <f t="shared" si="228"/>
        <v/>
      </c>
      <c r="AJ1349" s="26" t="str">
        <f t="shared" si="229"/>
        <v/>
      </c>
      <c r="AK1349" s="26" t="str">
        <f t="shared" si="230"/>
        <v/>
      </c>
    </row>
    <row r="1350" spans="1:37" x14ac:dyDescent="0.25">
      <c r="A1350" s="97"/>
      <c r="B1350" s="26" t="str">
        <f t="shared" si="220"/>
        <v/>
      </c>
      <c r="C1350" s="97"/>
      <c r="D1350" s="123"/>
      <c r="E1350" s="124"/>
      <c r="F1350" s="125"/>
      <c r="G1350" s="97"/>
      <c r="H1350" s="24" t="str">
        <f>IF($E1350="", "", IFERROR(ROUND($E1350*INDEX('Intro &amp; Setup'!$BY$8:$BY$9, MATCH($E$8, 'Intro &amp; Setup'!$BX$8:$BX$9, 0)), 2), ""))</f>
        <v/>
      </c>
      <c r="I1350" s="18" t="str">
        <f>IF(OR($E1350="", $F1350=""), "", IF($E$8='Intro &amp; Setup'!$BX$9, $F1350/$E1350, IF($H$8='Intro &amp; Setup'!$BX$9, $F1350/$H1350, "")))</f>
        <v/>
      </c>
      <c r="J1350" s="21" t="str">
        <f>IF(OR($E1350="", $F1350=""), "", IF($E$8='Intro &amp; Setup'!$BX$8, $F1350/$E1350, IF($H$8='Intro &amp; Setup'!$BX$8, $F1350/$H1350, "")))</f>
        <v/>
      </c>
      <c r="K1350" s="97"/>
      <c r="L1350" s="42" t="str">
        <f t="array" ref="L1350">IF($W1350="", "", IFERROR(INDEX('Standard Runs'!$D$11:$D$65, MATCH(1, ('Standard Runs'!$F$11:$F$65&lt;=E1350)*('Standard Runs'!$G$11:$G$65&gt;=E1350), 0)), ""))</f>
        <v/>
      </c>
      <c r="M1350" s="45" t="str">
        <f t="shared" si="221"/>
        <v/>
      </c>
      <c r="N1350" s="97"/>
      <c r="O1350" s="52" t="str">
        <f t="shared" si="222"/>
        <v/>
      </c>
      <c r="P1350" s="53" t="str">
        <f>IF(OR($L1350="", $M1350=""), "", COUNTIFS($L$11:$L$2510, $L1350, $M$11:$M$2510, "&lt;"&amp;$M1350)+1+COUNTIFS($L$11:$L1350, $L1350, $M$11:$M1350, $M1350)-1)</f>
        <v/>
      </c>
      <c r="Q1350" s="97"/>
      <c r="R1350" s="57" t="str">
        <f t="array" ref="R1350">IF(OR($L1350="", $M1350=""), "", MIN(IF($L$11:$L$2510=$L1350, $M$11:$M$2510)))</f>
        <v/>
      </c>
      <c r="S1350" s="18" t="str">
        <f t="array" ref="S1350">IF(OR($L1350="", $M1350=""), "", AVERAGEIF($L$11:$L$2510, $L1350, $M$11:$M$2510))</f>
        <v/>
      </c>
      <c r="T1350" s="21" t="str">
        <f t="array" ref="T1350">IF(OR($L1350="", $M1350=""), "", MAX(IF($L$11:$L$2510=$L1350, $M$11:$M$2510)))</f>
        <v/>
      </c>
      <c r="U1350" s="97"/>
      <c r="W1350" s="26" t="str">
        <f t="shared" si="223"/>
        <v/>
      </c>
      <c r="X1350" s="26" t="str">
        <f t="shared" si="224"/>
        <v/>
      </c>
      <c r="Z1350" s="48" t="str">
        <f>IFERROR(INDEX('Standard Runs'!$E$11:$E$65, MATCH($L1350, 'Standard Runs'!$D$11:$D$65, 0)), "")</f>
        <v/>
      </c>
      <c r="AB1350" s="26" t="str">
        <f t="shared" si="225"/>
        <v/>
      </c>
      <c r="AC1350" s="26" t="str">
        <f t="shared" si="226"/>
        <v/>
      </c>
      <c r="AE1350" s="26" t="str">
        <f t="shared" si="227"/>
        <v/>
      </c>
      <c r="AG1350" s="26" t="str">
        <f>IF($D1350="", "", COUNTIF($D$11:$D$2510, "&gt;"&amp;$D1350)+1+COUNTIF($D$11:$D1350, $D1350)-1)</f>
        <v/>
      </c>
      <c r="AH1350" s="92" t="str">
        <f t="shared" si="228"/>
        <v/>
      </c>
      <c r="AJ1350" s="26" t="str">
        <f t="shared" si="229"/>
        <v/>
      </c>
      <c r="AK1350" s="26" t="str">
        <f t="shared" si="230"/>
        <v/>
      </c>
    </row>
    <row r="1351" spans="1:37" x14ac:dyDescent="0.25">
      <c r="A1351" s="97"/>
      <c r="B1351" s="26" t="str">
        <f t="shared" si="220"/>
        <v/>
      </c>
      <c r="C1351" s="97"/>
      <c r="D1351" s="123"/>
      <c r="E1351" s="124"/>
      <c r="F1351" s="125"/>
      <c r="G1351" s="97"/>
      <c r="H1351" s="24" t="str">
        <f>IF($E1351="", "", IFERROR(ROUND($E1351*INDEX('Intro &amp; Setup'!$BY$8:$BY$9, MATCH($E$8, 'Intro &amp; Setup'!$BX$8:$BX$9, 0)), 2), ""))</f>
        <v/>
      </c>
      <c r="I1351" s="18" t="str">
        <f>IF(OR($E1351="", $F1351=""), "", IF($E$8='Intro &amp; Setup'!$BX$9, $F1351/$E1351, IF($H$8='Intro &amp; Setup'!$BX$9, $F1351/$H1351, "")))</f>
        <v/>
      </c>
      <c r="J1351" s="21" t="str">
        <f>IF(OR($E1351="", $F1351=""), "", IF($E$8='Intro &amp; Setup'!$BX$8, $F1351/$E1351, IF($H$8='Intro &amp; Setup'!$BX$8, $F1351/$H1351, "")))</f>
        <v/>
      </c>
      <c r="K1351" s="97"/>
      <c r="L1351" s="42" t="str">
        <f t="array" ref="L1351">IF($W1351="", "", IFERROR(INDEX('Standard Runs'!$D$11:$D$65, MATCH(1, ('Standard Runs'!$F$11:$F$65&lt;=E1351)*('Standard Runs'!$G$11:$G$65&gt;=E1351), 0)), ""))</f>
        <v/>
      </c>
      <c r="M1351" s="45" t="str">
        <f t="shared" si="221"/>
        <v/>
      </c>
      <c r="N1351" s="97"/>
      <c r="O1351" s="52" t="str">
        <f t="shared" si="222"/>
        <v/>
      </c>
      <c r="P1351" s="53" t="str">
        <f>IF(OR($L1351="", $M1351=""), "", COUNTIFS($L$11:$L$2510, $L1351, $M$11:$M$2510, "&lt;"&amp;$M1351)+1+COUNTIFS($L$11:$L1351, $L1351, $M$11:$M1351, $M1351)-1)</f>
        <v/>
      </c>
      <c r="Q1351" s="97"/>
      <c r="R1351" s="57" t="str">
        <f t="array" ref="R1351">IF(OR($L1351="", $M1351=""), "", MIN(IF($L$11:$L$2510=$L1351, $M$11:$M$2510)))</f>
        <v/>
      </c>
      <c r="S1351" s="18" t="str">
        <f t="array" ref="S1351">IF(OR($L1351="", $M1351=""), "", AVERAGEIF($L$11:$L$2510, $L1351, $M$11:$M$2510))</f>
        <v/>
      </c>
      <c r="T1351" s="21" t="str">
        <f t="array" ref="T1351">IF(OR($L1351="", $M1351=""), "", MAX(IF($L$11:$L$2510=$L1351, $M$11:$M$2510)))</f>
        <v/>
      </c>
      <c r="U1351" s="97"/>
      <c r="W1351" s="26" t="str">
        <f t="shared" si="223"/>
        <v/>
      </c>
      <c r="X1351" s="26" t="str">
        <f t="shared" si="224"/>
        <v/>
      </c>
      <c r="Z1351" s="48" t="str">
        <f>IFERROR(INDEX('Standard Runs'!$E$11:$E$65, MATCH($L1351, 'Standard Runs'!$D$11:$D$65, 0)), "")</f>
        <v/>
      </c>
      <c r="AB1351" s="26" t="str">
        <f t="shared" si="225"/>
        <v/>
      </c>
      <c r="AC1351" s="26" t="str">
        <f t="shared" si="226"/>
        <v/>
      </c>
      <c r="AE1351" s="26" t="str">
        <f t="shared" si="227"/>
        <v/>
      </c>
      <c r="AG1351" s="26" t="str">
        <f>IF($D1351="", "", COUNTIF($D$11:$D$2510, "&gt;"&amp;$D1351)+1+COUNTIF($D$11:$D1351, $D1351)-1)</f>
        <v/>
      </c>
      <c r="AH1351" s="92" t="str">
        <f t="shared" si="228"/>
        <v/>
      </c>
      <c r="AJ1351" s="26" t="str">
        <f t="shared" si="229"/>
        <v/>
      </c>
      <c r="AK1351" s="26" t="str">
        <f t="shared" si="230"/>
        <v/>
      </c>
    </row>
    <row r="1352" spans="1:37" x14ac:dyDescent="0.25">
      <c r="A1352" s="97"/>
      <c r="B1352" s="26" t="str">
        <f t="shared" si="220"/>
        <v/>
      </c>
      <c r="C1352" s="97"/>
      <c r="D1352" s="123"/>
      <c r="E1352" s="124"/>
      <c r="F1352" s="125"/>
      <c r="G1352" s="97"/>
      <c r="H1352" s="24" t="str">
        <f>IF($E1352="", "", IFERROR(ROUND($E1352*INDEX('Intro &amp; Setup'!$BY$8:$BY$9, MATCH($E$8, 'Intro &amp; Setup'!$BX$8:$BX$9, 0)), 2), ""))</f>
        <v/>
      </c>
      <c r="I1352" s="18" t="str">
        <f>IF(OR($E1352="", $F1352=""), "", IF($E$8='Intro &amp; Setup'!$BX$9, $F1352/$E1352, IF($H$8='Intro &amp; Setup'!$BX$9, $F1352/$H1352, "")))</f>
        <v/>
      </c>
      <c r="J1352" s="21" t="str">
        <f>IF(OR($E1352="", $F1352=""), "", IF($E$8='Intro &amp; Setup'!$BX$8, $F1352/$E1352, IF($H$8='Intro &amp; Setup'!$BX$8, $F1352/$H1352, "")))</f>
        <v/>
      </c>
      <c r="K1352" s="97"/>
      <c r="L1352" s="42" t="str">
        <f t="array" ref="L1352">IF($W1352="", "", IFERROR(INDEX('Standard Runs'!$D$11:$D$65, MATCH(1, ('Standard Runs'!$F$11:$F$65&lt;=E1352)*('Standard Runs'!$G$11:$G$65&gt;=E1352), 0)), ""))</f>
        <v/>
      </c>
      <c r="M1352" s="45" t="str">
        <f t="shared" si="221"/>
        <v/>
      </c>
      <c r="N1352" s="97"/>
      <c r="O1352" s="52" t="str">
        <f t="shared" si="222"/>
        <v/>
      </c>
      <c r="P1352" s="53" t="str">
        <f>IF(OR($L1352="", $M1352=""), "", COUNTIFS($L$11:$L$2510, $L1352, $M$11:$M$2510, "&lt;"&amp;$M1352)+1+COUNTIFS($L$11:$L1352, $L1352, $M$11:$M1352, $M1352)-1)</f>
        <v/>
      </c>
      <c r="Q1352" s="97"/>
      <c r="R1352" s="57" t="str">
        <f t="array" ref="R1352">IF(OR($L1352="", $M1352=""), "", MIN(IF($L$11:$L$2510=$L1352, $M$11:$M$2510)))</f>
        <v/>
      </c>
      <c r="S1352" s="18" t="str">
        <f t="array" ref="S1352">IF(OR($L1352="", $M1352=""), "", AVERAGEIF($L$11:$L$2510, $L1352, $M$11:$M$2510))</f>
        <v/>
      </c>
      <c r="T1352" s="21" t="str">
        <f t="array" ref="T1352">IF(OR($L1352="", $M1352=""), "", MAX(IF($L$11:$L$2510=$L1352, $M$11:$M$2510)))</f>
        <v/>
      </c>
      <c r="U1352" s="97"/>
      <c r="W1352" s="26" t="str">
        <f t="shared" si="223"/>
        <v/>
      </c>
      <c r="X1352" s="26" t="str">
        <f t="shared" si="224"/>
        <v/>
      </c>
      <c r="Z1352" s="48" t="str">
        <f>IFERROR(INDEX('Standard Runs'!$E$11:$E$65, MATCH($L1352, 'Standard Runs'!$D$11:$D$65, 0)), "")</f>
        <v/>
      </c>
      <c r="AB1352" s="26" t="str">
        <f t="shared" si="225"/>
        <v/>
      </c>
      <c r="AC1352" s="26" t="str">
        <f t="shared" si="226"/>
        <v/>
      </c>
      <c r="AE1352" s="26" t="str">
        <f t="shared" si="227"/>
        <v/>
      </c>
      <c r="AG1352" s="26" t="str">
        <f>IF($D1352="", "", COUNTIF($D$11:$D$2510, "&gt;"&amp;$D1352)+1+COUNTIF($D$11:$D1352, $D1352)-1)</f>
        <v/>
      </c>
      <c r="AH1352" s="92" t="str">
        <f t="shared" si="228"/>
        <v/>
      </c>
      <c r="AJ1352" s="26" t="str">
        <f t="shared" si="229"/>
        <v/>
      </c>
      <c r="AK1352" s="26" t="str">
        <f t="shared" si="230"/>
        <v/>
      </c>
    </row>
    <row r="1353" spans="1:37" x14ac:dyDescent="0.25">
      <c r="A1353" s="97"/>
      <c r="B1353" s="26" t="str">
        <f t="shared" si="220"/>
        <v/>
      </c>
      <c r="C1353" s="97"/>
      <c r="D1353" s="123"/>
      <c r="E1353" s="124"/>
      <c r="F1353" s="125"/>
      <c r="G1353" s="97"/>
      <c r="H1353" s="24" t="str">
        <f>IF($E1353="", "", IFERROR(ROUND($E1353*INDEX('Intro &amp; Setup'!$BY$8:$BY$9, MATCH($E$8, 'Intro &amp; Setup'!$BX$8:$BX$9, 0)), 2), ""))</f>
        <v/>
      </c>
      <c r="I1353" s="18" t="str">
        <f>IF(OR($E1353="", $F1353=""), "", IF($E$8='Intro &amp; Setup'!$BX$9, $F1353/$E1353, IF($H$8='Intro &amp; Setup'!$BX$9, $F1353/$H1353, "")))</f>
        <v/>
      </c>
      <c r="J1353" s="21" t="str">
        <f>IF(OR($E1353="", $F1353=""), "", IF($E$8='Intro &amp; Setup'!$BX$8, $F1353/$E1353, IF($H$8='Intro &amp; Setup'!$BX$8, $F1353/$H1353, "")))</f>
        <v/>
      </c>
      <c r="K1353" s="97"/>
      <c r="L1353" s="42" t="str">
        <f t="array" ref="L1353">IF($W1353="", "", IFERROR(INDEX('Standard Runs'!$D$11:$D$65, MATCH(1, ('Standard Runs'!$F$11:$F$65&lt;=E1353)*('Standard Runs'!$G$11:$G$65&gt;=E1353), 0)), ""))</f>
        <v/>
      </c>
      <c r="M1353" s="45" t="str">
        <f t="shared" si="221"/>
        <v/>
      </c>
      <c r="N1353" s="97"/>
      <c r="O1353" s="52" t="str">
        <f t="shared" si="222"/>
        <v/>
      </c>
      <c r="P1353" s="53" t="str">
        <f>IF(OR($L1353="", $M1353=""), "", COUNTIFS($L$11:$L$2510, $L1353, $M$11:$M$2510, "&lt;"&amp;$M1353)+1+COUNTIFS($L$11:$L1353, $L1353, $M$11:$M1353, $M1353)-1)</f>
        <v/>
      </c>
      <c r="Q1353" s="97"/>
      <c r="R1353" s="57" t="str">
        <f t="array" ref="R1353">IF(OR($L1353="", $M1353=""), "", MIN(IF($L$11:$L$2510=$L1353, $M$11:$M$2510)))</f>
        <v/>
      </c>
      <c r="S1353" s="18" t="str">
        <f t="array" ref="S1353">IF(OR($L1353="", $M1353=""), "", AVERAGEIF($L$11:$L$2510, $L1353, $M$11:$M$2510))</f>
        <v/>
      </c>
      <c r="T1353" s="21" t="str">
        <f t="array" ref="T1353">IF(OR($L1353="", $M1353=""), "", MAX(IF($L$11:$L$2510=$L1353, $M$11:$M$2510)))</f>
        <v/>
      </c>
      <c r="U1353" s="97"/>
      <c r="W1353" s="26" t="str">
        <f t="shared" si="223"/>
        <v/>
      </c>
      <c r="X1353" s="26" t="str">
        <f t="shared" si="224"/>
        <v/>
      </c>
      <c r="Z1353" s="48" t="str">
        <f>IFERROR(INDEX('Standard Runs'!$E$11:$E$65, MATCH($L1353, 'Standard Runs'!$D$11:$D$65, 0)), "")</f>
        <v/>
      </c>
      <c r="AB1353" s="26" t="str">
        <f t="shared" si="225"/>
        <v/>
      </c>
      <c r="AC1353" s="26" t="str">
        <f t="shared" si="226"/>
        <v/>
      </c>
      <c r="AE1353" s="26" t="str">
        <f t="shared" si="227"/>
        <v/>
      </c>
      <c r="AG1353" s="26" t="str">
        <f>IF($D1353="", "", COUNTIF($D$11:$D$2510, "&gt;"&amp;$D1353)+1+COUNTIF($D$11:$D1353, $D1353)-1)</f>
        <v/>
      </c>
      <c r="AH1353" s="92" t="str">
        <f t="shared" si="228"/>
        <v/>
      </c>
      <c r="AJ1353" s="26" t="str">
        <f t="shared" si="229"/>
        <v/>
      </c>
      <c r="AK1353" s="26" t="str">
        <f t="shared" si="230"/>
        <v/>
      </c>
    </row>
    <row r="1354" spans="1:37" x14ac:dyDescent="0.25">
      <c r="A1354" s="97"/>
      <c r="B1354" s="26" t="str">
        <f t="shared" si="220"/>
        <v/>
      </c>
      <c r="C1354" s="97"/>
      <c r="D1354" s="123"/>
      <c r="E1354" s="124"/>
      <c r="F1354" s="125"/>
      <c r="G1354" s="97"/>
      <c r="H1354" s="24" t="str">
        <f>IF($E1354="", "", IFERROR(ROUND($E1354*INDEX('Intro &amp; Setup'!$BY$8:$BY$9, MATCH($E$8, 'Intro &amp; Setup'!$BX$8:$BX$9, 0)), 2), ""))</f>
        <v/>
      </c>
      <c r="I1354" s="18" t="str">
        <f>IF(OR($E1354="", $F1354=""), "", IF($E$8='Intro &amp; Setup'!$BX$9, $F1354/$E1354, IF($H$8='Intro &amp; Setup'!$BX$9, $F1354/$H1354, "")))</f>
        <v/>
      </c>
      <c r="J1354" s="21" t="str">
        <f>IF(OR($E1354="", $F1354=""), "", IF($E$8='Intro &amp; Setup'!$BX$8, $F1354/$E1354, IF($H$8='Intro &amp; Setup'!$BX$8, $F1354/$H1354, "")))</f>
        <v/>
      </c>
      <c r="K1354" s="97"/>
      <c r="L1354" s="42" t="str">
        <f t="array" ref="L1354">IF($W1354="", "", IFERROR(INDEX('Standard Runs'!$D$11:$D$65, MATCH(1, ('Standard Runs'!$F$11:$F$65&lt;=E1354)*('Standard Runs'!$G$11:$G$65&gt;=E1354), 0)), ""))</f>
        <v/>
      </c>
      <c r="M1354" s="45" t="str">
        <f t="shared" si="221"/>
        <v/>
      </c>
      <c r="N1354" s="97"/>
      <c r="O1354" s="52" t="str">
        <f t="shared" si="222"/>
        <v/>
      </c>
      <c r="P1354" s="53" t="str">
        <f>IF(OR($L1354="", $M1354=""), "", COUNTIFS($L$11:$L$2510, $L1354, $M$11:$M$2510, "&lt;"&amp;$M1354)+1+COUNTIFS($L$11:$L1354, $L1354, $M$11:$M1354, $M1354)-1)</f>
        <v/>
      </c>
      <c r="Q1354" s="97"/>
      <c r="R1354" s="57" t="str">
        <f t="array" ref="R1354">IF(OR($L1354="", $M1354=""), "", MIN(IF($L$11:$L$2510=$L1354, $M$11:$M$2510)))</f>
        <v/>
      </c>
      <c r="S1354" s="18" t="str">
        <f t="array" ref="S1354">IF(OR($L1354="", $M1354=""), "", AVERAGEIF($L$11:$L$2510, $L1354, $M$11:$M$2510))</f>
        <v/>
      </c>
      <c r="T1354" s="21" t="str">
        <f t="array" ref="T1354">IF(OR($L1354="", $M1354=""), "", MAX(IF($L$11:$L$2510=$L1354, $M$11:$M$2510)))</f>
        <v/>
      </c>
      <c r="U1354" s="97"/>
      <c r="W1354" s="26" t="str">
        <f t="shared" si="223"/>
        <v/>
      </c>
      <c r="X1354" s="26" t="str">
        <f t="shared" si="224"/>
        <v/>
      </c>
      <c r="Z1354" s="48" t="str">
        <f>IFERROR(INDEX('Standard Runs'!$E$11:$E$65, MATCH($L1354, 'Standard Runs'!$D$11:$D$65, 0)), "")</f>
        <v/>
      </c>
      <c r="AB1354" s="26" t="str">
        <f t="shared" si="225"/>
        <v/>
      </c>
      <c r="AC1354" s="26" t="str">
        <f t="shared" si="226"/>
        <v/>
      </c>
      <c r="AE1354" s="26" t="str">
        <f t="shared" si="227"/>
        <v/>
      </c>
      <c r="AG1354" s="26" t="str">
        <f>IF($D1354="", "", COUNTIF($D$11:$D$2510, "&gt;"&amp;$D1354)+1+COUNTIF($D$11:$D1354, $D1354)-1)</f>
        <v/>
      </c>
      <c r="AH1354" s="92" t="str">
        <f t="shared" si="228"/>
        <v/>
      </c>
      <c r="AJ1354" s="26" t="str">
        <f t="shared" si="229"/>
        <v/>
      </c>
      <c r="AK1354" s="26" t="str">
        <f t="shared" si="230"/>
        <v/>
      </c>
    </row>
    <row r="1355" spans="1:37" x14ac:dyDescent="0.25">
      <c r="A1355" s="97"/>
      <c r="B1355" s="26" t="str">
        <f t="shared" si="220"/>
        <v/>
      </c>
      <c r="C1355" s="97"/>
      <c r="D1355" s="123"/>
      <c r="E1355" s="124"/>
      <c r="F1355" s="125"/>
      <c r="G1355" s="97"/>
      <c r="H1355" s="24" t="str">
        <f>IF($E1355="", "", IFERROR(ROUND($E1355*INDEX('Intro &amp; Setup'!$BY$8:$BY$9, MATCH($E$8, 'Intro &amp; Setup'!$BX$8:$BX$9, 0)), 2), ""))</f>
        <v/>
      </c>
      <c r="I1355" s="18" t="str">
        <f>IF(OR($E1355="", $F1355=""), "", IF($E$8='Intro &amp; Setup'!$BX$9, $F1355/$E1355, IF($H$8='Intro &amp; Setup'!$BX$9, $F1355/$H1355, "")))</f>
        <v/>
      </c>
      <c r="J1355" s="21" t="str">
        <f>IF(OR($E1355="", $F1355=""), "", IF($E$8='Intro &amp; Setup'!$BX$8, $F1355/$E1355, IF($H$8='Intro &amp; Setup'!$BX$8, $F1355/$H1355, "")))</f>
        <v/>
      </c>
      <c r="K1355" s="97"/>
      <c r="L1355" s="42" t="str">
        <f t="array" ref="L1355">IF($W1355="", "", IFERROR(INDEX('Standard Runs'!$D$11:$D$65, MATCH(1, ('Standard Runs'!$F$11:$F$65&lt;=E1355)*('Standard Runs'!$G$11:$G$65&gt;=E1355), 0)), ""))</f>
        <v/>
      </c>
      <c r="M1355" s="45" t="str">
        <f t="shared" si="221"/>
        <v/>
      </c>
      <c r="N1355" s="97"/>
      <c r="O1355" s="52" t="str">
        <f t="shared" si="222"/>
        <v/>
      </c>
      <c r="P1355" s="53" t="str">
        <f>IF(OR($L1355="", $M1355=""), "", COUNTIFS($L$11:$L$2510, $L1355, $M$11:$M$2510, "&lt;"&amp;$M1355)+1+COUNTIFS($L$11:$L1355, $L1355, $M$11:$M1355, $M1355)-1)</f>
        <v/>
      </c>
      <c r="Q1355" s="97"/>
      <c r="R1355" s="57" t="str">
        <f t="array" ref="R1355">IF(OR($L1355="", $M1355=""), "", MIN(IF($L$11:$L$2510=$L1355, $M$11:$M$2510)))</f>
        <v/>
      </c>
      <c r="S1355" s="18" t="str">
        <f t="array" ref="S1355">IF(OR($L1355="", $M1355=""), "", AVERAGEIF($L$11:$L$2510, $L1355, $M$11:$M$2510))</f>
        <v/>
      </c>
      <c r="T1355" s="21" t="str">
        <f t="array" ref="T1355">IF(OR($L1355="", $M1355=""), "", MAX(IF($L$11:$L$2510=$L1355, $M$11:$M$2510)))</f>
        <v/>
      </c>
      <c r="U1355" s="97"/>
      <c r="W1355" s="26" t="str">
        <f t="shared" si="223"/>
        <v/>
      </c>
      <c r="X1355" s="26" t="str">
        <f t="shared" si="224"/>
        <v/>
      </c>
      <c r="Z1355" s="48" t="str">
        <f>IFERROR(INDEX('Standard Runs'!$E$11:$E$65, MATCH($L1355, 'Standard Runs'!$D$11:$D$65, 0)), "")</f>
        <v/>
      </c>
      <c r="AB1355" s="26" t="str">
        <f t="shared" si="225"/>
        <v/>
      </c>
      <c r="AC1355" s="26" t="str">
        <f t="shared" si="226"/>
        <v/>
      </c>
      <c r="AE1355" s="26" t="str">
        <f t="shared" si="227"/>
        <v/>
      </c>
      <c r="AG1355" s="26" t="str">
        <f>IF($D1355="", "", COUNTIF($D$11:$D$2510, "&gt;"&amp;$D1355)+1+COUNTIF($D$11:$D1355, $D1355)-1)</f>
        <v/>
      </c>
      <c r="AH1355" s="92" t="str">
        <f t="shared" si="228"/>
        <v/>
      </c>
      <c r="AJ1355" s="26" t="str">
        <f t="shared" si="229"/>
        <v/>
      </c>
      <c r="AK1355" s="26" t="str">
        <f t="shared" si="230"/>
        <v/>
      </c>
    </row>
    <row r="1356" spans="1:37" x14ac:dyDescent="0.25">
      <c r="A1356" s="97"/>
      <c r="B1356" s="26" t="str">
        <f t="shared" ref="B1356:B1419" si="231">IF($P1356="", "", IFERROR(INDEX($X$3:$X$5, MATCH($P1356, $Y$3:$Y$5, 0)), ""))</f>
        <v/>
      </c>
      <c r="C1356" s="97"/>
      <c r="D1356" s="123"/>
      <c r="E1356" s="124"/>
      <c r="F1356" s="125"/>
      <c r="G1356" s="97"/>
      <c r="H1356" s="24" t="str">
        <f>IF($E1356="", "", IFERROR(ROUND($E1356*INDEX('Intro &amp; Setup'!$BY$8:$BY$9, MATCH($E$8, 'Intro &amp; Setup'!$BX$8:$BX$9, 0)), 2), ""))</f>
        <v/>
      </c>
      <c r="I1356" s="18" t="str">
        <f>IF(OR($E1356="", $F1356=""), "", IF($E$8='Intro &amp; Setup'!$BX$9, $F1356/$E1356, IF($H$8='Intro &amp; Setup'!$BX$9, $F1356/$H1356, "")))</f>
        <v/>
      </c>
      <c r="J1356" s="21" t="str">
        <f>IF(OR($E1356="", $F1356=""), "", IF($E$8='Intro &amp; Setup'!$BX$8, $F1356/$E1356, IF($H$8='Intro &amp; Setup'!$BX$8, $F1356/$H1356, "")))</f>
        <v/>
      </c>
      <c r="K1356" s="97"/>
      <c r="L1356" s="42" t="str">
        <f t="array" ref="L1356">IF($W1356="", "", IFERROR(INDEX('Standard Runs'!$D$11:$D$65, MATCH(1, ('Standard Runs'!$F$11:$F$65&lt;=E1356)*('Standard Runs'!$G$11:$G$65&gt;=E1356), 0)), ""))</f>
        <v/>
      </c>
      <c r="M1356" s="45" t="str">
        <f t="shared" ref="M1356:M1419" si="232">IFERROR($F1356/$E1356*$Z1356, "")</f>
        <v/>
      </c>
      <c r="N1356" s="97"/>
      <c r="O1356" s="52" t="str">
        <f t="shared" ref="O1356:O1419" si="233">IF($L1356="", "", COUNTIF($L$11:$L$2510, $L1356))</f>
        <v/>
      </c>
      <c r="P1356" s="53" t="str">
        <f>IF(OR($L1356="", $M1356=""), "", COUNTIFS($L$11:$L$2510, $L1356, $M$11:$M$2510, "&lt;"&amp;$M1356)+1+COUNTIFS($L$11:$L1356, $L1356, $M$11:$M1356, $M1356)-1)</f>
        <v/>
      </c>
      <c r="Q1356" s="97"/>
      <c r="R1356" s="57" t="str">
        <f t="array" ref="R1356">IF(OR($L1356="", $M1356=""), "", MIN(IF($L$11:$L$2510=$L1356, $M$11:$M$2510)))</f>
        <v/>
      </c>
      <c r="S1356" s="18" t="str">
        <f t="array" ref="S1356">IF(OR($L1356="", $M1356=""), "", AVERAGEIF($L$11:$L$2510, $L1356, $M$11:$M$2510))</f>
        <v/>
      </c>
      <c r="T1356" s="21" t="str">
        <f t="array" ref="T1356">IF(OR($L1356="", $M1356=""), "", MAX(IF($L$11:$L$2510=$L1356, $M$11:$M$2510)))</f>
        <v/>
      </c>
      <c r="U1356" s="97"/>
      <c r="W1356" s="26" t="str">
        <f t="shared" ref="W1356:W1419" si="234">IF(AND($D1356="", $E1356="", $F1356=""), "", "X")</f>
        <v/>
      </c>
      <c r="X1356" s="26" t="str">
        <f t="shared" ref="X1356:X1419" si="235">IF($W1356="", "", IF($L1356="", "X", ""))</f>
        <v/>
      </c>
      <c r="Z1356" s="48" t="str">
        <f>IFERROR(INDEX('Standard Runs'!$E$11:$E$65, MATCH($L1356, 'Standard Runs'!$D$11:$D$65, 0)), "")</f>
        <v/>
      </c>
      <c r="AB1356" s="26" t="str">
        <f t="shared" ref="AB1356:AB1419" si="236">IF($B1356="", "", _xlfn.CONCAT($L1356, " - ", $P1356))</f>
        <v/>
      </c>
      <c r="AC1356" s="26" t="str">
        <f t="shared" ref="AC1356:AC1419" si="237">IF(COUNTIF($D1356:$F1356, "")=0, "X", "")</f>
        <v/>
      </c>
      <c r="AE1356" s="26" t="str">
        <f t="shared" ref="AE1356:AE1419" si="238">IF($P1356="", "", IF($P1356=1, _xlfn.CONCAT($L1356, " - ", $AE$7), IF($P1356=$O1356, _xlfn.CONCAT($L1356, " - ", $AE$8), "")))</f>
        <v/>
      </c>
      <c r="AG1356" s="26" t="str">
        <f>IF($D1356="", "", COUNTIF($D$11:$D$2510, "&gt;"&amp;$D1356)+1+COUNTIF($D$11:$D1356, $D1356)-1)</f>
        <v/>
      </c>
      <c r="AH1356" s="92" t="str">
        <f t="shared" ref="AH1356:AH1419" si="239">IF(OR($M1356="", $Z1356=""), "", $M1356/$Z1356)</f>
        <v/>
      </c>
      <c r="AJ1356" s="26" t="str">
        <f t="shared" ref="AJ1356:AJ1419" si="240">IF(OR($AJ$8="", $AG1356=""), "", IF($AJ$8=$L1356, $AG1356, ""))</f>
        <v/>
      </c>
      <c r="AK1356" s="26" t="str">
        <f t="shared" ref="AK1356:AK1419" si="241">IF($AJ1356="", "", COUNTIF($AJ$11:$AJ$2510, "&lt;"&amp;$AJ1356)+1)</f>
        <v/>
      </c>
    </row>
    <row r="1357" spans="1:37" x14ac:dyDescent="0.25">
      <c r="A1357" s="97"/>
      <c r="B1357" s="26" t="str">
        <f t="shared" si="231"/>
        <v/>
      </c>
      <c r="C1357" s="97"/>
      <c r="D1357" s="123"/>
      <c r="E1357" s="124"/>
      <c r="F1357" s="125"/>
      <c r="G1357" s="97"/>
      <c r="H1357" s="24" t="str">
        <f>IF($E1357="", "", IFERROR(ROUND($E1357*INDEX('Intro &amp; Setup'!$BY$8:$BY$9, MATCH($E$8, 'Intro &amp; Setup'!$BX$8:$BX$9, 0)), 2), ""))</f>
        <v/>
      </c>
      <c r="I1357" s="18" t="str">
        <f>IF(OR($E1357="", $F1357=""), "", IF($E$8='Intro &amp; Setup'!$BX$9, $F1357/$E1357, IF($H$8='Intro &amp; Setup'!$BX$9, $F1357/$H1357, "")))</f>
        <v/>
      </c>
      <c r="J1357" s="21" t="str">
        <f>IF(OR($E1357="", $F1357=""), "", IF($E$8='Intro &amp; Setup'!$BX$8, $F1357/$E1357, IF($H$8='Intro &amp; Setup'!$BX$8, $F1357/$H1357, "")))</f>
        <v/>
      </c>
      <c r="K1357" s="97"/>
      <c r="L1357" s="42" t="str">
        <f t="array" ref="L1357">IF($W1357="", "", IFERROR(INDEX('Standard Runs'!$D$11:$D$65, MATCH(1, ('Standard Runs'!$F$11:$F$65&lt;=E1357)*('Standard Runs'!$G$11:$G$65&gt;=E1357), 0)), ""))</f>
        <v/>
      </c>
      <c r="M1357" s="45" t="str">
        <f t="shared" si="232"/>
        <v/>
      </c>
      <c r="N1357" s="97"/>
      <c r="O1357" s="52" t="str">
        <f t="shared" si="233"/>
        <v/>
      </c>
      <c r="P1357" s="53" t="str">
        <f>IF(OR($L1357="", $M1357=""), "", COUNTIFS($L$11:$L$2510, $L1357, $M$11:$M$2510, "&lt;"&amp;$M1357)+1+COUNTIFS($L$11:$L1357, $L1357, $M$11:$M1357, $M1357)-1)</f>
        <v/>
      </c>
      <c r="Q1357" s="97"/>
      <c r="R1357" s="57" t="str">
        <f t="array" ref="R1357">IF(OR($L1357="", $M1357=""), "", MIN(IF($L$11:$L$2510=$L1357, $M$11:$M$2510)))</f>
        <v/>
      </c>
      <c r="S1357" s="18" t="str">
        <f t="array" ref="S1357">IF(OR($L1357="", $M1357=""), "", AVERAGEIF($L$11:$L$2510, $L1357, $M$11:$M$2510))</f>
        <v/>
      </c>
      <c r="T1357" s="21" t="str">
        <f t="array" ref="T1357">IF(OR($L1357="", $M1357=""), "", MAX(IF($L$11:$L$2510=$L1357, $M$11:$M$2510)))</f>
        <v/>
      </c>
      <c r="U1357" s="97"/>
      <c r="W1357" s="26" t="str">
        <f t="shared" si="234"/>
        <v/>
      </c>
      <c r="X1357" s="26" t="str">
        <f t="shared" si="235"/>
        <v/>
      </c>
      <c r="Z1357" s="48" t="str">
        <f>IFERROR(INDEX('Standard Runs'!$E$11:$E$65, MATCH($L1357, 'Standard Runs'!$D$11:$D$65, 0)), "")</f>
        <v/>
      </c>
      <c r="AB1357" s="26" t="str">
        <f t="shared" si="236"/>
        <v/>
      </c>
      <c r="AC1357" s="26" t="str">
        <f t="shared" si="237"/>
        <v/>
      </c>
      <c r="AE1357" s="26" t="str">
        <f t="shared" si="238"/>
        <v/>
      </c>
      <c r="AG1357" s="26" t="str">
        <f>IF($D1357="", "", COUNTIF($D$11:$D$2510, "&gt;"&amp;$D1357)+1+COUNTIF($D$11:$D1357, $D1357)-1)</f>
        <v/>
      </c>
      <c r="AH1357" s="92" t="str">
        <f t="shared" si="239"/>
        <v/>
      </c>
      <c r="AJ1357" s="26" t="str">
        <f t="shared" si="240"/>
        <v/>
      </c>
      <c r="AK1357" s="26" t="str">
        <f t="shared" si="241"/>
        <v/>
      </c>
    </row>
    <row r="1358" spans="1:37" x14ac:dyDescent="0.25">
      <c r="A1358" s="97"/>
      <c r="B1358" s="26" t="str">
        <f t="shared" si="231"/>
        <v/>
      </c>
      <c r="C1358" s="97"/>
      <c r="D1358" s="123"/>
      <c r="E1358" s="124"/>
      <c r="F1358" s="125"/>
      <c r="G1358" s="97"/>
      <c r="H1358" s="24" t="str">
        <f>IF($E1358="", "", IFERROR(ROUND($E1358*INDEX('Intro &amp; Setup'!$BY$8:$BY$9, MATCH($E$8, 'Intro &amp; Setup'!$BX$8:$BX$9, 0)), 2), ""))</f>
        <v/>
      </c>
      <c r="I1358" s="18" t="str">
        <f>IF(OR($E1358="", $F1358=""), "", IF($E$8='Intro &amp; Setup'!$BX$9, $F1358/$E1358, IF($H$8='Intro &amp; Setup'!$BX$9, $F1358/$H1358, "")))</f>
        <v/>
      </c>
      <c r="J1358" s="21" t="str">
        <f>IF(OR($E1358="", $F1358=""), "", IF($E$8='Intro &amp; Setup'!$BX$8, $F1358/$E1358, IF($H$8='Intro &amp; Setup'!$BX$8, $F1358/$H1358, "")))</f>
        <v/>
      </c>
      <c r="K1358" s="97"/>
      <c r="L1358" s="42" t="str">
        <f t="array" ref="L1358">IF($W1358="", "", IFERROR(INDEX('Standard Runs'!$D$11:$D$65, MATCH(1, ('Standard Runs'!$F$11:$F$65&lt;=E1358)*('Standard Runs'!$G$11:$G$65&gt;=E1358), 0)), ""))</f>
        <v/>
      </c>
      <c r="M1358" s="45" t="str">
        <f t="shared" si="232"/>
        <v/>
      </c>
      <c r="N1358" s="97"/>
      <c r="O1358" s="52" t="str">
        <f t="shared" si="233"/>
        <v/>
      </c>
      <c r="P1358" s="53" t="str">
        <f>IF(OR($L1358="", $M1358=""), "", COUNTIFS($L$11:$L$2510, $L1358, $M$11:$M$2510, "&lt;"&amp;$M1358)+1+COUNTIFS($L$11:$L1358, $L1358, $M$11:$M1358, $M1358)-1)</f>
        <v/>
      </c>
      <c r="Q1358" s="97"/>
      <c r="R1358" s="57" t="str">
        <f t="array" ref="R1358">IF(OR($L1358="", $M1358=""), "", MIN(IF($L$11:$L$2510=$L1358, $M$11:$M$2510)))</f>
        <v/>
      </c>
      <c r="S1358" s="18" t="str">
        <f t="array" ref="S1358">IF(OR($L1358="", $M1358=""), "", AVERAGEIF($L$11:$L$2510, $L1358, $M$11:$M$2510))</f>
        <v/>
      </c>
      <c r="T1358" s="21" t="str">
        <f t="array" ref="T1358">IF(OR($L1358="", $M1358=""), "", MAX(IF($L$11:$L$2510=$L1358, $M$11:$M$2510)))</f>
        <v/>
      </c>
      <c r="U1358" s="97"/>
      <c r="W1358" s="26" t="str">
        <f t="shared" si="234"/>
        <v/>
      </c>
      <c r="X1358" s="26" t="str">
        <f t="shared" si="235"/>
        <v/>
      </c>
      <c r="Z1358" s="48" t="str">
        <f>IFERROR(INDEX('Standard Runs'!$E$11:$E$65, MATCH($L1358, 'Standard Runs'!$D$11:$D$65, 0)), "")</f>
        <v/>
      </c>
      <c r="AB1358" s="26" t="str">
        <f t="shared" si="236"/>
        <v/>
      </c>
      <c r="AC1358" s="26" t="str">
        <f t="shared" si="237"/>
        <v/>
      </c>
      <c r="AE1358" s="26" t="str">
        <f t="shared" si="238"/>
        <v/>
      </c>
      <c r="AG1358" s="26" t="str">
        <f>IF($D1358="", "", COUNTIF($D$11:$D$2510, "&gt;"&amp;$D1358)+1+COUNTIF($D$11:$D1358, $D1358)-1)</f>
        <v/>
      </c>
      <c r="AH1358" s="92" t="str">
        <f t="shared" si="239"/>
        <v/>
      </c>
      <c r="AJ1358" s="26" t="str">
        <f t="shared" si="240"/>
        <v/>
      </c>
      <c r="AK1358" s="26" t="str">
        <f t="shared" si="241"/>
        <v/>
      </c>
    </row>
    <row r="1359" spans="1:37" x14ac:dyDescent="0.25">
      <c r="A1359" s="97"/>
      <c r="B1359" s="26" t="str">
        <f t="shared" si="231"/>
        <v/>
      </c>
      <c r="C1359" s="97"/>
      <c r="D1359" s="123"/>
      <c r="E1359" s="124"/>
      <c r="F1359" s="125"/>
      <c r="G1359" s="97"/>
      <c r="H1359" s="24" t="str">
        <f>IF($E1359="", "", IFERROR(ROUND($E1359*INDEX('Intro &amp; Setup'!$BY$8:$BY$9, MATCH($E$8, 'Intro &amp; Setup'!$BX$8:$BX$9, 0)), 2), ""))</f>
        <v/>
      </c>
      <c r="I1359" s="18" t="str">
        <f>IF(OR($E1359="", $F1359=""), "", IF($E$8='Intro &amp; Setup'!$BX$9, $F1359/$E1359, IF($H$8='Intro &amp; Setup'!$BX$9, $F1359/$H1359, "")))</f>
        <v/>
      </c>
      <c r="J1359" s="21" t="str">
        <f>IF(OR($E1359="", $F1359=""), "", IF($E$8='Intro &amp; Setup'!$BX$8, $F1359/$E1359, IF($H$8='Intro &amp; Setup'!$BX$8, $F1359/$H1359, "")))</f>
        <v/>
      </c>
      <c r="K1359" s="97"/>
      <c r="L1359" s="42" t="str">
        <f t="array" ref="L1359">IF($W1359="", "", IFERROR(INDEX('Standard Runs'!$D$11:$D$65, MATCH(1, ('Standard Runs'!$F$11:$F$65&lt;=E1359)*('Standard Runs'!$G$11:$G$65&gt;=E1359), 0)), ""))</f>
        <v/>
      </c>
      <c r="M1359" s="45" t="str">
        <f t="shared" si="232"/>
        <v/>
      </c>
      <c r="N1359" s="97"/>
      <c r="O1359" s="52" t="str">
        <f t="shared" si="233"/>
        <v/>
      </c>
      <c r="P1359" s="53" t="str">
        <f>IF(OR($L1359="", $M1359=""), "", COUNTIFS($L$11:$L$2510, $L1359, $M$11:$M$2510, "&lt;"&amp;$M1359)+1+COUNTIFS($L$11:$L1359, $L1359, $M$11:$M1359, $M1359)-1)</f>
        <v/>
      </c>
      <c r="Q1359" s="97"/>
      <c r="R1359" s="57" t="str">
        <f t="array" ref="R1359">IF(OR($L1359="", $M1359=""), "", MIN(IF($L$11:$L$2510=$L1359, $M$11:$M$2510)))</f>
        <v/>
      </c>
      <c r="S1359" s="18" t="str">
        <f t="array" ref="S1359">IF(OR($L1359="", $M1359=""), "", AVERAGEIF($L$11:$L$2510, $L1359, $M$11:$M$2510))</f>
        <v/>
      </c>
      <c r="T1359" s="21" t="str">
        <f t="array" ref="T1359">IF(OR($L1359="", $M1359=""), "", MAX(IF($L$11:$L$2510=$L1359, $M$11:$M$2510)))</f>
        <v/>
      </c>
      <c r="U1359" s="97"/>
      <c r="W1359" s="26" t="str">
        <f t="shared" si="234"/>
        <v/>
      </c>
      <c r="X1359" s="26" t="str">
        <f t="shared" si="235"/>
        <v/>
      </c>
      <c r="Z1359" s="48" t="str">
        <f>IFERROR(INDEX('Standard Runs'!$E$11:$E$65, MATCH($L1359, 'Standard Runs'!$D$11:$D$65, 0)), "")</f>
        <v/>
      </c>
      <c r="AB1359" s="26" t="str">
        <f t="shared" si="236"/>
        <v/>
      </c>
      <c r="AC1359" s="26" t="str">
        <f t="shared" si="237"/>
        <v/>
      </c>
      <c r="AE1359" s="26" t="str">
        <f t="shared" si="238"/>
        <v/>
      </c>
      <c r="AG1359" s="26" t="str">
        <f>IF($D1359="", "", COUNTIF($D$11:$D$2510, "&gt;"&amp;$D1359)+1+COUNTIF($D$11:$D1359, $D1359)-1)</f>
        <v/>
      </c>
      <c r="AH1359" s="92" t="str">
        <f t="shared" si="239"/>
        <v/>
      </c>
      <c r="AJ1359" s="26" t="str">
        <f t="shared" si="240"/>
        <v/>
      </c>
      <c r="AK1359" s="26" t="str">
        <f t="shared" si="241"/>
        <v/>
      </c>
    </row>
    <row r="1360" spans="1:37" x14ac:dyDescent="0.25">
      <c r="A1360" s="97"/>
      <c r="B1360" s="26" t="str">
        <f t="shared" si="231"/>
        <v/>
      </c>
      <c r="C1360" s="97"/>
      <c r="D1360" s="123"/>
      <c r="E1360" s="124"/>
      <c r="F1360" s="125"/>
      <c r="G1360" s="97"/>
      <c r="H1360" s="24" t="str">
        <f>IF($E1360="", "", IFERROR(ROUND($E1360*INDEX('Intro &amp; Setup'!$BY$8:$BY$9, MATCH($E$8, 'Intro &amp; Setup'!$BX$8:$BX$9, 0)), 2), ""))</f>
        <v/>
      </c>
      <c r="I1360" s="18" t="str">
        <f>IF(OR($E1360="", $F1360=""), "", IF($E$8='Intro &amp; Setup'!$BX$9, $F1360/$E1360, IF($H$8='Intro &amp; Setup'!$BX$9, $F1360/$H1360, "")))</f>
        <v/>
      </c>
      <c r="J1360" s="21" t="str">
        <f>IF(OR($E1360="", $F1360=""), "", IF($E$8='Intro &amp; Setup'!$BX$8, $F1360/$E1360, IF($H$8='Intro &amp; Setup'!$BX$8, $F1360/$H1360, "")))</f>
        <v/>
      </c>
      <c r="K1360" s="97"/>
      <c r="L1360" s="42" t="str">
        <f t="array" ref="L1360">IF($W1360="", "", IFERROR(INDEX('Standard Runs'!$D$11:$D$65, MATCH(1, ('Standard Runs'!$F$11:$F$65&lt;=E1360)*('Standard Runs'!$G$11:$G$65&gt;=E1360), 0)), ""))</f>
        <v/>
      </c>
      <c r="M1360" s="45" t="str">
        <f t="shared" si="232"/>
        <v/>
      </c>
      <c r="N1360" s="97"/>
      <c r="O1360" s="52" t="str">
        <f t="shared" si="233"/>
        <v/>
      </c>
      <c r="P1360" s="53" t="str">
        <f>IF(OR($L1360="", $M1360=""), "", COUNTIFS($L$11:$L$2510, $L1360, $M$11:$M$2510, "&lt;"&amp;$M1360)+1+COUNTIFS($L$11:$L1360, $L1360, $M$11:$M1360, $M1360)-1)</f>
        <v/>
      </c>
      <c r="Q1360" s="97"/>
      <c r="R1360" s="57" t="str">
        <f t="array" ref="R1360">IF(OR($L1360="", $M1360=""), "", MIN(IF($L$11:$L$2510=$L1360, $M$11:$M$2510)))</f>
        <v/>
      </c>
      <c r="S1360" s="18" t="str">
        <f t="array" ref="S1360">IF(OR($L1360="", $M1360=""), "", AVERAGEIF($L$11:$L$2510, $L1360, $M$11:$M$2510))</f>
        <v/>
      </c>
      <c r="T1360" s="21" t="str">
        <f t="array" ref="T1360">IF(OR($L1360="", $M1360=""), "", MAX(IF($L$11:$L$2510=$L1360, $M$11:$M$2510)))</f>
        <v/>
      </c>
      <c r="U1360" s="97"/>
      <c r="W1360" s="26" t="str">
        <f t="shared" si="234"/>
        <v/>
      </c>
      <c r="X1360" s="26" t="str">
        <f t="shared" si="235"/>
        <v/>
      </c>
      <c r="Z1360" s="48" t="str">
        <f>IFERROR(INDEX('Standard Runs'!$E$11:$E$65, MATCH($L1360, 'Standard Runs'!$D$11:$D$65, 0)), "")</f>
        <v/>
      </c>
      <c r="AB1360" s="26" t="str">
        <f t="shared" si="236"/>
        <v/>
      </c>
      <c r="AC1360" s="26" t="str">
        <f t="shared" si="237"/>
        <v/>
      </c>
      <c r="AE1360" s="26" t="str">
        <f t="shared" si="238"/>
        <v/>
      </c>
      <c r="AG1360" s="26" t="str">
        <f>IF($D1360="", "", COUNTIF($D$11:$D$2510, "&gt;"&amp;$D1360)+1+COUNTIF($D$11:$D1360, $D1360)-1)</f>
        <v/>
      </c>
      <c r="AH1360" s="92" t="str">
        <f t="shared" si="239"/>
        <v/>
      </c>
      <c r="AJ1360" s="26" t="str">
        <f t="shared" si="240"/>
        <v/>
      </c>
      <c r="AK1360" s="26" t="str">
        <f t="shared" si="241"/>
        <v/>
      </c>
    </row>
    <row r="1361" spans="1:37" x14ac:dyDescent="0.25">
      <c r="A1361" s="97"/>
      <c r="B1361" s="26" t="str">
        <f t="shared" si="231"/>
        <v/>
      </c>
      <c r="C1361" s="97"/>
      <c r="D1361" s="123"/>
      <c r="E1361" s="124"/>
      <c r="F1361" s="125"/>
      <c r="G1361" s="97"/>
      <c r="H1361" s="24" t="str">
        <f>IF($E1361="", "", IFERROR(ROUND($E1361*INDEX('Intro &amp; Setup'!$BY$8:$BY$9, MATCH($E$8, 'Intro &amp; Setup'!$BX$8:$BX$9, 0)), 2), ""))</f>
        <v/>
      </c>
      <c r="I1361" s="18" t="str">
        <f>IF(OR($E1361="", $F1361=""), "", IF($E$8='Intro &amp; Setup'!$BX$9, $F1361/$E1361, IF($H$8='Intro &amp; Setup'!$BX$9, $F1361/$H1361, "")))</f>
        <v/>
      </c>
      <c r="J1361" s="21" t="str">
        <f>IF(OR($E1361="", $F1361=""), "", IF($E$8='Intro &amp; Setup'!$BX$8, $F1361/$E1361, IF($H$8='Intro &amp; Setup'!$BX$8, $F1361/$H1361, "")))</f>
        <v/>
      </c>
      <c r="K1361" s="97"/>
      <c r="L1361" s="42" t="str">
        <f t="array" ref="L1361">IF($W1361="", "", IFERROR(INDEX('Standard Runs'!$D$11:$D$65, MATCH(1, ('Standard Runs'!$F$11:$F$65&lt;=E1361)*('Standard Runs'!$G$11:$G$65&gt;=E1361), 0)), ""))</f>
        <v/>
      </c>
      <c r="M1361" s="45" t="str">
        <f t="shared" si="232"/>
        <v/>
      </c>
      <c r="N1361" s="97"/>
      <c r="O1361" s="52" t="str">
        <f t="shared" si="233"/>
        <v/>
      </c>
      <c r="P1361" s="53" t="str">
        <f>IF(OR($L1361="", $M1361=""), "", COUNTIFS($L$11:$L$2510, $L1361, $M$11:$M$2510, "&lt;"&amp;$M1361)+1+COUNTIFS($L$11:$L1361, $L1361, $M$11:$M1361, $M1361)-1)</f>
        <v/>
      </c>
      <c r="Q1361" s="97"/>
      <c r="R1361" s="57" t="str">
        <f t="array" ref="R1361">IF(OR($L1361="", $M1361=""), "", MIN(IF($L$11:$L$2510=$L1361, $M$11:$M$2510)))</f>
        <v/>
      </c>
      <c r="S1361" s="18" t="str">
        <f t="array" ref="S1361">IF(OR($L1361="", $M1361=""), "", AVERAGEIF($L$11:$L$2510, $L1361, $M$11:$M$2510))</f>
        <v/>
      </c>
      <c r="T1361" s="21" t="str">
        <f t="array" ref="T1361">IF(OR($L1361="", $M1361=""), "", MAX(IF($L$11:$L$2510=$L1361, $M$11:$M$2510)))</f>
        <v/>
      </c>
      <c r="U1361" s="97"/>
      <c r="W1361" s="26" t="str">
        <f t="shared" si="234"/>
        <v/>
      </c>
      <c r="X1361" s="26" t="str">
        <f t="shared" si="235"/>
        <v/>
      </c>
      <c r="Z1361" s="48" t="str">
        <f>IFERROR(INDEX('Standard Runs'!$E$11:$E$65, MATCH($L1361, 'Standard Runs'!$D$11:$D$65, 0)), "")</f>
        <v/>
      </c>
      <c r="AB1361" s="26" t="str">
        <f t="shared" si="236"/>
        <v/>
      </c>
      <c r="AC1361" s="26" t="str">
        <f t="shared" si="237"/>
        <v/>
      </c>
      <c r="AE1361" s="26" t="str">
        <f t="shared" si="238"/>
        <v/>
      </c>
      <c r="AG1361" s="26" t="str">
        <f>IF($D1361="", "", COUNTIF($D$11:$D$2510, "&gt;"&amp;$D1361)+1+COUNTIF($D$11:$D1361, $D1361)-1)</f>
        <v/>
      </c>
      <c r="AH1361" s="92" t="str">
        <f t="shared" si="239"/>
        <v/>
      </c>
      <c r="AJ1361" s="26" t="str">
        <f t="shared" si="240"/>
        <v/>
      </c>
      <c r="AK1361" s="26" t="str">
        <f t="shared" si="241"/>
        <v/>
      </c>
    </row>
    <row r="1362" spans="1:37" x14ac:dyDescent="0.25">
      <c r="A1362" s="97"/>
      <c r="B1362" s="26" t="str">
        <f t="shared" si="231"/>
        <v/>
      </c>
      <c r="C1362" s="97"/>
      <c r="D1362" s="123"/>
      <c r="E1362" s="124"/>
      <c r="F1362" s="125"/>
      <c r="G1362" s="97"/>
      <c r="H1362" s="24" t="str">
        <f>IF($E1362="", "", IFERROR(ROUND($E1362*INDEX('Intro &amp; Setup'!$BY$8:$BY$9, MATCH($E$8, 'Intro &amp; Setup'!$BX$8:$BX$9, 0)), 2), ""))</f>
        <v/>
      </c>
      <c r="I1362" s="18" t="str">
        <f>IF(OR($E1362="", $F1362=""), "", IF($E$8='Intro &amp; Setup'!$BX$9, $F1362/$E1362, IF($H$8='Intro &amp; Setup'!$BX$9, $F1362/$H1362, "")))</f>
        <v/>
      </c>
      <c r="J1362" s="21" t="str">
        <f>IF(OR($E1362="", $F1362=""), "", IF($E$8='Intro &amp; Setup'!$BX$8, $F1362/$E1362, IF($H$8='Intro &amp; Setup'!$BX$8, $F1362/$H1362, "")))</f>
        <v/>
      </c>
      <c r="K1362" s="97"/>
      <c r="L1362" s="42" t="str">
        <f t="array" ref="L1362">IF($W1362="", "", IFERROR(INDEX('Standard Runs'!$D$11:$D$65, MATCH(1, ('Standard Runs'!$F$11:$F$65&lt;=E1362)*('Standard Runs'!$G$11:$G$65&gt;=E1362), 0)), ""))</f>
        <v/>
      </c>
      <c r="M1362" s="45" t="str">
        <f t="shared" si="232"/>
        <v/>
      </c>
      <c r="N1362" s="97"/>
      <c r="O1362" s="52" t="str">
        <f t="shared" si="233"/>
        <v/>
      </c>
      <c r="P1362" s="53" t="str">
        <f>IF(OR($L1362="", $M1362=""), "", COUNTIFS($L$11:$L$2510, $L1362, $M$11:$M$2510, "&lt;"&amp;$M1362)+1+COUNTIFS($L$11:$L1362, $L1362, $M$11:$M1362, $M1362)-1)</f>
        <v/>
      </c>
      <c r="Q1362" s="97"/>
      <c r="R1362" s="57" t="str">
        <f t="array" ref="R1362">IF(OR($L1362="", $M1362=""), "", MIN(IF($L$11:$L$2510=$L1362, $M$11:$M$2510)))</f>
        <v/>
      </c>
      <c r="S1362" s="18" t="str">
        <f t="array" ref="S1362">IF(OR($L1362="", $M1362=""), "", AVERAGEIF($L$11:$L$2510, $L1362, $M$11:$M$2510))</f>
        <v/>
      </c>
      <c r="T1362" s="21" t="str">
        <f t="array" ref="T1362">IF(OR($L1362="", $M1362=""), "", MAX(IF($L$11:$L$2510=$L1362, $M$11:$M$2510)))</f>
        <v/>
      </c>
      <c r="U1362" s="97"/>
      <c r="W1362" s="26" t="str">
        <f t="shared" si="234"/>
        <v/>
      </c>
      <c r="X1362" s="26" t="str">
        <f t="shared" si="235"/>
        <v/>
      </c>
      <c r="Z1362" s="48" t="str">
        <f>IFERROR(INDEX('Standard Runs'!$E$11:$E$65, MATCH($L1362, 'Standard Runs'!$D$11:$D$65, 0)), "")</f>
        <v/>
      </c>
      <c r="AB1362" s="26" t="str">
        <f t="shared" si="236"/>
        <v/>
      </c>
      <c r="AC1362" s="26" t="str">
        <f t="shared" si="237"/>
        <v/>
      </c>
      <c r="AE1362" s="26" t="str">
        <f t="shared" si="238"/>
        <v/>
      </c>
      <c r="AG1362" s="26" t="str">
        <f>IF($D1362="", "", COUNTIF($D$11:$D$2510, "&gt;"&amp;$D1362)+1+COUNTIF($D$11:$D1362, $D1362)-1)</f>
        <v/>
      </c>
      <c r="AH1362" s="92" t="str">
        <f t="shared" si="239"/>
        <v/>
      </c>
      <c r="AJ1362" s="26" t="str">
        <f t="shared" si="240"/>
        <v/>
      </c>
      <c r="AK1362" s="26" t="str">
        <f t="shared" si="241"/>
        <v/>
      </c>
    </row>
    <row r="1363" spans="1:37" x14ac:dyDescent="0.25">
      <c r="A1363" s="97"/>
      <c r="B1363" s="26" t="str">
        <f t="shared" si="231"/>
        <v/>
      </c>
      <c r="C1363" s="97"/>
      <c r="D1363" s="123"/>
      <c r="E1363" s="124"/>
      <c r="F1363" s="125"/>
      <c r="G1363" s="97"/>
      <c r="H1363" s="24" t="str">
        <f>IF($E1363="", "", IFERROR(ROUND($E1363*INDEX('Intro &amp; Setup'!$BY$8:$BY$9, MATCH($E$8, 'Intro &amp; Setup'!$BX$8:$BX$9, 0)), 2), ""))</f>
        <v/>
      </c>
      <c r="I1363" s="18" t="str">
        <f>IF(OR($E1363="", $F1363=""), "", IF($E$8='Intro &amp; Setup'!$BX$9, $F1363/$E1363, IF($H$8='Intro &amp; Setup'!$BX$9, $F1363/$H1363, "")))</f>
        <v/>
      </c>
      <c r="J1363" s="21" t="str">
        <f>IF(OR($E1363="", $F1363=""), "", IF($E$8='Intro &amp; Setup'!$BX$8, $F1363/$E1363, IF($H$8='Intro &amp; Setup'!$BX$8, $F1363/$H1363, "")))</f>
        <v/>
      </c>
      <c r="K1363" s="97"/>
      <c r="L1363" s="42" t="str">
        <f t="array" ref="L1363">IF($W1363="", "", IFERROR(INDEX('Standard Runs'!$D$11:$D$65, MATCH(1, ('Standard Runs'!$F$11:$F$65&lt;=E1363)*('Standard Runs'!$G$11:$G$65&gt;=E1363), 0)), ""))</f>
        <v/>
      </c>
      <c r="M1363" s="45" t="str">
        <f t="shared" si="232"/>
        <v/>
      </c>
      <c r="N1363" s="97"/>
      <c r="O1363" s="52" t="str">
        <f t="shared" si="233"/>
        <v/>
      </c>
      <c r="P1363" s="53" t="str">
        <f>IF(OR($L1363="", $M1363=""), "", COUNTIFS($L$11:$L$2510, $L1363, $M$11:$M$2510, "&lt;"&amp;$M1363)+1+COUNTIFS($L$11:$L1363, $L1363, $M$11:$M1363, $M1363)-1)</f>
        <v/>
      </c>
      <c r="Q1363" s="97"/>
      <c r="R1363" s="57" t="str">
        <f t="array" ref="R1363">IF(OR($L1363="", $M1363=""), "", MIN(IF($L$11:$L$2510=$L1363, $M$11:$M$2510)))</f>
        <v/>
      </c>
      <c r="S1363" s="18" t="str">
        <f t="array" ref="S1363">IF(OR($L1363="", $M1363=""), "", AVERAGEIF($L$11:$L$2510, $L1363, $M$11:$M$2510))</f>
        <v/>
      </c>
      <c r="T1363" s="21" t="str">
        <f t="array" ref="T1363">IF(OR($L1363="", $M1363=""), "", MAX(IF($L$11:$L$2510=$L1363, $M$11:$M$2510)))</f>
        <v/>
      </c>
      <c r="U1363" s="97"/>
      <c r="W1363" s="26" t="str">
        <f t="shared" si="234"/>
        <v/>
      </c>
      <c r="X1363" s="26" t="str">
        <f t="shared" si="235"/>
        <v/>
      </c>
      <c r="Z1363" s="48" t="str">
        <f>IFERROR(INDEX('Standard Runs'!$E$11:$E$65, MATCH($L1363, 'Standard Runs'!$D$11:$D$65, 0)), "")</f>
        <v/>
      </c>
      <c r="AB1363" s="26" t="str">
        <f t="shared" si="236"/>
        <v/>
      </c>
      <c r="AC1363" s="26" t="str">
        <f t="shared" si="237"/>
        <v/>
      </c>
      <c r="AE1363" s="26" t="str">
        <f t="shared" si="238"/>
        <v/>
      </c>
      <c r="AG1363" s="26" t="str">
        <f>IF($D1363="", "", COUNTIF($D$11:$D$2510, "&gt;"&amp;$D1363)+1+COUNTIF($D$11:$D1363, $D1363)-1)</f>
        <v/>
      </c>
      <c r="AH1363" s="92" t="str">
        <f t="shared" si="239"/>
        <v/>
      </c>
      <c r="AJ1363" s="26" t="str">
        <f t="shared" si="240"/>
        <v/>
      </c>
      <c r="AK1363" s="26" t="str">
        <f t="shared" si="241"/>
        <v/>
      </c>
    </row>
    <row r="1364" spans="1:37" x14ac:dyDescent="0.25">
      <c r="A1364" s="97"/>
      <c r="B1364" s="26" t="str">
        <f t="shared" si="231"/>
        <v/>
      </c>
      <c r="C1364" s="97"/>
      <c r="D1364" s="123"/>
      <c r="E1364" s="124"/>
      <c r="F1364" s="125"/>
      <c r="G1364" s="97"/>
      <c r="H1364" s="24" t="str">
        <f>IF($E1364="", "", IFERROR(ROUND($E1364*INDEX('Intro &amp; Setup'!$BY$8:$BY$9, MATCH($E$8, 'Intro &amp; Setup'!$BX$8:$BX$9, 0)), 2), ""))</f>
        <v/>
      </c>
      <c r="I1364" s="18" t="str">
        <f>IF(OR($E1364="", $F1364=""), "", IF($E$8='Intro &amp; Setup'!$BX$9, $F1364/$E1364, IF($H$8='Intro &amp; Setup'!$BX$9, $F1364/$H1364, "")))</f>
        <v/>
      </c>
      <c r="J1364" s="21" t="str">
        <f>IF(OR($E1364="", $F1364=""), "", IF($E$8='Intro &amp; Setup'!$BX$8, $F1364/$E1364, IF($H$8='Intro &amp; Setup'!$BX$8, $F1364/$H1364, "")))</f>
        <v/>
      </c>
      <c r="K1364" s="97"/>
      <c r="L1364" s="42" t="str">
        <f t="array" ref="L1364">IF($W1364="", "", IFERROR(INDEX('Standard Runs'!$D$11:$D$65, MATCH(1, ('Standard Runs'!$F$11:$F$65&lt;=E1364)*('Standard Runs'!$G$11:$G$65&gt;=E1364), 0)), ""))</f>
        <v/>
      </c>
      <c r="M1364" s="45" t="str">
        <f t="shared" si="232"/>
        <v/>
      </c>
      <c r="N1364" s="97"/>
      <c r="O1364" s="52" t="str">
        <f t="shared" si="233"/>
        <v/>
      </c>
      <c r="P1364" s="53" t="str">
        <f>IF(OR($L1364="", $M1364=""), "", COUNTIFS($L$11:$L$2510, $L1364, $M$11:$M$2510, "&lt;"&amp;$M1364)+1+COUNTIFS($L$11:$L1364, $L1364, $M$11:$M1364, $M1364)-1)</f>
        <v/>
      </c>
      <c r="Q1364" s="97"/>
      <c r="R1364" s="57" t="str">
        <f t="array" ref="R1364">IF(OR($L1364="", $M1364=""), "", MIN(IF($L$11:$L$2510=$L1364, $M$11:$M$2510)))</f>
        <v/>
      </c>
      <c r="S1364" s="18" t="str">
        <f t="array" ref="S1364">IF(OR($L1364="", $M1364=""), "", AVERAGEIF($L$11:$L$2510, $L1364, $M$11:$M$2510))</f>
        <v/>
      </c>
      <c r="T1364" s="21" t="str">
        <f t="array" ref="T1364">IF(OR($L1364="", $M1364=""), "", MAX(IF($L$11:$L$2510=$L1364, $M$11:$M$2510)))</f>
        <v/>
      </c>
      <c r="U1364" s="97"/>
      <c r="W1364" s="26" t="str">
        <f t="shared" si="234"/>
        <v/>
      </c>
      <c r="X1364" s="26" t="str">
        <f t="shared" si="235"/>
        <v/>
      </c>
      <c r="Z1364" s="48" t="str">
        <f>IFERROR(INDEX('Standard Runs'!$E$11:$E$65, MATCH($L1364, 'Standard Runs'!$D$11:$D$65, 0)), "")</f>
        <v/>
      </c>
      <c r="AB1364" s="26" t="str">
        <f t="shared" si="236"/>
        <v/>
      </c>
      <c r="AC1364" s="26" t="str">
        <f t="shared" si="237"/>
        <v/>
      </c>
      <c r="AE1364" s="26" t="str">
        <f t="shared" si="238"/>
        <v/>
      </c>
      <c r="AG1364" s="26" t="str">
        <f>IF($D1364="", "", COUNTIF($D$11:$D$2510, "&gt;"&amp;$D1364)+1+COUNTIF($D$11:$D1364, $D1364)-1)</f>
        <v/>
      </c>
      <c r="AH1364" s="92" t="str">
        <f t="shared" si="239"/>
        <v/>
      </c>
      <c r="AJ1364" s="26" t="str">
        <f t="shared" si="240"/>
        <v/>
      </c>
      <c r="AK1364" s="26" t="str">
        <f t="shared" si="241"/>
        <v/>
      </c>
    </row>
    <row r="1365" spans="1:37" x14ac:dyDescent="0.25">
      <c r="A1365" s="97"/>
      <c r="B1365" s="26" t="str">
        <f t="shared" si="231"/>
        <v/>
      </c>
      <c r="C1365" s="97"/>
      <c r="D1365" s="123"/>
      <c r="E1365" s="124"/>
      <c r="F1365" s="125"/>
      <c r="G1365" s="97"/>
      <c r="H1365" s="24" t="str">
        <f>IF($E1365="", "", IFERROR(ROUND($E1365*INDEX('Intro &amp; Setup'!$BY$8:$BY$9, MATCH($E$8, 'Intro &amp; Setup'!$BX$8:$BX$9, 0)), 2), ""))</f>
        <v/>
      </c>
      <c r="I1365" s="18" t="str">
        <f>IF(OR($E1365="", $F1365=""), "", IF($E$8='Intro &amp; Setup'!$BX$9, $F1365/$E1365, IF($H$8='Intro &amp; Setup'!$BX$9, $F1365/$H1365, "")))</f>
        <v/>
      </c>
      <c r="J1365" s="21" t="str">
        <f>IF(OR($E1365="", $F1365=""), "", IF($E$8='Intro &amp; Setup'!$BX$8, $F1365/$E1365, IF($H$8='Intro &amp; Setup'!$BX$8, $F1365/$H1365, "")))</f>
        <v/>
      </c>
      <c r="K1365" s="97"/>
      <c r="L1365" s="42" t="str">
        <f t="array" ref="L1365">IF($W1365="", "", IFERROR(INDEX('Standard Runs'!$D$11:$D$65, MATCH(1, ('Standard Runs'!$F$11:$F$65&lt;=E1365)*('Standard Runs'!$G$11:$G$65&gt;=E1365), 0)), ""))</f>
        <v/>
      </c>
      <c r="M1365" s="45" t="str">
        <f t="shared" si="232"/>
        <v/>
      </c>
      <c r="N1365" s="97"/>
      <c r="O1365" s="52" t="str">
        <f t="shared" si="233"/>
        <v/>
      </c>
      <c r="P1365" s="53" t="str">
        <f>IF(OR($L1365="", $M1365=""), "", COUNTIFS($L$11:$L$2510, $L1365, $M$11:$M$2510, "&lt;"&amp;$M1365)+1+COUNTIFS($L$11:$L1365, $L1365, $M$11:$M1365, $M1365)-1)</f>
        <v/>
      </c>
      <c r="Q1365" s="97"/>
      <c r="R1365" s="57" t="str">
        <f t="array" ref="R1365">IF(OR($L1365="", $M1365=""), "", MIN(IF($L$11:$L$2510=$L1365, $M$11:$M$2510)))</f>
        <v/>
      </c>
      <c r="S1365" s="18" t="str">
        <f t="array" ref="S1365">IF(OR($L1365="", $M1365=""), "", AVERAGEIF($L$11:$L$2510, $L1365, $M$11:$M$2510))</f>
        <v/>
      </c>
      <c r="T1365" s="21" t="str">
        <f t="array" ref="T1365">IF(OR($L1365="", $M1365=""), "", MAX(IF($L$11:$L$2510=$L1365, $M$11:$M$2510)))</f>
        <v/>
      </c>
      <c r="U1365" s="97"/>
      <c r="W1365" s="26" t="str">
        <f t="shared" si="234"/>
        <v/>
      </c>
      <c r="X1365" s="26" t="str">
        <f t="shared" si="235"/>
        <v/>
      </c>
      <c r="Z1365" s="48" t="str">
        <f>IFERROR(INDEX('Standard Runs'!$E$11:$E$65, MATCH($L1365, 'Standard Runs'!$D$11:$D$65, 0)), "")</f>
        <v/>
      </c>
      <c r="AB1365" s="26" t="str">
        <f t="shared" si="236"/>
        <v/>
      </c>
      <c r="AC1365" s="26" t="str">
        <f t="shared" si="237"/>
        <v/>
      </c>
      <c r="AE1365" s="26" t="str">
        <f t="shared" si="238"/>
        <v/>
      </c>
      <c r="AG1365" s="26" t="str">
        <f>IF($D1365="", "", COUNTIF($D$11:$D$2510, "&gt;"&amp;$D1365)+1+COUNTIF($D$11:$D1365, $D1365)-1)</f>
        <v/>
      </c>
      <c r="AH1365" s="92" t="str">
        <f t="shared" si="239"/>
        <v/>
      </c>
      <c r="AJ1365" s="26" t="str">
        <f t="shared" si="240"/>
        <v/>
      </c>
      <c r="AK1365" s="26" t="str">
        <f t="shared" si="241"/>
        <v/>
      </c>
    </row>
    <row r="1366" spans="1:37" x14ac:dyDescent="0.25">
      <c r="A1366" s="97"/>
      <c r="B1366" s="26" t="str">
        <f t="shared" si="231"/>
        <v/>
      </c>
      <c r="C1366" s="97"/>
      <c r="D1366" s="123"/>
      <c r="E1366" s="124"/>
      <c r="F1366" s="125"/>
      <c r="G1366" s="97"/>
      <c r="H1366" s="24" t="str">
        <f>IF($E1366="", "", IFERROR(ROUND($E1366*INDEX('Intro &amp; Setup'!$BY$8:$BY$9, MATCH($E$8, 'Intro &amp; Setup'!$BX$8:$BX$9, 0)), 2), ""))</f>
        <v/>
      </c>
      <c r="I1366" s="18" t="str">
        <f>IF(OR($E1366="", $F1366=""), "", IF($E$8='Intro &amp; Setup'!$BX$9, $F1366/$E1366, IF($H$8='Intro &amp; Setup'!$BX$9, $F1366/$H1366, "")))</f>
        <v/>
      </c>
      <c r="J1366" s="21" t="str">
        <f>IF(OR($E1366="", $F1366=""), "", IF($E$8='Intro &amp; Setup'!$BX$8, $F1366/$E1366, IF($H$8='Intro &amp; Setup'!$BX$8, $F1366/$H1366, "")))</f>
        <v/>
      </c>
      <c r="K1366" s="97"/>
      <c r="L1366" s="42" t="str">
        <f t="array" ref="L1366">IF($W1366="", "", IFERROR(INDEX('Standard Runs'!$D$11:$D$65, MATCH(1, ('Standard Runs'!$F$11:$F$65&lt;=E1366)*('Standard Runs'!$G$11:$G$65&gt;=E1366), 0)), ""))</f>
        <v/>
      </c>
      <c r="M1366" s="45" t="str">
        <f t="shared" si="232"/>
        <v/>
      </c>
      <c r="N1366" s="97"/>
      <c r="O1366" s="52" t="str">
        <f t="shared" si="233"/>
        <v/>
      </c>
      <c r="P1366" s="53" t="str">
        <f>IF(OR($L1366="", $M1366=""), "", COUNTIFS($L$11:$L$2510, $L1366, $M$11:$M$2510, "&lt;"&amp;$M1366)+1+COUNTIFS($L$11:$L1366, $L1366, $M$11:$M1366, $M1366)-1)</f>
        <v/>
      </c>
      <c r="Q1366" s="97"/>
      <c r="R1366" s="57" t="str">
        <f t="array" ref="R1366">IF(OR($L1366="", $M1366=""), "", MIN(IF($L$11:$L$2510=$L1366, $M$11:$M$2510)))</f>
        <v/>
      </c>
      <c r="S1366" s="18" t="str">
        <f t="array" ref="S1366">IF(OR($L1366="", $M1366=""), "", AVERAGEIF($L$11:$L$2510, $L1366, $M$11:$M$2510))</f>
        <v/>
      </c>
      <c r="T1366" s="21" t="str">
        <f t="array" ref="T1366">IF(OR($L1366="", $M1366=""), "", MAX(IF($L$11:$L$2510=$L1366, $M$11:$M$2510)))</f>
        <v/>
      </c>
      <c r="U1366" s="97"/>
      <c r="W1366" s="26" t="str">
        <f t="shared" si="234"/>
        <v/>
      </c>
      <c r="X1366" s="26" t="str">
        <f t="shared" si="235"/>
        <v/>
      </c>
      <c r="Z1366" s="48" t="str">
        <f>IFERROR(INDEX('Standard Runs'!$E$11:$E$65, MATCH($L1366, 'Standard Runs'!$D$11:$D$65, 0)), "")</f>
        <v/>
      </c>
      <c r="AB1366" s="26" t="str">
        <f t="shared" si="236"/>
        <v/>
      </c>
      <c r="AC1366" s="26" t="str">
        <f t="shared" si="237"/>
        <v/>
      </c>
      <c r="AE1366" s="26" t="str">
        <f t="shared" si="238"/>
        <v/>
      </c>
      <c r="AG1366" s="26" t="str">
        <f>IF($D1366="", "", COUNTIF($D$11:$D$2510, "&gt;"&amp;$D1366)+1+COUNTIF($D$11:$D1366, $D1366)-1)</f>
        <v/>
      </c>
      <c r="AH1366" s="92" t="str">
        <f t="shared" si="239"/>
        <v/>
      </c>
      <c r="AJ1366" s="26" t="str">
        <f t="shared" si="240"/>
        <v/>
      </c>
      <c r="AK1366" s="26" t="str">
        <f t="shared" si="241"/>
        <v/>
      </c>
    </row>
    <row r="1367" spans="1:37" x14ac:dyDescent="0.25">
      <c r="A1367" s="97"/>
      <c r="B1367" s="26" t="str">
        <f t="shared" si="231"/>
        <v/>
      </c>
      <c r="C1367" s="97"/>
      <c r="D1367" s="123"/>
      <c r="E1367" s="124"/>
      <c r="F1367" s="125"/>
      <c r="G1367" s="97"/>
      <c r="H1367" s="24" t="str">
        <f>IF($E1367="", "", IFERROR(ROUND($E1367*INDEX('Intro &amp; Setup'!$BY$8:$BY$9, MATCH($E$8, 'Intro &amp; Setup'!$BX$8:$BX$9, 0)), 2), ""))</f>
        <v/>
      </c>
      <c r="I1367" s="18" t="str">
        <f>IF(OR($E1367="", $F1367=""), "", IF($E$8='Intro &amp; Setup'!$BX$9, $F1367/$E1367, IF($H$8='Intro &amp; Setup'!$BX$9, $F1367/$H1367, "")))</f>
        <v/>
      </c>
      <c r="J1367" s="21" t="str">
        <f>IF(OR($E1367="", $F1367=""), "", IF($E$8='Intro &amp; Setup'!$BX$8, $F1367/$E1367, IF($H$8='Intro &amp; Setup'!$BX$8, $F1367/$H1367, "")))</f>
        <v/>
      </c>
      <c r="K1367" s="97"/>
      <c r="L1367" s="42" t="str">
        <f t="array" ref="L1367">IF($W1367="", "", IFERROR(INDEX('Standard Runs'!$D$11:$D$65, MATCH(1, ('Standard Runs'!$F$11:$F$65&lt;=E1367)*('Standard Runs'!$G$11:$G$65&gt;=E1367), 0)), ""))</f>
        <v/>
      </c>
      <c r="M1367" s="45" t="str">
        <f t="shared" si="232"/>
        <v/>
      </c>
      <c r="N1367" s="97"/>
      <c r="O1367" s="52" t="str">
        <f t="shared" si="233"/>
        <v/>
      </c>
      <c r="P1367" s="53" t="str">
        <f>IF(OR($L1367="", $M1367=""), "", COUNTIFS($L$11:$L$2510, $L1367, $M$11:$M$2510, "&lt;"&amp;$M1367)+1+COUNTIFS($L$11:$L1367, $L1367, $M$11:$M1367, $M1367)-1)</f>
        <v/>
      </c>
      <c r="Q1367" s="97"/>
      <c r="R1367" s="57" t="str">
        <f t="array" ref="R1367">IF(OR($L1367="", $M1367=""), "", MIN(IF($L$11:$L$2510=$L1367, $M$11:$M$2510)))</f>
        <v/>
      </c>
      <c r="S1367" s="18" t="str">
        <f t="array" ref="S1367">IF(OR($L1367="", $M1367=""), "", AVERAGEIF($L$11:$L$2510, $L1367, $M$11:$M$2510))</f>
        <v/>
      </c>
      <c r="T1367" s="21" t="str">
        <f t="array" ref="T1367">IF(OR($L1367="", $M1367=""), "", MAX(IF($L$11:$L$2510=$L1367, $M$11:$M$2510)))</f>
        <v/>
      </c>
      <c r="U1367" s="97"/>
      <c r="W1367" s="26" t="str">
        <f t="shared" si="234"/>
        <v/>
      </c>
      <c r="X1367" s="26" t="str">
        <f t="shared" si="235"/>
        <v/>
      </c>
      <c r="Z1367" s="48" t="str">
        <f>IFERROR(INDEX('Standard Runs'!$E$11:$E$65, MATCH($L1367, 'Standard Runs'!$D$11:$D$65, 0)), "")</f>
        <v/>
      </c>
      <c r="AB1367" s="26" t="str">
        <f t="shared" si="236"/>
        <v/>
      </c>
      <c r="AC1367" s="26" t="str">
        <f t="shared" si="237"/>
        <v/>
      </c>
      <c r="AE1367" s="26" t="str">
        <f t="shared" si="238"/>
        <v/>
      </c>
      <c r="AG1367" s="26" t="str">
        <f>IF($D1367="", "", COUNTIF($D$11:$D$2510, "&gt;"&amp;$D1367)+1+COUNTIF($D$11:$D1367, $D1367)-1)</f>
        <v/>
      </c>
      <c r="AH1367" s="92" t="str">
        <f t="shared" si="239"/>
        <v/>
      </c>
      <c r="AJ1367" s="26" t="str">
        <f t="shared" si="240"/>
        <v/>
      </c>
      <c r="AK1367" s="26" t="str">
        <f t="shared" si="241"/>
        <v/>
      </c>
    </row>
    <row r="1368" spans="1:37" x14ac:dyDescent="0.25">
      <c r="A1368" s="97"/>
      <c r="B1368" s="26" t="str">
        <f t="shared" si="231"/>
        <v/>
      </c>
      <c r="C1368" s="97"/>
      <c r="D1368" s="123"/>
      <c r="E1368" s="124"/>
      <c r="F1368" s="125"/>
      <c r="G1368" s="97"/>
      <c r="H1368" s="24" t="str">
        <f>IF($E1368="", "", IFERROR(ROUND($E1368*INDEX('Intro &amp; Setup'!$BY$8:$BY$9, MATCH($E$8, 'Intro &amp; Setup'!$BX$8:$BX$9, 0)), 2), ""))</f>
        <v/>
      </c>
      <c r="I1368" s="18" t="str">
        <f>IF(OR($E1368="", $F1368=""), "", IF($E$8='Intro &amp; Setup'!$BX$9, $F1368/$E1368, IF($H$8='Intro &amp; Setup'!$BX$9, $F1368/$H1368, "")))</f>
        <v/>
      </c>
      <c r="J1368" s="21" t="str">
        <f>IF(OR($E1368="", $F1368=""), "", IF($E$8='Intro &amp; Setup'!$BX$8, $F1368/$E1368, IF($H$8='Intro &amp; Setup'!$BX$8, $F1368/$H1368, "")))</f>
        <v/>
      </c>
      <c r="K1368" s="97"/>
      <c r="L1368" s="42" t="str">
        <f t="array" ref="L1368">IF($W1368="", "", IFERROR(INDEX('Standard Runs'!$D$11:$D$65, MATCH(1, ('Standard Runs'!$F$11:$F$65&lt;=E1368)*('Standard Runs'!$G$11:$G$65&gt;=E1368), 0)), ""))</f>
        <v/>
      </c>
      <c r="M1368" s="45" t="str">
        <f t="shared" si="232"/>
        <v/>
      </c>
      <c r="N1368" s="97"/>
      <c r="O1368" s="52" t="str">
        <f t="shared" si="233"/>
        <v/>
      </c>
      <c r="P1368" s="53" t="str">
        <f>IF(OR($L1368="", $M1368=""), "", COUNTIFS($L$11:$L$2510, $L1368, $M$11:$M$2510, "&lt;"&amp;$M1368)+1+COUNTIFS($L$11:$L1368, $L1368, $M$11:$M1368, $M1368)-1)</f>
        <v/>
      </c>
      <c r="Q1368" s="97"/>
      <c r="R1368" s="57" t="str">
        <f t="array" ref="R1368">IF(OR($L1368="", $M1368=""), "", MIN(IF($L$11:$L$2510=$L1368, $M$11:$M$2510)))</f>
        <v/>
      </c>
      <c r="S1368" s="18" t="str">
        <f t="array" ref="S1368">IF(OR($L1368="", $M1368=""), "", AVERAGEIF($L$11:$L$2510, $L1368, $M$11:$M$2510))</f>
        <v/>
      </c>
      <c r="T1368" s="21" t="str">
        <f t="array" ref="T1368">IF(OR($L1368="", $M1368=""), "", MAX(IF($L$11:$L$2510=$L1368, $M$11:$M$2510)))</f>
        <v/>
      </c>
      <c r="U1368" s="97"/>
      <c r="W1368" s="26" t="str">
        <f t="shared" si="234"/>
        <v/>
      </c>
      <c r="X1368" s="26" t="str">
        <f t="shared" si="235"/>
        <v/>
      </c>
      <c r="Z1368" s="48" t="str">
        <f>IFERROR(INDEX('Standard Runs'!$E$11:$E$65, MATCH($L1368, 'Standard Runs'!$D$11:$D$65, 0)), "")</f>
        <v/>
      </c>
      <c r="AB1368" s="26" t="str">
        <f t="shared" si="236"/>
        <v/>
      </c>
      <c r="AC1368" s="26" t="str">
        <f t="shared" si="237"/>
        <v/>
      </c>
      <c r="AE1368" s="26" t="str">
        <f t="shared" si="238"/>
        <v/>
      </c>
      <c r="AG1368" s="26" t="str">
        <f>IF($D1368="", "", COUNTIF($D$11:$D$2510, "&gt;"&amp;$D1368)+1+COUNTIF($D$11:$D1368, $D1368)-1)</f>
        <v/>
      </c>
      <c r="AH1368" s="92" t="str">
        <f t="shared" si="239"/>
        <v/>
      </c>
      <c r="AJ1368" s="26" t="str">
        <f t="shared" si="240"/>
        <v/>
      </c>
      <c r="AK1368" s="26" t="str">
        <f t="shared" si="241"/>
        <v/>
      </c>
    </row>
    <row r="1369" spans="1:37" x14ac:dyDescent="0.25">
      <c r="A1369" s="97"/>
      <c r="B1369" s="26" t="str">
        <f t="shared" si="231"/>
        <v/>
      </c>
      <c r="C1369" s="97"/>
      <c r="D1369" s="123"/>
      <c r="E1369" s="124"/>
      <c r="F1369" s="125"/>
      <c r="G1369" s="97"/>
      <c r="H1369" s="24" t="str">
        <f>IF($E1369="", "", IFERROR(ROUND($E1369*INDEX('Intro &amp; Setup'!$BY$8:$BY$9, MATCH($E$8, 'Intro &amp; Setup'!$BX$8:$BX$9, 0)), 2), ""))</f>
        <v/>
      </c>
      <c r="I1369" s="18" t="str">
        <f>IF(OR($E1369="", $F1369=""), "", IF($E$8='Intro &amp; Setup'!$BX$9, $F1369/$E1369, IF($H$8='Intro &amp; Setup'!$BX$9, $F1369/$H1369, "")))</f>
        <v/>
      </c>
      <c r="J1369" s="21" t="str">
        <f>IF(OR($E1369="", $F1369=""), "", IF($E$8='Intro &amp; Setup'!$BX$8, $F1369/$E1369, IF($H$8='Intro &amp; Setup'!$BX$8, $F1369/$H1369, "")))</f>
        <v/>
      </c>
      <c r="K1369" s="97"/>
      <c r="L1369" s="42" t="str">
        <f t="array" ref="L1369">IF($W1369="", "", IFERROR(INDEX('Standard Runs'!$D$11:$D$65, MATCH(1, ('Standard Runs'!$F$11:$F$65&lt;=E1369)*('Standard Runs'!$G$11:$G$65&gt;=E1369), 0)), ""))</f>
        <v/>
      </c>
      <c r="M1369" s="45" t="str">
        <f t="shared" si="232"/>
        <v/>
      </c>
      <c r="N1369" s="97"/>
      <c r="O1369" s="52" t="str">
        <f t="shared" si="233"/>
        <v/>
      </c>
      <c r="P1369" s="53" t="str">
        <f>IF(OR($L1369="", $M1369=""), "", COUNTIFS($L$11:$L$2510, $L1369, $M$11:$M$2510, "&lt;"&amp;$M1369)+1+COUNTIFS($L$11:$L1369, $L1369, $M$11:$M1369, $M1369)-1)</f>
        <v/>
      </c>
      <c r="Q1369" s="97"/>
      <c r="R1369" s="57" t="str">
        <f t="array" ref="R1369">IF(OR($L1369="", $M1369=""), "", MIN(IF($L$11:$L$2510=$L1369, $M$11:$M$2510)))</f>
        <v/>
      </c>
      <c r="S1369" s="18" t="str">
        <f t="array" ref="S1369">IF(OR($L1369="", $M1369=""), "", AVERAGEIF($L$11:$L$2510, $L1369, $M$11:$M$2510))</f>
        <v/>
      </c>
      <c r="T1369" s="21" t="str">
        <f t="array" ref="T1369">IF(OR($L1369="", $M1369=""), "", MAX(IF($L$11:$L$2510=$L1369, $M$11:$M$2510)))</f>
        <v/>
      </c>
      <c r="U1369" s="97"/>
      <c r="W1369" s="26" t="str">
        <f t="shared" si="234"/>
        <v/>
      </c>
      <c r="X1369" s="26" t="str">
        <f t="shared" si="235"/>
        <v/>
      </c>
      <c r="Z1369" s="48" t="str">
        <f>IFERROR(INDEX('Standard Runs'!$E$11:$E$65, MATCH($L1369, 'Standard Runs'!$D$11:$D$65, 0)), "")</f>
        <v/>
      </c>
      <c r="AB1369" s="26" t="str">
        <f t="shared" si="236"/>
        <v/>
      </c>
      <c r="AC1369" s="26" t="str">
        <f t="shared" si="237"/>
        <v/>
      </c>
      <c r="AE1369" s="26" t="str">
        <f t="shared" si="238"/>
        <v/>
      </c>
      <c r="AG1369" s="26" t="str">
        <f>IF($D1369="", "", COUNTIF($D$11:$D$2510, "&gt;"&amp;$D1369)+1+COUNTIF($D$11:$D1369, $D1369)-1)</f>
        <v/>
      </c>
      <c r="AH1369" s="92" t="str">
        <f t="shared" si="239"/>
        <v/>
      </c>
      <c r="AJ1369" s="26" t="str">
        <f t="shared" si="240"/>
        <v/>
      </c>
      <c r="AK1369" s="26" t="str">
        <f t="shared" si="241"/>
        <v/>
      </c>
    </row>
    <row r="1370" spans="1:37" x14ac:dyDescent="0.25">
      <c r="A1370" s="97"/>
      <c r="B1370" s="26" t="str">
        <f t="shared" si="231"/>
        <v/>
      </c>
      <c r="C1370" s="97"/>
      <c r="D1370" s="123"/>
      <c r="E1370" s="124"/>
      <c r="F1370" s="125"/>
      <c r="G1370" s="97"/>
      <c r="H1370" s="24" t="str">
        <f>IF($E1370="", "", IFERROR(ROUND($E1370*INDEX('Intro &amp; Setup'!$BY$8:$BY$9, MATCH($E$8, 'Intro &amp; Setup'!$BX$8:$BX$9, 0)), 2), ""))</f>
        <v/>
      </c>
      <c r="I1370" s="18" t="str">
        <f>IF(OR($E1370="", $F1370=""), "", IF($E$8='Intro &amp; Setup'!$BX$9, $F1370/$E1370, IF($H$8='Intro &amp; Setup'!$BX$9, $F1370/$H1370, "")))</f>
        <v/>
      </c>
      <c r="J1370" s="21" t="str">
        <f>IF(OR($E1370="", $F1370=""), "", IF($E$8='Intro &amp; Setup'!$BX$8, $F1370/$E1370, IF($H$8='Intro &amp; Setup'!$BX$8, $F1370/$H1370, "")))</f>
        <v/>
      </c>
      <c r="K1370" s="97"/>
      <c r="L1370" s="42" t="str">
        <f t="array" ref="L1370">IF($W1370="", "", IFERROR(INDEX('Standard Runs'!$D$11:$D$65, MATCH(1, ('Standard Runs'!$F$11:$F$65&lt;=E1370)*('Standard Runs'!$G$11:$G$65&gt;=E1370), 0)), ""))</f>
        <v/>
      </c>
      <c r="M1370" s="45" t="str">
        <f t="shared" si="232"/>
        <v/>
      </c>
      <c r="N1370" s="97"/>
      <c r="O1370" s="52" t="str">
        <f t="shared" si="233"/>
        <v/>
      </c>
      <c r="P1370" s="53" t="str">
        <f>IF(OR($L1370="", $M1370=""), "", COUNTIFS($L$11:$L$2510, $L1370, $M$11:$M$2510, "&lt;"&amp;$M1370)+1+COUNTIFS($L$11:$L1370, $L1370, $M$11:$M1370, $M1370)-1)</f>
        <v/>
      </c>
      <c r="Q1370" s="97"/>
      <c r="R1370" s="57" t="str">
        <f t="array" ref="R1370">IF(OR($L1370="", $M1370=""), "", MIN(IF($L$11:$L$2510=$L1370, $M$11:$M$2510)))</f>
        <v/>
      </c>
      <c r="S1370" s="18" t="str">
        <f t="array" ref="S1370">IF(OR($L1370="", $M1370=""), "", AVERAGEIF($L$11:$L$2510, $L1370, $M$11:$M$2510))</f>
        <v/>
      </c>
      <c r="T1370" s="21" t="str">
        <f t="array" ref="T1370">IF(OR($L1370="", $M1370=""), "", MAX(IF($L$11:$L$2510=$L1370, $M$11:$M$2510)))</f>
        <v/>
      </c>
      <c r="U1370" s="97"/>
      <c r="W1370" s="26" t="str">
        <f t="shared" si="234"/>
        <v/>
      </c>
      <c r="X1370" s="26" t="str">
        <f t="shared" si="235"/>
        <v/>
      </c>
      <c r="Z1370" s="48" t="str">
        <f>IFERROR(INDEX('Standard Runs'!$E$11:$E$65, MATCH($L1370, 'Standard Runs'!$D$11:$D$65, 0)), "")</f>
        <v/>
      </c>
      <c r="AB1370" s="26" t="str">
        <f t="shared" si="236"/>
        <v/>
      </c>
      <c r="AC1370" s="26" t="str">
        <f t="shared" si="237"/>
        <v/>
      </c>
      <c r="AE1370" s="26" t="str">
        <f t="shared" si="238"/>
        <v/>
      </c>
      <c r="AG1370" s="26" t="str">
        <f>IF($D1370="", "", COUNTIF($D$11:$D$2510, "&gt;"&amp;$D1370)+1+COUNTIF($D$11:$D1370, $D1370)-1)</f>
        <v/>
      </c>
      <c r="AH1370" s="92" t="str">
        <f t="shared" si="239"/>
        <v/>
      </c>
      <c r="AJ1370" s="26" t="str">
        <f t="shared" si="240"/>
        <v/>
      </c>
      <c r="AK1370" s="26" t="str">
        <f t="shared" si="241"/>
        <v/>
      </c>
    </row>
    <row r="1371" spans="1:37" x14ac:dyDescent="0.25">
      <c r="A1371" s="97"/>
      <c r="B1371" s="26" t="str">
        <f t="shared" si="231"/>
        <v/>
      </c>
      <c r="C1371" s="97"/>
      <c r="D1371" s="123"/>
      <c r="E1371" s="124"/>
      <c r="F1371" s="125"/>
      <c r="G1371" s="97"/>
      <c r="H1371" s="24" t="str">
        <f>IF($E1371="", "", IFERROR(ROUND($E1371*INDEX('Intro &amp; Setup'!$BY$8:$BY$9, MATCH($E$8, 'Intro &amp; Setup'!$BX$8:$BX$9, 0)), 2), ""))</f>
        <v/>
      </c>
      <c r="I1371" s="18" t="str">
        <f>IF(OR($E1371="", $F1371=""), "", IF($E$8='Intro &amp; Setup'!$BX$9, $F1371/$E1371, IF($H$8='Intro &amp; Setup'!$BX$9, $F1371/$H1371, "")))</f>
        <v/>
      </c>
      <c r="J1371" s="21" t="str">
        <f>IF(OR($E1371="", $F1371=""), "", IF($E$8='Intro &amp; Setup'!$BX$8, $F1371/$E1371, IF($H$8='Intro &amp; Setup'!$BX$8, $F1371/$H1371, "")))</f>
        <v/>
      </c>
      <c r="K1371" s="97"/>
      <c r="L1371" s="42" t="str">
        <f t="array" ref="L1371">IF($W1371="", "", IFERROR(INDEX('Standard Runs'!$D$11:$D$65, MATCH(1, ('Standard Runs'!$F$11:$F$65&lt;=E1371)*('Standard Runs'!$G$11:$G$65&gt;=E1371), 0)), ""))</f>
        <v/>
      </c>
      <c r="M1371" s="45" t="str">
        <f t="shared" si="232"/>
        <v/>
      </c>
      <c r="N1371" s="97"/>
      <c r="O1371" s="52" t="str">
        <f t="shared" si="233"/>
        <v/>
      </c>
      <c r="P1371" s="53" t="str">
        <f>IF(OR($L1371="", $M1371=""), "", COUNTIFS($L$11:$L$2510, $L1371, $M$11:$M$2510, "&lt;"&amp;$M1371)+1+COUNTIFS($L$11:$L1371, $L1371, $M$11:$M1371, $M1371)-1)</f>
        <v/>
      </c>
      <c r="Q1371" s="97"/>
      <c r="R1371" s="57" t="str">
        <f t="array" ref="R1371">IF(OR($L1371="", $M1371=""), "", MIN(IF($L$11:$L$2510=$L1371, $M$11:$M$2510)))</f>
        <v/>
      </c>
      <c r="S1371" s="18" t="str">
        <f t="array" ref="S1371">IF(OR($L1371="", $M1371=""), "", AVERAGEIF($L$11:$L$2510, $L1371, $M$11:$M$2510))</f>
        <v/>
      </c>
      <c r="T1371" s="21" t="str">
        <f t="array" ref="T1371">IF(OR($L1371="", $M1371=""), "", MAX(IF($L$11:$L$2510=$L1371, $M$11:$M$2510)))</f>
        <v/>
      </c>
      <c r="U1371" s="97"/>
      <c r="W1371" s="26" t="str">
        <f t="shared" si="234"/>
        <v/>
      </c>
      <c r="X1371" s="26" t="str">
        <f t="shared" si="235"/>
        <v/>
      </c>
      <c r="Z1371" s="48" t="str">
        <f>IFERROR(INDEX('Standard Runs'!$E$11:$E$65, MATCH($L1371, 'Standard Runs'!$D$11:$D$65, 0)), "")</f>
        <v/>
      </c>
      <c r="AB1371" s="26" t="str">
        <f t="shared" si="236"/>
        <v/>
      </c>
      <c r="AC1371" s="26" t="str">
        <f t="shared" si="237"/>
        <v/>
      </c>
      <c r="AE1371" s="26" t="str">
        <f t="shared" si="238"/>
        <v/>
      </c>
      <c r="AG1371" s="26" t="str">
        <f>IF($D1371="", "", COUNTIF($D$11:$D$2510, "&gt;"&amp;$D1371)+1+COUNTIF($D$11:$D1371, $D1371)-1)</f>
        <v/>
      </c>
      <c r="AH1371" s="92" t="str">
        <f t="shared" si="239"/>
        <v/>
      </c>
      <c r="AJ1371" s="26" t="str">
        <f t="shared" si="240"/>
        <v/>
      </c>
      <c r="AK1371" s="26" t="str">
        <f t="shared" si="241"/>
        <v/>
      </c>
    </row>
    <row r="1372" spans="1:37" x14ac:dyDescent="0.25">
      <c r="A1372" s="97"/>
      <c r="B1372" s="26" t="str">
        <f t="shared" si="231"/>
        <v/>
      </c>
      <c r="C1372" s="97"/>
      <c r="D1372" s="123"/>
      <c r="E1372" s="124"/>
      <c r="F1372" s="125"/>
      <c r="G1372" s="97"/>
      <c r="H1372" s="24" t="str">
        <f>IF($E1372="", "", IFERROR(ROUND($E1372*INDEX('Intro &amp; Setup'!$BY$8:$BY$9, MATCH($E$8, 'Intro &amp; Setup'!$BX$8:$BX$9, 0)), 2), ""))</f>
        <v/>
      </c>
      <c r="I1372" s="18" t="str">
        <f>IF(OR($E1372="", $F1372=""), "", IF($E$8='Intro &amp; Setup'!$BX$9, $F1372/$E1372, IF($H$8='Intro &amp; Setup'!$BX$9, $F1372/$H1372, "")))</f>
        <v/>
      </c>
      <c r="J1372" s="21" t="str">
        <f>IF(OR($E1372="", $F1372=""), "", IF($E$8='Intro &amp; Setup'!$BX$8, $F1372/$E1372, IF($H$8='Intro &amp; Setup'!$BX$8, $F1372/$H1372, "")))</f>
        <v/>
      </c>
      <c r="K1372" s="97"/>
      <c r="L1372" s="42" t="str">
        <f t="array" ref="L1372">IF($W1372="", "", IFERROR(INDEX('Standard Runs'!$D$11:$D$65, MATCH(1, ('Standard Runs'!$F$11:$F$65&lt;=E1372)*('Standard Runs'!$G$11:$G$65&gt;=E1372), 0)), ""))</f>
        <v/>
      </c>
      <c r="M1372" s="45" t="str">
        <f t="shared" si="232"/>
        <v/>
      </c>
      <c r="N1372" s="97"/>
      <c r="O1372" s="52" t="str">
        <f t="shared" si="233"/>
        <v/>
      </c>
      <c r="P1372" s="53" t="str">
        <f>IF(OR($L1372="", $M1372=""), "", COUNTIFS($L$11:$L$2510, $L1372, $M$11:$M$2510, "&lt;"&amp;$M1372)+1+COUNTIFS($L$11:$L1372, $L1372, $M$11:$M1372, $M1372)-1)</f>
        <v/>
      </c>
      <c r="Q1372" s="97"/>
      <c r="R1372" s="57" t="str">
        <f t="array" ref="R1372">IF(OR($L1372="", $M1372=""), "", MIN(IF($L$11:$L$2510=$L1372, $M$11:$M$2510)))</f>
        <v/>
      </c>
      <c r="S1372" s="18" t="str">
        <f t="array" ref="S1372">IF(OR($L1372="", $M1372=""), "", AVERAGEIF($L$11:$L$2510, $L1372, $M$11:$M$2510))</f>
        <v/>
      </c>
      <c r="T1372" s="21" t="str">
        <f t="array" ref="T1372">IF(OR($L1372="", $M1372=""), "", MAX(IF($L$11:$L$2510=$L1372, $M$11:$M$2510)))</f>
        <v/>
      </c>
      <c r="U1372" s="97"/>
      <c r="W1372" s="26" t="str">
        <f t="shared" si="234"/>
        <v/>
      </c>
      <c r="X1372" s="26" t="str">
        <f t="shared" si="235"/>
        <v/>
      </c>
      <c r="Z1372" s="48" t="str">
        <f>IFERROR(INDEX('Standard Runs'!$E$11:$E$65, MATCH($L1372, 'Standard Runs'!$D$11:$D$65, 0)), "")</f>
        <v/>
      </c>
      <c r="AB1372" s="26" t="str">
        <f t="shared" si="236"/>
        <v/>
      </c>
      <c r="AC1372" s="26" t="str">
        <f t="shared" si="237"/>
        <v/>
      </c>
      <c r="AE1372" s="26" t="str">
        <f t="shared" si="238"/>
        <v/>
      </c>
      <c r="AG1372" s="26" t="str">
        <f>IF($D1372="", "", COUNTIF($D$11:$D$2510, "&gt;"&amp;$D1372)+1+COUNTIF($D$11:$D1372, $D1372)-1)</f>
        <v/>
      </c>
      <c r="AH1372" s="92" t="str">
        <f t="shared" si="239"/>
        <v/>
      </c>
      <c r="AJ1372" s="26" t="str">
        <f t="shared" si="240"/>
        <v/>
      </c>
      <c r="AK1372" s="26" t="str">
        <f t="shared" si="241"/>
        <v/>
      </c>
    </row>
    <row r="1373" spans="1:37" x14ac:dyDescent="0.25">
      <c r="A1373" s="97"/>
      <c r="B1373" s="26" t="str">
        <f t="shared" si="231"/>
        <v/>
      </c>
      <c r="C1373" s="97"/>
      <c r="D1373" s="123"/>
      <c r="E1373" s="124"/>
      <c r="F1373" s="125"/>
      <c r="G1373" s="97"/>
      <c r="H1373" s="24" t="str">
        <f>IF($E1373="", "", IFERROR(ROUND($E1373*INDEX('Intro &amp; Setup'!$BY$8:$BY$9, MATCH($E$8, 'Intro &amp; Setup'!$BX$8:$BX$9, 0)), 2), ""))</f>
        <v/>
      </c>
      <c r="I1373" s="18" t="str">
        <f>IF(OR($E1373="", $F1373=""), "", IF($E$8='Intro &amp; Setup'!$BX$9, $F1373/$E1373, IF($H$8='Intro &amp; Setup'!$BX$9, $F1373/$H1373, "")))</f>
        <v/>
      </c>
      <c r="J1373" s="21" t="str">
        <f>IF(OR($E1373="", $F1373=""), "", IF($E$8='Intro &amp; Setup'!$BX$8, $F1373/$E1373, IF($H$8='Intro &amp; Setup'!$BX$8, $F1373/$H1373, "")))</f>
        <v/>
      </c>
      <c r="K1373" s="97"/>
      <c r="L1373" s="42" t="str">
        <f t="array" ref="L1373">IF($W1373="", "", IFERROR(INDEX('Standard Runs'!$D$11:$D$65, MATCH(1, ('Standard Runs'!$F$11:$F$65&lt;=E1373)*('Standard Runs'!$G$11:$G$65&gt;=E1373), 0)), ""))</f>
        <v/>
      </c>
      <c r="M1373" s="45" t="str">
        <f t="shared" si="232"/>
        <v/>
      </c>
      <c r="N1373" s="97"/>
      <c r="O1373" s="52" t="str">
        <f t="shared" si="233"/>
        <v/>
      </c>
      <c r="P1373" s="53" t="str">
        <f>IF(OR($L1373="", $M1373=""), "", COUNTIFS($L$11:$L$2510, $L1373, $M$11:$M$2510, "&lt;"&amp;$M1373)+1+COUNTIFS($L$11:$L1373, $L1373, $M$11:$M1373, $M1373)-1)</f>
        <v/>
      </c>
      <c r="Q1373" s="97"/>
      <c r="R1373" s="57" t="str">
        <f t="array" ref="R1373">IF(OR($L1373="", $M1373=""), "", MIN(IF($L$11:$L$2510=$L1373, $M$11:$M$2510)))</f>
        <v/>
      </c>
      <c r="S1373" s="18" t="str">
        <f t="array" ref="S1373">IF(OR($L1373="", $M1373=""), "", AVERAGEIF($L$11:$L$2510, $L1373, $M$11:$M$2510))</f>
        <v/>
      </c>
      <c r="T1373" s="21" t="str">
        <f t="array" ref="T1373">IF(OR($L1373="", $M1373=""), "", MAX(IF($L$11:$L$2510=$L1373, $M$11:$M$2510)))</f>
        <v/>
      </c>
      <c r="U1373" s="97"/>
      <c r="W1373" s="26" t="str">
        <f t="shared" si="234"/>
        <v/>
      </c>
      <c r="X1373" s="26" t="str">
        <f t="shared" si="235"/>
        <v/>
      </c>
      <c r="Z1373" s="48" t="str">
        <f>IFERROR(INDEX('Standard Runs'!$E$11:$E$65, MATCH($L1373, 'Standard Runs'!$D$11:$D$65, 0)), "")</f>
        <v/>
      </c>
      <c r="AB1373" s="26" t="str">
        <f t="shared" si="236"/>
        <v/>
      </c>
      <c r="AC1373" s="26" t="str">
        <f t="shared" si="237"/>
        <v/>
      </c>
      <c r="AE1373" s="26" t="str">
        <f t="shared" si="238"/>
        <v/>
      </c>
      <c r="AG1373" s="26" t="str">
        <f>IF($D1373="", "", COUNTIF($D$11:$D$2510, "&gt;"&amp;$D1373)+1+COUNTIF($D$11:$D1373, $D1373)-1)</f>
        <v/>
      </c>
      <c r="AH1373" s="92" t="str">
        <f t="shared" si="239"/>
        <v/>
      </c>
      <c r="AJ1373" s="26" t="str">
        <f t="shared" si="240"/>
        <v/>
      </c>
      <c r="AK1373" s="26" t="str">
        <f t="shared" si="241"/>
        <v/>
      </c>
    </row>
    <row r="1374" spans="1:37" x14ac:dyDescent="0.25">
      <c r="A1374" s="97"/>
      <c r="B1374" s="26" t="str">
        <f t="shared" si="231"/>
        <v/>
      </c>
      <c r="C1374" s="97"/>
      <c r="D1374" s="123"/>
      <c r="E1374" s="124"/>
      <c r="F1374" s="125"/>
      <c r="G1374" s="97"/>
      <c r="H1374" s="24" t="str">
        <f>IF($E1374="", "", IFERROR(ROUND($E1374*INDEX('Intro &amp; Setup'!$BY$8:$BY$9, MATCH($E$8, 'Intro &amp; Setup'!$BX$8:$BX$9, 0)), 2), ""))</f>
        <v/>
      </c>
      <c r="I1374" s="18" t="str">
        <f>IF(OR($E1374="", $F1374=""), "", IF($E$8='Intro &amp; Setup'!$BX$9, $F1374/$E1374, IF($H$8='Intro &amp; Setup'!$BX$9, $F1374/$H1374, "")))</f>
        <v/>
      </c>
      <c r="J1374" s="21" t="str">
        <f>IF(OR($E1374="", $F1374=""), "", IF($E$8='Intro &amp; Setup'!$BX$8, $F1374/$E1374, IF($H$8='Intro &amp; Setup'!$BX$8, $F1374/$H1374, "")))</f>
        <v/>
      </c>
      <c r="K1374" s="97"/>
      <c r="L1374" s="42" t="str">
        <f t="array" ref="L1374">IF($W1374="", "", IFERROR(INDEX('Standard Runs'!$D$11:$D$65, MATCH(1, ('Standard Runs'!$F$11:$F$65&lt;=E1374)*('Standard Runs'!$G$11:$G$65&gt;=E1374), 0)), ""))</f>
        <v/>
      </c>
      <c r="M1374" s="45" t="str">
        <f t="shared" si="232"/>
        <v/>
      </c>
      <c r="N1374" s="97"/>
      <c r="O1374" s="52" t="str">
        <f t="shared" si="233"/>
        <v/>
      </c>
      <c r="P1374" s="53" t="str">
        <f>IF(OR($L1374="", $M1374=""), "", COUNTIFS($L$11:$L$2510, $L1374, $M$11:$M$2510, "&lt;"&amp;$M1374)+1+COUNTIFS($L$11:$L1374, $L1374, $M$11:$M1374, $M1374)-1)</f>
        <v/>
      </c>
      <c r="Q1374" s="97"/>
      <c r="R1374" s="57" t="str">
        <f t="array" ref="R1374">IF(OR($L1374="", $M1374=""), "", MIN(IF($L$11:$L$2510=$L1374, $M$11:$M$2510)))</f>
        <v/>
      </c>
      <c r="S1374" s="18" t="str">
        <f t="array" ref="S1374">IF(OR($L1374="", $M1374=""), "", AVERAGEIF($L$11:$L$2510, $L1374, $M$11:$M$2510))</f>
        <v/>
      </c>
      <c r="T1374" s="21" t="str">
        <f t="array" ref="T1374">IF(OR($L1374="", $M1374=""), "", MAX(IF($L$11:$L$2510=$L1374, $M$11:$M$2510)))</f>
        <v/>
      </c>
      <c r="U1374" s="97"/>
      <c r="W1374" s="26" t="str">
        <f t="shared" si="234"/>
        <v/>
      </c>
      <c r="X1374" s="26" t="str">
        <f t="shared" si="235"/>
        <v/>
      </c>
      <c r="Z1374" s="48" t="str">
        <f>IFERROR(INDEX('Standard Runs'!$E$11:$E$65, MATCH($L1374, 'Standard Runs'!$D$11:$D$65, 0)), "")</f>
        <v/>
      </c>
      <c r="AB1374" s="26" t="str">
        <f t="shared" si="236"/>
        <v/>
      </c>
      <c r="AC1374" s="26" t="str">
        <f t="shared" si="237"/>
        <v/>
      </c>
      <c r="AE1374" s="26" t="str">
        <f t="shared" si="238"/>
        <v/>
      </c>
      <c r="AG1374" s="26" t="str">
        <f>IF($D1374="", "", COUNTIF($D$11:$D$2510, "&gt;"&amp;$D1374)+1+COUNTIF($D$11:$D1374, $D1374)-1)</f>
        <v/>
      </c>
      <c r="AH1374" s="92" t="str">
        <f t="shared" si="239"/>
        <v/>
      </c>
      <c r="AJ1374" s="26" t="str">
        <f t="shared" si="240"/>
        <v/>
      </c>
      <c r="AK1374" s="26" t="str">
        <f t="shared" si="241"/>
        <v/>
      </c>
    </row>
    <row r="1375" spans="1:37" x14ac:dyDescent="0.25">
      <c r="A1375" s="97"/>
      <c r="B1375" s="26" t="str">
        <f t="shared" si="231"/>
        <v/>
      </c>
      <c r="C1375" s="97"/>
      <c r="D1375" s="123"/>
      <c r="E1375" s="124"/>
      <c r="F1375" s="125"/>
      <c r="G1375" s="97"/>
      <c r="H1375" s="24" t="str">
        <f>IF($E1375="", "", IFERROR(ROUND($E1375*INDEX('Intro &amp; Setup'!$BY$8:$BY$9, MATCH($E$8, 'Intro &amp; Setup'!$BX$8:$BX$9, 0)), 2), ""))</f>
        <v/>
      </c>
      <c r="I1375" s="18" t="str">
        <f>IF(OR($E1375="", $F1375=""), "", IF($E$8='Intro &amp; Setup'!$BX$9, $F1375/$E1375, IF($H$8='Intro &amp; Setup'!$BX$9, $F1375/$H1375, "")))</f>
        <v/>
      </c>
      <c r="J1375" s="21" t="str">
        <f>IF(OR($E1375="", $F1375=""), "", IF($E$8='Intro &amp; Setup'!$BX$8, $F1375/$E1375, IF($H$8='Intro &amp; Setup'!$BX$8, $F1375/$H1375, "")))</f>
        <v/>
      </c>
      <c r="K1375" s="97"/>
      <c r="L1375" s="42" t="str">
        <f t="array" ref="L1375">IF($W1375="", "", IFERROR(INDEX('Standard Runs'!$D$11:$D$65, MATCH(1, ('Standard Runs'!$F$11:$F$65&lt;=E1375)*('Standard Runs'!$G$11:$G$65&gt;=E1375), 0)), ""))</f>
        <v/>
      </c>
      <c r="M1375" s="45" t="str">
        <f t="shared" si="232"/>
        <v/>
      </c>
      <c r="N1375" s="97"/>
      <c r="O1375" s="52" t="str">
        <f t="shared" si="233"/>
        <v/>
      </c>
      <c r="P1375" s="53" t="str">
        <f>IF(OR($L1375="", $M1375=""), "", COUNTIFS($L$11:$L$2510, $L1375, $M$11:$M$2510, "&lt;"&amp;$M1375)+1+COUNTIFS($L$11:$L1375, $L1375, $M$11:$M1375, $M1375)-1)</f>
        <v/>
      </c>
      <c r="Q1375" s="97"/>
      <c r="R1375" s="57" t="str">
        <f t="array" ref="R1375">IF(OR($L1375="", $M1375=""), "", MIN(IF($L$11:$L$2510=$L1375, $M$11:$M$2510)))</f>
        <v/>
      </c>
      <c r="S1375" s="18" t="str">
        <f t="array" ref="S1375">IF(OR($L1375="", $M1375=""), "", AVERAGEIF($L$11:$L$2510, $L1375, $M$11:$M$2510))</f>
        <v/>
      </c>
      <c r="T1375" s="21" t="str">
        <f t="array" ref="T1375">IF(OR($L1375="", $M1375=""), "", MAX(IF($L$11:$L$2510=$L1375, $M$11:$M$2510)))</f>
        <v/>
      </c>
      <c r="U1375" s="97"/>
      <c r="W1375" s="26" t="str">
        <f t="shared" si="234"/>
        <v/>
      </c>
      <c r="X1375" s="26" t="str">
        <f t="shared" si="235"/>
        <v/>
      </c>
      <c r="Z1375" s="48" t="str">
        <f>IFERROR(INDEX('Standard Runs'!$E$11:$E$65, MATCH($L1375, 'Standard Runs'!$D$11:$D$65, 0)), "")</f>
        <v/>
      </c>
      <c r="AB1375" s="26" t="str">
        <f t="shared" si="236"/>
        <v/>
      </c>
      <c r="AC1375" s="26" t="str">
        <f t="shared" si="237"/>
        <v/>
      </c>
      <c r="AE1375" s="26" t="str">
        <f t="shared" si="238"/>
        <v/>
      </c>
      <c r="AG1375" s="26" t="str">
        <f>IF($D1375="", "", COUNTIF($D$11:$D$2510, "&gt;"&amp;$D1375)+1+COUNTIF($D$11:$D1375, $D1375)-1)</f>
        <v/>
      </c>
      <c r="AH1375" s="92" t="str">
        <f t="shared" si="239"/>
        <v/>
      </c>
      <c r="AJ1375" s="26" t="str">
        <f t="shared" si="240"/>
        <v/>
      </c>
      <c r="AK1375" s="26" t="str">
        <f t="shared" si="241"/>
        <v/>
      </c>
    </row>
    <row r="1376" spans="1:37" x14ac:dyDescent="0.25">
      <c r="A1376" s="97"/>
      <c r="B1376" s="26" t="str">
        <f t="shared" si="231"/>
        <v/>
      </c>
      <c r="C1376" s="97"/>
      <c r="D1376" s="123"/>
      <c r="E1376" s="124"/>
      <c r="F1376" s="125"/>
      <c r="G1376" s="97"/>
      <c r="H1376" s="24" t="str">
        <f>IF($E1376="", "", IFERROR(ROUND($E1376*INDEX('Intro &amp; Setup'!$BY$8:$BY$9, MATCH($E$8, 'Intro &amp; Setup'!$BX$8:$BX$9, 0)), 2), ""))</f>
        <v/>
      </c>
      <c r="I1376" s="18" t="str">
        <f>IF(OR($E1376="", $F1376=""), "", IF($E$8='Intro &amp; Setup'!$BX$9, $F1376/$E1376, IF($H$8='Intro &amp; Setup'!$BX$9, $F1376/$H1376, "")))</f>
        <v/>
      </c>
      <c r="J1376" s="21" t="str">
        <f>IF(OR($E1376="", $F1376=""), "", IF($E$8='Intro &amp; Setup'!$BX$8, $F1376/$E1376, IF($H$8='Intro &amp; Setup'!$BX$8, $F1376/$H1376, "")))</f>
        <v/>
      </c>
      <c r="K1376" s="97"/>
      <c r="L1376" s="42" t="str">
        <f t="array" ref="L1376">IF($W1376="", "", IFERROR(INDEX('Standard Runs'!$D$11:$D$65, MATCH(1, ('Standard Runs'!$F$11:$F$65&lt;=E1376)*('Standard Runs'!$G$11:$G$65&gt;=E1376), 0)), ""))</f>
        <v/>
      </c>
      <c r="M1376" s="45" t="str">
        <f t="shared" si="232"/>
        <v/>
      </c>
      <c r="N1376" s="97"/>
      <c r="O1376" s="52" t="str">
        <f t="shared" si="233"/>
        <v/>
      </c>
      <c r="P1376" s="53" t="str">
        <f>IF(OR($L1376="", $M1376=""), "", COUNTIFS($L$11:$L$2510, $L1376, $M$11:$M$2510, "&lt;"&amp;$M1376)+1+COUNTIFS($L$11:$L1376, $L1376, $M$11:$M1376, $M1376)-1)</f>
        <v/>
      </c>
      <c r="Q1376" s="97"/>
      <c r="R1376" s="57" t="str">
        <f t="array" ref="R1376">IF(OR($L1376="", $M1376=""), "", MIN(IF($L$11:$L$2510=$L1376, $M$11:$M$2510)))</f>
        <v/>
      </c>
      <c r="S1376" s="18" t="str">
        <f t="array" ref="S1376">IF(OR($L1376="", $M1376=""), "", AVERAGEIF($L$11:$L$2510, $L1376, $M$11:$M$2510))</f>
        <v/>
      </c>
      <c r="T1376" s="21" t="str">
        <f t="array" ref="T1376">IF(OR($L1376="", $M1376=""), "", MAX(IF($L$11:$L$2510=$L1376, $M$11:$M$2510)))</f>
        <v/>
      </c>
      <c r="U1376" s="97"/>
      <c r="W1376" s="26" t="str">
        <f t="shared" si="234"/>
        <v/>
      </c>
      <c r="X1376" s="26" t="str">
        <f t="shared" si="235"/>
        <v/>
      </c>
      <c r="Z1376" s="48" t="str">
        <f>IFERROR(INDEX('Standard Runs'!$E$11:$E$65, MATCH($L1376, 'Standard Runs'!$D$11:$D$65, 0)), "")</f>
        <v/>
      </c>
      <c r="AB1376" s="26" t="str">
        <f t="shared" si="236"/>
        <v/>
      </c>
      <c r="AC1376" s="26" t="str">
        <f t="shared" si="237"/>
        <v/>
      </c>
      <c r="AE1376" s="26" t="str">
        <f t="shared" si="238"/>
        <v/>
      </c>
      <c r="AG1376" s="26" t="str">
        <f>IF($D1376="", "", COUNTIF($D$11:$D$2510, "&gt;"&amp;$D1376)+1+COUNTIF($D$11:$D1376, $D1376)-1)</f>
        <v/>
      </c>
      <c r="AH1376" s="92" t="str">
        <f t="shared" si="239"/>
        <v/>
      </c>
      <c r="AJ1376" s="26" t="str">
        <f t="shared" si="240"/>
        <v/>
      </c>
      <c r="AK1376" s="26" t="str">
        <f t="shared" si="241"/>
        <v/>
      </c>
    </row>
    <row r="1377" spans="1:37" x14ac:dyDescent="0.25">
      <c r="A1377" s="97"/>
      <c r="B1377" s="26" t="str">
        <f t="shared" si="231"/>
        <v/>
      </c>
      <c r="C1377" s="97"/>
      <c r="D1377" s="123"/>
      <c r="E1377" s="124"/>
      <c r="F1377" s="125"/>
      <c r="G1377" s="97"/>
      <c r="H1377" s="24" t="str">
        <f>IF($E1377="", "", IFERROR(ROUND($E1377*INDEX('Intro &amp; Setup'!$BY$8:$BY$9, MATCH($E$8, 'Intro &amp; Setup'!$BX$8:$BX$9, 0)), 2), ""))</f>
        <v/>
      </c>
      <c r="I1377" s="18" t="str">
        <f>IF(OR($E1377="", $F1377=""), "", IF($E$8='Intro &amp; Setup'!$BX$9, $F1377/$E1377, IF($H$8='Intro &amp; Setup'!$BX$9, $F1377/$H1377, "")))</f>
        <v/>
      </c>
      <c r="J1377" s="21" t="str">
        <f>IF(OR($E1377="", $F1377=""), "", IF($E$8='Intro &amp; Setup'!$BX$8, $F1377/$E1377, IF($H$8='Intro &amp; Setup'!$BX$8, $F1377/$H1377, "")))</f>
        <v/>
      </c>
      <c r="K1377" s="97"/>
      <c r="L1377" s="42" t="str">
        <f t="array" ref="L1377">IF($W1377="", "", IFERROR(INDEX('Standard Runs'!$D$11:$D$65, MATCH(1, ('Standard Runs'!$F$11:$F$65&lt;=E1377)*('Standard Runs'!$G$11:$G$65&gt;=E1377), 0)), ""))</f>
        <v/>
      </c>
      <c r="M1377" s="45" t="str">
        <f t="shared" si="232"/>
        <v/>
      </c>
      <c r="N1377" s="97"/>
      <c r="O1377" s="52" t="str">
        <f t="shared" si="233"/>
        <v/>
      </c>
      <c r="P1377" s="53" t="str">
        <f>IF(OR($L1377="", $M1377=""), "", COUNTIFS($L$11:$L$2510, $L1377, $M$11:$M$2510, "&lt;"&amp;$M1377)+1+COUNTIFS($L$11:$L1377, $L1377, $M$11:$M1377, $M1377)-1)</f>
        <v/>
      </c>
      <c r="Q1377" s="97"/>
      <c r="R1377" s="57" t="str">
        <f t="array" ref="R1377">IF(OR($L1377="", $M1377=""), "", MIN(IF($L$11:$L$2510=$L1377, $M$11:$M$2510)))</f>
        <v/>
      </c>
      <c r="S1377" s="18" t="str">
        <f t="array" ref="S1377">IF(OR($L1377="", $M1377=""), "", AVERAGEIF($L$11:$L$2510, $L1377, $M$11:$M$2510))</f>
        <v/>
      </c>
      <c r="T1377" s="21" t="str">
        <f t="array" ref="T1377">IF(OR($L1377="", $M1377=""), "", MAX(IF($L$11:$L$2510=$L1377, $M$11:$M$2510)))</f>
        <v/>
      </c>
      <c r="U1377" s="97"/>
      <c r="W1377" s="26" t="str">
        <f t="shared" si="234"/>
        <v/>
      </c>
      <c r="X1377" s="26" t="str">
        <f t="shared" si="235"/>
        <v/>
      </c>
      <c r="Z1377" s="48" t="str">
        <f>IFERROR(INDEX('Standard Runs'!$E$11:$E$65, MATCH($L1377, 'Standard Runs'!$D$11:$D$65, 0)), "")</f>
        <v/>
      </c>
      <c r="AB1377" s="26" t="str">
        <f t="shared" si="236"/>
        <v/>
      </c>
      <c r="AC1377" s="26" t="str">
        <f t="shared" si="237"/>
        <v/>
      </c>
      <c r="AE1377" s="26" t="str">
        <f t="shared" si="238"/>
        <v/>
      </c>
      <c r="AG1377" s="26" t="str">
        <f>IF($D1377="", "", COUNTIF($D$11:$D$2510, "&gt;"&amp;$D1377)+1+COUNTIF($D$11:$D1377, $D1377)-1)</f>
        <v/>
      </c>
      <c r="AH1377" s="92" t="str">
        <f t="shared" si="239"/>
        <v/>
      </c>
      <c r="AJ1377" s="26" t="str">
        <f t="shared" si="240"/>
        <v/>
      </c>
      <c r="AK1377" s="26" t="str">
        <f t="shared" si="241"/>
        <v/>
      </c>
    </row>
    <row r="1378" spans="1:37" x14ac:dyDescent="0.25">
      <c r="A1378" s="97"/>
      <c r="B1378" s="26" t="str">
        <f t="shared" si="231"/>
        <v/>
      </c>
      <c r="C1378" s="97"/>
      <c r="D1378" s="123"/>
      <c r="E1378" s="124"/>
      <c r="F1378" s="125"/>
      <c r="G1378" s="97"/>
      <c r="H1378" s="24" t="str">
        <f>IF($E1378="", "", IFERROR(ROUND($E1378*INDEX('Intro &amp; Setup'!$BY$8:$BY$9, MATCH($E$8, 'Intro &amp; Setup'!$BX$8:$BX$9, 0)), 2), ""))</f>
        <v/>
      </c>
      <c r="I1378" s="18" t="str">
        <f>IF(OR($E1378="", $F1378=""), "", IF($E$8='Intro &amp; Setup'!$BX$9, $F1378/$E1378, IF($H$8='Intro &amp; Setup'!$BX$9, $F1378/$H1378, "")))</f>
        <v/>
      </c>
      <c r="J1378" s="21" t="str">
        <f>IF(OR($E1378="", $F1378=""), "", IF($E$8='Intro &amp; Setup'!$BX$8, $F1378/$E1378, IF($H$8='Intro &amp; Setup'!$BX$8, $F1378/$H1378, "")))</f>
        <v/>
      </c>
      <c r="K1378" s="97"/>
      <c r="L1378" s="42" t="str">
        <f t="array" ref="L1378">IF($W1378="", "", IFERROR(INDEX('Standard Runs'!$D$11:$D$65, MATCH(1, ('Standard Runs'!$F$11:$F$65&lt;=E1378)*('Standard Runs'!$G$11:$G$65&gt;=E1378), 0)), ""))</f>
        <v/>
      </c>
      <c r="M1378" s="45" t="str">
        <f t="shared" si="232"/>
        <v/>
      </c>
      <c r="N1378" s="97"/>
      <c r="O1378" s="52" t="str">
        <f t="shared" si="233"/>
        <v/>
      </c>
      <c r="P1378" s="53" t="str">
        <f>IF(OR($L1378="", $M1378=""), "", COUNTIFS($L$11:$L$2510, $L1378, $M$11:$M$2510, "&lt;"&amp;$M1378)+1+COUNTIFS($L$11:$L1378, $L1378, $M$11:$M1378, $M1378)-1)</f>
        <v/>
      </c>
      <c r="Q1378" s="97"/>
      <c r="R1378" s="57" t="str">
        <f t="array" ref="R1378">IF(OR($L1378="", $M1378=""), "", MIN(IF($L$11:$L$2510=$L1378, $M$11:$M$2510)))</f>
        <v/>
      </c>
      <c r="S1378" s="18" t="str">
        <f t="array" ref="S1378">IF(OR($L1378="", $M1378=""), "", AVERAGEIF($L$11:$L$2510, $L1378, $M$11:$M$2510))</f>
        <v/>
      </c>
      <c r="T1378" s="21" t="str">
        <f t="array" ref="T1378">IF(OR($L1378="", $M1378=""), "", MAX(IF($L$11:$L$2510=$L1378, $M$11:$M$2510)))</f>
        <v/>
      </c>
      <c r="U1378" s="97"/>
      <c r="W1378" s="26" t="str">
        <f t="shared" si="234"/>
        <v/>
      </c>
      <c r="X1378" s="26" t="str">
        <f t="shared" si="235"/>
        <v/>
      </c>
      <c r="Z1378" s="48" t="str">
        <f>IFERROR(INDEX('Standard Runs'!$E$11:$E$65, MATCH($L1378, 'Standard Runs'!$D$11:$D$65, 0)), "")</f>
        <v/>
      </c>
      <c r="AB1378" s="26" t="str">
        <f t="shared" si="236"/>
        <v/>
      </c>
      <c r="AC1378" s="26" t="str">
        <f t="shared" si="237"/>
        <v/>
      </c>
      <c r="AE1378" s="26" t="str">
        <f t="shared" si="238"/>
        <v/>
      </c>
      <c r="AG1378" s="26" t="str">
        <f>IF($D1378="", "", COUNTIF($D$11:$D$2510, "&gt;"&amp;$D1378)+1+COUNTIF($D$11:$D1378, $D1378)-1)</f>
        <v/>
      </c>
      <c r="AH1378" s="92" t="str">
        <f t="shared" si="239"/>
        <v/>
      </c>
      <c r="AJ1378" s="26" t="str">
        <f t="shared" si="240"/>
        <v/>
      </c>
      <c r="AK1378" s="26" t="str">
        <f t="shared" si="241"/>
        <v/>
      </c>
    </row>
    <row r="1379" spans="1:37" x14ac:dyDescent="0.25">
      <c r="A1379" s="97"/>
      <c r="B1379" s="26" t="str">
        <f t="shared" si="231"/>
        <v/>
      </c>
      <c r="C1379" s="97"/>
      <c r="D1379" s="123"/>
      <c r="E1379" s="124"/>
      <c r="F1379" s="125"/>
      <c r="G1379" s="97"/>
      <c r="H1379" s="24" t="str">
        <f>IF($E1379="", "", IFERROR(ROUND($E1379*INDEX('Intro &amp; Setup'!$BY$8:$BY$9, MATCH($E$8, 'Intro &amp; Setup'!$BX$8:$BX$9, 0)), 2), ""))</f>
        <v/>
      </c>
      <c r="I1379" s="18" t="str">
        <f>IF(OR($E1379="", $F1379=""), "", IF($E$8='Intro &amp; Setup'!$BX$9, $F1379/$E1379, IF($H$8='Intro &amp; Setup'!$BX$9, $F1379/$H1379, "")))</f>
        <v/>
      </c>
      <c r="J1379" s="21" t="str">
        <f>IF(OR($E1379="", $F1379=""), "", IF($E$8='Intro &amp; Setup'!$BX$8, $F1379/$E1379, IF($H$8='Intro &amp; Setup'!$BX$8, $F1379/$H1379, "")))</f>
        <v/>
      </c>
      <c r="K1379" s="97"/>
      <c r="L1379" s="42" t="str">
        <f t="array" ref="L1379">IF($W1379="", "", IFERROR(INDEX('Standard Runs'!$D$11:$D$65, MATCH(1, ('Standard Runs'!$F$11:$F$65&lt;=E1379)*('Standard Runs'!$G$11:$G$65&gt;=E1379), 0)), ""))</f>
        <v/>
      </c>
      <c r="M1379" s="45" t="str">
        <f t="shared" si="232"/>
        <v/>
      </c>
      <c r="N1379" s="97"/>
      <c r="O1379" s="52" t="str">
        <f t="shared" si="233"/>
        <v/>
      </c>
      <c r="P1379" s="53" t="str">
        <f>IF(OR($L1379="", $M1379=""), "", COUNTIFS($L$11:$L$2510, $L1379, $M$11:$M$2510, "&lt;"&amp;$M1379)+1+COUNTIFS($L$11:$L1379, $L1379, $M$11:$M1379, $M1379)-1)</f>
        <v/>
      </c>
      <c r="Q1379" s="97"/>
      <c r="R1379" s="57" t="str">
        <f t="array" ref="R1379">IF(OR($L1379="", $M1379=""), "", MIN(IF($L$11:$L$2510=$L1379, $M$11:$M$2510)))</f>
        <v/>
      </c>
      <c r="S1379" s="18" t="str">
        <f t="array" ref="S1379">IF(OR($L1379="", $M1379=""), "", AVERAGEIF($L$11:$L$2510, $L1379, $M$11:$M$2510))</f>
        <v/>
      </c>
      <c r="T1379" s="21" t="str">
        <f t="array" ref="T1379">IF(OR($L1379="", $M1379=""), "", MAX(IF($L$11:$L$2510=$L1379, $M$11:$M$2510)))</f>
        <v/>
      </c>
      <c r="U1379" s="97"/>
      <c r="W1379" s="26" t="str">
        <f t="shared" si="234"/>
        <v/>
      </c>
      <c r="X1379" s="26" t="str">
        <f t="shared" si="235"/>
        <v/>
      </c>
      <c r="Z1379" s="48" t="str">
        <f>IFERROR(INDEX('Standard Runs'!$E$11:$E$65, MATCH($L1379, 'Standard Runs'!$D$11:$D$65, 0)), "")</f>
        <v/>
      </c>
      <c r="AB1379" s="26" t="str">
        <f t="shared" si="236"/>
        <v/>
      </c>
      <c r="AC1379" s="26" t="str">
        <f t="shared" si="237"/>
        <v/>
      </c>
      <c r="AE1379" s="26" t="str">
        <f t="shared" si="238"/>
        <v/>
      </c>
      <c r="AG1379" s="26" t="str">
        <f>IF($D1379="", "", COUNTIF($D$11:$D$2510, "&gt;"&amp;$D1379)+1+COUNTIF($D$11:$D1379, $D1379)-1)</f>
        <v/>
      </c>
      <c r="AH1379" s="92" t="str">
        <f t="shared" si="239"/>
        <v/>
      </c>
      <c r="AJ1379" s="26" t="str">
        <f t="shared" si="240"/>
        <v/>
      </c>
      <c r="AK1379" s="26" t="str">
        <f t="shared" si="241"/>
        <v/>
      </c>
    </row>
    <row r="1380" spans="1:37" x14ac:dyDescent="0.25">
      <c r="A1380" s="97"/>
      <c r="B1380" s="26" t="str">
        <f t="shared" si="231"/>
        <v/>
      </c>
      <c r="C1380" s="97"/>
      <c r="D1380" s="123"/>
      <c r="E1380" s="124"/>
      <c r="F1380" s="125"/>
      <c r="G1380" s="97"/>
      <c r="H1380" s="24" t="str">
        <f>IF($E1380="", "", IFERROR(ROUND($E1380*INDEX('Intro &amp; Setup'!$BY$8:$BY$9, MATCH($E$8, 'Intro &amp; Setup'!$BX$8:$BX$9, 0)), 2), ""))</f>
        <v/>
      </c>
      <c r="I1380" s="18" t="str">
        <f>IF(OR($E1380="", $F1380=""), "", IF($E$8='Intro &amp; Setup'!$BX$9, $F1380/$E1380, IF($H$8='Intro &amp; Setup'!$BX$9, $F1380/$H1380, "")))</f>
        <v/>
      </c>
      <c r="J1380" s="21" t="str">
        <f>IF(OR($E1380="", $F1380=""), "", IF($E$8='Intro &amp; Setup'!$BX$8, $F1380/$E1380, IF($H$8='Intro &amp; Setup'!$BX$8, $F1380/$H1380, "")))</f>
        <v/>
      </c>
      <c r="K1380" s="97"/>
      <c r="L1380" s="42" t="str">
        <f t="array" ref="L1380">IF($W1380="", "", IFERROR(INDEX('Standard Runs'!$D$11:$D$65, MATCH(1, ('Standard Runs'!$F$11:$F$65&lt;=E1380)*('Standard Runs'!$G$11:$G$65&gt;=E1380), 0)), ""))</f>
        <v/>
      </c>
      <c r="M1380" s="45" t="str">
        <f t="shared" si="232"/>
        <v/>
      </c>
      <c r="N1380" s="97"/>
      <c r="O1380" s="52" t="str">
        <f t="shared" si="233"/>
        <v/>
      </c>
      <c r="P1380" s="53" t="str">
        <f>IF(OR($L1380="", $M1380=""), "", COUNTIFS($L$11:$L$2510, $L1380, $M$11:$M$2510, "&lt;"&amp;$M1380)+1+COUNTIFS($L$11:$L1380, $L1380, $M$11:$M1380, $M1380)-1)</f>
        <v/>
      </c>
      <c r="Q1380" s="97"/>
      <c r="R1380" s="57" t="str">
        <f t="array" ref="R1380">IF(OR($L1380="", $M1380=""), "", MIN(IF($L$11:$L$2510=$L1380, $M$11:$M$2510)))</f>
        <v/>
      </c>
      <c r="S1380" s="18" t="str">
        <f t="array" ref="S1380">IF(OR($L1380="", $M1380=""), "", AVERAGEIF($L$11:$L$2510, $L1380, $M$11:$M$2510))</f>
        <v/>
      </c>
      <c r="T1380" s="21" t="str">
        <f t="array" ref="T1380">IF(OR($L1380="", $M1380=""), "", MAX(IF($L$11:$L$2510=$L1380, $M$11:$M$2510)))</f>
        <v/>
      </c>
      <c r="U1380" s="97"/>
      <c r="W1380" s="26" t="str">
        <f t="shared" si="234"/>
        <v/>
      </c>
      <c r="X1380" s="26" t="str">
        <f t="shared" si="235"/>
        <v/>
      </c>
      <c r="Z1380" s="48" t="str">
        <f>IFERROR(INDEX('Standard Runs'!$E$11:$E$65, MATCH($L1380, 'Standard Runs'!$D$11:$D$65, 0)), "")</f>
        <v/>
      </c>
      <c r="AB1380" s="26" t="str">
        <f t="shared" si="236"/>
        <v/>
      </c>
      <c r="AC1380" s="26" t="str">
        <f t="shared" si="237"/>
        <v/>
      </c>
      <c r="AE1380" s="26" t="str">
        <f t="shared" si="238"/>
        <v/>
      </c>
      <c r="AG1380" s="26" t="str">
        <f>IF($D1380="", "", COUNTIF($D$11:$D$2510, "&gt;"&amp;$D1380)+1+COUNTIF($D$11:$D1380, $D1380)-1)</f>
        <v/>
      </c>
      <c r="AH1380" s="92" t="str">
        <f t="shared" si="239"/>
        <v/>
      </c>
      <c r="AJ1380" s="26" t="str">
        <f t="shared" si="240"/>
        <v/>
      </c>
      <c r="AK1380" s="26" t="str">
        <f t="shared" si="241"/>
        <v/>
      </c>
    </row>
    <row r="1381" spans="1:37" x14ac:dyDescent="0.25">
      <c r="A1381" s="97"/>
      <c r="B1381" s="26" t="str">
        <f t="shared" si="231"/>
        <v/>
      </c>
      <c r="C1381" s="97"/>
      <c r="D1381" s="123"/>
      <c r="E1381" s="124"/>
      <c r="F1381" s="125"/>
      <c r="G1381" s="97"/>
      <c r="H1381" s="24" t="str">
        <f>IF($E1381="", "", IFERROR(ROUND($E1381*INDEX('Intro &amp; Setup'!$BY$8:$BY$9, MATCH($E$8, 'Intro &amp; Setup'!$BX$8:$BX$9, 0)), 2), ""))</f>
        <v/>
      </c>
      <c r="I1381" s="18" t="str">
        <f>IF(OR($E1381="", $F1381=""), "", IF($E$8='Intro &amp; Setup'!$BX$9, $F1381/$E1381, IF($H$8='Intro &amp; Setup'!$BX$9, $F1381/$H1381, "")))</f>
        <v/>
      </c>
      <c r="J1381" s="21" t="str">
        <f>IF(OR($E1381="", $F1381=""), "", IF($E$8='Intro &amp; Setup'!$BX$8, $F1381/$E1381, IF($H$8='Intro &amp; Setup'!$BX$8, $F1381/$H1381, "")))</f>
        <v/>
      </c>
      <c r="K1381" s="97"/>
      <c r="L1381" s="42" t="str">
        <f t="array" ref="L1381">IF($W1381="", "", IFERROR(INDEX('Standard Runs'!$D$11:$D$65, MATCH(1, ('Standard Runs'!$F$11:$F$65&lt;=E1381)*('Standard Runs'!$G$11:$G$65&gt;=E1381), 0)), ""))</f>
        <v/>
      </c>
      <c r="M1381" s="45" t="str">
        <f t="shared" si="232"/>
        <v/>
      </c>
      <c r="N1381" s="97"/>
      <c r="O1381" s="52" t="str">
        <f t="shared" si="233"/>
        <v/>
      </c>
      <c r="P1381" s="53" t="str">
        <f>IF(OR($L1381="", $M1381=""), "", COUNTIFS($L$11:$L$2510, $L1381, $M$11:$M$2510, "&lt;"&amp;$M1381)+1+COUNTIFS($L$11:$L1381, $L1381, $M$11:$M1381, $M1381)-1)</f>
        <v/>
      </c>
      <c r="Q1381" s="97"/>
      <c r="R1381" s="57" t="str">
        <f t="array" ref="R1381">IF(OR($L1381="", $M1381=""), "", MIN(IF($L$11:$L$2510=$L1381, $M$11:$M$2510)))</f>
        <v/>
      </c>
      <c r="S1381" s="18" t="str">
        <f t="array" ref="S1381">IF(OR($L1381="", $M1381=""), "", AVERAGEIF($L$11:$L$2510, $L1381, $M$11:$M$2510))</f>
        <v/>
      </c>
      <c r="T1381" s="21" t="str">
        <f t="array" ref="T1381">IF(OR($L1381="", $M1381=""), "", MAX(IF($L$11:$L$2510=$L1381, $M$11:$M$2510)))</f>
        <v/>
      </c>
      <c r="U1381" s="97"/>
      <c r="W1381" s="26" t="str">
        <f t="shared" si="234"/>
        <v/>
      </c>
      <c r="X1381" s="26" t="str">
        <f t="shared" si="235"/>
        <v/>
      </c>
      <c r="Z1381" s="48" t="str">
        <f>IFERROR(INDEX('Standard Runs'!$E$11:$E$65, MATCH($L1381, 'Standard Runs'!$D$11:$D$65, 0)), "")</f>
        <v/>
      </c>
      <c r="AB1381" s="26" t="str">
        <f t="shared" si="236"/>
        <v/>
      </c>
      <c r="AC1381" s="26" t="str">
        <f t="shared" si="237"/>
        <v/>
      </c>
      <c r="AE1381" s="26" t="str">
        <f t="shared" si="238"/>
        <v/>
      </c>
      <c r="AG1381" s="26" t="str">
        <f>IF($D1381="", "", COUNTIF($D$11:$D$2510, "&gt;"&amp;$D1381)+1+COUNTIF($D$11:$D1381, $D1381)-1)</f>
        <v/>
      </c>
      <c r="AH1381" s="92" t="str">
        <f t="shared" si="239"/>
        <v/>
      </c>
      <c r="AJ1381" s="26" t="str">
        <f t="shared" si="240"/>
        <v/>
      </c>
      <c r="AK1381" s="26" t="str">
        <f t="shared" si="241"/>
        <v/>
      </c>
    </row>
    <row r="1382" spans="1:37" x14ac:dyDescent="0.25">
      <c r="A1382" s="97"/>
      <c r="B1382" s="26" t="str">
        <f t="shared" si="231"/>
        <v/>
      </c>
      <c r="C1382" s="97"/>
      <c r="D1382" s="123"/>
      <c r="E1382" s="124"/>
      <c r="F1382" s="125"/>
      <c r="G1382" s="97"/>
      <c r="H1382" s="24" t="str">
        <f>IF($E1382="", "", IFERROR(ROUND($E1382*INDEX('Intro &amp; Setup'!$BY$8:$BY$9, MATCH($E$8, 'Intro &amp; Setup'!$BX$8:$BX$9, 0)), 2), ""))</f>
        <v/>
      </c>
      <c r="I1382" s="18" t="str">
        <f>IF(OR($E1382="", $F1382=""), "", IF($E$8='Intro &amp; Setup'!$BX$9, $F1382/$E1382, IF($H$8='Intro &amp; Setup'!$BX$9, $F1382/$H1382, "")))</f>
        <v/>
      </c>
      <c r="J1382" s="21" t="str">
        <f>IF(OR($E1382="", $F1382=""), "", IF($E$8='Intro &amp; Setup'!$BX$8, $F1382/$E1382, IF($H$8='Intro &amp; Setup'!$BX$8, $F1382/$H1382, "")))</f>
        <v/>
      </c>
      <c r="K1382" s="97"/>
      <c r="L1382" s="42" t="str">
        <f t="array" ref="L1382">IF($W1382="", "", IFERROR(INDEX('Standard Runs'!$D$11:$D$65, MATCH(1, ('Standard Runs'!$F$11:$F$65&lt;=E1382)*('Standard Runs'!$G$11:$G$65&gt;=E1382), 0)), ""))</f>
        <v/>
      </c>
      <c r="M1382" s="45" t="str">
        <f t="shared" si="232"/>
        <v/>
      </c>
      <c r="N1382" s="97"/>
      <c r="O1382" s="52" t="str">
        <f t="shared" si="233"/>
        <v/>
      </c>
      <c r="P1382" s="53" t="str">
        <f>IF(OR($L1382="", $M1382=""), "", COUNTIFS($L$11:$L$2510, $L1382, $M$11:$M$2510, "&lt;"&amp;$M1382)+1+COUNTIFS($L$11:$L1382, $L1382, $M$11:$M1382, $M1382)-1)</f>
        <v/>
      </c>
      <c r="Q1382" s="97"/>
      <c r="R1382" s="57" t="str">
        <f t="array" ref="R1382">IF(OR($L1382="", $M1382=""), "", MIN(IF($L$11:$L$2510=$L1382, $M$11:$M$2510)))</f>
        <v/>
      </c>
      <c r="S1382" s="18" t="str">
        <f t="array" ref="S1382">IF(OR($L1382="", $M1382=""), "", AVERAGEIF($L$11:$L$2510, $L1382, $M$11:$M$2510))</f>
        <v/>
      </c>
      <c r="T1382" s="21" t="str">
        <f t="array" ref="T1382">IF(OR($L1382="", $M1382=""), "", MAX(IF($L$11:$L$2510=$L1382, $M$11:$M$2510)))</f>
        <v/>
      </c>
      <c r="U1382" s="97"/>
      <c r="W1382" s="26" t="str">
        <f t="shared" si="234"/>
        <v/>
      </c>
      <c r="X1382" s="26" t="str">
        <f t="shared" si="235"/>
        <v/>
      </c>
      <c r="Z1382" s="48" t="str">
        <f>IFERROR(INDEX('Standard Runs'!$E$11:$E$65, MATCH($L1382, 'Standard Runs'!$D$11:$D$65, 0)), "")</f>
        <v/>
      </c>
      <c r="AB1382" s="26" t="str">
        <f t="shared" si="236"/>
        <v/>
      </c>
      <c r="AC1382" s="26" t="str">
        <f t="shared" si="237"/>
        <v/>
      </c>
      <c r="AE1382" s="26" t="str">
        <f t="shared" si="238"/>
        <v/>
      </c>
      <c r="AG1382" s="26" t="str">
        <f>IF($D1382="", "", COUNTIF($D$11:$D$2510, "&gt;"&amp;$D1382)+1+COUNTIF($D$11:$D1382, $D1382)-1)</f>
        <v/>
      </c>
      <c r="AH1382" s="92" t="str">
        <f t="shared" si="239"/>
        <v/>
      </c>
      <c r="AJ1382" s="26" t="str">
        <f t="shared" si="240"/>
        <v/>
      </c>
      <c r="AK1382" s="26" t="str">
        <f t="shared" si="241"/>
        <v/>
      </c>
    </row>
    <row r="1383" spans="1:37" x14ac:dyDescent="0.25">
      <c r="A1383" s="97"/>
      <c r="B1383" s="26" t="str">
        <f t="shared" si="231"/>
        <v/>
      </c>
      <c r="C1383" s="97"/>
      <c r="D1383" s="123"/>
      <c r="E1383" s="124"/>
      <c r="F1383" s="125"/>
      <c r="G1383" s="97"/>
      <c r="H1383" s="24" t="str">
        <f>IF($E1383="", "", IFERROR(ROUND($E1383*INDEX('Intro &amp; Setup'!$BY$8:$BY$9, MATCH($E$8, 'Intro &amp; Setup'!$BX$8:$BX$9, 0)), 2), ""))</f>
        <v/>
      </c>
      <c r="I1383" s="18" t="str">
        <f>IF(OR($E1383="", $F1383=""), "", IF($E$8='Intro &amp; Setup'!$BX$9, $F1383/$E1383, IF($H$8='Intro &amp; Setup'!$BX$9, $F1383/$H1383, "")))</f>
        <v/>
      </c>
      <c r="J1383" s="21" t="str">
        <f>IF(OR($E1383="", $F1383=""), "", IF($E$8='Intro &amp; Setup'!$BX$8, $F1383/$E1383, IF($H$8='Intro &amp; Setup'!$BX$8, $F1383/$H1383, "")))</f>
        <v/>
      </c>
      <c r="K1383" s="97"/>
      <c r="L1383" s="42" t="str">
        <f t="array" ref="L1383">IF($W1383="", "", IFERROR(INDEX('Standard Runs'!$D$11:$D$65, MATCH(1, ('Standard Runs'!$F$11:$F$65&lt;=E1383)*('Standard Runs'!$G$11:$G$65&gt;=E1383), 0)), ""))</f>
        <v/>
      </c>
      <c r="M1383" s="45" t="str">
        <f t="shared" si="232"/>
        <v/>
      </c>
      <c r="N1383" s="97"/>
      <c r="O1383" s="52" t="str">
        <f t="shared" si="233"/>
        <v/>
      </c>
      <c r="P1383" s="53" t="str">
        <f>IF(OR($L1383="", $M1383=""), "", COUNTIFS($L$11:$L$2510, $L1383, $M$11:$M$2510, "&lt;"&amp;$M1383)+1+COUNTIFS($L$11:$L1383, $L1383, $M$11:$M1383, $M1383)-1)</f>
        <v/>
      </c>
      <c r="Q1383" s="97"/>
      <c r="R1383" s="57" t="str">
        <f t="array" ref="R1383">IF(OR($L1383="", $M1383=""), "", MIN(IF($L$11:$L$2510=$L1383, $M$11:$M$2510)))</f>
        <v/>
      </c>
      <c r="S1383" s="18" t="str">
        <f t="array" ref="S1383">IF(OR($L1383="", $M1383=""), "", AVERAGEIF($L$11:$L$2510, $L1383, $M$11:$M$2510))</f>
        <v/>
      </c>
      <c r="T1383" s="21" t="str">
        <f t="array" ref="T1383">IF(OR($L1383="", $M1383=""), "", MAX(IF($L$11:$L$2510=$L1383, $M$11:$M$2510)))</f>
        <v/>
      </c>
      <c r="U1383" s="97"/>
      <c r="W1383" s="26" t="str">
        <f t="shared" si="234"/>
        <v/>
      </c>
      <c r="X1383" s="26" t="str">
        <f t="shared" si="235"/>
        <v/>
      </c>
      <c r="Z1383" s="48" t="str">
        <f>IFERROR(INDEX('Standard Runs'!$E$11:$E$65, MATCH($L1383, 'Standard Runs'!$D$11:$D$65, 0)), "")</f>
        <v/>
      </c>
      <c r="AB1383" s="26" t="str">
        <f t="shared" si="236"/>
        <v/>
      </c>
      <c r="AC1383" s="26" t="str">
        <f t="shared" si="237"/>
        <v/>
      </c>
      <c r="AE1383" s="26" t="str">
        <f t="shared" si="238"/>
        <v/>
      </c>
      <c r="AG1383" s="26" t="str">
        <f>IF($D1383="", "", COUNTIF($D$11:$D$2510, "&gt;"&amp;$D1383)+1+COUNTIF($D$11:$D1383, $D1383)-1)</f>
        <v/>
      </c>
      <c r="AH1383" s="92" t="str">
        <f t="shared" si="239"/>
        <v/>
      </c>
      <c r="AJ1383" s="26" t="str">
        <f t="shared" si="240"/>
        <v/>
      </c>
      <c r="AK1383" s="26" t="str">
        <f t="shared" si="241"/>
        <v/>
      </c>
    </row>
    <row r="1384" spans="1:37" x14ac:dyDescent="0.25">
      <c r="A1384" s="97"/>
      <c r="B1384" s="26" t="str">
        <f t="shared" si="231"/>
        <v/>
      </c>
      <c r="C1384" s="97"/>
      <c r="D1384" s="123"/>
      <c r="E1384" s="124"/>
      <c r="F1384" s="125"/>
      <c r="G1384" s="97"/>
      <c r="H1384" s="24" t="str">
        <f>IF($E1384="", "", IFERROR(ROUND($E1384*INDEX('Intro &amp; Setup'!$BY$8:$BY$9, MATCH($E$8, 'Intro &amp; Setup'!$BX$8:$BX$9, 0)), 2), ""))</f>
        <v/>
      </c>
      <c r="I1384" s="18" t="str">
        <f>IF(OR($E1384="", $F1384=""), "", IF($E$8='Intro &amp; Setup'!$BX$9, $F1384/$E1384, IF($H$8='Intro &amp; Setup'!$BX$9, $F1384/$H1384, "")))</f>
        <v/>
      </c>
      <c r="J1384" s="21" t="str">
        <f>IF(OR($E1384="", $F1384=""), "", IF($E$8='Intro &amp; Setup'!$BX$8, $F1384/$E1384, IF($H$8='Intro &amp; Setup'!$BX$8, $F1384/$H1384, "")))</f>
        <v/>
      </c>
      <c r="K1384" s="97"/>
      <c r="L1384" s="42" t="str">
        <f t="array" ref="L1384">IF($W1384="", "", IFERROR(INDEX('Standard Runs'!$D$11:$D$65, MATCH(1, ('Standard Runs'!$F$11:$F$65&lt;=E1384)*('Standard Runs'!$G$11:$G$65&gt;=E1384), 0)), ""))</f>
        <v/>
      </c>
      <c r="M1384" s="45" t="str">
        <f t="shared" si="232"/>
        <v/>
      </c>
      <c r="N1384" s="97"/>
      <c r="O1384" s="52" t="str">
        <f t="shared" si="233"/>
        <v/>
      </c>
      <c r="P1384" s="53" t="str">
        <f>IF(OR($L1384="", $M1384=""), "", COUNTIFS($L$11:$L$2510, $L1384, $M$11:$M$2510, "&lt;"&amp;$M1384)+1+COUNTIFS($L$11:$L1384, $L1384, $M$11:$M1384, $M1384)-1)</f>
        <v/>
      </c>
      <c r="Q1384" s="97"/>
      <c r="R1384" s="57" t="str">
        <f t="array" ref="R1384">IF(OR($L1384="", $M1384=""), "", MIN(IF($L$11:$L$2510=$L1384, $M$11:$M$2510)))</f>
        <v/>
      </c>
      <c r="S1384" s="18" t="str">
        <f t="array" ref="S1384">IF(OR($L1384="", $M1384=""), "", AVERAGEIF($L$11:$L$2510, $L1384, $M$11:$M$2510))</f>
        <v/>
      </c>
      <c r="T1384" s="21" t="str">
        <f t="array" ref="T1384">IF(OR($L1384="", $M1384=""), "", MAX(IF($L$11:$L$2510=$L1384, $M$11:$M$2510)))</f>
        <v/>
      </c>
      <c r="U1384" s="97"/>
      <c r="W1384" s="26" t="str">
        <f t="shared" si="234"/>
        <v/>
      </c>
      <c r="X1384" s="26" t="str">
        <f t="shared" si="235"/>
        <v/>
      </c>
      <c r="Z1384" s="48" t="str">
        <f>IFERROR(INDEX('Standard Runs'!$E$11:$E$65, MATCH($L1384, 'Standard Runs'!$D$11:$D$65, 0)), "")</f>
        <v/>
      </c>
      <c r="AB1384" s="26" t="str">
        <f t="shared" si="236"/>
        <v/>
      </c>
      <c r="AC1384" s="26" t="str">
        <f t="shared" si="237"/>
        <v/>
      </c>
      <c r="AE1384" s="26" t="str">
        <f t="shared" si="238"/>
        <v/>
      </c>
      <c r="AG1384" s="26" t="str">
        <f>IF($D1384="", "", COUNTIF($D$11:$D$2510, "&gt;"&amp;$D1384)+1+COUNTIF($D$11:$D1384, $D1384)-1)</f>
        <v/>
      </c>
      <c r="AH1384" s="92" t="str">
        <f t="shared" si="239"/>
        <v/>
      </c>
      <c r="AJ1384" s="26" t="str">
        <f t="shared" si="240"/>
        <v/>
      </c>
      <c r="AK1384" s="26" t="str">
        <f t="shared" si="241"/>
        <v/>
      </c>
    </row>
    <row r="1385" spans="1:37" x14ac:dyDescent="0.25">
      <c r="A1385" s="97"/>
      <c r="B1385" s="26" t="str">
        <f t="shared" si="231"/>
        <v/>
      </c>
      <c r="C1385" s="97"/>
      <c r="D1385" s="123"/>
      <c r="E1385" s="124"/>
      <c r="F1385" s="125"/>
      <c r="G1385" s="97"/>
      <c r="H1385" s="24" t="str">
        <f>IF($E1385="", "", IFERROR(ROUND($E1385*INDEX('Intro &amp; Setup'!$BY$8:$BY$9, MATCH($E$8, 'Intro &amp; Setup'!$BX$8:$BX$9, 0)), 2), ""))</f>
        <v/>
      </c>
      <c r="I1385" s="18" t="str">
        <f>IF(OR($E1385="", $F1385=""), "", IF($E$8='Intro &amp; Setup'!$BX$9, $F1385/$E1385, IF($H$8='Intro &amp; Setup'!$BX$9, $F1385/$H1385, "")))</f>
        <v/>
      </c>
      <c r="J1385" s="21" t="str">
        <f>IF(OR($E1385="", $F1385=""), "", IF($E$8='Intro &amp; Setup'!$BX$8, $F1385/$E1385, IF($H$8='Intro &amp; Setup'!$BX$8, $F1385/$H1385, "")))</f>
        <v/>
      </c>
      <c r="K1385" s="97"/>
      <c r="L1385" s="42" t="str">
        <f t="array" ref="L1385">IF($W1385="", "", IFERROR(INDEX('Standard Runs'!$D$11:$D$65, MATCH(1, ('Standard Runs'!$F$11:$F$65&lt;=E1385)*('Standard Runs'!$G$11:$G$65&gt;=E1385), 0)), ""))</f>
        <v/>
      </c>
      <c r="M1385" s="45" t="str">
        <f t="shared" si="232"/>
        <v/>
      </c>
      <c r="N1385" s="97"/>
      <c r="O1385" s="52" t="str">
        <f t="shared" si="233"/>
        <v/>
      </c>
      <c r="P1385" s="53" t="str">
        <f>IF(OR($L1385="", $M1385=""), "", COUNTIFS($L$11:$L$2510, $L1385, $M$11:$M$2510, "&lt;"&amp;$M1385)+1+COUNTIFS($L$11:$L1385, $L1385, $M$11:$M1385, $M1385)-1)</f>
        <v/>
      </c>
      <c r="Q1385" s="97"/>
      <c r="R1385" s="57" t="str">
        <f t="array" ref="R1385">IF(OR($L1385="", $M1385=""), "", MIN(IF($L$11:$L$2510=$L1385, $M$11:$M$2510)))</f>
        <v/>
      </c>
      <c r="S1385" s="18" t="str">
        <f t="array" ref="S1385">IF(OR($L1385="", $M1385=""), "", AVERAGEIF($L$11:$L$2510, $L1385, $M$11:$M$2510))</f>
        <v/>
      </c>
      <c r="T1385" s="21" t="str">
        <f t="array" ref="T1385">IF(OR($L1385="", $M1385=""), "", MAX(IF($L$11:$L$2510=$L1385, $M$11:$M$2510)))</f>
        <v/>
      </c>
      <c r="U1385" s="97"/>
      <c r="W1385" s="26" t="str">
        <f t="shared" si="234"/>
        <v/>
      </c>
      <c r="X1385" s="26" t="str">
        <f t="shared" si="235"/>
        <v/>
      </c>
      <c r="Z1385" s="48" t="str">
        <f>IFERROR(INDEX('Standard Runs'!$E$11:$E$65, MATCH($L1385, 'Standard Runs'!$D$11:$D$65, 0)), "")</f>
        <v/>
      </c>
      <c r="AB1385" s="26" t="str">
        <f t="shared" si="236"/>
        <v/>
      </c>
      <c r="AC1385" s="26" t="str">
        <f t="shared" si="237"/>
        <v/>
      </c>
      <c r="AE1385" s="26" t="str">
        <f t="shared" si="238"/>
        <v/>
      </c>
      <c r="AG1385" s="26" t="str">
        <f>IF($D1385="", "", COUNTIF($D$11:$D$2510, "&gt;"&amp;$D1385)+1+COUNTIF($D$11:$D1385, $D1385)-1)</f>
        <v/>
      </c>
      <c r="AH1385" s="92" t="str">
        <f t="shared" si="239"/>
        <v/>
      </c>
      <c r="AJ1385" s="26" t="str">
        <f t="shared" si="240"/>
        <v/>
      </c>
      <c r="AK1385" s="26" t="str">
        <f t="shared" si="241"/>
        <v/>
      </c>
    </row>
    <row r="1386" spans="1:37" x14ac:dyDescent="0.25">
      <c r="A1386" s="97"/>
      <c r="B1386" s="26" t="str">
        <f t="shared" si="231"/>
        <v/>
      </c>
      <c r="C1386" s="97"/>
      <c r="D1386" s="123"/>
      <c r="E1386" s="124"/>
      <c r="F1386" s="125"/>
      <c r="G1386" s="97"/>
      <c r="H1386" s="24" t="str">
        <f>IF($E1386="", "", IFERROR(ROUND($E1386*INDEX('Intro &amp; Setup'!$BY$8:$BY$9, MATCH($E$8, 'Intro &amp; Setup'!$BX$8:$BX$9, 0)), 2), ""))</f>
        <v/>
      </c>
      <c r="I1386" s="18" t="str">
        <f>IF(OR($E1386="", $F1386=""), "", IF($E$8='Intro &amp; Setup'!$BX$9, $F1386/$E1386, IF($H$8='Intro &amp; Setup'!$BX$9, $F1386/$H1386, "")))</f>
        <v/>
      </c>
      <c r="J1386" s="21" t="str">
        <f>IF(OR($E1386="", $F1386=""), "", IF($E$8='Intro &amp; Setup'!$BX$8, $F1386/$E1386, IF($H$8='Intro &amp; Setup'!$BX$8, $F1386/$H1386, "")))</f>
        <v/>
      </c>
      <c r="K1386" s="97"/>
      <c r="L1386" s="42" t="str">
        <f t="array" ref="L1386">IF($W1386="", "", IFERROR(INDEX('Standard Runs'!$D$11:$D$65, MATCH(1, ('Standard Runs'!$F$11:$F$65&lt;=E1386)*('Standard Runs'!$G$11:$G$65&gt;=E1386), 0)), ""))</f>
        <v/>
      </c>
      <c r="M1386" s="45" t="str">
        <f t="shared" si="232"/>
        <v/>
      </c>
      <c r="N1386" s="97"/>
      <c r="O1386" s="52" t="str">
        <f t="shared" si="233"/>
        <v/>
      </c>
      <c r="P1386" s="53" t="str">
        <f>IF(OR($L1386="", $M1386=""), "", COUNTIFS($L$11:$L$2510, $L1386, $M$11:$M$2510, "&lt;"&amp;$M1386)+1+COUNTIFS($L$11:$L1386, $L1386, $M$11:$M1386, $M1386)-1)</f>
        <v/>
      </c>
      <c r="Q1386" s="97"/>
      <c r="R1386" s="57" t="str">
        <f t="array" ref="R1386">IF(OR($L1386="", $M1386=""), "", MIN(IF($L$11:$L$2510=$L1386, $M$11:$M$2510)))</f>
        <v/>
      </c>
      <c r="S1386" s="18" t="str">
        <f t="array" ref="S1386">IF(OR($L1386="", $M1386=""), "", AVERAGEIF($L$11:$L$2510, $L1386, $M$11:$M$2510))</f>
        <v/>
      </c>
      <c r="T1386" s="21" t="str">
        <f t="array" ref="T1386">IF(OR($L1386="", $M1386=""), "", MAX(IF($L$11:$L$2510=$L1386, $M$11:$M$2510)))</f>
        <v/>
      </c>
      <c r="U1386" s="97"/>
      <c r="W1386" s="26" t="str">
        <f t="shared" si="234"/>
        <v/>
      </c>
      <c r="X1386" s="26" t="str">
        <f t="shared" si="235"/>
        <v/>
      </c>
      <c r="Z1386" s="48" t="str">
        <f>IFERROR(INDEX('Standard Runs'!$E$11:$E$65, MATCH($L1386, 'Standard Runs'!$D$11:$D$65, 0)), "")</f>
        <v/>
      </c>
      <c r="AB1386" s="26" t="str">
        <f t="shared" si="236"/>
        <v/>
      </c>
      <c r="AC1386" s="26" t="str">
        <f t="shared" si="237"/>
        <v/>
      </c>
      <c r="AE1386" s="26" t="str">
        <f t="shared" si="238"/>
        <v/>
      </c>
      <c r="AG1386" s="26" t="str">
        <f>IF($D1386="", "", COUNTIF($D$11:$D$2510, "&gt;"&amp;$D1386)+1+COUNTIF($D$11:$D1386, $D1386)-1)</f>
        <v/>
      </c>
      <c r="AH1386" s="92" t="str">
        <f t="shared" si="239"/>
        <v/>
      </c>
      <c r="AJ1386" s="26" t="str">
        <f t="shared" si="240"/>
        <v/>
      </c>
      <c r="AK1386" s="26" t="str">
        <f t="shared" si="241"/>
        <v/>
      </c>
    </row>
    <row r="1387" spans="1:37" x14ac:dyDescent="0.25">
      <c r="A1387" s="97"/>
      <c r="B1387" s="26" t="str">
        <f t="shared" si="231"/>
        <v/>
      </c>
      <c r="C1387" s="97"/>
      <c r="D1387" s="123"/>
      <c r="E1387" s="124"/>
      <c r="F1387" s="125"/>
      <c r="G1387" s="97"/>
      <c r="H1387" s="24" t="str">
        <f>IF($E1387="", "", IFERROR(ROUND($E1387*INDEX('Intro &amp; Setup'!$BY$8:$BY$9, MATCH($E$8, 'Intro &amp; Setup'!$BX$8:$BX$9, 0)), 2), ""))</f>
        <v/>
      </c>
      <c r="I1387" s="18" t="str">
        <f>IF(OR($E1387="", $F1387=""), "", IF($E$8='Intro &amp; Setup'!$BX$9, $F1387/$E1387, IF($H$8='Intro &amp; Setup'!$BX$9, $F1387/$H1387, "")))</f>
        <v/>
      </c>
      <c r="J1387" s="21" t="str">
        <f>IF(OR($E1387="", $F1387=""), "", IF($E$8='Intro &amp; Setup'!$BX$8, $F1387/$E1387, IF($H$8='Intro &amp; Setup'!$BX$8, $F1387/$H1387, "")))</f>
        <v/>
      </c>
      <c r="K1387" s="97"/>
      <c r="L1387" s="42" t="str">
        <f t="array" ref="L1387">IF($W1387="", "", IFERROR(INDEX('Standard Runs'!$D$11:$D$65, MATCH(1, ('Standard Runs'!$F$11:$F$65&lt;=E1387)*('Standard Runs'!$G$11:$G$65&gt;=E1387), 0)), ""))</f>
        <v/>
      </c>
      <c r="M1387" s="45" t="str">
        <f t="shared" si="232"/>
        <v/>
      </c>
      <c r="N1387" s="97"/>
      <c r="O1387" s="52" t="str">
        <f t="shared" si="233"/>
        <v/>
      </c>
      <c r="P1387" s="53" t="str">
        <f>IF(OR($L1387="", $M1387=""), "", COUNTIFS($L$11:$L$2510, $L1387, $M$11:$M$2510, "&lt;"&amp;$M1387)+1+COUNTIFS($L$11:$L1387, $L1387, $M$11:$M1387, $M1387)-1)</f>
        <v/>
      </c>
      <c r="Q1387" s="97"/>
      <c r="R1387" s="57" t="str">
        <f t="array" ref="R1387">IF(OR($L1387="", $M1387=""), "", MIN(IF($L$11:$L$2510=$L1387, $M$11:$M$2510)))</f>
        <v/>
      </c>
      <c r="S1387" s="18" t="str">
        <f t="array" ref="S1387">IF(OR($L1387="", $M1387=""), "", AVERAGEIF($L$11:$L$2510, $L1387, $M$11:$M$2510))</f>
        <v/>
      </c>
      <c r="T1387" s="21" t="str">
        <f t="array" ref="T1387">IF(OR($L1387="", $M1387=""), "", MAX(IF($L$11:$L$2510=$L1387, $M$11:$M$2510)))</f>
        <v/>
      </c>
      <c r="U1387" s="97"/>
      <c r="W1387" s="26" t="str">
        <f t="shared" si="234"/>
        <v/>
      </c>
      <c r="X1387" s="26" t="str">
        <f t="shared" si="235"/>
        <v/>
      </c>
      <c r="Z1387" s="48" t="str">
        <f>IFERROR(INDEX('Standard Runs'!$E$11:$E$65, MATCH($L1387, 'Standard Runs'!$D$11:$D$65, 0)), "")</f>
        <v/>
      </c>
      <c r="AB1387" s="26" t="str">
        <f t="shared" si="236"/>
        <v/>
      </c>
      <c r="AC1387" s="26" t="str">
        <f t="shared" si="237"/>
        <v/>
      </c>
      <c r="AE1387" s="26" t="str">
        <f t="shared" si="238"/>
        <v/>
      </c>
      <c r="AG1387" s="26" t="str">
        <f>IF($D1387="", "", COUNTIF($D$11:$D$2510, "&gt;"&amp;$D1387)+1+COUNTIF($D$11:$D1387, $D1387)-1)</f>
        <v/>
      </c>
      <c r="AH1387" s="92" t="str">
        <f t="shared" si="239"/>
        <v/>
      </c>
      <c r="AJ1387" s="26" t="str">
        <f t="shared" si="240"/>
        <v/>
      </c>
      <c r="AK1387" s="26" t="str">
        <f t="shared" si="241"/>
        <v/>
      </c>
    </row>
    <row r="1388" spans="1:37" x14ac:dyDescent="0.25">
      <c r="A1388" s="97"/>
      <c r="B1388" s="26" t="str">
        <f t="shared" si="231"/>
        <v/>
      </c>
      <c r="C1388" s="97"/>
      <c r="D1388" s="123"/>
      <c r="E1388" s="124"/>
      <c r="F1388" s="125"/>
      <c r="G1388" s="97"/>
      <c r="H1388" s="24" t="str">
        <f>IF($E1388="", "", IFERROR(ROUND($E1388*INDEX('Intro &amp; Setup'!$BY$8:$BY$9, MATCH($E$8, 'Intro &amp; Setup'!$BX$8:$BX$9, 0)), 2), ""))</f>
        <v/>
      </c>
      <c r="I1388" s="18" t="str">
        <f>IF(OR($E1388="", $F1388=""), "", IF($E$8='Intro &amp; Setup'!$BX$9, $F1388/$E1388, IF($H$8='Intro &amp; Setup'!$BX$9, $F1388/$H1388, "")))</f>
        <v/>
      </c>
      <c r="J1388" s="21" t="str">
        <f>IF(OR($E1388="", $F1388=""), "", IF($E$8='Intro &amp; Setup'!$BX$8, $F1388/$E1388, IF($H$8='Intro &amp; Setup'!$BX$8, $F1388/$H1388, "")))</f>
        <v/>
      </c>
      <c r="K1388" s="97"/>
      <c r="L1388" s="42" t="str">
        <f t="array" ref="L1388">IF($W1388="", "", IFERROR(INDEX('Standard Runs'!$D$11:$D$65, MATCH(1, ('Standard Runs'!$F$11:$F$65&lt;=E1388)*('Standard Runs'!$G$11:$G$65&gt;=E1388), 0)), ""))</f>
        <v/>
      </c>
      <c r="M1388" s="45" t="str">
        <f t="shared" si="232"/>
        <v/>
      </c>
      <c r="N1388" s="97"/>
      <c r="O1388" s="52" t="str">
        <f t="shared" si="233"/>
        <v/>
      </c>
      <c r="P1388" s="53" t="str">
        <f>IF(OR($L1388="", $M1388=""), "", COUNTIFS($L$11:$L$2510, $L1388, $M$11:$M$2510, "&lt;"&amp;$M1388)+1+COUNTIFS($L$11:$L1388, $L1388, $M$11:$M1388, $M1388)-1)</f>
        <v/>
      </c>
      <c r="Q1388" s="97"/>
      <c r="R1388" s="57" t="str">
        <f t="array" ref="R1388">IF(OR($L1388="", $M1388=""), "", MIN(IF($L$11:$L$2510=$L1388, $M$11:$M$2510)))</f>
        <v/>
      </c>
      <c r="S1388" s="18" t="str">
        <f t="array" ref="S1388">IF(OR($L1388="", $M1388=""), "", AVERAGEIF($L$11:$L$2510, $L1388, $M$11:$M$2510))</f>
        <v/>
      </c>
      <c r="T1388" s="21" t="str">
        <f t="array" ref="T1388">IF(OR($L1388="", $M1388=""), "", MAX(IF($L$11:$L$2510=$L1388, $M$11:$M$2510)))</f>
        <v/>
      </c>
      <c r="U1388" s="97"/>
      <c r="W1388" s="26" t="str">
        <f t="shared" si="234"/>
        <v/>
      </c>
      <c r="X1388" s="26" t="str">
        <f t="shared" si="235"/>
        <v/>
      </c>
      <c r="Z1388" s="48" t="str">
        <f>IFERROR(INDEX('Standard Runs'!$E$11:$E$65, MATCH($L1388, 'Standard Runs'!$D$11:$D$65, 0)), "")</f>
        <v/>
      </c>
      <c r="AB1388" s="26" t="str">
        <f t="shared" si="236"/>
        <v/>
      </c>
      <c r="AC1388" s="26" t="str">
        <f t="shared" si="237"/>
        <v/>
      </c>
      <c r="AE1388" s="26" t="str">
        <f t="shared" si="238"/>
        <v/>
      </c>
      <c r="AG1388" s="26" t="str">
        <f>IF($D1388="", "", COUNTIF($D$11:$D$2510, "&gt;"&amp;$D1388)+1+COUNTIF($D$11:$D1388, $D1388)-1)</f>
        <v/>
      </c>
      <c r="AH1388" s="92" t="str">
        <f t="shared" si="239"/>
        <v/>
      </c>
      <c r="AJ1388" s="26" t="str">
        <f t="shared" si="240"/>
        <v/>
      </c>
      <c r="AK1388" s="26" t="str">
        <f t="shared" si="241"/>
        <v/>
      </c>
    </row>
    <row r="1389" spans="1:37" x14ac:dyDescent="0.25">
      <c r="A1389" s="97"/>
      <c r="B1389" s="26" t="str">
        <f t="shared" si="231"/>
        <v/>
      </c>
      <c r="C1389" s="97"/>
      <c r="D1389" s="123"/>
      <c r="E1389" s="124"/>
      <c r="F1389" s="125"/>
      <c r="G1389" s="97"/>
      <c r="H1389" s="24" t="str">
        <f>IF($E1389="", "", IFERROR(ROUND($E1389*INDEX('Intro &amp; Setup'!$BY$8:$BY$9, MATCH($E$8, 'Intro &amp; Setup'!$BX$8:$BX$9, 0)), 2), ""))</f>
        <v/>
      </c>
      <c r="I1389" s="18" t="str">
        <f>IF(OR($E1389="", $F1389=""), "", IF($E$8='Intro &amp; Setup'!$BX$9, $F1389/$E1389, IF($H$8='Intro &amp; Setup'!$BX$9, $F1389/$H1389, "")))</f>
        <v/>
      </c>
      <c r="J1389" s="21" t="str">
        <f>IF(OR($E1389="", $F1389=""), "", IF($E$8='Intro &amp; Setup'!$BX$8, $F1389/$E1389, IF($H$8='Intro &amp; Setup'!$BX$8, $F1389/$H1389, "")))</f>
        <v/>
      </c>
      <c r="K1389" s="97"/>
      <c r="L1389" s="42" t="str">
        <f t="array" ref="L1389">IF($W1389="", "", IFERROR(INDEX('Standard Runs'!$D$11:$D$65, MATCH(1, ('Standard Runs'!$F$11:$F$65&lt;=E1389)*('Standard Runs'!$G$11:$G$65&gt;=E1389), 0)), ""))</f>
        <v/>
      </c>
      <c r="M1389" s="45" t="str">
        <f t="shared" si="232"/>
        <v/>
      </c>
      <c r="N1389" s="97"/>
      <c r="O1389" s="52" t="str">
        <f t="shared" si="233"/>
        <v/>
      </c>
      <c r="P1389" s="53" t="str">
        <f>IF(OR($L1389="", $M1389=""), "", COUNTIFS($L$11:$L$2510, $L1389, $M$11:$M$2510, "&lt;"&amp;$M1389)+1+COUNTIFS($L$11:$L1389, $L1389, $M$11:$M1389, $M1389)-1)</f>
        <v/>
      </c>
      <c r="Q1389" s="97"/>
      <c r="R1389" s="57" t="str">
        <f t="array" ref="R1389">IF(OR($L1389="", $M1389=""), "", MIN(IF($L$11:$L$2510=$L1389, $M$11:$M$2510)))</f>
        <v/>
      </c>
      <c r="S1389" s="18" t="str">
        <f t="array" ref="S1389">IF(OR($L1389="", $M1389=""), "", AVERAGEIF($L$11:$L$2510, $L1389, $M$11:$M$2510))</f>
        <v/>
      </c>
      <c r="T1389" s="21" t="str">
        <f t="array" ref="T1389">IF(OR($L1389="", $M1389=""), "", MAX(IF($L$11:$L$2510=$L1389, $M$11:$M$2510)))</f>
        <v/>
      </c>
      <c r="U1389" s="97"/>
      <c r="W1389" s="26" t="str">
        <f t="shared" si="234"/>
        <v/>
      </c>
      <c r="X1389" s="26" t="str">
        <f t="shared" si="235"/>
        <v/>
      </c>
      <c r="Z1389" s="48" t="str">
        <f>IFERROR(INDEX('Standard Runs'!$E$11:$E$65, MATCH($L1389, 'Standard Runs'!$D$11:$D$65, 0)), "")</f>
        <v/>
      </c>
      <c r="AB1389" s="26" t="str">
        <f t="shared" si="236"/>
        <v/>
      </c>
      <c r="AC1389" s="26" t="str">
        <f t="shared" si="237"/>
        <v/>
      </c>
      <c r="AE1389" s="26" t="str">
        <f t="shared" si="238"/>
        <v/>
      </c>
      <c r="AG1389" s="26" t="str">
        <f>IF($D1389="", "", COUNTIF($D$11:$D$2510, "&gt;"&amp;$D1389)+1+COUNTIF($D$11:$D1389, $D1389)-1)</f>
        <v/>
      </c>
      <c r="AH1389" s="92" t="str">
        <f t="shared" si="239"/>
        <v/>
      </c>
      <c r="AJ1389" s="26" t="str">
        <f t="shared" si="240"/>
        <v/>
      </c>
      <c r="AK1389" s="26" t="str">
        <f t="shared" si="241"/>
        <v/>
      </c>
    </row>
    <row r="1390" spans="1:37" x14ac:dyDescent="0.25">
      <c r="A1390" s="97"/>
      <c r="B1390" s="26" t="str">
        <f t="shared" si="231"/>
        <v/>
      </c>
      <c r="C1390" s="97"/>
      <c r="D1390" s="123"/>
      <c r="E1390" s="124"/>
      <c r="F1390" s="125"/>
      <c r="G1390" s="97"/>
      <c r="H1390" s="24" t="str">
        <f>IF($E1390="", "", IFERROR(ROUND($E1390*INDEX('Intro &amp; Setup'!$BY$8:$BY$9, MATCH($E$8, 'Intro &amp; Setup'!$BX$8:$BX$9, 0)), 2), ""))</f>
        <v/>
      </c>
      <c r="I1390" s="18" t="str">
        <f>IF(OR($E1390="", $F1390=""), "", IF($E$8='Intro &amp; Setup'!$BX$9, $F1390/$E1390, IF($H$8='Intro &amp; Setup'!$BX$9, $F1390/$H1390, "")))</f>
        <v/>
      </c>
      <c r="J1390" s="21" t="str">
        <f>IF(OR($E1390="", $F1390=""), "", IF($E$8='Intro &amp; Setup'!$BX$8, $F1390/$E1390, IF($H$8='Intro &amp; Setup'!$BX$8, $F1390/$H1390, "")))</f>
        <v/>
      </c>
      <c r="K1390" s="97"/>
      <c r="L1390" s="42" t="str">
        <f t="array" ref="L1390">IF($W1390="", "", IFERROR(INDEX('Standard Runs'!$D$11:$D$65, MATCH(1, ('Standard Runs'!$F$11:$F$65&lt;=E1390)*('Standard Runs'!$G$11:$G$65&gt;=E1390), 0)), ""))</f>
        <v/>
      </c>
      <c r="M1390" s="45" t="str">
        <f t="shared" si="232"/>
        <v/>
      </c>
      <c r="N1390" s="97"/>
      <c r="O1390" s="52" t="str">
        <f t="shared" si="233"/>
        <v/>
      </c>
      <c r="P1390" s="53" t="str">
        <f>IF(OR($L1390="", $M1390=""), "", COUNTIFS($L$11:$L$2510, $L1390, $M$11:$M$2510, "&lt;"&amp;$M1390)+1+COUNTIFS($L$11:$L1390, $L1390, $M$11:$M1390, $M1390)-1)</f>
        <v/>
      </c>
      <c r="Q1390" s="97"/>
      <c r="R1390" s="57" t="str">
        <f t="array" ref="R1390">IF(OR($L1390="", $M1390=""), "", MIN(IF($L$11:$L$2510=$L1390, $M$11:$M$2510)))</f>
        <v/>
      </c>
      <c r="S1390" s="18" t="str">
        <f t="array" ref="S1390">IF(OR($L1390="", $M1390=""), "", AVERAGEIF($L$11:$L$2510, $L1390, $M$11:$M$2510))</f>
        <v/>
      </c>
      <c r="T1390" s="21" t="str">
        <f t="array" ref="T1390">IF(OR($L1390="", $M1390=""), "", MAX(IF($L$11:$L$2510=$L1390, $M$11:$M$2510)))</f>
        <v/>
      </c>
      <c r="U1390" s="97"/>
      <c r="W1390" s="26" t="str">
        <f t="shared" si="234"/>
        <v/>
      </c>
      <c r="X1390" s="26" t="str">
        <f t="shared" si="235"/>
        <v/>
      </c>
      <c r="Z1390" s="48" t="str">
        <f>IFERROR(INDEX('Standard Runs'!$E$11:$E$65, MATCH($L1390, 'Standard Runs'!$D$11:$D$65, 0)), "")</f>
        <v/>
      </c>
      <c r="AB1390" s="26" t="str">
        <f t="shared" si="236"/>
        <v/>
      </c>
      <c r="AC1390" s="26" t="str">
        <f t="shared" si="237"/>
        <v/>
      </c>
      <c r="AE1390" s="26" t="str">
        <f t="shared" si="238"/>
        <v/>
      </c>
      <c r="AG1390" s="26" t="str">
        <f>IF($D1390="", "", COUNTIF($D$11:$D$2510, "&gt;"&amp;$D1390)+1+COUNTIF($D$11:$D1390, $D1390)-1)</f>
        <v/>
      </c>
      <c r="AH1390" s="92" t="str">
        <f t="shared" si="239"/>
        <v/>
      </c>
      <c r="AJ1390" s="26" t="str">
        <f t="shared" si="240"/>
        <v/>
      </c>
      <c r="AK1390" s="26" t="str">
        <f t="shared" si="241"/>
        <v/>
      </c>
    </row>
    <row r="1391" spans="1:37" x14ac:dyDescent="0.25">
      <c r="A1391" s="97"/>
      <c r="B1391" s="26" t="str">
        <f t="shared" si="231"/>
        <v/>
      </c>
      <c r="C1391" s="97"/>
      <c r="D1391" s="123"/>
      <c r="E1391" s="124"/>
      <c r="F1391" s="125"/>
      <c r="G1391" s="97"/>
      <c r="H1391" s="24" t="str">
        <f>IF($E1391="", "", IFERROR(ROUND($E1391*INDEX('Intro &amp; Setup'!$BY$8:$BY$9, MATCH($E$8, 'Intro &amp; Setup'!$BX$8:$BX$9, 0)), 2), ""))</f>
        <v/>
      </c>
      <c r="I1391" s="18" t="str">
        <f>IF(OR($E1391="", $F1391=""), "", IF($E$8='Intro &amp; Setup'!$BX$9, $F1391/$E1391, IF($H$8='Intro &amp; Setup'!$BX$9, $F1391/$H1391, "")))</f>
        <v/>
      </c>
      <c r="J1391" s="21" t="str">
        <f>IF(OR($E1391="", $F1391=""), "", IF($E$8='Intro &amp; Setup'!$BX$8, $F1391/$E1391, IF($H$8='Intro &amp; Setup'!$BX$8, $F1391/$H1391, "")))</f>
        <v/>
      </c>
      <c r="K1391" s="97"/>
      <c r="L1391" s="42" t="str">
        <f t="array" ref="L1391">IF($W1391="", "", IFERROR(INDEX('Standard Runs'!$D$11:$D$65, MATCH(1, ('Standard Runs'!$F$11:$F$65&lt;=E1391)*('Standard Runs'!$G$11:$G$65&gt;=E1391), 0)), ""))</f>
        <v/>
      </c>
      <c r="M1391" s="45" t="str">
        <f t="shared" si="232"/>
        <v/>
      </c>
      <c r="N1391" s="97"/>
      <c r="O1391" s="52" t="str">
        <f t="shared" si="233"/>
        <v/>
      </c>
      <c r="P1391" s="53" t="str">
        <f>IF(OR($L1391="", $M1391=""), "", COUNTIFS($L$11:$L$2510, $L1391, $M$11:$M$2510, "&lt;"&amp;$M1391)+1+COUNTIFS($L$11:$L1391, $L1391, $M$11:$M1391, $M1391)-1)</f>
        <v/>
      </c>
      <c r="Q1391" s="97"/>
      <c r="R1391" s="57" t="str">
        <f t="array" ref="R1391">IF(OR($L1391="", $M1391=""), "", MIN(IF($L$11:$L$2510=$L1391, $M$11:$M$2510)))</f>
        <v/>
      </c>
      <c r="S1391" s="18" t="str">
        <f t="array" ref="S1391">IF(OR($L1391="", $M1391=""), "", AVERAGEIF($L$11:$L$2510, $L1391, $M$11:$M$2510))</f>
        <v/>
      </c>
      <c r="T1391" s="21" t="str">
        <f t="array" ref="T1391">IF(OR($L1391="", $M1391=""), "", MAX(IF($L$11:$L$2510=$L1391, $M$11:$M$2510)))</f>
        <v/>
      </c>
      <c r="U1391" s="97"/>
      <c r="W1391" s="26" t="str">
        <f t="shared" si="234"/>
        <v/>
      </c>
      <c r="X1391" s="26" t="str">
        <f t="shared" si="235"/>
        <v/>
      </c>
      <c r="Z1391" s="48" t="str">
        <f>IFERROR(INDEX('Standard Runs'!$E$11:$E$65, MATCH($L1391, 'Standard Runs'!$D$11:$D$65, 0)), "")</f>
        <v/>
      </c>
      <c r="AB1391" s="26" t="str">
        <f t="shared" si="236"/>
        <v/>
      </c>
      <c r="AC1391" s="26" t="str">
        <f t="shared" si="237"/>
        <v/>
      </c>
      <c r="AE1391" s="26" t="str">
        <f t="shared" si="238"/>
        <v/>
      </c>
      <c r="AG1391" s="26" t="str">
        <f>IF($D1391="", "", COUNTIF($D$11:$D$2510, "&gt;"&amp;$D1391)+1+COUNTIF($D$11:$D1391, $D1391)-1)</f>
        <v/>
      </c>
      <c r="AH1391" s="92" t="str">
        <f t="shared" si="239"/>
        <v/>
      </c>
      <c r="AJ1391" s="26" t="str">
        <f t="shared" si="240"/>
        <v/>
      </c>
      <c r="AK1391" s="26" t="str">
        <f t="shared" si="241"/>
        <v/>
      </c>
    </row>
    <row r="1392" spans="1:37" x14ac:dyDescent="0.25">
      <c r="A1392" s="97"/>
      <c r="B1392" s="26" t="str">
        <f t="shared" si="231"/>
        <v/>
      </c>
      <c r="C1392" s="97"/>
      <c r="D1392" s="123"/>
      <c r="E1392" s="124"/>
      <c r="F1392" s="125"/>
      <c r="G1392" s="97"/>
      <c r="H1392" s="24" t="str">
        <f>IF($E1392="", "", IFERROR(ROUND($E1392*INDEX('Intro &amp; Setup'!$BY$8:$BY$9, MATCH($E$8, 'Intro &amp; Setup'!$BX$8:$BX$9, 0)), 2), ""))</f>
        <v/>
      </c>
      <c r="I1392" s="18" t="str">
        <f>IF(OR($E1392="", $F1392=""), "", IF($E$8='Intro &amp; Setup'!$BX$9, $F1392/$E1392, IF($H$8='Intro &amp; Setup'!$BX$9, $F1392/$H1392, "")))</f>
        <v/>
      </c>
      <c r="J1392" s="21" t="str">
        <f>IF(OR($E1392="", $F1392=""), "", IF($E$8='Intro &amp; Setup'!$BX$8, $F1392/$E1392, IF($H$8='Intro &amp; Setup'!$BX$8, $F1392/$H1392, "")))</f>
        <v/>
      </c>
      <c r="K1392" s="97"/>
      <c r="L1392" s="42" t="str">
        <f t="array" ref="L1392">IF($W1392="", "", IFERROR(INDEX('Standard Runs'!$D$11:$D$65, MATCH(1, ('Standard Runs'!$F$11:$F$65&lt;=E1392)*('Standard Runs'!$G$11:$G$65&gt;=E1392), 0)), ""))</f>
        <v/>
      </c>
      <c r="M1392" s="45" t="str">
        <f t="shared" si="232"/>
        <v/>
      </c>
      <c r="N1392" s="97"/>
      <c r="O1392" s="52" t="str">
        <f t="shared" si="233"/>
        <v/>
      </c>
      <c r="P1392" s="53" t="str">
        <f>IF(OR($L1392="", $M1392=""), "", COUNTIFS($L$11:$L$2510, $L1392, $M$11:$M$2510, "&lt;"&amp;$M1392)+1+COUNTIFS($L$11:$L1392, $L1392, $M$11:$M1392, $M1392)-1)</f>
        <v/>
      </c>
      <c r="Q1392" s="97"/>
      <c r="R1392" s="57" t="str">
        <f t="array" ref="R1392">IF(OR($L1392="", $M1392=""), "", MIN(IF($L$11:$L$2510=$L1392, $M$11:$M$2510)))</f>
        <v/>
      </c>
      <c r="S1392" s="18" t="str">
        <f t="array" ref="S1392">IF(OR($L1392="", $M1392=""), "", AVERAGEIF($L$11:$L$2510, $L1392, $M$11:$M$2510))</f>
        <v/>
      </c>
      <c r="T1392" s="21" t="str">
        <f t="array" ref="T1392">IF(OR($L1392="", $M1392=""), "", MAX(IF($L$11:$L$2510=$L1392, $M$11:$M$2510)))</f>
        <v/>
      </c>
      <c r="U1392" s="97"/>
      <c r="W1392" s="26" t="str">
        <f t="shared" si="234"/>
        <v/>
      </c>
      <c r="X1392" s="26" t="str">
        <f t="shared" si="235"/>
        <v/>
      </c>
      <c r="Z1392" s="48" t="str">
        <f>IFERROR(INDEX('Standard Runs'!$E$11:$E$65, MATCH($L1392, 'Standard Runs'!$D$11:$D$65, 0)), "")</f>
        <v/>
      </c>
      <c r="AB1392" s="26" t="str">
        <f t="shared" si="236"/>
        <v/>
      </c>
      <c r="AC1392" s="26" t="str">
        <f t="shared" si="237"/>
        <v/>
      </c>
      <c r="AE1392" s="26" t="str">
        <f t="shared" si="238"/>
        <v/>
      </c>
      <c r="AG1392" s="26" t="str">
        <f>IF($D1392="", "", COUNTIF($D$11:$D$2510, "&gt;"&amp;$D1392)+1+COUNTIF($D$11:$D1392, $D1392)-1)</f>
        <v/>
      </c>
      <c r="AH1392" s="92" t="str">
        <f t="shared" si="239"/>
        <v/>
      </c>
      <c r="AJ1392" s="26" t="str">
        <f t="shared" si="240"/>
        <v/>
      </c>
      <c r="AK1392" s="26" t="str">
        <f t="shared" si="241"/>
        <v/>
      </c>
    </row>
    <row r="1393" spans="1:37" x14ac:dyDescent="0.25">
      <c r="A1393" s="97"/>
      <c r="B1393" s="26" t="str">
        <f t="shared" si="231"/>
        <v/>
      </c>
      <c r="C1393" s="97"/>
      <c r="D1393" s="123"/>
      <c r="E1393" s="124"/>
      <c r="F1393" s="125"/>
      <c r="G1393" s="97"/>
      <c r="H1393" s="24" t="str">
        <f>IF($E1393="", "", IFERROR(ROUND($E1393*INDEX('Intro &amp; Setup'!$BY$8:$BY$9, MATCH($E$8, 'Intro &amp; Setup'!$BX$8:$BX$9, 0)), 2), ""))</f>
        <v/>
      </c>
      <c r="I1393" s="18" t="str">
        <f>IF(OR($E1393="", $F1393=""), "", IF($E$8='Intro &amp; Setup'!$BX$9, $F1393/$E1393, IF($H$8='Intro &amp; Setup'!$BX$9, $F1393/$H1393, "")))</f>
        <v/>
      </c>
      <c r="J1393" s="21" t="str">
        <f>IF(OR($E1393="", $F1393=""), "", IF($E$8='Intro &amp; Setup'!$BX$8, $F1393/$E1393, IF($H$8='Intro &amp; Setup'!$BX$8, $F1393/$H1393, "")))</f>
        <v/>
      </c>
      <c r="K1393" s="97"/>
      <c r="L1393" s="42" t="str">
        <f t="array" ref="L1393">IF($W1393="", "", IFERROR(INDEX('Standard Runs'!$D$11:$D$65, MATCH(1, ('Standard Runs'!$F$11:$F$65&lt;=E1393)*('Standard Runs'!$G$11:$G$65&gt;=E1393), 0)), ""))</f>
        <v/>
      </c>
      <c r="M1393" s="45" t="str">
        <f t="shared" si="232"/>
        <v/>
      </c>
      <c r="N1393" s="97"/>
      <c r="O1393" s="52" t="str">
        <f t="shared" si="233"/>
        <v/>
      </c>
      <c r="P1393" s="53" t="str">
        <f>IF(OR($L1393="", $M1393=""), "", COUNTIFS($L$11:$L$2510, $L1393, $M$11:$M$2510, "&lt;"&amp;$M1393)+1+COUNTIFS($L$11:$L1393, $L1393, $M$11:$M1393, $M1393)-1)</f>
        <v/>
      </c>
      <c r="Q1393" s="97"/>
      <c r="R1393" s="57" t="str">
        <f t="array" ref="R1393">IF(OR($L1393="", $M1393=""), "", MIN(IF($L$11:$L$2510=$L1393, $M$11:$M$2510)))</f>
        <v/>
      </c>
      <c r="S1393" s="18" t="str">
        <f t="array" ref="S1393">IF(OR($L1393="", $M1393=""), "", AVERAGEIF($L$11:$L$2510, $L1393, $M$11:$M$2510))</f>
        <v/>
      </c>
      <c r="T1393" s="21" t="str">
        <f t="array" ref="T1393">IF(OR($L1393="", $M1393=""), "", MAX(IF($L$11:$L$2510=$L1393, $M$11:$M$2510)))</f>
        <v/>
      </c>
      <c r="U1393" s="97"/>
      <c r="W1393" s="26" t="str">
        <f t="shared" si="234"/>
        <v/>
      </c>
      <c r="X1393" s="26" t="str">
        <f t="shared" si="235"/>
        <v/>
      </c>
      <c r="Z1393" s="48" t="str">
        <f>IFERROR(INDEX('Standard Runs'!$E$11:$E$65, MATCH($L1393, 'Standard Runs'!$D$11:$D$65, 0)), "")</f>
        <v/>
      </c>
      <c r="AB1393" s="26" t="str">
        <f t="shared" si="236"/>
        <v/>
      </c>
      <c r="AC1393" s="26" t="str">
        <f t="shared" si="237"/>
        <v/>
      </c>
      <c r="AE1393" s="26" t="str">
        <f t="shared" si="238"/>
        <v/>
      </c>
      <c r="AG1393" s="26" t="str">
        <f>IF($D1393="", "", COUNTIF($D$11:$D$2510, "&gt;"&amp;$D1393)+1+COUNTIF($D$11:$D1393, $D1393)-1)</f>
        <v/>
      </c>
      <c r="AH1393" s="92" t="str">
        <f t="shared" si="239"/>
        <v/>
      </c>
      <c r="AJ1393" s="26" t="str">
        <f t="shared" si="240"/>
        <v/>
      </c>
      <c r="AK1393" s="26" t="str">
        <f t="shared" si="241"/>
        <v/>
      </c>
    </row>
    <row r="1394" spans="1:37" x14ac:dyDescent="0.25">
      <c r="A1394" s="97"/>
      <c r="B1394" s="26" t="str">
        <f t="shared" si="231"/>
        <v/>
      </c>
      <c r="C1394" s="97"/>
      <c r="D1394" s="123"/>
      <c r="E1394" s="124"/>
      <c r="F1394" s="125"/>
      <c r="G1394" s="97"/>
      <c r="H1394" s="24" t="str">
        <f>IF($E1394="", "", IFERROR(ROUND($E1394*INDEX('Intro &amp; Setup'!$BY$8:$BY$9, MATCH($E$8, 'Intro &amp; Setup'!$BX$8:$BX$9, 0)), 2), ""))</f>
        <v/>
      </c>
      <c r="I1394" s="18" t="str">
        <f>IF(OR($E1394="", $F1394=""), "", IF($E$8='Intro &amp; Setup'!$BX$9, $F1394/$E1394, IF($H$8='Intro &amp; Setup'!$BX$9, $F1394/$H1394, "")))</f>
        <v/>
      </c>
      <c r="J1394" s="21" t="str">
        <f>IF(OR($E1394="", $F1394=""), "", IF($E$8='Intro &amp; Setup'!$BX$8, $F1394/$E1394, IF($H$8='Intro &amp; Setup'!$BX$8, $F1394/$H1394, "")))</f>
        <v/>
      </c>
      <c r="K1394" s="97"/>
      <c r="L1394" s="42" t="str">
        <f t="array" ref="L1394">IF($W1394="", "", IFERROR(INDEX('Standard Runs'!$D$11:$D$65, MATCH(1, ('Standard Runs'!$F$11:$F$65&lt;=E1394)*('Standard Runs'!$G$11:$G$65&gt;=E1394), 0)), ""))</f>
        <v/>
      </c>
      <c r="M1394" s="45" t="str">
        <f t="shared" si="232"/>
        <v/>
      </c>
      <c r="N1394" s="97"/>
      <c r="O1394" s="52" t="str">
        <f t="shared" si="233"/>
        <v/>
      </c>
      <c r="P1394" s="53" t="str">
        <f>IF(OR($L1394="", $M1394=""), "", COUNTIFS($L$11:$L$2510, $L1394, $M$11:$M$2510, "&lt;"&amp;$M1394)+1+COUNTIFS($L$11:$L1394, $L1394, $M$11:$M1394, $M1394)-1)</f>
        <v/>
      </c>
      <c r="Q1394" s="97"/>
      <c r="R1394" s="57" t="str">
        <f t="array" ref="R1394">IF(OR($L1394="", $M1394=""), "", MIN(IF($L$11:$L$2510=$L1394, $M$11:$M$2510)))</f>
        <v/>
      </c>
      <c r="S1394" s="18" t="str">
        <f t="array" ref="S1394">IF(OR($L1394="", $M1394=""), "", AVERAGEIF($L$11:$L$2510, $L1394, $M$11:$M$2510))</f>
        <v/>
      </c>
      <c r="T1394" s="21" t="str">
        <f t="array" ref="T1394">IF(OR($L1394="", $M1394=""), "", MAX(IF($L$11:$L$2510=$L1394, $M$11:$M$2510)))</f>
        <v/>
      </c>
      <c r="U1394" s="97"/>
      <c r="W1394" s="26" t="str">
        <f t="shared" si="234"/>
        <v/>
      </c>
      <c r="X1394" s="26" t="str">
        <f t="shared" si="235"/>
        <v/>
      </c>
      <c r="Z1394" s="48" t="str">
        <f>IFERROR(INDEX('Standard Runs'!$E$11:$E$65, MATCH($L1394, 'Standard Runs'!$D$11:$D$65, 0)), "")</f>
        <v/>
      </c>
      <c r="AB1394" s="26" t="str">
        <f t="shared" si="236"/>
        <v/>
      </c>
      <c r="AC1394" s="26" t="str">
        <f t="shared" si="237"/>
        <v/>
      </c>
      <c r="AE1394" s="26" t="str">
        <f t="shared" si="238"/>
        <v/>
      </c>
      <c r="AG1394" s="26" t="str">
        <f>IF($D1394="", "", COUNTIF($D$11:$D$2510, "&gt;"&amp;$D1394)+1+COUNTIF($D$11:$D1394, $D1394)-1)</f>
        <v/>
      </c>
      <c r="AH1394" s="92" t="str">
        <f t="shared" si="239"/>
        <v/>
      </c>
      <c r="AJ1394" s="26" t="str">
        <f t="shared" si="240"/>
        <v/>
      </c>
      <c r="AK1394" s="26" t="str">
        <f t="shared" si="241"/>
        <v/>
      </c>
    </row>
    <row r="1395" spans="1:37" x14ac:dyDescent="0.25">
      <c r="A1395" s="97"/>
      <c r="B1395" s="26" t="str">
        <f t="shared" si="231"/>
        <v/>
      </c>
      <c r="C1395" s="97"/>
      <c r="D1395" s="123"/>
      <c r="E1395" s="124"/>
      <c r="F1395" s="125"/>
      <c r="G1395" s="97"/>
      <c r="H1395" s="24" t="str">
        <f>IF($E1395="", "", IFERROR(ROUND($E1395*INDEX('Intro &amp; Setup'!$BY$8:$BY$9, MATCH($E$8, 'Intro &amp; Setup'!$BX$8:$BX$9, 0)), 2), ""))</f>
        <v/>
      </c>
      <c r="I1395" s="18" t="str">
        <f>IF(OR($E1395="", $F1395=""), "", IF($E$8='Intro &amp; Setup'!$BX$9, $F1395/$E1395, IF($H$8='Intro &amp; Setup'!$BX$9, $F1395/$H1395, "")))</f>
        <v/>
      </c>
      <c r="J1395" s="21" t="str">
        <f>IF(OR($E1395="", $F1395=""), "", IF($E$8='Intro &amp; Setup'!$BX$8, $F1395/$E1395, IF($H$8='Intro &amp; Setup'!$BX$8, $F1395/$H1395, "")))</f>
        <v/>
      </c>
      <c r="K1395" s="97"/>
      <c r="L1395" s="42" t="str">
        <f t="array" ref="L1395">IF($W1395="", "", IFERROR(INDEX('Standard Runs'!$D$11:$D$65, MATCH(1, ('Standard Runs'!$F$11:$F$65&lt;=E1395)*('Standard Runs'!$G$11:$G$65&gt;=E1395), 0)), ""))</f>
        <v/>
      </c>
      <c r="M1395" s="45" t="str">
        <f t="shared" si="232"/>
        <v/>
      </c>
      <c r="N1395" s="97"/>
      <c r="O1395" s="52" t="str">
        <f t="shared" si="233"/>
        <v/>
      </c>
      <c r="P1395" s="53" t="str">
        <f>IF(OR($L1395="", $M1395=""), "", COUNTIFS($L$11:$L$2510, $L1395, $M$11:$M$2510, "&lt;"&amp;$M1395)+1+COUNTIFS($L$11:$L1395, $L1395, $M$11:$M1395, $M1395)-1)</f>
        <v/>
      </c>
      <c r="Q1395" s="97"/>
      <c r="R1395" s="57" t="str">
        <f t="array" ref="R1395">IF(OR($L1395="", $M1395=""), "", MIN(IF($L$11:$L$2510=$L1395, $M$11:$M$2510)))</f>
        <v/>
      </c>
      <c r="S1395" s="18" t="str">
        <f t="array" ref="S1395">IF(OR($L1395="", $M1395=""), "", AVERAGEIF($L$11:$L$2510, $L1395, $M$11:$M$2510))</f>
        <v/>
      </c>
      <c r="T1395" s="21" t="str">
        <f t="array" ref="T1395">IF(OR($L1395="", $M1395=""), "", MAX(IF($L$11:$L$2510=$L1395, $M$11:$M$2510)))</f>
        <v/>
      </c>
      <c r="U1395" s="97"/>
      <c r="W1395" s="26" t="str">
        <f t="shared" si="234"/>
        <v/>
      </c>
      <c r="X1395" s="26" t="str">
        <f t="shared" si="235"/>
        <v/>
      </c>
      <c r="Z1395" s="48" t="str">
        <f>IFERROR(INDEX('Standard Runs'!$E$11:$E$65, MATCH($L1395, 'Standard Runs'!$D$11:$D$65, 0)), "")</f>
        <v/>
      </c>
      <c r="AB1395" s="26" t="str">
        <f t="shared" si="236"/>
        <v/>
      </c>
      <c r="AC1395" s="26" t="str">
        <f t="shared" si="237"/>
        <v/>
      </c>
      <c r="AE1395" s="26" t="str">
        <f t="shared" si="238"/>
        <v/>
      </c>
      <c r="AG1395" s="26" t="str">
        <f>IF($D1395="", "", COUNTIF($D$11:$D$2510, "&gt;"&amp;$D1395)+1+COUNTIF($D$11:$D1395, $D1395)-1)</f>
        <v/>
      </c>
      <c r="AH1395" s="92" t="str">
        <f t="shared" si="239"/>
        <v/>
      </c>
      <c r="AJ1395" s="26" t="str">
        <f t="shared" si="240"/>
        <v/>
      </c>
      <c r="AK1395" s="26" t="str">
        <f t="shared" si="241"/>
        <v/>
      </c>
    </row>
    <row r="1396" spans="1:37" x14ac:dyDescent="0.25">
      <c r="A1396" s="97"/>
      <c r="B1396" s="26" t="str">
        <f t="shared" si="231"/>
        <v/>
      </c>
      <c r="C1396" s="97"/>
      <c r="D1396" s="123"/>
      <c r="E1396" s="124"/>
      <c r="F1396" s="125"/>
      <c r="G1396" s="97"/>
      <c r="H1396" s="24" t="str">
        <f>IF($E1396="", "", IFERROR(ROUND($E1396*INDEX('Intro &amp; Setup'!$BY$8:$BY$9, MATCH($E$8, 'Intro &amp; Setup'!$BX$8:$BX$9, 0)), 2), ""))</f>
        <v/>
      </c>
      <c r="I1396" s="18" t="str">
        <f>IF(OR($E1396="", $F1396=""), "", IF($E$8='Intro &amp; Setup'!$BX$9, $F1396/$E1396, IF($H$8='Intro &amp; Setup'!$BX$9, $F1396/$H1396, "")))</f>
        <v/>
      </c>
      <c r="J1396" s="21" t="str">
        <f>IF(OR($E1396="", $F1396=""), "", IF($E$8='Intro &amp; Setup'!$BX$8, $F1396/$E1396, IF($H$8='Intro &amp; Setup'!$BX$8, $F1396/$H1396, "")))</f>
        <v/>
      </c>
      <c r="K1396" s="97"/>
      <c r="L1396" s="42" t="str">
        <f t="array" ref="L1396">IF($W1396="", "", IFERROR(INDEX('Standard Runs'!$D$11:$D$65, MATCH(1, ('Standard Runs'!$F$11:$F$65&lt;=E1396)*('Standard Runs'!$G$11:$G$65&gt;=E1396), 0)), ""))</f>
        <v/>
      </c>
      <c r="M1396" s="45" t="str">
        <f t="shared" si="232"/>
        <v/>
      </c>
      <c r="N1396" s="97"/>
      <c r="O1396" s="52" t="str">
        <f t="shared" si="233"/>
        <v/>
      </c>
      <c r="P1396" s="53" t="str">
        <f>IF(OR($L1396="", $M1396=""), "", COUNTIFS($L$11:$L$2510, $L1396, $M$11:$M$2510, "&lt;"&amp;$M1396)+1+COUNTIFS($L$11:$L1396, $L1396, $M$11:$M1396, $M1396)-1)</f>
        <v/>
      </c>
      <c r="Q1396" s="97"/>
      <c r="R1396" s="57" t="str">
        <f t="array" ref="R1396">IF(OR($L1396="", $M1396=""), "", MIN(IF($L$11:$L$2510=$L1396, $M$11:$M$2510)))</f>
        <v/>
      </c>
      <c r="S1396" s="18" t="str">
        <f t="array" ref="S1396">IF(OR($L1396="", $M1396=""), "", AVERAGEIF($L$11:$L$2510, $L1396, $M$11:$M$2510))</f>
        <v/>
      </c>
      <c r="T1396" s="21" t="str">
        <f t="array" ref="T1396">IF(OR($L1396="", $M1396=""), "", MAX(IF($L$11:$L$2510=$L1396, $M$11:$M$2510)))</f>
        <v/>
      </c>
      <c r="U1396" s="97"/>
      <c r="W1396" s="26" t="str">
        <f t="shared" si="234"/>
        <v/>
      </c>
      <c r="X1396" s="26" t="str">
        <f t="shared" si="235"/>
        <v/>
      </c>
      <c r="Z1396" s="48" t="str">
        <f>IFERROR(INDEX('Standard Runs'!$E$11:$E$65, MATCH($L1396, 'Standard Runs'!$D$11:$D$65, 0)), "")</f>
        <v/>
      </c>
      <c r="AB1396" s="26" t="str">
        <f t="shared" si="236"/>
        <v/>
      </c>
      <c r="AC1396" s="26" t="str">
        <f t="shared" si="237"/>
        <v/>
      </c>
      <c r="AE1396" s="26" t="str">
        <f t="shared" si="238"/>
        <v/>
      </c>
      <c r="AG1396" s="26" t="str">
        <f>IF($D1396="", "", COUNTIF($D$11:$D$2510, "&gt;"&amp;$D1396)+1+COUNTIF($D$11:$D1396, $D1396)-1)</f>
        <v/>
      </c>
      <c r="AH1396" s="92" t="str">
        <f t="shared" si="239"/>
        <v/>
      </c>
      <c r="AJ1396" s="26" t="str">
        <f t="shared" si="240"/>
        <v/>
      </c>
      <c r="AK1396" s="26" t="str">
        <f t="shared" si="241"/>
        <v/>
      </c>
    </row>
    <row r="1397" spans="1:37" x14ac:dyDescent="0.25">
      <c r="A1397" s="97"/>
      <c r="B1397" s="26" t="str">
        <f t="shared" si="231"/>
        <v/>
      </c>
      <c r="C1397" s="97"/>
      <c r="D1397" s="123"/>
      <c r="E1397" s="124"/>
      <c r="F1397" s="125"/>
      <c r="G1397" s="97"/>
      <c r="H1397" s="24" t="str">
        <f>IF($E1397="", "", IFERROR(ROUND($E1397*INDEX('Intro &amp; Setup'!$BY$8:$BY$9, MATCH($E$8, 'Intro &amp; Setup'!$BX$8:$BX$9, 0)), 2), ""))</f>
        <v/>
      </c>
      <c r="I1397" s="18" t="str">
        <f>IF(OR($E1397="", $F1397=""), "", IF($E$8='Intro &amp; Setup'!$BX$9, $F1397/$E1397, IF($H$8='Intro &amp; Setup'!$BX$9, $F1397/$H1397, "")))</f>
        <v/>
      </c>
      <c r="J1397" s="21" t="str">
        <f>IF(OR($E1397="", $F1397=""), "", IF($E$8='Intro &amp; Setup'!$BX$8, $F1397/$E1397, IF($H$8='Intro &amp; Setup'!$BX$8, $F1397/$H1397, "")))</f>
        <v/>
      </c>
      <c r="K1397" s="97"/>
      <c r="L1397" s="42" t="str">
        <f t="array" ref="L1397">IF($W1397="", "", IFERROR(INDEX('Standard Runs'!$D$11:$D$65, MATCH(1, ('Standard Runs'!$F$11:$F$65&lt;=E1397)*('Standard Runs'!$G$11:$G$65&gt;=E1397), 0)), ""))</f>
        <v/>
      </c>
      <c r="M1397" s="45" t="str">
        <f t="shared" si="232"/>
        <v/>
      </c>
      <c r="N1397" s="97"/>
      <c r="O1397" s="52" t="str">
        <f t="shared" si="233"/>
        <v/>
      </c>
      <c r="P1397" s="53" t="str">
        <f>IF(OR($L1397="", $M1397=""), "", COUNTIFS($L$11:$L$2510, $L1397, $M$11:$M$2510, "&lt;"&amp;$M1397)+1+COUNTIFS($L$11:$L1397, $L1397, $M$11:$M1397, $M1397)-1)</f>
        <v/>
      </c>
      <c r="Q1397" s="97"/>
      <c r="R1397" s="57" t="str">
        <f t="array" ref="R1397">IF(OR($L1397="", $M1397=""), "", MIN(IF($L$11:$L$2510=$L1397, $M$11:$M$2510)))</f>
        <v/>
      </c>
      <c r="S1397" s="18" t="str">
        <f t="array" ref="S1397">IF(OR($L1397="", $M1397=""), "", AVERAGEIF($L$11:$L$2510, $L1397, $M$11:$M$2510))</f>
        <v/>
      </c>
      <c r="T1397" s="21" t="str">
        <f t="array" ref="T1397">IF(OR($L1397="", $M1397=""), "", MAX(IF($L$11:$L$2510=$L1397, $M$11:$M$2510)))</f>
        <v/>
      </c>
      <c r="U1397" s="97"/>
      <c r="W1397" s="26" t="str">
        <f t="shared" si="234"/>
        <v/>
      </c>
      <c r="X1397" s="26" t="str">
        <f t="shared" si="235"/>
        <v/>
      </c>
      <c r="Z1397" s="48" t="str">
        <f>IFERROR(INDEX('Standard Runs'!$E$11:$E$65, MATCH($L1397, 'Standard Runs'!$D$11:$D$65, 0)), "")</f>
        <v/>
      </c>
      <c r="AB1397" s="26" t="str">
        <f t="shared" si="236"/>
        <v/>
      </c>
      <c r="AC1397" s="26" t="str">
        <f t="shared" si="237"/>
        <v/>
      </c>
      <c r="AE1397" s="26" t="str">
        <f t="shared" si="238"/>
        <v/>
      </c>
      <c r="AG1397" s="26" t="str">
        <f>IF($D1397="", "", COUNTIF($D$11:$D$2510, "&gt;"&amp;$D1397)+1+COUNTIF($D$11:$D1397, $D1397)-1)</f>
        <v/>
      </c>
      <c r="AH1397" s="92" t="str">
        <f t="shared" si="239"/>
        <v/>
      </c>
      <c r="AJ1397" s="26" t="str">
        <f t="shared" si="240"/>
        <v/>
      </c>
      <c r="AK1397" s="26" t="str">
        <f t="shared" si="241"/>
        <v/>
      </c>
    </row>
    <row r="1398" spans="1:37" x14ac:dyDescent="0.25">
      <c r="A1398" s="97"/>
      <c r="B1398" s="26" t="str">
        <f t="shared" si="231"/>
        <v/>
      </c>
      <c r="C1398" s="97"/>
      <c r="D1398" s="123"/>
      <c r="E1398" s="124"/>
      <c r="F1398" s="125"/>
      <c r="G1398" s="97"/>
      <c r="H1398" s="24" t="str">
        <f>IF($E1398="", "", IFERROR(ROUND($E1398*INDEX('Intro &amp; Setup'!$BY$8:$BY$9, MATCH($E$8, 'Intro &amp; Setup'!$BX$8:$BX$9, 0)), 2), ""))</f>
        <v/>
      </c>
      <c r="I1398" s="18" t="str">
        <f>IF(OR($E1398="", $F1398=""), "", IF($E$8='Intro &amp; Setup'!$BX$9, $F1398/$E1398, IF($H$8='Intro &amp; Setup'!$BX$9, $F1398/$H1398, "")))</f>
        <v/>
      </c>
      <c r="J1398" s="21" t="str">
        <f>IF(OR($E1398="", $F1398=""), "", IF($E$8='Intro &amp; Setup'!$BX$8, $F1398/$E1398, IF($H$8='Intro &amp; Setup'!$BX$8, $F1398/$H1398, "")))</f>
        <v/>
      </c>
      <c r="K1398" s="97"/>
      <c r="L1398" s="42" t="str">
        <f t="array" ref="L1398">IF($W1398="", "", IFERROR(INDEX('Standard Runs'!$D$11:$D$65, MATCH(1, ('Standard Runs'!$F$11:$F$65&lt;=E1398)*('Standard Runs'!$G$11:$G$65&gt;=E1398), 0)), ""))</f>
        <v/>
      </c>
      <c r="M1398" s="45" t="str">
        <f t="shared" si="232"/>
        <v/>
      </c>
      <c r="N1398" s="97"/>
      <c r="O1398" s="52" t="str">
        <f t="shared" si="233"/>
        <v/>
      </c>
      <c r="P1398" s="53" t="str">
        <f>IF(OR($L1398="", $M1398=""), "", COUNTIFS($L$11:$L$2510, $L1398, $M$11:$M$2510, "&lt;"&amp;$M1398)+1+COUNTIFS($L$11:$L1398, $L1398, $M$11:$M1398, $M1398)-1)</f>
        <v/>
      </c>
      <c r="Q1398" s="97"/>
      <c r="R1398" s="57" t="str">
        <f t="array" ref="R1398">IF(OR($L1398="", $M1398=""), "", MIN(IF($L$11:$L$2510=$L1398, $M$11:$M$2510)))</f>
        <v/>
      </c>
      <c r="S1398" s="18" t="str">
        <f t="array" ref="S1398">IF(OR($L1398="", $M1398=""), "", AVERAGEIF($L$11:$L$2510, $L1398, $M$11:$M$2510))</f>
        <v/>
      </c>
      <c r="T1398" s="21" t="str">
        <f t="array" ref="T1398">IF(OR($L1398="", $M1398=""), "", MAX(IF($L$11:$L$2510=$L1398, $M$11:$M$2510)))</f>
        <v/>
      </c>
      <c r="U1398" s="97"/>
      <c r="W1398" s="26" t="str">
        <f t="shared" si="234"/>
        <v/>
      </c>
      <c r="X1398" s="26" t="str">
        <f t="shared" si="235"/>
        <v/>
      </c>
      <c r="Z1398" s="48" t="str">
        <f>IFERROR(INDEX('Standard Runs'!$E$11:$E$65, MATCH($L1398, 'Standard Runs'!$D$11:$D$65, 0)), "")</f>
        <v/>
      </c>
      <c r="AB1398" s="26" t="str">
        <f t="shared" si="236"/>
        <v/>
      </c>
      <c r="AC1398" s="26" t="str">
        <f t="shared" si="237"/>
        <v/>
      </c>
      <c r="AE1398" s="26" t="str">
        <f t="shared" si="238"/>
        <v/>
      </c>
      <c r="AG1398" s="26" t="str">
        <f>IF($D1398="", "", COUNTIF($D$11:$D$2510, "&gt;"&amp;$D1398)+1+COUNTIF($D$11:$D1398, $D1398)-1)</f>
        <v/>
      </c>
      <c r="AH1398" s="92" t="str">
        <f t="shared" si="239"/>
        <v/>
      </c>
      <c r="AJ1398" s="26" t="str">
        <f t="shared" si="240"/>
        <v/>
      </c>
      <c r="AK1398" s="26" t="str">
        <f t="shared" si="241"/>
        <v/>
      </c>
    </row>
    <row r="1399" spans="1:37" x14ac:dyDescent="0.25">
      <c r="A1399" s="97"/>
      <c r="B1399" s="26" t="str">
        <f t="shared" si="231"/>
        <v/>
      </c>
      <c r="C1399" s="97"/>
      <c r="D1399" s="123"/>
      <c r="E1399" s="124"/>
      <c r="F1399" s="125"/>
      <c r="G1399" s="97"/>
      <c r="H1399" s="24" t="str">
        <f>IF($E1399="", "", IFERROR(ROUND($E1399*INDEX('Intro &amp; Setup'!$BY$8:$BY$9, MATCH($E$8, 'Intro &amp; Setup'!$BX$8:$BX$9, 0)), 2), ""))</f>
        <v/>
      </c>
      <c r="I1399" s="18" t="str">
        <f>IF(OR($E1399="", $F1399=""), "", IF($E$8='Intro &amp; Setup'!$BX$9, $F1399/$E1399, IF($H$8='Intro &amp; Setup'!$BX$9, $F1399/$H1399, "")))</f>
        <v/>
      </c>
      <c r="J1399" s="21" t="str">
        <f>IF(OR($E1399="", $F1399=""), "", IF($E$8='Intro &amp; Setup'!$BX$8, $F1399/$E1399, IF($H$8='Intro &amp; Setup'!$BX$8, $F1399/$H1399, "")))</f>
        <v/>
      </c>
      <c r="K1399" s="97"/>
      <c r="L1399" s="42" t="str">
        <f t="array" ref="L1399">IF($W1399="", "", IFERROR(INDEX('Standard Runs'!$D$11:$D$65, MATCH(1, ('Standard Runs'!$F$11:$F$65&lt;=E1399)*('Standard Runs'!$G$11:$G$65&gt;=E1399), 0)), ""))</f>
        <v/>
      </c>
      <c r="M1399" s="45" t="str">
        <f t="shared" si="232"/>
        <v/>
      </c>
      <c r="N1399" s="97"/>
      <c r="O1399" s="52" t="str">
        <f t="shared" si="233"/>
        <v/>
      </c>
      <c r="P1399" s="53" t="str">
        <f>IF(OR($L1399="", $M1399=""), "", COUNTIFS($L$11:$L$2510, $L1399, $M$11:$M$2510, "&lt;"&amp;$M1399)+1+COUNTIFS($L$11:$L1399, $L1399, $M$11:$M1399, $M1399)-1)</f>
        <v/>
      </c>
      <c r="Q1399" s="97"/>
      <c r="R1399" s="57" t="str">
        <f t="array" ref="R1399">IF(OR($L1399="", $M1399=""), "", MIN(IF($L$11:$L$2510=$L1399, $M$11:$M$2510)))</f>
        <v/>
      </c>
      <c r="S1399" s="18" t="str">
        <f t="array" ref="S1399">IF(OR($L1399="", $M1399=""), "", AVERAGEIF($L$11:$L$2510, $L1399, $M$11:$M$2510))</f>
        <v/>
      </c>
      <c r="T1399" s="21" t="str">
        <f t="array" ref="T1399">IF(OR($L1399="", $M1399=""), "", MAX(IF($L$11:$L$2510=$L1399, $M$11:$M$2510)))</f>
        <v/>
      </c>
      <c r="U1399" s="97"/>
      <c r="W1399" s="26" t="str">
        <f t="shared" si="234"/>
        <v/>
      </c>
      <c r="X1399" s="26" t="str">
        <f t="shared" si="235"/>
        <v/>
      </c>
      <c r="Z1399" s="48" t="str">
        <f>IFERROR(INDEX('Standard Runs'!$E$11:$E$65, MATCH($L1399, 'Standard Runs'!$D$11:$D$65, 0)), "")</f>
        <v/>
      </c>
      <c r="AB1399" s="26" t="str">
        <f t="shared" si="236"/>
        <v/>
      </c>
      <c r="AC1399" s="26" t="str">
        <f t="shared" si="237"/>
        <v/>
      </c>
      <c r="AE1399" s="26" t="str">
        <f t="shared" si="238"/>
        <v/>
      </c>
      <c r="AG1399" s="26" t="str">
        <f>IF($D1399="", "", COUNTIF($D$11:$D$2510, "&gt;"&amp;$D1399)+1+COUNTIF($D$11:$D1399, $D1399)-1)</f>
        <v/>
      </c>
      <c r="AH1399" s="92" t="str">
        <f t="shared" si="239"/>
        <v/>
      </c>
      <c r="AJ1399" s="26" t="str">
        <f t="shared" si="240"/>
        <v/>
      </c>
      <c r="AK1399" s="26" t="str">
        <f t="shared" si="241"/>
        <v/>
      </c>
    </row>
    <row r="1400" spans="1:37" x14ac:dyDescent="0.25">
      <c r="A1400" s="97"/>
      <c r="B1400" s="26" t="str">
        <f t="shared" si="231"/>
        <v/>
      </c>
      <c r="C1400" s="97"/>
      <c r="D1400" s="123"/>
      <c r="E1400" s="124"/>
      <c r="F1400" s="125"/>
      <c r="G1400" s="97"/>
      <c r="H1400" s="24" t="str">
        <f>IF($E1400="", "", IFERROR(ROUND($E1400*INDEX('Intro &amp; Setup'!$BY$8:$BY$9, MATCH($E$8, 'Intro &amp; Setup'!$BX$8:$BX$9, 0)), 2), ""))</f>
        <v/>
      </c>
      <c r="I1400" s="18" t="str">
        <f>IF(OR($E1400="", $F1400=""), "", IF($E$8='Intro &amp; Setup'!$BX$9, $F1400/$E1400, IF($H$8='Intro &amp; Setup'!$BX$9, $F1400/$H1400, "")))</f>
        <v/>
      </c>
      <c r="J1400" s="21" t="str">
        <f>IF(OR($E1400="", $F1400=""), "", IF($E$8='Intro &amp; Setup'!$BX$8, $F1400/$E1400, IF($H$8='Intro &amp; Setup'!$BX$8, $F1400/$H1400, "")))</f>
        <v/>
      </c>
      <c r="K1400" s="97"/>
      <c r="L1400" s="42" t="str">
        <f t="array" ref="L1400">IF($W1400="", "", IFERROR(INDEX('Standard Runs'!$D$11:$D$65, MATCH(1, ('Standard Runs'!$F$11:$F$65&lt;=E1400)*('Standard Runs'!$G$11:$G$65&gt;=E1400), 0)), ""))</f>
        <v/>
      </c>
      <c r="M1400" s="45" t="str">
        <f t="shared" si="232"/>
        <v/>
      </c>
      <c r="N1400" s="97"/>
      <c r="O1400" s="52" t="str">
        <f t="shared" si="233"/>
        <v/>
      </c>
      <c r="P1400" s="53" t="str">
        <f>IF(OR($L1400="", $M1400=""), "", COUNTIFS($L$11:$L$2510, $L1400, $M$11:$M$2510, "&lt;"&amp;$M1400)+1+COUNTIFS($L$11:$L1400, $L1400, $M$11:$M1400, $M1400)-1)</f>
        <v/>
      </c>
      <c r="Q1400" s="97"/>
      <c r="R1400" s="57" t="str">
        <f t="array" ref="R1400">IF(OR($L1400="", $M1400=""), "", MIN(IF($L$11:$L$2510=$L1400, $M$11:$M$2510)))</f>
        <v/>
      </c>
      <c r="S1400" s="18" t="str">
        <f t="array" ref="S1400">IF(OR($L1400="", $M1400=""), "", AVERAGEIF($L$11:$L$2510, $L1400, $M$11:$M$2510))</f>
        <v/>
      </c>
      <c r="T1400" s="21" t="str">
        <f t="array" ref="T1400">IF(OR($L1400="", $M1400=""), "", MAX(IF($L$11:$L$2510=$L1400, $M$11:$M$2510)))</f>
        <v/>
      </c>
      <c r="U1400" s="97"/>
      <c r="W1400" s="26" t="str">
        <f t="shared" si="234"/>
        <v/>
      </c>
      <c r="X1400" s="26" t="str">
        <f t="shared" si="235"/>
        <v/>
      </c>
      <c r="Z1400" s="48" t="str">
        <f>IFERROR(INDEX('Standard Runs'!$E$11:$E$65, MATCH($L1400, 'Standard Runs'!$D$11:$D$65, 0)), "")</f>
        <v/>
      </c>
      <c r="AB1400" s="26" t="str">
        <f t="shared" si="236"/>
        <v/>
      </c>
      <c r="AC1400" s="26" t="str">
        <f t="shared" si="237"/>
        <v/>
      </c>
      <c r="AE1400" s="26" t="str">
        <f t="shared" si="238"/>
        <v/>
      </c>
      <c r="AG1400" s="26" t="str">
        <f>IF($D1400="", "", COUNTIF($D$11:$D$2510, "&gt;"&amp;$D1400)+1+COUNTIF($D$11:$D1400, $D1400)-1)</f>
        <v/>
      </c>
      <c r="AH1400" s="92" t="str">
        <f t="shared" si="239"/>
        <v/>
      </c>
      <c r="AJ1400" s="26" t="str">
        <f t="shared" si="240"/>
        <v/>
      </c>
      <c r="AK1400" s="26" t="str">
        <f t="shared" si="241"/>
        <v/>
      </c>
    </row>
    <row r="1401" spans="1:37" x14ac:dyDescent="0.25">
      <c r="A1401" s="97"/>
      <c r="B1401" s="26" t="str">
        <f t="shared" si="231"/>
        <v/>
      </c>
      <c r="C1401" s="97"/>
      <c r="D1401" s="123"/>
      <c r="E1401" s="124"/>
      <c r="F1401" s="125"/>
      <c r="G1401" s="97"/>
      <c r="H1401" s="24" t="str">
        <f>IF($E1401="", "", IFERROR(ROUND($E1401*INDEX('Intro &amp; Setup'!$BY$8:$BY$9, MATCH($E$8, 'Intro &amp; Setup'!$BX$8:$BX$9, 0)), 2), ""))</f>
        <v/>
      </c>
      <c r="I1401" s="18" t="str">
        <f>IF(OR($E1401="", $F1401=""), "", IF($E$8='Intro &amp; Setup'!$BX$9, $F1401/$E1401, IF($H$8='Intro &amp; Setup'!$BX$9, $F1401/$H1401, "")))</f>
        <v/>
      </c>
      <c r="J1401" s="21" t="str">
        <f>IF(OR($E1401="", $F1401=""), "", IF($E$8='Intro &amp; Setup'!$BX$8, $F1401/$E1401, IF($H$8='Intro &amp; Setup'!$BX$8, $F1401/$H1401, "")))</f>
        <v/>
      </c>
      <c r="K1401" s="97"/>
      <c r="L1401" s="42" t="str">
        <f t="array" ref="L1401">IF($W1401="", "", IFERROR(INDEX('Standard Runs'!$D$11:$D$65, MATCH(1, ('Standard Runs'!$F$11:$F$65&lt;=E1401)*('Standard Runs'!$G$11:$G$65&gt;=E1401), 0)), ""))</f>
        <v/>
      </c>
      <c r="M1401" s="45" t="str">
        <f t="shared" si="232"/>
        <v/>
      </c>
      <c r="N1401" s="97"/>
      <c r="O1401" s="52" t="str">
        <f t="shared" si="233"/>
        <v/>
      </c>
      <c r="P1401" s="53" t="str">
        <f>IF(OR($L1401="", $M1401=""), "", COUNTIFS($L$11:$L$2510, $L1401, $M$11:$M$2510, "&lt;"&amp;$M1401)+1+COUNTIFS($L$11:$L1401, $L1401, $M$11:$M1401, $M1401)-1)</f>
        <v/>
      </c>
      <c r="Q1401" s="97"/>
      <c r="R1401" s="57" t="str">
        <f t="array" ref="R1401">IF(OR($L1401="", $M1401=""), "", MIN(IF($L$11:$L$2510=$L1401, $M$11:$M$2510)))</f>
        <v/>
      </c>
      <c r="S1401" s="18" t="str">
        <f t="array" ref="S1401">IF(OR($L1401="", $M1401=""), "", AVERAGEIF($L$11:$L$2510, $L1401, $M$11:$M$2510))</f>
        <v/>
      </c>
      <c r="T1401" s="21" t="str">
        <f t="array" ref="T1401">IF(OR($L1401="", $M1401=""), "", MAX(IF($L$11:$L$2510=$L1401, $M$11:$M$2510)))</f>
        <v/>
      </c>
      <c r="U1401" s="97"/>
      <c r="W1401" s="26" t="str">
        <f t="shared" si="234"/>
        <v/>
      </c>
      <c r="X1401" s="26" t="str">
        <f t="shared" si="235"/>
        <v/>
      </c>
      <c r="Z1401" s="48" t="str">
        <f>IFERROR(INDEX('Standard Runs'!$E$11:$E$65, MATCH($L1401, 'Standard Runs'!$D$11:$D$65, 0)), "")</f>
        <v/>
      </c>
      <c r="AB1401" s="26" t="str">
        <f t="shared" si="236"/>
        <v/>
      </c>
      <c r="AC1401" s="26" t="str">
        <f t="shared" si="237"/>
        <v/>
      </c>
      <c r="AE1401" s="26" t="str">
        <f t="shared" si="238"/>
        <v/>
      </c>
      <c r="AG1401" s="26" t="str">
        <f>IF($D1401="", "", COUNTIF($D$11:$D$2510, "&gt;"&amp;$D1401)+1+COUNTIF($D$11:$D1401, $D1401)-1)</f>
        <v/>
      </c>
      <c r="AH1401" s="92" t="str">
        <f t="shared" si="239"/>
        <v/>
      </c>
      <c r="AJ1401" s="26" t="str">
        <f t="shared" si="240"/>
        <v/>
      </c>
      <c r="AK1401" s="26" t="str">
        <f t="shared" si="241"/>
        <v/>
      </c>
    </row>
    <row r="1402" spans="1:37" x14ac:dyDescent="0.25">
      <c r="A1402" s="97"/>
      <c r="B1402" s="26" t="str">
        <f t="shared" si="231"/>
        <v/>
      </c>
      <c r="C1402" s="97"/>
      <c r="D1402" s="123"/>
      <c r="E1402" s="124"/>
      <c r="F1402" s="125"/>
      <c r="G1402" s="97"/>
      <c r="H1402" s="24" t="str">
        <f>IF($E1402="", "", IFERROR(ROUND($E1402*INDEX('Intro &amp; Setup'!$BY$8:$BY$9, MATCH($E$8, 'Intro &amp; Setup'!$BX$8:$BX$9, 0)), 2), ""))</f>
        <v/>
      </c>
      <c r="I1402" s="18" t="str">
        <f>IF(OR($E1402="", $F1402=""), "", IF($E$8='Intro &amp; Setup'!$BX$9, $F1402/$E1402, IF($H$8='Intro &amp; Setup'!$BX$9, $F1402/$H1402, "")))</f>
        <v/>
      </c>
      <c r="J1402" s="21" t="str">
        <f>IF(OR($E1402="", $F1402=""), "", IF($E$8='Intro &amp; Setup'!$BX$8, $F1402/$E1402, IF($H$8='Intro &amp; Setup'!$BX$8, $F1402/$H1402, "")))</f>
        <v/>
      </c>
      <c r="K1402" s="97"/>
      <c r="L1402" s="42" t="str">
        <f t="array" ref="L1402">IF($W1402="", "", IFERROR(INDEX('Standard Runs'!$D$11:$D$65, MATCH(1, ('Standard Runs'!$F$11:$F$65&lt;=E1402)*('Standard Runs'!$G$11:$G$65&gt;=E1402), 0)), ""))</f>
        <v/>
      </c>
      <c r="M1402" s="45" t="str">
        <f t="shared" si="232"/>
        <v/>
      </c>
      <c r="N1402" s="97"/>
      <c r="O1402" s="52" t="str">
        <f t="shared" si="233"/>
        <v/>
      </c>
      <c r="P1402" s="53" t="str">
        <f>IF(OR($L1402="", $M1402=""), "", COUNTIFS($L$11:$L$2510, $L1402, $M$11:$M$2510, "&lt;"&amp;$M1402)+1+COUNTIFS($L$11:$L1402, $L1402, $M$11:$M1402, $M1402)-1)</f>
        <v/>
      </c>
      <c r="Q1402" s="97"/>
      <c r="R1402" s="57" t="str">
        <f t="array" ref="R1402">IF(OR($L1402="", $M1402=""), "", MIN(IF($L$11:$L$2510=$L1402, $M$11:$M$2510)))</f>
        <v/>
      </c>
      <c r="S1402" s="18" t="str">
        <f t="array" ref="S1402">IF(OR($L1402="", $M1402=""), "", AVERAGEIF($L$11:$L$2510, $L1402, $M$11:$M$2510))</f>
        <v/>
      </c>
      <c r="T1402" s="21" t="str">
        <f t="array" ref="T1402">IF(OR($L1402="", $M1402=""), "", MAX(IF($L$11:$L$2510=$L1402, $M$11:$M$2510)))</f>
        <v/>
      </c>
      <c r="U1402" s="97"/>
      <c r="W1402" s="26" t="str">
        <f t="shared" si="234"/>
        <v/>
      </c>
      <c r="X1402" s="26" t="str">
        <f t="shared" si="235"/>
        <v/>
      </c>
      <c r="Z1402" s="48" t="str">
        <f>IFERROR(INDEX('Standard Runs'!$E$11:$E$65, MATCH($L1402, 'Standard Runs'!$D$11:$D$65, 0)), "")</f>
        <v/>
      </c>
      <c r="AB1402" s="26" t="str">
        <f t="shared" si="236"/>
        <v/>
      </c>
      <c r="AC1402" s="26" t="str">
        <f t="shared" si="237"/>
        <v/>
      </c>
      <c r="AE1402" s="26" t="str">
        <f t="shared" si="238"/>
        <v/>
      </c>
      <c r="AG1402" s="26" t="str">
        <f>IF($D1402="", "", COUNTIF($D$11:$D$2510, "&gt;"&amp;$D1402)+1+COUNTIF($D$11:$D1402, $D1402)-1)</f>
        <v/>
      </c>
      <c r="AH1402" s="92" t="str">
        <f t="shared" si="239"/>
        <v/>
      </c>
      <c r="AJ1402" s="26" t="str">
        <f t="shared" si="240"/>
        <v/>
      </c>
      <c r="AK1402" s="26" t="str">
        <f t="shared" si="241"/>
        <v/>
      </c>
    </row>
    <row r="1403" spans="1:37" x14ac:dyDescent="0.25">
      <c r="A1403" s="97"/>
      <c r="B1403" s="26" t="str">
        <f t="shared" si="231"/>
        <v/>
      </c>
      <c r="C1403" s="97"/>
      <c r="D1403" s="123"/>
      <c r="E1403" s="124"/>
      <c r="F1403" s="125"/>
      <c r="G1403" s="97"/>
      <c r="H1403" s="24" t="str">
        <f>IF($E1403="", "", IFERROR(ROUND($E1403*INDEX('Intro &amp; Setup'!$BY$8:$BY$9, MATCH($E$8, 'Intro &amp; Setup'!$BX$8:$BX$9, 0)), 2), ""))</f>
        <v/>
      </c>
      <c r="I1403" s="18" t="str">
        <f>IF(OR($E1403="", $F1403=""), "", IF($E$8='Intro &amp; Setup'!$BX$9, $F1403/$E1403, IF($H$8='Intro &amp; Setup'!$BX$9, $F1403/$H1403, "")))</f>
        <v/>
      </c>
      <c r="J1403" s="21" t="str">
        <f>IF(OR($E1403="", $F1403=""), "", IF($E$8='Intro &amp; Setup'!$BX$8, $F1403/$E1403, IF($H$8='Intro &amp; Setup'!$BX$8, $F1403/$H1403, "")))</f>
        <v/>
      </c>
      <c r="K1403" s="97"/>
      <c r="L1403" s="42" t="str">
        <f t="array" ref="L1403">IF($W1403="", "", IFERROR(INDEX('Standard Runs'!$D$11:$D$65, MATCH(1, ('Standard Runs'!$F$11:$F$65&lt;=E1403)*('Standard Runs'!$G$11:$G$65&gt;=E1403), 0)), ""))</f>
        <v/>
      </c>
      <c r="M1403" s="45" t="str">
        <f t="shared" si="232"/>
        <v/>
      </c>
      <c r="N1403" s="97"/>
      <c r="O1403" s="52" t="str">
        <f t="shared" si="233"/>
        <v/>
      </c>
      <c r="P1403" s="53" t="str">
        <f>IF(OR($L1403="", $M1403=""), "", COUNTIFS($L$11:$L$2510, $L1403, $M$11:$M$2510, "&lt;"&amp;$M1403)+1+COUNTIFS($L$11:$L1403, $L1403, $M$11:$M1403, $M1403)-1)</f>
        <v/>
      </c>
      <c r="Q1403" s="97"/>
      <c r="R1403" s="57" t="str">
        <f t="array" ref="R1403">IF(OR($L1403="", $M1403=""), "", MIN(IF($L$11:$L$2510=$L1403, $M$11:$M$2510)))</f>
        <v/>
      </c>
      <c r="S1403" s="18" t="str">
        <f t="array" ref="S1403">IF(OR($L1403="", $M1403=""), "", AVERAGEIF($L$11:$L$2510, $L1403, $M$11:$M$2510))</f>
        <v/>
      </c>
      <c r="T1403" s="21" t="str">
        <f t="array" ref="T1403">IF(OR($L1403="", $M1403=""), "", MAX(IF($L$11:$L$2510=$L1403, $M$11:$M$2510)))</f>
        <v/>
      </c>
      <c r="U1403" s="97"/>
      <c r="W1403" s="26" t="str">
        <f t="shared" si="234"/>
        <v/>
      </c>
      <c r="X1403" s="26" t="str">
        <f t="shared" si="235"/>
        <v/>
      </c>
      <c r="Z1403" s="48" t="str">
        <f>IFERROR(INDEX('Standard Runs'!$E$11:$E$65, MATCH($L1403, 'Standard Runs'!$D$11:$D$65, 0)), "")</f>
        <v/>
      </c>
      <c r="AB1403" s="26" t="str">
        <f t="shared" si="236"/>
        <v/>
      </c>
      <c r="AC1403" s="26" t="str">
        <f t="shared" si="237"/>
        <v/>
      </c>
      <c r="AE1403" s="26" t="str">
        <f t="shared" si="238"/>
        <v/>
      </c>
      <c r="AG1403" s="26" t="str">
        <f>IF($D1403="", "", COUNTIF($D$11:$D$2510, "&gt;"&amp;$D1403)+1+COUNTIF($D$11:$D1403, $D1403)-1)</f>
        <v/>
      </c>
      <c r="AH1403" s="92" t="str">
        <f t="shared" si="239"/>
        <v/>
      </c>
      <c r="AJ1403" s="26" t="str">
        <f t="shared" si="240"/>
        <v/>
      </c>
      <c r="AK1403" s="26" t="str">
        <f t="shared" si="241"/>
        <v/>
      </c>
    </row>
    <row r="1404" spans="1:37" x14ac:dyDescent="0.25">
      <c r="A1404" s="97"/>
      <c r="B1404" s="26" t="str">
        <f t="shared" si="231"/>
        <v/>
      </c>
      <c r="C1404" s="97"/>
      <c r="D1404" s="123"/>
      <c r="E1404" s="124"/>
      <c r="F1404" s="125"/>
      <c r="G1404" s="97"/>
      <c r="H1404" s="24" t="str">
        <f>IF($E1404="", "", IFERROR(ROUND($E1404*INDEX('Intro &amp; Setup'!$BY$8:$BY$9, MATCH($E$8, 'Intro &amp; Setup'!$BX$8:$BX$9, 0)), 2), ""))</f>
        <v/>
      </c>
      <c r="I1404" s="18" t="str">
        <f>IF(OR($E1404="", $F1404=""), "", IF($E$8='Intro &amp; Setup'!$BX$9, $F1404/$E1404, IF($H$8='Intro &amp; Setup'!$BX$9, $F1404/$H1404, "")))</f>
        <v/>
      </c>
      <c r="J1404" s="21" t="str">
        <f>IF(OR($E1404="", $F1404=""), "", IF($E$8='Intro &amp; Setup'!$BX$8, $F1404/$E1404, IF($H$8='Intro &amp; Setup'!$BX$8, $F1404/$H1404, "")))</f>
        <v/>
      </c>
      <c r="K1404" s="97"/>
      <c r="L1404" s="42" t="str">
        <f t="array" ref="L1404">IF($W1404="", "", IFERROR(INDEX('Standard Runs'!$D$11:$D$65, MATCH(1, ('Standard Runs'!$F$11:$F$65&lt;=E1404)*('Standard Runs'!$G$11:$G$65&gt;=E1404), 0)), ""))</f>
        <v/>
      </c>
      <c r="M1404" s="45" t="str">
        <f t="shared" si="232"/>
        <v/>
      </c>
      <c r="N1404" s="97"/>
      <c r="O1404" s="52" t="str">
        <f t="shared" si="233"/>
        <v/>
      </c>
      <c r="P1404" s="53" t="str">
        <f>IF(OR($L1404="", $M1404=""), "", COUNTIFS($L$11:$L$2510, $L1404, $M$11:$M$2510, "&lt;"&amp;$M1404)+1+COUNTIFS($L$11:$L1404, $L1404, $M$11:$M1404, $M1404)-1)</f>
        <v/>
      </c>
      <c r="Q1404" s="97"/>
      <c r="R1404" s="57" t="str">
        <f t="array" ref="R1404">IF(OR($L1404="", $M1404=""), "", MIN(IF($L$11:$L$2510=$L1404, $M$11:$M$2510)))</f>
        <v/>
      </c>
      <c r="S1404" s="18" t="str">
        <f t="array" ref="S1404">IF(OR($L1404="", $M1404=""), "", AVERAGEIF($L$11:$L$2510, $L1404, $M$11:$M$2510))</f>
        <v/>
      </c>
      <c r="T1404" s="21" t="str">
        <f t="array" ref="T1404">IF(OR($L1404="", $M1404=""), "", MAX(IF($L$11:$L$2510=$L1404, $M$11:$M$2510)))</f>
        <v/>
      </c>
      <c r="U1404" s="97"/>
      <c r="W1404" s="26" t="str">
        <f t="shared" si="234"/>
        <v/>
      </c>
      <c r="X1404" s="26" t="str">
        <f t="shared" si="235"/>
        <v/>
      </c>
      <c r="Z1404" s="48" t="str">
        <f>IFERROR(INDEX('Standard Runs'!$E$11:$E$65, MATCH($L1404, 'Standard Runs'!$D$11:$D$65, 0)), "")</f>
        <v/>
      </c>
      <c r="AB1404" s="26" t="str">
        <f t="shared" si="236"/>
        <v/>
      </c>
      <c r="AC1404" s="26" t="str">
        <f t="shared" si="237"/>
        <v/>
      </c>
      <c r="AE1404" s="26" t="str">
        <f t="shared" si="238"/>
        <v/>
      </c>
      <c r="AG1404" s="26" t="str">
        <f>IF($D1404="", "", COUNTIF($D$11:$D$2510, "&gt;"&amp;$D1404)+1+COUNTIF($D$11:$D1404, $D1404)-1)</f>
        <v/>
      </c>
      <c r="AH1404" s="92" t="str">
        <f t="shared" si="239"/>
        <v/>
      </c>
      <c r="AJ1404" s="26" t="str">
        <f t="shared" si="240"/>
        <v/>
      </c>
      <c r="AK1404" s="26" t="str">
        <f t="shared" si="241"/>
        <v/>
      </c>
    </row>
    <row r="1405" spans="1:37" x14ac:dyDescent="0.25">
      <c r="A1405" s="97"/>
      <c r="B1405" s="26" t="str">
        <f t="shared" si="231"/>
        <v/>
      </c>
      <c r="C1405" s="97"/>
      <c r="D1405" s="123"/>
      <c r="E1405" s="124"/>
      <c r="F1405" s="125"/>
      <c r="G1405" s="97"/>
      <c r="H1405" s="24" t="str">
        <f>IF($E1405="", "", IFERROR(ROUND($E1405*INDEX('Intro &amp; Setup'!$BY$8:$BY$9, MATCH($E$8, 'Intro &amp; Setup'!$BX$8:$BX$9, 0)), 2), ""))</f>
        <v/>
      </c>
      <c r="I1405" s="18" t="str">
        <f>IF(OR($E1405="", $F1405=""), "", IF($E$8='Intro &amp; Setup'!$BX$9, $F1405/$E1405, IF($H$8='Intro &amp; Setup'!$BX$9, $F1405/$H1405, "")))</f>
        <v/>
      </c>
      <c r="J1405" s="21" t="str">
        <f>IF(OR($E1405="", $F1405=""), "", IF($E$8='Intro &amp; Setup'!$BX$8, $F1405/$E1405, IF($H$8='Intro &amp; Setup'!$BX$8, $F1405/$H1405, "")))</f>
        <v/>
      </c>
      <c r="K1405" s="97"/>
      <c r="L1405" s="42" t="str">
        <f t="array" ref="L1405">IF($W1405="", "", IFERROR(INDEX('Standard Runs'!$D$11:$D$65, MATCH(1, ('Standard Runs'!$F$11:$F$65&lt;=E1405)*('Standard Runs'!$G$11:$G$65&gt;=E1405), 0)), ""))</f>
        <v/>
      </c>
      <c r="M1405" s="45" t="str">
        <f t="shared" si="232"/>
        <v/>
      </c>
      <c r="N1405" s="97"/>
      <c r="O1405" s="52" t="str">
        <f t="shared" si="233"/>
        <v/>
      </c>
      <c r="P1405" s="53" t="str">
        <f>IF(OR($L1405="", $M1405=""), "", COUNTIFS($L$11:$L$2510, $L1405, $M$11:$M$2510, "&lt;"&amp;$M1405)+1+COUNTIFS($L$11:$L1405, $L1405, $M$11:$M1405, $M1405)-1)</f>
        <v/>
      </c>
      <c r="Q1405" s="97"/>
      <c r="R1405" s="57" t="str">
        <f t="array" ref="R1405">IF(OR($L1405="", $M1405=""), "", MIN(IF($L$11:$L$2510=$L1405, $M$11:$M$2510)))</f>
        <v/>
      </c>
      <c r="S1405" s="18" t="str">
        <f t="array" ref="S1405">IF(OR($L1405="", $M1405=""), "", AVERAGEIF($L$11:$L$2510, $L1405, $M$11:$M$2510))</f>
        <v/>
      </c>
      <c r="T1405" s="21" t="str">
        <f t="array" ref="T1405">IF(OR($L1405="", $M1405=""), "", MAX(IF($L$11:$L$2510=$L1405, $M$11:$M$2510)))</f>
        <v/>
      </c>
      <c r="U1405" s="97"/>
      <c r="W1405" s="26" t="str">
        <f t="shared" si="234"/>
        <v/>
      </c>
      <c r="X1405" s="26" t="str">
        <f t="shared" si="235"/>
        <v/>
      </c>
      <c r="Z1405" s="48" t="str">
        <f>IFERROR(INDEX('Standard Runs'!$E$11:$E$65, MATCH($L1405, 'Standard Runs'!$D$11:$D$65, 0)), "")</f>
        <v/>
      </c>
      <c r="AB1405" s="26" t="str">
        <f t="shared" si="236"/>
        <v/>
      </c>
      <c r="AC1405" s="26" t="str">
        <f t="shared" si="237"/>
        <v/>
      </c>
      <c r="AE1405" s="26" t="str">
        <f t="shared" si="238"/>
        <v/>
      </c>
      <c r="AG1405" s="26" t="str">
        <f>IF($D1405="", "", COUNTIF($D$11:$D$2510, "&gt;"&amp;$D1405)+1+COUNTIF($D$11:$D1405, $D1405)-1)</f>
        <v/>
      </c>
      <c r="AH1405" s="92" t="str">
        <f t="shared" si="239"/>
        <v/>
      </c>
      <c r="AJ1405" s="26" t="str">
        <f t="shared" si="240"/>
        <v/>
      </c>
      <c r="AK1405" s="26" t="str">
        <f t="shared" si="241"/>
        <v/>
      </c>
    </row>
    <row r="1406" spans="1:37" x14ac:dyDescent="0.25">
      <c r="A1406" s="97"/>
      <c r="B1406" s="26" t="str">
        <f t="shared" si="231"/>
        <v/>
      </c>
      <c r="C1406" s="97"/>
      <c r="D1406" s="123"/>
      <c r="E1406" s="124"/>
      <c r="F1406" s="125"/>
      <c r="G1406" s="97"/>
      <c r="H1406" s="24" t="str">
        <f>IF($E1406="", "", IFERROR(ROUND($E1406*INDEX('Intro &amp; Setup'!$BY$8:$BY$9, MATCH($E$8, 'Intro &amp; Setup'!$BX$8:$BX$9, 0)), 2), ""))</f>
        <v/>
      </c>
      <c r="I1406" s="18" t="str">
        <f>IF(OR($E1406="", $F1406=""), "", IF($E$8='Intro &amp; Setup'!$BX$9, $F1406/$E1406, IF($H$8='Intro &amp; Setup'!$BX$9, $F1406/$H1406, "")))</f>
        <v/>
      </c>
      <c r="J1406" s="21" t="str">
        <f>IF(OR($E1406="", $F1406=""), "", IF($E$8='Intro &amp; Setup'!$BX$8, $F1406/$E1406, IF($H$8='Intro &amp; Setup'!$BX$8, $F1406/$H1406, "")))</f>
        <v/>
      </c>
      <c r="K1406" s="97"/>
      <c r="L1406" s="42" t="str">
        <f t="array" ref="L1406">IF($W1406="", "", IFERROR(INDEX('Standard Runs'!$D$11:$D$65, MATCH(1, ('Standard Runs'!$F$11:$F$65&lt;=E1406)*('Standard Runs'!$G$11:$G$65&gt;=E1406), 0)), ""))</f>
        <v/>
      </c>
      <c r="M1406" s="45" t="str">
        <f t="shared" si="232"/>
        <v/>
      </c>
      <c r="N1406" s="97"/>
      <c r="O1406" s="52" t="str">
        <f t="shared" si="233"/>
        <v/>
      </c>
      <c r="P1406" s="53" t="str">
        <f>IF(OR($L1406="", $M1406=""), "", COUNTIFS($L$11:$L$2510, $L1406, $M$11:$M$2510, "&lt;"&amp;$M1406)+1+COUNTIFS($L$11:$L1406, $L1406, $M$11:$M1406, $M1406)-1)</f>
        <v/>
      </c>
      <c r="Q1406" s="97"/>
      <c r="R1406" s="57" t="str">
        <f t="array" ref="R1406">IF(OR($L1406="", $M1406=""), "", MIN(IF($L$11:$L$2510=$L1406, $M$11:$M$2510)))</f>
        <v/>
      </c>
      <c r="S1406" s="18" t="str">
        <f t="array" ref="S1406">IF(OR($L1406="", $M1406=""), "", AVERAGEIF($L$11:$L$2510, $L1406, $M$11:$M$2510))</f>
        <v/>
      </c>
      <c r="T1406" s="21" t="str">
        <f t="array" ref="T1406">IF(OR($L1406="", $M1406=""), "", MAX(IF($L$11:$L$2510=$L1406, $M$11:$M$2510)))</f>
        <v/>
      </c>
      <c r="U1406" s="97"/>
      <c r="W1406" s="26" t="str">
        <f t="shared" si="234"/>
        <v/>
      </c>
      <c r="X1406" s="26" t="str">
        <f t="shared" si="235"/>
        <v/>
      </c>
      <c r="Z1406" s="48" t="str">
        <f>IFERROR(INDEX('Standard Runs'!$E$11:$E$65, MATCH($L1406, 'Standard Runs'!$D$11:$D$65, 0)), "")</f>
        <v/>
      </c>
      <c r="AB1406" s="26" t="str">
        <f t="shared" si="236"/>
        <v/>
      </c>
      <c r="AC1406" s="26" t="str">
        <f t="shared" si="237"/>
        <v/>
      </c>
      <c r="AE1406" s="26" t="str">
        <f t="shared" si="238"/>
        <v/>
      </c>
      <c r="AG1406" s="26" t="str">
        <f>IF($D1406="", "", COUNTIF($D$11:$D$2510, "&gt;"&amp;$D1406)+1+COUNTIF($D$11:$D1406, $D1406)-1)</f>
        <v/>
      </c>
      <c r="AH1406" s="92" t="str">
        <f t="shared" si="239"/>
        <v/>
      </c>
      <c r="AJ1406" s="26" t="str">
        <f t="shared" si="240"/>
        <v/>
      </c>
      <c r="AK1406" s="26" t="str">
        <f t="shared" si="241"/>
        <v/>
      </c>
    </row>
    <row r="1407" spans="1:37" x14ac:dyDescent="0.25">
      <c r="A1407" s="97"/>
      <c r="B1407" s="26" t="str">
        <f t="shared" si="231"/>
        <v/>
      </c>
      <c r="C1407" s="97"/>
      <c r="D1407" s="123"/>
      <c r="E1407" s="124"/>
      <c r="F1407" s="125"/>
      <c r="G1407" s="97"/>
      <c r="H1407" s="24" t="str">
        <f>IF($E1407="", "", IFERROR(ROUND($E1407*INDEX('Intro &amp; Setup'!$BY$8:$BY$9, MATCH($E$8, 'Intro &amp; Setup'!$BX$8:$BX$9, 0)), 2), ""))</f>
        <v/>
      </c>
      <c r="I1407" s="18" t="str">
        <f>IF(OR($E1407="", $F1407=""), "", IF($E$8='Intro &amp; Setup'!$BX$9, $F1407/$E1407, IF($H$8='Intro &amp; Setup'!$BX$9, $F1407/$H1407, "")))</f>
        <v/>
      </c>
      <c r="J1407" s="21" t="str">
        <f>IF(OR($E1407="", $F1407=""), "", IF($E$8='Intro &amp; Setup'!$BX$8, $F1407/$E1407, IF($H$8='Intro &amp; Setup'!$BX$8, $F1407/$H1407, "")))</f>
        <v/>
      </c>
      <c r="K1407" s="97"/>
      <c r="L1407" s="42" t="str">
        <f t="array" ref="L1407">IF($W1407="", "", IFERROR(INDEX('Standard Runs'!$D$11:$D$65, MATCH(1, ('Standard Runs'!$F$11:$F$65&lt;=E1407)*('Standard Runs'!$G$11:$G$65&gt;=E1407), 0)), ""))</f>
        <v/>
      </c>
      <c r="M1407" s="45" t="str">
        <f t="shared" si="232"/>
        <v/>
      </c>
      <c r="N1407" s="97"/>
      <c r="O1407" s="52" t="str">
        <f t="shared" si="233"/>
        <v/>
      </c>
      <c r="P1407" s="53" t="str">
        <f>IF(OR($L1407="", $M1407=""), "", COUNTIFS($L$11:$L$2510, $L1407, $M$11:$M$2510, "&lt;"&amp;$M1407)+1+COUNTIFS($L$11:$L1407, $L1407, $M$11:$M1407, $M1407)-1)</f>
        <v/>
      </c>
      <c r="Q1407" s="97"/>
      <c r="R1407" s="57" t="str">
        <f t="array" ref="R1407">IF(OR($L1407="", $M1407=""), "", MIN(IF($L$11:$L$2510=$L1407, $M$11:$M$2510)))</f>
        <v/>
      </c>
      <c r="S1407" s="18" t="str">
        <f t="array" ref="S1407">IF(OR($L1407="", $M1407=""), "", AVERAGEIF($L$11:$L$2510, $L1407, $M$11:$M$2510))</f>
        <v/>
      </c>
      <c r="T1407" s="21" t="str">
        <f t="array" ref="T1407">IF(OR($L1407="", $M1407=""), "", MAX(IF($L$11:$L$2510=$L1407, $M$11:$M$2510)))</f>
        <v/>
      </c>
      <c r="U1407" s="97"/>
      <c r="W1407" s="26" t="str">
        <f t="shared" si="234"/>
        <v/>
      </c>
      <c r="X1407" s="26" t="str">
        <f t="shared" si="235"/>
        <v/>
      </c>
      <c r="Z1407" s="48" t="str">
        <f>IFERROR(INDEX('Standard Runs'!$E$11:$E$65, MATCH($L1407, 'Standard Runs'!$D$11:$D$65, 0)), "")</f>
        <v/>
      </c>
      <c r="AB1407" s="26" t="str">
        <f t="shared" si="236"/>
        <v/>
      </c>
      <c r="AC1407" s="26" t="str">
        <f t="shared" si="237"/>
        <v/>
      </c>
      <c r="AE1407" s="26" t="str">
        <f t="shared" si="238"/>
        <v/>
      </c>
      <c r="AG1407" s="26" t="str">
        <f>IF($D1407="", "", COUNTIF($D$11:$D$2510, "&gt;"&amp;$D1407)+1+COUNTIF($D$11:$D1407, $D1407)-1)</f>
        <v/>
      </c>
      <c r="AH1407" s="92" t="str">
        <f t="shared" si="239"/>
        <v/>
      </c>
      <c r="AJ1407" s="26" t="str">
        <f t="shared" si="240"/>
        <v/>
      </c>
      <c r="AK1407" s="26" t="str">
        <f t="shared" si="241"/>
        <v/>
      </c>
    </row>
    <row r="1408" spans="1:37" x14ac:dyDescent="0.25">
      <c r="A1408" s="97"/>
      <c r="B1408" s="26" t="str">
        <f t="shared" si="231"/>
        <v/>
      </c>
      <c r="C1408" s="97"/>
      <c r="D1408" s="123"/>
      <c r="E1408" s="124"/>
      <c r="F1408" s="125"/>
      <c r="G1408" s="97"/>
      <c r="H1408" s="24" t="str">
        <f>IF($E1408="", "", IFERROR(ROUND($E1408*INDEX('Intro &amp; Setup'!$BY$8:$BY$9, MATCH($E$8, 'Intro &amp; Setup'!$BX$8:$BX$9, 0)), 2), ""))</f>
        <v/>
      </c>
      <c r="I1408" s="18" t="str">
        <f>IF(OR($E1408="", $F1408=""), "", IF($E$8='Intro &amp; Setup'!$BX$9, $F1408/$E1408, IF($H$8='Intro &amp; Setup'!$BX$9, $F1408/$H1408, "")))</f>
        <v/>
      </c>
      <c r="J1408" s="21" t="str">
        <f>IF(OR($E1408="", $F1408=""), "", IF($E$8='Intro &amp; Setup'!$BX$8, $F1408/$E1408, IF($H$8='Intro &amp; Setup'!$BX$8, $F1408/$H1408, "")))</f>
        <v/>
      </c>
      <c r="K1408" s="97"/>
      <c r="L1408" s="42" t="str">
        <f t="array" ref="L1408">IF($W1408="", "", IFERROR(INDEX('Standard Runs'!$D$11:$D$65, MATCH(1, ('Standard Runs'!$F$11:$F$65&lt;=E1408)*('Standard Runs'!$G$11:$G$65&gt;=E1408), 0)), ""))</f>
        <v/>
      </c>
      <c r="M1408" s="45" t="str">
        <f t="shared" si="232"/>
        <v/>
      </c>
      <c r="N1408" s="97"/>
      <c r="O1408" s="52" t="str">
        <f t="shared" si="233"/>
        <v/>
      </c>
      <c r="P1408" s="53" t="str">
        <f>IF(OR($L1408="", $M1408=""), "", COUNTIFS($L$11:$L$2510, $L1408, $M$11:$M$2510, "&lt;"&amp;$M1408)+1+COUNTIFS($L$11:$L1408, $L1408, $M$11:$M1408, $M1408)-1)</f>
        <v/>
      </c>
      <c r="Q1408" s="97"/>
      <c r="R1408" s="57" t="str">
        <f t="array" ref="R1408">IF(OR($L1408="", $M1408=""), "", MIN(IF($L$11:$L$2510=$L1408, $M$11:$M$2510)))</f>
        <v/>
      </c>
      <c r="S1408" s="18" t="str">
        <f t="array" ref="S1408">IF(OR($L1408="", $M1408=""), "", AVERAGEIF($L$11:$L$2510, $L1408, $M$11:$M$2510))</f>
        <v/>
      </c>
      <c r="T1408" s="21" t="str">
        <f t="array" ref="T1408">IF(OR($L1408="", $M1408=""), "", MAX(IF($L$11:$L$2510=$L1408, $M$11:$M$2510)))</f>
        <v/>
      </c>
      <c r="U1408" s="97"/>
      <c r="W1408" s="26" t="str">
        <f t="shared" si="234"/>
        <v/>
      </c>
      <c r="X1408" s="26" t="str">
        <f t="shared" si="235"/>
        <v/>
      </c>
      <c r="Z1408" s="48" t="str">
        <f>IFERROR(INDEX('Standard Runs'!$E$11:$E$65, MATCH($L1408, 'Standard Runs'!$D$11:$D$65, 0)), "")</f>
        <v/>
      </c>
      <c r="AB1408" s="26" t="str">
        <f t="shared" si="236"/>
        <v/>
      </c>
      <c r="AC1408" s="26" t="str">
        <f t="shared" si="237"/>
        <v/>
      </c>
      <c r="AE1408" s="26" t="str">
        <f t="shared" si="238"/>
        <v/>
      </c>
      <c r="AG1408" s="26" t="str">
        <f>IF($D1408="", "", COUNTIF($D$11:$D$2510, "&gt;"&amp;$D1408)+1+COUNTIF($D$11:$D1408, $D1408)-1)</f>
        <v/>
      </c>
      <c r="AH1408" s="92" t="str">
        <f t="shared" si="239"/>
        <v/>
      </c>
      <c r="AJ1408" s="26" t="str">
        <f t="shared" si="240"/>
        <v/>
      </c>
      <c r="AK1408" s="26" t="str">
        <f t="shared" si="241"/>
        <v/>
      </c>
    </row>
    <row r="1409" spans="1:37" x14ac:dyDescent="0.25">
      <c r="A1409" s="97"/>
      <c r="B1409" s="26" t="str">
        <f t="shared" si="231"/>
        <v/>
      </c>
      <c r="C1409" s="97"/>
      <c r="D1409" s="123"/>
      <c r="E1409" s="124"/>
      <c r="F1409" s="125"/>
      <c r="G1409" s="97"/>
      <c r="H1409" s="24" t="str">
        <f>IF($E1409="", "", IFERROR(ROUND($E1409*INDEX('Intro &amp; Setup'!$BY$8:$BY$9, MATCH($E$8, 'Intro &amp; Setup'!$BX$8:$BX$9, 0)), 2), ""))</f>
        <v/>
      </c>
      <c r="I1409" s="18" t="str">
        <f>IF(OR($E1409="", $F1409=""), "", IF($E$8='Intro &amp; Setup'!$BX$9, $F1409/$E1409, IF($H$8='Intro &amp; Setup'!$BX$9, $F1409/$H1409, "")))</f>
        <v/>
      </c>
      <c r="J1409" s="21" t="str">
        <f>IF(OR($E1409="", $F1409=""), "", IF($E$8='Intro &amp; Setup'!$BX$8, $F1409/$E1409, IF($H$8='Intro &amp; Setup'!$BX$8, $F1409/$H1409, "")))</f>
        <v/>
      </c>
      <c r="K1409" s="97"/>
      <c r="L1409" s="42" t="str">
        <f t="array" ref="L1409">IF($W1409="", "", IFERROR(INDEX('Standard Runs'!$D$11:$D$65, MATCH(1, ('Standard Runs'!$F$11:$F$65&lt;=E1409)*('Standard Runs'!$G$11:$G$65&gt;=E1409), 0)), ""))</f>
        <v/>
      </c>
      <c r="M1409" s="45" t="str">
        <f t="shared" si="232"/>
        <v/>
      </c>
      <c r="N1409" s="97"/>
      <c r="O1409" s="52" t="str">
        <f t="shared" si="233"/>
        <v/>
      </c>
      <c r="P1409" s="53" t="str">
        <f>IF(OR($L1409="", $M1409=""), "", COUNTIFS($L$11:$L$2510, $L1409, $M$11:$M$2510, "&lt;"&amp;$M1409)+1+COUNTIFS($L$11:$L1409, $L1409, $M$11:$M1409, $M1409)-1)</f>
        <v/>
      </c>
      <c r="Q1409" s="97"/>
      <c r="R1409" s="57" t="str">
        <f t="array" ref="R1409">IF(OR($L1409="", $M1409=""), "", MIN(IF($L$11:$L$2510=$L1409, $M$11:$M$2510)))</f>
        <v/>
      </c>
      <c r="S1409" s="18" t="str">
        <f t="array" ref="S1409">IF(OR($L1409="", $M1409=""), "", AVERAGEIF($L$11:$L$2510, $L1409, $M$11:$M$2510))</f>
        <v/>
      </c>
      <c r="T1409" s="21" t="str">
        <f t="array" ref="T1409">IF(OR($L1409="", $M1409=""), "", MAX(IF($L$11:$L$2510=$L1409, $M$11:$M$2510)))</f>
        <v/>
      </c>
      <c r="U1409" s="97"/>
      <c r="W1409" s="26" t="str">
        <f t="shared" si="234"/>
        <v/>
      </c>
      <c r="X1409" s="26" t="str">
        <f t="shared" si="235"/>
        <v/>
      </c>
      <c r="Z1409" s="48" t="str">
        <f>IFERROR(INDEX('Standard Runs'!$E$11:$E$65, MATCH($L1409, 'Standard Runs'!$D$11:$D$65, 0)), "")</f>
        <v/>
      </c>
      <c r="AB1409" s="26" t="str">
        <f t="shared" si="236"/>
        <v/>
      </c>
      <c r="AC1409" s="26" t="str">
        <f t="shared" si="237"/>
        <v/>
      </c>
      <c r="AE1409" s="26" t="str">
        <f t="shared" si="238"/>
        <v/>
      </c>
      <c r="AG1409" s="26" t="str">
        <f>IF($D1409="", "", COUNTIF($D$11:$D$2510, "&gt;"&amp;$D1409)+1+COUNTIF($D$11:$D1409, $D1409)-1)</f>
        <v/>
      </c>
      <c r="AH1409" s="92" t="str">
        <f t="shared" si="239"/>
        <v/>
      </c>
      <c r="AJ1409" s="26" t="str">
        <f t="shared" si="240"/>
        <v/>
      </c>
      <c r="AK1409" s="26" t="str">
        <f t="shared" si="241"/>
        <v/>
      </c>
    </row>
    <row r="1410" spans="1:37" x14ac:dyDescent="0.25">
      <c r="A1410" s="97"/>
      <c r="B1410" s="26" t="str">
        <f t="shared" si="231"/>
        <v/>
      </c>
      <c r="C1410" s="97"/>
      <c r="D1410" s="123"/>
      <c r="E1410" s="124"/>
      <c r="F1410" s="125"/>
      <c r="G1410" s="97"/>
      <c r="H1410" s="24" t="str">
        <f>IF($E1410="", "", IFERROR(ROUND($E1410*INDEX('Intro &amp; Setup'!$BY$8:$BY$9, MATCH($E$8, 'Intro &amp; Setup'!$BX$8:$BX$9, 0)), 2), ""))</f>
        <v/>
      </c>
      <c r="I1410" s="18" t="str">
        <f>IF(OR($E1410="", $F1410=""), "", IF($E$8='Intro &amp; Setup'!$BX$9, $F1410/$E1410, IF($H$8='Intro &amp; Setup'!$BX$9, $F1410/$H1410, "")))</f>
        <v/>
      </c>
      <c r="J1410" s="21" t="str">
        <f>IF(OR($E1410="", $F1410=""), "", IF($E$8='Intro &amp; Setup'!$BX$8, $F1410/$E1410, IF($H$8='Intro &amp; Setup'!$BX$8, $F1410/$H1410, "")))</f>
        <v/>
      </c>
      <c r="K1410" s="97"/>
      <c r="L1410" s="42" t="str">
        <f t="array" ref="L1410">IF($W1410="", "", IFERROR(INDEX('Standard Runs'!$D$11:$D$65, MATCH(1, ('Standard Runs'!$F$11:$F$65&lt;=E1410)*('Standard Runs'!$G$11:$G$65&gt;=E1410), 0)), ""))</f>
        <v/>
      </c>
      <c r="M1410" s="45" t="str">
        <f t="shared" si="232"/>
        <v/>
      </c>
      <c r="N1410" s="97"/>
      <c r="O1410" s="52" t="str">
        <f t="shared" si="233"/>
        <v/>
      </c>
      <c r="P1410" s="53" t="str">
        <f>IF(OR($L1410="", $M1410=""), "", COUNTIFS($L$11:$L$2510, $L1410, $M$11:$M$2510, "&lt;"&amp;$M1410)+1+COUNTIFS($L$11:$L1410, $L1410, $M$11:$M1410, $M1410)-1)</f>
        <v/>
      </c>
      <c r="Q1410" s="97"/>
      <c r="R1410" s="57" t="str">
        <f t="array" ref="R1410">IF(OR($L1410="", $M1410=""), "", MIN(IF($L$11:$L$2510=$L1410, $M$11:$M$2510)))</f>
        <v/>
      </c>
      <c r="S1410" s="18" t="str">
        <f t="array" ref="S1410">IF(OR($L1410="", $M1410=""), "", AVERAGEIF($L$11:$L$2510, $L1410, $M$11:$M$2510))</f>
        <v/>
      </c>
      <c r="T1410" s="21" t="str">
        <f t="array" ref="T1410">IF(OR($L1410="", $M1410=""), "", MAX(IF($L$11:$L$2510=$L1410, $M$11:$M$2510)))</f>
        <v/>
      </c>
      <c r="U1410" s="97"/>
      <c r="W1410" s="26" t="str">
        <f t="shared" si="234"/>
        <v/>
      </c>
      <c r="X1410" s="26" t="str">
        <f t="shared" si="235"/>
        <v/>
      </c>
      <c r="Z1410" s="48" t="str">
        <f>IFERROR(INDEX('Standard Runs'!$E$11:$E$65, MATCH($L1410, 'Standard Runs'!$D$11:$D$65, 0)), "")</f>
        <v/>
      </c>
      <c r="AB1410" s="26" t="str">
        <f t="shared" si="236"/>
        <v/>
      </c>
      <c r="AC1410" s="26" t="str">
        <f t="shared" si="237"/>
        <v/>
      </c>
      <c r="AE1410" s="26" t="str">
        <f t="shared" si="238"/>
        <v/>
      </c>
      <c r="AG1410" s="26" t="str">
        <f>IF($D1410="", "", COUNTIF($D$11:$D$2510, "&gt;"&amp;$D1410)+1+COUNTIF($D$11:$D1410, $D1410)-1)</f>
        <v/>
      </c>
      <c r="AH1410" s="92" t="str">
        <f t="shared" si="239"/>
        <v/>
      </c>
      <c r="AJ1410" s="26" t="str">
        <f t="shared" si="240"/>
        <v/>
      </c>
      <c r="AK1410" s="26" t="str">
        <f t="shared" si="241"/>
        <v/>
      </c>
    </row>
    <row r="1411" spans="1:37" x14ac:dyDescent="0.25">
      <c r="A1411" s="97"/>
      <c r="B1411" s="26" t="str">
        <f t="shared" si="231"/>
        <v/>
      </c>
      <c r="C1411" s="97"/>
      <c r="D1411" s="123"/>
      <c r="E1411" s="124"/>
      <c r="F1411" s="125"/>
      <c r="G1411" s="97"/>
      <c r="H1411" s="24" t="str">
        <f>IF($E1411="", "", IFERROR(ROUND($E1411*INDEX('Intro &amp; Setup'!$BY$8:$BY$9, MATCH($E$8, 'Intro &amp; Setup'!$BX$8:$BX$9, 0)), 2), ""))</f>
        <v/>
      </c>
      <c r="I1411" s="18" t="str">
        <f>IF(OR($E1411="", $F1411=""), "", IF($E$8='Intro &amp; Setup'!$BX$9, $F1411/$E1411, IF($H$8='Intro &amp; Setup'!$BX$9, $F1411/$H1411, "")))</f>
        <v/>
      </c>
      <c r="J1411" s="21" t="str">
        <f>IF(OR($E1411="", $F1411=""), "", IF($E$8='Intro &amp; Setup'!$BX$8, $F1411/$E1411, IF($H$8='Intro &amp; Setup'!$BX$8, $F1411/$H1411, "")))</f>
        <v/>
      </c>
      <c r="K1411" s="97"/>
      <c r="L1411" s="42" t="str">
        <f t="array" ref="L1411">IF($W1411="", "", IFERROR(INDEX('Standard Runs'!$D$11:$D$65, MATCH(1, ('Standard Runs'!$F$11:$F$65&lt;=E1411)*('Standard Runs'!$G$11:$G$65&gt;=E1411), 0)), ""))</f>
        <v/>
      </c>
      <c r="M1411" s="45" t="str">
        <f t="shared" si="232"/>
        <v/>
      </c>
      <c r="N1411" s="97"/>
      <c r="O1411" s="52" t="str">
        <f t="shared" si="233"/>
        <v/>
      </c>
      <c r="P1411" s="53" t="str">
        <f>IF(OR($L1411="", $M1411=""), "", COUNTIFS($L$11:$L$2510, $L1411, $M$11:$M$2510, "&lt;"&amp;$M1411)+1+COUNTIFS($L$11:$L1411, $L1411, $M$11:$M1411, $M1411)-1)</f>
        <v/>
      </c>
      <c r="Q1411" s="97"/>
      <c r="R1411" s="57" t="str">
        <f t="array" ref="R1411">IF(OR($L1411="", $M1411=""), "", MIN(IF($L$11:$L$2510=$L1411, $M$11:$M$2510)))</f>
        <v/>
      </c>
      <c r="S1411" s="18" t="str">
        <f t="array" ref="S1411">IF(OR($L1411="", $M1411=""), "", AVERAGEIF($L$11:$L$2510, $L1411, $M$11:$M$2510))</f>
        <v/>
      </c>
      <c r="T1411" s="21" t="str">
        <f t="array" ref="T1411">IF(OR($L1411="", $M1411=""), "", MAX(IF($L$11:$L$2510=$L1411, $M$11:$M$2510)))</f>
        <v/>
      </c>
      <c r="U1411" s="97"/>
      <c r="W1411" s="26" t="str">
        <f t="shared" si="234"/>
        <v/>
      </c>
      <c r="X1411" s="26" t="str">
        <f t="shared" si="235"/>
        <v/>
      </c>
      <c r="Z1411" s="48" t="str">
        <f>IFERROR(INDEX('Standard Runs'!$E$11:$E$65, MATCH($L1411, 'Standard Runs'!$D$11:$D$65, 0)), "")</f>
        <v/>
      </c>
      <c r="AB1411" s="26" t="str">
        <f t="shared" si="236"/>
        <v/>
      </c>
      <c r="AC1411" s="26" t="str">
        <f t="shared" si="237"/>
        <v/>
      </c>
      <c r="AE1411" s="26" t="str">
        <f t="shared" si="238"/>
        <v/>
      </c>
      <c r="AG1411" s="26" t="str">
        <f>IF($D1411="", "", COUNTIF($D$11:$D$2510, "&gt;"&amp;$D1411)+1+COUNTIF($D$11:$D1411, $D1411)-1)</f>
        <v/>
      </c>
      <c r="AH1411" s="92" t="str">
        <f t="shared" si="239"/>
        <v/>
      </c>
      <c r="AJ1411" s="26" t="str">
        <f t="shared" si="240"/>
        <v/>
      </c>
      <c r="AK1411" s="26" t="str">
        <f t="shared" si="241"/>
        <v/>
      </c>
    </row>
    <row r="1412" spans="1:37" x14ac:dyDescent="0.25">
      <c r="A1412" s="97"/>
      <c r="B1412" s="26" t="str">
        <f t="shared" si="231"/>
        <v/>
      </c>
      <c r="C1412" s="97"/>
      <c r="D1412" s="123"/>
      <c r="E1412" s="124"/>
      <c r="F1412" s="125"/>
      <c r="G1412" s="97"/>
      <c r="H1412" s="24" t="str">
        <f>IF($E1412="", "", IFERROR(ROUND($E1412*INDEX('Intro &amp; Setup'!$BY$8:$BY$9, MATCH($E$8, 'Intro &amp; Setup'!$BX$8:$BX$9, 0)), 2), ""))</f>
        <v/>
      </c>
      <c r="I1412" s="18" t="str">
        <f>IF(OR($E1412="", $F1412=""), "", IF($E$8='Intro &amp; Setup'!$BX$9, $F1412/$E1412, IF($H$8='Intro &amp; Setup'!$BX$9, $F1412/$H1412, "")))</f>
        <v/>
      </c>
      <c r="J1412" s="21" t="str">
        <f>IF(OR($E1412="", $F1412=""), "", IF($E$8='Intro &amp; Setup'!$BX$8, $F1412/$E1412, IF($H$8='Intro &amp; Setup'!$BX$8, $F1412/$H1412, "")))</f>
        <v/>
      </c>
      <c r="K1412" s="97"/>
      <c r="L1412" s="42" t="str">
        <f t="array" ref="L1412">IF($W1412="", "", IFERROR(INDEX('Standard Runs'!$D$11:$D$65, MATCH(1, ('Standard Runs'!$F$11:$F$65&lt;=E1412)*('Standard Runs'!$G$11:$G$65&gt;=E1412), 0)), ""))</f>
        <v/>
      </c>
      <c r="M1412" s="45" t="str">
        <f t="shared" si="232"/>
        <v/>
      </c>
      <c r="N1412" s="97"/>
      <c r="O1412" s="52" t="str">
        <f t="shared" si="233"/>
        <v/>
      </c>
      <c r="P1412" s="53" t="str">
        <f>IF(OR($L1412="", $M1412=""), "", COUNTIFS($L$11:$L$2510, $L1412, $M$11:$M$2510, "&lt;"&amp;$M1412)+1+COUNTIFS($L$11:$L1412, $L1412, $M$11:$M1412, $M1412)-1)</f>
        <v/>
      </c>
      <c r="Q1412" s="97"/>
      <c r="R1412" s="57" t="str">
        <f t="array" ref="R1412">IF(OR($L1412="", $M1412=""), "", MIN(IF($L$11:$L$2510=$L1412, $M$11:$M$2510)))</f>
        <v/>
      </c>
      <c r="S1412" s="18" t="str">
        <f t="array" ref="S1412">IF(OR($L1412="", $M1412=""), "", AVERAGEIF($L$11:$L$2510, $L1412, $M$11:$M$2510))</f>
        <v/>
      </c>
      <c r="T1412" s="21" t="str">
        <f t="array" ref="T1412">IF(OR($L1412="", $M1412=""), "", MAX(IF($L$11:$L$2510=$L1412, $M$11:$M$2510)))</f>
        <v/>
      </c>
      <c r="U1412" s="97"/>
      <c r="W1412" s="26" t="str">
        <f t="shared" si="234"/>
        <v/>
      </c>
      <c r="X1412" s="26" t="str">
        <f t="shared" si="235"/>
        <v/>
      </c>
      <c r="Z1412" s="48" t="str">
        <f>IFERROR(INDEX('Standard Runs'!$E$11:$E$65, MATCH($L1412, 'Standard Runs'!$D$11:$D$65, 0)), "")</f>
        <v/>
      </c>
      <c r="AB1412" s="26" t="str">
        <f t="shared" si="236"/>
        <v/>
      </c>
      <c r="AC1412" s="26" t="str">
        <f t="shared" si="237"/>
        <v/>
      </c>
      <c r="AE1412" s="26" t="str">
        <f t="shared" si="238"/>
        <v/>
      </c>
      <c r="AG1412" s="26" t="str">
        <f>IF($D1412="", "", COUNTIF($D$11:$D$2510, "&gt;"&amp;$D1412)+1+COUNTIF($D$11:$D1412, $D1412)-1)</f>
        <v/>
      </c>
      <c r="AH1412" s="92" t="str">
        <f t="shared" si="239"/>
        <v/>
      </c>
      <c r="AJ1412" s="26" t="str">
        <f t="shared" si="240"/>
        <v/>
      </c>
      <c r="AK1412" s="26" t="str">
        <f t="shared" si="241"/>
        <v/>
      </c>
    </row>
    <row r="1413" spans="1:37" x14ac:dyDescent="0.25">
      <c r="A1413" s="97"/>
      <c r="B1413" s="26" t="str">
        <f t="shared" si="231"/>
        <v/>
      </c>
      <c r="C1413" s="97"/>
      <c r="D1413" s="123"/>
      <c r="E1413" s="124"/>
      <c r="F1413" s="125"/>
      <c r="G1413" s="97"/>
      <c r="H1413" s="24" t="str">
        <f>IF($E1413="", "", IFERROR(ROUND($E1413*INDEX('Intro &amp; Setup'!$BY$8:$BY$9, MATCH($E$8, 'Intro &amp; Setup'!$BX$8:$BX$9, 0)), 2), ""))</f>
        <v/>
      </c>
      <c r="I1413" s="18" t="str">
        <f>IF(OR($E1413="", $F1413=""), "", IF($E$8='Intro &amp; Setup'!$BX$9, $F1413/$E1413, IF($H$8='Intro &amp; Setup'!$BX$9, $F1413/$H1413, "")))</f>
        <v/>
      </c>
      <c r="J1413" s="21" t="str">
        <f>IF(OR($E1413="", $F1413=""), "", IF($E$8='Intro &amp; Setup'!$BX$8, $F1413/$E1413, IF($H$8='Intro &amp; Setup'!$BX$8, $F1413/$H1413, "")))</f>
        <v/>
      </c>
      <c r="K1413" s="97"/>
      <c r="L1413" s="42" t="str">
        <f t="array" ref="L1413">IF($W1413="", "", IFERROR(INDEX('Standard Runs'!$D$11:$D$65, MATCH(1, ('Standard Runs'!$F$11:$F$65&lt;=E1413)*('Standard Runs'!$G$11:$G$65&gt;=E1413), 0)), ""))</f>
        <v/>
      </c>
      <c r="M1413" s="45" t="str">
        <f t="shared" si="232"/>
        <v/>
      </c>
      <c r="N1413" s="97"/>
      <c r="O1413" s="52" t="str">
        <f t="shared" si="233"/>
        <v/>
      </c>
      <c r="P1413" s="53" t="str">
        <f>IF(OR($L1413="", $M1413=""), "", COUNTIFS($L$11:$L$2510, $L1413, $M$11:$M$2510, "&lt;"&amp;$M1413)+1+COUNTIFS($L$11:$L1413, $L1413, $M$11:$M1413, $M1413)-1)</f>
        <v/>
      </c>
      <c r="Q1413" s="97"/>
      <c r="R1413" s="57" t="str">
        <f t="array" ref="R1413">IF(OR($L1413="", $M1413=""), "", MIN(IF($L$11:$L$2510=$L1413, $M$11:$M$2510)))</f>
        <v/>
      </c>
      <c r="S1413" s="18" t="str">
        <f t="array" ref="S1413">IF(OR($L1413="", $M1413=""), "", AVERAGEIF($L$11:$L$2510, $L1413, $M$11:$M$2510))</f>
        <v/>
      </c>
      <c r="T1413" s="21" t="str">
        <f t="array" ref="T1413">IF(OR($L1413="", $M1413=""), "", MAX(IF($L$11:$L$2510=$L1413, $M$11:$M$2510)))</f>
        <v/>
      </c>
      <c r="U1413" s="97"/>
      <c r="W1413" s="26" t="str">
        <f t="shared" si="234"/>
        <v/>
      </c>
      <c r="X1413" s="26" t="str">
        <f t="shared" si="235"/>
        <v/>
      </c>
      <c r="Z1413" s="48" t="str">
        <f>IFERROR(INDEX('Standard Runs'!$E$11:$E$65, MATCH($L1413, 'Standard Runs'!$D$11:$D$65, 0)), "")</f>
        <v/>
      </c>
      <c r="AB1413" s="26" t="str">
        <f t="shared" si="236"/>
        <v/>
      </c>
      <c r="AC1413" s="26" t="str">
        <f t="shared" si="237"/>
        <v/>
      </c>
      <c r="AE1413" s="26" t="str">
        <f t="shared" si="238"/>
        <v/>
      </c>
      <c r="AG1413" s="26" t="str">
        <f>IF($D1413="", "", COUNTIF($D$11:$D$2510, "&gt;"&amp;$D1413)+1+COUNTIF($D$11:$D1413, $D1413)-1)</f>
        <v/>
      </c>
      <c r="AH1413" s="92" t="str">
        <f t="shared" si="239"/>
        <v/>
      </c>
      <c r="AJ1413" s="26" t="str">
        <f t="shared" si="240"/>
        <v/>
      </c>
      <c r="AK1413" s="26" t="str">
        <f t="shared" si="241"/>
        <v/>
      </c>
    </row>
    <row r="1414" spans="1:37" x14ac:dyDescent="0.25">
      <c r="A1414" s="97"/>
      <c r="B1414" s="26" t="str">
        <f t="shared" si="231"/>
        <v/>
      </c>
      <c r="C1414" s="97"/>
      <c r="D1414" s="123"/>
      <c r="E1414" s="124"/>
      <c r="F1414" s="125"/>
      <c r="G1414" s="97"/>
      <c r="H1414" s="24" t="str">
        <f>IF($E1414="", "", IFERROR(ROUND($E1414*INDEX('Intro &amp; Setup'!$BY$8:$BY$9, MATCH($E$8, 'Intro &amp; Setup'!$BX$8:$BX$9, 0)), 2), ""))</f>
        <v/>
      </c>
      <c r="I1414" s="18" t="str">
        <f>IF(OR($E1414="", $F1414=""), "", IF($E$8='Intro &amp; Setup'!$BX$9, $F1414/$E1414, IF($H$8='Intro &amp; Setup'!$BX$9, $F1414/$H1414, "")))</f>
        <v/>
      </c>
      <c r="J1414" s="21" t="str">
        <f>IF(OR($E1414="", $F1414=""), "", IF($E$8='Intro &amp; Setup'!$BX$8, $F1414/$E1414, IF($H$8='Intro &amp; Setup'!$BX$8, $F1414/$H1414, "")))</f>
        <v/>
      </c>
      <c r="K1414" s="97"/>
      <c r="L1414" s="42" t="str">
        <f t="array" ref="L1414">IF($W1414="", "", IFERROR(INDEX('Standard Runs'!$D$11:$D$65, MATCH(1, ('Standard Runs'!$F$11:$F$65&lt;=E1414)*('Standard Runs'!$G$11:$G$65&gt;=E1414), 0)), ""))</f>
        <v/>
      </c>
      <c r="M1414" s="45" t="str">
        <f t="shared" si="232"/>
        <v/>
      </c>
      <c r="N1414" s="97"/>
      <c r="O1414" s="52" t="str">
        <f t="shared" si="233"/>
        <v/>
      </c>
      <c r="P1414" s="53" t="str">
        <f>IF(OR($L1414="", $M1414=""), "", COUNTIFS($L$11:$L$2510, $L1414, $M$11:$M$2510, "&lt;"&amp;$M1414)+1+COUNTIFS($L$11:$L1414, $L1414, $M$11:$M1414, $M1414)-1)</f>
        <v/>
      </c>
      <c r="Q1414" s="97"/>
      <c r="R1414" s="57" t="str">
        <f t="array" ref="R1414">IF(OR($L1414="", $M1414=""), "", MIN(IF($L$11:$L$2510=$L1414, $M$11:$M$2510)))</f>
        <v/>
      </c>
      <c r="S1414" s="18" t="str">
        <f t="array" ref="S1414">IF(OR($L1414="", $M1414=""), "", AVERAGEIF($L$11:$L$2510, $L1414, $M$11:$M$2510))</f>
        <v/>
      </c>
      <c r="T1414" s="21" t="str">
        <f t="array" ref="T1414">IF(OR($L1414="", $M1414=""), "", MAX(IF($L$11:$L$2510=$L1414, $M$11:$M$2510)))</f>
        <v/>
      </c>
      <c r="U1414" s="97"/>
      <c r="W1414" s="26" t="str">
        <f t="shared" si="234"/>
        <v/>
      </c>
      <c r="X1414" s="26" t="str">
        <f t="shared" si="235"/>
        <v/>
      </c>
      <c r="Z1414" s="48" t="str">
        <f>IFERROR(INDEX('Standard Runs'!$E$11:$E$65, MATCH($L1414, 'Standard Runs'!$D$11:$D$65, 0)), "")</f>
        <v/>
      </c>
      <c r="AB1414" s="26" t="str">
        <f t="shared" si="236"/>
        <v/>
      </c>
      <c r="AC1414" s="26" t="str">
        <f t="shared" si="237"/>
        <v/>
      </c>
      <c r="AE1414" s="26" t="str">
        <f t="shared" si="238"/>
        <v/>
      </c>
      <c r="AG1414" s="26" t="str">
        <f>IF($D1414="", "", COUNTIF($D$11:$D$2510, "&gt;"&amp;$D1414)+1+COUNTIF($D$11:$D1414, $D1414)-1)</f>
        <v/>
      </c>
      <c r="AH1414" s="92" t="str">
        <f t="shared" si="239"/>
        <v/>
      </c>
      <c r="AJ1414" s="26" t="str">
        <f t="shared" si="240"/>
        <v/>
      </c>
      <c r="AK1414" s="26" t="str">
        <f t="shared" si="241"/>
        <v/>
      </c>
    </row>
    <row r="1415" spans="1:37" x14ac:dyDescent="0.25">
      <c r="A1415" s="97"/>
      <c r="B1415" s="26" t="str">
        <f t="shared" si="231"/>
        <v/>
      </c>
      <c r="C1415" s="97"/>
      <c r="D1415" s="123"/>
      <c r="E1415" s="124"/>
      <c r="F1415" s="125"/>
      <c r="G1415" s="97"/>
      <c r="H1415" s="24" t="str">
        <f>IF($E1415="", "", IFERROR(ROUND($E1415*INDEX('Intro &amp; Setup'!$BY$8:$BY$9, MATCH($E$8, 'Intro &amp; Setup'!$BX$8:$BX$9, 0)), 2), ""))</f>
        <v/>
      </c>
      <c r="I1415" s="18" t="str">
        <f>IF(OR($E1415="", $F1415=""), "", IF($E$8='Intro &amp; Setup'!$BX$9, $F1415/$E1415, IF($H$8='Intro &amp; Setup'!$BX$9, $F1415/$H1415, "")))</f>
        <v/>
      </c>
      <c r="J1415" s="21" t="str">
        <f>IF(OR($E1415="", $F1415=""), "", IF($E$8='Intro &amp; Setup'!$BX$8, $F1415/$E1415, IF($H$8='Intro &amp; Setup'!$BX$8, $F1415/$H1415, "")))</f>
        <v/>
      </c>
      <c r="K1415" s="97"/>
      <c r="L1415" s="42" t="str">
        <f t="array" ref="L1415">IF($W1415="", "", IFERROR(INDEX('Standard Runs'!$D$11:$D$65, MATCH(1, ('Standard Runs'!$F$11:$F$65&lt;=E1415)*('Standard Runs'!$G$11:$G$65&gt;=E1415), 0)), ""))</f>
        <v/>
      </c>
      <c r="M1415" s="45" t="str">
        <f t="shared" si="232"/>
        <v/>
      </c>
      <c r="N1415" s="97"/>
      <c r="O1415" s="52" t="str">
        <f t="shared" si="233"/>
        <v/>
      </c>
      <c r="P1415" s="53" t="str">
        <f>IF(OR($L1415="", $M1415=""), "", COUNTIFS($L$11:$L$2510, $L1415, $M$11:$M$2510, "&lt;"&amp;$M1415)+1+COUNTIFS($L$11:$L1415, $L1415, $M$11:$M1415, $M1415)-1)</f>
        <v/>
      </c>
      <c r="Q1415" s="97"/>
      <c r="R1415" s="57" t="str">
        <f t="array" ref="R1415">IF(OR($L1415="", $M1415=""), "", MIN(IF($L$11:$L$2510=$L1415, $M$11:$M$2510)))</f>
        <v/>
      </c>
      <c r="S1415" s="18" t="str">
        <f t="array" ref="S1415">IF(OR($L1415="", $M1415=""), "", AVERAGEIF($L$11:$L$2510, $L1415, $M$11:$M$2510))</f>
        <v/>
      </c>
      <c r="T1415" s="21" t="str">
        <f t="array" ref="T1415">IF(OR($L1415="", $M1415=""), "", MAX(IF($L$11:$L$2510=$L1415, $M$11:$M$2510)))</f>
        <v/>
      </c>
      <c r="U1415" s="97"/>
      <c r="W1415" s="26" t="str">
        <f t="shared" si="234"/>
        <v/>
      </c>
      <c r="X1415" s="26" t="str">
        <f t="shared" si="235"/>
        <v/>
      </c>
      <c r="Z1415" s="48" t="str">
        <f>IFERROR(INDEX('Standard Runs'!$E$11:$E$65, MATCH($L1415, 'Standard Runs'!$D$11:$D$65, 0)), "")</f>
        <v/>
      </c>
      <c r="AB1415" s="26" t="str">
        <f t="shared" si="236"/>
        <v/>
      </c>
      <c r="AC1415" s="26" t="str">
        <f t="shared" si="237"/>
        <v/>
      </c>
      <c r="AE1415" s="26" t="str">
        <f t="shared" si="238"/>
        <v/>
      </c>
      <c r="AG1415" s="26" t="str">
        <f>IF($D1415="", "", COUNTIF($D$11:$D$2510, "&gt;"&amp;$D1415)+1+COUNTIF($D$11:$D1415, $D1415)-1)</f>
        <v/>
      </c>
      <c r="AH1415" s="92" t="str">
        <f t="shared" si="239"/>
        <v/>
      </c>
      <c r="AJ1415" s="26" t="str">
        <f t="shared" si="240"/>
        <v/>
      </c>
      <c r="AK1415" s="26" t="str">
        <f t="shared" si="241"/>
        <v/>
      </c>
    </row>
    <row r="1416" spans="1:37" x14ac:dyDescent="0.25">
      <c r="A1416" s="97"/>
      <c r="B1416" s="26" t="str">
        <f t="shared" si="231"/>
        <v/>
      </c>
      <c r="C1416" s="97"/>
      <c r="D1416" s="123"/>
      <c r="E1416" s="124"/>
      <c r="F1416" s="125"/>
      <c r="G1416" s="97"/>
      <c r="H1416" s="24" t="str">
        <f>IF($E1416="", "", IFERROR(ROUND($E1416*INDEX('Intro &amp; Setup'!$BY$8:$BY$9, MATCH($E$8, 'Intro &amp; Setup'!$BX$8:$BX$9, 0)), 2), ""))</f>
        <v/>
      </c>
      <c r="I1416" s="18" t="str">
        <f>IF(OR($E1416="", $F1416=""), "", IF($E$8='Intro &amp; Setup'!$BX$9, $F1416/$E1416, IF($H$8='Intro &amp; Setup'!$BX$9, $F1416/$H1416, "")))</f>
        <v/>
      </c>
      <c r="J1416" s="21" t="str">
        <f>IF(OR($E1416="", $F1416=""), "", IF($E$8='Intro &amp; Setup'!$BX$8, $F1416/$E1416, IF($H$8='Intro &amp; Setup'!$BX$8, $F1416/$H1416, "")))</f>
        <v/>
      </c>
      <c r="K1416" s="97"/>
      <c r="L1416" s="42" t="str">
        <f t="array" ref="L1416">IF($W1416="", "", IFERROR(INDEX('Standard Runs'!$D$11:$D$65, MATCH(1, ('Standard Runs'!$F$11:$F$65&lt;=E1416)*('Standard Runs'!$G$11:$G$65&gt;=E1416), 0)), ""))</f>
        <v/>
      </c>
      <c r="M1416" s="45" t="str">
        <f t="shared" si="232"/>
        <v/>
      </c>
      <c r="N1416" s="97"/>
      <c r="O1416" s="52" t="str">
        <f t="shared" si="233"/>
        <v/>
      </c>
      <c r="P1416" s="53" t="str">
        <f>IF(OR($L1416="", $M1416=""), "", COUNTIFS($L$11:$L$2510, $L1416, $M$11:$M$2510, "&lt;"&amp;$M1416)+1+COUNTIFS($L$11:$L1416, $L1416, $M$11:$M1416, $M1416)-1)</f>
        <v/>
      </c>
      <c r="Q1416" s="97"/>
      <c r="R1416" s="57" t="str">
        <f t="array" ref="R1416">IF(OR($L1416="", $M1416=""), "", MIN(IF($L$11:$L$2510=$L1416, $M$11:$M$2510)))</f>
        <v/>
      </c>
      <c r="S1416" s="18" t="str">
        <f t="array" ref="S1416">IF(OR($L1416="", $M1416=""), "", AVERAGEIF($L$11:$L$2510, $L1416, $M$11:$M$2510))</f>
        <v/>
      </c>
      <c r="T1416" s="21" t="str">
        <f t="array" ref="T1416">IF(OR($L1416="", $M1416=""), "", MAX(IF($L$11:$L$2510=$L1416, $M$11:$M$2510)))</f>
        <v/>
      </c>
      <c r="U1416" s="97"/>
      <c r="W1416" s="26" t="str">
        <f t="shared" si="234"/>
        <v/>
      </c>
      <c r="X1416" s="26" t="str">
        <f t="shared" si="235"/>
        <v/>
      </c>
      <c r="Z1416" s="48" t="str">
        <f>IFERROR(INDEX('Standard Runs'!$E$11:$E$65, MATCH($L1416, 'Standard Runs'!$D$11:$D$65, 0)), "")</f>
        <v/>
      </c>
      <c r="AB1416" s="26" t="str">
        <f t="shared" si="236"/>
        <v/>
      </c>
      <c r="AC1416" s="26" t="str">
        <f t="shared" si="237"/>
        <v/>
      </c>
      <c r="AE1416" s="26" t="str">
        <f t="shared" si="238"/>
        <v/>
      </c>
      <c r="AG1416" s="26" t="str">
        <f>IF($D1416="", "", COUNTIF($D$11:$D$2510, "&gt;"&amp;$D1416)+1+COUNTIF($D$11:$D1416, $D1416)-1)</f>
        <v/>
      </c>
      <c r="AH1416" s="92" t="str">
        <f t="shared" si="239"/>
        <v/>
      </c>
      <c r="AJ1416" s="26" t="str">
        <f t="shared" si="240"/>
        <v/>
      </c>
      <c r="AK1416" s="26" t="str">
        <f t="shared" si="241"/>
        <v/>
      </c>
    </row>
    <row r="1417" spans="1:37" x14ac:dyDescent="0.25">
      <c r="A1417" s="97"/>
      <c r="B1417" s="26" t="str">
        <f t="shared" si="231"/>
        <v/>
      </c>
      <c r="C1417" s="97"/>
      <c r="D1417" s="123"/>
      <c r="E1417" s="124"/>
      <c r="F1417" s="125"/>
      <c r="G1417" s="97"/>
      <c r="H1417" s="24" t="str">
        <f>IF($E1417="", "", IFERROR(ROUND($E1417*INDEX('Intro &amp; Setup'!$BY$8:$BY$9, MATCH($E$8, 'Intro &amp; Setup'!$BX$8:$BX$9, 0)), 2), ""))</f>
        <v/>
      </c>
      <c r="I1417" s="18" t="str">
        <f>IF(OR($E1417="", $F1417=""), "", IF($E$8='Intro &amp; Setup'!$BX$9, $F1417/$E1417, IF($H$8='Intro &amp; Setup'!$BX$9, $F1417/$H1417, "")))</f>
        <v/>
      </c>
      <c r="J1417" s="21" t="str">
        <f>IF(OR($E1417="", $F1417=""), "", IF($E$8='Intro &amp; Setup'!$BX$8, $F1417/$E1417, IF($H$8='Intro &amp; Setup'!$BX$8, $F1417/$H1417, "")))</f>
        <v/>
      </c>
      <c r="K1417" s="97"/>
      <c r="L1417" s="42" t="str">
        <f t="array" ref="L1417">IF($W1417="", "", IFERROR(INDEX('Standard Runs'!$D$11:$D$65, MATCH(1, ('Standard Runs'!$F$11:$F$65&lt;=E1417)*('Standard Runs'!$G$11:$G$65&gt;=E1417), 0)), ""))</f>
        <v/>
      </c>
      <c r="M1417" s="45" t="str">
        <f t="shared" si="232"/>
        <v/>
      </c>
      <c r="N1417" s="97"/>
      <c r="O1417" s="52" t="str">
        <f t="shared" si="233"/>
        <v/>
      </c>
      <c r="P1417" s="53" t="str">
        <f>IF(OR($L1417="", $M1417=""), "", COUNTIFS($L$11:$L$2510, $L1417, $M$11:$M$2510, "&lt;"&amp;$M1417)+1+COUNTIFS($L$11:$L1417, $L1417, $M$11:$M1417, $M1417)-1)</f>
        <v/>
      </c>
      <c r="Q1417" s="97"/>
      <c r="R1417" s="57" t="str">
        <f t="array" ref="R1417">IF(OR($L1417="", $M1417=""), "", MIN(IF($L$11:$L$2510=$L1417, $M$11:$M$2510)))</f>
        <v/>
      </c>
      <c r="S1417" s="18" t="str">
        <f t="array" ref="S1417">IF(OR($L1417="", $M1417=""), "", AVERAGEIF($L$11:$L$2510, $L1417, $M$11:$M$2510))</f>
        <v/>
      </c>
      <c r="T1417" s="21" t="str">
        <f t="array" ref="T1417">IF(OR($L1417="", $M1417=""), "", MAX(IF($L$11:$L$2510=$L1417, $M$11:$M$2510)))</f>
        <v/>
      </c>
      <c r="U1417" s="97"/>
      <c r="W1417" s="26" t="str">
        <f t="shared" si="234"/>
        <v/>
      </c>
      <c r="X1417" s="26" t="str">
        <f t="shared" si="235"/>
        <v/>
      </c>
      <c r="Z1417" s="48" t="str">
        <f>IFERROR(INDEX('Standard Runs'!$E$11:$E$65, MATCH($L1417, 'Standard Runs'!$D$11:$D$65, 0)), "")</f>
        <v/>
      </c>
      <c r="AB1417" s="26" t="str">
        <f t="shared" si="236"/>
        <v/>
      </c>
      <c r="AC1417" s="26" t="str">
        <f t="shared" si="237"/>
        <v/>
      </c>
      <c r="AE1417" s="26" t="str">
        <f t="shared" si="238"/>
        <v/>
      </c>
      <c r="AG1417" s="26" t="str">
        <f>IF($D1417="", "", COUNTIF($D$11:$D$2510, "&gt;"&amp;$D1417)+1+COUNTIF($D$11:$D1417, $D1417)-1)</f>
        <v/>
      </c>
      <c r="AH1417" s="92" t="str">
        <f t="shared" si="239"/>
        <v/>
      </c>
      <c r="AJ1417" s="26" t="str">
        <f t="shared" si="240"/>
        <v/>
      </c>
      <c r="AK1417" s="26" t="str">
        <f t="shared" si="241"/>
        <v/>
      </c>
    </row>
    <row r="1418" spans="1:37" x14ac:dyDescent="0.25">
      <c r="A1418" s="97"/>
      <c r="B1418" s="26" t="str">
        <f t="shared" si="231"/>
        <v/>
      </c>
      <c r="C1418" s="97"/>
      <c r="D1418" s="123"/>
      <c r="E1418" s="124"/>
      <c r="F1418" s="125"/>
      <c r="G1418" s="97"/>
      <c r="H1418" s="24" t="str">
        <f>IF($E1418="", "", IFERROR(ROUND($E1418*INDEX('Intro &amp; Setup'!$BY$8:$BY$9, MATCH($E$8, 'Intro &amp; Setup'!$BX$8:$BX$9, 0)), 2), ""))</f>
        <v/>
      </c>
      <c r="I1418" s="18" t="str">
        <f>IF(OR($E1418="", $F1418=""), "", IF($E$8='Intro &amp; Setup'!$BX$9, $F1418/$E1418, IF($H$8='Intro &amp; Setup'!$BX$9, $F1418/$H1418, "")))</f>
        <v/>
      </c>
      <c r="J1418" s="21" t="str">
        <f>IF(OR($E1418="", $F1418=""), "", IF($E$8='Intro &amp; Setup'!$BX$8, $F1418/$E1418, IF($H$8='Intro &amp; Setup'!$BX$8, $F1418/$H1418, "")))</f>
        <v/>
      </c>
      <c r="K1418" s="97"/>
      <c r="L1418" s="42" t="str">
        <f t="array" ref="L1418">IF($W1418="", "", IFERROR(INDEX('Standard Runs'!$D$11:$D$65, MATCH(1, ('Standard Runs'!$F$11:$F$65&lt;=E1418)*('Standard Runs'!$G$11:$G$65&gt;=E1418), 0)), ""))</f>
        <v/>
      </c>
      <c r="M1418" s="45" t="str">
        <f t="shared" si="232"/>
        <v/>
      </c>
      <c r="N1418" s="97"/>
      <c r="O1418" s="52" t="str">
        <f t="shared" si="233"/>
        <v/>
      </c>
      <c r="P1418" s="53" t="str">
        <f>IF(OR($L1418="", $M1418=""), "", COUNTIFS($L$11:$L$2510, $L1418, $M$11:$M$2510, "&lt;"&amp;$M1418)+1+COUNTIFS($L$11:$L1418, $L1418, $M$11:$M1418, $M1418)-1)</f>
        <v/>
      </c>
      <c r="Q1418" s="97"/>
      <c r="R1418" s="57" t="str">
        <f t="array" ref="R1418">IF(OR($L1418="", $M1418=""), "", MIN(IF($L$11:$L$2510=$L1418, $M$11:$M$2510)))</f>
        <v/>
      </c>
      <c r="S1418" s="18" t="str">
        <f t="array" ref="S1418">IF(OR($L1418="", $M1418=""), "", AVERAGEIF($L$11:$L$2510, $L1418, $M$11:$M$2510))</f>
        <v/>
      </c>
      <c r="T1418" s="21" t="str">
        <f t="array" ref="T1418">IF(OR($L1418="", $M1418=""), "", MAX(IF($L$11:$L$2510=$L1418, $M$11:$M$2510)))</f>
        <v/>
      </c>
      <c r="U1418" s="97"/>
      <c r="W1418" s="26" t="str">
        <f t="shared" si="234"/>
        <v/>
      </c>
      <c r="X1418" s="26" t="str">
        <f t="shared" si="235"/>
        <v/>
      </c>
      <c r="Z1418" s="48" t="str">
        <f>IFERROR(INDEX('Standard Runs'!$E$11:$E$65, MATCH($L1418, 'Standard Runs'!$D$11:$D$65, 0)), "")</f>
        <v/>
      </c>
      <c r="AB1418" s="26" t="str">
        <f t="shared" si="236"/>
        <v/>
      </c>
      <c r="AC1418" s="26" t="str">
        <f t="shared" si="237"/>
        <v/>
      </c>
      <c r="AE1418" s="26" t="str">
        <f t="shared" si="238"/>
        <v/>
      </c>
      <c r="AG1418" s="26" t="str">
        <f>IF($D1418="", "", COUNTIF($D$11:$D$2510, "&gt;"&amp;$D1418)+1+COUNTIF($D$11:$D1418, $D1418)-1)</f>
        <v/>
      </c>
      <c r="AH1418" s="92" t="str">
        <f t="shared" si="239"/>
        <v/>
      </c>
      <c r="AJ1418" s="26" t="str">
        <f t="shared" si="240"/>
        <v/>
      </c>
      <c r="AK1418" s="26" t="str">
        <f t="shared" si="241"/>
        <v/>
      </c>
    </row>
    <row r="1419" spans="1:37" x14ac:dyDescent="0.25">
      <c r="A1419" s="97"/>
      <c r="B1419" s="26" t="str">
        <f t="shared" si="231"/>
        <v/>
      </c>
      <c r="C1419" s="97"/>
      <c r="D1419" s="123"/>
      <c r="E1419" s="124"/>
      <c r="F1419" s="125"/>
      <c r="G1419" s="97"/>
      <c r="H1419" s="24" t="str">
        <f>IF($E1419="", "", IFERROR(ROUND($E1419*INDEX('Intro &amp; Setup'!$BY$8:$BY$9, MATCH($E$8, 'Intro &amp; Setup'!$BX$8:$BX$9, 0)), 2), ""))</f>
        <v/>
      </c>
      <c r="I1419" s="18" t="str">
        <f>IF(OR($E1419="", $F1419=""), "", IF($E$8='Intro &amp; Setup'!$BX$9, $F1419/$E1419, IF($H$8='Intro &amp; Setup'!$BX$9, $F1419/$H1419, "")))</f>
        <v/>
      </c>
      <c r="J1419" s="21" t="str">
        <f>IF(OR($E1419="", $F1419=""), "", IF($E$8='Intro &amp; Setup'!$BX$8, $F1419/$E1419, IF($H$8='Intro &amp; Setup'!$BX$8, $F1419/$H1419, "")))</f>
        <v/>
      </c>
      <c r="K1419" s="97"/>
      <c r="L1419" s="42" t="str">
        <f t="array" ref="L1419">IF($W1419="", "", IFERROR(INDEX('Standard Runs'!$D$11:$D$65, MATCH(1, ('Standard Runs'!$F$11:$F$65&lt;=E1419)*('Standard Runs'!$G$11:$G$65&gt;=E1419), 0)), ""))</f>
        <v/>
      </c>
      <c r="M1419" s="45" t="str">
        <f t="shared" si="232"/>
        <v/>
      </c>
      <c r="N1419" s="97"/>
      <c r="O1419" s="52" t="str">
        <f t="shared" si="233"/>
        <v/>
      </c>
      <c r="P1419" s="53" t="str">
        <f>IF(OR($L1419="", $M1419=""), "", COUNTIFS($L$11:$L$2510, $L1419, $M$11:$M$2510, "&lt;"&amp;$M1419)+1+COUNTIFS($L$11:$L1419, $L1419, $M$11:$M1419, $M1419)-1)</f>
        <v/>
      </c>
      <c r="Q1419" s="97"/>
      <c r="R1419" s="57" t="str">
        <f t="array" ref="R1419">IF(OR($L1419="", $M1419=""), "", MIN(IF($L$11:$L$2510=$L1419, $M$11:$M$2510)))</f>
        <v/>
      </c>
      <c r="S1419" s="18" t="str">
        <f t="array" ref="S1419">IF(OR($L1419="", $M1419=""), "", AVERAGEIF($L$11:$L$2510, $L1419, $M$11:$M$2510))</f>
        <v/>
      </c>
      <c r="T1419" s="21" t="str">
        <f t="array" ref="T1419">IF(OR($L1419="", $M1419=""), "", MAX(IF($L$11:$L$2510=$L1419, $M$11:$M$2510)))</f>
        <v/>
      </c>
      <c r="U1419" s="97"/>
      <c r="W1419" s="26" t="str">
        <f t="shared" si="234"/>
        <v/>
      </c>
      <c r="X1419" s="26" t="str">
        <f t="shared" si="235"/>
        <v/>
      </c>
      <c r="Z1419" s="48" t="str">
        <f>IFERROR(INDEX('Standard Runs'!$E$11:$E$65, MATCH($L1419, 'Standard Runs'!$D$11:$D$65, 0)), "")</f>
        <v/>
      </c>
      <c r="AB1419" s="26" t="str">
        <f t="shared" si="236"/>
        <v/>
      </c>
      <c r="AC1419" s="26" t="str">
        <f t="shared" si="237"/>
        <v/>
      </c>
      <c r="AE1419" s="26" t="str">
        <f t="shared" si="238"/>
        <v/>
      </c>
      <c r="AG1419" s="26" t="str">
        <f>IF($D1419="", "", COUNTIF($D$11:$D$2510, "&gt;"&amp;$D1419)+1+COUNTIF($D$11:$D1419, $D1419)-1)</f>
        <v/>
      </c>
      <c r="AH1419" s="92" t="str">
        <f t="shared" si="239"/>
        <v/>
      </c>
      <c r="AJ1419" s="26" t="str">
        <f t="shared" si="240"/>
        <v/>
      </c>
      <c r="AK1419" s="26" t="str">
        <f t="shared" si="241"/>
        <v/>
      </c>
    </row>
    <row r="1420" spans="1:37" x14ac:dyDescent="0.25">
      <c r="A1420" s="97"/>
      <c r="B1420" s="26" t="str">
        <f t="shared" ref="B1420:B1483" si="242">IF($P1420="", "", IFERROR(INDEX($X$3:$X$5, MATCH($P1420, $Y$3:$Y$5, 0)), ""))</f>
        <v/>
      </c>
      <c r="C1420" s="97"/>
      <c r="D1420" s="123"/>
      <c r="E1420" s="124"/>
      <c r="F1420" s="125"/>
      <c r="G1420" s="97"/>
      <c r="H1420" s="24" t="str">
        <f>IF($E1420="", "", IFERROR(ROUND($E1420*INDEX('Intro &amp; Setup'!$BY$8:$BY$9, MATCH($E$8, 'Intro &amp; Setup'!$BX$8:$BX$9, 0)), 2), ""))</f>
        <v/>
      </c>
      <c r="I1420" s="18" t="str">
        <f>IF(OR($E1420="", $F1420=""), "", IF($E$8='Intro &amp; Setup'!$BX$9, $F1420/$E1420, IF($H$8='Intro &amp; Setup'!$BX$9, $F1420/$H1420, "")))</f>
        <v/>
      </c>
      <c r="J1420" s="21" t="str">
        <f>IF(OR($E1420="", $F1420=""), "", IF($E$8='Intro &amp; Setup'!$BX$8, $F1420/$E1420, IF($H$8='Intro &amp; Setup'!$BX$8, $F1420/$H1420, "")))</f>
        <v/>
      </c>
      <c r="K1420" s="97"/>
      <c r="L1420" s="42" t="str">
        <f t="array" ref="L1420">IF($W1420="", "", IFERROR(INDEX('Standard Runs'!$D$11:$D$65, MATCH(1, ('Standard Runs'!$F$11:$F$65&lt;=E1420)*('Standard Runs'!$G$11:$G$65&gt;=E1420), 0)), ""))</f>
        <v/>
      </c>
      <c r="M1420" s="45" t="str">
        <f t="shared" ref="M1420:M1483" si="243">IFERROR($F1420/$E1420*$Z1420, "")</f>
        <v/>
      </c>
      <c r="N1420" s="97"/>
      <c r="O1420" s="52" t="str">
        <f t="shared" ref="O1420:O1483" si="244">IF($L1420="", "", COUNTIF($L$11:$L$2510, $L1420))</f>
        <v/>
      </c>
      <c r="P1420" s="53" t="str">
        <f>IF(OR($L1420="", $M1420=""), "", COUNTIFS($L$11:$L$2510, $L1420, $M$11:$M$2510, "&lt;"&amp;$M1420)+1+COUNTIFS($L$11:$L1420, $L1420, $M$11:$M1420, $M1420)-1)</f>
        <v/>
      </c>
      <c r="Q1420" s="97"/>
      <c r="R1420" s="57" t="str">
        <f t="array" ref="R1420">IF(OR($L1420="", $M1420=""), "", MIN(IF($L$11:$L$2510=$L1420, $M$11:$M$2510)))</f>
        <v/>
      </c>
      <c r="S1420" s="18" t="str">
        <f t="array" ref="S1420">IF(OR($L1420="", $M1420=""), "", AVERAGEIF($L$11:$L$2510, $L1420, $M$11:$M$2510))</f>
        <v/>
      </c>
      <c r="T1420" s="21" t="str">
        <f t="array" ref="T1420">IF(OR($L1420="", $M1420=""), "", MAX(IF($L$11:$L$2510=$L1420, $M$11:$M$2510)))</f>
        <v/>
      </c>
      <c r="U1420" s="97"/>
      <c r="W1420" s="26" t="str">
        <f t="shared" ref="W1420:W1483" si="245">IF(AND($D1420="", $E1420="", $F1420=""), "", "X")</f>
        <v/>
      </c>
      <c r="X1420" s="26" t="str">
        <f t="shared" ref="X1420:X1483" si="246">IF($W1420="", "", IF($L1420="", "X", ""))</f>
        <v/>
      </c>
      <c r="Z1420" s="48" t="str">
        <f>IFERROR(INDEX('Standard Runs'!$E$11:$E$65, MATCH($L1420, 'Standard Runs'!$D$11:$D$65, 0)), "")</f>
        <v/>
      </c>
      <c r="AB1420" s="26" t="str">
        <f t="shared" ref="AB1420:AB1483" si="247">IF($B1420="", "", _xlfn.CONCAT($L1420, " - ", $P1420))</f>
        <v/>
      </c>
      <c r="AC1420" s="26" t="str">
        <f t="shared" ref="AC1420:AC1483" si="248">IF(COUNTIF($D1420:$F1420, "")=0, "X", "")</f>
        <v/>
      </c>
      <c r="AE1420" s="26" t="str">
        <f t="shared" ref="AE1420:AE1483" si="249">IF($P1420="", "", IF($P1420=1, _xlfn.CONCAT($L1420, " - ", $AE$7), IF($P1420=$O1420, _xlfn.CONCAT($L1420, " - ", $AE$8), "")))</f>
        <v/>
      </c>
      <c r="AG1420" s="26" t="str">
        <f>IF($D1420="", "", COUNTIF($D$11:$D$2510, "&gt;"&amp;$D1420)+1+COUNTIF($D$11:$D1420, $D1420)-1)</f>
        <v/>
      </c>
      <c r="AH1420" s="92" t="str">
        <f t="shared" ref="AH1420:AH1483" si="250">IF(OR($M1420="", $Z1420=""), "", $M1420/$Z1420)</f>
        <v/>
      </c>
      <c r="AJ1420" s="26" t="str">
        <f t="shared" ref="AJ1420:AJ1483" si="251">IF(OR($AJ$8="", $AG1420=""), "", IF($AJ$8=$L1420, $AG1420, ""))</f>
        <v/>
      </c>
      <c r="AK1420" s="26" t="str">
        <f t="shared" ref="AK1420:AK1483" si="252">IF($AJ1420="", "", COUNTIF($AJ$11:$AJ$2510, "&lt;"&amp;$AJ1420)+1)</f>
        <v/>
      </c>
    </row>
    <row r="1421" spans="1:37" x14ac:dyDescent="0.25">
      <c r="A1421" s="97"/>
      <c r="B1421" s="26" t="str">
        <f t="shared" si="242"/>
        <v/>
      </c>
      <c r="C1421" s="97"/>
      <c r="D1421" s="123"/>
      <c r="E1421" s="124"/>
      <c r="F1421" s="125"/>
      <c r="G1421" s="97"/>
      <c r="H1421" s="24" t="str">
        <f>IF($E1421="", "", IFERROR(ROUND($E1421*INDEX('Intro &amp; Setup'!$BY$8:$BY$9, MATCH($E$8, 'Intro &amp; Setup'!$BX$8:$BX$9, 0)), 2), ""))</f>
        <v/>
      </c>
      <c r="I1421" s="18" t="str">
        <f>IF(OR($E1421="", $F1421=""), "", IF($E$8='Intro &amp; Setup'!$BX$9, $F1421/$E1421, IF($H$8='Intro &amp; Setup'!$BX$9, $F1421/$H1421, "")))</f>
        <v/>
      </c>
      <c r="J1421" s="21" t="str">
        <f>IF(OR($E1421="", $F1421=""), "", IF($E$8='Intro &amp; Setup'!$BX$8, $F1421/$E1421, IF($H$8='Intro &amp; Setup'!$BX$8, $F1421/$H1421, "")))</f>
        <v/>
      </c>
      <c r="K1421" s="97"/>
      <c r="L1421" s="42" t="str">
        <f t="array" ref="L1421">IF($W1421="", "", IFERROR(INDEX('Standard Runs'!$D$11:$D$65, MATCH(1, ('Standard Runs'!$F$11:$F$65&lt;=E1421)*('Standard Runs'!$G$11:$G$65&gt;=E1421), 0)), ""))</f>
        <v/>
      </c>
      <c r="M1421" s="45" t="str">
        <f t="shared" si="243"/>
        <v/>
      </c>
      <c r="N1421" s="97"/>
      <c r="O1421" s="52" t="str">
        <f t="shared" si="244"/>
        <v/>
      </c>
      <c r="P1421" s="53" t="str">
        <f>IF(OR($L1421="", $M1421=""), "", COUNTIFS($L$11:$L$2510, $L1421, $M$11:$M$2510, "&lt;"&amp;$M1421)+1+COUNTIFS($L$11:$L1421, $L1421, $M$11:$M1421, $M1421)-1)</f>
        <v/>
      </c>
      <c r="Q1421" s="97"/>
      <c r="R1421" s="57" t="str">
        <f t="array" ref="R1421">IF(OR($L1421="", $M1421=""), "", MIN(IF($L$11:$L$2510=$L1421, $M$11:$M$2510)))</f>
        <v/>
      </c>
      <c r="S1421" s="18" t="str">
        <f t="array" ref="S1421">IF(OR($L1421="", $M1421=""), "", AVERAGEIF($L$11:$L$2510, $L1421, $M$11:$M$2510))</f>
        <v/>
      </c>
      <c r="T1421" s="21" t="str">
        <f t="array" ref="T1421">IF(OR($L1421="", $M1421=""), "", MAX(IF($L$11:$L$2510=$L1421, $M$11:$M$2510)))</f>
        <v/>
      </c>
      <c r="U1421" s="97"/>
      <c r="W1421" s="26" t="str">
        <f t="shared" si="245"/>
        <v/>
      </c>
      <c r="X1421" s="26" t="str">
        <f t="shared" si="246"/>
        <v/>
      </c>
      <c r="Z1421" s="48" t="str">
        <f>IFERROR(INDEX('Standard Runs'!$E$11:$E$65, MATCH($L1421, 'Standard Runs'!$D$11:$D$65, 0)), "")</f>
        <v/>
      </c>
      <c r="AB1421" s="26" t="str">
        <f t="shared" si="247"/>
        <v/>
      </c>
      <c r="AC1421" s="26" t="str">
        <f t="shared" si="248"/>
        <v/>
      </c>
      <c r="AE1421" s="26" t="str">
        <f t="shared" si="249"/>
        <v/>
      </c>
      <c r="AG1421" s="26" t="str">
        <f>IF($D1421="", "", COUNTIF($D$11:$D$2510, "&gt;"&amp;$D1421)+1+COUNTIF($D$11:$D1421, $D1421)-1)</f>
        <v/>
      </c>
      <c r="AH1421" s="92" t="str">
        <f t="shared" si="250"/>
        <v/>
      </c>
      <c r="AJ1421" s="26" t="str">
        <f t="shared" si="251"/>
        <v/>
      </c>
      <c r="AK1421" s="26" t="str">
        <f t="shared" si="252"/>
        <v/>
      </c>
    </row>
    <row r="1422" spans="1:37" x14ac:dyDescent="0.25">
      <c r="A1422" s="97"/>
      <c r="B1422" s="26" t="str">
        <f t="shared" si="242"/>
        <v/>
      </c>
      <c r="C1422" s="97"/>
      <c r="D1422" s="123"/>
      <c r="E1422" s="124"/>
      <c r="F1422" s="125"/>
      <c r="G1422" s="97"/>
      <c r="H1422" s="24" t="str">
        <f>IF($E1422="", "", IFERROR(ROUND($E1422*INDEX('Intro &amp; Setup'!$BY$8:$BY$9, MATCH($E$8, 'Intro &amp; Setup'!$BX$8:$BX$9, 0)), 2), ""))</f>
        <v/>
      </c>
      <c r="I1422" s="18" t="str">
        <f>IF(OR($E1422="", $F1422=""), "", IF($E$8='Intro &amp; Setup'!$BX$9, $F1422/$E1422, IF($H$8='Intro &amp; Setup'!$BX$9, $F1422/$H1422, "")))</f>
        <v/>
      </c>
      <c r="J1422" s="21" t="str">
        <f>IF(OR($E1422="", $F1422=""), "", IF($E$8='Intro &amp; Setup'!$BX$8, $F1422/$E1422, IF($H$8='Intro &amp; Setup'!$BX$8, $F1422/$H1422, "")))</f>
        <v/>
      </c>
      <c r="K1422" s="97"/>
      <c r="L1422" s="42" t="str">
        <f t="array" ref="L1422">IF($W1422="", "", IFERROR(INDEX('Standard Runs'!$D$11:$D$65, MATCH(1, ('Standard Runs'!$F$11:$F$65&lt;=E1422)*('Standard Runs'!$G$11:$G$65&gt;=E1422), 0)), ""))</f>
        <v/>
      </c>
      <c r="M1422" s="45" t="str">
        <f t="shared" si="243"/>
        <v/>
      </c>
      <c r="N1422" s="97"/>
      <c r="O1422" s="52" t="str">
        <f t="shared" si="244"/>
        <v/>
      </c>
      <c r="P1422" s="53" t="str">
        <f>IF(OR($L1422="", $M1422=""), "", COUNTIFS($L$11:$L$2510, $L1422, $M$11:$M$2510, "&lt;"&amp;$M1422)+1+COUNTIFS($L$11:$L1422, $L1422, $M$11:$M1422, $M1422)-1)</f>
        <v/>
      </c>
      <c r="Q1422" s="97"/>
      <c r="R1422" s="57" t="str">
        <f t="array" ref="R1422">IF(OR($L1422="", $M1422=""), "", MIN(IF($L$11:$L$2510=$L1422, $M$11:$M$2510)))</f>
        <v/>
      </c>
      <c r="S1422" s="18" t="str">
        <f t="array" ref="S1422">IF(OR($L1422="", $M1422=""), "", AVERAGEIF($L$11:$L$2510, $L1422, $M$11:$M$2510))</f>
        <v/>
      </c>
      <c r="T1422" s="21" t="str">
        <f t="array" ref="T1422">IF(OR($L1422="", $M1422=""), "", MAX(IF($L$11:$L$2510=$L1422, $M$11:$M$2510)))</f>
        <v/>
      </c>
      <c r="U1422" s="97"/>
      <c r="W1422" s="26" t="str">
        <f t="shared" si="245"/>
        <v/>
      </c>
      <c r="X1422" s="26" t="str">
        <f t="shared" si="246"/>
        <v/>
      </c>
      <c r="Z1422" s="48" t="str">
        <f>IFERROR(INDEX('Standard Runs'!$E$11:$E$65, MATCH($L1422, 'Standard Runs'!$D$11:$D$65, 0)), "")</f>
        <v/>
      </c>
      <c r="AB1422" s="26" t="str">
        <f t="shared" si="247"/>
        <v/>
      </c>
      <c r="AC1422" s="26" t="str">
        <f t="shared" si="248"/>
        <v/>
      </c>
      <c r="AE1422" s="26" t="str">
        <f t="shared" si="249"/>
        <v/>
      </c>
      <c r="AG1422" s="26" t="str">
        <f>IF($D1422="", "", COUNTIF($D$11:$D$2510, "&gt;"&amp;$D1422)+1+COUNTIF($D$11:$D1422, $D1422)-1)</f>
        <v/>
      </c>
      <c r="AH1422" s="92" t="str">
        <f t="shared" si="250"/>
        <v/>
      </c>
      <c r="AJ1422" s="26" t="str">
        <f t="shared" si="251"/>
        <v/>
      </c>
      <c r="AK1422" s="26" t="str">
        <f t="shared" si="252"/>
        <v/>
      </c>
    </row>
    <row r="1423" spans="1:37" x14ac:dyDescent="0.25">
      <c r="A1423" s="97"/>
      <c r="B1423" s="26" t="str">
        <f t="shared" si="242"/>
        <v/>
      </c>
      <c r="C1423" s="97"/>
      <c r="D1423" s="123"/>
      <c r="E1423" s="124"/>
      <c r="F1423" s="125"/>
      <c r="G1423" s="97"/>
      <c r="H1423" s="24" t="str">
        <f>IF($E1423="", "", IFERROR(ROUND($E1423*INDEX('Intro &amp; Setup'!$BY$8:$BY$9, MATCH($E$8, 'Intro &amp; Setup'!$BX$8:$BX$9, 0)), 2), ""))</f>
        <v/>
      </c>
      <c r="I1423" s="18" t="str">
        <f>IF(OR($E1423="", $F1423=""), "", IF($E$8='Intro &amp; Setup'!$BX$9, $F1423/$E1423, IF($H$8='Intro &amp; Setup'!$BX$9, $F1423/$H1423, "")))</f>
        <v/>
      </c>
      <c r="J1423" s="21" t="str">
        <f>IF(OR($E1423="", $F1423=""), "", IF($E$8='Intro &amp; Setup'!$BX$8, $F1423/$E1423, IF($H$8='Intro &amp; Setup'!$BX$8, $F1423/$H1423, "")))</f>
        <v/>
      </c>
      <c r="K1423" s="97"/>
      <c r="L1423" s="42" t="str">
        <f t="array" ref="L1423">IF($W1423="", "", IFERROR(INDEX('Standard Runs'!$D$11:$D$65, MATCH(1, ('Standard Runs'!$F$11:$F$65&lt;=E1423)*('Standard Runs'!$G$11:$G$65&gt;=E1423), 0)), ""))</f>
        <v/>
      </c>
      <c r="M1423" s="45" t="str">
        <f t="shared" si="243"/>
        <v/>
      </c>
      <c r="N1423" s="97"/>
      <c r="O1423" s="52" t="str">
        <f t="shared" si="244"/>
        <v/>
      </c>
      <c r="P1423" s="53" t="str">
        <f>IF(OR($L1423="", $M1423=""), "", COUNTIFS($L$11:$L$2510, $L1423, $M$11:$M$2510, "&lt;"&amp;$M1423)+1+COUNTIFS($L$11:$L1423, $L1423, $M$11:$M1423, $M1423)-1)</f>
        <v/>
      </c>
      <c r="Q1423" s="97"/>
      <c r="R1423" s="57" t="str">
        <f t="array" ref="R1423">IF(OR($L1423="", $M1423=""), "", MIN(IF($L$11:$L$2510=$L1423, $M$11:$M$2510)))</f>
        <v/>
      </c>
      <c r="S1423" s="18" t="str">
        <f t="array" ref="S1423">IF(OR($L1423="", $M1423=""), "", AVERAGEIF($L$11:$L$2510, $L1423, $M$11:$M$2510))</f>
        <v/>
      </c>
      <c r="T1423" s="21" t="str">
        <f t="array" ref="T1423">IF(OR($L1423="", $M1423=""), "", MAX(IF($L$11:$L$2510=$L1423, $M$11:$M$2510)))</f>
        <v/>
      </c>
      <c r="U1423" s="97"/>
      <c r="W1423" s="26" t="str">
        <f t="shared" si="245"/>
        <v/>
      </c>
      <c r="X1423" s="26" t="str">
        <f t="shared" si="246"/>
        <v/>
      </c>
      <c r="Z1423" s="48" t="str">
        <f>IFERROR(INDEX('Standard Runs'!$E$11:$E$65, MATCH($L1423, 'Standard Runs'!$D$11:$D$65, 0)), "")</f>
        <v/>
      </c>
      <c r="AB1423" s="26" t="str">
        <f t="shared" si="247"/>
        <v/>
      </c>
      <c r="AC1423" s="26" t="str">
        <f t="shared" si="248"/>
        <v/>
      </c>
      <c r="AE1423" s="26" t="str">
        <f t="shared" si="249"/>
        <v/>
      </c>
      <c r="AG1423" s="26" t="str">
        <f>IF($D1423="", "", COUNTIF($D$11:$D$2510, "&gt;"&amp;$D1423)+1+COUNTIF($D$11:$D1423, $D1423)-1)</f>
        <v/>
      </c>
      <c r="AH1423" s="92" t="str">
        <f t="shared" si="250"/>
        <v/>
      </c>
      <c r="AJ1423" s="26" t="str">
        <f t="shared" si="251"/>
        <v/>
      </c>
      <c r="AK1423" s="26" t="str">
        <f t="shared" si="252"/>
        <v/>
      </c>
    </row>
    <row r="1424" spans="1:37" x14ac:dyDescent="0.25">
      <c r="A1424" s="97"/>
      <c r="B1424" s="26" t="str">
        <f t="shared" si="242"/>
        <v/>
      </c>
      <c r="C1424" s="97"/>
      <c r="D1424" s="123"/>
      <c r="E1424" s="124"/>
      <c r="F1424" s="125"/>
      <c r="G1424" s="97"/>
      <c r="H1424" s="24" t="str">
        <f>IF($E1424="", "", IFERROR(ROUND($E1424*INDEX('Intro &amp; Setup'!$BY$8:$BY$9, MATCH($E$8, 'Intro &amp; Setup'!$BX$8:$BX$9, 0)), 2), ""))</f>
        <v/>
      </c>
      <c r="I1424" s="18" t="str">
        <f>IF(OR($E1424="", $F1424=""), "", IF($E$8='Intro &amp; Setup'!$BX$9, $F1424/$E1424, IF($H$8='Intro &amp; Setup'!$BX$9, $F1424/$H1424, "")))</f>
        <v/>
      </c>
      <c r="J1424" s="21" t="str">
        <f>IF(OR($E1424="", $F1424=""), "", IF($E$8='Intro &amp; Setup'!$BX$8, $F1424/$E1424, IF($H$8='Intro &amp; Setup'!$BX$8, $F1424/$H1424, "")))</f>
        <v/>
      </c>
      <c r="K1424" s="97"/>
      <c r="L1424" s="42" t="str">
        <f t="array" ref="L1424">IF($W1424="", "", IFERROR(INDEX('Standard Runs'!$D$11:$D$65, MATCH(1, ('Standard Runs'!$F$11:$F$65&lt;=E1424)*('Standard Runs'!$G$11:$G$65&gt;=E1424), 0)), ""))</f>
        <v/>
      </c>
      <c r="M1424" s="45" t="str">
        <f t="shared" si="243"/>
        <v/>
      </c>
      <c r="N1424" s="97"/>
      <c r="O1424" s="52" t="str">
        <f t="shared" si="244"/>
        <v/>
      </c>
      <c r="P1424" s="53" t="str">
        <f>IF(OR($L1424="", $M1424=""), "", COUNTIFS($L$11:$L$2510, $L1424, $M$11:$M$2510, "&lt;"&amp;$M1424)+1+COUNTIFS($L$11:$L1424, $L1424, $M$11:$M1424, $M1424)-1)</f>
        <v/>
      </c>
      <c r="Q1424" s="97"/>
      <c r="R1424" s="57" t="str">
        <f t="array" ref="R1424">IF(OR($L1424="", $M1424=""), "", MIN(IF($L$11:$L$2510=$L1424, $M$11:$M$2510)))</f>
        <v/>
      </c>
      <c r="S1424" s="18" t="str">
        <f t="array" ref="S1424">IF(OR($L1424="", $M1424=""), "", AVERAGEIF($L$11:$L$2510, $L1424, $M$11:$M$2510))</f>
        <v/>
      </c>
      <c r="T1424" s="21" t="str">
        <f t="array" ref="T1424">IF(OR($L1424="", $M1424=""), "", MAX(IF($L$11:$L$2510=$L1424, $M$11:$M$2510)))</f>
        <v/>
      </c>
      <c r="U1424" s="97"/>
      <c r="W1424" s="26" t="str">
        <f t="shared" si="245"/>
        <v/>
      </c>
      <c r="X1424" s="26" t="str">
        <f t="shared" si="246"/>
        <v/>
      </c>
      <c r="Z1424" s="48" t="str">
        <f>IFERROR(INDEX('Standard Runs'!$E$11:$E$65, MATCH($L1424, 'Standard Runs'!$D$11:$D$65, 0)), "")</f>
        <v/>
      </c>
      <c r="AB1424" s="26" t="str">
        <f t="shared" si="247"/>
        <v/>
      </c>
      <c r="AC1424" s="26" t="str">
        <f t="shared" si="248"/>
        <v/>
      </c>
      <c r="AE1424" s="26" t="str">
        <f t="shared" si="249"/>
        <v/>
      </c>
      <c r="AG1424" s="26" t="str">
        <f>IF($D1424="", "", COUNTIF($D$11:$D$2510, "&gt;"&amp;$D1424)+1+COUNTIF($D$11:$D1424, $D1424)-1)</f>
        <v/>
      </c>
      <c r="AH1424" s="92" t="str">
        <f t="shared" si="250"/>
        <v/>
      </c>
      <c r="AJ1424" s="26" t="str">
        <f t="shared" si="251"/>
        <v/>
      </c>
      <c r="AK1424" s="26" t="str">
        <f t="shared" si="252"/>
        <v/>
      </c>
    </row>
    <row r="1425" spans="1:37" x14ac:dyDescent="0.25">
      <c r="A1425" s="97"/>
      <c r="B1425" s="26" t="str">
        <f t="shared" si="242"/>
        <v/>
      </c>
      <c r="C1425" s="97"/>
      <c r="D1425" s="123"/>
      <c r="E1425" s="124"/>
      <c r="F1425" s="125"/>
      <c r="G1425" s="97"/>
      <c r="H1425" s="24" t="str">
        <f>IF($E1425="", "", IFERROR(ROUND($E1425*INDEX('Intro &amp; Setup'!$BY$8:$BY$9, MATCH($E$8, 'Intro &amp; Setup'!$BX$8:$BX$9, 0)), 2), ""))</f>
        <v/>
      </c>
      <c r="I1425" s="18" t="str">
        <f>IF(OR($E1425="", $F1425=""), "", IF($E$8='Intro &amp; Setup'!$BX$9, $F1425/$E1425, IF($H$8='Intro &amp; Setup'!$BX$9, $F1425/$H1425, "")))</f>
        <v/>
      </c>
      <c r="J1425" s="21" t="str">
        <f>IF(OR($E1425="", $F1425=""), "", IF($E$8='Intro &amp; Setup'!$BX$8, $F1425/$E1425, IF($H$8='Intro &amp; Setup'!$BX$8, $F1425/$H1425, "")))</f>
        <v/>
      </c>
      <c r="K1425" s="97"/>
      <c r="L1425" s="42" t="str">
        <f t="array" ref="L1425">IF($W1425="", "", IFERROR(INDEX('Standard Runs'!$D$11:$D$65, MATCH(1, ('Standard Runs'!$F$11:$F$65&lt;=E1425)*('Standard Runs'!$G$11:$G$65&gt;=E1425), 0)), ""))</f>
        <v/>
      </c>
      <c r="M1425" s="45" t="str">
        <f t="shared" si="243"/>
        <v/>
      </c>
      <c r="N1425" s="97"/>
      <c r="O1425" s="52" t="str">
        <f t="shared" si="244"/>
        <v/>
      </c>
      <c r="P1425" s="53" t="str">
        <f>IF(OR($L1425="", $M1425=""), "", COUNTIFS($L$11:$L$2510, $L1425, $M$11:$M$2510, "&lt;"&amp;$M1425)+1+COUNTIFS($L$11:$L1425, $L1425, $M$11:$M1425, $M1425)-1)</f>
        <v/>
      </c>
      <c r="Q1425" s="97"/>
      <c r="R1425" s="57" t="str">
        <f t="array" ref="R1425">IF(OR($L1425="", $M1425=""), "", MIN(IF($L$11:$L$2510=$L1425, $M$11:$M$2510)))</f>
        <v/>
      </c>
      <c r="S1425" s="18" t="str">
        <f t="array" ref="S1425">IF(OR($L1425="", $M1425=""), "", AVERAGEIF($L$11:$L$2510, $L1425, $M$11:$M$2510))</f>
        <v/>
      </c>
      <c r="T1425" s="21" t="str">
        <f t="array" ref="T1425">IF(OR($L1425="", $M1425=""), "", MAX(IF($L$11:$L$2510=$L1425, $M$11:$M$2510)))</f>
        <v/>
      </c>
      <c r="U1425" s="97"/>
      <c r="W1425" s="26" t="str">
        <f t="shared" si="245"/>
        <v/>
      </c>
      <c r="X1425" s="26" t="str">
        <f t="shared" si="246"/>
        <v/>
      </c>
      <c r="Z1425" s="48" t="str">
        <f>IFERROR(INDEX('Standard Runs'!$E$11:$E$65, MATCH($L1425, 'Standard Runs'!$D$11:$D$65, 0)), "")</f>
        <v/>
      </c>
      <c r="AB1425" s="26" t="str">
        <f t="shared" si="247"/>
        <v/>
      </c>
      <c r="AC1425" s="26" t="str">
        <f t="shared" si="248"/>
        <v/>
      </c>
      <c r="AE1425" s="26" t="str">
        <f t="shared" si="249"/>
        <v/>
      </c>
      <c r="AG1425" s="26" t="str">
        <f>IF($D1425="", "", COUNTIF($D$11:$D$2510, "&gt;"&amp;$D1425)+1+COUNTIF($D$11:$D1425, $D1425)-1)</f>
        <v/>
      </c>
      <c r="AH1425" s="92" t="str">
        <f t="shared" si="250"/>
        <v/>
      </c>
      <c r="AJ1425" s="26" t="str">
        <f t="shared" si="251"/>
        <v/>
      </c>
      <c r="AK1425" s="26" t="str">
        <f t="shared" si="252"/>
        <v/>
      </c>
    </row>
    <row r="1426" spans="1:37" x14ac:dyDescent="0.25">
      <c r="A1426" s="97"/>
      <c r="B1426" s="26" t="str">
        <f t="shared" si="242"/>
        <v/>
      </c>
      <c r="C1426" s="97"/>
      <c r="D1426" s="123"/>
      <c r="E1426" s="124"/>
      <c r="F1426" s="125"/>
      <c r="G1426" s="97"/>
      <c r="H1426" s="24" t="str">
        <f>IF($E1426="", "", IFERROR(ROUND($E1426*INDEX('Intro &amp; Setup'!$BY$8:$BY$9, MATCH($E$8, 'Intro &amp; Setup'!$BX$8:$BX$9, 0)), 2), ""))</f>
        <v/>
      </c>
      <c r="I1426" s="18" t="str">
        <f>IF(OR($E1426="", $F1426=""), "", IF($E$8='Intro &amp; Setup'!$BX$9, $F1426/$E1426, IF($H$8='Intro &amp; Setup'!$BX$9, $F1426/$H1426, "")))</f>
        <v/>
      </c>
      <c r="J1426" s="21" t="str">
        <f>IF(OR($E1426="", $F1426=""), "", IF($E$8='Intro &amp; Setup'!$BX$8, $F1426/$E1426, IF($H$8='Intro &amp; Setup'!$BX$8, $F1426/$H1426, "")))</f>
        <v/>
      </c>
      <c r="K1426" s="97"/>
      <c r="L1426" s="42" t="str">
        <f t="array" ref="L1426">IF($W1426="", "", IFERROR(INDEX('Standard Runs'!$D$11:$D$65, MATCH(1, ('Standard Runs'!$F$11:$F$65&lt;=E1426)*('Standard Runs'!$G$11:$G$65&gt;=E1426), 0)), ""))</f>
        <v/>
      </c>
      <c r="M1426" s="45" t="str">
        <f t="shared" si="243"/>
        <v/>
      </c>
      <c r="N1426" s="97"/>
      <c r="O1426" s="52" t="str">
        <f t="shared" si="244"/>
        <v/>
      </c>
      <c r="P1426" s="53" t="str">
        <f>IF(OR($L1426="", $M1426=""), "", COUNTIFS($L$11:$L$2510, $L1426, $M$11:$M$2510, "&lt;"&amp;$M1426)+1+COUNTIFS($L$11:$L1426, $L1426, $M$11:$M1426, $M1426)-1)</f>
        <v/>
      </c>
      <c r="Q1426" s="97"/>
      <c r="R1426" s="57" t="str">
        <f t="array" ref="R1426">IF(OR($L1426="", $M1426=""), "", MIN(IF($L$11:$L$2510=$L1426, $M$11:$M$2510)))</f>
        <v/>
      </c>
      <c r="S1426" s="18" t="str">
        <f t="array" ref="S1426">IF(OR($L1426="", $M1426=""), "", AVERAGEIF($L$11:$L$2510, $L1426, $M$11:$M$2510))</f>
        <v/>
      </c>
      <c r="T1426" s="21" t="str">
        <f t="array" ref="T1426">IF(OR($L1426="", $M1426=""), "", MAX(IF($L$11:$L$2510=$L1426, $M$11:$M$2510)))</f>
        <v/>
      </c>
      <c r="U1426" s="97"/>
      <c r="W1426" s="26" t="str">
        <f t="shared" si="245"/>
        <v/>
      </c>
      <c r="X1426" s="26" t="str">
        <f t="shared" si="246"/>
        <v/>
      </c>
      <c r="Z1426" s="48" t="str">
        <f>IFERROR(INDEX('Standard Runs'!$E$11:$E$65, MATCH($L1426, 'Standard Runs'!$D$11:$D$65, 0)), "")</f>
        <v/>
      </c>
      <c r="AB1426" s="26" t="str">
        <f t="shared" si="247"/>
        <v/>
      </c>
      <c r="AC1426" s="26" t="str">
        <f t="shared" si="248"/>
        <v/>
      </c>
      <c r="AE1426" s="26" t="str">
        <f t="shared" si="249"/>
        <v/>
      </c>
      <c r="AG1426" s="26" t="str">
        <f>IF($D1426="", "", COUNTIF($D$11:$D$2510, "&gt;"&amp;$D1426)+1+COUNTIF($D$11:$D1426, $D1426)-1)</f>
        <v/>
      </c>
      <c r="AH1426" s="92" t="str">
        <f t="shared" si="250"/>
        <v/>
      </c>
      <c r="AJ1426" s="26" t="str">
        <f t="shared" si="251"/>
        <v/>
      </c>
      <c r="AK1426" s="26" t="str">
        <f t="shared" si="252"/>
        <v/>
      </c>
    </row>
    <row r="1427" spans="1:37" x14ac:dyDescent="0.25">
      <c r="A1427" s="97"/>
      <c r="B1427" s="26" t="str">
        <f t="shared" si="242"/>
        <v/>
      </c>
      <c r="C1427" s="97"/>
      <c r="D1427" s="123"/>
      <c r="E1427" s="124"/>
      <c r="F1427" s="125"/>
      <c r="G1427" s="97"/>
      <c r="H1427" s="24" t="str">
        <f>IF($E1427="", "", IFERROR(ROUND($E1427*INDEX('Intro &amp; Setup'!$BY$8:$BY$9, MATCH($E$8, 'Intro &amp; Setup'!$BX$8:$BX$9, 0)), 2), ""))</f>
        <v/>
      </c>
      <c r="I1427" s="18" t="str">
        <f>IF(OR($E1427="", $F1427=""), "", IF($E$8='Intro &amp; Setup'!$BX$9, $F1427/$E1427, IF($H$8='Intro &amp; Setup'!$BX$9, $F1427/$H1427, "")))</f>
        <v/>
      </c>
      <c r="J1427" s="21" t="str">
        <f>IF(OR($E1427="", $F1427=""), "", IF($E$8='Intro &amp; Setup'!$BX$8, $F1427/$E1427, IF($H$8='Intro &amp; Setup'!$BX$8, $F1427/$H1427, "")))</f>
        <v/>
      </c>
      <c r="K1427" s="97"/>
      <c r="L1427" s="42" t="str">
        <f t="array" ref="L1427">IF($W1427="", "", IFERROR(INDEX('Standard Runs'!$D$11:$D$65, MATCH(1, ('Standard Runs'!$F$11:$F$65&lt;=E1427)*('Standard Runs'!$G$11:$G$65&gt;=E1427), 0)), ""))</f>
        <v/>
      </c>
      <c r="M1427" s="45" t="str">
        <f t="shared" si="243"/>
        <v/>
      </c>
      <c r="N1427" s="97"/>
      <c r="O1427" s="52" t="str">
        <f t="shared" si="244"/>
        <v/>
      </c>
      <c r="P1427" s="53" t="str">
        <f>IF(OR($L1427="", $M1427=""), "", COUNTIFS($L$11:$L$2510, $L1427, $M$11:$M$2510, "&lt;"&amp;$M1427)+1+COUNTIFS($L$11:$L1427, $L1427, $M$11:$M1427, $M1427)-1)</f>
        <v/>
      </c>
      <c r="Q1427" s="97"/>
      <c r="R1427" s="57" t="str">
        <f t="array" ref="R1427">IF(OR($L1427="", $M1427=""), "", MIN(IF($L$11:$L$2510=$L1427, $M$11:$M$2510)))</f>
        <v/>
      </c>
      <c r="S1427" s="18" t="str">
        <f t="array" ref="S1427">IF(OR($L1427="", $M1427=""), "", AVERAGEIF($L$11:$L$2510, $L1427, $M$11:$M$2510))</f>
        <v/>
      </c>
      <c r="T1427" s="21" t="str">
        <f t="array" ref="T1427">IF(OR($L1427="", $M1427=""), "", MAX(IF($L$11:$L$2510=$L1427, $M$11:$M$2510)))</f>
        <v/>
      </c>
      <c r="U1427" s="97"/>
      <c r="W1427" s="26" t="str">
        <f t="shared" si="245"/>
        <v/>
      </c>
      <c r="X1427" s="26" t="str">
        <f t="shared" si="246"/>
        <v/>
      </c>
      <c r="Z1427" s="48" t="str">
        <f>IFERROR(INDEX('Standard Runs'!$E$11:$E$65, MATCH($L1427, 'Standard Runs'!$D$11:$D$65, 0)), "")</f>
        <v/>
      </c>
      <c r="AB1427" s="26" t="str">
        <f t="shared" si="247"/>
        <v/>
      </c>
      <c r="AC1427" s="26" t="str">
        <f t="shared" si="248"/>
        <v/>
      </c>
      <c r="AE1427" s="26" t="str">
        <f t="shared" si="249"/>
        <v/>
      </c>
      <c r="AG1427" s="26" t="str">
        <f>IF($D1427="", "", COUNTIF($D$11:$D$2510, "&gt;"&amp;$D1427)+1+COUNTIF($D$11:$D1427, $D1427)-1)</f>
        <v/>
      </c>
      <c r="AH1427" s="92" t="str">
        <f t="shared" si="250"/>
        <v/>
      </c>
      <c r="AJ1427" s="26" t="str">
        <f t="shared" si="251"/>
        <v/>
      </c>
      <c r="AK1427" s="26" t="str">
        <f t="shared" si="252"/>
        <v/>
      </c>
    </row>
    <row r="1428" spans="1:37" x14ac:dyDescent="0.25">
      <c r="A1428" s="97"/>
      <c r="B1428" s="26" t="str">
        <f t="shared" si="242"/>
        <v/>
      </c>
      <c r="C1428" s="97"/>
      <c r="D1428" s="123"/>
      <c r="E1428" s="124"/>
      <c r="F1428" s="125"/>
      <c r="G1428" s="97"/>
      <c r="H1428" s="24" t="str">
        <f>IF($E1428="", "", IFERROR(ROUND($E1428*INDEX('Intro &amp; Setup'!$BY$8:$BY$9, MATCH($E$8, 'Intro &amp; Setup'!$BX$8:$BX$9, 0)), 2), ""))</f>
        <v/>
      </c>
      <c r="I1428" s="18" t="str">
        <f>IF(OR($E1428="", $F1428=""), "", IF($E$8='Intro &amp; Setup'!$BX$9, $F1428/$E1428, IF($H$8='Intro &amp; Setup'!$BX$9, $F1428/$H1428, "")))</f>
        <v/>
      </c>
      <c r="J1428" s="21" t="str">
        <f>IF(OR($E1428="", $F1428=""), "", IF($E$8='Intro &amp; Setup'!$BX$8, $F1428/$E1428, IF($H$8='Intro &amp; Setup'!$BX$8, $F1428/$H1428, "")))</f>
        <v/>
      </c>
      <c r="K1428" s="97"/>
      <c r="L1428" s="42" t="str">
        <f t="array" ref="L1428">IF($W1428="", "", IFERROR(INDEX('Standard Runs'!$D$11:$D$65, MATCH(1, ('Standard Runs'!$F$11:$F$65&lt;=E1428)*('Standard Runs'!$G$11:$G$65&gt;=E1428), 0)), ""))</f>
        <v/>
      </c>
      <c r="M1428" s="45" t="str">
        <f t="shared" si="243"/>
        <v/>
      </c>
      <c r="N1428" s="97"/>
      <c r="O1428" s="52" t="str">
        <f t="shared" si="244"/>
        <v/>
      </c>
      <c r="P1428" s="53" t="str">
        <f>IF(OR($L1428="", $M1428=""), "", COUNTIFS($L$11:$L$2510, $L1428, $M$11:$M$2510, "&lt;"&amp;$M1428)+1+COUNTIFS($L$11:$L1428, $L1428, $M$11:$M1428, $M1428)-1)</f>
        <v/>
      </c>
      <c r="Q1428" s="97"/>
      <c r="R1428" s="57" t="str">
        <f t="array" ref="R1428">IF(OR($L1428="", $M1428=""), "", MIN(IF($L$11:$L$2510=$L1428, $M$11:$M$2510)))</f>
        <v/>
      </c>
      <c r="S1428" s="18" t="str">
        <f t="array" ref="S1428">IF(OR($L1428="", $M1428=""), "", AVERAGEIF($L$11:$L$2510, $L1428, $M$11:$M$2510))</f>
        <v/>
      </c>
      <c r="T1428" s="21" t="str">
        <f t="array" ref="T1428">IF(OR($L1428="", $M1428=""), "", MAX(IF($L$11:$L$2510=$L1428, $M$11:$M$2510)))</f>
        <v/>
      </c>
      <c r="U1428" s="97"/>
      <c r="W1428" s="26" t="str">
        <f t="shared" si="245"/>
        <v/>
      </c>
      <c r="X1428" s="26" t="str">
        <f t="shared" si="246"/>
        <v/>
      </c>
      <c r="Z1428" s="48" t="str">
        <f>IFERROR(INDEX('Standard Runs'!$E$11:$E$65, MATCH($L1428, 'Standard Runs'!$D$11:$D$65, 0)), "")</f>
        <v/>
      </c>
      <c r="AB1428" s="26" t="str">
        <f t="shared" si="247"/>
        <v/>
      </c>
      <c r="AC1428" s="26" t="str">
        <f t="shared" si="248"/>
        <v/>
      </c>
      <c r="AE1428" s="26" t="str">
        <f t="shared" si="249"/>
        <v/>
      </c>
      <c r="AG1428" s="26" t="str">
        <f>IF($D1428="", "", COUNTIF($D$11:$D$2510, "&gt;"&amp;$D1428)+1+COUNTIF($D$11:$D1428, $D1428)-1)</f>
        <v/>
      </c>
      <c r="AH1428" s="92" t="str">
        <f t="shared" si="250"/>
        <v/>
      </c>
      <c r="AJ1428" s="26" t="str">
        <f t="shared" si="251"/>
        <v/>
      </c>
      <c r="AK1428" s="26" t="str">
        <f t="shared" si="252"/>
        <v/>
      </c>
    </row>
    <row r="1429" spans="1:37" x14ac:dyDescent="0.25">
      <c r="A1429" s="97"/>
      <c r="B1429" s="26" t="str">
        <f t="shared" si="242"/>
        <v/>
      </c>
      <c r="C1429" s="97"/>
      <c r="D1429" s="123"/>
      <c r="E1429" s="124"/>
      <c r="F1429" s="125"/>
      <c r="G1429" s="97"/>
      <c r="H1429" s="24" t="str">
        <f>IF($E1429="", "", IFERROR(ROUND($E1429*INDEX('Intro &amp; Setup'!$BY$8:$BY$9, MATCH($E$8, 'Intro &amp; Setup'!$BX$8:$BX$9, 0)), 2), ""))</f>
        <v/>
      </c>
      <c r="I1429" s="18" t="str">
        <f>IF(OR($E1429="", $F1429=""), "", IF($E$8='Intro &amp; Setup'!$BX$9, $F1429/$E1429, IF($H$8='Intro &amp; Setup'!$BX$9, $F1429/$H1429, "")))</f>
        <v/>
      </c>
      <c r="J1429" s="21" t="str">
        <f>IF(OR($E1429="", $F1429=""), "", IF($E$8='Intro &amp; Setup'!$BX$8, $F1429/$E1429, IF($H$8='Intro &amp; Setup'!$BX$8, $F1429/$H1429, "")))</f>
        <v/>
      </c>
      <c r="K1429" s="97"/>
      <c r="L1429" s="42" t="str">
        <f t="array" ref="L1429">IF($W1429="", "", IFERROR(INDEX('Standard Runs'!$D$11:$D$65, MATCH(1, ('Standard Runs'!$F$11:$F$65&lt;=E1429)*('Standard Runs'!$G$11:$G$65&gt;=E1429), 0)), ""))</f>
        <v/>
      </c>
      <c r="M1429" s="45" t="str">
        <f t="shared" si="243"/>
        <v/>
      </c>
      <c r="N1429" s="97"/>
      <c r="O1429" s="52" t="str">
        <f t="shared" si="244"/>
        <v/>
      </c>
      <c r="P1429" s="53" t="str">
        <f>IF(OR($L1429="", $M1429=""), "", COUNTIFS($L$11:$L$2510, $L1429, $M$11:$M$2510, "&lt;"&amp;$M1429)+1+COUNTIFS($L$11:$L1429, $L1429, $M$11:$M1429, $M1429)-1)</f>
        <v/>
      </c>
      <c r="Q1429" s="97"/>
      <c r="R1429" s="57" t="str">
        <f t="array" ref="R1429">IF(OR($L1429="", $M1429=""), "", MIN(IF($L$11:$L$2510=$L1429, $M$11:$M$2510)))</f>
        <v/>
      </c>
      <c r="S1429" s="18" t="str">
        <f t="array" ref="S1429">IF(OR($L1429="", $M1429=""), "", AVERAGEIF($L$11:$L$2510, $L1429, $M$11:$M$2510))</f>
        <v/>
      </c>
      <c r="T1429" s="21" t="str">
        <f t="array" ref="T1429">IF(OR($L1429="", $M1429=""), "", MAX(IF($L$11:$L$2510=$L1429, $M$11:$M$2510)))</f>
        <v/>
      </c>
      <c r="U1429" s="97"/>
      <c r="W1429" s="26" t="str">
        <f t="shared" si="245"/>
        <v/>
      </c>
      <c r="X1429" s="26" t="str">
        <f t="shared" si="246"/>
        <v/>
      </c>
      <c r="Z1429" s="48" t="str">
        <f>IFERROR(INDEX('Standard Runs'!$E$11:$E$65, MATCH($L1429, 'Standard Runs'!$D$11:$D$65, 0)), "")</f>
        <v/>
      </c>
      <c r="AB1429" s="26" t="str">
        <f t="shared" si="247"/>
        <v/>
      </c>
      <c r="AC1429" s="26" t="str">
        <f t="shared" si="248"/>
        <v/>
      </c>
      <c r="AE1429" s="26" t="str">
        <f t="shared" si="249"/>
        <v/>
      </c>
      <c r="AG1429" s="26" t="str">
        <f>IF($D1429="", "", COUNTIF($D$11:$D$2510, "&gt;"&amp;$D1429)+1+COUNTIF($D$11:$D1429, $D1429)-1)</f>
        <v/>
      </c>
      <c r="AH1429" s="92" t="str">
        <f t="shared" si="250"/>
        <v/>
      </c>
      <c r="AJ1429" s="26" t="str">
        <f t="shared" si="251"/>
        <v/>
      </c>
      <c r="AK1429" s="26" t="str">
        <f t="shared" si="252"/>
        <v/>
      </c>
    </row>
    <row r="1430" spans="1:37" x14ac:dyDescent="0.25">
      <c r="A1430" s="97"/>
      <c r="B1430" s="26" t="str">
        <f t="shared" si="242"/>
        <v/>
      </c>
      <c r="C1430" s="97"/>
      <c r="D1430" s="123"/>
      <c r="E1430" s="124"/>
      <c r="F1430" s="125"/>
      <c r="G1430" s="97"/>
      <c r="H1430" s="24" t="str">
        <f>IF($E1430="", "", IFERROR(ROUND($E1430*INDEX('Intro &amp; Setup'!$BY$8:$BY$9, MATCH($E$8, 'Intro &amp; Setup'!$BX$8:$BX$9, 0)), 2), ""))</f>
        <v/>
      </c>
      <c r="I1430" s="18" t="str">
        <f>IF(OR($E1430="", $F1430=""), "", IF($E$8='Intro &amp; Setup'!$BX$9, $F1430/$E1430, IF($H$8='Intro &amp; Setup'!$BX$9, $F1430/$H1430, "")))</f>
        <v/>
      </c>
      <c r="J1430" s="21" t="str">
        <f>IF(OR($E1430="", $F1430=""), "", IF($E$8='Intro &amp; Setup'!$BX$8, $F1430/$E1430, IF($H$8='Intro &amp; Setup'!$BX$8, $F1430/$H1430, "")))</f>
        <v/>
      </c>
      <c r="K1430" s="97"/>
      <c r="L1430" s="42" t="str">
        <f t="array" ref="L1430">IF($W1430="", "", IFERROR(INDEX('Standard Runs'!$D$11:$D$65, MATCH(1, ('Standard Runs'!$F$11:$F$65&lt;=E1430)*('Standard Runs'!$G$11:$G$65&gt;=E1430), 0)), ""))</f>
        <v/>
      </c>
      <c r="M1430" s="45" t="str">
        <f t="shared" si="243"/>
        <v/>
      </c>
      <c r="N1430" s="97"/>
      <c r="O1430" s="52" t="str">
        <f t="shared" si="244"/>
        <v/>
      </c>
      <c r="P1430" s="53" t="str">
        <f>IF(OR($L1430="", $M1430=""), "", COUNTIFS($L$11:$L$2510, $L1430, $M$11:$M$2510, "&lt;"&amp;$M1430)+1+COUNTIFS($L$11:$L1430, $L1430, $M$11:$M1430, $M1430)-1)</f>
        <v/>
      </c>
      <c r="Q1430" s="97"/>
      <c r="R1430" s="57" t="str">
        <f t="array" ref="R1430">IF(OR($L1430="", $M1430=""), "", MIN(IF($L$11:$L$2510=$L1430, $M$11:$M$2510)))</f>
        <v/>
      </c>
      <c r="S1430" s="18" t="str">
        <f t="array" ref="S1430">IF(OR($L1430="", $M1430=""), "", AVERAGEIF($L$11:$L$2510, $L1430, $M$11:$M$2510))</f>
        <v/>
      </c>
      <c r="T1430" s="21" t="str">
        <f t="array" ref="T1430">IF(OR($L1430="", $M1430=""), "", MAX(IF($L$11:$L$2510=$L1430, $M$11:$M$2510)))</f>
        <v/>
      </c>
      <c r="U1430" s="97"/>
      <c r="W1430" s="26" t="str">
        <f t="shared" si="245"/>
        <v/>
      </c>
      <c r="X1430" s="26" t="str">
        <f t="shared" si="246"/>
        <v/>
      </c>
      <c r="Z1430" s="48" t="str">
        <f>IFERROR(INDEX('Standard Runs'!$E$11:$E$65, MATCH($L1430, 'Standard Runs'!$D$11:$D$65, 0)), "")</f>
        <v/>
      </c>
      <c r="AB1430" s="26" t="str">
        <f t="shared" si="247"/>
        <v/>
      </c>
      <c r="AC1430" s="26" t="str">
        <f t="shared" si="248"/>
        <v/>
      </c>
      <c r="AE1430" s="26" t="str">
        <f t="shared" si="249"/>
        <v/>
      </c>
      <c r="AG1430" s="26" t="str">
        <f>IF($D1430="", "", COUNTIF($D$11:$D$2510, "&gt;"&amp;$D1430)+1+COUNTIF($D$11:$D1430, $D1430)-1)</f>
        <v/>
      </c>
      <c r="AH1430" s="92" t="str">
        <f t="shared" si="250"/>
        <v/>
      </c>
      <c r="AJ1430" s="26" t="str">
        <f t="shared" si="251"/>
        <v/>
      </c>
      <c r="AK1430" s="26" t="str">
        <f t="shared" si="252"/>
        <v/>
      </c>
    </row>
    <row r="1431" spans="1:37" x14ac:dyDescent="0.25">
      <c r="A1431" s="97"/>
      <c r="B1431" s="26" t="str">
        <f t="shared" si="242"/>
        <v/>
      </c>
      <c r="C1431" s="97"/>
      <c r="D1431" s="123"/>
      <c r="E1431" s="124"/>
      <c r="F1431" s="125"/>
      <c r="G1431" s="97"/>
      <c r="H1431" s="24" t="str">
        <f>IF($E1431="", "", IFERROR(ROUND($E1431*INDEX('Intro &amp; Setup'!$BY$8:$BY$9, MATCH($E$8, 'Intro &amp; Setup'!$BX$8:$BX$9, 0)), 2), ""))</f>
        <v/>
      </c>
      <c r="I1431" s="18" t="str">
        <f>IF(OR($E1431="", $F1431=""), "", IF($E$8='Intro &amp; Setup'!$BX$9, $F1431/$E1431, IF($H$8='Intro &amp; Setup'!$BX$9, $F1431/$H1431, "")))</f>
        <v/>
      </c>
      <c r="J1431" s="21" t="str">
        <f>IF(OR($E1431="", $F1431=""), "", IF($E$8='Intro &amp; Setup'!$BX$8, $F1431/$E1431, IF($H$8='Intro &amp; Setup'!$BX$8, $F1431/$H1431, "")))</f>
        <v/>
      </c>
      <c r="K1431" s="97"/>
      <c r="L1431" s="42" t="str">
        <f t="array" ref="L1431">IF($W1431="", "", IFERROR(INDEX('Standard Runs'!$D$11:$D$65, MATCH(1, ('Standard Runs'!$F$11:$F$65&lt;=E1431)*('Standard Runs'!$G$11:$G$65&gt;=E1431), 0)), ""))</f>
        <v/>
      </c>
      <c r="M1431" s="45" t="str">
        <f t="shared" si="243"/>
        <v/>
      </c>
      <c r="N1431" s="97"/>
      <c r="O1431" s="52" t="str">
        <f t="shared" si="244"/>
        <v/>
      </c>
      <c r="P1431" s="53" t="str">
        <f>IF(OR($L1431="", $M1431=""), "", COUNTIFS($L$11:$L$2510, $L1431, $M$11:$M$2510, "&lt;"&amp;$M1431)+1+COUNTIFS($L$11:$L1431, $L1431, $M$11:$M1431, $M1431)-1)</f>
        <v/>
      </c>
      <c r="Q1431" s="97"/>
      <c r="R1431" s="57" t="str">
        <f t="array" ref="R1431">IF(OR($L1431="", $M1431=""), "", MIN(IF($L$11:$L$2510=$L1431, $M$11:$M$2510)))</f>
        <v/>
      </c>
      <c r="S1431" s="18" t="str">
        <f t="array" ref="S1431">IF(OR($L1431="", $M1431=""), "", AVERAGEIF($L$11:$L$2510, $L1431, $M$11:$M$2510))</f>
        <v/>
      </c>
      <c r="T1431" s="21" t="str">
        <f t="array" ref="T1431">IF(OR($L1431="", $M1431=""), "", MAX(IF($L$11:$L$2510=$L1431, $M$11:$M$2510)))</f>
        <v/>
      </c>
      <c r="U1431" s="97"/>
      <c r="W1431" s="26" t="str">
        <f t="shared" si="245"/>
        <v/>
      </c>
      <c r="X1431" s="26" t="str">
        <f t="shared" si="246"/>
        <v/>
      </c>
      <c r="Z1431" s="48" t="str">
        <f>IFERROR(INDEX('Standard Runs'!$E$11:$E$65, MATCH($L1431, 'Standard Runs'!$D$11:$D$65, 0)), "")</f>
        <v/>
      </c>
      <c r="AB1431" s="26" t="str">
        <f t="shared" si="247"/>
        <v/>
      </c>
      <c r="AC1431" s="26" t="str">
        <f t="shared" si="248"/>
        <v/>
      </c>
      <c r="AE1431" s="26" t="str">
        <f t="shared" si="249"/>
        <v/>
      </c>
      <c r="AG1431" s="26" t="str">
        <f>IF($D1431="", "", COUNTIF($D$11:$D$2510, "&gt;"&amp;$D1431)+1+COUNTIF($D$11:$D1431, $D1431)-1)</f>
        <v/>
      </c>
      <c r="AH1431" s="92" t="str">
        <f t="shared" si="250"/>
        <v/>
      </c>
      <c r="AJ1431" s="26" t="str">
        <f t="shared" si="251"/>
        <v/>
      </c>
      <c r="AK1431" s="26" t="str">
        <f t="shared" si="252"/>
        <v/>
      </c>
    </row>
    <row r="1432" spans="1:37" x14ac:dyDescent="0.25">
      <c r="A1432" s="97"/>
      <c r="B1432" s="26" t="str">
        <f t="shared" si="242"/>
        <v/>
      </c>
      <c r="C1432" s="97"/>
      <c r="D1432" s="123"/>
      <c r="E1432" s="124"/>
      <c r="F1432" s="125"/>
      <c r="G1432" s="97"/>
      <c r="H1432" s="24" t="str">
        <f>IF($E1432="", "", IFERROR(ROUND($E1432*INDEX('Intro &amp; Setup'!$BY$8:$BY$9, MATCH($E$8, 'Intro &amp; Setup'!$BX$8:$BX$9, 0)), 2), ""))</f>
        <v/>
      </c>
      <c r="I1432" s="18" t="str">
        <f>IF(OR($E1432="", $F1432=""), "", IF($E$8='Intro &amp; Setup'!$BX$9, $F1432/$E1432, IF($H$8='Intro &amp; Setup'!$BX$9, $F1432/$H1432, "")))</f>
        <v/>
      </c>
      <c r="J1432" s="21" t="str">
        <f>IF(OR($E1432="", $F1432=""), "", IF($E$8='Intro &amp; Setup'!$BX$8, $F1432/$E1432, IF($H$8='Intro &amp; Setup'!$BX$8, $F1432/$H1432, "")))</f>
        <v/>
      </c>
      <c r="K1432" s="97"/>
      <c r="L1432" s="42" t="str">
        <f t="array" ref="L1432">IF($W1432="", "", IFERROR(INDEX('Standard Runs'!$D$11:$D$65, MATCH(1, ('Standard Runs'!$F$11:$F$65&lt;=E1432)*('Standard Runs'!$G$11:$G$65&gt;=E1432), 0)), ""))</f>
        <v/>
      </c>
      <c r="M1432" s="45" t="str">
        <f t="shared" si="243"/>
        <v/>
      </c>
      <c r="N1432" s="97"/>
      <c r="O1432" s="52" t="str">
        <f t="shared" si="244"/>
        <v/>
      </c>
      <c r="P1432" s="53" t="str">
        <f>IF(OR($L1432="", $M1432=""), "", COUNTIFS($L$11:$L$2510, $L1432, $M$11:$M$2510, "&lt;"&amp;$M1432)+1+COUNTIFS($L$11:$L1432, $L1432, $M$11:$M1432, $M1432)-1)</f>
        <v/>
      </c>
      <c r="Q1432" s="97"/>
      <c r="R1432" s="57" t="str">
        <f t="array" ref="R1432">IF(OR($L1432="", $M1432=""), "", MIN(IF($L$11:$L$2510=$L1432, $M$11:$M$2510)))</f>
        <v/>
      </c>
      <c r="S1432" s="18" t="str">
        <f t="array" ref="S1432">IF(OR($L1432="", $M1432=""), "", AVERAGEIF($L$11:$L$2510, $L1432, $M$11:$M$2510))</f>
        <v/>
      </c>
      <c r="T1432" s="21" t="str">
        <f t="array" ref="T1432">IF(OR($L1432="", $M1432=""), "", MAX(IF($L$11:$L$2510=$L1432, $M$11:$M$2510)))</f>
        <v/>
      </c>
      <c r="U1432" s="97"/>
      <c r="W1432" s="26" t="str">
        <f t="shared" si="245"/>
        <v/>
      </c>
      <c r="X1432" s="26" t="str">
        <f t="shared" si="246"/>
        <v/>
      </c>
      <c r="Z1432" s="48" t="str">
        <f>IFERROR(INDEX('Standard Runs'!$E$11:$E$65, MATCH($L1432, 'Standard Runs'!$D$11:$D$65, 0)), "")</f>
        <v/>
      </c>
      <c r="AB1432" s="26" t="str">
        <f t="shared" si="247"/>
        <v/>
      </c>
      <c r="AC1432" s="26" t="str">
        <f t="shared" si="248"/>
        <v/>
      </c>
      <c r="AE1432" s="26" t="str">
        <f t="shared" si="249"/>
        <v/>
      </c>
      <c r="AG1432" s="26" t="str">
        <f>IF($D1432="", "", COUNTIF($D$11:$D$2510, "&gt;"&amp;$D1432)+1+COUNTIF($D$11:$D1432, $D1432)-1)</f>
        <v/>
      </c>
      <c r="AH1432" s="92" t="str">
        <f t="shared" si="250"/>
        <v/>
      </c>
      <c r="AJ1432" s="26" t="str">
        <f t="shared" si="251"/>
        <v/>
      </c>
      <c r="AK1432" s="26" t="str">
        <f t="shared" si="252"/>
        <v/>
      </c>
    </row>
    <row r="1433" spans="1:37" x14ac:dyDescent="0.25">
      <c r="A1433" s="97"/>
      <c r="B1433" s="26" t="str">
        <f t="shared" si="242"/>
        <v/>
      </c>
      <c r="C1433" s="97"/>
      <c r="D1433" s="123"/>
      <c r="E1433" s="124"/>
      <c r="F1433" s="125"/>
      <c r="G1433" s="97"/>
      <c r="H1433" s="24" t="str">
        <f>IF($E1433="", "", IFERROR(ROUND($E1433*INDEX('Intro &amp; Setup'!$BY$8:$BY$9, MATCH($E$8, 'Intro &amp; Setup'!$BX$8:$BX$9, 0)), 2), ""))</f>
        <v/>
      </c>
      <c r="I1433" s="18" t="str">
        <f>IF(OR($E1433="", $F1433=""), "", IF($E$8='Intro &amp; Setup'!$BX$9, $F1433/$E1433, IF($H$8='Intro &amp; Setup'!$BX$9, $F1433/$H1433, "")))</f>
        <v/>
      </c>
      <c r="J1433" s="21" t="str">
        <f>IF(OR($E1433="", $F1433=""), "", IF($E$8='Intro &amp; Setup'!$BX$8, $F1433/$E1433, IF($H$8='Intro &amp; Setup'!$BX$8, $F1433/$H1433, "")))</f>
        <v/>
      </c>
      <c r="K1433" s="97"/>
      <c r="L1433" s="42" t="str">
        <f t="array" ref="L1433">IF($W1433="", "", IFERROR(INDEX('Standard Runs'!$D$11:$D$65, MATCH(1, ('Standard Runs'!$F$11:$F$65&lt;=E1433)*('Standard Runs'!$G$11:$G$65&gt;=E1433), 0)), ""))</f>
        <v/>
      </c>
      <c r="M1433" s="45" t="str">
        <f t="shared" si="243"/>
        <v/>
      </c>
      <c r="N1433" s="97"/>
      <c r="O1433" s="52" t="str">
        <f t="shared" si="244"/>
        <v/>
      </c>
      <c r="P1433" s="53" t="str">
        <f>IF(OR($L1433="", $M1433=""), "", COUNTIFS($L$11:$L$2510, $L1433, $M$11:$M$2510, "&lt;"&amp;$M1433)+1+COUNTIFS($L$11:$L1433, $L1433, $M$11:$M1433, $M1433)-1)</f>
        <v/>
      </c>
      <c r="Q1433" s="97"/>
      <c r="R1433" s="57" t="str">
        <f t="array" ref="R1433">IF(OR($L1433="", $M1433=""), "", MIN(IF($L$11:$L$2510=$L1433, $M$11:$M$2510)))</f>
        <v/>
      </c>
      <c r="S1433" s="18" t="str">
        <f t="array" ref="S1433">IF(OR($L1433="", $M1433=""), "", AVERAGEIF($L$11:$L$2510, $L1433, $M$11:$M$2510))</f>
        <v/>
      </c>
      <c r="T1433" s="21" t="str">
        <f t="array" ref="T1433">IF(OR($L1433="", $M1433=""), "", MAX(IF($L$11:$L$2510=$L1433, $M$11:$M$2510)))</f>
        <v/>
      </c>
      <c r="U1433" s="97"/>
      <c r="W1433" s="26" t="str">
        <f t="shared" si="245"/>
        <v/>
      </c>
      <c r="X1433" s="26" t="str">
        <f t="shared" si="246"/>
        <v/>
      </c>
      <c r="Z1433" s="48" t="str">
        <f>IFERROR(INDEX('Standard Runs'!$E$11:$E$65, MATCH($L1433, 'Standard Runs'!$D$11:$D$65, 0)), "")</f>
        <v/>
      </c>
      <c r="AB1433" s="26" t="str">
        <f t="shared" si="247"/>
        <v/>
      </c>
      <c r="AC1433" s="26" t="str">
        <f t="shared" si="248"/>
        <v/>
      </c>
      <c r="AE1433" s="26" t="str">
        <f t="shared" si="249"/>
        <v/>
      </c>
      <c r="AG1433" s="26" t="str">
        <f>IF($D1433="", "", COUNTIF($D$11:$D$2510, "&gt;"&amp;$D1433)+1+COUNTIF($D$11:$D1433, $D1433)-1)</f>
        <v/>
      </c>
      <c r="AH1433" s="92" t="str">
        <f t="shared" si="250"/>
        <v/>
      </c>
      <c r="AJ1433" s="26" t="str">
        <f t="shared" si="251"/>
        <v/>
      </c>
      <c r="AK1433" s="26" t="str">
        <f t="shared" si="252"/>
        <v/>
      </c>
    </row>
    <row r="1434" spans="1:37" x14ac:dyDescent="0.25">
      <c r="A1434" s="97"/>
      <c r="B1434" s="26" t="str">
        <f t="shared" si="242"/>
        <v/>
      </c>
      <c r="C1434" s="97"/>
      <c r="D1434" s="123"/>
      <c r="E1434" s="124"/>
      <c r="F1434" s="125"/>
      <c r="G1434" s="97"/>
      <c r="H1434" s="24" t="str">
        <f>IF($E1434="", "", IFERROR(ROUND($E1434*INDEX('Intro &amp; Setup'!$BY$8:$BY$9, MATCH($E$8, 'Intro &amp; Setup'!$BX$8:$BX$9, 0)), 2), ""))</f>
        <v/>
      </c>
      <c r="I1434" s="18" t="str">
        <f>IF(OR($E1434="", $F1434=""), "", IF($E$8='Intro &amp; Setup'!$BX$9, $F1434/$E1434, IF($H$8='Intro &amp; Setup'!$BX$9, $F1434/$H1434, "")))</f>
        <v/>
      </c>
      <c r="J1434" s="21" t="str">
        <f>IF(OR($E1434="", $F1434=""), "", IF($E$8='Intro &amp; Setup'!$BX$8, $F1434/$E1434, IF($H$8='Intro &amp; Setup'!$BX$8, $F1434/$H1434, "")))</f>
        <v/>
      </c>
      <c r="K1434" s="97"/>
      <c r="L1434" s="42" t="str">
        <f t="array" ref="L1434">IF($W1434="", "", IFERROR(INDEX('Standard Runs'!$D$11:$D$65, MATCH(1, ('Standard Runs'!$F$11:$F$65&lt;=E1434)*('Standard Runs'!$G$11:$G$65&gt;=E1434), 0)), ""))</f>
        <v/>
      </c>
      <c r="M1434" s="45" t="str">
        <f t="shared" si="243"/>
        <v/>
      </c>
      <c r="N1434" s="97"/>
      <c r="O1434" s="52" t="str">
        <f t="shared" si="244"/>
        <v/>
      </c>
      <c r="P1434" s="53" t="str">
        <f>IF(OR($L1434="", $M1434=""), "", COUNTIFS($L$11:$L$2510, $L1434, $M$11:$M$2510, "&lt;"&amp;$M1434)+1+COUNTIFS($L$11:$L1434, $L1434, $M$11:$M1434, $M1434)-1)</f>
        <v/>
      </c>
      <c r="Q1434" s="97"/>
      <c r="R1434" s="57" t="str">
        <f t="array" ref="R1434">IF(OR($L1434="", $M1434=""), "", MIN(IF($L$11:$L$2510=$L1434, $M$11:$M$2510)))</f>
        <v/>
      </c>
      <c r="S1434" s="18" t="str">
        <f t="array" ref="S1434">IF(OR($L1434="", $M1434=""), "", AVERAGEIF($L$11:$L$2510, $L1434, $M$11:$M$2510))</f>
        <v/>
      </c>
      <c r="T1434" s="21" t="str">
        <f t="array" ref="T1434">IF(OR($L1434="", $M1434=""), "", MAX(IF($L$11:$L$2510=$L1434, $M$11:$M$2510)))</f>
        <v/>
      </c>
      <c r="U1434" s="97"/>
      <c r="W1434" s="26" t="str">
        <f t="shared" si="245"/>
        <v/>
      </c>
      <c r="X1434" s="26" t="str">
        <f t="shared" si="246"/>
        <v/>
      </c>
      <c r="Z1434" s="48" t="str">
        <f>IFERROR(INDEX('Standard Runs'!$E$11:$E$65, MATCH($L1434, 'Standard Runs'!$D$11:$D$65, 0)), "")</f>
        <v/>
      </c>
      <c r="AB1434" s="26" t="str">
        <f t="shared" si="247"/>
        <v/>
      </c>
      <c r="AC1434" s="26" t="str">
        <f t="shared" si="248"/>
        <v/>
      </c>
      <c r="AE1434" s="26" t="str">
        <f t="shared" si="249"/>
        <v/>
      </c>
      <c r="AG1434" s="26" t="str">
        <f>IF($D1434="", "", COUNTIF($D$11:$D$2510, "&gt;"&amp;$D1434)+1+COUNTIF($D$11:$D1434, $D1434)-1)</f>
        <v/>
      </c>
      <c r="AH1434" s="92" t="str">
        <f t="shared" si="250"/>
        <v/>
      </c>
      <c r="AJ1434" s="26" t="str">
        <f t="shared" si="251"/>
        <v/>
      </c>
      <c r="AK1434" s="26" t="str">
        <f t="shared" si="252"/>
        <v/>
      </c>
    </row>
    <row r="1435" spans="1:37" x14ac:dyDescent="0.25">
      <c r="A1435" s="97"/>
      <c r="B1435" s="26" t="str">
        <f t="shared" si="242"/>
        <v/>
      </c>
      <c r="C1435" s="97"/>
      <c r="D1435" s="123"/>
      <c r="E1435" s="124"/>
      <c r="F1435" s="125"/>
      <c r="G1435" s="97"/>
      <c r="H1435" s="24" t="str">
        <f>IF($E1435="", "", IFERROR(ROUND($E1435*INDEX('Intro &amp; Setup'!$BY$8:$BY$9, MATCH($E$8, 'Intro &amp; Setup'!$BX$8:$BX$9, 0)), 2), ""))</f>
        <v/>
      </c>
      <c r="I1435" s="18" t="str">
        <f>IF(OR($E1435="", $F1435=""), "", IF($E$8='Intro &amp; Setup'!$BX$9, $F1435/$E1435, IF($H$8='Intro &amp; Setup'!$BX$9, $F1435/$H1435, "")))</f>
        <v/>
      </c>
      <c r="J1435" s="21" t="str">
        <f>IF(OR($E1435="", $F1435=""), "", IF($E$8='Intro &amp; Setup'!$BX$8, $F1435/$E1435, IF($H$8='Intro &amp; Setup'!$BX$8, $F1435/$H1435, "")))</f>
        <v/>
      </c>
      <c r="K1435" s="97"/>
      <c r="L1435" s="42" t="str">
        <f t="array" ref="L1435">IF($W1435="", "", IFERROR(INDEX('Standard Runs'!$D$11:$D$65, MATCH(1, ('Standard Runs'!$F$11:$F$65&lt;=E1435)*('Standard Runs'!$G$11:$G$65&gt;=E1435), 0)), ""))</f>
        <v/>
      </c>
      <c r="M1435" s="45" t="str">
        <f t="shared" si="243"/>
        <v/>
      </c>
      <c r="N1435" s="97"/>
      <c r="O1435" s="52" t="str">
        <f t="shared" si="244"/>
        <v/>
      </c>
      <c r="P1435" s="53" t="str">
        <f>IF(OR($L1435="", $M1435=""), "", COUNTIFS($L$11:$L$2510, $L1435, $M$11:$M$2510, "&lt;"&amp;$M1435)+1+COUNTIFS($L$11:$L1435, $L1435, $M$11:$M1435, $M1435)-1)</f>
        <v/>
      </c>
      <c r="Q1435" s="97"/>
      <c r="R1435" s="57" t="str">
        <f t="array" ref="R1435">IF(OR($L1435="", $M1435=""), "", MIN(IF($L$11:$L$2510=$L1435, $M$11:$M$2510)))</f>
        <v/>
      </c>
      <c r="S1435" s="18" t="str">
        <f t="array" ref="S1435">IF(OR($L1435="", $M1435=""), "", AVERAGEIF($L$11:$L$2510, $L1435, $M$11:$M$2510))</f>
        <v/>
      </c>
      <c r="T1435" s="21" t="str">
        <f t="array" ref="T1435">IF(OR($L1435="", $M1435=""), "", MAX(IF($L$11:$L$2510=$L1435, $M$11:$M$2510)))</f>
        <v/>
      </c>
      <c r="U1435" s="97"/>
      <c r="W1435" s="26" t="str">
        <f t="shared" si="245"/>
        <v/>
      </c>
      <c r="X1435" s="26" t="str">
        <f t="shared" si="246"/>
        <v/>
      </c>
      <c r="Z1435" s="48" t="str">
        <f>IFERROR(INDEX('Standard Runs'!$E$11:$E$65, MATCH($L1435, 'Standard Runs'!$D$11:$D$65, 0)), "")</f>
        <v/>
      </c>
      <c r="AB1435" s="26" t="str">
        <f t="shared" si="247"/>
        <v/>
      </c>
      <c r="AC1435" s="26" t="str">
        <f t="shared" si="248"/>
        <v/>
      </c>
      <c r="AE1435" s="26" t="str">
        <f t="shared" si="249"/>
        <v/>
      </c>
      <c r="AG1435" s="26" t="str">
        <f>IF($D1435="", "", COUNTIF($D$11:$D$2510, "&gt;"&amp;$D1435)+1+COUNTIF($D$11:$D1435, $D1435)-1)</f>
        <v/>
      </c>
      <c r="AH1435" s="92" t="str">
        <f t="shared" si="250"/>
        <v/>
      </c>
      <c r="AJ1435" s="26" t="str">
        <f t="shared" si="251"/>
        <v/>
      </c>
      <c r="AK1435" s="26" t="str">
        <f t="shared" si="252"/>
        <v/>
      </c>
    </row>
    <row r="1436" spans="1:37" x14ac:dyDescent="0.25">
      <c r="A1436" s="97"/>
      <c r="B1436" s="26" t="str">
        <f t="shared" si="242"/>
        <v/>
      </c>
      <c r="C1436" s="97"/>
      <c r="D1436" s="123"/>
      <c r="E1436" s="124"/>
      <c r="F1436" s="125"/>
      <c r="G1436" s="97"/>
      <c r="H1436" s="24" t="str">
        <f>IF($E1436="", "", IFERROR(ROUND($E1436*INDEX('Intro &amp; Setup'!$BY$8:$BY$9, MATCH($E$8, 'Intro &amp; Setup'!$BX$8:$BX$9, 0)), 2), ""))</f>
        <v/>
      </c>
      <c r="I1436" s="18" t="str">
        <f>IF(OR($E1436="", $F1436=""), "", IF($E$8='Intro &amp; Setup'!$BX$9, $F1436/$E1436, IF($H$8='Intro &amp; Setup'!$BX$9, $F1436/$H1436, "")))</f>
        <v/>
      </c>
      <c r="J1436" s="21" t="str">
        <f>IF(OR($E1436="", $F1436=""), "", IF($E$8='Intro &amp; Setup'!$BX$8, $F1436/$E1436, IF($H$8='Intro &amp; Setup'!$BX$8, $F1436/$H1436, "")))</f>
        <v/>
      </c>
      <c r="K1436" s="97"/>
      <c r="L1436" s="42" t="str">
        <f t="array" ref="L1436">IF($W1436="", "", IFERROR(INDEX('Standard Runs'!$D$11:$D$65, MATCH(1, ('Standard Runs'!$F$11:$F$65&lt;=E1436)*('Standard Runs'!$G$11:$G$65&gt;=E1436), 0)), ""))</f>
        <v/>
      </c>
      <c r="M1436" s="45" t="str">
        <f t="shared" si="243"/>
        <v/>
      </c>
      <c r="N1436" s="97"/>
      <c r="O1436" s="52" t="str">
        <f t="shared" si="244"/>
        <v/>
      </c>
      <c r="P1436" s="53" t="str">
        <f>IF(OR($L1436="", $M1436=""), "", COUNTIFS($L$11:$L$2510, $L1436, $M$11:$M$2510, "&lt;"&amp;$M1436)+1+COUNTIFS($L$11:$L1436, $L1436, $M$11:$M1436, $M1436)-1)</f>
        <v/>
      </c>
      <c r="Q1436" s="97"/>
      <c r="R1436" s="57" t="str">
        <f t="array" ref="R1436">IF(OR($L1436="", $M1436=""), "", MIN(IF($L$11:$L$2510=$L1436, $M$11:$M$2510)))</f>
        <v/>
      </c>
      <c r="S1436" s="18" t="str">
        <f t="array" ref="S1436">IF(OR($L1436="", $M1436=""), "", AVERAGEIF($L$11:$L$2510, $L1436, $M$11:$M$2510))</f>
        <v/>
      </c>
      <c r="T1436" s="21" t="str">
        <f t="array" ref="T1436">IF(OR($L1436="", $M1436=""), "", MAX(IF($L$11:$L$2510=$L1436, $M$11:$M$2510)))</f>
        <v/>
      </c>
      <c r="U1436" s="97"/>
      <c r="W1436" s="26" t="str">
        <f t="shared" si="245"/>
        <v/>
      </c>
      <c r="X1436" s="26" t="str">
        <f t="shared" si="246"/>
        <v/>
      </c>
      <c r="Z1436" s="48" t="str">
        <f>IFERROR(INDEX('Standard Runs'!$E$11:$E$65, MATCH($L1436, 'Standard Runs'!$D$11:$D$65, 0)), "")</f>
        <v/>
      </c>
      <c r="AB1436" s="26" t="str">
        <f t="shared" si="247"/>
        <v/>
      </c>
      <c r="AC1436" s="26" t="str">
        <f t="shared" si="248"/>
        <v/>
      </c>
      <c r="AE1436" s="26" t="str">
        <f t="shared" si="249"/>
        <v/>
      </c>
      <c r="AG1436" s="26" t="str">
        <f>IF($D1436="", "", COUNTIF($D$11:$D$2510, "&gt;"&amp;$D1436)+1+COUNTIF($D$11:$D1436, $D1436)-1)</f>
        <v/>
      </c>
      <c r="AH1436" s="92" t="str">
        <f t="shared" si="250"/>
        <v/>
      </c>
      <c r="AJ1436" s="26" t="str">
        <f t="shared" si="251"/>
        <v/>
      </c>
      <c r="AK1436" s="26" t="str">
        <f t="shared" si="252"/>
        <v/>
      </c>
    </row>
    <row r="1437" spans="1:37" x14ac:dyDescent="0.25">
      <c r="A1437" s="97"/>
      <c r="B1437" s="26" t="str">
        <f t="shared" si="242"/>
        <v/>
      </c>
      <c r="C1437" s="97"/>
      <c r="D1437" s="123"/>
      <c r="E1437" s="124"/>
      <c r="F1437" s="125"/>
      <c r="G1437" s="97"/>
      <c r="H1437" s="24" t="str">
        <f>IF($E1437="", "", IFERROR(ROUND($E1437*INDEX('Intro &amp; Setup'!$BY$8:$BY$9, MATCH($E$8, 'Intro &amp; Setup'!$BX$8:$BX$9, 0)), 2), ""))</f>
        <v/>
      </c>
      <c r="I1437" s="18" t="str">
        <f>IF(OR($E1437="", $F1437=""), "", IF($E$8='Intro &amp; Setup'!$BX$9, $F1437/$E1437, IF($H$8='Intro &amp; Setup'!$BX$9, $F1437/$H1437, "")))</f>
        <v/>
      </c>
      <c r="J1437" s="21" t="str">
        <f>IF(OR($E1437="", $F1437=""), "", IF($E$8='Intro &amp; Setup'!$BX$8, $F1437/$E1437, IF($H$8='Intro &amp; Setup'!$BX$8, $F1437/$H1437, "")))</f>
        <v/>
      </c>
      <c r="K1437" s="97"/>
      <c r="L1437" s="42" t="str">
        <f t="array" ref="L1437">IF($W1437="", "", IFERROR(INDEX('Standard Runs'!$D$11:$D$65, MATCH(1, ('Standard Runs'!$F$11:$F$65&lt;=E1437)*('Standard Runs'!$G$11:$G$65&gt;=E1437), 0)), ""))</f>
        <v/>
      </c>
      <c r="M1437" s="45" t="str">
        <f t="shared" si="243"/>
        <v/>
      </c>
      <c r="N1437" s="97"/>
      <c r="O1437" s="52" t="str">
        <f t="shared" si="244"/>
        <v/>
      </c>
      <c r="P1437" s="53" t="str">
        <f>IF(OR($L1437="", $M1437=""), "", COUNTIFS($L$11:$L$2510, $L1437, $M$11:$M$2510, "&lt;"&amp;$M1437)+1+COUNTIFS($L$11:$L1437, $L1437, $M$11:$M1437, $M1437)-1)</f>
        <v/>
      </c>
      <c r="Q1437" s="97"/>
      <c r="R1437" s="57" t="str">
        <f t="array" ref="R1437">IF(OR($L1437="", $M1437=""), "", MIN(IF($L$11:$L$2510=$L1437, $M$11:$M$2510)))</f>
        <v/>
      </c>
      <c r="S1437" s="18" t="str">
        <f t="array" ref="S1437">IF(OR($L1437="", $M1437=""), "", AVERAGEIF($L$11:$L$2510, $L1437, $M$11:$M$2510))</f>
        <v/>
      </c>
      <c r="T1437" s="21" t="str">
        <f t="array" ref="T1437">IF(OR($L1437="", $M1437=""), "", MAX(IF($L$11:$L$2510=$L1437, $M$11:$M$2510)))</f>
        <v/>
      </c>
      <c r="U1437" s="97"/>
      <c r="W1437" s="26" t="str">
        <f t="shared" si="245"/>
        <v/>
      </c>
      <c r="X1437" s="26" t="str">
        <f t="shared" si="246"/>
        <v/>
      </c>
      <c r="Z1437" s="48" t="str">
        <f>IFERROR(INDEX('Standard Runs'!$E$11:$E$65, MATCH($L1437, 'Standard Runs'!$D$11:$D$65, 0)), "")</f>
        <v/>
      </c>
      <c r="AB1437" s="26" t="str">
        <f t="shared" si="247"/>
        <v/>
      </c>
      <c r="AC1437" s="26" t="str">
        <f t="shared" si="248"/>
        <v/>
      </c>
      <c r="AE1437" s="26" t="str">
        <f t="shared" si="249"/>
        <v/>
      </c>
      <c r="AG1437" s="26" t="str">
        <f>IF($D1437="", "", COUNTIF($D$11:$D$2510, "&gt;"&amp;$D1437)+1+COUNTIF($D$11:$D1437, $D1437)-1)</f>
        <v/>
      </c>
      <c r="AH1437" s="92" t="str">
        <f t="shared" si="250"/>
        <v/>
      </c>
      <c r="AJ1437" s="26" t="str">
        <f t="shared" si="251"/>
        <v/>
      </c>
      <c r="AK1437" s="26" t="str">
        <f t="shared" si="252"/>
        <v/>
      </c>
    </row>
    <row r="1438" spans="1:37" x14ac:dyDescent="0.25">
      <c r="A1438" s="97"/>
      <c r="B1438" s="26" t="str">
        <f t="shared" si="242"/>
        <v/>
      </c>
      <c r="C1438" s="97"/>
      <c r="D1438" s="123"/>
      <c r="E1438" s="124"/>
      <c r="F1438" s="125"/>
      <c r="G1438" s="97"/>
      <c r="H1438" s="24" t="str">
        <f>IF($E1438="", "", IFERROR(ROUND($E1438*INDEX('Intro &amp; Setup'!$BY$8:$BY$9, MATCH($E$8, 'Intro &amp; Setup'!$BX$8:$BX$9, 0)), 2), ""))</f>
        <v/>
      </c>
      <c r="I1438" s="18" t="str">
        <f>IF(OR($E1438="", $F1438=""), "", IF($E$8='Intro &amp; Setup'!$BX$9, $F1438/$E1438, IF($H$8='Intro &amp; Setup'!$BX$9, $F1438/$H1438, "")))</f>
        <v/>
      </c>
      <c r="J1438" s="21" t="str">
        <f>IF(OR($E1438="", $F1438=""), "", IF($E$8='Intro &amp; Setup'!$BX$8, $F1438/$E1438, IF($H$8='Intro &amp; Setup'!$BX$8, $F1438/$H1438, "")))</f>
        <v/>
      </c>
      <c r="K1438" s="97"/>
      <c r="L1438" s="42" t="str">
        <f t="array" ref="L1438">IF($W1438="", "", IFERROR(INDEX('Standard Runs'!$D$11:$D$65, MATCH(1, ('Standard Runs'!$F$11:$F$65&lt;=E1438)*('Standard Runs'!$G$11:$G$65&gt;=E1438), 0)), ""))</f>
        <v/>
      </c>
      <c r="M1438" s="45" t="str">
        <f t="shared" si="243"/>
        <v/>
      </c>
      <c r="N1438" s="97"/>
      <c r="O1438" s="52" t="str">
        <f t="shared" si="244"/>
        <v/>
      </c>
      <c r="P1438" s="53" t="str">
        <f>IF(OR($L1438="", $M1438=""), "", COUNTIFS($L$11:$L$2510, $L1438, $M$11:$M$2510, "&lt;"&amp;$M1438)+1+COUNTIFS($L$11:$L1438, $L1438, $M$11:$M1438, $M1438)-1)</f>
        <v/>
      </c>
      <c r="Q1438" s="97"/>
      <c r="R1438" s="57" t="str">
        <f t="array" ref="R1438">IF(OR($L1438="", $M1438=""), "", MIN(IF($L$11:$L$2510=$L1438, $M$11:$M$2510)))</f>
        <v/>
      </c>
      <c r="S1438" s="18" t="str">
        <f t="array" ref="S1438">IF(OR($L1438="", $M1438=""), "", AVERAGEIF($L$11:$L$2510, $L1438, $M$11:$M$2510))</f>
        <v/>
      </c>
      <c r="T1438" s="21" t="str">
        <f t="array" ref="T1438">IF(OR($L1438="", $M1438=""), "", MAX(IF($L$11:$L$2510=$L1438, $M$11:$M$2510)))</f>
        <v/>
      </c>
      <c r="U1438" s="97"/>
      <c r="W1438" s="26" t="str">
        <f t="shared" si="245"/>
        <v/>
      </c>
      <c r="X1438" s="26" t="str">
        <f t="shared" si="246"/>
        <v/>
      </c>
      <c r="Z1438" s="48" t="str">
        <f>IFERROR(INDEX('Standard Runs'!$E$11:$E$65, MATCH($L1438, 'Standard Runs'!$D$11:$D$65, 0)), "")</f>
        <v/>
      </c>
      <c r="AB1438" s="26" t="str">
        <f t="shared" si="247"/>
        <v/>
      </c>
      <c r="AC1438" s="26" t="str">
        <f t="shared" si="248"/>
        <v/>
      </c>
      <c r="AE1438" s="26" t="str">
        <f t="shared" si="249"/>
        <v/>
      </c>
      <c r="AG1438" s="26" t="str">
        <f>IF($D1438="", "", COUNTIF($D$11:$D$2510, "&gt;"&amp;$D1438)+1+COUNTIF($D$11:$D1438, $D1438)-1)</f>
        <v/>
      </c>
      <c r="AH1438" s="92" t="str">
        <f t="shared" si="250"/>
        <v/>
      </c>
      <c r="AJ1438" s="26" t="str">
        <f t="shared" si="251"/>
        <v/>
      </c>
      <c r="AK1438" s="26" t="str">
        <f t="shared" si="252"/>
        <v/>
      </c>
    </row>
    <row r="1439" spans="1:37" x14ac:dyDescent="0.25">
      <c r="A1439" s="97"/>
      <c r="B1439" s="26" t="str">
        <f t="shared" si="242"/>
        <v/>
      </c>
      <c r="C1439" s="97"/>
      <c r="D1439" s="123"/>
      <c r="E1439" s="124"/>
      <c r="F1439" s="125"/>
      <c r="G1439" s="97"/>
      <c r="H1439" s="24" t="str">
        <f>IF($E1439="", "", IFERROR(ROUND($E1439*INDEX('Intro &amp; Setup'!$BY$8:$BY$9, MATCH($E$8, 'Intro &amp; Setup'!$BX$8:$BX$9, 0)), 2), ""))</f>
        <v/>
      </c>
      <c r="I1439" s="18" t="str">
        <f>IF(OR($E1439="", $F1439=""), "", IF($E$8='Intro &amp; Setup'!$BX$9, $F1439/$E1439, IF($H$8='Intro &amp; Setup'!$BX$9, $F1439/$H1439, "")))</f>
        <v/>
      </c>
      <c r="J1439" s="21" t="str">
        <f>IF(OR($E1439="", $F1439=""), "", IF($E$8='Intro &amp; Setup'!$BX$8, $F1439/$E1439, IF($H$8='Intro &amp; Setup'!$BX$8, $F1439/$H1439, "")))</f>
        <v/>
      </c>
      <c r="K1439" s="97"/>
      <c r="L1439" s="42" t="str">
        <f t="array" ref="L1439">IF($W1439="", "", IFERROR(INDEX('Standard Runs'!$D$11:$D$65, MATCH(1, ('Standard Runs'!$F$11:$F$65&lt;=E1439)*('Standard Runs'!$G$11:$G$65&gt;=E1439), 0)), ""))</f>
        <v/>
      </c>
      <c r="M1439" s="45" t="str">
        <f t="shared" si="243"/>
        <v/>
      </c>
      <c r="N1439" s="97"/>
      <c r="O1439" s="52" t="str">
        <f t="shared" si="244"/>
        <v/>
      </c>
      <c r="P1439" s="53" t="str">
        <f>IF(OR($L1439="", $M1439=""), "", COUNTIFS($L$11:$L$2510, $L1439, $M$11:$M$2510, "&lt;"&amp;$M1439)+1+COUNTIFS($L$11:$L1439, $L1439, $M$11:$M1439, $M1439)-1)</f>
        <v/>
      </c>
      <c r="Q1439" s="97"/>
      <c r="R1439" s="57" t="str">
        <f t="array" ref="R1439">IF(OR($L1439="", $M1439=""), "", MIN(IF($L$11:$L$2510=$L1439, $M$11:$M$2510)))</f>
        <v/>
      </c>
      <c r="S1439" s="18" t="str">
        <f t="array" ref="S1439">IF(OR($L1439="", $M1439=""), "", AVERAGEIF($L$11:$L$2510, $L1439, $M$11:$M$2510))</f>
        <v/>
      </c>
      <c r="T1439" s="21" t="str">
        <f t="array" ref="T1439">IF(OR($L1439="", $M1439=""), "", MAX(IF($L$11:$L$2510=$L1439, $M$11:$M$2510)))</f>
        <v/>
      </c>
      <c r="U1439" s="97"/>
      <c r="W1439" s="26" t="str">
        <f t="shared" si="245"/>
        <v/>
      </c>
      <c r="X1439" s="26" t="str">
        <f t="shared" si="246"/>
        <v/>
      </c>
      <c r="Z1439" s="48" t="str">
        <f>IFERROR(INDEX('Standard Runs'!$E$11:$E$65, MATCH($L1439, 'Standard Runs'!$D$11:$D$65, 0)), "")</f>
        <v/>
      </c>
      <c r="AB1439" s="26" t="str">
        <f t="shared" si="247"/>
        <v/>
      </c>
      <c r="AC1439" s="26" t="str">
        <f t="shared" si="248"/>
        <v/>
      </c>
      <c r="AE1439" s="26" t="str">
        <f t="shared" si="249"/>
        <v/>
      </c>
      <c r="AG1439" s="26" t="str">
        <f>IF($D1439="", "", COUNTIF($D$11:$D$2510, "&gt;"&amp;$D1439)+1+COUNTIF($D$11:$D1439, $D1439)-1)</f>
        <v/>
      </c>
      <c r="AH1439" s="92" t="str">
        <f t="shared" si="250"/>
        <v/>
      </c>
      <c r="AJ1439" s="26" t="str">
        <f t="shared" si="251"/>
        <v/>
      </c>
      <c r="AK1439" s="26" t="str">
        <f t="shared" si="252"/>
        <v/>
      </c>
    </row>
    <row r="1440" spans="1:37" x14ac:dyDescent="0.25">
      <c r="A1440" s="97"/>
      <c r="B1440" s="26" t="str">
        <f t="shared" si="242"/>
        <v/>
      </c>
      <c r="C1440" s="97"/>
      <c r="D1440" s="123"/>
      <c r="E1440" s="124"/>
      <c r="F1440" s="125"/>
      <c r="G1440" s="97"/>
      <c r="H1440" s="24" t="str">
        <f>IF($E1440="", "", IFERROR(ROUND($E1440*INDEX('Intro &amp; Setup'!$BY$8:$BY$9, MATCH($E$8, 'Intro &amp; Setup'!$BX$8:$BX$9, 0)), 2), ""))</f>
        <v/>
      </c>
      <c r="I1440" s="18" t="str">
        <f>IF(OR($E1440="", $F1440=""), "", IF($E$8='Intro &amp; Setup'!$BX$9, $F1440/$E1440, IF($H$8='Intro &amp; Setup'!$BX$9, $F1440/$H1440, "")))</f>
        <v/>
      </c>
      <c r="J1440" s="21" t="str">
        <f>IF(OR($E1440="", $F1440=""), "", IF($E$8='Intro &amp; Setup'!$BX$8, $F1440/$E1440, IF($H$8='Intro &amp; Setup'!$BX$8, $F1440/$H1440, "")))</f>
        <v/>
      </c>
      <c r="K1440" s="97"/>
      <c r="L1440" s="42" t="str">
        <f t="array" ref="L1440">IF($W1440="", "", IFERROR(INDEX('Standard Runs'!$D$11:$D$65, MATCH(1, ('Standard Runs'!$F$11:$F$65&lt;=E1440)*('Standard Runs'!$G$11:$G$65&gt;=E1440), 0)), ""))</f>
        <v/>
      </c>
      <c r="M1440" s="45" t="str">
        <f t="shared" si="243"/>
        <v/>
      </c>
      <c r="N1440" s="97"/>
      <c r="O1440" s="52" t="str">
        <f t="shared" si="244"/>
        <v/>
      </c>
      <c r="P1440" s="53" t="str">
        <f>IF(OR($L1440="", $M1440=""), "", COUNTIFS($L$11:$L$2510, $L1440, $M$11:$M$2510, "&lt;"&amp;$M1440)+1+COUNTIFS($L$11:$L1440, $L1440, $M$11:$M1440, $M1440)-1)</f>
        <v/>
      </c>
      <c r="Q1440" s="97"/>
      <c r="R1440" s="57" t="str">
        <f t="array" ref="R1440">IF(OR($L1440="", $M1440=""), "", MIN(IF($L$11:$L$2510=$L1440, $M$11:$M$2510)))</f>
        <v/>
      </c>
      <c r="S1440" s="18" t="str">
        <f t="array" ref="S1440">IF(OR($L1440="", $M1440=""), "", AVERAGEIF($L$11:$L$2510, $L1440, $M$11:$M$2510))</f>
        <v/>
      </c>
      <c r="T1440" s="21" t="str">
        <f t="array" ref="T1440">IF(OR($L1440="", $M1440=""), "", MAX(IF($L$11:$L$2510=$L1440, $M$11:$M$2510)))</f>
        <v/>
      </c>
      <c r="U1440" s="97"/>
      <c r="W1440" s="26" t="str">
        <f t="shared" si="245"/>
        <v/>
      </c>
      <c r="X1440" s="26" t="str">
        <f t="shared" si="246"/>
        <v/>
      </c>
      <c r="Z1440" s="48" t="str">
        <f>IFERROR(INDEX('Standard Runs'!$E$11:$E$65, MATCH($L1440, 'Standard Runs'!$D$11:$D$65, 0)), "")</f>
        <v/>
      </c>
      <c r="AB1440" s="26" t="str">
        <f t="shared" si="247"/>
        <v/>
      </c>
      <c r="AC1440" s="26" t="str">
        <f t="shared" si="248"/>
        <v/>
      </c>
      <c r="AE1440" s="26" t="str">
        <f t="shared" si="249"/>
        <v/>
      </c>
      <c r="AG1440" s="26" t="str">
        <f>IF($D1440="", "", COUNTIF($D$11:$D$2510, "&gt;"&amp;$D1440)+1+COUNTIF($D$11:$D1440, $D1440)-1)</f>
        <v/>
      </c>
      <c r="AH1440" s="92" t="str">
        <f t="shared" si="250"/>
        <v/>
      </c>
      <c r="AJ1440" s="26" t="str">
        <f t="shared" si="251"/>
        <v/>
      </c>
      <c r="AK1440" s="26" t="str">
        <f t="shared" si="252"/>
        <v/>
      </c>
    </row>
    <row r="1441" spans="1:37" x14ac:dyDescent="0.25">
      <c r="A1441" s="97"/>
      <c r="B1441" s="26" t="str">
        <f t="shared" si="242"/>
        <v/>
      </c>
      <c r="C1441" s="97"/>
      <c r="D1441" s="123"/>
      <c r="E1441" s="124"/>
      <c r="F1441" s="125"/>
      <c r="G1441" s="97"/>
      <c r="H1441" s="24" t="str">
        <f>IF($E1441="", "", IFERROR(ROUND($E1441*INDEX('Intro &amp; Setup'!$BY$8:$BY$9, MATCH($E$8, 'Intro &amp; Setup'!$BX$8:$BX$9, 0)), 2), ""))</f>
        <v/>
      </c>
      <c r="I1441" s="18" t="str">
        <f>IF(OR($E1441="", $F1441=""), "", IF($E$8='Intro &amp; Setup'!$BX$9, $F1441/$E1441, IF($H$8='Intro &amp; Setup'!$BX$9, $F1441/$H1441, "")))</f>
        <v/>
      </c>
      <c r="J1441" s="21" t="str">
        <f>IF(OR($E1441="", $F1441=""), "", IF($E$8='Intro &amp; Setup'!$BX$8, $F1441/$E1441, IF($H$8='Intro &amp; Setup'!$BX$8, $F1441/$H1441, "")))</f>
        <v/>
      </c>
      <c r="K1441" s="97"/>
      <c r="L1441" s="42" t="str">
        <f t="array" ref="L1441">IF($W1441="", "", IFERROR(INDEX('Standard Runs'!$D$11:$D$65, MATCH(1, ('Standard Runs'!$F$11:$F$65&lt;=E1441)*('Standard Runs'!$G$11:$G$65&gt;=E1441), 0)), ""))</f>
        <v/>
      </c>
      <c r="M1441" s="45" t="str">
        <f t="shared" si="243"/>
        <v/>
      </c>
      <c r="N1441" s="97"/>
      <c r="O1441" s="52" t="str">
        <f t="shared" si="244"/>
        <v/>
      </c>
      <c r="P1441" s="53" t="str">
        <f>IF(OR($L1441="", $M1441=""), "", COUNTIFS($L$11:$L$2510, $L1441, $M$11:$M$2510, "&lt;"&amp;$M1441)+1+COUNTIFS($L$11:$L1441, $L1441, $M$11:$M1441, $M1441)-1)</f>
        <v/>
      </c>
      <c r="Q1441" s="97"/>
      <c r="R1441" s="57" t="str">
        <f t="array" ref="R1441">IF(OR($L1441="", $M1441=""), "", MIN(IF($L$11:$L$2510=$L1441, $M$11:$M$2510)))</f>
        <v/>
      </c>
      <c r="S1441" s="18" t="str">
        <f t="array" ref="S1441">IF(OR($L1441="", $M1441=""), "", AVERAGEIF($L$11:$L$2510, $L1441, $M$11:$M$2510))</f>
        <v/>
      </c>
      <c r="T1441" s="21" t="str">
        <f t="array" ref="T1441">IF(OR($L1441="", $M1441=""), "", MAX(IF($L$11:$L$2510=$L1441, $M$11:$M$2510)))</f>
        <v/>
      </c>
      <c r="U1441" s="97"/>
      <c r="W1441" s="26" t="str">
        <f t="shared" si="245"/>
        <v/>
      </c>
      <c r="X1441" s="26" t="str">
        <f t="shared" si="246"/>
        <v/>
      </c>
      <c r="Z1441" s="48" t="str">
        <f>IFERROR(INDEX('Standard Runs'!$E$11:$E$65, MATCH($L1441, 'Standard Runs'!$D$11:$D$65, 0)), "")</f>
        <v/>
      </c>
      <c r="AB1441" s="26" t="str">
        <f t="shared" si="247"/>
        <v/>
      </c>
      <c r="AC1441" s="26" t="str">
        <f t="shared" si="248"/>
        <v/>
      </c>
      <c r="AE1441" s="26" t="str">
        <f t="shared" si="249"/>
        <v/>
      </c>
      <c r="AG1441" s="26" t="str">
        <f>IF($D1441="", "", COUNTIF($D$11:$D$2510, "&gt;"&amp;$D1441)+1+COUNTIF($D$11:$D1441, $D1441)-1)</f>
        <v/>
      </c>
      <c r="AH1441" s="92" t="str">
        <f t="shared" si="250"/>
        <v/>
      </c>
      <c r="AJ1441" s="26" t="str">
        <f t="shared" si="251"/>
        <v/>
      </c>
      <c r="AK1441" s="26" t="str">
        <f t="shared" si="252"/>
        <v/>
      </c>
    </row>
    <row r="1442" spans="1:37" x14ac:dyDescent="0.25">
      <c r="A1442" s="97"/>
      <c r="B1442" s="26" t="str">
        <f t="shared" si="242"/>
        <v/>
      </c>
      <c r="C1442" s="97"/>
      <c r="D1442" s="123"/>
      <c r="E1442" s="124"/>
      <c r="F1442" s="125"/>
      <c r="G1442" s="97"/>
      <c r="H1442" s="24" t="str">
        <f>IF($E1442="", "", IFERROR(ROUND($E1442*INDEX('Intro &amp; Setup'!$BY$8:$BY$9, MATCH($E$8, 'Intro &amp; Setup'!$BX$8:$BX$9, 0)), 2), ""))</f>
        <v/>
      </c>
      <c r="I1442" s="18" t="str">
        <f>IF(OR($E1442="", $F1442=""), "", IF($E$8='Intro &amp; Setup'!$BX$9, $F1442/$E1442, IF($H$8='Intro &amp; Setup'!$BX$9, $F1442/$H1442, "")))</f>
        <v/>
      </c>
      <c r="J1442" s="21" t="str">
        <f>IF(OR($E1442="", $F1442=""), "", IF($E$8='Intro &amp; Setup'!$BX$8, $F1442/$E1442, IF($H$8='Intro &amp; Setup'!$BX$8, $F1442/$H1442, "")))</f>
        <v/>
      </c>
      <c r="K1442" s="97"/>
      <c r="L1442" s="42" t="str">
        <f t="array" ref="L1442">IF($W1442="", "", IFERROR(INDEX('Standard Runs'!$D$11:$D$65, MATCH(1, ('Standard Runs'!$F$11:$F$65&lt;=E1442)*('Standard Runs'!$G$11:$G$65&gt;=E1442), 0)), ""))</f>
        <v/>
      </c>
      <c r="M1442" s="45" t="str">
        <f t="shared" si="243"/>
        <v/>
      </c>
      <c r="N1442" s="97"/>
      <c r="O1442" s="52" t="str">
        <f t="shared" si="244"/>
        <v/>
      </c>
      <c r="P1442" s="53" t="str">
        <f>IF(OR($L1442="", $M1442=""), "", COUNTIFS($L$11:$L$2510, $L1442, $M$11:$M$2510, "&lt;"&amp;$M1442)+1+COUNTIFS($L$11:$L1442, $L1442, $M$11:$M1442, $M1442)-1)</f>
        <v/>
      </c>
      <c r="Q1442" s="97"/>
      <c r="R1442" s="57" t="str">
        <f t="array" ref="R1442">IF(OR($L1442="", $M1442=""), "", MIN(IF($L$11:$L$2510=$L1442, $M$11:$M$2510)))</f>
        <v/>
      </c>
      <c r="S1442" s="18" t="str">
        <f t="array" ref="S1442">IF(OR($L1442="", $M1442=""), "", AVERAGEIF($L$11:$L$2510, $L1442, $M$11:$M$2510))</f>
        <v/>
      </c>
      <c r="T1442" s="21" t="str">
        <f t="array" ref="T1442">IF(OR($L1442="", $M1442=""), "", MAX(IF($L$11:$L$2510=$L1442, $M$11:$M$2510)))</f>
        <v/>
      </c>
      <c r="U1442" s="97"/>
      <c r="W1442" s="26" t="str">
        <f t="shared" si="245"/>
        <v/>
      </c>
      <c r="X1442" s="26" t="str">
        <f t="shared" si="246"/>
        <v/>
      </c>
      <c r="Z1442" s="48" t="str">
        <f>IFERROR(INDEX('Standard Runs'!$E$11:$E$65, MATCH($L1442, 'Standard Runs'!$D$11:$D$65, 0)), "")</f>
        <v/>
      </c>
      <c r="AB1442" s="26" t="str">
        <f t="shared" si="247"/>
        <v/>
      </c>
      <c r="AC1442" s="26" t="str">
        <f t="shared" si="248"/>
        <v/>
      </c>
      <c r="AE1442" s="26" t="str">
        <f t="shared" si="249"/>
        <v/>
      </c>
      <c r="AG1442" s="26" t="str">
        <f>IF($D1442="", "", COUNTIF($D$11:$D$2510, "&gt;"&amp;$D1442)+1+COUNTIF($D$11:$D1442, $D1442)-1)</f>
        <v/>
      </c>
      <c r="AH1442" s="92" t="str">
        <f t="shared" si="250"/>
        <v/>
      </c>
      <c r="AJ1442" s="26" t="str">
        <f t="shared" si="251"/>
        <v/>
      </c>
      <c r="AK1442" s="26" t="str">
        <f t="shared" si="252"/>
        <v/>
      </c>
    </row>
    <row r="1443" spans="1:37" x14ac:dyDescent="0.25">
      <c r="A1443" s="97"/>
      <c r="B1443" s="26" t="str">
        <f t="shared" si="242"/>
        <v/>
      </c>
      <c r="C1443" s="97"/>
      <c r="D1443" s="123"/>
      <c r="E1443" s="124"/>
      <c r="F1443" s="125"/>
      <c r="G1443" s="97"/>
      <c r="H1443" s="24" t="str">
        <f>IF($E1443="", "", IFERROR(ROUND($E1443*INDEX('Intro &amp; Setup'!$BY$8:$BY$9, MATCH($E$8, 'Intro &amp; Setup'!$BX$8:$BX$9, 0)), 2), ""))</f>
        <v/>
      </c>
      <c r="I1443" s="18" t="str">
        <f>IF(OR($E1443="", $F1443=""), "", IF($E$8='Intro &amp; Setup'!$BX$9, $F1443/$E1443, IF($H$8='Intro &amp; Setup'!$BX$9, $F1443/$H1443, "")))</f>
        <v/>
      </c>
      <c r="J1443" s="21" t="str">
        <f>IF(OR($E1443="", $F1443=""), "", IF($E$8='Intro &amp; Setup'!$BX$8, $F1443/$E1443, IF($H$8='Intro &amp; Setup'!$BX$8, $F1443/$H1443, "")))</f>
        <v/>
      </c>
      <c r="K1443" s="97"/>
      <c r="L1443" s="42" t="str">
        <f t="array" ref="L1443">IF($W1443="", "", IFERROR(INDEX('Standard Runs'!$D$11:$D$65, MATCH(1, ('Standard Runs'!$F$11:$F$65&lt;=E1443)*('Standard Runs'!$G$11:$G$65&gt;=E1443), 0)), ""))</f>
        <v/>
      </c>
      <c r="M1443" s="45" t="str">
        <f t="shared" si="243"/>
        <v/>
      </c>
      <c r="N1443" s="97"/>
      <c r="O1443" s="52" t="str">
        <f t="shared" si="244"/>
        <v/>
      </c>
      <c r="P1443" s="53" t="str">
        <f>IF(OR($L1443="", $M1443=""), "", COUNTIFS($L$11:$L$2510, $L1443, $M$11:$M$2510, "&lt;"&amp;$M1443)+1+COUNTIFS($L$11:$L1443, $L1443, $M$11:$M1443, $M1443)-1)</f>
        <v/>
      </c>
      <c r="Q1443" s="97"/>
      <c r="R1443" s="57" t="str">
        <f t="array" ref="R1443">IF(OR($L1443="", $M1443=""), "", MIN(IF($L$11:$L$2510=$L1443, $M$11:$M$2510)))</f>
        <v/>
      </c>
      <c r="S1443" s="18" t="str">
        <f t="array" ref="S1443">IF(OR($L1443="", $M1443=""), "", AVERAGEIF($L$11:$L$2510, $L1443, $M$11:$M$2510))</f>
        <v/>
      </c>
      <c r="T1443" s="21" t="str">
        <f t="array" ref="T1443">IF(OR($L1443="", $M1443=""), "", MAX(IF($L$11:$L$2510=$L1443, $M$11:$M$2510)))</f>
        <v/>
      </c>
      <c r="U1443" s="97"/>
      <c r="W1443" s="26" t="str">
        <f t="shared" si="245"/>
        <v/>
      </c>
      <c r="X1443" s="26" t="str">
        <f t="shared" si="246"/>
        <v/>
      </c>
      <c r="Z1443" s="48" t="str">
        <f>IFERROR(INDEX('Standard Runs'!$E$11:$E$65, MATCH($L1443, 'Standard Runs'!$D$11:$D$65, 0)), "")</f>
        <v/>
      </c>
      <c r="AB1443" s="26" t="str">
        <f t="shared" si="247"/>
        <v/>
      </c>
      <c r="AC1443" s="26" t="str">
        <f t="shared" si="248"/>
        <v/>
      </c>
      <c r="AE1443" s="26" t="str">
        <f t="shared" si="249"/>
        <v/>
      </c>
      <c r="AG1443" s="26" t="str">
        <f>IF($D1443="", "", COUNTIF($D$11:$D$2510, "&gt;"&amp;$D1443)+1+COUNTIF($D$11:$D1443, $D1443)-1)</f>
        <v/>
      </c>
      <c r="AH1443" s="92" t="str">
        <f t="shared" si="250"/>
        <v/>
      </c>
      <c r="AJ1443" s="26" t="str">
        <f t="shared" si="251"/>
        <v/>
      </c>
      <c r="AK1443" s="26" t="str">
        <f t="shared" si="252"/>
        <v/>
      </c>
    </row>
    <row r="1444" spans="1:37" x14ac:dyDescent="0.25">
      <c r="A1444" s="97"/>
      <c r="B1444" s="26" t="str">
        <f t="shared" si="242"/>
        <v/>
      </c>
      <c r="C1444" s="97"/>
      <c r="D1444" s="123"/>
      <c r="E1444" s="124"/>
      <c r="F1444" s="125"/>
      <c r="G1444" s="97"/>
      <c r="H1444" s="24" t="str">
        <f>IF($E1444="", "", IFERROR(ROUND($E1444*INDEX('Intro &amp; Setup'!$BY$8:$BY$9, MATCH($E$8, 'Intro &amp; Setup'!$BX$8:$BX$9, 0)), 2), ""))</f>
        <v/>
      </c>
      <c r="I1444" s="18" t="str">
        <f>IF(OR($E1444="", $F1444=""), "", IF($E$8='Intro &amp; Setup'!$BX$9, $F1444/$E1444, IF($H$8='Intro &amp; Setup'!$BX$9, $F1444/$H1444, "")))</f>
        <v/>
      </c>
      <c r="J1444" s="21" t="str">
        <f>IF(OR($E1444="", $F1444=""), "", IF($E$8='Intro &amp; Setup'!$BX$8, $F1444/$E1444, IF($H$8='Intro &amp; Setup'!$BX$8, $F1444/$H1444, "")))</f>
        <v/>
      </c>
      <c r="K1444" s="97"/>
      <c r="L1444" s="42" t="str">
        <f t="array" ref="L1444">IF($W1444="", "", IFERROR(INDEX('Standard Runs'!$D$11:$D$65, MATCH(1, ('Standard Runs'!$F$11:$F$65&lt;=E1444)*('Standard Runs'!$G$11:$G$65&gt;=E1444), 0)), ""))</f>
        <v/>
      </c>
      <c r="M1444" s="45" t="str">
        <f t="shared" si="243"/>
        <v/>
      </c>
      <c r="N1444" s="97"/>
      <c r="O1444" s="52" t="str">
        <f t="shared" si="244"/>
        <v/>
      </c>
      <c r="P1444" s="53" t="str">
        <f>IF(OR($L1444="", $M1444=""), "", COUNTIFS($L$11:$L$2510, $L1444, $M$11:$M$2510, "&lt;"&amp;$M1444)+1+COUNTIFS($L$11:$L1444, $L1444, $M$11:$M1444, $M1444)-1)</f>
        <v/>
      </c>
      <c r="Q1444" s="97"/>
      <c r="R1444" s="57" t="str">
        <f t="array" ref="R1444">IF(OR($L1444="", $M1444=""), "", MIN(IF($L$11:$L$2510=$L1444, $M$11:$M$2510)))</f>
        <v/>
      </c>
      <c r="S1444" s="18" t="str">
        <f t="array" ref="S1444">IF(OR($L1444="", $M1444=""), "", AVERAGEIF($L$11:$L$2510, $L1444, $M$11:$M$2510))</f>
        <v/>
      </c>
      <c r="T1444" s="21" t="str">
        <f t="array" ref="T1444">IF(OR($L1444="", $M1444=""), "", MAX(IF($L$11:$L$2510=$L1444, $M$11:$M$2510)))</f>
        <v/>
      </c>
      <c r="U1444" s="97"/>
      <c r="W1444" s="26" t="str">
        <f t="shared" si="245"/>
        <v/>
      </c>
      <c r="X1444" s="26" t="str">
        <f t="shared" si="246"/>
        <v/>
      </c>
      <c r="Z1444" s="48" t="str">
        <f>IFERROR(INDEX('Standard Runs'!$E$11:$E$65, MATCH($L1444, 'Standard Runs'!$D$11:$D$65, 0)), "")</f>
        <v/>
      </c>
      <c r="AB1444" s="26" t="str">
        <f t="shared" si="247"/>
        <v/>
      </c>
      <c r="AC1444" s="26" t="str">
        <f t="shared" si="248"/>
        <v/>
      </c>
      <c r="AE1444" s="26" t="str">
        <f t="shared" si="249"/>
        <v/>
      </c>
      <c r="AG1444" s="26" t="str">
        <f>IF($D1444="", "", COUNTIF($D$11:$D$2510, "&gt;"&amp;$D1444)+1+COUNTIF($D$11:$D1444, $D1444)-1)</f>
        <v/>
      </c>
      <c r="AH1444" s="92" t="str">
        <f t="shared" si="250"/>
        <v/>
      </c>
      <c r="AJ1444" s="26" t="str">
        <f t="shared" si="251"/>
        <v/>
      </c>
      <c r="AK1444" s="26" t="str">
        <f t="shared" si="252"/>
        <v/>
      </c>
    </row>
    <row r="1445" spans="1:37" x14ac:dyDescent="0.25">
      <c r="A1445" s="97"/>
      <c r="B1445" s="26" t="str">
        <f t="shared" si="242"/>
        <v/>
      </c>
      <c r="C1445" s="97"/>
      <c r="D1445" s="123"/>
      <c r="E1445" s="124"/>
      <c r="F1445" s="125"/>
      <c r="G1445" s="97"/>
      <c r="H1445" s="24" t="str">
        <f>IF($E1445="", "", IFERROR(ROUND($E1445*INDEX('Intro &amp; Setup'!$BY$8:$BY$9, MATCH($E$8, 'Intro &amp; Setup'!$BX$8:$BX$9, 0)), 2), ""))</f>
        <v/>
      </c>
      <c r="I1445" s="18" t="str">
        <f>IF(OR($E1445="", $F1445=""), "", IF($E$8='Intro &amp; Setup'!$BX$9, $F1445/$E1445, IF($H$8='Intro &amp; Setup'!$BX$9, $F1445/$H1445, "")))</f>
        <v/>
      </c>
      <c r="J1445" s="21" t="str">
        <f>IF(OR($E1445="", $F1445=""), "", IF($E$8='Intro &amp; Setup'!$BX$8, $F1445/$E1445, IF($H$8='Intro &amp; Setup'!$BX$8, $F1445/$H1445, "")))</f>
        <v/>
      </c>
      <c r="K1445" s="97"/>
      <c r="L1445" s="42" t="str">
        <f t="array" ref="L1445">IF($W1445="", "", IFERROR(INDEX('Standard Runs'!$D$11:$D$65, MATCH(1, ('Standard Runs'!$F$11:$F$65&lt;=E1445)*('Standard Runs'!$G$11:$G$65&gt;=E1445), 0)), ""))</f>
        <v/>
      </c>
      <c r="M1445" s="45" t="str">
        <f t="shared" si="243"/>
        <v/>
      </c>
      <c r="N1445" s="97"/>
      <c r="O1445" s="52" t="str">
        <f t="shared" si="244"/>
        <v/>
      </c>
      <c r="P1445" s="53" t="str">
        <f>IF(OR($L1445="", $M1445=""), "", COUNTIFS($L$11:$L$2510, $L1445, $M$11:$M$2510, "&lt;"&amp;$M1445)+1+COUNTIFS($L$11:$L1445, $L1445, $M$11:$M1445, $M1445)-1)</f>
        <v/>
      </c>
      <c r="Q1445" s="97"/>
      <c r="R1445" s="57" t="str">
        <f t="array" ref="R1445">IF(OR($L1445="", $M1445=""), "", MIN(IF($L$11:$L$2510=$L1445, $M$11:$M$2510)))</f>
        <v/>
      </c>
      <c r="S1445" s="18" t="str">
        <f t="array" ref="S1445">IF(OR($L1445="", $M1445=""), "", AVERAGEIF($L$11:$L$2510, $L1445, $M$11:$M$2510))</f>
        <v/>
      </c>
      <c r="T1445" s="21" t="str">
        <f t="array" ref="T1445">IF(OR($L1445="", $M1445=""), "", MAX(IF($L$11:$L$2510=$L1445, $M$11:$M$2510)))</f>
        <v/>
      </c>
      <c r="U1445" s="97"/>
      <c r="W1445" s="26" t="str">
        <f t="shared" si="245"/>
        <v/>
      </c>
      <c r="X1445" s="26" t="str">
        <f t="shared" si="246"/>
        <v/>
      </c>
      <c r="Z1445" s="48" t="str">
        <f>IFERROR(INDEX('Standard Runs'!$E$11:$E$65, MATCH($L1445, 'Standard Runs'!$D$11:$D$65, 0)), "")</f>
        <v/>
      </c>
      <c r="AB1445" s="26" t="str">
        <f t="shared" si="247"/>
        <v/>
      </c>
      <c r="AC1445" s="26" t="str">
        <f t="shared" si="248"/>
        <v/>
      </c>
      <c r="AE1445" s="26" t="str">
        <f t="shared" si="249"/>
        <v/>
      </c>
      <c r="AG1445" s="26" t="str">
        <f>IF($D1445="", "", COUNTIF($D$11:$D$2510, "&gt;"&amp;$D1445)+1+COUNTIF($D$11:$D1445, $D1445)-1)</f>
        <v/>
      </c>
      <c r="AH1445" s="92" t="str">
        <f t="shared" si="250"/>
        <v/>
      </c>
      <c r="AJ1445" s="26" t="str">
        <f t="shared" si="251"/>
        <v/>
      </c>
      <c r="AK1445" s="26" t="str">
        <f t="shared" si="252"/>
        <v/>
      </c>
    </row>
    <row r="1446" spans="1:37" x14ac:dyDescent="0.25">
      <c r="A1446" s="97"/>
      <c r="B1446" s="26" t="str">
        <f t="shared" si="242"/>
        <v/>
      </c>
      <c r="C1446" s="97"/>
      <c r="D1446" s="123"/>
      <c r="E1446" s="124"/>
      <c r="F1446" s="125"/>
      <c r="G1446" s="97"/>
      <c r="H1446" s="24" t="str">
        <f>IF($E1446="", "", IFERROR(ROUND($E1446*INDEX('Intro &amp; Setup'!$BY$8:$BY$9, MATCH($E$8, 'Intro &amp; Setup'!$BX$8:$BX$9, 0)), 2), ""))</f>
        <v/>
      </c>
      <c r="I1446" s="18" t="str">
        <f>IF(OR($E1446="", $F1446=""), "", IF($E$8='Intro &amp; Setup'!$BX$9, $F1446/$E1446, IF($H$8='Intro &amp; Setup'!$BX$9, $F1446/$H1446, "")))</f>
        <v/>
      </c>
      <c r="J1446" s="21" t="str">
        <f>IF(OR($E1446="", $F1446=""), "", IF($E$8='Intro &amp; Setup'!$BX$8, $F1446/$E1446, IF($H$8='Intro &amp; Setup'!$BX$8, $F1446/$H1446, "")))</f>
        <v/>
      </c>
      <c r="K1446" s="97"/>
      <c r="L1446" s="42" t="str">
        <f t="array" ref="L1446">IF($W1446="", "", IFERROR(INDEX('Standard Runs'!$D$11:$D$65, MATCH(1, ('Standard Runs'!$F$11:$F$65&lt;=E1446)*('Standard Runs'!$G$11:$G$65&gt;=E1446), 0)), ""))</f>
        <v/>
      </c>
      <c r="M1446" s="45" t="str">
        <f t="shared" si="243"/>
        <v/>
      </c>
      <c r="N1446" s="97"/>
      <c r="O1446" s="52" t="str">
        <f t="shared" si="244"/>
        <v/>
      </c>
      <c r="P1446" s="53" t="str">
        <f>IF(OR($L1446="", $M1446=""), "", COUNTIFS($L$11:$L$2510, $L1446, $M$11:$M$2510, "&lt;"&amp;$M1446)+1+COUNTIFS($L$11:$L1446, $L1446, $M$11:$M1446, $M1446)-1)</f>
        <v/>
      </c>
      <c r="Q1446" s="97"/>
      <c r="R1446" s="57" t="str">
        <f t="array" ref="R1446">IF(OR($L1446="", $M1446=""), "", MIN(IF($L$11:$L$2510=$L1446, $M$11:$M$2510)))</f>
        <v/>
      </c>
      <c r="S1446" s="18" t="str">
        <f t="array" ref="S1446">IF(OR($L1446="", $M1446=""), "", AVERAGEIF($L$11:$L$2510, $L1446, $M$11:$M$2510))</f>
        <v/>
      </c>
      <c r="T1446" s="21" t="str">
        <f t="array" ref="T1446">IF(OR($L1446="", $M1446=""), "", MAX(IF($L$11:$L$2510=$L1446, $M$11:$M$2510)))</f>
        <v/>
      </c>
      <c r="U1446" s="97"/>
      <c r="W1446" s="26" t="str">
        <f t="shared" si="245"/>
        <v/>
      </c>
      <c r="X1446" s="26" t="str">
        <f t="shared" si="246"/>
        <v/>
      </c>
      <c r="Z1446" s="48" t="str">
        <f>IFERROR(INDEX('Standard Runs'!$E$11:$E$65, MATCH($L1446, 'Standard Runs'!$D$11:$D$65, 0)), "")</f>
        <v/>
      </c>
      <c r="AB1446" s="26" t="str">
        <f t="shared" si="247"/>
        <v/>
      </c>
      <c r="AC1446" s="26" t="str">
        <f t="shared" si="248"/>
        <v/>
      </c>
      <c r="AE1446" s="26" t="str">
        <f t="shared" si="249"/>
        <v/>
      </c>
      <c r="AG1446" s="26" t="str">
        <f>IF($D1446="", "", COUNTIF($D$11:$D$2510, "&gt;"&amp;$D1446)+1+COUNTIF($D$11:$D1446, $D1446)-1)</f>
        <v/>
      </c>
      <c r="AH1446" s="92" t="str">
        <f t="shared" si="250"/>
        <v/>
      </c>
      <c r="AJ1446" s="26" t="str">
        <f t="shared" si="251"/>
        <v/>
      </c>
      <c r="AK1446" s="26" t="str">
        <f t="shared" si="252"/>
        <v/>
      </c>
    </row>
    <row r="1447" spans="1:37" x14ac:dyDescent="0.25">
      <c r="A1447" s="97"/>
      <c r="B1447" s="26" t="str">
        <f t="shared" si="242"/>
        <v/>
      </c>
      <c r="C1447" s="97"/>
      <c r="D1447" s="123"/>
      <c r="E1447" s="124"/>
      <c r="F1447" s="125"/>
      <c r="G1447" s="97"/>
      <c r="H1447" s="24" t="str">
        <f>IF($E1447="", "", IFERROR(ROUND($E1447*INDEX('Intro &amp; Setup'!$BY$8:$BY$9, MATCH($E$8, 'Intro &amp; Setup'!$BX$8:$BX$9, 0)), 2), ""))</f>
        <v/>
      </c>
      <c r="I1447" s="18" t="str">
        <f>IF(OR($E1447="", $F1447=""), "", IF($E$8='Intro &amp; Setup'!$BX$9, $F1447/$E1447, IF($H$8='Intro &amp; Setup'!$BX$9, $F1447/$H1447, "")))</f>
        <v/>
      </c>
      <c r="J1447" s="21" t="str">
        <f>IF(OR($E1447="", $F1447=""), "", IF($E$8='Intro &amp; Setup'!$BX$8, $F1447/$E1447, IF($H$8='Intro &amp; Setup'!$BX$8, $F1447/$H1447, "")))</f>
        <v/>
      </c>
      <c r="K1447" s="97"/>
      <c r="L1447" s="42" t="str">
        <f t="array" ref="L1447">IF($W1447="", "", IFERROR(INDEX('Standard Runs'!$D$11:$D$65, MATCH(1, ('Standard Runs'!$F$11:$F$65&lt;=E1447)*('Standard Runs'!$G$11:$G$65&gt;=E1447), 0)), ""))</f>
        <v/>
      </c>
      <c r="M1447" s="45" t="str">
        <f t="shared" si="243"/>
        <v/>
      </c>
      <c r="N1447" s="97"/>
      <c r="O1447" s="52" t="str">
        <f t="shared" si="244"/>
        <v/>
      </c>
      <c r="P1447" s="53" t="str">
        <f>IF(OR($L1447="", $M1447=""), "", COUNTIFS($L$11:$L$2510, $L1447, $M$11:$M$2510, "&lt;"&amp;$M1447)+1+COUNTIFS($L$11:$L1447, $L1447, $M$11:$M1447, $M1447)-1)</f>
        <v/>
      </c>
      <c r="Q1447" s="97"/>
      <c r="R1447" s="57" t="str">
        <f t="array" ref="R1447">IF(OR($L1447="", $M1447=""), "", MIN(IF($L$11:$L$2510=$L1447, $M$11:$M$2510)))</f>
        <v/>
      </c>
      <c r="S1447" s="18" t="str">
        <f t="array" ref="S1447">IF(OR($L1447="", $M1447=""), "", AVERAGEIF($L$11:$L$2510, $L1447, $M$11:$M$2510))</f>
        <v/>
      </c>
      <c r="T1447" s="21" t="str">
        <f t="array" ref="T1447">IF(OR($L1447="", $M1447=""), "", MAX(IF($L$11:$L$2510=$L1447, $M$11:$M$2510)))</f>
        <v/>
      </c>
      <c r="U1447" s="97"/>
      <c r="W1447" s="26" t="str">
        <f t="shared" si="245"/>
        <v/>
      </c>
      <c r="X1447" s="26" t="str">
        <f t="shared" si="246"/>
        <v/>
      </c>
      <c r="Z1447" s="48" t="str">
        <f>IFERROR(INDEX('Standard Runs'!$E$11:$E$65, MATCH($L1447, 'Standard Runs'!$D$11:$D$65, 0)), "")</f>
        <v/>
      </c>
      <c r="AB1447" s="26" t="str">
        <f t="shared" si="247"/>
        <v/>
      </c>
      <c r="AC1447" s="26" t="str">
        <f t="shared" si="248"/>
        <v/>
      </c>
      <c r="AE1447" s="26" t="str">
        <f t="shared" si="249"/>
        <v/>
      </c>
      <c r="AG1447" s="26" t="str">
        <f>IF($D1447="", "", COUNTIF($D$11:$D$2510, "&gt;"&amp;$D1447)+1+COUNTIF($D$11:$D1447, $D1447)-1)</f>
        <v/>
      </c>
      <c r="AH1447" s="92" t="str">
        <f t="shared" si="250"/>
        <v/>
      </c>
      <c r="AJ1447" s="26" t="str">
        <f t="shared" si="251"/>
        <v/>
      </c>
      <c r="AK1447" s="26" t="str">
        <f t="shared" si="252"/>
        <v/>
      </c>
    </row>
    <row r="1448" spans="1:37" x14ac:dyDescent="0.25">
      <c r="A1448" s="97"/>
      <c r="B1448" s="26" t="str">
        <f t="shared" si="242"/>
        <v/>
      </c>
      <c r="C1448" s="97"/>
      <c r="D1448" s="123"/>
      <c r="E1448" s="124"/>
      <c r="F1448" s="125"/>
      <c r="G1448" s="97"/>
      <c r="H1448" s="24" t="str">
        <f>IF($E1448="", "", IFERROR(ROUND($E1448*INDEX('Intro &amp; Setup'!$BY$8:$BY$9, MATCH($E$8, 'Intro &amp; Setup'!$BX$8:$BX$9, 0)), 2), ""))</f>
        <v/>
      </c>
      <c r="I1448" s="18" t="str">
        <f>IF(OR($E1448="", $F1448=""), "", IF($E$8='Intro &amp; Setup'!$BX$9, $F1448/$E1448, IF($H$8='Intro &amp; Setup'!$BX$9, $F1448/$H1448, "")))</f>
        <v/>
      </c>
      <c r="J1448" s="21" t="str">
        <f>IF(OR($E1448="", $F1448=""), "", IF($E$8='Intro &amp; Setup'!$BX$8, $F1448/$E1448, IF($H$8='Intro &amp; Setup'!$BX$8, $F1448/$H1448, "")))</f>
        <v/>
      </c>
      <c r="K1448" s="97"/>
      <c r="L1448" s="42" t="str">
        <f t="array" ref="L1448">IF($W1448="", "", IFERROR(INDEX('Standard Runs'!$D$11:$D$65, MATCH(1, ('Standard Runs'!$F$11:$F$65&lt;=E1448)*('Standard Runs'!$G$11:$G$65&gt;=E1448), 0)), ""))</f>
        <v/>
      </c>
      <c r="M1448" s="45" t="str">
        <f t="shared" si="243"/>
        <v/>
      </c>
      <c r="N1448" s="97"/>
      <c r="O1448" s="52" t="str">
        <f t="shared" si="244"/>
        <v/>
      </c>
      <c r="P1448" s="53" t="str">
        <f>IF(OR($L1448="", $M1448=""), "", COUNTIFS($L$11:$L$2510, $L1448, $M$11:$M$2510, "&lt;"&amp;$M1448)+1+COUNTIFS($L$11:$L1448, $L1448, $M$11:$M1448, $M1448)-1)</f>
        <v/>
      </c>
      <c r="Q1448" s="97"/>
      <c r="R1448" s="57" t="str">
        <f t="array" ref="R1448">IF(OR($L1448="", $M1448=""), "", MIN(IF($L$11:$L$2510=$L1448, $M$11:$M$2510)))</f>
        <v/>
      </c>
      <c r="S1448" s="18" t="str">
        <f t="array" ref="S1448">IF(OR($L1448="", $M1448=""), "", AVERAGEIF($L$11:$L$2510, $L1448, $M$11:$M$2510))</f>
        <v/>
      </c>
      <c r="T1448" s="21" t="str">
        <f t="array" ref="T1448">IF(OR($L1448="", $M1448=""), "", MAX(IF($L$11:$L$2510=$L1448, $M$11:$M$2510)))</f>
        <v/>
      </c>
      <c r="U1448" s="97"/>
      <c r="W1448" s="26" t="str">
        <f t="shared" si="245"/>
        <v/>
      </c>
      <c r="X1448" s="26" t="str">
        <f t="shared" si="246"/>
        <v/>
      </c>
      <c r="Z1448" s="48" t="str">
        <f>IFERROR(INDEX('Standard Runs'!$E$11:$E$65, MATCH($L1448, 'Standard Runs'!$D$11:$D$65, 0)), "")</f>
        <v/>
      </c>
      <c r="AB1448" s="26" t="str">
        <f t="shared" si="247"/>
        <v/>
      </c>
      <c r="AC1448" s="26" t="str">
        <f t="shared" si="248"/>
        <v/>
      </c>
      <c r="AE1448" s="26" t="str">
        <f t="shared" si="249"/>
        <v/>
      </c>
      <c r="AG1448" s="26" t="str">
        <f>IF($D1448="", "", COUNTIF($D$11:$D$2510, "&gt;"&amp;$D1448)+1+COUNTIF($D$11:$D1448, $D1448)-1)</f>
        <v/>
      </c>
      <c r="AH1448" s="92" t="str">
        <f t="shared" si="250"/>
        <v/>
      </c>
      <c r="AJ1448" s="26" t="str">
        <f t="shared" si="251"/>
        <v/>
      </c>
      <c r="AK1448" s="26" t="str">
        <f t="shared" si="252"/>
        <v/>
      </c>
    </row>
    <row r="1449" spans="1:37" x14ac:dyDescent="0.25">
      <c r="A1449" s="97"/>
      <c r="B1449" s="26" t="str">
        <f t="shared" si="242"/>
        <v/>
      </c>
      <c r="C1449" s="97"/>
      <c r="D1449" s="123"/>
      <c r="E1449" s="124"/>
      <c r="F1449" s="125"/>
      <c r="G1449" s="97"/>
      <c r="H1449" s="24" t="str">
        <f>IF($E1449="", "", IFERROR(ROUND($E1449*INDEX('Intro &amp; Setup'!$BY$8:$BY$9, MATCH($E$8, 'Intro &amp; Setup'!$BX$8:$BX$9, 0)), 2), ""))</f>
        <v/>
      </c>
      <c r="I1449" s="18" t="str">
        <f>IF(OR($E1449="", $F1449=""), "", IF($E$8='Intro &amp; Setup'!$BX$9, $F1449/$E1449, IF($H$8='Intro &amp; Setup'!$BX$9, $F1449/$H1449, "")))</f>
        <v/>
      </c>
      <c r="J1449" s="21" t="str">
        <f>IF(OR($E1449="", $F1449=""), "", IF($E$8='Intro &amp; Setup'!$BX$8, $F1449/$E1449, IF($H$8='Intro &amp; Setup'!$BX$8, $F1449/$H1449, "")))</f>
        <v/>
      </c>
      <c r="K1449" s="97"/>
      <c r="L1449" s="42" t="str">
        <f t="array" ref="L1449">IF($W1449="", "", IFERROR(INDEX('Standard Runs'!$D$11:$D$65, MATCH(1, ('Standard Runs'!$F$11:$F$65&lt;=E1449)*('Standard Runs'!$G$11:$G$65&gt;=E1449), 0)), ""))</f>
        <v/>
      </c>
      <c r="M1449" s="45" t="str">
        <f t="shared" si="243"/>
        <v/>
      </c>
      <c r="N1449" s="97"/>
      <c r="O1449" s="52" t="str">
        <f t="shared" si="244"/>
        <v/>
      </c>
      <c r="P1449" s="53" t="str">
        <f>IF(OR($L1449="", $M1449=""), "", COUNTIFS($L$11:$L$2510, $L1449, $M$11:$M$2510, "&lt;"&amp;$M1449)+1+COUNTIFS($L$11:$L1449, $L1449, $M$11:$M1449, $M1449)-1)</f>
        <v/>
      </c>
      <c r="Q1449" s="97"/>
      <c r="R1449" s="57" t="str">
        <f t="array" ref="R1449">IF(OR($L1449="", $M1449=""), "", MIN(IF($L$11:$L$2510=$L1449, $M$11:$M$2510)))</f>
        <v/>
      </c>
      <c r="S1449" s="18" t="str">
        <f t="array" ref="S1449">IF(OR($L1449="", $M1449=""), "", AVERAGEIF($L$11:$L$2510, $L1449, $M$11:$M$2510))</f>
        <v/>
      </c>
      <c r="T1449" s="21" t="str">
        <f t="array" ref="T1449">IF(OR($L1449="", $M1449=""), "", MAX(IF($L$11:$L$2510=$L1449, $M$11:$M$2510)))</f>
        <v/>
      </c>
      <c r="U1449" s="97"/>
      <c r="W1449" s="26" t="str">
        <f t="shared" si="245"/>
        <v/>
      </c>
      <c r="X1449" s="26" t="str">
        <f t="shared" si="246"/>
        <v/>
      </c>
      <c r="Z1449" s="48" t="str">
        <f>IFERROR(INDEX('Standard Runs'!$E$11:$E$65, MATCH($L1449, 'Standard Runs'!$D$11:$D$65, 0)), "")</f>
        <v/>
      </c>
      <c r="AB1449" s="26" t="str">
        <f t="shared" si="247"/>
        <v/>
      </c>
      <c r="AC1449" s="26" t="str">
        <f t="shared" si="248"/>
        <v/>
      </c>
      <c r="AE1449" s="26" t="str">
        <f t="shared" si="249"/>
        <v/>
      </c>
      <c r="AG1449" s="26" t="str">
        <f>IF($D1449="", "", COUNTIF($D$11:$D$2510, "&gt;"&amp;$D1449)+1+COUNTIF($D$11:$D1449, $D1449)-1)</f>
        <v/>
      </c>
      <c r="AH1449" s="92" t="str">
        <f t="shared" si="250"/>
        <v/>
      </c>
      <c r="AJ1449" s="26" t="str">
        <f t="shared" si="251"/>
        <v/>
      </c>
      <c r="AK1449" s="26" t="str">
        <f t="shared" si="252"/>
        <v/>
      </c>
    </row>
    <row r="1450" spans="1:37" x14ac:dyDescent="0.25">
      <c r="A1450" s="97"/>
      <c r="B1450" s="26" t="str">
        <f t="shared" si="242"/>
        <v/>
      </c>
      <c r="C1450" s="97"/>
      <c r="D1450" s="123"/>
      <c r="E1450" s="124"/>
      <c r="F1450" s="125"/>
      <c r="G1450" s="97"/>
      <c r="H1450" s="24" t="str">
        <f>IF($E1450="", "", IFERROR(ROUND($E1450*INDEX('Intro &amp; Setup'!$BY$8:$BY$9, MATCH($E$8, 'Intro &amp; Setup'!$BX$8:$BX$9, 0)), 2), ""))</f>
        <v/>
      </c>
      <c r="I1450" s="18" t="str">
        <f>IF(OR($E1450="", $F1450=""), "", IF($E$8='Intro &amp; Setup'!$BX$9, $F1450/$E1450, IF($H$8='Intro &amp; Setup'!$BX$9, $F1450/$H1450, "")))</f>
        <v/>
      </c>
      <c r="J1450" s="21" t="str">
        <f>IF(OR($E1450="", $F1450=""), "", IF($E$8='Intro &amp; Setup'!$BX$8, $F1450/$E1450, IF($H$8='Intro &amp; Setup'!$BX$8, $F1450/$H1450, "")))</f>
        <v/>
      </c>
      <c r="K1450" s="97"/>
      <c r="L1450" s="42" t="str">
        <f t="array" ref="L1450">IF($W1450="", "", IFERROR(INDEX('Standard Runs'!$D$11:$D$65, MATCH(1, ('Standard Runs'!$F$11:$F$65&lt;=E1450)*('Standard Runs'!$G$11:$G$65&gt;=E1450), 0)), ""))</f>
        <v/>
      </c>
      <c r="M1450" s="45" t="str">
        <f t="shared" si="243"/>
        <v/>
      </c>
      <c r="N1450" s="97"/>
      <c r="O1450" s="52" t="str">
        <f t="shared" si="244"/>
        <v/>
      </c>
      <c r="P1450" s="53" t="str">
        <f>IF(OR($L1450="", $M1450=""), "", COUNTIFS($L$11:$L$2510, $L1450, $M$11:$M$2510, "&lt;"&amp;$M1450)+1+COUNTIFS($L$11:$L1450, $L1450, $M$11:$M1450, $M1450)-1)</f>
        <v/>
      </c>
      <c r="Q1450" s="97"/>
      <c r="R1450" s="57" t="str">
        <f t="array" ref="R1450">IF(OR($L1450="", $M1450=""), "", MIN(IF($L$11:$L$2510=$L1450, $M$11:$M$2510)))</f>
        <v/>
      </c>
      <c r="S1450" s="18" t="str">
        <f t="array" ref="S1450">IF(OR($L1450="", $M1450=""), "", AVERAGEIF($L$11:$L$2510, $L1450, $M$11:$M$2510))</f>
        <v/>
      </c>
      <c r="T1450" s="21" t="str">
        <f t="array" ref="T1450">IF(OR($L1450="", $M1450=""), "", MAX(IF($L$11:$L$2510=$L1450, $M$11:$M$2510)))</f>
        <v/>
      </c>
      <c r="U1450" s="97"/>
      <c r="W1450" s="26" t="str">
        <f t="shared" si="245"/>
        <v/>
      </c>
      <c r="X1450" s="26" t="str">
        <f t="shared" si="246"/>
        <v/>
      </c>
      <c r="Z1450" s="48" t="str">
        <f>IFERROR(INDEX('Standard Runs'!$E$11:$E$65, MATCH($L1450, 'Standard Runs'!$D$11:$D$65, 0)), "")</f>
        <v/>
      </c>
      <c r="AB1450" s="26" t="str">
        <f t="shared" si="247"/>
        <v/>
      </c>
      <c r="AC1450" s="26" t="str">
        <f t="shared" si="248"/>
        <v/>
      </c>
      <c r="AE1450" s="26" t="str">
        <f t="shared" si="249"/>
        <v/>
      </c>
      <c r="AG1450" s="26" t="str">
        <f>IF($D1450="", "", COUNTIF($D$11:$D$2510, "&gt;"&amp;$D1450)+1+COUNTIF($D$11:$D1450, $D1450)-1)</f>
        <v/>
      </c>
      <c r="AH1450" s="92" t="str">
        <f t="shared" si="250"/>
        <v/>
      </c>
      <c r="AJ1450" s="26" t="str">
        <f t="shared" si="251"/>
        <v/>
      </c>
      <c r="AK1450" s="26" t="str">
        <f t="shared" si="252"/>
        <v/>
      </c>
    </row>
    <row r="1451" spans="1:37" x14ac:dyDescent="0.25">
      <c r="A1451" s="97"/>
      <c r="B1451" s="26" t="str">
        <f t="shared" si="242"/>
        <v/>
      </c>
      <c r="C1451" s="97"/>
      <c r="D1451" s="123"/>
      <c r="E1451" s="124"/>
      <c r="F1451" s="125"/>
      <c r="G1451" s="97"/>
      <c r="H1451" s="24" t="str">
        <f>IF($E1451="", "", IFERROR(ROUND($E1451*INDEX('Intro &amp; Setup'!$BY$8:$BY$9, MATCH($E$8, 'Intro &amp; Setup'!$BX$8:$BX$9, 0)), 2), ""))</f>
        <v/>
      </c>
      <c r="I1451" s="18" t="str">
        <f>IF(OR($E1451="", $F1451=""), "", IF($E$8='Intro &amp; Setup'!$BX$9, $F1451/$E1451, IF($H$8='Intro &amp; Setup'!$BX$9, $F1451/$H1451, "")))</f>
        <v/>
      </c>
      <c r="J1451" s="21" t="str">
        <f>IF(OR($E1451="", $F1451=""), "", IF($E$8='Intro &amp; Setup'!$BX$8, $F1451/$E1451, IF($H$8='Intro &amp; Setup'!$BX$8, $F1451/$H1451, "")))</f>
        <v/>
      </c>
      <c r="K1451" s="97"/>
      <c r="L1451" s="42" t="str">
        <f t="array" ref="L1451">IF($W1451="", "", IFERROR(INDEX('Standard Runs'!$D$11:$D$65, MATCH(1, ('Standard Runs'!$F$11:$F$65&lt;=E1451)*('Standard Runs'!$G$11:$G$65&gt;=E1451), 0)), ""))</f>
        <v/>
      </c>
      <c r="M1451" s="45" t="str">
        <f t="shared" si="243"/>
        <v/>
      </c>
      <c r="N1451" s="97"/>
      <c r="O1451" s="52" t="str">
        <f t="shared" si="244"/>
        <v/>
      </c>
      <c r="P1451" s="53" t="str">
        <f>IF(OR($L1451="", $M1451=""), "", COUNTIFS($L$11:$L$2510, $L1451, $M$11:$M$2510, "&lt;"&amp;$M1451)+1+COUNTIFS($L$11:$L1451, $L1451, $M$11:$M1451, $M1451)-1)</f>
        <v/>
      </c>
      <c r="Q1451" s="97"/>
      <c r="R1451" s="57" t="str">
        <f t="array" ref="R1451">IF(OR($L1451="", $M1451=""), "", MIN(IF($L$11:$L$2510=$L1451, $M$11:$M$2510)))</f>
        <v/>
      </c>
      <c r="S1451" s="18" t="str">
        <f t="array" ref="S1451">IF(OR($L1451="", $M1451=""), "", AVERAGEIF($L$11:$L$2510, $L1451, $M$11:$M$2510))</f>
        <v/>
      </c>
      <c r="T1451" s="21" t="str">
        <f t="array" ref="T1451">IF(OR($L1451="", $M1451=""), "", MAX(IF($L$11:$L$2510=$L1451, $M$11:$M$2510)))</f>
        <v/>
      </c>
      <c r="U1451" s="97"/>
      <c r="W1451" s="26" t="str">
        <f t="shared" si="245"/>
        <v/>
      </c>
      <c r="X1451" s="26" t="str">
        <f t="shared" si="246"/>
        <v/>
      </c>
      <c r="Z1451" s="48" t="str">
        <f>IFERROR(INDEX('Standard Runs'!$E$11:$E$65, MATCH($L1451, 'Standard Runs'!$D$11:$D$65, 0)), "")</f>
        <v/>
      </c>
      <c r="AB1451" s="26" t="str">
        <f t="shared" si="247"/>
        <v/>
      </c>
      <c r="AC1451" s="26" t="str">
        <f t="shared" si="248"/>
        <v/>
      </c>
      <c r="AE1451" s="26" t="str">
        <f t="shared" si="249"/>
        <v/>
      </c>
      <c r="AG1451" s="26" t="str">
        <f>IF($D1451="", "", COUNTIF($D$11:$D$2510, "&gt;"&amp;$D1451)+1+COUNTIF($D$11:$D1451, $D1451)-1)</f>
        <v/>
      </c>
      <c r="AH1451" s="92" t="str">
        <f t="shared" si="250"/>
        <v/>
      </c>
      <c r="AJ1451" s="26" t="str">
        <f t="shared" si="251"/>
        <v/>
      </c>
      <c r="AK1451" s="26" t="str">
        <f t="shared" si="252"/>
        <v/>
      </c>
    </row>
    <row r="1452" spans="1:37" x14ac:dyDescent="0.25">
      <c r="A1452" s="97"/>
      <c r="B1452" s="26" t="str">
        <f t="shared" si="242"/>
        <v/>
      </c>
      <c r="C1452" s="97"/>
      <c r="D1452" s="123"/>
      <c r="E1452" s="124"/>
      <c r="F1452" s="125"/>
      <c r="G1452" s="97"/>
      <c r="H1452" s="24" t="str">
        <f>IF($E1452="", "", IFERROR(ROUND($E1452*INDEX('Intro &amp; Setup'!$BY$8:$BY$9, MATCH($E$8, 'Intro &amp; Setup'!$BX$8:$BX$9, 0)), 2), ""))</f>
        <v/>
      </c>
      <c r="I1452" s="18" t="str">
        <f>IF(OR($E1452="", $F1452=""), "", IF($E$8='Intro &amp; Setup'!$BX$9, $F1452/$E1452, IF($H$8='Intro &amp; Setup'!$BX$9, $F1452/$H1452, "")))</f>
        <v/>
      </c>
      <c r="J1452" s="21" t="str">
        <f>IF(OR($E1452="", $F1452=""), "", IF($E$8='Intro &amp; Setup'!$BX$8, $F1452/$E1452, IF($H$8='Intro &amp; Setup'!$BX$8, $F1452/$H1452, "")))</f>
        <v/>
      </c>
      <c r="K1452" s="97"/>
      <c r="L1452" s="42" t="str">
        <f t="array" ref="L1452">IF($W1452="", "", IFERROR(INDEX('Standard Runs'!$D$11:$D$65, MATCH(1, ('Standard Runs'!$F$11:$F$65&lt;=E1452)*('Standard Runs'!$G$11:$G$65&gt;=E1452), 0)), ""))</f>
        <v/>
      </c>
      <c r="M1452" s="45" t="str">
        <f t="shared" si="243"/>
        <v/>
      </c>
      <c r="N1452" s="97"/>
      <c r="O1452" s="52" t="str">
        <f t="shared" si="244"/>
        <v/>
      </c>
      <c r="P1452" s="53" t="str">
        <f>IF(OR($L1452="", $M1452=""), "", COUNTIFS($L$11:$L$2510, $L1452, $M$11:$M$2510, "&lt;"&amp;$M1452)+1+COUNTIFS($L$11:$L1452, $L1452, $M$11:$M1452, $M1452)-1)</f>
        <v/>
      </c>
      <c r="Q1452" s="97"/>
      <c r="R1452" s="57" t="str">
        <f t="array" ref="R1452">IF(OR($L1452="", $M1452=""), "", MIN(IF($L$11:$L$2510=$L1452, $M$11:$M$2510)))</f>
        <v/>
      </c>
      <c r="S1452" s="18" t="str">
        <f t="array" ref="S1452">IF(OR($L1452="", $M1452=""), "", AVERAGEIF($L$11:$L$2510, $L1452, $M$11:$M$2510))</f>
        <v/>
      </c>
      <c r="T1452" s="21" t="str">
        <f t="array" ref="T1452">IF(OR($L1452="", $M1452=""), "", MAX(IF($L$11:$L$2510=$L1452, $M$11:$M$2510)))</f>
        <v/>
      </c>
      <c r="U1452" s="97"/>
      <c r="W1452" s="26" t="str">
        <f t="shared" si="245"/>
        <v/>
      </c>
      <c r="X1452" s="26" t="str">
        <f t="shared" si="246"/>
        <v/>
      </c>
      <c r="Z1452" s="48" t="str">
        <f>IFERROR(INDEX('Standard Runs'!$E$11:$E$65, MATCH($L1452, 'Standard Runs'!$D$11:$D$65, 0)), "")</f>
        <v/>
      </c>
      <c r="AB1452" s="26" t="str">
        <f t="shared" si="247"/>
        <v/>
      </c>
      <c r="AC1452" s="26" t="str">
        <f t="shared" si="248"/>
        <v/>
      </c>
      <c r="AE1452" s="26" t="str">
        <f t="shared" si="249"/>
        <v/>
      </c>
      <c r="AG1452" s="26" t="str">
        <f>IF($D1452="", "", COUNTIF($D$11:$D$2510, "&gt;"&amp;$D1452)+1+COUNTIF($D$11:$D1452, $D1452)-1)</f>
        <v/>
      </c>
      <c r="AH1452" s="92" t="str">
        <f t="shared" si="250"/>
        <v/>
      </c>
      <c r="AJ1452" s="26" t="str">
        <f t="shared" si="251"/>
        <v/>
      </c>
      <c r="AK1452" s="26" t="str">
        <f t="shared" si="252"/>
        <v/>
      </c>
    </row>
    <row r="1453" spans="1:37" x14ac:dyDescent="0.25">
      <c r="A1453" s="97"/>
      <c r="B1453" s="26" t="str">
        <f t="shared" si="242"/>
        <v/>
      </c>
      <c r="C1453" s="97"/>
      <c r="D1453" s="123"/>
      <c r="E1453" s="124"/>
      <c r="F1453" s="125"/>
      <c r="G1453" s="97"/>
      <c r="H1453" s="24" t="str">
        <f>IF($E1453="", "", IFERROR(ROUND($E1453*INDEX('Intro &amp; Setup'!$BY$8:$BY$9, MATCH($E$8, 'Intro &amp; Setup'!$BX$8:$BX$9, 0)), 2), ""))</f>
        <v/>
      </c>
      <c r="I1453" s="18" t="str">
        <f>IF(OR($E1453="", $F1453=""), "", IF($E$8='Intro &amp; Setup'!$BX$9, $F1453/$E1453, IF($H$8='Intro &amp; Setup'!$BX$9, $F1453/$H1453, "")))</f>
        <v/>
      </c>
      <c r="J1453" s="21" t="str">
        <f>IF(OR($E1453="", $F1453=""), "", IF($E$8='Intro &amp; Setup'!$BX$8, $F1453/$E1453, IF($H$8='Intro &amp; Setup'!$BX$8, $F1453/$H1453, "")))</f>
        <v/>
      </c>
      <c r="K1453" s="97"/>
      <c r="L1453" s="42" t="str">
        <f t="array" ref="L1453">IF($W1453="", "", IFERROR(INDEX('Standard Runs'!$D$11:$D$65, MATCH(1, ('Standard Runs'!$F$11:$F$65&lt;=E1453)*('Standard Runs'!$G$11:$G$65&gt;=E1453), 0)), ""))</f>
        <v/>
      </c>
      <c r="M1453" s="45" t="str">
        <f t="shared" si="243"/>
        <v/>
      </c>
      <c r="N1453" s="97"/>
      <c r="O1453" s="52" t="str">
        <f t="shared" si="244"/>
        <v/>
      </c>
      <c r="P1453" s="53" t="str">
        <f>IF(OR($L1453="", $M1453=""), "", COUNTIFS($L$11:$L$2510, $L1453, $M$11:$M$2510, "&lt;"&amp;$M1453)+1+COUNTIFS($L$11:$L1453, $L1453, $M$11:$M1453, $M1453)-1)</f>
        <v/>
      </c>
      <c r="Q1453" s="97"/>
      <c r="R1453" s="57" t="str">
        <f t="array" ref="R1453">IF(OR($L1453="", $M1453=""), "", MIN(IF($L$11:$L$2510=$L1453, $M$11:$M$2510)))</f>
        <v/>
      </c>
      <c r="S1453" s="18" t="str">
        <f t="array" ref="S1453">IF(OR($L1453="", $M1453=""), "", AVERAGEIF($L$11:$L$2510, $L1453, $M$11:$M$2510))</f>
        <v/>
      </c>
      <c r="T1453" s="21" t="str">
        <f t="array" ref="T1453">IF(OR($L1453="", $M1453=""), "", MAX(IF($L$11:$L$2510=$L1453, $M$11:$M$2510)))</f>
        <v/>
      </c>
      <c r="U1453" s="97"/>
      <c r="W1453" s="26" t="str">
        <f t="shared" si="245"/>
        <v/>
      </c>
      <c r="X1453" s="26" t="str">
        <f t="shared" si="246"/>
        <v/>
      </c>
      <c r="Z1453" s="48" t="str">
        <f>IFERROR(INDEX('Standard Runs'!$E$11:$E$65, MATCH($L1453, 'Standard Runs'!$D$11:$D$65, 0)), "")</f>
        <v/>
      </c>
      <c r="AB1453" s="26" t="str">
        <f t="shared" si="247"/>
        <v/>
      </c>
      <c r="AC1453" s="26" t="str">
        <f t="shared" si="248"/>
        <v/>
      </c>
      <c r="AE1453" s="26" t="str">
        <f t="shared" si="249"/>
        <v/>
      </c>
      <c r="AG1453" s="26" t="str">
        <f>IF($D1453="", "", COUNTIF($D$11:$D$2510, "&gt;"&amp;$D1453)+1+COUNTIF($D$11:$D1453, $D1453)-1)</f>
        <v/>
      </c>
      <c r="AH1453" s="92" t="str">
        <f t="shared" si="250"/>
        <v/>
      </c>
      <c r="AJ1453" s="26" t="str">
        <f t="shared" si="251"/>
        <v/>
      </c>
      <c r="AK1453" s="26" t="str">
        <f t="shared" si="252"/>
        <v/>
      </c>
    </row>
    <row r="1454" spans="1:37" x14ac:dyDescent="0.25">
      <c r="A1454" s="97"/>
      <c r="B1454" s="26" t="str">
        <f t="shared" si="242"/>
        <v/>
      </c>
      <c r="C1454" s="97"/>
      <c r="D1454" s="123"/>
      <c r="E1454" s="124"/>
      <c r="F1454" s="125"/>
      <c r="G1454" s="97"/>
      <c r="H1454" s="24" t="str">
        <f>IF($E1454="", "", IFERROR(ROUND($E1454*INDEX('Intro &amp; Setup'!$BY$8:$BY$9, MATCH($E$8, 'Intro &amp; Setup'!$BX$8:$BX$9, 0)), 2), ""))</f>
        <v/>
      </c>
      <c r="I1454" s="18" t="str">
        <f>IF(OR($E1454="", $F1454=""), "", IF($E$8='Intro &amp; Setup'!$BX$9, $F1454/$E1454, IF($H$8='Intro &amp; Setup'!$BX$9, $F1454/$H1454, "")))</f>
        <v/>
      </c>
      <c r="J1454" s="21" t="str">
        <f>IF(OR($E1454="", $F1454=""), "", IF($E$8='Intro &amp; Setup'!$BX$8, $F1454/$E1454, IF($H$8='Intro &amp; Setup'!$BX$8, $F1454/$H1454, "")))</f>
        <v/>
      </c>
      <c r="K1454" s="97"/>
      <c r="L1454" s="42" t="str">
        <f t="array" ref="L1454">IF($W1454="", "", IFERROR(INDEX('Standard Runs'!$D$11:$D$65, MATCH(1, ('Standard Runs'!$F$11:$F$65&lt;=E1454)*('Standard Runs'!$G$11:$G$65&gt;=E1454), 0)), ""))</f>
        <v/>
      </c>
      <c r="M1454" s="45" t="str">
        <f t="shared" si="243"/>
        <v/>
      </c>
      <c r="N1454" s="97"/>
      <c r="O1454" s="52" t="str">
        <f t="shared" si="244"/>
        <v/>
      </c>
      <c r="P1454" s="53" t="str">
        <f>IF(OR($L1454="", $M1454=""), "", COUNTIFS($L$11:$L$2510, $L1454, $M$11:$M$2510, "&lt;"&amp;$M1454)+1+COUNTIFS($L$11:$L1454, $L1454, $M$11:$M1454, $M1454)-1)</f>
        <v/>
      </c>
      <c r="Q1454" s="97"/>
      <c r="R1454" s="57" t="str">
        <f t="array" ref="R1454">IF(OR($L1454="", $M1454=""), "", MIN(IF($L$11:$L$2510=$L1454, $M$11:$M$2510)))</f>
        <v/>
      </c>
      <c r="S1454" s="18" t="str">
        <f t="array" ref="S1454">IF(OR($L1454="", $M1454=""), "", AVERAGEIF($L$11:$L$2510, $L1454, $M$11:$M$2510))</f>
        <v/>
      </c>
      <c r="T1454" s="21" t="str">
        <f t="array" ref="T1454">IF(OR($L1454="", $M1454=""), "", MAX(IF($L$11:$L$2510=$L1454, $M$11:$M$2510)))</f>
        <v/>
      </c>
      <c r="U1454" s="97"/>
      <c r="W1454" s="26" t="str">
        <f t="shared" si="245"/>
        <v/>
      </c>
      <c r="X1454" s="26" t="str">
        <f t="shared" si="246"/>
        <v/>
      </c>
      <c r="Z1454" s="48" t="str">
        <f>IFERROR(INDEX('Standard Runs'!$E$11:$E$65, MATCH($L1454, 'Standard Runs'!$D$11:$D$65, 0)), "")</f>
        <v/>
      </c>
      <c r="AB1454" s="26" t="str">
        <f t="shared" si="247"/>
        <v/>
      </c>
      <c r="AC1454" s="26" t="str">
        <f t="shared" si="248"/>
        <v/>
      </c>
      <c r="AE1454" s="26" t="str">
        <f t="shared" si="249"/>
        <v/>
      </c>
      <c r="AG1454" s="26" t="str">
        <f>IF($D1454="", "", COUNTIF($D$11:$D$2510, "&gt;"&amp;$D1454)+1+COUNTIF($D$11:$D1454, $D1454)-1)</f>
        <v/>
      </c>
      <c r="AH1454" s="92" t="str">
        <f t="shared" si="250"/>
        <v/>
      </c>
      <c r="AJ1454" s="26" t="str">
        <f t="shared" si="251"/>
        <v/>
      </c>
      <c r="AK1454" s="26" t="str">
        <f t="shared" si="252"/>
        <v/>
      </c>
    </row>
    <row r="1455" spans="1:37" x14ac:dyDescent="0.25">
      <c r="A1455" s="97"/>
      <c r="B1455" s="26" t="str">
        <f t="shared" si="242"/>
        <v/>
      </c>
      <c r="C1455" s="97"/>
      <c r="D1455" s="123"/>
      <c r="E1455" s="124"/>
      <c r="F1455" s="125"/>
      <c r="G1455" s="97"/>
      <c r="H1455" s="24" t="str">
        <f>IF($E1455="", "", IFERROR(ROUND($E1455*INDEX('Intro &amp; Setup'!$BY$8:$BY$9, MATCH($E$8, 'Intro &amp; Setup'!$BX$8:$BX$9, 0)), 2), ""))</f>
        <v/>
      </c>
      <c r="I1455" s="18" t="str">
        <f>IF(OR($E1455="", $F1455=""), "", IF($E$8='Intro &amp; Setup'!$BX$9, $F1455/$E1455, IF($H$8='Intro &amp; Setup'!$BX$9, $F1455/$H1455, "")))</f>
        <v/>
      </c>
      <c r="J1455" s="21" t="str">
        <f>IF(OR($E1455="", $F1455=""), "", IF($E$8='Intro &amp; Setup'!$BX$8, $F1455/$E1455, IF($H$8='Intro &amp; Setup'!$BX$8, $F1455/$H1455, "")))</f>
        <v/>
      </c>
      <c r="K1455" s="97"/>
      <c r="L1455" s="42" t="str">
        <f t="array" ref="L1455">IF($W1455="", "", IFERROR(INDEX('Standard Runs'!$D$11:$D$65, MATCH(1, ('Standard Runs'!$F$11:$F$65&lt;=E1455)*('Standard Runs'!$G$11:$G$65&gt;=E1455), 0)), ""))</f>
        <v/>
      </c>
      <c r="M1455" s="45" t="str">
        <f t="shared" si="243"/>
        <v/>
      </c>
      <c r="N1455" s="97"/>
      <c r="O1455" s="52" t="str">
        <f t="shared" si="244"/>
        <v/>
      </c>
      <c r="P1455" s="53" t="str">
        <f>IF(OR($L1455="", $M1455=""), "", COUNTIFS($L$11:$L$2510, $L1455, $M$11:$M$2510, "&lt;"&amp;$M1455)+1+COUNTIFS($L$11:$L1455, $L1455, $M$11:$M1455, $M1455)-1)</f>
        <v/>
      </c>
      <c r="Q1455" s="97"/>
      <c r="R1455" s="57" t="str">
        <f t="array" ref="R1455">IF(OR($L1455="", $M1455=""), "", MIN(IF($L$11:$L$2510=$L1455, $M$11:$M$2510)))</f>
        <v/>
      </c>
      <c r="S1455" s="18" t="str">
        <f t="array" ref="S1455">IF(OR($L1455="", $M1455=""), "", AVERAGEIF($L$11:$L$2510, $L1455, $M$11:$M$2510))</f>
        <v/>
      </c>
      <c r="T1455" s="21" t="str">
        <f t="array" ref="T1455">IF(OR($L1455="", $M1455=""), "", MAX(IF($L$11:$L$2510=$L1455, $M$11:$M$2510)))</f>
        <v/>
      </c>
      <c r="U1455" s="97"/>
      <c r="W1455" s="26" t="str">
        <f t="shared" si="245"/>
        <v/>
      </c>
      <c r="X1455" s="26" t="str">
        <f t="shared" si="246"/>
        <v/>
      </c>
      <c r="Z1455" s="48" t="str">
        <f>IFERROR(INDEX('Standard Runs'!$E$11:$E$65, MATCH($L1455, 'Standard Runs'!$D$11:$D$65, 0)), "")</f>
        <v/>
      </c>
      <c r="AB1455" s="26" t="str">
        <f t="shared" si="247"/>
        <v/>
      </c>
      <c r="AC1455" s="26" t="str">
        <f t="shared" si="248"/>
        <v/>
      </c>
      <c r="AE1455" s="26" t="str">
        <f t="shared" si="249"/>
        <v/>
      </c>
      <c r="AG1455" s="26" t="str">
        <f>IF($D1455="", "", COUNTIF($D$11:$D$2510, "&gt;"&amp;$D1455)+1+COUNTIF($D$11:$D1455, $D1455)-1)</f>
        <v/>
      </c>
      <c r="AH1455" s="92" t="str">
        <f t="shared" si="250"/>
        <v/>
      </c>
      <c r="AJ1455" s="26" t="str">
        <f t="shared" si="251"/>
        <v/>
      </c>
      <c r="AK1455" s="26" t="str">
        <f t="shared" si="252"/>
        <v/>
      </c>
    </row>
    <row r="1456" spans="1:37" x14ac:dyDescent="0.25">
      <c r="A1456" s="97"/>
      <c r="B1456" s="26" t="str">
        <f t="shared" si="242"/>
        <v/>
      </c>
      <c r="C1456" s="97"/>
      <c r="D1456" s="123"/>
      <c r="E1456" s="124"/>
      <c r="F1456" s="125"/>
      <c r="G1456" s="97"/>
      <c r="H1456" s="24" t="str">
        <f>IF($E1456="", "", IFERROR(ROUND($E1456*INDEX('Intro &amp; Setup'!$BY$8:$BY$9, MATCH($E$8, 'Intro &amp; Setup'!$BX$8:$BX$9, 0)), 2), ""))</f>
        <v/>
      </c>
      <c r="I1456" s="18" t="str">
        <f>IF(OR($E1456="", $F1456=""), "", IF($E$8='Intro &amp; Setup'!$BX$9, $F1456/$E1456, IF($H$8='Intro &amp; Setup'!$BX$9, $F1456/$H1456, "")))</f>
        <v/>
      </c>
      <c r="J1456" s="21" t="str">
        <f>IF(OR($E1456="", $F1456=""), "", IF($E$8='Intro &amp; Setup'!$BX$8, $F1456/$E1456, IF($H$8='Intro &amp; Setup'!$BX$8, $F1456/$H1456, "")))</f>
        <v/>
      </c>
      <c r="K1456" s="97"/>
      <c r="L1456" s="42" t="str">
        <f t="array" ref="L1456">IF($W1456="", "", IFERROR(INDEX('Standard Runs'!$D$11:$D$65, MATCH(1, ('Standard Runs'!$F$11:$F$65&lt;=E1456)*('Standard Runs'!$G$11:$G$65&gt;=E1456), 0)), ""))</f>
        <v/>
      </c>
      <c r="M1456" s="45" t="str">
        <f t="shared" si="243"/>
        <v/>
      </c>
      <c r="N1456" s="97"/>
      <c r="O1456" s="52" t="str">
        <f t="shared" si="244"/>
        <v/>
      </c>
      <c r="P1456" s="53" t="str">
        <f>IF(OR($L1456="", $M1456=""), "", COUNTIFS($L$11:$L$2510, $L1456, $M$11:$M$2510, "&lt;"&amp;$M1456)+1+COUNTIFS($L$11:$L1456, $L1456, $M$11:$M1456, $M1456)-1)</f>
        <v/>
      </c>
      <c r="Q1456" s="97"/>
      <c r="R1456" s="57" t="str">
        <f t="array" ref="R1456">IF(OR($L1456="", $M1456=""), "", MIN(IF($L$11:$L$2510=$L1456, $M$11:$M$2510)))</f>
        <v/>
      </c>
      <c r="S1456" s="18" t="str">
        <f t="array" ref="S1456">IF(OR($L1456="", $M1456=""), "", AVERAGEIF($L$11:$L$2510, $L1456, $M$11:$M$2510))</f>
        <v/>
      </c>
      <c r="T1456" s="21" t="str">
        <f t="array" ref="T1456">IF(OR($L1456="", $M1456=""), "", MAX(IF($L$11:$L$2510=$L1456, $M$11:$M$2510)))</f>
        <v/>
      </c>
      <c r="U1456" s="97"/>
      <c r="W1456" s="26" t="str">
        <f t="shared" si="245"/>
        <v/>
      </c>
      <c r="X1456" s="26" t="str">
        <f t="shared" si="246"/>
        <v/>
      </c>
      <c r="Z1456" s="48" t="str">
        <f>IFERROR(INDEX('Standard Runs'!$E$11:$E$65, MATCH($L1456, 'Standard Runs'!$D$11:$D$65, 0)), "")</f>
        <v/>
      </c>
      <c r="AB1456" s="26" t="str">
        <f t="shared" si="247"/>
        <v/>
      </c>
      <c r="AC1456" s="26" t="str">
        <f t="shared" si="248"/>
        <v/>
      </c>
      <c r="AE1456" s="26" t="str">
        <f t="shared" si="249"/>
        <v/>
      </c>
      <c r="AG1456" s="26" t="str">
        <f>IF($D1456="", "", COUNTIF($D$11:$D$2510, "&gt;"&amp;$D1456)+1+COUNTIF($D$11:$D1456, $D1456)-1)</f>
        <v/>
      </c>
      <c r="AH1456" s="92" t="str">
        <f t="shared" si="250"/>
        <v/>
      </c>
      <c r="AJ1456" s="26" t="str">
        <f t="shared" si="251"/>
        <v/>
      </c>
      <c r="AK1456" s="26" t="str">
        <f t="shared" si="252"/>
        <v/>
      </c>
    </row>
    <row r="1457" spans="1:37" x14ac:dyDescent="0.25">
      <c r="A1457" s="97"/>
      <c r="B1457" s="26" t="str">
        <f t="shared" si="242"/>
        <v/>
      </c>
      <c r="C1457" s="97"/>
      <c r="D1457" s="123"/>
      <c r="E1457" s="124"/>
      <c r="F1457" s="125"/>
      <c r="G1457" s="97"/>
      <c r="H1457" s="24" t="str">
        <f>IF($E1457="", "", IFERROR(ROUND($E1457*INDEX('Intro &amp; Setup'!$BY$8:$BY$9, MATCH($E$8, 'Intro &amp; Setup'!$BX$8:$BX$9, 0)), 2), ""))</f>
        <v/>
      </c>
      <c r="I1457" s="18" t="str">
        <f>IF(OR($E1457="", $F1457=""), "", IF($E$8='Intro &amp; Setup'!$BX$9, $F1457/$E1457, IF($H$8='Intro &amp; Setup'!$BX$9, $F1457/$H1457, "")))</f>
        <v/>
      </c>
      <c r="J1457" s="21" t="str">
        <f>IF(OR($E1457="", $F1457=""), "", IF($E$8='Intro &amp; Setup'!$BX$8, $F1457/$E1457, IF($H$8='Intro &amp; Setup'!$BX$8, $F1457/$H1457, "")))</f>
        <v/>
      </c>
      <c r="K1457" s="97"/>
      <c r="L1457" s="42" t="str">
        <f t="array" ref="L1457">IF($W1457="", "", IFERROR(INDEX('Standard Runs'!$D$11:$D$65, MATCH(1, ('Standard Runs'!$F$11:$F$65&lt;=E1457)*('Standard Runs'!$G$11:$G$65&gt;=E1457), 0)), ""))</f>
        <v/>
      </c>
      <c r="M1457" s="45" t="str">
        <f t="shared" si="243"/>
        <v/>
      </c>
      <c r="N1457" s="97"/>
      <c r="O1457" s="52" t="str">
        <f t="shared" si="244"/>
        <v/>
      </c>
      <c r="P1457" s="53" t="str">
        <f>IF(OR($L1457="", $M1457=""), "", COUNTIFS($L$11:$L$2510, $L1457, $M$11:$M$2510, "&lt;"&amp;$M1457)+1+COUNTIFS($L$11:$L1457, $L1457, $M$11:$M1457, $M1457)-1)</f>
        <v/>
      </c>
      <c r="Q1457" s="97"/>
      <c r="R1457" s="57" t="str">
        <f t="array" ref="R1457">IF(OR($L1457="", $M1457=""), "", MIN(IF($L$11:$L$2510=$L1457, $M$11:$M$2510)))</f>
        <v/>
      </c>
      <c r="S1457" s="18" t="str">
        <f t="array" ref="S1457">IF(OR($L1457="", $M1457=""), "", AVERAGEIF($L$11:$L$2510, $L1457, $M$11:$M$2510))</f>
        <v/>
      </c>
      <c r="T1457" s="21" t="str">
        <f t="array" ref="T1457">IF(OR($L1457="", $M1457=""), "", MAX(IF($L$11:$L$2510=$L1457, $M$11:$M$2510)))</f>
        <v/>
      </c>
      <c r="U1457" s="97"/>
      <c r="W1457" s="26" t="str">
        <f t="shared" si="245"/>
        <v/>
      </c>
      <c r="X1457" s="26" t="str">
        <f t="shared" si="246"/>
        <v/>
      </c>
      <c r="Z1457" s="48" t="str">
        <f>IFERROR(INDEX('Standard Runs'!$E$11:$E$65, MATCH($L1457, 'Standard Runs'!$D$11:$D$65, 0)), "")</f>
        <v/>
      </c>
      <c r="AB1457" s="26" t="str">
        <f t="shared" si="247"/>
        <v/>
      </c>
      <c r="AC1457" s="26" t="str">
        <f t="shared" si="248"/>
        <v/>
      </c>
      <c r="AE1457" s="26" t="str">
        <f t="shared" si="249"/>
        <v/>
      </c>
      <c r="AG1457" s="26" t="str">
        <f>IF($D1457="", "", COUNTIF($D$11:$D$2510, "&gt;"&amp;$D1457)+1+COUNTIF($D$11:$D1457, $D1457)-1)</f>
        <v/>
      </c>
      <c r="AH1457" s="92" t="str">
        <f t="shared" si="250"/>
        <v/>
      </c>
      <c r="AJ1457" s="26" t="str">
        <f t="shared" si="251"/>
        <v/>
      </c>
      <c r="AK1457" s="26" t="str">
        <f t="shared" si="252"/>
        <v/>
      </c>
    </row>
    <row r="1458" spans="1:37" x14ac:dyDescent="0.25">
      <c r="A1458" s="97"/>
      <c r="B1458" s="26" t="str">
        <f t="shared" si="242"/>
        <v/>
      </c>
      <c r="C1458" s="97"/>
      <c r="D1458" s="123"/>
      <c r="E1458" s="124"/>
      <c r="F1458" s="125"/>
      <c r="G1458" s="97"/>
      <c r="H1458" s="24" t="str">
        <f>IF($E1458="", "", IFERROR(ROUND($E1458*INDEX('Intro &amp; Setup'!$BY$8:$BY$9, MATCH($E$8, 'Intro &amp; Setup'!$BX$8:$BX$9, 0)), 2), ""))</f>
        <v/>
      </c>
      <c r="I1458" s="18" t="str">
        <f>IF(OR($E1458="", $F1458=""), "", IF($E$8='Intro &amp; Setup'!$BX$9, $F1458/$E1458, IF($H$8='Intro &amp; Setup'!$BX$9, $F1458/$H1458, "")))</f>
        <v/>
      </c>
      <c r="J1458" s="21" t="str">
        <f>IF(OR($E1458="", $F1458=""), "", IF($E$8='Intro &amp; Setup'!$BX$8, $F1458/$E1458, IF($H$8='Intro &amp; Setup'!$BX$8, $F1458/$H1458, "")))</f>
        <v/>
      </c>
      <c r="K1458" s="97"/>
      <c r="L1458" s="42" t="str">
        <f t="array" ref="L1458">IF($W1458="", "", IFERROR(INDEX('Standard Runs'!$D$11:$D$65, MATCH(1, ('Standard Runs'!$F$11:$F$65&lt;=E1458)*('Standard Runs'!$G$11:$G$65&gt;=E1458), 0)), ""))</f>
        <v/>
      </c>
      <c r="M1458" s="45" t="str">
        <f t="shared" si="243"/>
        <v/>
      </c>
      <c r="N1458" s="97"/>
      <c r="O1458" s="52" t="str">
        <f t="shared" si="244"/>
        <v/>
      </c>
      <c r="P1458" s="53" t="str">
        <f>IF(OR($L1458="", $M1458=""), "", COUNTIFS($L$11:$L$2510, $L1458, $M$11:$M$2510, "&lt;"&amp;$M1458)+1+COUNTIFS($L$11:$L1458, $L1458, $M$11:$M1458, $M1458)-1)</f>
        <v/>
      </c>
      <c r="Q1458" s="97"/>
      <c r="R1458" s="57" t="str">
        <f t="array" ref="R1458">IF(OR($L1458="", $M1458=""), "", MIN(IF($L$11:$L$2510=$L1458, $M$11:$M$2510)))</f>
        <v/>
      </c>
      <c r="S1458" s="18" t="str">
        <f t="array" ref="S1458">IF(OR($L1458="", $M1458=""), "", AVERAGEIF($L$11:$L$2510, $L1458, $M$11:$M$2510))</f>
        <v/>
      </c>
      <c r="T1458" s="21" t="str">
        <f t="array" ref="T1458">IF(OR($L1458="", $M1458=""), "", MAX(IF($L$11:$L$2510=$L1458, $M$11:$M$2510)))</f>
        <v/>
      </c>
      <c r="U1458" s="97"/>
      <c r="W1458" s="26" t="str">
        <f t="shared" si="245"/>
        <v/>
      </c>
      <c r="X1458" s="26" t="str">
        <f t="shared" si="246"/>
        <v/>
      </c>
      <c r="Z1458" s="48" t="str">
        <f>IFERROR(INDEX('Standard Runs'!$E$11:$E$65, MATCH($L1458, 'Standard Runs'!$D$11:$D$65, 0)), "")</f>
        <v/>
      </c>
      <c r="AB1458" s="26" t="str">
        <f t="shared" si="247"/>
        <v/>
      </c>
      <c r="AC1458" s="26" t="str">
        <f t="shared" si="248"/>
        <v/>
      </c>
      <c r="AE1458" s="26" t="str">
        <f t="shared" si="249"/>
        <v/>
      </c>
      <c r="AG1458" s="26" t="str">
        <f>IF($D1458="", "", COUNTIF($D$11:$D$2510, "&gt;"&amp;$D1458)+1+COUNTIF($D$11:$D1458, $D1458)-1)</f>
        <v/>
      </c>
      <c r="AH1458" s="92" t="str">
        <f t="shared" si="250"/>
        <v/>
      </c>
      <c r="AJ1458" s="26" t="str">
        <f t="shared" si="251"/>
        <v/>
      </c>
      <c r="AK1458" s="26" t="str">
        <f t="shared" si="252"/>
        <v/>
      </c>
    </row>
    <row r="1459" spans="1:37" x14ac:dyDescent="0.25">
      <c r="A1459" s="97"/>
      <c r="B1459" s="26" t="str">
        <f t="shared" si="242"/>
        <v/>
      </c>
      <c r="C1459" s="97"/>
      <c r="D1459" s="123"/>
      <c r="E1459" s="124"/>
      <c r="F1459" s="125"/>
      <c r="G1459" s="97"/>
      <c r="H1459" s="24" t="str">
        <f>IF($E1459="", "", IFERROR(ROUND($E1459*INDEX('Intro &amp; Setup'!$BY$8:$BY$9, MATCH($E$8, 'Intro &amp; Setup'!$BX$8:$BX$9, 0)), 2), ""))</f>
        <v/>
      </c>
      <c r="I1459" s="18" t="str">
        <f>IF(OR($E1459="", $F1459=""), "", IF($E$8='Intro &amp; Setup'!$BX$9, $F1459/$E1459, IF($H$8='Intro &amp; Setup'!$BX$9, $F1459/$H1459, "")))</f>
        <v/>
      </c>
      <c r="J1459" s="21" t="str">
        <f>IF(OR($E1459="", $F1459=""), "", IF($E$8='Intro &amp; Setup'!$BX$8, $F1459/$E1459, IF($H$8='Intro &amp; Setup'!$BX$8, $F1459/$H1459, "")))</f>
        <v/>
      </c>
      <c r="K1459" s="97"/>
      <c r="L1459" s="42" t="str">
        <f t="array" ref="L1459">IF($W1459="", "", IFERROR(INDEX('Standard Runs'!$D$11:$D$65, MATCH(1, ('Standard Runs'!$F$11:$F$65&lt;=E1459)*('Standard Runs'!$G$11:$G$65&gt;=E1459), 0)), ""))</f>
        <v/>
      </c>
      <c r="M1459" s="45" t="str">
        <f t="shared" si="243"/>
        <v/>
      </c>
      <c r="N1459" s="97"/>
      <c r="O1459" s="52" t="str">
        <f t="shared" si="244"/>
        <v/>
      </c>
      <c r="P1459" s="53" t="str">
        <f>IF(OR($L1459="", $M1459=""), "", COUNTIFS($L$11:$L$2510, $L1459, $M$11:$M$2510, "&lt;"&amp;$M1459)+1+COUNTIFS($L$11:$L1459, $L1459, $M$11:$M1459, $M1459)-1)</f>
        <v/>
      </c>
      <c r="Q1459" s="97"/>
      <c r="R1459" s="57" t="str">
        <f t="array" ref="R1459">IF(OR($L1459="", $M1459=""), "", MIN(IF($L$11:$L$2510=$L1459, $M$11:$M$2510)))</f>
        <v/>
      </c>
      <c r="S1459" s="18" t="str">
        <f t="array" ref="S1459">IF(OR($L1459="", $M1459=""), "", AVERAGEIF($L$11:$L$2510, $L1459, $M$11:$M$2510))</f>
        <v/>
      </c>
      <c r="T1459" s="21" t="str">
        <f t="array" ref="T1459">IF(OR($L1459="", $M1459=""), "", MAX(IF($L$11:$L$2510=$L1459, $M$11:$M$2510)))</f>
        <v/>
      </c>
      <c r="U1459" s="97"/>
      <c r="W1459" s="26" t="str">
        <f t="shared" si="245"/>
        <v/>
      </c>
      <c r="X1459" s="26" t="str">
        <f t="shared" si="246"/>
        <v/>
      </c>
      <c r="Z1459" s="48" t="str">
        <f>IFERROR(INDEX('Standard Runs'!$E$11:$E$65, MATCH($L1459, 'Standard Runs'!$D$11:$D$65, 0)), "")</f>
        <v/>
      </c>
      <c r="AB1459" s="26" t="str">
        <f t="shared" si="247"/>
        <v/>
      </c>
      <c r="AC1459" s="26" t="str">
        <f t="shared" si="248"/>
        <v/>
      </c>
      <c r="AE1459" s="26" t="str">
        <f t="shared" si="249"/>
        <v/>
      </c>
      <c r="AG1459" s="26" t="str">
        <f>IF($D1459="", "", COUNTIF($D$11:$D$2510, "&gt;"&amp;$D1459)+1+COUNTIF($D$11:$D1459, $D1459)-1)</f>
        <v/>
      </c>
      <c r="AH1459" s="92" t="str">
        <f t="shared" si="250"/>
        <v/>
      </c>
      <c r="AJ1459" s="26" t="str">
        <f t="shared" si="251"/>
        <v/>
      </c>
      <c r="AK1459" s="26" t="str">
        <f t="shared" si="252"/>
        <v/>
      </c>
    </row>
    <row r="1460" spans="1:37" x14ac:dyDescent="0.25">
      <c r="A1460" s="97"/>
      <c r="B1460" s="26" t="str">
        <f t="shared" si="242"/>
        <v/>
      </c>
      <c r="C1460" s="97"/>
      <c r="D1460" s="123"/>
      <c r="E1460" s="124"/>
      <c r="F1460" s="125"/>
      <c r="G1460" s="97"/>
      <c r="H1460" s="24" t="str">
        <f>IF($E1460="", "", IFERROR(ROUND($E1460*INDEX('Intro &amp; Setup'!$BY$8:$BY$9, MATCH($E$8, 'Intro &amp; Setup'!$BX$8:$BX$9, 0)), 2), ""))</f>
        <v/>
      </c>
      <c r="I1460" s="18" t="str">
        <f>IF(OR($E1460="", $F1460=""), "", IF($E$8='Intro &amp; Setup'!$BX$9, $F1460/$E1460, IF($H$8='Intro &amp; Setup'!$BX$9, $F1460/$H1460, "")))</f>
        <v/>
      </c>
      <c r="J1460" s="21" t="str">
        <f>IF(OR($E1460="", $F1460=""), "", IF($E$8='Intro &amp; Setup'!$BX$8, $F1460/$E1460, IF($H$8='Intro &amp; Setup'!$BX$8, $F1460/$H1460, "")))</f>
        <v/>
      </c>
      <c r="K1460" s="97"/>
      <c r="L1460" s="42" t="str">
        <f t="array" ref="L1460">IF($W1460="", "", IFERROR(INDEX('Standard Runs'!$D$11:$D$65, MATCH(1, ('Standard Runs'!$F$11:$F$65&lt;=E1460)*('Standard Runs'!$G$11:$G$65&gt;=E1460), 0)), ""))</f>
        <v/>
      </c>
      <c r="M1460" s="45" t="str">
        <f t="shared" si="243"/>
        <v/>
      </c>
      <c r="N1460" s="97"/>
      <c r="O1460" s="52" t="str">
        <f t="shared" si="244"/>
        <v/>
      </c>
      <c r="P1460" s="53" t="str">
        <f>IF(OR($L1460="", $M1460=""), "", COUNTIFS($L$11:$L$2510, $L1460, $M$11:$M$2510, "&lt;"&amp;$M1460)+1+COUNTIFS($L$11:$L1460, $L1460, $M$11:$M1460, $M1460)-1)</f>
        <v/>
      </c>
      <c r="Q1460" s="97"/>
      <c r="R1460" s="57" t="str">
        <f t="array" ref="R1460">IF(OR($L1460="", $M1460=""), "", MIN(IF($L$11:$L$2510=$L1460, $M$11:$M$2510)))</f>
        <v/>
      </c>
      <c r="S1460" s="18" t="str">
        <f t="array" ref="S1460">IF(OR($L1460="", $M1460=""), "", AVERAGEIF($L$11:$L$2510, $L1460, $M$11:$M$2510))</f>
        <v/>
      </c>
      <c r="T1460" s="21" t="str">
        <f t="array" ref="T1460">IF(OR($L1460="", $M1460=""), "", MAX(IF($L$11:$L$2510=$L1460, $M$11:$M$2510)))</f>
        <v/>
      </c>
      <c r="U1460" s="97"/>
      <c r="W1460" s="26" t="str">
        <f t="shared" si="245"/>
        <v/>
      </c>
      <c r="X1460" s="26" t="str">
        <f t="shared" si="246"/>
        <v/>
      </c>
      <c r="Z1460" s="48" t="str">
        <f>IFERROR(INDEX('Standard Runs'!$E$11:$E$65, MATCH($L1460, 'Standard Runs'!$D$11:$D$65, 0)), "")</f>
        <v/>
      </c>
      <c r="AB1460" s="26" t="str">
        <f t="shared" si="247"/>
        <v/>
      </c>
      <c r="AC1460" s="26" t="str">
        <f t="shared" si="248"/>
        <v/>
      </c>
      <c r="AE1460" s="26" t="str">
        <f t="shared" si="249"/>
        <v/>
      </c>
      <c r="AG1460" s="26" t="str">
        <f>IF($D1460="", "", COUNTIF($D$11:$D$2510, "&gt;"&amp;$D1460)+1+COUNTIF($D$11:$D1460, $D1460)-1)</f>
        <v/>
      </c>
      <c r="AH1460" s="92" t="str">
        <f t="shared" si="250"/>
        <v/>
      </c>
      <c r="AJ1460" s="26" t="str">
        <f t="shared" si="251"/>
        <v/>
      </c>
      <c r="AK1460" s="26" t="str">
        <f t="shared" si="252"/>
        <v/>
      </c>
    </row>
    <row r="1461" spans="1:37" x14ac:dyDescent="0.25">
      <c r="A1461" s="97"/>
      <c r="B1461" s="26" t="str">
        <f t="shared" si="242"/>
        <v/>
      </c>
      <c r="C1461" s="97"/>
      <c r="D1461" s="123"/>
      <c r="E1461" s="124"/>
      <c r="F1461" s="125"/>
      <c r="G1461" s="97"/>
      <c r="H1461" s="24" t="str">
        <f>IF($E1461="", "", IFERROR(ROUND($E1461*INDEX('Intro &amp; Setup'!$BY$8:$BY$9, MATCH($E$8, 'Intro &amp; Setup'!$BX$8:$BX$9, 0)), 2), ""))</f>
        <v/>
      </c>
      <c r="I1461" s="18" t="str">
        <f>IF(OR($E1461="", $F1461=""), "", IF($E$8='Intro &amp; Setup'!$BX$9, $F1461/$E1461, IF($H$8='Intro &amp; Setup'!$BX$9, $F1461/$H1461, "")))</f>
        <v/>
      </c>
      <c r="J1461" s="21" t="str">
        <f>IF(OR($E1461="", $F1461=""), "", IF($E$8='Intro &amp; Setup'!$BX$8, $F1461/$E1461, IF($H$8='Intro &amp; Setup'!$BX$8, $F1461/$H1461, "")))</f>
        <v/>
      </c>
      <c r="K1461" s="97"/>
      <c r="L1461" s="42" t="str">
        <f t="array" ref="L1461">IF($W1461="", "", IFERROR(INDEX('Standard Runs'!$D$11:$D$65, MATCH(1, ('Standard Runs'!$F$11:$F$65&lt;=E1461)*('Standard Runs'!$G$11:$G$65&gt;=E1461), 0)), ""))</f>
        <v/>
      </c>
      <c r="M1461" s="45" t="str">
        <f t="shared" si="243"/>
        <v/>
      </c>
      <c r="N1461" s="97"/>
      <c r="O1461" s="52" t="str">
        <f t="shared" si="244"/>
        <v/>
      </c>
      <c r="P1461" s="53" t="str">
        <f>IF(OR($L1461="", $M1461=""), "", COUNTIFS($L$11:$L$2510, $L1461, $M$11:$M$2510, "&lt;"&amp;$M1461)+1+COUNTIFS($L$11:$L1461, $L1461, $M$11:$M1461, $M1461)-1)</f>
        <v/>
      </c>
      <c r="Q1461" s="97"/>
      <c r="R1461" s="57" t="str">
        <f t="array" ref="R1461">IF(OR($L1461="", $M1461=""), "", MIN(IF($L$11:$L$2510=$L1461, $M$11:$M$2510)))</f>
        <v/>
      </c>
      <c r="S1461" s="18" t="str">
        <f t="array" ref="S1461">IF(OR($L1461="", $M1461=""), "", AVERAGEIF($L$11:$L$2510, $L1461, $M$11:$M$2510))</f>
        <v/>
      </c>
      <c r="T1461" s="21" t="str">
        <f t="array" ref="T1461">IF(OR($L1461="", $M1461=""), "", MAX(IF($L$11:$L$2510=$L1461, $M$11:$M$2510)))</f>
        <v/>
      </c>
      <c r="U1461" s="97"/>
      <c r="W1461" s="26" t="str">
        <f t="shared" si="245"/>
        <v/>
      </c>
      <c r="X1461" s="26" t="str">
        <f t="shared" si="246"/>
        <v/>
      </c>
      <c r="Z1461" s="48" t="str">
        <f>IFERROR(INDEX('Standard Runs'!$E$11:$E$65, MATCH($L1461, 'Standard Runs'!$D$11:$D$65, 0)), "")</f>
        <v/>
      </c>
      <c r="AB1461" s="26" t="str">
        <f t="shared" si="247"/>
        <v/>
      </c>
      <c r="AC1461" s="26" t="str">
        <f t="shared" si="248"/>
        <v/>
      </c>
      <c r="AE1461" s="26" t="str">
        <f t="shared" si="249"/>
        <v/>
      </c>
      <c r="AG1461" s="26" t="str">
        <f>IF($D1461="", "", COUNTIF($D$11:$D$2510, "&gt;"&amp;$D1461)+1+COUNTIF($D$11:$D1461, $D1461)-1)</f>
        <v/>
      </c>
      <c r="AH1461" s="92" t="str">
        <f t="shared" si="250"/>
        <v/>
      </c>
      <c r="AJ1461" s="26" t="str">
        <f t="shared" si="251"/>
        <v/>
      </c>
      <c r="AK1461" s="26" t="str">
        <f t="shared" si="252"/>
        <v/>
      </c>
    </row>
    <row r="1462" spans="1:37" x14ac:dyDescent="0.25">
      <c r="A1462" s="97"/>
      <c r="B1462" s="26" t="str">
        <f t="shared" si="242"/>
        <v/>
      </c>
      <c r="C1462" s="97"/>
      <c r="D1462" s="123"/>
      <c r="E1462" s="124"/>
      <c r="F1462" s="125"/>
      <c r="G1462" s="97"/>
      <c r="H1462" s="24" t="str">
        <f>IF($E1462="", "", IFERROR(ROUND($E1462*INDEX('Intro &amp; Setup'!$BY$8:$BY$9, MATCH($E$8, 'Intro &amp; Setup'!$BX$8:$BX$9, 0)), 2), ""))</f>
        <v/>
      </c>
      <c r="I1462" s="18" t="str">
        <f>IF(OR($E1462="", $F1462=""), "", IF($E$8='Intro &amp; Setup'!$BX$9, $F1462/$E1462, IF($H$8='Intro &amp; Setup'!$BX$9, $F1462/$H1462, "")))</f>
        <v/>
      </c>
      <c r="J1462" s="21" t="str">
        <f>IF(OR($E1462="", $F1462=""), "", IF($E$8='Intro &amp; Setup'!$BX$8, $F1462/$E1462, IF($H$8='Intro &amp; Setup'!$BX$8, $F1462/$H1462, "")))</f>
        <v/>
      </c>
      <c r="K1462" s="97"/>
      <c r="L1462" s="42" t="str">
        <f t="array" ref="L1462">IF($W1462="", "", IFERROR(INDEX('Standard Runs'!$D$11:$D$65, MATCH(1, ('Standard Runs'!$F$11:$F$65&lt;=E1462)*('Standard Runs'!$G$11:$G$65&gt;=E1462), 0)), ""))</f>
        <v/>
      </c>
      <c r="M1462" s="45" t="str">
        <f t="shared" si="243"/>
        <v/>
      </c>
      <c r="N1462" s="97"/>
      <c r="O1462" s="52" t="str">
        <f t="shared" si="244"/>
        <v/>
      </c>
      <c r="P1462" s="53" t="str">
        <f>IF(OR($L1462="", $M1462=""), "", COUNTIFS($L$11:$L$2510, $L1462, $M$11:$M$2510, "&lt;"&amp;$M1462)+1+COUNTIFS($L$11:$L1462, $L1462, $M$11:$M1462, $M1462)-1)</f>
        <v/>
      </c>
      <c r="Q1462" s="97"/>
      <c r="R1462" s="57" t="str">
        <f t="array" ref="R1462">IF(OR($L1462="", $M1462=""), "", MIN(IF($L$11:$L$2510=$L1462, $M$11:$M$2510)))</f>
        <v/>
      </c>
      <c r="S1462" s="18" t="str">
        <f t="array" ref="S1462">IF(OR($L1462="", $M1462=""), "", AVERAGEIF($L$11:$L$2510, $L1462, $M$11:$M$2510))</f>
        <v/>
      </c>
      <c r="T1462" s="21" t="str">
        <f t="array" ref="T1462">IF(OR($L1462="", $M1462=""), "", MAX(IF($L$11:$L$2510=$L1462, $M$11:$M$2510)))</f>
        <v/>
      </c>
      <c r="U1462" s="97"/>
      <c r="W1462" s="26" t="str">
        <f t="shared" si="245"/>
        <v/>
      </c>
      <c r="X1462" s="26" t="str">
        <f t="shared" si="246"/>
        <v/>
      </c>
      <c r="Z1462" s="48" t="str">
        <f>IFERROR(INDEX('Standard Runs'!$E$11:$E$65, MATCH($L1462, 'Standard Runs'!$D$11:$D$65, 0)), "")</f>
        <v/>
      </c>
      <c r="AB1462" s="26" t="str">
        <f t="shared" si="247"/>
        <v/>
      </c>
      <c r="AC1462" s="26" t="str">
        <f t="shared" si="248"/>
        <v/>
      </c>
      <c r="AE1462" s="26" t="str">
        <f t="shared" si="249"/>
        <v/>
      </c>
      <c r="AG1462" s="26" t="str">
        <f>IF($D1462="", "", COUNTIF($D$11:$D$2510, "&gt;"&amp;$D1462)+1+COUNTIF($D$11:$D1462, $D1462)-1)</f>
        <v/>
      </c>
      <c r="AH1462" s="92" t="str">
        <f t="shared" si="250"/>
        <v/>
      </c>
      <c r="AJ1462" s="26" t="str">
        <f t="shared" si="251"/>
        <v/>
      </c>
      <c r="AK1462" s="26" t="str">
        <f t="shared" si="252"/>
        <v/>
      </c>
    </row>
    <row r="1463" spans="1:37" x14ac:dyDescent="0.25">
      <c r="A1463" s="97"/>
      <c r="B1463" s="26" t="str">
        <f t="shared" si="242"/>
        <v/>
      </c>
      <c r="C1463" s="97"/>
      <c r="D1463" s="123"/>
      <c r="E1463" s="124"/>
      <c r="F1463" s="125"/>
      <c r="G1463" s="97"/>
      <c r="H1463" s="24" t="str">
        <f>IF($E1463="", "", IFERROR(ROUND($E1463*INDEX('Intro &amp; Setup'!$BY$8:$BY$9, MATCH($E$8, 'Intro &amp; Setup'!$BX$8:$BX$9, 0)), 2), ""))</f>
        <v/>
      </c>
      <c r="I1463" s="18" t="str">
        <f>IF(OR($E1463="", $F1463=""), "", IF($E$8='Intro &amp; Setup'!$BX$9, $F1463/$E1463, IF($H$8='Intro &amp; Setup'!$BX$9, $F1463/$H1463, "")))</f>
        <v/>
      </c>
      <c r="J1463" s="21" t="str">
        <f>IF(OR($E1463="", $F1463=""), "", IF($E$8='Intro &amp; Setup'!$BX$8, $F1463/$E1463, IF($H$8='Intro &amp; Setup'!$BX$8, $F1463/$H1463, "")))</f>
        <v/>
      </c>
      <c r="K1463" s="97"/>
      <c r="L1463" s="42" t="str">
        <f t="array" ref="L1463">IF($W1463="", "", IFERROR(INDEX('Standard Runs'!$D$11:$D$65, MATCH(1, ('Standard Runs'!$F$11:$F$65&lt;=E1463)*('Standard Runs'!$G$11:$G$65&gt;=E1463), 0)), ""))</f>
        <v/>
      </c>
      <c r="M1463" s="45" t="str">
        <f t="shared" si="243"/>
        <v/>
      </c>
      <c r="N1463" s="97"/>
      <c r="O1463" s="52" t="str">
        <f t="shared" si="244"/>
        <v/>
      </c>
      <c r="P1463" s="53" t="str">
        <f>IF(OR($L1463="", $M1463=""), "", COUNTIFS($L$11:$L$2510, $L1463, $M$11:$M$2510, "&lt;"&amp;$M1463)+1+COUNTIFS($L$11:$L1463, $L1463, $M$11:$M1463, $M1463)-1)</f>
        <v/>
      </c>
      <c r="Q1463" s="97"/>
      <c r="R1463" s="57" t="str">
        <f t="array" ref="R1463">IF(OR($L1463="", $M1463=""), "", MIN(IF($L$11:$L$2510=$L1463, $M$11:$M$2510)))</f>
        <v/>
      </c>
      <c r="S1463" s="18" t="str">
        <f t="array" ref="S1463">IF(OR($L1463="", $M1463=""), "", AVERAGEIF($L$11:$L$2510, $L1463, $M$11:$M$2510))</f>
        <v/>
      </c>
      <c r="T1463" s="21" t="str">
        <f t="array" ref="T1463">IF(OR($L1463="", $M1463=""), "", MAX(IF($L$11:$L$2510=$L1463, $M$11:$M$2510)))</f>
        <v/>
      </c>
      <c r="U1463" s="97"/>
      <c r="W1463" s="26" t="str">
        <f t="shared" si="245"/>
        <v/>
      </c>
      <c r="X1463" s="26" t="str">
        <f t="shared" si="246"/>
        <v/>
      </c>
      <c r="Z1463" s="48" t="str">
        <f>IFERROR(INDEX('Standard Runs'!$E$11:$E$65, MATCH($L1463, 'Standard Runs'!$D$11:$D$65, 0)), "")</f>
        <v/>
      </c>
      <c r="AB1463" s="26" t="str">
        <f t="shared" si="247"/>
        <v/>
      </c>
      <c r="AC1463" s="26" t="str">
        <f t="shared" si="248"/>
        <v/>
      </c>
      <c r="AE1463" s="26" t="str">
        <f t="shared" si="249"/>
        <v/>
      </c>
      <c r="AG1463" s="26" t="str">
        <f>IF($D1463="", "", COUNTIF($D$11:$D$2510, "&gt;"&amp;$D1463)+1+COUNTIF($D$11:$D1463, $D1463)-1)</f>
        <v/>
      </c>
      <c r="AH1463" s="92" t="str">
        <f t="shared" si="250"/>
        <v/>
      </c>
      <c r="AJ1463" s="26" t="str">
        <f t="shared" si="251"/>
        <v/>
      </c>
      <c r="AK1463" s="26" t="str">
        <f t="shared" si="252"/>
        <v/>
      </c>
    </row>
    <row r="1464" spans="1:37" x14ac:dyDescent="0.25">
      <c r="A1464" s="97"/>
      <c r="B1464" s="26" t="str">
        <f t="shared" si="242"/>
        <v/>
      </c>
      <c r="C1464" s="97"/>
      <c r="D1464" s="123"/>
      <c r="E1464" s="124"/>
      <c r="F1464" s="125"/>
      <c r="G1464" s="97"/>
      <c r="H1464" s="24" t="str">
        <f>IF($E1464="", "", IFERROR(ROUND($E1464*INDEX('Intro &amp; Setup'!$BY$8:$BY$9, MATCH($E$8, 'Intro &amp; Setup'!$BX$8:$BX$9, 0)), 2), ""))</f>
        <v/>
      </c>
      <c r="I1464" s="18" t="str">
        <f>IF(OR($E1464="", $F1464=""), "", IF($E$8='Intro &amp; Setup'!$BX$9, $F1464/$E1464, IF($H$8='Intro &amp; Setup'!$BX$9, $F1464/$H1464, "")))</f>
        <v/>
      </c>
      <c r="J1464" s="21" t="str">
        <f>IF(OR($E1464="", $F1464=""), "", IF($E$8='Intro &amp; Setup'!$BX$8, $F1464/$E1464, IF($H$8='Intro &amp; Setup'!$BX$8, $F1464/$H1464, "")))</f>
        <v/>
      </c>
      <c r="K1464" s="97"/>
      <c r="L1464" s="42" t="str">
        <f t="array" ref="L1464">IF($W1464="", "", IFERROR(INDEX('Standard Runs'!$D$11:$D$65, MATCH(1, ('Standard Runs'!$F$11:$F$65&lt;=E1464)*('Standard Runs'!$G$11:$G$65&gt;=E1464), 0)), ""))</f>
        <v/>
      </c>
      <c r="M1464" s="45" t="str">
        <f t="shared" si="243"/>
        <v/>
      </c>
      <c r="N1464" s="97"/>
      <c r="O1464" s="52" t="str">
        <f t="shared" si="244"/>
        <v/>
      </c>
      <c r="P1464" s="53" t="str">
        <f>IF(OR($L1464="", $M1464=""), "", COUNTIFS($L$11:$L$2510, $L1464, $M$11:$M$2510, "&lt;"&amp;$M1464)+1+COUNTIFS($L$11:$L1464, $L1464, $M$11:$M1464, $M1464)-1)</f>
        <v/>
      </c>
      <c r="Q1464" s="97"/>
      <c r="R1464" s="57" t="str">
        <f t="array" ref="R1464">IF(OR($L1464="", $M1464=""), "", MIN(IF($L$11:$L$2510=$L1464, $M$11:$M$2510)))</f>
        <v/>
      </c>
      <c r="S1464" s="18" t="str">
        <f t="array" ref="S1464">IF(OR($L1464="", $M1464=""), "", AVERAGEIF($L$11:$L$2510, $L1464, $M$11:$M$2510))</f>
        <v/>
      </c>
      <c r="T1464" s="21" t="str">
        <f t="array" ref="T1464">IF(OR($L1464="", $M1464=""), "", MAX(IF($L$11:$L$2510=$L1464, $M$11:$M$2510)))</f>
        <v/>
      </c>
      <c r="U1464" s="97"/>
      <c r="W1464" s="26" t="str">
        <f t="shared" si="245"/>
        <v/>
      </c>
      <c r="X1464" s="26" t="str">
        <f t="shared" si="246"/>
        <v/>
      </c>
      <c r="Z1464" s="48" t="str">
        <f>IFERROR(INDEX('Standard Runs'!$E$11:$E$65, MATCH($L1464, 'Standard Runs'!$D$11:$D$65, 0)), "")</f>
        <v/>
      </c>
      <c r="AB1464" s="26" t="str">
        <f t="shared" si="247"/>
        <v/>
      </c>
      <c r="AC1464" s="26" t="str">
        <f t="shared" si="248"/>
        <v/>
      </c>
      <c r="AE1464" s="26" t="str">
        <f t="shared" si="249"/>
        <v/>
      </c>
      <c r="AG1464" s="26" t="str">
        <f>IF($D1464="", "", COUNTIF($D$11:$D$2510, "&gt;"&amp;$D1464)+1+COUNTIF($D$11:$D1464, $D1464)-1)</f>
        <v/>
      </c>
      <c r="AH1464" s="92" t="str">
        <f t="shared" si="250"/>
        <v/>
      </c>
      <c r="AJ1464" s="26" t="str">
        <f t="shared" si="251"/>
        <v/>
      </c>
      <c r="AK1464" s="26" t="str">
        <f t="shared" si="252"/>
        <v/>
      </c>
    </row>
    <row r="1465" spans="1:37" x14ac:dyDescent="0.25">
      <c r="A1465" s="97"/>
      <c r="B1465" s="26" t="str">
        <f t="shared" si="242"/>
        <v/>
      </c>
      <c r="C1465" s="97"/>
      <c r="D1465" s="123"/>
      <c r="E1465" s="124"/>
      <c r="F1465" s="125"/>
      <c r="G1465" s="97"/>
      <c r="H1465" s="24" t="str">
        <f>IF($E1465="", "", IFERROR(ROUND($E1465*INDEX('Intro &amp; Setup'!$BY$8:$BY$9, MATCH($E$8, 'Intro &amp; Setup'!$BX$8:$BX$9, 0)), 2), ""))</f>
        <v/>
      </c>
      <c r="I1465" s="18" t="str">
        <f>IF(OR($E1465="", $F1465=""), "", IF($E$8='Intro &amp; Setup'!$BX$9, $F1465/$E1465, IF($H$8='Intro &amp; Setup'!$BX$9, $F1465/$H1465, "")))</f>
        <v/>
      </c>
      <c r="J1465" s="21" t="str">
        <f>IF(OR($E1465="", $F1465=""), "", IF($E$8='Intro &amp; Setup'!$BX$8, $F1465/$E1465, IF($H$8='Intro &amp; Setup'!$BX$8, $F1465/$H1465, "")))</f>
        <v/>
      </c>
      <c r="K1465" s="97"/>
      <c r="L1465" s="42" t="str">
        <f t="array" ref="L1465">IF($W1465="", "", IFERROR(INDEX('Standard Runs'!$D$11:$D$65, MATCH(1, ('Standard Runs'!$F$11:$F$65&lt;=E1465)*('Standard Runs'!$G$11:$G$65&gt;=E1465), 0)), ""))</f>
        <v/>
      </c>
      <c r="M1465" s="45" t="str">
        <f t="shared" si="243"/>
        <v/>
      </c>
      <c r="N1465" s="97"/>
      <c r="O1465" s="52" t="str">
        <f t="shared" si="244"/>
        <v/>
      </c>
      <c r="P1465" s="53" t="str">
        <f>IF(OR($L1465="", $M1465=""), "", COUNTIFS($L$11:$L$2510, $L1465, $M$11:$M$2510, "&lt;"&amp;$M1465)+1+COUNTIFS($L$11:$L1465, $L1465, $M$11:$M1465, $M1465)-1)</f>
        <v/>
      </c>
      <c r="Q1465" s="97"/>
      <c r="R1465" s="57" t="str">
        <f t="array" ref="R1465">IF(OR($L1465="", $M1465=""), "", MIN(IF($L$11:$L$2510=$L1465, $M$11:$M$2510)))</f>
        <v/>
      </c>
      <c r="S1465" s="18" t="str">
        <f t="array" ref="S1465">IF(OR($L1465="", $M1465=""), "", AVERAGEIF($L$11:$L$2510, $L1465, $M$11:$M$2510))</f>
        <v/>
      </c>
      <c r="T1465" s="21" t="str">
        <f t="array" ref="T1465">IF(OR($L1465="", $M1465=""), "", MAX(IF($L$11:$L$2510=$L1465, $M$11:$M$2510)))</f>
        <v/>
      </c>
      <c r="U1465" s="97"/>
      <c r="W1465" s="26" t="str">
        <f t="shared" si="245"/>
        <v/>
      </c>
      <c r="X1465" s="26" t="str">
        <f t="shared" si="246"/>
        <v/>
      </c>
      <c r="Z1465" s="48" t="str">
        <f>IFERROR(INDEX('Standard Runs'!$E$11:$E$65, MATCH($L1465, 'Standard Runs'!$D$11:$D$65, 0)), "")</f>
        <v/>
      </c>
      <c r="AB1465" s="26" t="str">
        <f t="shared" si="247"/>
        <v/>
      </c>
      <c r="AC1465" s="26" t="str">
        <f t="shared" si="248"/>
        <v/>
      </c>
      <c r="AE1465" s="26" t="str">
        <f t="shared" si="249"/>
        <v/>
      </c>
      <c r="AG1465" s="26" t="str">
        <f>IF($D1465="", "", COUNTIF($D$11:$D$2510, "&gt;"&amp;$D1465)+1+COUNTIF($D$11:$D1465, $D1465)-1)</f>
        <v/>
      </c>
      <c r="AH1465" s="92" t="str">
        <f t="shared" si="250"/>
        <v/>
      </c>
      <c r="AJ1465" s="26" t="str">
        <f t="shared" si="251"/>
        <v/>
      </c>
      <c r="AK1465" s="26" t="str">
        <f t="shared" si="252"/>
        <v/>
      </c>
    </row>
    <row r="1466" spans="1:37" x14ac:dyDescent="0.25">
      <c r="A1466" s="97"/>
      <c r="B1466" s="26" t="str">
        <f t="shared" si="242"/>
        <v/>
      </c>
      <c r="C1466" s="97"/>
      <c r="D1466" s="123"/>
      <c r="E1466" s="124"/>
      <c r="F1466" s="125"/>
      <c r="G1466" s="97"/>
      <c r="H1466" s="24" t="str">
        <f>IF($E1466="", "", IFERROR(ROUND($E1466*INDEX('Intro &amp; Setup'!$BY$8:$BY$9, MATCH($E$8, 'Intro &amp; Setup'!$BX$8:$BX$9, 0)), 2), ""))</f>
        <v/>
      </c>
      <c r="I1466" s="18" t="str">
        <f>IF(OR($E1466="", $F1466=""), "", IF($E$8='Intro &amp; Setup'!$BX$9, $F1466/$E1466, IF($H$8='Intro &amp; Setup'!$BX$9, $F1466/$H1466, "")))</f>
        <v/>
      </c>
      <c r="J1466" s="21" t="str">
        <f>IF(OR($E1466="", $F1466=""), "", IF($E$8='Intro &amp; Setup'!$BX$8, $F1466/$E1466, IF($H$8='Intro &amp; Setup'!$BX$8, $F1466/$H1466, "")))</f>
        <v/>
      </c>
      <c r="K1466" s="97"/>
      <c r="L1466" s="42" t="str">
        <f t="array" ref="L1466">IF($W1466="", "", IFERROR(INDEX('Standard Runs'!$D$11:$D$65, MATCH(1, ('Standard Runs'!$F$11:$F$65&lt;=E1466)*('Standard Runs'!$G$11:$G$65&gt;=E1466), 0)), ""))</f>
        <v/>
      </c>
      <c r="M1466" s="45" t="str">
        <f t="shared" si="243"/>
        <v/>
      </c>
      <c r="N1466" s="97"/>
      <c r="O1466" s="52" t="str">
        <f t="shared" si="244"/>
        <v/>
      </c>
      <c r="P1466" s="53" t="str">
        <f>IF(OR($L1466="", $M1466=""), "", COUNTIFS($L$11:$L$2510, $L1466, $M$11:$M$2510, "&lt;"&amp;$M1466)+1+COUNTIFS($L$11:$L1466, $L1466, $M$11:$M1466, $M1466)-1)</f>
        <v/>
      </c>
      <c r="Q1466" s="97"/>
      <c r="R1466" s="57" t="str">
        <f t="array" ref="R1466">IF(OR($L1466="", $M1466=""), "", MIN(IF($L$11:$L$2510=$L1466, $M$11:$M$2510)))</f>
        <v/>
      </c>
      <c r="S1466" s="18" t="str">
        <f t="array" ref="S1466">IF(OR($L1466="", $M1466=""), "", AVERAGEIF($L$11:$L$2510, $L1466, $M$11:$M$2510))</f>
        <v/>
      </c>
      <c r="T1466" s="21" t="str">
        <f t="array" ref="T1466">IF(OR($L1466="", $M1466=""), "", MAX(IF($L$11:$L$2510=$L1466, $M$11:$M$2510)))</f>
        <v/>
      </c>
      <c r="U1466" s="97"/>
      <c r="W1466" s="26" t="str">
        <f t="shared" si="245"/>
        <v/>
      </c>
      <c r="X1466" s="26" t="str">
        <f t="shared" si="246"/>
        <v/>
      </c>
      <c r="Z1466" s="48" t="str">
        <f>IFERROR(INDEX('Standard Runs'!$E$11:$E$65, MATCH($L1466, 'Standard Runs'!$D$11:$D$65, 0)), "")</f>
        <v/>
      </c>
      <c r="AB1466" s="26" t="str">
        <f t="shared" si="247"/>
        <v/>
      </c>
      <c r="AC1466" s="26" t="str">
        <f t="shared" si="248"/>
        <v/>
      </c>
      <c r="AE1466" s="26" t="str">
        <f t="shared" si="249"/>
        <v/>
      </c>
      <c r="AG1466" s="26" t="str">
        <f>IF($D1466="", "", COUNTIF($D$11:$D$2510, "&gt;"&amp;$D1466)+1+COUNTIF($D$11:$D1466, $D1466)-1)</f>
        <v/>
      </c>
      <c r="AH1466" s="92" t="str">
        <f t="shared" si="250"/>
        <v/>
      </c>
      <c r="AJ1466" s="26" t="str">
        <f t="shared" si="251"/>
        <v/>
      </c>
      <c r="AK1466" s="26" t="str">
        <f t="shared" si="252"/>
        <v/>
      </c>
    </row>
    <row r="1467" spans="1:37" x14ac:dyDescent="0.25">
      <c r="A1467" s="97"/>
      <c r="B1467" s="26" t="str">
        <f t="shared" si="242"/>
        <v/>
      </c>
      <c r="C1467" s="97"/>
      <c r="D1467" s="123"/>
      <c r="E1467" s="124"/>
      <c r="F1467" s="125"/>
      <c r="G1467" s="97"/>
      <c r="H1467" s="24" t="str">
        <f>IF($E1467="", "", IFERROR(ROUND($E1467*INDEX('Intro &amp; Setup'!$BY$8:$BY$9, MATCH($E$8, 'Intro &amp; Setup'!$BX$8:$BX$9, 0)), 2), ""))</f>
        <v/>
      </c>
      <c r="I1467" s="18" t="str">
        <f>IF(OR($E1467="", $F1467=""), "", IF($E$8='Intro &amp; Setup'!$BX$9, $F1467/$E1467, IF($H$8='Intro &amp; Setup'!$BX$9, $F1467/$H1467, "")))</f>
        <v/>
      </c>
      <c r="J1467" s="21" t="str">
        <f>IF(OR($E1467="", $F1467=""), "", IF($E$8='Intro &amp; Setup'!$BX$8, $F1467/$E1467, IF($H$8='Intro &amp; Setup'!$BX$8, $F1467/$H1467, "")))</f>
        <v/>
      </c>
      <c r="K1467" s="97"/>
      <c r="L1467" s="42" t="str">
        <f t="array" ref="L1467">IF($W1467="", "", IFERROR(INDEX('Standard Runs'!$D$11:$D$65, MATCH(1, ('Standard Runs'!$F$11:$F$65&lt;=E1467)*('Standard Runs'!$G$11:$G$65&gt;=E1467), 0)), ""))</f>
        <v/>
      </c>
      <c r="M1467" s="45" t="str">
        <f t="shared" si="243"/>
        <v/>
      </c>
      <c r="N1467" s="97"/>
      <c r="O1467" s="52" t="str">
        <f t="shared" si="244"/>
        <v/>
      </c>
      <c r="P1467" s="53" t="str">
        <f>IF(OR($L1467="", $M1467=""), "", COUNTIFS($L$11:$L$2510, $L1467, $M$11:$M$2510, "&lt;"&amp;$M1467)+1+COUNTIFS($L$11:$L1467, $L1467, $M$11:$M1467, $M1467)-1)</f>
        <v/>
      </c>
      <c r="Q1467" s="97"/>
      <c r="R1467" s="57" t="str">
        <f t="array" ref="R1467">IF(OR($L1467="", $M1467=""), "", MIN(IF($L$11:$L$2510=$L1467, $M$11:$M$2510)))</f>
        <v/>
      </c>
      <c r="S1467" s="18" t="str">
        <f t="array" ref="S1467">IF(OR($L1467="", $M1467=""), "", AVERAGEIF($L$11:$L$2510, $L1467, $M$11:$M$2510))</f>
        <v/>
      </c>
      <c r="T1467" s="21" t="str">
        <f t="array" ref="T1467">IF(OR($L1467="", $M1467=""), "", MAX(IF($L$11:$L$2510=$L1467, $M$11:$M$2510)))</f>
        <v/>
      </c>
      <c r="U1467" s="97"/>
      <c r="W1467" s="26" t="str">
        <f t="shared" si="245"/>
        <v/>
      </c>
      <c r="X1467" s="26" t="str">
        <f t="shared" si="246"/>
        <v/>
      </c>
      <c r="Z1467" s="48" t="str">
        <f>IFERROR(INDEX('Standard Runs'!$E$11:$E$65, MATCH($L1467, 'Standard Runs'!$D$11:$D$65, 0)), "")</f>
        <v/>
      </c>
      <c r="AB1467" s="26" t="str">
        <f t="shared" si="247"/>
        <v/>
      </c>
      <c r="AC1467" s="26" t="str">
        <f t="shared" si="248"/>
        <v/>
      </c>
      <c r="AE1467" s="26" t="str">
        <f t="shared" si="249"/>
        <v/>
      </c>
      <c r="AG1467" s="26" t="str">
        <f>IF($D1467="", "", COUNTIF($D$11:$D$2510, "&gt;"&amp;$D1467)+1+COUNTIF($D$11:$D1467, $D1467)-1)</f>
        <v/>
      </c>
      <c r="AH1467" s="92" t="str">
        <f t="shared" si="250"/>
        <v/>
      </c>
      <c r="AJ1467" s="26" t="str">
        <f t="shared" si="251"/>
        <v/>
      </c>
      <c r="AK1467" s="26" t="str">
        <f t="shared" si="252"/>
        <v/>
      </c>
    </row>
    <row r="1468" spans="1:37" x14ac:dyDescent="0.25">
      <c r="A1468" s="97"/>
      <c r="B1468" s="26" t="str">
        <f t="shared" si="242"/>
        <v/>
      </c>
      <c r="C1468" s="97"/>
      <c r="D1468" s="123"/>
      <c r="E1468" s="124"/>
      <c r="F1468" s="125"/>
      <c r="G1468" s="97"/>
      <c r="H1468" s="24" t="str">
        <f>IF($E1468="", "", IFERROR(ROUND($E1468*INDEX('Intro &amp; Setup'!$BY$8:$BY$9, MATCH($E$8, 'Intro &amp; Setup'!$BX$8:$BX$9, 0)), 2), ""))</f>
        <v/>
      </c>
      <c r="I1468" s="18" t="str">
        <f>IF(OR($E1468="", $F1468=""), "", IF($E$8='Intro &amp; Setup'!$BX$9, $F1468/$E1468, IF($H$8='Intro &amp; Setup'!$BX$9, $F1468/$H1468, "")))</f>
        <v/>
      </c>
      <c r="J1468" s="21" t="str">
        <f>IF(OR($E1468="", $F1468=""), "", IF($E$8='Intro &amp; Setup'!$BX$8, $F1468/$E1468, IF($H$8='Intro &amp; Setup'!$BX$8, $F1468/$H1468, "")))</f>
        <v/>
      </c>
      <c r="K1468" s="97"/>
      <c r="L1468" s="42" t="str">
        <f t="array" ref="L1468">IF($W1468="", "", IFERROR(INDEX('Standard Runs'!$D$11:$D$65, MATCH(1, ('Standard Runs'!$F$11:$F$65&lt;=E1468)*('Standard Runs'!$G$11:$G$65&gt;=E1468), 0)), ""))</f>
        <v/>
      </c>
      <c r="M1468" s="45" t="str">
        <f t="shared" si="243"/>
        <v/>
      </c>
      <c r="N1468" s="97"/>
      <c r="O1468" s="52" t="str">
        <f t="shared" si="244"/>
        <v/>
      </c>
      <c r="P1468" s="53" t="str">
        <f>IF(OR($L1468="", $M1468=""), "", COUNTIFS($L$11:$L$2510, $L1468, $M$11:$M$2510, "&lt;"&amp;$M1468)+1+COUNTIFS($L$11:$L1468, $L1468, $M$11:$M1468, $M1468)-1)</f>
        <v/>
      </c>
      <c r="Q1468" s="97"/>
      <c r="R1468" s="57" t="str">
        <f t="array" ref="R1468">IF(OR($L1468="", $M1468=""), "", MIN(IF($L$11:$L$2510=$L1468, $M$11:$M$2510)))</f>
        <v/>
      </c>
      <c r="S1468" s="18" t="str">
        <f t="array" ref="S1468">IF(OR($L1468="", $M1468=""), "", AVERAGEIF($L$11:$L$2510, $L1468, $M$11:$M$2510))</f>
        <v/>
      </c>
      <c r="T1468" s="21" t="str">
        <f t="array" ref="T1468">IF(OR($L1468="", $M1468=""), "", MAX(IF($L$11:$L$2510=$L1468, $M$11:$M$2510)))</f>
        <v/>
      </c>
      <c r="U1468" s="97"/>
      <c r="W1468" s="26" t="str">
        <f t="shared" si="245"/>
        <v/>
      </c>
      <c r="X1468" s="26" t="str">
        <f t="shared" si="246"/>
        <v/>
      </c>
      <c r="Z1468" s="48" t="str">
        <f>IFERROR(INDEX('Standard Runs'!$E$11:$E$65, MATCH($L1468, 'Standard Runs'!$D$11:$D$65, 0)), "")</f>
        <v/>
      </c>
      <c r="AB1468" s="26" t="str">
        <f t="shared" si="247"/>
        <v/>
      </c>
      <c r="AC1468" s="26" t="str">
        <f t="shared" si="248"/>
        <v/>
      </c>
      <c r="AE1468" s="26" t="str">
        <f t="shared" si="249"/>
        <v/>
      </c>
      <c r="AG1468" s="26" t="str">
        <f>IF($D1468="", "", COUNTIF($D$11:$D$2510, "&gt;"&amp;$D1468)+1+COUNTIF($D$11:$D1468, $D1468)-1)</f>
        <v/>
      </c>
      <c r="AH1468" s="92" t="str">
        <f t="shared" si="250"/>
        <v/>
      </c>
      <c r="AJ1468" s="26" t="str">
        <f t="shared" si="251"/>
        <v/>
      </c>
      <c r="AK1468" s="26" t="str">
        <f t="shared" si="252"/>
        <v/>
      </c>
    </row>
    <row r="1469" spans="1:37" x14ac:dyDescent="0.25">
      <c r="A1469" s="97"/>
      <c r="B1469" s="26" t="str">
        <f t="shared" si="242"/>
        <v/>
      </c>
      <c r="C1469" s="97"/>
      <c r="D1469" s="123"/>
      <c r="E1469" s="124"/>
      <c r="F1469" s="125"/>
      <c r="G1469" s="97"/>
      <c r="H1469" s="24" t="str">
        <f>IF($E1469="", "", IFERROR(ROUND($E1469*INDEX('Intro &amp; Setup'!$BY$8:$BY$9, MATCH($E$8, 'Intro &amp; Setup'!$BX$8:$BX$9, 0)), 2), ""))</f>
        <v/>
      </c>
      <c r="I1469" s="18" t="str">
        <f>IF(OR($E1469="", $F1469=""), "", IF($E$8='Intro &amp; Setup'!$BX$9, $F1469/$E1469, IF($H$8='Intro &amp; Setup'!$BX$9, $F1469/$H1469, "")))</f>
        <v/>
      </c>
      <c r="J1469" s="21" t="str">
        <f>IF(OR($E1469="", $F1469=""), "", IF($E$8='Intro &amp; Setup'!$BX$8, $F1469/$E1469, IF($H$8='Intro &amp; Setup'!$BX$8, $F1469/$H1469, "")))</f>
        <v/>
      </c>
      <c r="K1469" s="97"/>
      <c r="L1469" s="42" t="str">
        <f t="array" ref="L1469">IF($W1469="", "", IFERROR(INDEX('Standard Runs'!$D$11:$D$65, MATCH(1, ('Standard Runs'!$F$11:$F$65&lt;=E1469)*('Standard Runs'!$G$11:$G$65&gt;=E1469), 0)), ""))</f>
        <v/>
      </c>
      <c r="M1469" s="45" t="str">
        <f t="shared" si="243"/>
        <v/>
      </c>
      <c r="N1469" s="97"/>
      <c r="O1469" s="52" t="str">
        <f t="shared" si="244"/>
        <v/>
      </c>
      <c r="P1469" s="53" t="str">
        <f>IF(OR($L1469="", $M1469=""), "", COUNTIFS($L$11:$L$2510, $L1469, $M$11:$M$2510, "&lt;"&amp;$M1469)+1+COUNTIFS($L$11:$L1469, $L1469, $M$11:$M1469, $M1469)-1)</f>
        <v/>
      </c>
      <c r="Q1469" s="97"/>
      <c r="R1469" s="57" t="str">
        <f t="array" ref="R1469">IF(OR($L1469="", $M1469=""), "", MIN(IF($L$11:$L$2510=$L1469, $M$11:$M$2510)))</f>
        <v/>
      </c>
      <c r="S1469" s="18" t="str">
        <f t="array" ref="S1469">IF(OR($L1469="", $M1469=""), "", AVERAGEIF($L$11:$L$2510, $L1469, $M$11:$M$2510))</f>
        <v/>
      </c>
      <c r="T1469" s="21" t="str">
        <f t="array" ref="T1469">IF(OR($L1469="", $M1469=""), "", MAX(IF($L$11:$L$2510=$L1469, $M$11:$M$2510)))</f>
        <v/>
      </c>
      <c r="U1469" s="97"/>
      <c r="W1469" s="26" t="str">
        <f t="shared" si="245"/>
        <v/>
      </c>
      <c r="X1469" s="26" t="str">
        <f t="shared" si="246"/>
        <v/>
      </c>
      <c r="Z1469" s="48" t="str">
        <f>IFERROR(INDEX('Standard Runs'!$E$11:$E$65, MATCH($L1469, 'Standard Runs'!$D$11:$D$65, 0)), "")</f>
        <v/>
      </c>
      <c r="AB1469" s="26" t="str">
        <f t="shared" si="247"/>
        <v/>
      </c>
      <c r="AC1469" s="26" t="str">
        <f t="shared" si="248"/>
        <v/>
      </c>
      <c r="AE1469" s="26" t="str">
        <f t="shared" si="249"/>
        <v/>
      </c>
      <c r="AG1469" s="26" t="str">
        <f>IF($D1469="", "", COUNTIF($D$11:$D$2510, "&gt;"&amp;$D1469)+1+COUNTIF($D$11:$D1469, $D1469)-1)</f>
        <v/>
      </c>
      <c r="AH1469" s="92" t="str">
        <f t="shared" si="250"/>
        <v/>
      </c>
      <c r="AJ1469" s="26" t="str">
        <f t="shared" si="251"/>
        <v/>
      </c>
      <c r="AK1469" s="26" t="str">
        <f t="shared" si="252"/>
        <v/>
      </c>
    </row>
    <row r="1470" spans="1:37" x14ac:dyDescent="0.25">
      <c r="A1470" s="97"/>
      <c r="B1470" s="26" t="str">
        <f t="shared" si="242"/>
        <v/>
      </c>
      <c r="C1470" s="97"/>
      <c r="D1470" s="123"/>
      <c r="E1470" s="124"/>
      <c r="F1470" s="125"/>
      <c r="G1470" s="97"/>
      <c r="H1470" s="24" t="str">
        <f>IF($E1470="", "", IFERROR(ROUND($E1470*INDEX('Intro &amp; Setup'!$BY$8:$BY$9, MATCH($E$8, 'Intro &amp; Setup'!$BX$8:$BX$9, 0)), 2), ""))</f>
        <v/>
      </c>
      <c r="I1470" s="18" t="str">
        <f>IF(OR($E1470="", $F1470=""), "", IF($E$8='Intro &amp; Setup'!$BX$9, $F1470/$E1470, IF($H$8='Intro &amp; Setup'!$BX$9, $F1470/$H1470, "")))</f>
        <v/>
      </c>
      <c r="J1470" s="21" t="str">
        <f>IF(OR($E1470="", $F1470=""), "", IF($E$8='Intro &amp; Setup'!$BX$8, $F1470/$E1470, IF($H$8='Intro &amp; Setup'!$BX$8, $F1470/$H1470, "")))</f>
        <v/>
      </c>
      <c r="K1470" s="97"/>
      <c r="L1470" s="42" t="str">
        <f t="array" ref="L1470">IF($W1470="", "", IFERROR(INDEX('Standard Runs'!$D$11:$D$65, MATCH(1, ('Standard Runs'!$F$11:$F$65&lt;=E1470)*('Standard Runs'!$G$11:$G$65&gt;=E1470), 0)), ""))</f>
        <v/>
      </c>
      <c r="M1470" s="45" t="str">
        <f t="shared" si="243"/>
        <v/>
      </c>
      <c r="N1470" s="97"/>
      <c r="O1470" s="52" t="str">
        <f t="shared" si="244"/>
        <v/>
      </c>
      <c r="P1470" s="53" t="str">
        <f>IF(OR($L1470="", $M1470=""), "", COUNTIFS($L$11:$L$2510, $L1470, $M$11:$M$2510, "&lt;"&amp;$M1470)+1+COUNTIFS($L$11:$L1470, $L1470, $M$11:$M1470, $M1470)-1)</f>
        <v/>
      </c>
      <c r="Q1470" s="97"/>
      <c r="R1470" s="57" t="str">
        <f t="array" ref="R1470">IF(OR($L1470="", $M1470=""), "", MIN(IF($L$11:$L$2510=$L1470, $M$11:$M$2510)))</f>
        <v/>
      </c>
      <c r="S1470" s="18" t="str">
        <f t="array" ref="S1470">IF(OR($L1470="", $M1470=""), "", AVERAGEIF($L$11:$L$2510, $L1470, $M$11:$M$2510))</f>
        <v/>
      </c>
      <c r="T1470" s="21" t="str">
        <f t="array" ref="T1470">IF(OR($L1470="", $M1470=""), "", MAX(IF($L$11:$L$2510=$L1470, $M$11:$M$2510)))</f>
        <v/>
      </c>
      <c r="U1470" s="97"/>
      <c r="W1470" s="26" t="str">
        <f t="shared" si="245"/>
        <v/>
      </c>
      <c r="X1470" s="26" t="str">
        <f t="shared" si="246"/>
        <v/>
      </c>
      <c r="Z1470" s="48" t="str">
        <f>IFERROR(INDEX('Standard Runs'!$E$11:$E$65, MATCH($L1470, 'Standard Runs'!$D$11:$D$65, 0)), "")</f>
        <v/>
      </c>
      <c r="AB1470" s="26" t="str">
        <f t="shared" si="247"/>
        <v/>
      </c>
      <c r="AC1470" s="26" t="str">
        <f t="shared" si="248"/>
        <v/>
      </c>
      <c r="AE1470" s="26" t="str">
        <f t="shared" si="249"/>
        <v/>
      </c>
      <c r="AG1470" s="26" t="str">
        <f>IF($D1470="", "", COUNTIF($D$11:$D$2510, "&gt;"&amp;$D1470)+1+COUNTIF($D$11:$D1470, $D1470)-1)</f>
        <v/>
      </c>
      <c r="AH1470" s="92" t="str">
        <f t="shared" si="250"/>
        <v/>
      </c>
      <c r="AJ1470" s="26" t="str">
        <f t="shared" si="251"/>
        <v/>
      </c>
      <c r="AK1470" s="26" t="str">
        <f t="shared" si="252"/>
        <v/>
      </c>
    </row>
    <row r="1471" spans="1:37" x14ac:dyDescent="0.25">
      <c r="A1471" s="97"/>
      <c r="B1471" s="26" t="str">
        <f t="shared" si="242"/>
        <v/>
      </c>
      <c r="C1471" s="97"/>
      <c r="D1471" s="123"/>
      <c r="E1471" s="124"/>
      <c r="F1471" s="125"/>
      <c r="G1471" s="97"/>
      <c r="H1471" s="24" t="str">
        <f>IF($E1471="", "", IFERROR(ROUND($E1471*INDEX('Intro &amp; Setup'!$BY$8:$BY$9, MATCH($E$8, 'Intro &amp; Setup'!$BX$8:$BX$9, 0)), 2), ""))</f>
        <v/>
      </c>
      <c r="I1471" s="18" t="str">
        <f>IF(OR($E1471="", $F1471=""), "", IF($E$8='Intro &amp; Setup'!$BX$9, $F1471/$E1471, IF($H$8='Intro &amp; Setup'!$BX$9, $F1471/$H1471, "")))</f>
        <v/>
      </c>
      <c r="J1471" s="21" t="str">
        <f>IF(OR($E1471="", $F1471=""), "", IF($E$8='Intro &amp; Setup'!$BX$8, $F1471/$E1471, IF($H$8='Intro &amp; Setup'!$BX$8, $F1471/$H1471, "")))</f>
        <v/>
      </c>
      <c r="K1471" s="97"/>
      <c r="L1471" s="42" t="str">
        <f t="array" ref="L1471">IF($W1471="", "", IFERROR(INDEX('Standard Runs'!$D$11:$D$65, MATCH(1, ('Standard Runs'!$F$11:$F$65&lt;=E1471)*('Standard Runs'!$G$11:$G$65&gt;=E1471), 0)), ""))</f>
        <v/>
      </c>
      <c r="M1471" s="45" t="str">
        <f t="shared" si="243"/>
        <v/>
      </c>
      <c r="N1471" s="97"/>
      <c r="O1471" s="52" t="str">
        <f t="shared" si="244"/>
        <v/>
      </c>
      <c r="P1471" s="53" t="str">
        <f>IF(OR($L1471="", $M1471=""), "", COUNTIFS($L$11:$L$2510, $L1471, $M$11:$M$2510, "&lt;"&amp;$M1471)+1+COUNTIFS($L$11:$L1471, $L1471, $M$11:$M1471, $M1471)-1)</f>
        <v/>
      </c>
      <c r="Q1471" s="97"/>
      <c r="R1471" s="57" t="str">
        <f t="array" ref="R1471">IF(OR($L1471="", $M1471=""), "", MIN(IF($L$11:$L$2510=$L1471, $M$11:$M$2510)))</f>
        <v/>
      </c>
      <c r="S1471" s="18" t="str">
        <f t="array" ref="S1471">IF(OR($L1471="", $M1471=""), "", AVERAGEIF($L$11:$L$2510, $L1471, $M$11:$M$2510))</f>
        <v/>
      </c>
      <c r="T1471" s="21" t="str">
        <f t="array" ref="T1471">IF(OR($L1471="", $M1471=""), "", MAX(IF($L$11:$L$2510=$L1471, $M$11:$M$2510)))</f>
        <v/>
      </c>
      <c r="U1471" s="97"/>
      <c r="W1471" s="26" t="str">
        <f t="shared" si="245"/>
        <v/>
      </c>
      <c r="X1471" s="26" t="str">
        <f t="shared" si="246"/>
        <v/>
      </c>
      <c r="Z1471" s="48" t="str">
        <f>IFERROR(INDEX('Standard Runs'!$E$11:$E$65, MATCH($L1471, 'Standard Runs'!$D$11:$D$65, 0)), "")</f>
        <v/>
      </c>
      <c r="AB1471" s="26" t="str">
        <f t="shared" si="247"/>
        <v/>
      </c>
      <c r="AC1471" s="26" t="str">
        <f t="shared" si="248"/>
        <v/>
      </c>
      <c r="AE1471" s="26" t="str">
        <f t="shared" si="249"/>
        <v/>
      </c>
      <c r="AG1471" s="26" t="str">
        <f>IF($D1471="", "", COUNTIF($D$11:$D$2510, "&gt;"&amp;$D1471)+1+COUNTIF($D$11:$D1471, $D1471)-1)</f>
        <v/>
      </c>
      <c r="AH1471" s="92" t="str">
        <f t="shared" si="250"/>
        <v/>
      </c>
      <c r="AJ1471" s="26" t="str">
        <f t="shared" si="251"/>
        <v/>
      </c>
      <c r="AK1471" s="26" t="str">
        <f t="shared" si="252"/>
        <v/>
      </c>
    </row>
    <row r="1472" spans="1:37" x14ac:dyDescent="0.25">
      <c r="A1472" s="97"/>
      <c r="B1472" s="26" t="str">
        <f t="shared" si="242"/>
        <v/>
      </c>
      <c r="C1472" s="97"/>
      <c r="D1472" s="123"/>
      <c r="E1472" s="124"/>
      <c r="F1472" s="125"/>
      <c r="G1472" s="97"/>
      <c r="H1472" s="24" t="str">
        <f>IF($E1472="", "", IFERROR(ROUND($E1472*INDEX('Intro &amp; Setup'!$BY$8:$BY$9, MATCH($E$8, 'Intro &amp; Setup'!$BX$8:$BX$9, 0)), 2), ""))</f>
        <v/>
      </c>
      <c r="I1472" s="18" t="str">
        <f>IF(OR($E1472="", $F1472=""), "", IF($E$8='Intro &amp; Setup'!$BX$9, $F1472/$E1472, IF($H$8='Intro &amp; Setup'!$BX$9, $F1472/$H1472, "")))</f>
        <v/>
      </c>
      <c r="J1472" s="21" t="str">
        <f>IF(OR($E1472="", $F1472=""), "", IF($E$8='Intro &amp; Setup'!$BX$8, $F1472/$E1472, IF($H$8='Intro &amp; Setup'!$BX$8, $F1472/$H1472, "")))</f>
        <v/>
      </c>
      <c r="K1472" s="97"/>
      <c r="L1472" s="42" t="str">
        <f t="array" ref="L1472">IF($W1472="", "", IFERROR(INDEX('Standard Runs'!$D$11:$D$65, MATCH(1, ('Standard Runs'!$F$11:$F$65&lt;=E1472)*('Standard Runs'!$G$11:$G$65&gt;=E1472), 0)), ""))</f>
        <v/>
      </c>
      <c r="M1472" s="45" t="str">
        <f t="shared" si="243"/>
        <v/>
      </c>
      <c r="N1472" s="97"/>
      <c r="O1472" s="52" t="str">
        <f t="shared" si="244"/>
        <v/>
      </c>
      <c r="P1472" s="53" t="str">
        <f>IF(OR($L1472="", $M1472=""), "", COUNTIFS($L$11:$L$2510, $L1472, $M$11:$M$2510, "&lt;"&amp;$M1472)+1+COUNTIFS($L$11:$L1472, $L1472, $M$11:$M1472, $M1472)-1)</f>
        <v/>
      </c>
      <c r="Q1472" s="97"/>
      <c r="R1472" s="57" t="str">
        <f t="array" ref="R1472">IF(OR($L1472="", $M1472=""), "", MIN(IF($L$11:$L$2510=$L1472, $M$11:$M$2510)))</f>
        <v/>
      </c>
      <c r="S1472" s="18" t="str">
        <f t="array" ref="S1472">IF(OR($L1472="", $M1472=""), "", AVERAGEIF($L$11:$L$2510, $L1472, $M$11:$M$2510))</f>
        <v/>
      </c>
      <c r="T1472" s="21" t="str">
        <f t="array" ref="T1472">IF(OR($L1472="", $M1472=""), "", MAX(IF($L$11:$L$2510=$L1472, $M$11:$M$2510)))</f>
        <v/>
      </c>
      <c r="U1472" s="97"/>
      <c r="W1472" s="26" t="str">
        <f t="shared" si="245"/>
        <v/>
      </c>
      <c r="X1472" s="26" t="str">
        <f t="shared" si="246"/>
        <v/>
      </c>
      <c r="Z1472" s="48" t="str">
        <f>IFERROR(INDEX('Standard Runs'!$E$11:$E$65, MATCH($L1472, 'Standard Runs'!$D$11:$D$65, 0)), "")</f>
        <v/>
      </c>
      <c r="AB1472" s="26" t="str">
        <f t="shared" si="247"/>
        <v/>
      </c>
      <c r="AC1472" s="26" t="str">
        <f t="shared" si="248"/>
        <v/>
      </c>
      <c r="AE1472" s="26" t="str">
        <f t="shared" si="249"/>
        <v/>
      </c>
      <c r="AG1472" s="26" t="str">
        <f>IF($D1472="", "", COUNTIF($D$11:$D$2510, "&gt;"&amp;$D1472)+1+COUNTIF($D$11:$D1472, $D1472)-1)</f>
        <v/>
      </c>
      <c r="AH1472" s="92" t="str">
        <f t="shared" si="250"/>
        <v/>
      </c>
      <c r="AJ1472" s="26" t="str">
        <f t="shared" si="251"/>
        <v/>
      </c>
      <c r="AK1472" s="26" t="str">
        <f t="shared" si="252"/>
        <v/>
      </c>
    </row>
    <row r="1473" spans="1:37" x14ac:dyDescent="0.25">
      <c r="A1473" s="97"/>
      <c r="B1473" s="26" t="str">
        <f t="shared" si="242"/>
        <v/>
      </c>
      <c r="C1473" s="97"/>
      <c r="D1473" s="123"/>
      <c r="E1473" s="124"/>
      <c r="F1473" s="125"/>
      <c r="G1473" s="97"/>
      <c r="H1473" s="24" t="str">
        <f>IF($E1473="", "", IFERROR(ROUND($E1473*INDEX('Intro &amp; Setup'!$BY$8:$BY$9, MATCH($E$8, 'Intro &amp; Setup'!$BX$8:$BX$9, 0)), 2), ""))</f>
        <v/>
      </c>
      <c r="I1473" s="18" t="str">
        <f>IF(OR($E1473="", $F1473=""), "", IF($E$8='Intro &amp; Setup'!$BX$9, $F1473/$E1473, IF($H$8='Intro &amp; Setup'!$BX$9, $F1473/$H1473, "")))</f>
        <v/>
      </c>
      <c r="J1473" s="21" t="str">
        <f>IF(OR($E1473="", $F1473=""), "", IF($E$8='Intro &amp; Setup'!$BX$8, $F1473/$E1473, IF($H$8='Intro &amp; Setup'!$BX$8, $F1473/$H1473, "")))</f>
        <v/>
      </c>
      <c r="K1473" s="97"/>
      <c r="L1473" s="42" t="str">
        <f t="array" ref="L1473">IF($W1473="", "", IFERROR(INDEX('Standard Runs'!$D$11:$D$65, MATCH(1, ('Standard Runs'!$F$11:$F$65&lt;=E1473)*('Standard Runs'!$G$11:$G$65&gt;=E1473), 0)), ""))</f>
        <v/>
      </c>
      <c r="M1473" s="45" t="str">
        <f t="shared" si="243"/>
        <v/>
      </c>
      <c r="N1473" s="97"/>
      <c r="O1473" s="52" t="str">
        <f t="shared" si="244"/>
        <v/>
      </c>
      <c r="P1473" s="53" t="str">
        <f>IF(OR($L1473="", $M1473=""), "", COUNTIFS($L$11:$L$2510, $L1473, $M$11:$M$2510, "&lt;"&amp;$M1473)+1+COUNTIFS($L$11:$L1473, $L1473, $M$11:$M1473, $M1473)-1)</f>
        <v/>
      </c>
      <c r="Q1473" s="97"/>
      <c r="R1473" s="57" t="str">
        <f t="array" ref="R1473">IF(OR($L1473="", $M1473=""), "", MIN(IF($L$11:$L$2510=$L1473, $M$11:$M$2510)))</f>
        <v/>
      </c>
      <c r="S1473" s="18" t="str">
        <f t="array" ref="S1473">IF(OR($L1473="", $M1473=""), "", AVERAGEIF($L$11:$L$2510, $L1473, $M$11:$M$2510))</f>
        <v/>
      </c>
      <c r="T1473" s="21" t="str">
        <f t="array" ref="T1473">IF(OR($L1473="", $M1473=""), "", MAX(IF($L$11:$L$2510=$L1473, $M$11:$M$2510)))</f>
        <v/>
      </c>
      <c r="U1473" s="97"/>
      <c r="W1473" s="26" t="str">
        <f t="shared" si="245"/>
        <v/>
      </c>
      <c r="X1473" s="26" t="str">
        <f t="shared" si="246"/>
        <v/>
      </c>
      <c r="Z1473" s="48" t="str">
        <f>IFERROR(INDEX('Standard Runs'!$E$11:$E$65, MATCH($L1473, 'Standard Runs'!$D$11:$D$65, 0)), "")</f>
        <v/>
      </c>
      <c r="AB1473" s="26" t="str">
        <f t="shared" si="247"/>
        <v/>
      </c>
      <c r="AC1473" s="26" t="str">
        <f t="shared" si="248"/>
        <v/>
      </c>
      <c r="AE1473" s="26" t="str">
        <f t="shared" si="249"/>
        <v/>
      </c>
      <c r="AG1473" s="26" t="str">
        <f>IF($D1473="", "", COUNTIF($D$11:$D$2510, "&gt;"&amp;$D1473)+1+COUNTIF($D$11:$D1473, $D1473)-1)</f>
        <v/>
      </c>
      <c r="AH1473" s="92" t="str">
        <f t="shared" si="250"/>
        <v/>
      </c>
      <c r="AJ1473" s="26" t="str">
        <f t="shared" si="251"/>
        <v/>
      </c>
      <c r="AK1473" s="26" t="str">
        <f t="shared" si="252"/>
        <v/>
      </c>
    </row>
    <row r="1474" spans="1:37" x14ac:dyDescent="0.25">
      <c r="A1474" s="97"/>
      <c r="B1474" s="26" t="str">
        <f t="shared" si="242"/>
        <v/>
      </c>
      <c r="C1474" s="97"/>
      <c r="D1474" s="123"/>
      <c r="E1474" s="124"/>
      <c r="F1474" s="125"/>
      <c r="G1474" s="97"/>
      <c r="H1474" s="24" t="str">
        <f>IF($E1474="", "", IFERROR(ROUND($E1474*INDEX('Intro &amp; Setup'!$BY$8:$BY$9, MATCH($E$8, 'Intro &amp; Setup'!$BX$8:$BX$9, 0)), 2), ""))</f>
        <v/>
      </c>
      <c r="I1474" s="18" t="str">
        <f>IF(OR($E1474="", $F1474=""), "", IF($E$8='Intro &amp; Setup'!$BX$9, $F1474/$E1474, IF($H$8='Intro &amp; Setup'!$BX$9, $F1474/$H1474, "")))</f>
        <v/>
      </c>
      <c r="J1474" s="21" t="str">
        <f>IF(OR($E1474="", $F1474=""), "", IF($E$8='Intro &amp; Setup'!$BX$8, $F1474/$E1474, IF($H$8='Intro &amp; Setup'!$BX$8, $F1474/$H1474, "")))</f>
        <v/>
      </c>
      <c r="K1474" s="97"/>
      <c r="L1474" s="42" t="str">
        <f t="array" ref="L1474">IF($W1474="", "", IFERROR(INDEX('Standard Runs'!$D$11:$D$65, MATCH(1, ('Standard Runs'!$F$11:$F$65&lt;=E1474)*('Standard Runs'!$G$11:$G$65&gt;=E1474), 0)), ""))</f>
        <v/>
      </c>
      <c r="M1474" s="45" t="str">
        <f t="shared" si="243"/>
        <v/>
      </c>
      <c r="N1474" s="97"/>
      <c r="O1474" s="52" t="str">
        <f t="shared" si="244"/>
        <v/>
      </c>
      <c r="P1474" s="53" t="str">
        <f>IF(OR($L1474="", $M1474=""), "", COUNTIFS($L$11:$L$2510, $L1474, $M$11:$M$2510, "&lt;"&amp;$M1474)+1+COUNTIFS($L$11:$L1474, $L1474, $M$11:$M1474, $M1474)-1)</f>
        <v/>
      </c>
      <c r="Q1474" s="97"/>
      <c r="R1474" s="57" t="str">
        <f t="array" ref="R1474">IF(OR($L1474="", $M1474=""), "", MIN(IF($L$11:$L$2510=$L1474, $M$11:$M$2510)))</f>
        <v/>
      </c>
      <c r="S1474" s="18" t="str">
        <f t="array" ref="S1474">IF(OR($L1474="", $M1474=""), "", AVERAGEIF($L$11:$L$2510, $L1474, $M$11:$M$2510))</f>
        <v/>
      </c>
      <c r="T1474" s="21" t="str">
        <f t="array" ref="T1474">IF(OR($L1474="", $M1474=""), "", MAX(IF($L$11:$L$2510=$L1474, $M$11:$M$2510)))</f>
        <v/>
      </c>
      <c r="U1474" s="97"/>
      <c r="W1474" s="26" t="str">
        <f t="shared" si="245"/>
        <v/>
      </c>
      <c r="X1474" s="26" t="str">
        <f t="shared" si="246"/>
        <v/>
      </c>
      <c r="Z1474" s="48" t="str">
        <f>IFERROR(INDEX('Standard Runs'!$E$11:$E$65, MATCH($L1474, 'Standard Runs'!$D$11:$D$65, 0)), "")</f>
        <v/>
      </c>
      <c r="AB1474" s="26" t="str">
        <f t="shared" si="247"/>
        <v/>
      </c>
      <c r="AC1474" s="26" t="str">
        <f t="shared" si="248"/>
        <v/>
      </c>
      <c r="AE1474" s="26" t="str">
        <f t="shared" si="249"/>
        <v/>
      </c>
      <c r="AG1474" s="26" t="str">
        <f>IF($D1474="", "", COUNTIF($D$11:$D$2510, "&gt;"&amp;$D1474)+1+COUNTIF($D$11:$D1474, $D1474)-1)</f>
        <v/>
      </c>
      <c r="AH1474" s="92" t="str">
        <f t="shared" si="250"/>
        <v/>
      </c>
      <c r="AJ1474" s="26" t="str">
        <f t="shared" si="251"/>
        <v/>
      </c>
      <c r="AK1474" s="26" t="str">
        <f t="shared" si="252"/>
        <v/>
      </c>
    </row>
    <row r="1475" spans="1:37" x14ac:dyDescent="0.25">
      <c r="A1475" s="97"/>
      <c r="B1475" s="26" t="str">
        <f t="shared" si="242"/>
        <v/>
      </c>
      <c r="C1475" s="97"/>
      <c r="D1475" s="123"/>
      <c r="E1475" s="124"/>
      <c r="F1475" s="125"/>
      <c r="G1475" s="97"/>
      <c r="H1475" s="24" t="str">
        <f>IF($E1475="", "", IFERROR(ROUND($E1475*INDEX('Intro &amp; Setup'!$BY$8:$BY$9, MATCH($E$8, 'Intro &amp; Setup'!$BX$8:$BX$9, 0)), 2), ""))</f>
        <v/>
      </c>
      <c r="I1475" s="18" t="str">
        <f>IF(OR($E1475="", $F1475=""), "", IF($E$8='Intro &amp; Setup'!$BX$9, $F1475/$E1475, IF($H$8='Intro &amp; Setup'!$BX$9, $F1475/$H1475, "")))</f>
        <v/>
      </c>
      <c r="J1475" s="21" t="str">
        <f>IF(OR($E1475="", $F1475=""), "", IF($E$8='Intro &amp; Setup'!$BX$8, $F1475/$E1475, IF($H$8='Intro &amp; Setup'!$BX$8, $F1475/$H1475, "")))</f>
        <v/>
      </c>
      <c r="K1475" s="97"/>
      <c r="L1475" s="42" t="str">
        <f t="array" ref="L1475">IF($W1475="", "", IFERROR(INDEX('Standard Runs'!$D$11:$D$65, MATCH(1, ('Standard Runs'!$F$11:$F$65&lt;=E1475)*('Standard Runs'!$G$11:$G$65&gt;=E1475), 0)), ""))</f>
        <v/>
      </c>
      <c r="M1475" s="45" t="str">
        <f t="shared" si="243"/>
        <v/>
      </c>
      <c r="N1475" s="97"/>
      <c r="O1475" s="52" t="str">
        <f t="shared" si="244"/>
        <v/>
      </c>
      <c r="P1475" s="53" t="str">
        <f>IF(OR($L1475="", $M1475=""), "", COUNTIFS($L$11:$L$2510, $L1475, $M$11:$M$2510, "&lt;"&amp;$M1475)+1+COUNTIFS($L$11:$L1475, $L1475, $M$11:$M1475, $M1475)-1)</f>
        <v/>
      </c>
      <c r="Q1475" s="97"/>
      <c r="R1475" s="57" t="str">
        <f t="array" ref="R1475">IF(OR($L1475="", $M1475=""), "", MIN(IF($L$11:$L$2510=$L1475, $M$11:$M$2510)))</f>
        <v/>
      </c>
      <c r="S1475" s="18" t="str">
        <f t="array" ref="S1475">IF(OR($L1475="", $M1475=""), "", AVERAGEIF($L$11:$L$2510, $L1475, $M$11:$M$2510))</f>
        <v/>
      </c>
      <c r="T1475" s="21" t="str">
        <f t="array" ref="T1475">IF(OR($L1475="", $M1475=""), "", MAX(IF($L$11:$L$2510=$L1475, $M$11:$M$2510)))</f>
        <v/>
      </c>
      <c r="U1475" s="97"/>
      <c r="W1475" s="26" t="str">
        <f t="shared" si="245"/>
        <v/>
      </c>
      <c r="X1475" s="26" t="str">
        <f t="shared" si="246"/>
        <v/>
      </c>
      <c r="Z1475" s="48" t="str">
        <f>IFERROR(INDEX('Standard Runs'!$E$11:$E$65, MATCH($L1475, 'Standard Runs'!$D$11:$D$65, 0)), "")</f>
        <v/>
      </c>
      <c r="AB1475" s="26" t="str">
        <f t="shared" si="247"/>
        <v/>
      </c>
      <c r="AC1475" s="26" t="str">
        <f t="shared" si="248"/>
        <v/>
      </c>
      <c r="AE1475" s="26" t="str">
        <f t="shared" si="249"/>
        <v/>
      </c>
      <c r="AG1475" s="26" t="str">
        <f>IF($D1475="", "", COUNTIF($D$11:$D$2510, "&gt;"&amp;$D1475)+1+COUNTIF($D$11:$D1475, $D1475)-1)</f>
        <v/>
      </c>
      <c r="AH1475" s="92" t="str">
        <f t="shared" si="250"/>
        <v/>
      </c>
      <c r="AJ1475" s="26" t="str">
        <f t="shared" si="251"/>
        <v/>
      </c>
      <c r="AK1475" s="26" t="str">
        <f t="shared" si="252"/>
        <v/>
      </c>
    </row>
    <row r="1476" spans="1:37" x14ac:dyDescent="0.25">
      <c r="A1476" s="97"/>
      <c r="B1476" s="26" t="str">
        <f t="shared" si="242"/>
        <v/>
      </c>
      <c r="C1476" s="97"/>
      <c r="D1476" s="123"/>
      <c r="E1476" s="124"/>
      <c r="F1476" s="125"/>
      <c r="G1476" s="97"/>
      <c r="H1476" s="24" t="str">
        <f>IF($E1476="", "", IFERROR(ROUND($E1476*INDEX('Intro &amp; Setup'!$BY$8:$BY$9, MATCH($E$8, 'Intro &amp; Setup'!$BX$8:$BX$9, 0)), 2), ""))</f>
        <v/>
      </c>
      <c r="I1476" s="18" t="str">
        <f>IF(OR($E1476="", $F1476=""), "", IF($E$8='Intro &amp; Setup'!$BX$9, $F1476/$E1476, IF($H$8='Intro &amp; Setup'!$BX$9, $F1476/$H1476, "")))</f>
        <v/>
      </c>
      <c r="J1476" s="21" t="str">
        <f>IF(OR($E1476="", $F1476=""), "", IF($E$8='Intro &amp; Setup'!$BX$8, $F1476/$E1476, IF($H$8='Intro &amp; Setup'!$BX$8, $F1476/$H1476, "")))</f>
        <v/>
      </c>
      <c r="K1476" s="97"/>
      <c r="L1476" s="42" t="str">
        <f t="array" ref="L1476">IF($W1476="", "", IFERROR(INDEX('Standard Runs'!$D$11:$D$65, MATCH(1, ('Standard Runs'!$F$11:$F$65&lt;=E1476)*('Standard Runs'!$G$11:$G$65&gt;=E1476), 0)), ""))</f>
        <v/>
      </c>
      <c r="M1476" s="45" t="str">
        <f t="shared" si="243"/>
        <v/>
      </c>
      <c r="N1476" s="97"/>
      <c r="O1476" s="52" t="str">
        <f t="shared" si="244"/>
        <v/>
      </c>
      <c r="P1476" s="53" t="str">
        <f>IF(OR($L1476="", $M1476=""), "", COUNTIFS($L$11:$L$2510, $L1476, $M$11:$M$2510, "&lt;"&amp;$M1476)+1+COUNTIFS($L$11:$L1476, $L1476, $M$11:$M1476, $M1476)-1)</f>
        <v/>
      </c>
      <c r="Q1476" s="97"/>
      <c r="R1476" s="57" t="str">
        <f t="array" ref="R1476">IF(OR($L1476="", $M1476=""), "", MIN(IF($L$11:$L$2510=$L1476, $M$11:$M$2510)))</f>
        <v/>
      </c>
      <c r="S1476" s="18" t="str">
        <f t="array" ref="S1476">IF(OR($L1476="", $M1476=""), "", AVERAGEIF($L$11:$L$2510, $L1476, $M$11:$M$2510))</f>
        <v/>
      </c>
      <c r="T1476" s="21" t="str">
        <f t="array" ref="T1476">IF(OR($L1476="", $M1476=""), "", MAX(IF($L$11:$L$2510=$L1476, $M$11:$M$2510)))</f>
        <v/>
      </c>
      <c r="U1476" s="97"/>
      <c r="W1476" s="26" t="str">
        <f t="shared" si="245"/>
        <v/>
      </c>
      <c r="X1476" s="26" t="str">
        <f t="shared" si="246"/>
        <v/>
      </c>
      <c r="Z1476" s="48" t="str">
        <f>IFERROR(INDEX('Standard Runs'!$E$11:$E$65, MATCH($L1476, 'Standard Runs'!$D$11:$D$65, 0)), "")</f>
        <v/>
      </c>
      <c r="AB1476" s="26" t="str">
        <f t="shared" si="247"/>
        <v/>
      </c>
      <c r="AC1476" s="26" t="str">
        <f t="shared" si="248"/>
        <v/>
      </c>
      <c r="AE1476" s="26" t="str">
        <f t="shared" si="249"/>
        <v/>
      </c>
      <c r="AG1476" s="26" t="str">
        <f>IF($D1476="", "", COUNTIF($D$11:$D$2510, "&gt;"&amp;$D1476)+1+COUNTIF($D$11:$D1476, $D1476)-1)</f>
        <v/>
      </c>
      <c r="AH1476" s="92" t="str">
        <f t="shared" si="250"/>
        <v/>
      </c>
      <c r="AJ1476" s="26" t="str">
        <f t="shared" si="251"/>
        <v/>
      </c>
      <c r="AK1476" s="26" t="str">
        <f t="shared" si="252"/>
        <v/>
      </c>
    </row>
    <row r="1477" spans="1:37" x14ac:dyDescent="0.25">
      <c r="A1477" s="97"/>
      <c r="B1477" s="26" t="str">
        <f t="shared" si="242"/>
        <v/>
      </c>
      <c r="C1477" s="97"/>
      <c r="D1477" s="123"/>
      <c r="E1477" s="124"/>
      <c r="F1477" s="125"/>
      <c r="G1477" s="97"/>
      <c r="H1477" s="24" t="str">
        <f>IF($E1477="", "", IFERROR(ROUND($E1477*INDEX('Intro &amp; Setup'!$BY$8:$BY$9, MATCH($E$8, 'Intro &amp; Setup'!$BX$8:$BX$9, 0)), 2), ""))</f>
        <v/>
      </c>
      <c r="I1477" s="18" t="str">
        <f>IF(OR($E1477="", $F1477=""), "", IF($E$8='Intro &amp; Setup'!$BX$9, $F1477/$E1477, IF($H$8='Intro &amp; Setup'!$BX$9, $F1477/$H1477, "")))</f>
        <v/>
      </c>
      <c r="J1477" s="21" t="str">
        <f>IF(OR($E1477="", $F1477=""), "", IF($E$8='Intro &amp; Setup'!$BX$8, $F1477/$E1477, IF($H$8='Intro &amp; Setup'!$BX$8, $F1477/$H1477, "")))</f>
        <v/>
      </c>
      <c r="K1477" s="97"/>
      <c r="L1477" s="42" t="str">
        <f t="array" ref="L1477">IF($W1477="", "", IFERROR(INDEX('Standard Runs'!$D$11:$D$65, MATCH(1, ('Standard Runs'!$F$11:$F$65&lt;=E1477)*('Standard Runs'!$G$11:$G$65&gt;=E1477), 0)), ""))</f>
        <v/>
      </c>
      <c r="M1477" s="45" t="str">
        <f t="shared" si="243"/>
        <v/>
      </c>
      <c r="N1477" s="97"/>
      <c r="O1477" s="52" t="str">
        <f t="shared" si="244"/>
        <v/>
      </c>
      <c r="P1477" s="53" t="str">
        <f>IF(OR($L1477="", $M1477=""), "", COUNTIFS($L$11:$L$2510, $L1477, $M$11:$M$2510, "&lt;"&amp;$M1477)+1+COUNTIFS($L$11:$L1477, $L1477, $M$11:$M1477, $M1477)-1)</f>
        <v/>
      </c>
      <c r="Q1477" s="97"/>
      <c r="R1477" s="57" t="str">
        <f t="array" ref="R1477">IF(OR($L1477="", $M1477=""), "", MIN(IF($L$11:$L$2510=$L1477, $M$11:$M$2510)))</f>
        <v/>
      </c>
      <c r="S1477" s="18" t="str">
        <f t="array" ref="S1477">IF(OR($L1477="", $M1477=""), "", AVERAGEIF($L$11:$L$2510, $L1477, $M$11:$M$2510))</f>
        <v/>
      </c>
      <c r="T1477" s="21" t="str">
        <f t="array" ref="T1477">IF(OR($L1477="", $M1477=""), "", MAX(IF($L$11:$L$2510=$L1477, $M$11:$M$2510)))</f>
        <v/>
      </c>
      <c r="U1477" s="97"/>
      <c r="W1477" s="26" t="str">
        <f t="shared" si="245"/>
        <v/>
      </c>
      <c r="X1477" s="26" t="str">
        <f t="shared" si="246"/>
        <v/>
      </c>
      <c r="Z1477" s="48" t="str">
        <f>IFERROR(INDEX('Standard Runs'!$E$11:$E$65, MATCH($L1477, 'Standard Runs'!$D$11:$D$65, 0)), "")</f>
        <v/>
      </c>
      <c r="AB1477" s="26" t="str">
        <f t="shared" si="247"/>
        <v/>
      </c>
      <c r="AC1477" s="26" t="str">
        <f t="shared" si="248"/>
        <v/>
      </c>
      <c r="AE1477" s="26" t="str">
        <f t="shared" si="249"/>
        <v/>
      </c>
      <c r="AG1477" s="26" t="str">
        <f>IF($D1477="", "", COUNTIF($D$11:$D$2510, "&gt;"&amp;$D1477)+1+COUNTIF($D$11:$D1477, $D1477)-1)</f>
        <v/>
      </c>
      <c r="AH1477" s="92" t="str">
        <f t="shared" si="250"/>
        <v/>
      </c>
      <c r="AJ1477" s="26" t="str">
        <f t="shared" si="251"/>
        <v/>
      </c>
      <c r="AK1477" s="26" t="str">
        <f t="shared" si="252"/>
        <v/>
      </c>
    </row>
    <row r="1478" spans="1:37" x14ac:dyDescent="0.25">
      <c r="A1478" s="97"/>
      <c r="B1478" s="26" t="str">
        <f t="shared" si="242"/>
        <v/>
      </c>
      <c r="C1478" s="97"/>
      <c r="D1478" s="123"/>
      <c r="E1478" s="124"/>
      <c r="F1478" s="125"/>
      <c r="G1478" s="97"/>
      <c r="H1478" s="24" t="str">
        <f>IF($E1478="", "", IFERROR(ROUND($E1478*INDEX('Intro &amp; Setup'!$BY$8:$BY$9, MATCH($E$8, 'Intro &amp; Setup'!$BX$8:$BX$9, 0)), 2), ""))</f>
        <v/>
      </c>
      <c r="I1478" s="18" t="str">
        <f>IF(OR($E1478="", $F1478=""), "", IF($E$8='Intro &amp; Setup'!$BX$9, $F1478/$E1478, IF($H$8='Intro &amp; Setup'!$BX$9, $F1478/$H1478, "")))</f>
        <v/>
      </c>
      <c r="J1478" s="21" t="str">
        <f>IF(OR($E1478="", $F1478=""), "", IF($E$8='Intro &amp; Setup'!$BX$8, $F1478/$E1478, IF($H$8='Intro &amp; Setup'!$BX$8, $F1478/$H1478, "")))</f>
        <v/>
      </c>
      <c r="K1478" s="97"/>
      <c r="L1478" s="42" t="str">
        <f t="array" ref="L1478">IF($W1478="", "", IFERROR(INDEX('Standard Runs'!$D$11:$D$65, MATCH(1, ('Standard Runs'!$F$11:$F$65&lt;=E1478)*('Standard Runs'!$G$11:$G$65&gt;=E1478), 0)), ""))</f>
        <v/>
      </c>
      <c r="M1478" s="45" t="str">
        <f t="shared" si="243"/>
        <v/>
      </c>
      <c r="N1478" s="97"/>
      <c r="O1478" s="52" t="str">
        <f t="shared" si="244"/>
        <v/>
      </c>
      <c r="P1478" s="53" t="str">
        <f>IF(OR($L1478="", $M1478=""), "", COUNTIFS($L$11:$L$2510, $L1478, $M$11:$M$2510, "&lt;"&amp;$M1478)+1+COUNTIFS($L$11:$L1478, $L1478, $M$11:$M1478, $M1478)-1)</f>
        <v/>
      </c>
      <c r="Q1478" s="97"/>
      <c r="R1478" s="57" t="str">
        <f t="array" ref="R1478">IF(OR($L1478="", $M1478=""), "", MIN(IF($L$11:$L$2510=$L1478, $M$11:$M$2510)))</f>
        <v/>
      </c>
      <c r="S1478" s="18" t="str">
        <f t="array" ref="S1478">IF(OR($L1478="", $M1478=""), "", AVERAGEIF($L$11:$L$2510, $L1478, $M$11:$M$2510))</f>
        <v/>
      </c>
      <c r="T1478" s="21" t="str">
        <f t="array" ref="T1478">IF(OR($L1478="", $M1478=""), "", MAX(IF($L$11:$L$2510=$L1478, $M$11:$M$2510)))</f>
        <v/>
      </c>
      <c r="U1478" s="97"/>
      <c r="W1478" s="26" t="str">
        <f t="shared" si="245"/>
        <v/>
      </c>
      <c r="X1478" s="26" t="str">
        <f t="shared" si="246"/>
        <v/>
      </c>
      <c r="Z1478" s="48" t="str">
        <f>IFERROR(INDEX('Standard Runs'!$E$11:$E$65, MATCH($L1478, 'Standard Runs'!$D$11:$D$65, 0)), "")</f>
        <v/>
      </c>
      <c r="AB1478" s="26" t="str">
        <f t="shared" si="247"/>
        <v/>
      </c>
      <c r="AC1478" s="26" t="str">
        <f t="shared" si="248"/>
        <v/>
      </c>
      <c r="AE1478" s="26" t="str">
        <f t="shared" si="249"/>
        <v/>
      </c>
      <c r="AG1478" s="26" t="str">
        <f>IF($D1478="", "", COUNTIF($D$11:$D$2510, "&gt;"&amp;$D1478)+1+COUNTIF($D$11:$D1478, $D1478)-1)</f>
        <v/>
      </c>
      <c r="AH1478" s="92" t="str">
        <f t="shared" si="250"/>
        <v/>
      </c>
      <c r="AJ1478" s="26" t="str">
        <f t="shared" si="251"/>
        <v/>
      </c>
      <c r="AK1478" s="26" t="str">
        <f t="shared" si="252"/>
        <v/>
      </c>
    </row>
    <row r="1479" spans="1:37" x14ac:dyDescent="0.25">
      <c r="A1479" s="97"/>
      <c r="B1479" s="26" t="str">
        <f t="shared" si="242"/>
        <v/>
      </c>
      <c r="C1479" s="97"/>
      <c r="D1479" s="123"/>
      <c r="E1479" s="124"/>
      <c r="F1479" s="125"/>
      <c r="G1479" s="97"/>
      <c r="H1479" s="24" t="str">
        <f>IF($E1479="", "", IFERROR(ROUND($E1479*INDEX('Intro &amp; Setup'!$BY$8:$BY$9, MATCH($E$8, 'Intro &amp; Setup'!$BX$8:$BX$9, 0)), 2), ""))</f>
        <v/>
      </c>
      <c r="I1479" s="18" t="str">
        <f>IF(OR($E1479="", $F1479=""), "", IF($E$8='Intro &amp; Setup'!$BX$9, $F1479/$E1479, IF($H$8='Intro &amp; Setup'!$BX$9, $F1479/$H1479, "")))</f>
        <v/>
      </c>
      <c r="J1479" s="21" t="str">
        <f>IF(OR($E1479="", $F1479=""), "", IF($E$8='Intro &amp; Setup'!$BX$8, $F1479/$E1479, IF($H$8='Intro &amp; Setup'!$BX$8, $F1479/$H1479, "")))</f>
        <v/>
      </c>
      <c r="K1479" s="97"/>
      <c r="L1479" s="42" t="str">
        <f t="array" ref="L1479">IF($W1479="", "", IFERROR(INDEX('Standard Runs'!$D$11:$D$65, MATCH(1, ('Standard Runs'!$F$11:$F$65&lt;=E1479)*('Standard Runs'!$G$11:$G$65&gt;=E1479), 0)), ""))</f>
        <v/>
      </c>
      <c r="M1479" s="45" t="str">
        <f t="shared" si="243"/>
        <v/>
      </c>
      <c r="N1479" s="97"/>
      <c r="O1479" s="52" t="str">
        <f t="shared" si="244"/>
        <v/>
      </c>
      <c r="P1479" s="53" t="str">
        <f>IF(OR($L1479="", $M1479=""), "", COUNTIFS($L$11:$L$2510, $L1479, $M$11:$M$2510, "&lt;"&amp;$M1479)+1+COUNTIFS($L$11:$L1479, $L1479, $M$11:$M1479, $M1479)-1)</f>
        <v/>
      </c>
      <c r="Q1479" s="97"/>
      <c r="R1479" s="57" t="str">
        <f t="array" ref="R1479">IF(OR($L1479="", $M1479=""), "", MIN(IF($L$11:$L$2510=$L1479, $M$11:$M$2510)))</f>
        <v/>
      </c>
      <c r="S1479" s="18" t="str">
        <f t="array" ref="S1479">IF(OR($L1479="", $M1479=""), "", AVERAGEIF($L$11:$L$2510, $L1479, $M$11:$M$2510))</f>
        <v/>
      </c>
      <c r="T1479" s="21" t="str">
        <f t="array" ref="T1479">IF(OR($L1479="", $M1479=""), "", MAX(IF($L$11:$L$2510=$L1479, $M$11:$M$2510)))</f>
        <v/>
      </c>
      <c r="U1479" s="97"/>
      <c r="W1479" s="26" t="str">
        <f t="shared" si="245"/>
        <v/>
      </c>
      <c r="X1479" s="26" t="str">
        <f t="shared" si="246"/>
        <v/>
      </c>
      <c r="Z1479" s="48" t="str">
        <f>IFERROR(INDEX('Standard Runs'!$E$11:$E$65, MATCH($L1479, 'Standard Runs'!$D$11:$D$65, 0)), "")</f>
        <v/>
      </c>
      <c r="AB1479" s="26" t="str">
        <f t="shared" si="247"/>
        <v/>
      </c>
      <c r="AC1479" s="26" t="str">
        <f t="shared" si="248"/>
        <v/>
      </c>
      <c r="AE1479" s="26" t="str">
        <f t="shared" si="249"/>
        <v/>
      </c>
      <c r="AG1479" s="26" t="str">
        <f>IF($D1479="", "", COUNTIF($D$11:$D$2510, "&gt;"&amp;$D1479)+1+COUNTIF($D$11:$D1479, $D1479)-1)</f>
        <v/>
      </c>
      <c r="AH1479" s="92" t="str">
        <f t="shared" si="250"/>
        <v/>
      </c>
      <c r="AJ1479" s="26" t="str">
        <f t="shared" si="251"/>
        <v/>
      </c>
      <c r="AK1479" s="26" t="str">
        <f t="shared" si="252"/>
        <v/>
      </c>
    </row>
    <row r="1480" spans="1:37" x14ac:dyDescent="0.25">
      <c r="A1480" s="97"/>
      <c r="B1480" s="26" t="str">
        <f t="shared" si="242"/>
        <v/>
      </c>
      <c r="C1480" s="97"/>
      <c r="D1480" s="123"/>
      <c r="E1480" s="124"/>
      <c r="F1480" s="125"/>
      <c r="G1480" s="97"/>
      <c r="H1480" s="24" t="str">
        <f>IF($E1480="", "", IFERROR(ROUND($E1480*INDEX('Intro &amp; Setup'!$BY$8:$BY$9, MATCH($E$8, 'Intro &amp; Setup'!$BX$8:$BX$9, 0)), 2), ""))</f>
        <v/>
      </c>
      <c r="I1480" s="18" t="str">
        <f>IF(OR($E1480="", $F1480=""), "", IF($E$8='Intro &amp; Setup'!$BX$9, $F1480/$E1480, IF($H$8='Intro &amp; Setup'!$BX$9, $F1480/$H1480, "")))</f>
        <v/>
      </c>
      <c r="J1480" s="21" t="str">
        <f>IF(OR($E1480="", $F1480=""), "", IF($E$8='Intro &amp; Setup'!$BX$8, $F1480/$E1480, IF($H$8='Intro &amp; Setup'!$BX$8, $F1480/$H1480, "")))</f>
        <v/>
      </c>
      <c r="K1480" s="97"/>
      <c r="L1480" s="42" t="str">
        <f t="array" ref="L1480">IF($W1480="", "", IFERROR(INDEX('Standard Runs'!$D$11:$D$65, MATCH(1, ('Standard Runs'!$F$11:$F$65&lt;=E1480)*('Standard Runs'!$G$11:$G$65&gt;=E1480), 0)), ""))</f>
        <v/>
      </c>
      <c r="M1480" s="45" t="str">
        <f t="shared" si="243"/>
        <v/>
      </c>
      <c r="N1480" s="97"/>
      <c r="O1480" s="52" t="str">
        <f t="shared" si="244"/>
        <v/>
      </c>
      <c r="P1480" s="53" t="str">
        <f>IF(OR($L1480="", $M1480=""), "", COUNTIFS($L$11:$L$2510, $L1480, $M$11:$M$2510, "&lt;"&amp;$M1480)+1+COUNTIFS($L$11:$L1480, $L1480, $M$11:$M1480, $M1480)-1)</f>
        <v/>
      </c>
      <c r="Q1480" s="97"/>
      <c r="R1480" s="57" t="str">
        <f t="array" ref="R1480">IF(OR($L1480="", $M1480=""), "", MIN(IF($L$11:$L$2510=$L1480, $M$11:$M$2510)))</f>
        <v/>
      </c>
      <c r="S1480" s="18" t="str">
        <f t="array" ref="S1480">IF(OR($L1480="", $M1480=""), "", AVERAGEIF($L$11:$L$2510, $L1480, $M$11:$M$2510))</f>
        <v/>
      </c>
      <c r="T1480" s="21" t="str">
        <f t="array" ref="T1480">IF(OR($L1480="", $M1480=""), "", MAX(IF($L$11:$L$2510=$L1480, $M$11:$M$2510)))</f>
        <v/>
      </c>
      <c r="U1480" s="97"/>
      <c r="W1480" s="26" t="str">
        <f t="shared" si="245"/>
        <v/>
      </c>
      <c r="X1480" s="26" t="str">
        <f t="shared" si="246"/>
        <v/>
      </c>
      <c r="Z1480" s="48" t="str">
        <f>IFERROR(INDEX('Standard Runs'!$E$11:$E$65, MATCH($L1480, 'Standard Runs'!$D$11:$D$65, 0)), "")</f>
        <v/>
      </c>
      <c r="AB1480" s="26" t="str">
        <f t="shared" si="247"/>
        <v/>
      </c>
      <c r="AC1480" s="26" t="str">
        <f t="shared" si="248"/>
        <v/>
      </c>
      <c r="AE1480" s="26" t="str">
        <f t="shared" si="249"/>
        <v/>
      </c>
      <c r="AG1480" s="26" t="str">
        <f>IF($D1480="", "", COUNTIF($D$11:$D$2510, "&gt;"&amp;$D1480)+1+COUNTIF($D$11:$D1480, $D1480)-1)</f>
        <v/>
      </c>
      <c r="AH1480" s="92" t="str">
        <f t="shared" si="250"/>
        <v/>
      </c>
      <c r="AJ1480" s="26" t="str">
        <f t="shared" si="251"/>
        <v/>
      </c>
      <c r="AK1480" s="26" t="str">
        <f t="shared" si="252"/>
        <v/>
      </c>
    </row>
    <row r="1481" spans="1:37" x14ac:dyDescent="0.25">
      <c r="A1481" s="97"/>
      <c r="B1481" s="26" t="str">
        <f t="shared" si="242"/>
        <v/>
      </c>
      <c r="C1481" s="97"/>
      <c r="D1481" s="123"/>
      <c r="E1481" s="124"/>
      <c r="F1481" s="125"/>
      <c r="G1481" s="97"/>
      <c r="H1481" s="24" t="str">
        <f>IF($E1481="", "", IFERROR(ROUND($E1481*INDEX('Intro &amp; Setup'!$BY$8:$BY$9, MATCH($E$8, 'Intro &amp; Setup'!$BX$8:$BX$9, 0)), 2), ""))</f>
        <v/>
      </c>
      <c r="I1481" s="18" t="str">
        <f>IF(OR($E1481="", $F1481=""), "", IF($E$8='Intro &amp; Setup'!$BX$9, $F1481/$E1481, IF($H$8='Intro &amp; Setup'!$BX$9, $F1481/$H1481, "")))</f>
        <v/>
      </c>
      <c r="J1481" s="21" t="str">
        <f>IF(OR($E1481="", $F1481=""), "", IF($E$8='Intro &amp; Setup'!$BX$8, $F1481/$E1481, IF($H$8='Intro &amp; Setup'!$BX$8, $F1481/$H1481, "")))</f>
        <v/>
      </c>
      <c r="K1481" s="97"/>
      <c r="L1481" s="42" t="str">
        <f t="array" ref="L1481">IF($W1481="", "", IFERROR(INDEX('Standard Runs'!$D$11:$D$65, MATCH(1, ('Standard Runs'!$F$11:$F$65&lt;=E1481)*('Standard Runs'!$G$11:$G$65&gt;=E1481), 0)), ""))</f>
        <v/>
      </c>
      <c r="M1481" s="45" t="str">
        <f t="shared" si="243"/>
        <v/>
      </c>
      <c r="N1481" s="97"/>
      <c r="O1481" s="52" t="str">
        <f t="shared" si="244"/>
        <v/>
      </c>
      <c r="P1481" s="53" t="str">
        <f>IF(OR($L1481="", $M1481=""), "", COUNTIFS($L$11:$L$2510, $L1481, $M$11:$M$2510, "&lt;"&amp;$M1481)+1+COUNTIFS($L$11:$L1481, $L1481, $M$11:$M1481, $M1481)-1)</f>
        <v/>
      </c>
      <c r="Q1481" s="97"/>
      <c r="R1481" s="57" t="str">
        <f t="array" ref="R1481">IF(OR($L1481="", $M1481=""), "", MIN(IF($L$11:$L$2510=$L1481, $M$11:$M$2510)))</f>
        <v/>
      </c>
      <c r="S1481" s="18" t="str">
        <f t="array" ref="S1481">IF(OR($L1481="", $M1481=""), "", AVERAGEIF($L$11:$L$2510, $L1481, $M$11:$M$2510))</f>
        <v/>
      </c>
      <c r="T1481" s="21" t="str">
        <f t="array" ref="T1481">IF(OR($L1481="", $M1481=""), "", MAX(IF($L$11:$L$2510=$L1481, $M$11:$M$2510)))</f>
        <v/>
      </c>
      <c r="U1481" s="97"/>
      <c r="W1481" s="26" t="str">
        <f t="shared" si="245"/>
        <v/>
      </c>
      <c r="X1481" s="26" t="str">
        <f t="shared" si="246"/>
        <v/>
      </c>
      <c r="Z1481" s="48" t="str">
        <f>IFERROR(INDEX('Standard Runs'!$E$11:$E$65, MATCH($L1481, 'Standard Runs'!$D$11:$D$65, 0)), "")</f>
        <v/>
      </c>
      <c r="AB1481" s="26" t="str">
        <f t="shared" si="247"/>
        <v/>
      </c>
      <c r="AC1481" s="26" t="str">
        <f t="shared" si="248"/>
        <v/>
      </c>
      <c r="AE1481" s="26" t="str">
        <f t="shared" si="249"/>
        <v/>
      </c>
      <c r="AG1481" s="26" t="str">
        <f>IF($D1481="", "", COUNTIF($D$11:$D$2510, "&gt;"&amp;$D1481)+1+COUNTIF($D$11:$D1481, $D1481)-1)</f>
        <v/>
      </c>
      <c r="AH1481" s="92" t="str">
        <f t="shared" si="250"/>
        <v/>
      </c>
      <c r="AJ1481" s="26" t="str">
        <f t="shared" si="251"/>
        <v/>
      </c>
      <c r="AK1481" s="26" t="str">
        <f t="shared" si="252"/>
        <v/>
      </c>
    </row>
    <row r="1482" spans="1:37" x14ac:dyDescent="0.25">
      <c r="A1482" s="97"/>
      <c r="B1482" s="26" t="str">
        <f t="shared" si="242"/>
        <v/>
      </c>
      <c r="C1482" s="97"/>
      <c r="D1482" s="123"/>
      <c r="E1482" s="124"/>
      <c r="F1482" s="125"/>
      <c r="G1482" s="97"/>
      <c r="H1482" s="24" t="str">
        <f>IF($E1482="", "", IFERROR(ROUND($E1482*INDEX('Intro &amp; Setup'!$BY$8:$BY$9, MATCH($E$8, 'Intro &amp; Setup'!$BX$8:$BX$9, 0)), 2), ""))</f>
        <v/>
      </c>
      <c r="I1482" s="18" t="str">
        <f>IF(OR($E1482="", $F1482=""), "", IF($E$8='Intro &amp; Setup'!$BX$9, $F1482/$E1482, IF($H$8='Intro &amp; Setup'!$BX$9, $F1482/$H1482, "")))</f>
        <v/>
      </c>
      <c r="J1482" s="21" t="str">
        <f>IF(OR($E1482="", $F1482=""), "", IF($E$8='Intro &amp; Setup'!$BX$8, $F1482/$E1482, IF($H$8='Intro &amp; Setup'!$BX$8, $F1482/$H1482, "")))</f>
        <v/>
      </c>
      <c r="K1482" s="97"/>
      <c r="L1482" s="42" t="str">
        <f t="array" ref="L1482">IF($W1482="", "", IFERROR(INDEX('Standard Runs'!$D$11:$D$65, MATCH(1, ('Standard Runs'!$F$11:$F$65&lt;=E1482)*('Standard Runs'!$G$11:$G$65&gt;=E1482), 0)), ""))</f>
        <v/>
      </c>
      <c r="M1482" s="45" t="str">
        <f t="shared" si="243"/>
        <v/>
      </c>
      <c r="N1482" s="97"/>
      <c r="O1482" s="52" t="str">
        <f t="shared" si="244"/>
        <v/>
      </c>
      <c r="P1482" s="53" t="str">
        <f>IF(OR($L1482="", $M1482=""), "", COUNTIFS($L$11:$L$2510, $L1482, $M$11:$M$2510, "&lt;"&amp;$M1482)+1+COUNTIFS($L$11:$L1482, $L1482, $M$11:$M1482, $M1482)-1)</f>
        <v/>
      </c>
      <c r="Q1482" s="97"/>
      <c r="R1482" s="57" t="str">
        <f t="array" ref="R1482">IF(OR($L1482="", $M1482=""), "", MIN(IF($L$11:$L$2510=$L1482, $M$11:$M$2510)))</f>
        <v/>
      </c>
      <c r="S1482" s="18" t="str">
        <f t="array" ref="S1482">IF(OR($L1482="", $M1482=""), "", AVERAGEIF($L$11:$L$2510, $L1482, $M$11:$M$2510))</f>
        <v/>
      </c>
      <c r="T1482" s="21" t="str">
        <f t="array" ref="T1482">IF(OR($L1482="", $M1482=""), "", MAX(IF($L$11:$L$2510=$L1482, $M$11:$M$2510)))</f>
        <v/>
      </c>
      <c r="U1482" s="97"/>
      <c r="W1482" s="26" t="str">
        <f t="shared" si="245"/>
        <v/>
      </c>
      <c r="X1482" s="26" t="str">
        <f t="shared" si="246"/>
        <v/>
      </c>
      <c r="Z1482" s="48" t="str">
        <f>IFERROR(INDEX('Standard Runs'!$E$11:$E$65, MATCH($L1482, 'Standard Runs'!$D$11:$D$65, 0)), "")</f>
        <v/>
      </c>
      <c r="AB1482" s="26" t="str">
        <f t="shared" si="247"/>
        <v/>
      </c>
      <c r="AC1482" s="26" t="str">
        <f t="shared" si="248"/>
        <v/>
      </c>
      <c r="AE1482" s="26" t="str">
        <f t="shared" si="249"/>
        <v/>
      </c>
      <c r="AG1482" s="26" t="str">
        <f>IF($D1482="", "", COUNTIF($D$11:$D$2510, "&gt;"&amp;$D1482)+1+COUNTIF($D$11:$D1482, $D1482)-1)</f>
        <v/>
      </c>
      <c r="AH1482" s="92" t="str">
        <f t="shared" si="250"/>
        <v/>
      </c>
      <c r="AJ1482" s="26" t="str">
        <f t="shared" si="251"/>
        <v/>
      </c>
      <c r="AK1482" s="26" t="str">
        <f t="shared" si="252"/>
        <v/>
      </c>
    </row>
    <row r="1483" spans="1:37" x14ac:dyDescent="0.25">
      <c r="A1483" s="97"/>
      <c r="B1483" s="26" t="str">
        <f t="shared" si="242"/>
        <v/>
      </c>
      <c r="C1483" s="97"/>
      <c r="D1483" s="123"/>
      <c r="E1483" s="124"/>
      <c r="F1483" s="125"/>
      <c r="G1483" s="97"/>
      <c r="H1483" s="24" t="str">
        <f>IF($E1483="", "", IFERROR(ROUND($E1483*INDEX('Intro &amp; Setup'!$BY$8:$BY$9, MATCH($E$8, 'Intro &amp; Setup'!$BX$8:$BX$9, 0)), 2), ""))</f>
        <v/>
      </c>
      <c r="I1483" s="18" t="str">
        <f>IF(OR($E1483="", $F1483=""), "", IF($E$8='Intro &amp; Setup'!$BX$9, $F1483/$E1483, IF($H$8='Intro &amp; Setup'!$BX$9, $F1483/$H1483, "")))</f>
        <v/>
      </c>
      <c r="J1483" s="21" t="str">
        <f>IF(OR($E1483="", $F1483=""), "", IF($E$8='Intro &amp; Setup'!$BX$8, $F1483/$E1483, IF($H$8='Intro &amp; Setup'!$BX$8, $F1483/$H1483, "")))</f>
        <v/>
      </c>
      <c r="K1483" s="97"/>
      <c r="L1483" s="42" t="str">
        <f t="array" ref="L1483">IF($W1483="", "", IFERROR(INDEX('Standard Runs'!$D$11:$D$65, MATCH(1, ('Standard Runs'!$F$11:$F$65&lt;=E1483)*('Standard Runs'!$G$11:$G$65&gt;=E1483), 0)), ""))</f>
        <v/>
      </c>
      <c r="M1483" s="45" t="str">
        <f t="shared" si="243"/>
        <v/>
      </c>
      <c r="N1483" s="97"/>
      <c r="O1483" s="52" t="str">
        <f t="shared" si="244"/>
        <v/>
      </c>
      <c r="P1483" s="53" t="str">
        <f>IF(OR($L1483="", $M1483=""), "", COUNTIFS($L$11:$L$2510, $L1483, $M$11:$M$2510, "&lt;"&amp;$M1483)+1+COUNTIFS($L$11:$L1483, $L1483, $M$11:$M1483, $M1483)-1)</f>
        <v/>
      </c>
      <c r="Q1483" s="97"/>
      <c r="R1483" s="57" t="str">
        <f t="array" ref="R1483">IF(OR($L1483="", $M1483=""), "", MIN(IF($L$11:$L$2510=$L1483, $M$11:$M$2510)))</f>
        <v/>
      </c>
      <c r="S1483" s="18" t="str">
        <f t="array" ref="S1483">IF(OR($L1483="", $M1483=""), "", AVERAGEIF($L$11:$L$2510, $L1483, $M$11:$M$2510))</f>
        <v/>
      </c>
      <c r="T1483" s="21" t="str">
        <f t="array" ref="T1483">IF(OR($L1483="", $M1483=""), "", MAX(IF($L$11:$L$2510=$L1483, $M$11:$M$2510)))</f>
        <v/>
      </c>
      <c r="U1483" s="97"/>
      <c r="W1483" s="26" t="str">
        <f t="shared" si="245"/>
        <v/>
      </c>
      <c r="X1483" s="26" t="str">
        <f t="shared" si="246"/>
        <v/>
      </c>
      <c r="Z1483" s="48" t="str">
        <f>IFERROR(INDEX('Standard Runs'!$E$11:$E$65, MATCH($L1483, 'Standard Runs'!$D$11:$D$65, 0)), "")</f>
        <v/>
      </c>
      <c r="AB1483" s="26" t="str">
        <f t="shared" si="247"/>
        <v/>
      </c>
      <c r="AC1483" s="26" t="str">
        <f t="shared" si="248"/>
        <v/>
      </c>
      <c r="AE1483" s="26" t="str">
        <f t="shared" si="249"/>
        <v/>
      </c>
      <c r="AG1483" s="26" t="str">
        <f>IF($D1483="", "", COUNTIF($D$11:$D$2510, "&gt;"&amp;$D1483)+1+COUNTIF($D$11:$D1483, $D1483)-1)</f>
        <v/>
      </c>
      <c r="AH1483" s="92" t="str">
        <f t="shared" si="250"/>
        <v/>
      </c>
      <c r="AJ1483" s="26" t="str">
        <f t="shared" si="251"/>
        <v/>
      </c>
      <c r="AK1483" s="26" t="str">
        <f t="shared" si="252"/>
        <v/>
      </c>
    </row>
    <row r="1484" spans="1:37" x14ac:dyDescent="0.25">
      <c r="A1484" s="97"/>
      <c r="B1484" s="26" t="str">
        <f t="shared" ref="B1484:B1547" si="253">IF($P1484="", "", IFERROR(INDEX($X$3:$X$5, MATCH($P1484, $Y$3:$Y$5, 0)), ""))</f>
        <v/>
      </c>
      <c r="C1484" s="97"/>
      <c r="D1484" s="123"/>
      <c r="E1484" s="124"/>
      <c r="F1484" s="125"/>
      <c r="G1484" s="97"/>
      <c r="H1484" s="24" t="str">
        <f>IF($E1484="", "", IFERROR(ROUND($E1484*INDEX('Intro &amp; Setup'!$BY$8:$BY$9, MATCH($E$8, 'Intro &amp; Setup'!$BX$8:$BX$9, 0)), 2), ""))</f>
        <v/>
      </c>
      <c r="I1484" s="18" t="str">
        <f>IF(OR($E1484="", $F1484=""), "", IF($E$8='Intro &amp; Setup'!$BX$9, $F1484/$E1484, IF($H$8='Intro &amp; Setup'!$BX$9, $F1484/$H1484, "")))</f>
        <v/>
      </c>
      <c r="J1484" s="21" t="str">
        <f>IF(OR($E1484="", $F1484=""), "", IF($E$8='Intro &amp; Setup'!$BX$8, $F1484/$E1484, IF($H$8='Intro &amp; Setup'!$BX$8, $F1484/$H1484, "")))</f>
        <v/>
      </c>
      <c r="K1484" s="97"/>
      <c r="L1484" s="42" t="str">
        <f t="array" ref="L1484">IF($W1484="", "", IFERROR(INDEX('Standard Runs'!$D$11:$D$65, MATCH(1, ('Standard Runs'!$F$11:$F$65&lt;=E1484)*('Standard Runs'!$G$11:$G$65&gt;=E1484), 0)), ""))</f>
        <v/>
      </c>
      <c r="M1484" s="45" t="str">
        <f t="shared" ref="M1484:M1547" si="254">IFERROR($F1484/$E1484*$Z1484, "")</f>
        <v/>
      </c>
      <c r="N1484" s="97"/>
      <c r="O1484" s="52" t="str">
        <f t="shared" ref="O1484:O1547" si="255">IF($L1484="", "", COUNTIF($L$11:$L$2510, $L1484))</f>
        <v/>
      </c>
      <c r="P1484" s="53" t="str">
        <f>IF(OR($L1484="", $M1484=""), "", COUNTIFS($L$11:$L$2510, $L1484, $M$11:$M$2510, "&lt;"&amp;$M1484)+1+COUNTIFS($L$11:$L1484, $L1484, $M$11:$M1484, $M1484)-1)</f>
        <v/>
      </c>
      <c r="Q1484" s="97"/>
      <c r="R1484" s="57" t="str">
        <f t="array" ref="R1484">IF(OR($L1484="", $M1484=""), "", MIN(IF($L$11:$L$2510=$L1484, $M$11:$M$2510)))</f>
        <v/>
      </c>
      <c r="S1484" s="18" t="str">
        <f t="array" ref="S1484">IF(OR($L1484="", $M1484=""), "", AVERAGEIF($L$11:$L$2510, $L1484, $M$11:$M$2510))</f>
        <v/>
      </c>
      <c r="T1484" s="21" t="str">
        <f t="array" ref="T1484">IF(OR($L1484="", $M1484=""), "", MAX(IF($L$11:$L$2510=$L1484, $M$11:$M$2510)))</f>
        <v/>
      </c>
      <c r="U1484" s="97"/>
      <c r="W1484" s="26" t="str">
        <f t="shared" ref="W1484:W1547" si="256">IF(AND($D1484="", $E1484="", $F1484=""), "", "X")</f>
        <v/>
      </c>
      <c r="X1484" s="26" t="str">
        <f t="shared" ref="X1484:X1547" si="257">IF($W1484="", "", IF($L1484="", "X", ""))</f>
        <v/>
      </c>
      <c r="Z1484" s="48" t="str">
        <f>IFERROR(INDEX('Standard Runs'!$E$11:$E$65, MATCH($L1484, 'Standard Runs'!$D$11:$D$65, 0)), "")</f>
        <v/>
      </c>
      <c r="AB1484" s="26" t="str">
        <f t="shared" ref="AB1484:AB1547" si="258">IF($B1484="", "", _xlfn.CONCAT($L1484, " - ", $P1484))</f>
        <v/>
      </c>
      <c r="AC1484" s="26" t="str">
        <f t="shared" ref="AC1484:AC1547" si="259">IF(COUNTIF($D1484:$F1484, "")=0, "X", "")</f>
        <v/>
      </c>
      <c r="AE1484" s="26" t="str">
        <f t="shared" ref="AE1484:AE1547" si="260">IF($P1484="", "", IF($P1484=1, _xlfn.CONCAT($L1484, " - ", $AE$7), IF($P1484=$O1484, _xlfn.CONCAT($L1484, " - ", $AE$8), "")))</f>
        <v/>
      </c>
      <c r="AG1484" s="26" t="str">
        <f>IF($D1484="", "", COUNTIF($D$11:$D$2510, "&gt;"&amp;$D1484)+1+COUNTIF($D$11:$D1484, $D1484)-1)</f>
        <v/>
      </c>
      <c r="AH1484" s="92" t="str">
        <f t="shared" ref="AH1484:AH1547" si="261">IF(OR($M1484="", $Z1484=""), "", $M1484/$Z1484)</f>
        <v/>
      </c>
      <c r="AJ1484" s="26" t="str">
        <f t="shared" ref="AJ1484:AJ1547" si="262">IF(OR($AJ$8="", $AG1484=""), "", IF($AJ$8=$L1484, $AG1484, ""))</f>
        <v/>
      </c>
      <c r="AK1484" s="26" t="str">
        <f t="shared" ref="AK1484:AK1547" si="263">IF($AJ1484="", "", COUNTIF($AJ$11:$AJ$2510, "&lt;"&amp;$AJ1484)+1)</f>
        <v/>
      </c>
    </row>
    <row r="1485" spans="1:37" x14ac:dyDescent="0.25">
      <c r="A1485" s="97"/>
      <c r="B1485" s="26" t="str">
        <f t="shared" si="253"/>
        <v/>
      </c>
      <c r="C1485" s="97"/>
      <c r="D1485" s="123"/>
      <c r="E1485" s="124"/>
      <c r="F1485" s="125"/>
      <c r="G1485" s="97"/>
      <c r="H1485" s="24" t="str">
        <f>IF($E1485="", "", IFERROR(ROUND($E1485*INDEX('Intro &amp; Setup'!$BY$8:$BY$9, MATCH($E$8, 'Intro &amp; Setup'!$BX$8:$BX$9, 0)), 2), ""))</f>
        <v/>
      </c>
      <c r="I1485" s="18" t="str">
        <f>IF(OR($E1485="", $F1485=""), "", IF($E$8='Intro &amp; Setup'!$BX$9, $F1485/$E1485, IF($H$8='Intro &amp; Setup'!$BX$9, $F1485/$H1485, "")))</f>
        <v/>
      </c>
      <c r="J1485" s="21" t="str">
        <f>IF(OR($E1485="", $F1485=""), "", IF($E$8='Intro &amp; Setup'!$BX$8, $F1485/$E1485, IF($H$8='Intro &amp; Setup'!$BX$8, $F1485/$H1485, "")))</f>
        <v/>
      </c>
      <c r="K1485" s="97"/>
      <c r="L1485" s="42" t="str">
        <f t="array" ref="L1485">IF($W1485="", "", IFERROR(INDEX('Standard Runs'!$D$11:$D$65, MATCH(1, ('Standard Runs'!$F$11:$F$65&lt;=E1485)*('Standard Runs'!$G$11:$G$65&gt;=E1485), 0)), ""))</f>
        <v/>
      </c>
      <c r="M1485" s="45" t="str">
        <f t="shared" si="254"/>
        <v/>
      </c>
      <c r="N1485" s="97"/>
      <c r="O1485" s="52" t="str">
        <f t="shared" si="255"/>
        <v/>
      </c>
      <c r="P1485" s="53" t="str">
        <f>IF(OR($L1485="", $M1485=""), "", COUNTIFS($L$11:$L$2510, $L1485, $M$11:$M$2510, "&lt;"&amp;$M1485)+1+COUNTIFS($L$11:$L1485, $L1485, $M$11:$M1485, $M1485)-1)</f>
        <v/>
      </c>
      <c r="Q1485" s="97"/>
      <c r="R1485" s="57" t="str">
        <f t="array" ref="R1485">IF(OR($L1485="", $M1485=""), "", MIN(IF($L$11:$L$2510=$L1485, $M$11:$M$2510)))</f>
        <v/>
      </c>
      <c r="S1485" s="18" t="str">
        <f t="array" ref="S1485">IF(OR($L1485="", $M1485=""), "", AVERAGEIF($L$11:$L$2510, $L1485, $M$11:$M$2510))</f>
        <v/>
      </c>
      <c r="T1485" s="21" t="str">
        <f t="array" ref="T1485">IF(OR($L1485="", $M1485=""), "", MAX(IF($L$11:$L$2510=$L1485, $M$11:$M$2510)))</f>
        <v/>
      </c>
      <c r="U1485" s="97"/>
      <c r="W1485" s="26" t="str">
        <f t="shared" si="256"/>
        <v/>
      </c>
      <c r="X1485" s="26" t="str">
        <f t="shared" si="257"/>
        <v/>
      </c>
      <c r="Z1485" s="48" t="str">
        <f>IFERROR(INDEX('Standard Runs'!$E$11:$E$65, MATCH($L1485, 'Standard Runs'!$D$11:$D$65, 0)), "")</f>
        <v/>
      </c>
      <c r="AB1485" s="26" t="str">
        <f t="shared" si="258"/>
        <v/>
      </c>
      <c r="AC1485" s="26" t="str">
        <f t="shared" si="259"/>
        <v/>
      </c>
      <c r="AE1485" s="26" t="str">
        <f t="shared" si="260"/>
        <v/>
      </c>
      <c r="AG1485" s="26" t="str">
        <f>IF($D1485="", "", COUNTIF($D$11:$D$2510, "&gt;"&amp;$D1485)+1+COUNTIF($D$11:$D1485, $D1485)-1)</f>
        <v/>
      </c>
      <c r="AH1485" s="92" t="str">
        <f t="shared" si="261"/>
        <v/>
      </c>
      <c r="AJ1485" s="26" t="str">
        <f t="shared" si="262"/>
        <v/>
      </c>
      <c r="AK1485" s="26" t="str">
        <f t="shared" si="263"/>
        <v/>
      </c>
    </row>
    <row r="1486" spans="1:37" x14ac:dyDescent="0.25">
      <c r="A1486" s="97"/>
      <c r="B1486" s="26" t="str">
        <f t="shared" si="253"/>
        <v/>
      </c>
      <c r="C1486" s="97"/>
      <c r="D1486" s="123"/>
      <c r="E1486" s="124"/>
      <c r="F1486" s="125"/>
      <c r="G1486" s="97"/>
      <c r="H1486" s="24" t="str">
        <f>IF($E1486="", "", IFERROR(ROUND($E1486*INDEX('Intro &amp; Setup'!$BY$8:$BY$9, MATCH($E$8, 'Intro &amp; Setup'!$BX$8:$BX$9, 0)), 2), ""))</f>
        <v/>
      </c>
      <c r="I1486" s="18" t="str">
        <f>IF(OR($E1486="", $F1486=""), "", IF($E$8='Intro &amp; Setup'!$BX$9, $F1486/$E1486, IF($H$8='Intro &amp; Setup'!$BX$9, $F1486/$H1486, "")))</f>
        <v/>
      </c>
      <c r="J1486" s="21" t="str">
        <f>IF(OR($E1486="", $F1486=""), "", IF($E$8='Intro &amp; Setup'!$BX$8, $F1486/$E1486, IF($H$8='Intro &amp; Setup'!$BX$8, $F1486/$H1486, "")))</f>
        <v/>
      </c>
      <c r="K1486" s="97"/>
      <c r="L1486" s="42" t="str">
        <f t="array" ref="L1486">IF($W1486="", "", IFERROR(INDEX('Standard Runs'!$D$11:$D$65, MATCH(1, ('Standard Runs'!$F$11:$F$65&lt;=E1486)*('Standard Runs'!$G$11:$G$65&gt;=E1486), 0)), ""))</f>
        <v/>
      </c>
      <c r="M1486" s="45" t="str">
        <f t="shared" si="254"/>
        <v/>
      </c>
      <c r="N1486" s="97"/>
      <c r="O1486" s="52" t="str">
        <f t="shared" si="255"/>
        <v/>
      </c>
      <c r="P1486" s="53" t="str">
        <f>IF(OR($L1486="", $M1486=""), "", COUNTIFS($L$11:$L$2510, $L1486, $M$11:$M$2510, "&lt;"&amp;$M1486)+1+COUNTIFS($L$11:$L1486, $L1486, $M$11:$M1486, $M1486)-1)</f>
        <v/>
      </c>
      <c r="Q1486" s="97"/>
      <c r="R1486" s="57" t="str">
        <f t="array" ref="R1486">IF(OR($L1486="", $M1486=""), "", MIN(IF($L$11:$L$2510=$L1486, $M$11:$M$2510)))</f>
        <v/>
      </c>
      <c r="S1486" s="18" t="str">
        <f t="array" ref="S1486">IF(OR($L1486="", $M1486=""), "", AVERAGEIF($L$11:$L$2510, $L1486, $M$11:$M$2510))</f>
        <v/>
      </c>
      <c r="T1486" s="21" t="str">
        <f t="array" ref="T1486">IF(OR($L1486="", $M1486=""), "", MAX(IF($L$11:$L$2510=$L1486, $M$11:$M$2510)))</f>
        <v/>
      </c>
      <c r="U1486" s="97"/>
      <c r="W1486" s="26" t="str">
        <f t="shared" si="256"/>
        <v/>
      </c>
      <c r="X1486" s="26" t="str">
        <f t="shared" si="257"/>
        <v/>
      </c>
      <c r="Z1486" s="48" t="str">
        <f>IFERROR(INDEX('Standard Runs'!$E$11:$E$65, MATCH($L1486, 'Standard Runs'!$D$11:$D$65, 0)), "")</f>
        <v/>
      </c>
      <c r="AB1486" s="26" t="str">
        <f t="shared" si="258"/>
        <v/>
      </c>
      <c r="AC1486" s="26" t="str">
        <f t="shared" si="259"/>
        <v/>
      </c>
      <c r="AE1486" s="26" t="str">
        <f t="shared" si="260"/>
        <v/>
      </c>
      <c r="AG1486" s="26" t="str">
        <f>IF($D1486="", "", COUNTIF($D$11:$D$2510, "&gt;"&amp;$D1486)+1+COUNTIF($D$11:$D1486, $D1486)-1)</f>
        <v/>
      </c>
      <c r="AH1486" s="92" t="str">
        <f t="shared" si="261"/>
        <v/>
      </c>
      <c r="AJ1486" s="26" t="str">
        <f t="shared" si="262"/>
        <v/>
      </c>
      <c r="AK1486" s="26" t="str">
        <f t="shared" si="263"/>
        <v/>
      </c>
    </row>
    <row r="1487" spans="1:37" x14ac:dyDescent="0.25">
      <c r="A1487" s="97"/>
      <c r="B1487" s="26" t="str">
        <f t="shared" si="253"/>
        <v/>
      </c>
      <c r="C1487" s="97"/>
      <c r="D1487" s="123"/>
      <c r="E1487" s="124"/>
      <c r="F1487" s="125"/>
      <c r="G1487" s="97"/>
      <c r="H1487" s="24" t="str">
        <f>IF($E1487="", "", IFERROR(ROUND($E1487*INDEX('Intro &amp; Setup'!$BY$8:$BY$9, MATCH($E$8, 'Intro &amp; Setup'!$BX$8:$BX$9, 0)), 2), ""))</f>
        <v/>
      </c>
      <c r="I1487" s="18" t="str">
        <f>IF(OR($E1487="", $F1487=""), "", IF($E$8='Intro &amp; Setup'!$BX$9, $F1487/$E1487, IF($H$8='Intro &amp; Setup'!$BX$9, $F1487/$H1487, "")))</f>
        <v/>
      </c>
      <c r="J1487" s="21" t="str">
        <f>IF(OR($E1487="", $F1487=""), "", IF($E$8='Intro &amp; Setup'!$BX$8, $F1487/$E1487, IF($H$8='Intro &amp; Setup'!$BX$8, $F1487/$H1487, "")))</f>
        <v/>
      </c>
      <c r="K1487" s="97"/>
      <c r="L1487" s="42" t="str">
        <f t="array" ref="L1487">IF($W1487="", "", IFERROR(INDEX('Standard Runs'!$D$11:$D$65, MATCH(1, ('Standard Runs'!$F$11:$F$65&lt;=E1487)*('Standard Runs'!$G$11:$G$65&gt;=E1487), 0)), ""))</f>
        <v/>
      </c>
      <c r="M1487" s="45" t="str">
        <f t="shared" si="254"/>
        <v/>
      </c>
      <c r="N1487" s="97"/>
      <c r="O1487" s="52" t="str">
        <f t="shared" si="255"/>
        <v/>
      </c>
      <c r="P1487" s="53" t="str">
        <f>IF(OR($L1487="", $M1487=""), "", COUNTIFS($L$11:$L$2510, $L1487, $M$11:$M$2510, "&lt;"&amp;$M1487)+1+COUNTIFS($L$11:$L1487, $L1487, $M$11:$M1487, $M1487)-1)</f>
        <v/>
      </c>
      <c r="Q1487" s="97"/>
      <c r="R1487" s="57" t="str">
        <f t="array" ref="R1487">IF(OR($L1487="", $M1487=""), "", MIN(IF($L$11:$L$2510=$L1487, $M$11:$M$2510)))</f>
        <v/>
      </c>
      <c r="S1487" s="18" t="str">
        <f t="array" ref="S1487">IF(OR($L1487="", $M1487=""), "", AVERAGEIF($L$11:$L$2510, $L1487, $M$11:$M$2510))</f>
        <v/>
      </c>
      <c r="T1487" s="21" t="str">
        <f t="array" ref="T1487">IF(OR($L1487="", $M1487=""), "", MAX(IF($L$11:$L$2510=$L1487, $M$11:$M$2510)))</f>
        <v/>
      </c>
      <c r="U1487" s="97"/>
      <c r="W1487" s="26" t="str">
        <f t="shared" si="256"/>
        <v/>
      </c>
      <c r="X1487" s="26" t="str">
        <f t="shared" si="257"/>
        <v/>
      </c>
      <c r="Z1487" s="48" t="str">
        <f>IFERROR(INDEX('Standard Runs'!$E$11:$E$65, MATCH($L1487, 'Standard Runs'!$D$11:$D$65, 0)), "")</f>
        <v/>
      </c>
      <c r="AB1487" s="26" t="str">
        <f t="shared" si="258"/>
        <v/>
      </c>
      <c r="AC1487" s="26" t="str">
        <f t="shared" si="259"/>
        <v/>
      </c>
      <c r="AE1487" s="26" t="str">
        <f t="shared" si="260"/>
        <v/>
      </c>
      <c r="AG1487" s="26" t="str">
        <f>IF($D1487="", "", COUNTIF($D$11:$D$2510, "&gt;"&amp;$D1487)+1+COUNTIF($D$11:$D1487, $D1487)-1)</f>
        <v/>
      </c>
      <c r="AH1487" s="92" t="str">
        <f t="shared" si="261"/>
        <v/>
      </c>
      <c r="AJ1487" s="26" t="str">
        <f t="shared" si="262"/>
        <v/>
      </c>
      <c r="AK1487" s="26" t="str">
        <f t="shared" si="263"/>
        <v/>
      </c>
    </row>
    <row r="1488" spans="1:37" x14ac:dyDescent="0.25">
      <c r="A1488" s="97"/>
      <c r="B1488" s="26" t="str">
        <f t="shared" si="253"/>
        <v/>
      </c>
      <c r="C1488" s="97"/>
      <c r="D1488" s="123"/>
      <c r="E1488" s="124"/>
      <c r="F1488" s="125"/>
      <c r="G1488" s="97"/>
      <c r="H1488" s="24" t="str">
        <f>IF($E1488="", "", IFERROR(ROUND($E1488*INDEX('Intro &amp; Setup'!$BY$8:$BY$9, MATCH($E$8, 'Intro &amp; Setup'!$BX$8:$BX$9, 0)), 2), ""))</f>
        <v/>
      </c>
      <c r="I1488" s="18" t="str">
        <f>IF(OR($E1488="", $F1488=""), "", IF($E$8='Intro &amp; Setup'!$BX$9, $F1488/$E1488, IF($H$8='Intro &amp; Setup'!$BX$9, $F1488/$H1488, "")))</f>
        <v/>
      </c>
      <c r="J1488" s="21" t="str">
        <f>IF(OR($E1488="", $F1488=""), "", IF($E$8='Intro &amp; Setup'!$BX$8, $F1488/$E1488, IF($H$8='Intro &amp; Setup'!$BX$8, $F1488/$H1488, "")))</f>
        <v/>
      </c>
      <c r="K1488" s="97"/>
      <c r="L1488" s="42" t="str">
        <f t="array" ref="L1488">IF($W1488="", "", IFERROR(INDEX('Standard Runs'!$D$11:$D$65, MATCH(1, ('Standard Runs'!$F$11:$F$65&lt;=E1488)*('Standard Runs'!$G$11:$G$65&gt;=E1488), 0)), ""))</f>
        <v/>
      </c>
      <c r="M1488" s="45" t="str">
        <f t="shared" si="254"/>
        <v/>
      </c>
      <c r="N1488" s="97"/>
      <c r="O1488" s="52" t="str">
        <f t="shared" si="255"/>
        <v/>
      </c>
      <c r="P1488" s="53" t="str">
        <f>IF(OR($L1488="", $M1488=""), "", COUNTIFS($L$11:$L$2510, $L1488, $M$11:$M$2510, "&lt;"&amp;$M1488)+1+COUNTIFS($L$11:$L1488, $L1488, $M$11:$M1488, $M1488)-1)</f>
        <v/>
      </c>
      <c r="Q1488" s="97"/>
      <c r="R1488" s="57" t="str">
        <f t="array" ref="R1488">IF(OR($L1488="", $M1488=""), "", MIN(IF($L$11:$L$2510=$L1488, $M$11:$M$2510)))</f>
        <v/>
      </c>
      <c r="S1488" s="18" t="str">
        <f t="array" ref="S1488">IF(OR($L1488="", $M1488=""), "", AVERAGEIF($L$11:$L$2510, $L1488, $M$11:$M$2510))</f>
        <v/>
      </c>
      <c r="T1488" s="21" t="str">
        <f t="array" ref="T1488">IF(OR($L1488="", $M1488=""), "", MAX(IF($L$11:$L$2510=$L1488, $M$11:$M$2510)))</f>
        <v/>
      </c>
      <c r="U1488" s="97"/>
      <c r="W1488" s="26" t="str">
        <f t="shared" si="256"/>
        <v/>
      </c>
      <c r="X1488" s="26" t="str">
        <f t="shared" si="257"/>
        <v/>
      </c>
      <c r="Z1488" s="48" t="str">
        <f>IFERROR(INDEX('Standard Runs'!$E$11:$E$65, MATCH($L1488, 'Standard Runs'!$D$11:$D$65, 0)), "")</f>
        <v/>
      </c>
      <c r="AB1488" s="26" t="str">
        <f t="shared" si="258"/>
        <v/>
      </c>
      <c r="AC1488" s="26" t="str">
        <f t="shared" si="259"/>
        <v/>
      </c>
      <c r="AE1488" s="26" t="str">
        <f t="shared" si="260"/>
        <v/>
      </c>
      <c r="AG1488" s="26" t="str">
        <f>IF($D1488="", "", COUNTIF($D$11:$D$2510, "&gt;"&amp;$D1488)+1+COUNTIF($D$11:$D1488, $D1488)-1)</f>
        <v/>
      </c>
      <c r="AH1488" s="92" t="str">
        <f t="shared" si="261"/>
        <v/>
      </c>
      <c r="AJ1488" s="26" t="str">
        <f t="shared" si="262"/>
        <v/>
      </c>
      <c r="AK1488" s="26" t="str">
        <f t="shared" si="263"/>
        <v/>
      </c>
    </row>
    <row r="1489" spans="1:37" x14ac:dyDescent="0.25">
      <c r="A1489" s="97"/>
      <c r="B1489" s="26" t="str">
        <f t="shared" si="253"/>
        <v/>
      </c>
      <c r="C1489" s="97"/>
      <c r="D1489" s="123"/>
      <c r="E1489" s="124"/>
      <c r="F1489" s="125"/>
      <c r="G1489" s="97"/>
      <c r="H1489" s="24" t="str">
        <f>IF($E1489="", "", IFERROR(ROUND($E1489*INDEX('Intro &amp; Setup'!$BY$8:$BY$9, MATCH($E$8, 'Intro &amp; Setup'!$BX$8:$BX$9, 0)), 2), ""))</f>
        <v/>
      </c>
      <c r="I1489" s="18" t="str">
        <f>IF(OR($E1489="", $F1489=""), "", IF($E$8='Intro &amp; Setup'!$BX$9, $F1489/$E1489, IF($H$8='Intro &amp; Setup'!$BX$9, $F1489/$H1489, "")))</f>
        <v/>
      </c>
      <c r="J1489" s="21" t="str">
        <f>IF(OR($E1489="", $F1489=""), "", IF($E$8='Intro &amp; Setup'!$BX$8, $F1489/$E1489, IF($H$8='Intro &amp; Setup'!$BX$8, $F1489/$H1489, "")))</f>
        <v/>
      </c>
      <c r="K1489" s="97"/>
      <c r="L1489" s="42" t="str">
        <f t="array" ref="L1489">IF($W1489="", "", IFERROR(INDEX('Standard Runs'!$D$11:$D$65, MATCH(1, ('Standard Runs'!$F$11:$F$65&lt;=E1489)*('Standard Runs'!$G$11:$G$65&gt;=E1489), 0)), ""))</f>
        <v/>
      </c>
      <c r="M1489" s="45" t="str">
        <f t="shared" si="254"/>
        <v/>
      </c>
      <c r="N1489" s="97"/>
      <c r="O1489" s="52" t="str">
        <f t="shared" si="255"/>
        <v/>
      </c>
      <c r="P1489" s="53" t="str">
        <f>IF(OR($L1489="", $M1489=""), "", COUNTIFS($L$11:$L$2510, $L1489, $M$11:$M$2510, "&lt;"&amp;$M1489)+1+COUNTIFS($L$11:$L1489, $L1489, $M$11:$M1489, $M1489)-1)</f>
        <v/>
      </c>
      <c r="Q1489" s="97"/>
      <c r="R1489" s="57" t="str">
        <f t="array" ref="R1489">IF(OR($L1489="", $M1489=""), "", MIN(IF($L$11:$L$2510=$L1489, $M$11:$M$2510)))</f>
        <v/>
      </c>
      <c r="S1489" s="18" t="str">
        <f t="array" ref="S1489">IF(OR($L1489="", $M1489=""), "", AVERAGEIF($L$11:$L$2510, $L1489, $M$11:$M$2510))</f>
        <v/>
      </c>
      <c r="T1489" s="21" t="str">
        <f t="array" ref="T1489">IF(OR($L1489="", $M1489=""), "", MAX(IF($L$11:$L$2510=$L1489, $M$11:$M$2510)))</f>
        <v/>
      </c>
      <c r="U1489" s="97"/>
      <c r="W1489" s="26" t="str">
        <f t="shared" si="256"/>
        <v/>
      </c>
      <c r="X1489" s="26" t="str">
        <f t="shared" si="257"/>
        <v/>
      </c>
      <c r="Z1489" s="48" t="str">
        <f>IFERROR(INDEX('Standard Runs'!$E$11:$E$65, MATCH($L1489, 'Standard Runs'!$D$11:$D$65, 0)), "")</f>
        <v/>
      </c>
      <c r="AB1489" s="26" t="str">
        <f t="shared" si="258"/>
        <v/>
      </c>
      <c r="AC1489" s="26" t="str">
        <f t="shared" si="259"/>
        <v/>
      </c>
      <c r="AE1489" s="26" t="str">
        <f t="shared" si="260"/>
        <v/>
      </c>
      <c r="AG1489" s="26" t="str">
        <f>IF($D1489="", "", COUNTIF($D$11:$D$2510, "&gt;"&amp;$D1489)+1+COUNTIF($D$11:$D1489, $D1489)-1)</f>
        <v/>
      </c>
      <c r="AH1489" s="92" t="str">
        <f t="shared" si="261"/>
        <v/>
      </c>
      <c r="AJ1489" s="26" t="str">
        <f t="shared" si="262"/>
        <v/>
      </c>
      <c r="AK1489" s="26" t="str">
        <f t="shared" si="263"/>
        <v/>
      </c>
    </row>
    <row r="1490" spans="1:37" x14ac:dyDescent="0.25">
      <c r="A1490" s="97"/>
      <c r="B1490" s="26" t="str">
        <f t="shared" si="253"/>
        <v/>
      </c>
      <c r="C1490" s="97"/>
      <c r="D1490" s="123"/>
      <c r="E1490" s="124"/>
      <c r="F1490" s="125"/>
      <c r="G1490" s="97"/>
      <c r="H1490" s="24" t="str">
        <f>IF($E1490="", "", IFERROR(ROUND($E1490*INDEX('Intro &amp; Setup'!$BY$8:$BY$9, MATCH($E$8, 'Intro &amp; Setup'!$BX$8:$BX$9, 0)), 2), ""))</f>
        <v/>
      </c>
      <c r="I1490" s="18" t="str">
        <f>IF(OR($E1490="", $F1490=""), "", IF($E$8='Intro &amp; Setup'!$BX$9, $F1490/$E1490, IF($H$8='Intro &amp; Setup'!$BX$9, $F1490/$H1490, "")))</f>
        <v/>
      </c>
      <c r="J1490" s="21" t="str">
        <f>IF(OR($E1490="", $F1490=""), "", IF($E$8='Intro &amp; Setup'!$BX$8, $F1490/$E1490, IF($H$8='Intro &amp; Setup'!$BX$8, $F1490/$H1490, "")))</f>
        <v/>
      </c>
      <c r="K1490" s="97"/>
      <c r="L1490" s="42" t="str">
        <f t="array" ref="L1490">IF($W1490="", "", IFERROR(INDEX('Standard Runs'!$D$11:$D$65, MATCH(1, ('Standard Runs'!$F$11:$F$65&lt;=E1490)*('Standard Runs'!$G$11:$G$65&gt;=E1490), 0)), ""))</f>
        <v/>
      </c>
      <c r="M1490" s="45" t="str">
        <f t="shared" si="254"/>
        <v/>
      </c>
      <c r="N1490" s="97"/>
      <c r="O1490" s="52" t="str">
        <f t="shared" si="255"/>
        <v/>
      </c>
      <c r="P1490" s="53" t="str">
        <f>IF(OR($L1490="", $M1490=""), "", COUNTIFS($L$11:$L$2510, $L1490, $M$11:$M$2510, "&lt;"&amp;$M1490)+1+COUNTIFS($L$11:$L1490, $L1490, $M$11:$M1490, $M1490)-1)</f>
        <v/>
      </c>
      <c r="Q1490" s="97"/>
      <c r="R1490" s="57" t="str">
        <f t="array" ref="R1490">IF(OR($L1490="", $M1490=""), "", MIN(IF($L$11:$L$2510=$L1490, $M$11:$M$2510)))</f>
        <v/>
      </c>
      <c r="S1490" s="18" t="str">
        <f t="array" ref="S1490">IF(OR($L1490="", $M1490=""), "", AVERAGEIF($L$11:$L$2510, $L1490, $M$11:$M$2510))</f>
        <v/>
      </c>
      <c r="T1490" s="21" t="str">
        <f t="array" ref="T1490">IF(OR($L1490="", $M1490=""), "", MAX(IF($L$11:$L$2510=$L1490, $M$11:$M$2510)))</f>
        <v/>
      </c>
      <c r="U1490" s="97"/>
      <c r="W1490" s="26" t="str">
        <f t="shared" si="256"/>
        <v/>
      </c>
      <c r="X1490" s="26" t="str">
        <f t="shared" si="257"/>
        <v/>
      </c>
      <c r="Z1490" s="48" t="str">
        <f>IFERROR(INDEX('Standard Runs'!$E$11:$E$65, MATCH($L1490, 'Standard Runs'!$D$11:$D$65, 0)), "")</f>
        <v/>
      </c>
      <c r="AB1490" s="26" t="str">
        <f t="shared" si="258"/>
        <v/>
      </c>
      <c r="AC1490" s="26" t="str">
        <f t="shared" si="259"/>
        <v/>
      </c>
      <c r="AE1490" s="26" t="str">
        <f t="shared" si="260"/>
        <v/>
      </c>
      <c r="AG1490" s="26" t="str">
        <f>IF($D1490="", "", COUNTIF($D$11:$D$2510, "&gt;"&amp;$D1490)+1+COUNTIF($D$11:$D1490, $D1490)-1)</f>
        <v/>
      </c>
      <c r="AH1490" s="92" t="str">
        <f t="shared" si="261"/>
        <v/>
      </c>
      <c r="AJ1490" s="26" t="str">
        <f t="shared" si="262"/>
        <v/>
      </c>
      <c r="AK1490" s="26" t="str">
        <f t="shared" si="263"/>
        <v/>
      </c>
    </row>
    <row r="1491" spans="1:37" x14ac:dyDescent="0.25">
      <c r="A1491" s="97"/>
      <c r="B1491" s="26" t="str">
        <f t="shared" si="253"/>
        <v/>
      </c>
      <c r="C1491" s="97"/>
      <c r="D1491" s="123"/>
      <c r="E1491" s="124"/>
      <c r="F1491" s="125"/>
      <c r="G1491" s="97"/>
      <c r="H1491" s="24" t="str">
        <f>IF($E1491="", "", IFERROR(ROUND($E1491*INDEX('Intro &amp; Setup'!$BY$8:$BY$9, MATCH($E$8, 'Intro &amp; Setup'!$BX$8:$BX$9, 0)), 2), ""))</f>
        <v/>
      </c>
      <c r="I1491" s="18" t="str">
        <f>IF(OR($E1491="", $F1491=""), "", IF($E$8='Intro &amp; Setup'!$BX$9, $F1491/$E1491, IF($H$8='Intro &amp; Setup'!$BX$9, $F1491/$H1491, "")))</f>
        <v/>
      </c>
      <c r="J1491" s="21" t="str">
        <f>IF(OR($E1491="", $F1491=""), "", IF($E$8='Intro &amp; Setup'!$BX$8, $F1491/$E1491, IF($H$8='Intro &amp; Setup'!$BX$8, $F1491/$H1491, "")))</f>
        <v/>
      </c>
      <c r="K1491" s="97"/>
      <c r="L1491" s="42" t="str">
        <f t="array" ref="L1491">IF($W1491="", "", IFERROR(INDEX('Standard Runs'!$D$11:$D$65, MATCH(1, ('Standard Runs'!$F$11:$F$65&lt;=E1491)*('Standard Runs'!$G$11:$G$65&gt;=E1491), 0)), ""))</f>
        <v/>
      </c>
      <c r="M1491" s="45" t="str">
        <f t="shared" si="254"/>
        <v/>
      </c>
      <c r="N1491" s="97"/>
      <c r="O1491" s="52" t="str">
        <f t="shared" si="255"/>
        <v/>
      </c>
      <c r="P1491" s="53" t="str">
        <f>IF(OR($L1491="", $M1491=""), "", COUNTIFS($L$11:$L$2510, $L1491, $M$11:$M$2510, "&lt;"&amp;$M1491)+1+COUNTIFS($L$11:$L1491, $L1491, $M$11:$M1491, $M1491)-1)</f>
        <v/>
      </c>
      <c r="Q1491" s="97"/>
      <c r="R1491" s="57" t="str">
        <f t="array" ref="R1491">IF(OR($L1491="", $M1491=""), "", MIN(IF($L$11:$L$2510=$L1491, $M$11:$M$2510)))</f>
        <v/>
      </c>
      <c r="S1491" s="18" t="str">
        <f t="array" ref="S1491">IF(OR($L1491="", $M1491=""), "", AVERAGEIF($L$11:$L$2510, $L1491, $M$11:$M$2510))</f>
        <v/>
      </c>
      <c r="T1491" s="21" t="str">
        <f t="array" ref="T1491">IF(OR($L1491="", $M1491=""), "", MAX(IF($L$11:$L$2510=$L1491, $M$11:$M$2510)))</f>
        <v/>
      </c>
      <c r="U1491" s="97"/>
      <c r="W1491" s="26" t="str">
        <f t="shared" si="256"/>
        <v/>
      </c>
      <c r="X1491" s="26" t="str">
        <f t="shared" si="257"/>
        <v/>
      </c>
      <c r="Z1491" s="48" t="str">
        <f>IFERROR(INDEX('Standard Runs'!$E$11:$E$65, MATCH($L1491, 'Standard Runs'!$D$11:$D$65, 0)), "")</f>
        <v/>
      </c>
      <c r="AB1491" s="26" t="str">
        <f t="shared" si="258"/>
        <v/>
      </c>
      <c r="AC1491" s="26" t="str">
        <f t="shared" si="259"/>
        <v/>
      </c>
      <c r="AE1491" s="26" t="str">
        <f t="shared" si="260"/>
        <v/>
      </c>
      <c r="AG1491" s="26" t="str">
        <f>IF($D1491="", "", COUNTIF($D$11:$D$2510, "&gt;"&amp;$D1491)+1+COUNTIF($D$11:$D1491, $D1491)-1)</f>
        <v/>
      </c>
      <c r="AH1491" s="92" t="str">
        <f t="shared" si="261"/>
        <v/>
      </c>
      <c r="AJ1491" s="26" t="str">
        <f t="shared" si="262"/>
        <v/>
      </c>
      <c r="AK1491" s="26" t="str">
        <f t="shared" si="263"/>
        <v/>
      </c>
    </row>
    <row r="1492" spans="1:37" x14ac:dyDescent="0.25">
      <c r="A1492" s="97"/>
      <c r="B1492" s="26" t="str">
        <f t="shared" si="253"/>
        <v/>
      </c>
      <c r="C1492" s="97"/>
      <c r="D1492" s="123"/>
      <c r="E1492" s="124"/>
      <c r="F1492" s="125"/>
      <c r="G1492" s="97"/>
      <c r="H1492" s="24" t="str">
        <f>IF($E1492="", "", IFERROR(ROUND($E1492*INDEX('Intro &amp; Setup'!$BY$8:$BY$9, MATCH($E$8, 'Intro &amp; Setup'!$BX$8:$BX$9, 0)), 2), ""))</f>
        <v/>
      </c>
      <c r="I1492" s="18" t="str">
        <f>IF(OR($E1492="", $F1492=""), "", IF($E$8='Intro &amp; Setup'!$BX$9, $F1492/$E1492, IF($H$8='Intro &amp; Setup'!$BX$9, $F1492/$H1492, "")))</f>
        <v/>
      </c>
      <c r="J1492" s="21" t="str">
        <f>IF(OR($E1492="", $F1492=""), "", IF($E$8='Intro &amp; Setup'!$BX$8, $F1492/$E1492, IF($H$8='Intro &amp; Setup'!$BX$8, $F1492/$H1492, "")))</f>
        <v/>
      </c>
      <c r="K1492" s="97"/>
      <c r="L1492" s="42" t="str">
        <f t="array" ref="L1492">IF($W1492="", "", IFERROR(INDEX('Standard Runs'!$D$11:$D$65, MATCH(1, ('Standard Runs'!$F$11:$F$65&lt;=E1492)*('Standard Runs'!$G$11:$G$65&gt;=E1492), 0)), ""))</f>
        <v/>
      </c>
      <c r="M1492" s="45" t="str">
        <f t="shared" si="254"/>
        <v/>
      </c>
      <c r="N1492" s="97"/>
      <c r="O1492" s="52" t="str">
        <f t="shared" si="255"/>
        <v/>
      </c>
      <c r="P1492" s="53" t="str">
        <f>IF(OR($L1492="", $M1492=""), "", COUNTIFS($L$11:$L$2510, $L1492, $M$11:$M$2510, "&lt;"&amp;$M1492)+1+COUNTIFS($L$11:$L1492, $L1492, $M$11:$M1492, $M1492)-1)</f>
        <v/>
      </c>
      <c r="Q1492" s="97"/>
      <c r="R1492" s="57" t="str">
        <f t="array" ref="R1492">IF(OR($L1492="", $M1492=""), "", MIN(IF($L$11:$L$2510=$L1492, $M$11:$M$2510)))</f>
        <v/>
      </c>
      <c r="S1492" s="18" t="str">
        <f t="array" ref="S1492">IF(OR($L1492="", $M1492=""), "", AVERAGEIF($L$11:$L$2510, $L1492, $M$11:$M$2510))</f>
        <v/>
      </c>
      <c r="T1492" s="21" t="str">
        <f t="array" ref="T1492">IF(OR($L1492="", $M1492=""), "", MAX(IF($L$11:$L$2510=$L1492, $M$11:$M$2510)))</f>
        <v/>
      </c>
      <c r="U1492" s="97"/>
      <c r="W1492" s="26" t="str">
        <f t="shared" si="256"/>
        <v/>
      </c>
      <c r="X1492" s="26" t="str">
        <f t="shared" si="257"/>
        <v/>
      </c>
      <c r="Z1492" s="48" t="str">
        <f>IFERROR(INDEX('Standard Runs'!$E$11:$E$65, MATCH($L1492, 'Standard Runs'!$D$11:$D$65, 0)), "")</f>
        <v/>
      </c>
      <c r="AB1492" s="26" t="str">
        <f t="shared" si="258"/>
        <v/>
      </c>
      <c r="AC1492" s="26" t="str">
        <f t="shared" si="259"/>
        <v/>
      </c>
      <c r="AE1492" s="26" t="str">
        <f t="shared" si="260"/>
        <v/>
      </c>
      <c r="AG1492" s="26" t="str">
        <f>IF($D1492="", "", COUNTIF($D$11:$D$2510, "&gt;"&amp;$D1492)+1+COUNTIF($D$11:$D1492, $D1492)-1)</f>
        <v/>
      </c>
      <c r="AH1492" s="92" t="str">
        <f t="shared" si="261"/>
        <v/>
      </c>
      <c r="AJ1492" s="26" t="str">
        <f t="shared" si="262"/>
        <v/>
      </c>
      <c r="AK1492" s="26" t="str">
        <f t="shared" si="263"/>
        <v/>
      </c>
    </row>
    <row r="1493" spans="1:37" x14ac:dyDescent="0.25">
      <c r="A1493" s="97"/>
      <c r="B1493" s="26" t="str">
        <f t="shared" si="253"/>
        <v/>
      </c>
      <c r="C1493" s="97"/>
      <c r="D1493" s="123"/>
      <c r="E1493" s="124"/>
      <c r="F1493" s="125"/>
      <c r="G1493" s="97"/>
      <c r="H1493" s="24" t="str">
        <f>IF($E1493="", "", IFERROR(ROUND($E1493*INDEX('Intro &amp; Setup'!$BY$8:$BY$9, MATCH($E$8, 'Intro &amp; Setup'!$BX$8:$BX$9, 0)), 2), ""))</f>
        <v/>
      </c>
      <c r="I1493" s="18" t="str">
        <f>IF(OR($E1493="", $F1493=""), "", IF($E$8='Intro &amp; Setup'!$BX$9, $F1493/$E1493, IF($H$8='Intro &amp; Setup'!$BX$9, $F1493/$H1493, "")))</f>
        <v/>
      </c>
      <c r="J1493" s="21" t="str">
        <f>IF(OR($E1493="", $F1493=""), "", IF($E$8='Intro &amp; Setup'!$BX$8, $F1493/$E1493, IF($H$8='Intro &amp; Setup'!$BX$8, $F1493/$H1493, "")))</f>
        <v/>
      </c>
      <c r="K1493" s="97"/>
      <c r="L1493" s="42" t="str">
        <f t="array" ref="L1493">IF($W1493="", "", IFERROR(INDEX('Standard Runs'!$D$11:$D$65, MATCH(1, ('Standard Runs'!$F$11:$F$65&lt;=E1493)*('Standard Runs'!$G$11:$G$65&gt;=E1493), 0)), ""))</f>
        <v/>
      </c>
      <c r="M1493" s="45" t="str">
        <f t="shared" si="254"/>
        <v/>
      </c>
      <c r="N1493" s="97"/>
      <c r="O1493" s="52" t="str">
        <f t="shared" si="255"/>
        <v/>
      </c>
      <c r="P1493" s="53" t="str">
        <f>IF(OR($L1493="", $M1493=""), "", COUNTIFS($L$11:$L$2510, $L1493, $M$11:$M$2510, "&lt;"&amp;$M1493)+1+COUNTIFS($L$11:$L1493, $L1493, $M$11:$M1493, $M1493)-1)</f>
        <v/>
      </c>
      <c r="Q1493" s="97"/>
      <c r="R1493" s="57" t="str">
        <f t="array" ref="R1493">IF(OR($L1493="", $M1493=""), "", MIN(IF($L$11:$L$2510=$L1493, $M$11:$M$2510)))</f>
        <v/>
      </c>
      <c r="S1493" s="18" t="str">
        <f t="array" ref="S1493">IF(OR($L1493="", $M1493=""), "", AVERAGEIF($L$11:$L$2510, $L1493, $M$11:$M$2510))</f>
        <v/>
      </c>
      <c r="T1493" s="21" t="str">
        <f t="array" ref="T1493">IF(OR($L1493="", $M1493=""), "", MAX(IF($L$11:$L$2510=$L1493, $M$11:$M$2510)))</f>
        <v/>
      </c>
      <c r="U1493" s="97"/>
      <c r="W1493" s="26" t="str">
        <f t="shared" si="256"/>
        <v/>
      </c>
      <c r="X1493" s="26" t="str">
        <f t="shared" si="257"/>
        <v/>
      </c>
      <c r="Z1493" s="48" t="str">
        <f>IFERROR(INDEX('Standard Runs'!$E$11:$E$65, MATCH($L1493, 'Standard Runs'!$D$11:$D$65, 0)), "")</f>
        <v/>
      </c>
      <c r="AB1493" s="26" t="str">
        <f t="shared" si="258"/>
        <v/>
      </c>
      <c r="AC1493" s="26" t="str">
        <f t="shared" si="259"/>
        <v/>
      </c>
      <c r="AE1493" s="26" t="str">
        <f t="shared" si="260"/>
        <v/>
      </c>
      <c r="AG1493" s="26" t="str">
        <f>IF($D1493="", "", COUNTIF($D$11:$D$2510, "&gt;"&amp;$D1493)+1+COUNTIF($D$11:$D1493, $D1493)-1)</f>
        <v/>
      </c>
      <c r="AH1493" s="92" t="str">
        <f t="shared" si="261"/>
        <v/>
      </c>
      <c r="AJ1493" s="26" t="str">
        <f t="shared" si="262"/>
        <v/>
      </c>
      <c r="AK1493" s="26" t="str">
        <f t="shared" si="263"/>
        <v/>
      </c>
    </row>
    <row r="1494" spans="1:37" x14ac:dyDescent="0.25">
      <c r="A1494" s="97"/>
      <c r="B1494" s="26" t="str">
        <f t="shared" si="253"/>
        <v/>
      </c>
      <c r="C1494" s="97"/>
      <c r="D1494" s="123"/>
      <c r="E1494" s="124"/>
      <c r="F1494" s="125"/>
      <c r="G1494" s="97"/>
      <c r="H1494" s="24" t="str">
        <f>IF($E1494="", "", IFERROR(ROUND($E1494*INDEX('Intro &amp; Setup'!$BY$8:$BY$9, MATCH($E$8, 'Intro &amp; Setup'!$BX$8:$BX$9, 0)), 2), ""))</f>
        <v/>
      </c>
      <c r="I1494" s="18" t="str">
        <f>IF(OR($E1494="", $F1494=""), "", IF($E$8='Intro &amp; Setup'!$BX$9, $F1494/$E1494, IF($H$8='Intro &amp; Setup'!$BX$9, $F1494/$H1494, "")))</f>
        <v/>
      </c>
      <c r="J1494" s="21" t="str">
        <f>IF(OR($E1494="", $F1494=""), "", IF($E$8='Intro &amp; Setup'!$BX$8, $F1494/$E1494, IF($H$8='Intro &amp; Setup'!$BX$8, $F1494/$H1494, "")))</f>
        <v/>
      </c>
      <c r="K1494" s="97"/>
      <c r="L1494" s="42" t="str">
        <f t="array" ref="L1494">IF($W1494="", "", IFERROR(INDEX('Standard Runs'!$D$11:$D$65, MATCH(1, ('Standard Runs'!$F$11:$F$65&lt;=E1494)*('Standard Runs'!$G$11:$G$65&gt;=E1494), 0)), ""))</f>
        <v/>
      </c>
      <c r="M1494" s="45" t="str">
        <f t="shared" si="254"/>
        <v/>
      </c>
      <c r="N1494" s="97"/>
      <c r="O1494" s="52" t="str">
        <f t="shared" si="255"/>
        <v/>
      </c>
      <c r="P1494" s="53" t="str">
        <f>IF(OR($L1494="", $M1494=""), "", COUNTIFS($L$11:$L$2510, $L1494, $M$11:$M$2510, "&lt;"&amp;$M1494)+1+COUNTIFS($L$11:$L1494, $L1494, $M$11:$M1494, $M1494)-1)</f>
        <v/>
      </c>
      <c r="Q1494" s="97"/>
      <c r="R1494" s="57" t="str">
        <f t="array" ref="R1494">IF(OR($L1494="", $M1494=""), "", MIN(IF($L$11:$L$2510=$L1494, $M$11:$M$2510)))</f>
        <v/>
      </c>
      <c r="S1494" s="18" t="str">
        <f t="array" ref="S1494">IF(OR($L1494="", $M1494=""), "", AVERAGEIF($L$11:$L$2510, $L1494, $M$11:$M$2510))</f>
        <v/>
      </c>
      <c r="T1494" s="21" t="str">
        <f t="array" ref="T1494">IF(OR($L1494="", $M1494=""), "", MAX(IF($L$11:$L$2510=$L1494, $M$11:$M$2510)))</f>
        <v/>
      </c>
      <c r="U1494" s="97"/>
      <c r="W1494" s="26" t="str">
        <f t="shared" si="256"/>
        <v/>
      </c>
      <c r="X1494" s="26" t="str">
        <f t="shared" si="257"/>
        <v/>
      </c>
      <c r="Z1494" s="48" t="str">
        <f>IFERROR(INDEX('Standard Runs'!$E$11:$E$65, MATCH($L1494, 'Standard Runs'!$D$11:$D$65, 0)), "")</f>
        <v/>
      </c>
      <c r="AB1494" s="26" t="str">
        <f t="shared" si="258"/>
        <v/>
      </c>
      <c r="AC1494" s="26" t="str">
        <f t="shared" si="259"/>
        <v/>
      </c>
      <c r="AE1494" s="26" t="str">
        <f t="shared" si="260"/>
        <v/>
      </c>
      <c r="AG1494" s="26" t="str">
        <f>IF($D1494="", "", COUNTIF($D$11:$D$2510, "&gt;"&amp;$D1494)+1+COUNTIF($D$11:$D1494, $D1494)-1)</f>
        <v/>
      </c>
      <c r="AH1494" s="92" t="str">
        <f t="shared" si="261"/>
        <v/>
      </c>
      <c r="AJ1494" s="26" t="str">
        <f t="shared" si="262"/>
        <v/>
      </c>
      <c r="AK1494" s="26" t="str">
        <f t="shared" si="263"/>
        <v/>
      </c>
    </row>
    <row r="1495" spans="1:37" x14ac:dyDescent="0.25">
      <c r="A1495" s="97"/>
      <c r="B1495" s="26" t="str">
        <f t="shared" si="253"/>
        <v/>
      </c>
      <c r="C1495" s="97"/>
      <c r="D1495" s="123"/>
      <c r="E1495" s="124"/>
      <c r="F1495" s="125"/>
      <c r="G1495" s="97"/>
      <c r="H1495" s="24" t="str">
        <f>IF($E1495="", "", IFERROR(ROUND($E1495*INDEX('Intro &amp; Setup'!$BY$8:$BY$9, MATCH($E$8, 'Intro &amp; Setup'!$BX$8:$BX$9, 0)), 2), ""))</f>
        <v/>
      </c>
      <c r="I1495" s="18" t="str">
        <f>IF(OR($E1495="", $F1495=""), "", IF($E$8='Intro &amp; Setup'!$BX$9, $F1495/$E1495, IF($H$8='Intro &amp; Setup'!$BX$9, $F1495/$H1495, "")))</f>
        <v/>
      </c>
      <c r="J1495" s="21" t="str">
        <f>IF(OR($E1495="", $F1495=""), "", IF($E$8='Intro &amp; Setup'!$BX$8, $F1495/$E1495, IF($H$8='Intro &amp; Setup'!$BX$8, $F1495/$H1495, "")))</f>
        <v/>
      </c>
      <c r="K1495" s="97"/>
      <c r="L1495" s="42" t="str">
        <f t="array" ref="L1495">IF($W1495="", "", IFERROR(INDEX('Standard Runs'!$D$11:$D$65, MATCH(1, ('Standard Runs'!$F$11:$F$65&lt;=E1495)*('Standard Runs'!$G$11:$G$65&gt;=E1495), 0)), ""))</f>
        <v/>
      </c>
      <c r="M1495" s="45" t="str">
        <f t="shared" si="254"/>
        <v/>
      </c>
      <c r="N1495" s="97"/>
      <c r="O1495" s="52" t="str">
        <f t="shared" si="255"/>
        <v/>
      </c>
      <c r="P1495" s="53" t="str">
        <f>IF(OR($L1495="", $M1495=""), "", COUNTIFS($L$11:$L$2510, $L1495, $M$11:$M$2510, "&lt;"&amp;$M1495)+1+COUNTIFS($L$11:$L1495, $L1495, $M$11:$M1495, $M1495)-1)</f>
        <v/>
      </c>
      <c r="Q1495" s="97"/>
      <c r="R1495" s="57" t="str">
        <f t="array" ref="R1495">IF(OR($L1495="", $M1495=""), "", MIN(IF($L$11:$L$2510=$L1495, $M$11:$M$2510)))</f>
        <v/>
      </c>
      <c r="S1495" s="18" t="str">
        <f t="array" ref="S1495">IF(OR($L1495="", $M1495=""), "", AVERAGEIF($L$11:$L$2510, $L1495, $M$11:$M$2510))</f>
        <v/>
      </c>
      <c r="T1495" s="21" t="str">
        <f t="array" ref="T1495">IF(OR($L1495="", $M1495=""), "", MAX(IF($L$11:$L$2510=$L1495, $M$11:$M$2510)))</f>
        <v/>
      </c>
      <c r="U1495" s="97"/>
      <c r="W1495" s="26" t="str">
        <f t="shared" si="256"/>
        <v/>
      </c>
      <c r="X1495" s="26" t="str">
        <f t="shared" si="257"/>
        <v/>
      </c>
      <c r="Z1495" s="48" t="str">
        <f>IFERROR(INDEX('Standard Runs'!$E$11:$E$65, MATCH($L1495, 'Standard Runs'!$D$11:$D$65, 0)), "")</f>
        <v/>
      </c>
      <c r="AB1495" s="26" t="str">
        <f t="shared" si="258"/>
        <v/>
      </c>
      <c r="AC1495" s="26" t="str">
        <f t="shared" si="259"/>
        <v/>
      </c>
      <c r="AE1495" s="26" t="str">
        <f t="shared" si="260"/>
        <v/>
      </c>
      <c r="AG1495" s="26" t="str">
        <f>IF($D1495="", "", COUNTIF($D$11:$D$2510, "&gt;"&amp;$D1495)+1+COUNTIF($D$11:$D1495, $D1495)-1)</f>
        <v/>
      </c>
      <c r="AH1495" s="92" t="str">
        <f t="shared" si="261"/>
        <v/>
      </c>
      <c r="AJ1495" s="26" t="str">
        <f t="shared" si="262"/>
        <v/>
      </c>
      <c r="AK1495" s="26" t="str">
        <f t="shared" si="263"/>
        <v/>
      </c>
    </row>
    <row r="1496" spans="1:37" x14ac:dyDescent="0.25">
      <c r="A1496" s="97"/>
      <c r="B1496" s="26" t="str">
        <f t="shared" si="253"/>
        <v/>
      </c>
      <c r="C1496" s="97"/>
      <c r="D1496" s="123"/>
      <c r="E1496" s="124"/>
      <c r="F1496" s="125"/>
      <c r="G1496" s="97"/>
      <c r="H1496" s="24" t="str">
        <f>IF($E1496="", "", IFERROR(ROUND($E1496*INDEX('Intro &amp; Setup'!$BY$8:$BY$9, MATCH($E$8, 'Intro &amp; Setup'!$BX$8:$BX$9, 0)), 2), ""))</f>
        <v/>
      </c>
      <c r="I1496" s="18" t="str">
        <f>IF(OR($E1496="", $F1496=""), "", IF($E$8='Intro &amp; Setup'!$BX$9, $F1496/$E1496, IF($H$8='Intro &amp; Setup'!$BX$9, $F1496/$H1496, "")))</f>
        <v/>
      </c>
      <c r="J1496" s="21" t="str">
        <f>IF(OR($E1496="", $F1496=""), "", IF($E$8='Intro &amp; Setup'!$BX$8, $F1496/$E1496, IF($H$8='Intro &amp; Setup'!$BX$8, $F1496/$H1496, "")))</f>
        <v/>
      </c>
      <c r="K1496" s="97"/>
      <c r="L1496" s="42" t="str">
        <f t="array" ref="L1496">IF($W1496="", "", IFERROR(INDEX('Standard Runs'!$D$11:$D$65, MATCH(1, ('Standard Runs'!$F$11:$F$65&lt;=E1496)*('Standard Runs'!$G$11:$G$65&gt;=E1496), 0)), ""))</f>
        <v/>
      </c>
      <c r="M1496" s="45" t="str">
        <f t="shared" si="254"/>
        <v/>
      </c>
      <c r="N1496" s="97"/>
      <c r="O1496" s="52" t="str">
        <f t="shared" si="255"/>
        <v/>
      </c>
      <c r="P1496" s="53" t="str">
        <f>IF(OR($L1496="", $M1496=""), "", COUNTIFS($L$11:$L$2510, $L1496, $M$11:$M$2510, "&lt;"&amp;$M1496)+1+COUNTIFS($L$11:$L1496, $L1496, $M$11:$M1496, $M1496)-1)</f>
        <v/>
      </c>
      <c r="Q1496" s="97"/>
      <c r="R1496" s="57" t="str">
        <f t="array" ref="R1496">IF(OR($L1496="", $M1496=""), "", MIN(IF($L$11:$L$2510=$L1496, $M$11:$M$2510)))</f>
        <v/>
      </c>
      <c r="S1496" s="18" t="str">
        <f t="array" ref="S1496">IF(OR($L1496="", $M1496=""), "", AVERAGEIF($L$11:$L$2510, $L1496, $M$11:$M$2510))</f>
        <v/>
      </c>
      <c r="T1496" s="21" t="str">
        <f t="array" ref="T1496">IF(OR($L1496="", $M1496=""), "", MAX(IF($L$11:$L$2510=$L1496, $M$11:$M$2510)))</f>
        <v/>
      </c>
      <c r="U1496" s="97"/>
      <c r="W1496" s="26" t="str">
        <f t="shared" si="256"/>
        <v/>
      </c>
      <c r="X1496" s="26" t="str">
        <f t="shared" si="257"/>
        <v/>
      </c>
      <c r="Z1496" s="48" t="str">
        <f>IFERROR(INDEX('Standard Runs'!$E$11:$E$65, MATCH($L1496, 'Standard Runs'!$D$11:$D$65, 0)), "")</f>
        <v/>
      </c>
      <c r="AB1496" s="26" t="str">
        <f t="shared" si="258"/>
        <v/>
      </c>
      <c r="AC1496" s="26" t="str">
        <f t="shared" si="259"/>
        <v/>
      </c>
      <c r="AE1496" s="26" t="str">
        <f t="shared" si="260"/>
        <v/>
      </c>
      <c r="AG1496" s="26" t="str">
        <f>IF($D1496="", "", COUNTIF($D$11:$D$2510, "&gt;"&amp;$D1496)+1+COUNTIF($D$11:$D1496, $D1496)-1)</f>
        <v/>
      </c>
      <c r="AH1496" s="92" t="str">
        <f t="shared" si="261"/>
        <v/>
      </c>
      <c r="AJ1496" s="26" t="str">
        <f t="shared" si="262"/>
        <v/>
      </c>
      <c r="AK1496" s="26" t="str">
        <f t="shared" si="263"/>
        <v/>
      </c>
    </row>
    <row r="1497" spans="1:37" x14ac:dyDescent="0.25">
      <c r="A1497" s="97"/>
      <c r="B1497" s="26" t="str">
        <f t="shared" si="253"/>
        <v/>
      </c>
      <c r="C1497" s="97"/>
      <c r="D1497" s="123"/>
      <c r="E1497" s="124"/>
      <c r="F1497" s="125"/>
      <c r="G1497" s="97"/>
      <c r="H1497" s="24" t="str">
        <f>IF($E1497="", "", IFERROR(ROUND($E1497*INDEX('Intro &amp; Setup'!$BY$8:$BY$9, MATCH($E$8, 'Intro &amp; Setup'!$BX$8:$BX$9, 0)), 2), ""))</f>
        <v/>
      </c>
      <c r="I1497" s="18" t="str">
        <f>IF(OR($E1497="", $F1497=""), "", IF($E$8='Intro &amp; Setup'!$BX$9, $F1497/$E1497, IF($H$8='Intro &amp; Setup'!$BX$9, $F1497/$H1497, "")))</f>
        <v/>
      </c>
      <c r="J1497" s="21" t="str">
        <f>IF(OR($E1497="", $F1497=""), "", IF($E$8='Intro &amp; Setup'!$BX$8, $F1497/$E1497, IF($H$8='Intro &amp; Setup'!$BX$8, $F1497/$H1497, "")))</f>
        <v/>
      </c>
      <c r="K1497" s="97"/>
      <c r="L1497" s="42" t="str">
        <f t="array" ref="L1497">IF($W1497="", "", IFERROR(INDEX('Standard Runs'!$D$11:$D$65, MATCH(1, ('Standard Runs'!$F$11:$F$65&lt;=E1497)*('Standard Runs'!$G$11:$G$65&gt;=E1497), 0)), ""))</f>
        <v/>
      </c>
      <c r="M1497" s="45" t="str">
        <f t="shared" si="254"/>
        <v/>
      </c>
      <c r="N1497" s="97"/>
      <c r="O1497" s="52" t="str">
        <f t="shared" si="255"/>
        <v/>
      </c>
      <c r="P1497" s="53" t="str">
        <f>IF(OR($L1497="", $M1497=""), "", COUNTIFS($L$11:$L$2510, $L1497, $M$11:$M$2510, "&lt;"&amp;$M1497)+1+COUNTIFS($L$11:$L1497, $L1497, $M$11:$M1497, $M1497)-1)</f>
        <v/>
      </c>
      <c r="Q1497" s="97"/>
      <c r="R1497" s="57" t="str">
        <f t="array" ref="R1497">IF(OR($L1497="", $M1497=""), "", MIN(IF($L$11:$L$2510=$L1497, $M$11:$M$2510)))</f>
        <v/>
      </c>
      <c r="S1497" s="18" t="str">
        <f t="array" ref="S1497">IF(OR($L1497="", $M1497=""), "", AVERAGEIF($L$11:$L$2510, $L1497, $M$11:$M$2510))</f>
        <v/>
      </c>
      <c r="T1497" s="21" t="str">
        <f t="array" ref="T1497">IF(OR($L1497="", $M1497=""), "", MAX(IF($L$11:$L$2510=$L1497, $M$11:$M$2510)))</f>
        <v/>
      </c>
      <c r="U1497" s="97"/>
      <c r="W1497" s="26" t="str">
        <f t="shared" si="256"/>
        <v/>
      </c>
      <c r="X1497" s="26" t="str">
        <f t="shared" si="257"/>
        <v/>
      </c>
      <c r="Z1497" s="48" t="str">
        <f>IFERROR(INDEX('Standard Runs'!$E$11:$E$65, MATCH($L1497, 'Standard Runs'!$D$11:$D$65, 0)), "")</f>
        <v/>
      </c>
      <c r="AB1497" s="26" t="str">
        <f t="shared" si="258"/>
        <v/>
      </c>
      <c r="AC1497" s="26" t="str">
        <f t="shared" si="259"/>
        <v/>
      </c>
      <c r="AE1497" s="26" t="str">
        <f t="shared" si="260"/>
        <v/>
      </c>
      <c r="AG1497" s="26" t="str">
        <f>IF($D1497="", "", COUNTIF($D$11:$D$2510, "&gt;"&amp;$D1497)+1+COUNTIF($D$11:$D1497, $D1497)-1)</f>
        <v/>
      </c>
      <c r="AH1497" s="92" t="str">
        <f t="shared" si="261"/>
        <v/>
      </c>
      <c r="AJ1497" s="26" t="str">
        <f t="shared" si="262"/>
        <v/>
      </c>
      <c r="AK1497" s="26" t="str">
        <f t="shared" si="263"/>
        <v/>
      </c>
    </row>
    <row r="1498" spans="1:37" x14ac:dyDescent="0.25">
      <c r="A1498" s="97"/>
      <c r="B1498" s="26" t="str">
        <f t="shared" si="253"/>
        <v/>
      </c>
      <c r="C1498" s="97"/>
      <c r="D1498" s="123"/>
      <c r="E1498" s="124"/>
      <c r="F1498" s="125"/>
      <c r="G1498" s="97"/>
      <c r="H1498" s="24" t="str">
        <f>IF($E1498="", "", IFERROR(ROUND($E1498*INDEX('Intro &amp; Setup'!$BY$8:$BY$9, MATCH($E$8, 'Intro &amp; Setup'!$BX$8:$BX$9, 0)), 2), ""))</f>
        <v/>
      </c>
      <c r="I1498" s="18" t="str">
        <f>IF(OR($E1498="", $F1498=""), "", IF($E$8='Intro &amp; Setup'!$BX$9, $F1498/$E1498, IF($H$8='Intro &amp; Setup'!$BX$9, $F1498/$H1498, "")))</f>
        <v/>
      </c>
      <c r="J1498" s="21" t="str">
        <f>IF(OR($E1498="", $F1498=""), "", IF($E$8='Intro &amp; Setup'!$BX$8, $F1498/$E1498, IF($H$8='Intro &amp; Setup'!$BX$8, $F1498/$H1498, "")))</f>
        <v/>
      </c>
      <c r="K1498" s="97"/>
      <c r="L1498" s="42" t="str">
        <f t="array" ref="L1498">IF($W1498="", "", IFERROR(INDEX('Standard Runs'!$D$11:$D$65, MATCH(1, ('Standard Runs'!$F$11:$F$65&lt;=E1498)*('Standard Runs'!$G$11:$G$65&gt;=E1498), 0)), ""))</f>
        <v/>
      </c>
      <c r="M1498" s="45" t="str">
        <f t="shared" si="254"/>
        <v/>
      </c>
      <c r="N1498" s="97"/>
      <c r="O1498" s="52" t="str">
        <f t="shared" si="255"/>
        <v/>
      </c>
      <c r="P1498" s="53" t="str">
        <f>IF(OR($L1498="", $M1498=""), "", COUNTIFS($L$11:$L$2510, $L1498, $M$11:$M$2510, "&lt;"&amp;$M1498)+1+COUNTIFS($L$11:$L1498, $L1498, $M$11:$M1498, $M1498)-1)</f>
        <v/>
      </c>
      <c r="Q1498" s="97"/>
      <c r="R1498" s="57" t="str">
        <f t="array" ref="R1498">IF(OR($L1498="", $M1498=""), "", MIN(IF($L$11:$L$2510=$L1498, $M$11:$M$2510)))</f>
        <v/>
      </c>
      <c r="S1498" s="18" t="str">
        <f t="array" ref="S1498">IF(OR($L1498="", $M1498=""), "", AVERAGEIF($L$11:$L$2510, $L1498, $M$11:$M$2510))</f>
        <v/>
      </c>
      <c r="T1498" s="21" t="str">
        <f t="array" ref="T1498">IF(OR($L1498="", $M1498=""), "", MAX(IF($L$11:$L$2510=$L1498, $M$11:$M$2510)))</f>
        <v/>
      </c>
      <c r="U1498" s="97"/>
      <c r="W1498" s="26" t="str">
        <f t="shared" si="256"/>
        <v/>
      </c>
      <c r="X1498" s="26" t="str">
        <f t="shared" si="257"/>
        <v/>
      </c>
      <c r="Z1498" s="48" t="str">
        <f>IFERROR(INDEX('Standard Runs'!$E$11:$E$65, MATCH($L1498, 'Standard Runs'!$D$11:$D$65, 0)), "")</f>
        <v/>
      </c>
      <c r="AB1498" s="26" t="str">
        <f t="shared" si="258"/>
        <v/>
      </c>
      <c r="AC1498" s="26" t="str">
        <f t="shared" si="259"/>
        <v/>
      </c>
      <c r="AE1498" s="26" t="str">
        <f t="shared" si="260"/>
        <v/>
      </c>
      <c r="AG1498" s="26" t="str">
        <f>IF($D1498="", "", COUNTIF($D$11:$D$2510, "&gt;"&amp;$D1498)+1+COUNTIF($D$11:$D1498, $D1498)-1)</f>
        <v/>
      </c>
      <c r="AH1498" s="92" t="str">
        <f t="shared" si="261"/>
        <v/>
      </c>
      <c r="AJ1498" s="26" t="str">
        <f t="shared" si="262"/>
        <v/>
      </c>
      <c r="AK1498" s="26" t="str">
        <f t="shared" si="263"/>
        <v/>
      </c>
    </row>
    <row r="1499" spans="1:37" x14ac:dyDescent="0.25">
      <c r="A1499" s="97"/>
      <c r="B1499" s="26" t="str">
        <f t="shared" si="253"/>
        <v/>
      </c>
      <c r="C1499" s="97"/>
      <c r="D1499" s="123"/>
      <c r="E1499" s="124"/>
      <c r="F1499" s="125"/>
      <c r="G1499" s="97"/>
      <c r="H1499" s="24" t="str">
        <f>IF($E1499="", "", IFERROR(ROUND($E1499*INDEX('Intro &amp; Setup'!$BY$8:$BY$9, MATCH($E$8, 'Intro &amp; Setup'!$BX$8:$BX$9, 0)), 2), ""))</f>
        <v/>
      </c>
      <c r="I1499" s="18" t="str">
        <f>IF(OR($E1499="", $F1499=""), "", IF($E$8='Intro &amp; Setup'!$BX$9, $F1499/$E1499, IF($H$8='Intro &amp; Setup'!$BX$9, $F1499/$H1499, "")))</f>
        <v/>
      </c>
      <c r="J1499" s="21" t="str">
        <f>IF(OR($E1499="", $F1499=""), "", IF($E$8='Intro &amp; Setup'!$BX$8, $F1499/$E1499, IF($H$8='Intro &amp; Setup'!$BX$8, $F1499/$H1499, "")))</f>
        <v/>
      </c>
      <c r="K1499" s="97"/>
      <c r="L1499" s="42" t="str">
        <f t="array" ref="L1499">IF($W1499="", "", IFERROR(INDEX('Standard Runs'!$D$11:$D$65, MATCH(1, ('Standard Runs'!$F$11:$F$65&lt;=E1499)*('Standard Runs'!$G$11:$G$65&gt;=E1499), 0)), ""))</f>
        <v/>
      </c>
      <c r="M1499" s="45" t="str">
        <f t="shared" si="254"/>
        <v/>
      </c>
      <c r="N1499" s="97"/>
      <c r="O1499" s="52" t="str">
        <f t="shared" si="255"/>
        <v/>
      </c>
      <c r="P1499" s="53" t="str">
        <f>IF(OR($L1499="", $M1499=""), "", COUNTIFS($L$11:$L$2510, $L1499, $M$11:$M$2510, "&lt;"&amp;$M1499)+1+COUNTIFS($L$11:$L1499, $L1499, $M$11:$M1499, $M1499)-1)</f>
        <v/>
      </c>
      <c r="Q1499" s="97"/>
      <c r="R1499" s="57" t="str">
        <f t="array" ref="R1499">IF(OR($L1499="", $M1499=""), "", MIN(IF($L$11:$L$2510=$L1499, $M$11:$M$2510)))</f>
        <v/>
      </c>
      <c r="S1499" s="18" t="str">
        <f t="array" ref="S1499">IF(OR($L1499="", $M1499=""), "", AVERAGEIF($L$11:$L$2510, $L1499, $M$11:$M$2510))</f>
        <v/>
      </c>
      <c r="T1499" s="21" t="str">
        <f t="array" ref="T1499">IF(OR($L1499="", $M1499=""), "", MAX(IF($L$11:$L$2510=$L1499, $M$11:$M$2510)))</f>
        <v/>
      </c>
      <c r="U1499" s="97"/>
      <c r="W1499" s="26" t="str">
        <f t="shared" si="256"/>
        <v/>
      </c>
      <c r="X1499" s="26" t="str">
        <f t="shared" si="257"/>
        <v/>
      </c>
      <c r="Z1499" s="48" t="str">
        <f>IFERROR(INDEX('Standard Runs'!$E$11:$E$65, MATCH($L1499, 'Standard Runs'!$D$11:$D$65, 0)), "")</f>
        <v/>
      </c>
      <c r="AB1499" s="26" t="str">
        <f t="shared" si="258"/>
        <v/>
      </c>
      <c r="AC1499" s="26" t="str">
        <f t="shared" si="259"/>
        <v/>
      </c>
      <c r="AE1499" s="26" t="str">
        <f t="shared" si="260"/>
        <v/>
      </c>
      <c r="AG1499" s="26" t="str">
        <f>IF($D1499="", "", COUNTIF($D$11:$D$2510, "&gt;"&amp;$D1499)+1+COUNTIF($D$11:$D1499, $D1499)-1)</f>
        <v/>
      </c>
      <c r="AH1499" s="92" t="str">
        <f t="shared" si="261"/>
        <v/>
      </c>
      <c r="AJ1499" s="26" t="str">
        <f t="shared" si="262"/>
        <v/>
      </c>
      <c r="AK1499" s="26" t="str">
        <f t="shared" si="263"/>
        <v/>
      </c>
    </row>
    <row r="1500" spans="1:37" x14ac:dyDescent="0.25">
      <c r="A1500" s="97"/>
      <c r="B1500" s="26" t="str">
        <f t="shared" si="253"/>
        <v/>
      </c>
      <c r="C1500" s="97"/>
      <c r="D1500" s="123"/>
      <c r="E1500" s="124"/>
      <c r="F1500" s="125"/>
      <c r="G1500" s="97"/>
      <c r="H1500" s="24" t="str">
        <f>IF($E1500="", "", IFERROR(ROUND($E1500*INDEX('Intro &amp; Setup'!$BY$8:$BY$9, MATCH($E$8, 'Intro &amp; Setup'!$BX$8:$BX$9, 0)), 2), ""))</f>
        <v/>
      </c>
      <c r="I1500" s="18" t="str">
        <f>IF(OR($E1500="", $F1500=""), "", IF($E$8='Intro &amp; Setup'!$BX$9, $F1500/$E1500, IF($H$8='Intro &amp; Setup'!$BX$9, $F1500/$H1500, "")))</f>
        <v/>
      </c>
      <c r="J1500" s="21" t="str">
        <f>IF(OR($E1500="", $F1500=""), "", IF($E$8='Intro &amp; Setup'!$BX$8, $F1500/$E1500, IF($H$8='Intro &amp; Setup'!$BX$8, $F1500/$H1500, "")))</f>
        <v/>
      </c>
      <c r="K1500" s="97"/>
      <c r="L1500" s="42" t="str">
        <f t="array" ref="L1500">IF($W1500="", "", IFERROR(INDEX('Standard Runs'!$D$11:$D$65, MATCH(1, ('Standard Runs'!$F$11:$F$65&lt;=E1500)*('Standard Runs'!$G$11:$G$65&gt;=E1500), 0)), ""))</f>
        <v/>
      </c>
      <c r="M1500" s="45" t="str">
        <f t="shared" si="254"/>
        <v/>
      </c>
      <c r="N1500" s="97"/>
      <c r="O1500" s="52" t="str">
        <f t="shared" si="255"/>
        <v/>
      </c>
      <c r="P1500" s="53" t="str">
        <f>IF(OR($L1500="", $M1500=""), "", COUNTIFS($L$11:$L$2510, $L1500, $M$11:$M$2510, "&lt;"&amp;$M1500)+1+COUNTIFS($L$11:$L1500, $L1500, $M$11:$M1500, $M1500)-1)</f>
        <v/>
      </c>
      <c r="Q1500" s="97"/>
      <c r="R1500" s="57" t="str">
        <f t="array" ref="R1500">IF(OR($L1500="", $M1500=""), "", MIN(IF($L$11:$L$2510=$L1500, $M$11:$M$2510)))</f>
        <v/>
      </c>
      <c r="S1500" s="18" t="str">
        <f t="array" ref="S1500">IF(OR($L1500="", $M1500=""), "", AVERAGEIF($L$11:$L$2510, $L1500, $M$11:$M$2510))</f>
        <v/>
      </c>
      <c r="T1500" s="21" t="str">
        <f t="array" ref="T1500">IF(OR($L1500="", $M1500=""), "", MAX(IF($L$11:$L$2510=$L1500, $M$11:$M$2510)))</f>
        <v/>
      </c>
      <c r="U1500" s="97"/>
      <c r="W1500" s="26" t="str">
        <f t="shared" si="256"/>
        <v/>
      </c>
      <c r="X1500" s="26" t="str">
        <f t="shared" si="257"/>
        <v/>
      </c>
      <c r="Z1500" s="48" t="str">
        <f>IFERROR(INDEX('Standard Runs'!$E$11:$E$65, MATCH($L1500, 'Standard Runs'!$D$11:$D$65, 0)), "")</f>
        <v/>
      </c>
      <c r="AB1500" s="26" t="str">
        <f t="shared" si="258"/>
        <v/>
      </c>
      <c r="AC1500" s="26" t="str">
        <f t="shared" si="259"/>
        <v/>
      </c>
      <c r="AE1500" s="26" t="str">
        <f t="shared" si="260"/>
        <v/>
      </c>
      <c r="AG1500" s="26" t="str">
        <f>IF($D1500="", "", COUNTIF($D$11:$D$2510, "&gt;"&amp;$D1500)+1+COUNTIF($D$11:$D1500, $D1500)-1)</f>
        <v/>
      </c>
      <c r="AH1500" s="92" t="str">
        <f t="shared" si="261"/>
        <v/>
      </c>
      <c r="AJ1500" s="26" t="str">
        <f t="shared" si="262"/>
        <v/>
      </c>
      <c r="AK1500" s="26" t="str">
        <f t="shared" si="263"/>
        <v/>
      </c>
    </row>
    <row r="1501" spans="1:37" x14ac:dyDescent="0.25">
      <c r="A1501" s="97"/>
      <c r="B1501" s="26" t="str">
        <f t="shared" si="253"/>
        <v/>
      </c>
      <c r="C1501" s="97"/>
      <c r="D1501" s="123"/>
      <c r="E1501" s="124"/>
      <c r="F1501" s="125"/>
      <c r="G1501" s="97"/>
      <c r="H1501" s="24" t="str">
        <f>IF($E1501="", "", IFERROR(ROUND($E1501*INDEX('Intro &amp; Setup'!$BY$8:$BY$9, MATCH($E$8, 'Intro &amp; Setup'!$BX$8:$BX$9, 0)), 2), ""))</f>
        <v/>
      </c>
      <c r="I1501" s="18" t="str">
        <f>IF(OR($E1501="", $F1501=""), "", IF($E$8='Intro &amp; Setup'!$BX$9, $F1501/$E1501, IF($H$8='Intro &amp; Setup'!$BX$9, $F1501/$H1501, "")))</f>
        <v/>
      </c>
      <c r="J1501" s="21" t="str">
        <f>IF(OR($E1501="", $F1501=""), "", IF($E$8='Intro &amp; Setup'!$BX$8, $F1501/$E1501, IF($H$8='Intro &amp; Setup'!$BX$8, $F1501/$H1501, "")))</f>
        <v/>
      </c>
      <c r="K1501" s="97"/>
      <c r="L1501" s="42" t="str">
        <f t="array" ref="L1501">IF($W1501="", "", IFERROR(INDEX('Standard Runs'!$D$11:$D$65, MATCH(1, ('Standard Runs'!$F$11:$F$65&lt;=E1501)*('Standard Runs'!$G$11:$G$65&gt;=E1501), 0)), ""))</f>
        <v/>
      </c>
      <c r="M1501" s="45" t="str">
        <f t="shared" si="254"/>
        <v/>
      </c>
      <c r="N1501" s="97"/>
      <c r="O1501" s="52" t="str">
        <f t="shared" si="255"/>
        <v/>
      </c>
      <c r="P1501" s="53" t="str">
        <f>IF(OR($L1501="", $M1501=""), "", COUNTIFS($L$11:$L$2510, $L1501, $M$11:$M$2510, "&lt;"&amp;$M1501)+1+COUNTIFS($L$11:$L1501, $L1501, $M$11:$M1501, $M1501)-1)</f>
        <v/>
      </c>
      <c r="Q1501" s="97"/>
      <c r="R1501" s="57" t="str">
        <f t="array" ref="R1501">IF(OR($L1501="", $M1501=""), "", MIN(IF($L$11:$L$2510=$L1501, $M$11:$M$2510)))</f>
        <v/>
      </c>
      <c r="S1501" s="18" t="str">
        <f t="array" ref="S1501">IF(OR($L1501="", $M1501=""), "", AVERAGEIF($L$11:$L$2510, $L1501, $M$11:$M$2510))</f>
        <v/>
      </c>
      <c r="T1501" s="21" t="str">
        <f t="array" ref="T1501">IF(OR($L1501="", $M1501=""), "", MAX(IF($L$11:$L$2510=$L1501, $M$11:$M$2510)))</f>
        <v/>
      </c>
      <c r="U1501" s="97"/>
      <c r="W1501" s="26" t="str">
        <f t="shared" si="256"/>
        <v/>
      </c>
      <c r="X1501" s="26" t="str">
        <f t="shared" si="257"/>
        <v/>
      </c>
      <c r="Z1501" s="48" t="str">
        <f>IFERROR(INDEX('Standard Runs'!$E$11:$E$65, MATCH($L1501, 'Standard Runs'!$D$11:$D$65, 0)), "")</f>
        <v/>
      </c>
      <c r="AB1501" s="26" t="str">
        <f t="shared" si="258"/>
        <v/>
      </c>
      <c r="AC1501" s="26" t="str">
        <f t="shared" si="259"/>
        <v/>
      </c>
      <c r="AE1501" s="26" t="str">
        <f t="shared" si="260"/>
        <v/>
      </c>
      <c r="AG1501" s="26" t="str">
        <f>IF($D1501="", "", COUNTIF($D$11:$D$2510, "&gt;"&amp;$D1501)+1+COUNTIF($D$11:$D1501, $D1501)-1)</f>
        <v/>
      </c>
      <c r="AH1501" s="92" t="str">
        <f t="shared" si="261"/>
        <v/>
      </c>
      <c r="AJ1501" s="26" t="str">
        <f t="shared" si="262"/>
        <v/>
      </c>
      <c r="AK1501" s="26" t="str">
        <f t="shared" si="263"/>
        <v/>
      </c>
    </row>
    <row r="1502" spans="1:37" x14ac:dyDescent="0.25">
      <c r="A1502" s="97"/>
      <c r="B1502" s="26" t="str">
        <f t="shared" si="253"/>
        <v/>
      </c>
      <c r="C1502" s="97"/>
      <c r="D1502" s="123"/>
      <c r="E1502" s="124"/>
      <c r="F1502" s="125"/>
      <c r="G1502" s="97"/>
      <c r="H1502" s="24" t="str">
        <f>IF($E1502="", "", IFERROR(ROUND($E1502*INDEX('Intro &amp; Setup'!$BY$8:$BY$9, MATCH($E$8, 'Intro &amp; Setup'!$BX$8:$BX$9, 0)), 2), ""))</f>
        <v/>
      </c>
      <c r="I1502" s="18" t="str">
        <f>IF(OR($E1502="", $F1502=""), "", IF($E$8='Intro &amp; Setup'!$BX$9, $F1502/$E1502, IF($H$8='Intro &amp; Setup'!$BX$9, $F1502/$H1502, "")))</f>
        <v/>
      </c>
      <c r="J1502" s="21" t="str">
        <f>IF(OR($E1502="", $F1502=""), "", IF($E$8='Intro &amp; Setup'!$BX$8, $F1502/$E1502, IF($H$8='Intro &amp; Setup'!$BX$8, $F1502/$H1502, "")))</f>
        <v/>
      </c>
      <c r="K1502" s="97"/>
      <c r="L1502" s="42" t="str">
        <f t="array" ref="L1502">IF($W1502="", "", IFERROR(INDEX('Standard Runs'!$D$11:$D$65, MATCH(1, ('Standard Runs'!$F$11:$F$65&lt;=E1502)*('Standard Runs'!$G$11:$G$65&gt;=E1502), 0)), ""))</f>
        <v/>
      </c>
      <c r="M1502" s="45" t="str">
        <f t="shared" si="254"/>
        <v/>
      </c>
      <c r="N1502" s="97"/>
      <c r="O1502" s="52" t="str">
        <f t="shared" si="255"/>
        <v/>
      </c>
      <c r="P1502" s="53" t="str">
        <f>IF(OR($L1502="", $M1502=""), "", COUNTIFS($L$11:$L$2510, $L1502, $M$11:$M$2510, "&lt;"&amp;$M1502)+1+COUNTIFS($L$11:$L1502, $L1502, $M$11:$M1502, $M1502)-1)</f>
        <v/>
      </c>
      <c r="Q1502" s="97"/>
      <c r="R1502" s="57" t="str">
        <f t="array" ref="R1502">IF(OR($L1502="", $M1502=""), "", MIN(IF($L$11:$L$2510=$L1502, $M$11:$M$2510)))</f>
        <v/>
      </c>
      <c r="S1502" s="18" t="str">
        <f t="array" ref="S1502">IF(OR($L1502="", $M1502=""), "", AVERAGEIF($L$11:$L$2510, $L1502, $M$11:$M$2510))</f>
        <v/>
      </c>
      <c r="T1502" s="21" t="str">
        <f t="array" ref="T1502">IF(OR($L1502="", $M1502=""), "", MAX(IF($L$11:$L$2510=$L1502, $M$11:$M$2510)))</f>
        <v/>
      </c>
      <c r="U1502" s="97"/>
      <c r="W1502" s="26" t="str">
        <f t="shared" si="256"/>
        <v/>
      </c>
      <c r="X1502" s="26" t="str">
        <f t="shared" si="257"/>
        <v/>
      </c>
      <c r="Z1502" s="48" t="str">
        <f>IFERROR(INDEX('Standard Runs'!$E$11:$E$65, MATCH($L1502, 'Standard Runs'!$D$11:$D$65, 0)), "")</f>
        <v/>
      </c>
      <c r="AB1502" s="26" t="str">
        <f t="shared" si="258"/>
        <v/>
      </c>
      <c r="AC1502" s="26" t="str">
        <f t="shared" si="259"/>
        <v/>
      </c>
      <c r="AE1502" s="26" t="str">
        <f t="shared" si="260"/>
        <v/>
      </c>
      <c r="AG1502" s="26" t="str">
        <f>IF($D1502="", "", COUNTIF($D$11:$D$2510, "&gt;"&amp;$D1502)+1+COUNTIF($D$11:$D1502, $D1502)-1)</f>
        <v/>
      </c>
      <c r="AH1502" s="92" t="str">
        <f t="shared" si="261"/>
        <v/>
      </c>
      <c r="AJ1502" s="26" t="str">
        <f t="shared" si="262"/>
        <v/>
      </c>
      <c r="AK1502" s="26" t="str">
        <f t="shared" si="263"/>
        <v/>
      </c>
    </row>
    <row r="1503" spans="1:37" x14ac:dyDescent="0.25">
      <c r="A1503" s="97"/>
      <c r="B1503" s="26" t="str">
        <f t="shared" si="253"/>
        <v/>
      </c>
      <c r="C1503" s="97"/>
      <c r="D1503" s="123"/>
      <c r="E1503" s="124"/>
      <c r="F1503" s="125"/>
      <c r="G1503" s="97"/>
      <c r="H1503" s="24" t="str">
        <f>IF($E1503="", "", IFERROR(ROUND($E1503*INDEX('Intro &amp; Setup'!$BY$8:$BY$9, MATCH($E$8, 'Intro &amp; Setup'!$BX$8:$BX$9, 0)), 2), ""))</f>
        <v/>
      </c>
      <c r="I1503" s="18" t="str">
        <f>IF(OR($E1503="", $F1503=""), "", IF($E$8='Intro &amp; Setup'!$BX$9, $F1503/$E1503, IF($H$8='Intro &amp; Setup'!$BX$9, $F1503/$H1503, "")))</f>
        <v/>
      </c>
      <c r="J1503" s="21" t="str">
        <f>IF(OR($E1503="", $F1503=""), "", IF($E$8='Intro &amp; Setup'!$BX$8, $F1503/$E1503, IF($H$8='Intro &amp; Setup'!$BX$8, $F1503/$H1503, "")))</f>
        <v/>
      </c>
      <c r="K1503" s="97"/>
      <c r="L1503" s="42" t="str">
        <f t="array" ref="L1503">IF($W1503="", "", IFERROR(INDEX('Standard Runs'!$D$11:$D$65, MATCH(1, ('Standard Runs'!$F$11:$F$65&lt;=E1503)*('Standard Runs'!$G$11:$G$65&gt;=E1503), 0)), ""))</f>
        <v/>
      </c>
      <c r="M1503" s="45" t="str">
        <f t="shared" si="254"/>
        <v/>
      </c>
      <c r="N1503" s="97"/>
      <c r="O1503" s="52" t="str">
        <f t="shared" si="255"/>
        <v/>
      </c>
      <c r="P1503" s="53" t="str">
        <f>IF(OR($L1503="", $M1503=""), "", COUNTIFS($L$11:$L$2510, $L1503, $M$11:$M$2510, "&lt;"&amp;$M1503)+1+COUNTIFS($L$11:$L1503, $L1503, $M$11:$M1503, $M1503)-1)</f>
        <v/>
      </c>
      <c r="Q1503" s="97"/>
      <c r="R1503" s="57" t="str">
        <f t="array" ref="R1503">IF(OR($L1503="", $M1503=""), "", MIN(IF($L$11:$L$2510=$L1503, $M$11:$M$2510)))</f>
        <v/>
      </c>
      <c r="S1503" s="18" t="str">
        <f t="array" ref="S1503">IF(OR($L1503="", $M1503=""), "", AVERAGEIF($L$11:$L$2510, $L1503, $M$11:$M$2510))</f>
        <v/>
      </c>
      <c r="T1503" s="21" t="str">
        <f t="array" ref="T1503">IF(OR($L1503="", $M1503=""), "", MAX(IF($L$11:$L$2510=$L1503, $M$11:$M$2510)))</f>
        <v/>
      </c>
      <c r="U1503" s="97"/>
      <c r="W1503" s="26" t="str">
        <f t="shared" si="256"/>
        <v/>
      </c>
      <c r="X1503" s="26" t="str">
        <f t="shared" si="257"/>
        <v/>
      </c>
      <c r="Z1503" s="48" t="str">
        <f>IFERROR(INDEX('Standard Runs'!$E$11:$E$65, MATCH($L1503, 'Standard Runs'!$D$11:$D$65, 0)), "")</f>
        <v/>
      </c>
      <c r="AB1503" s="26" t="str">
        <f t="shared" si="258"/>
        <v/>
      </c>
      <c r="AC1503" s="26" t="str">
        <f t="shared" si="259"/>
        <v/>
      </c>
      <c r="AE1503" s="26" t="str">
        <f t="shared" si="260"/>
        <v/>
      </c>
      <c r="AG1503" s="26" t="str">
        <f>IF($D1503="", "", COUNTIF($D$11:$D$2510, "&gt;"&amp;$D1503)+1+COUNTIF($D$11:$D1503, $D1503)-1)</f>
        <v/>
      </c>
      <c r="AH1503" s="92" t="str">
        <f t="shared" si="261"/>
        <v/>
      </c>
      <c r="AJ1503" s="26" t="str">
        <f t="shared" si="262"/>
        <v/>
      </c>
      <c r="AK1503" s="26" t="str">
        <f t="shared" si="263"/>
        <v/>
      </c>
    </row>
    <row r="1504" spans="1:37" x14ac:dyDescent="0.25">
      <c r="A1504" s="97"/>
      <c r="B1504" s="26" t="str">
        <f t="shared" si="253"/>
        <v/>
      </c>
      <c r="C1504" s="97"/>
      <c r="D1504" s="123"/>
      <c r="E1504" s="124"/>
      <c r="F1504" s="125"/>
      <c r="G1504" s="97"/>
      <c r="H1504" s="24" t="str">
        <f>IF($E1504="", "", IFERROR(ROUND($E1504*INDEX('Intro &amp; Setup'!$BY$8:$BY$9, MATCH($E$8, 'Intro &amp; Setup'!$BX$8:$BX$9, 0)), 2), ""))</f>
        <v/>
      </c>
      <c r="I1504" s="18" t="str">
        <f>IF(OR($E1504="", $F1504=""), "", IF($E$8='Intro &amp; Setup'!$BX$9, $F1504/$E1504, IF($H$8='Intro &amp; Setup'!$BX$9, $F1504/$H1504, "")))</f>
        <v/>
      </c>
      <c r="J1504" s="21" t="str">
        <f>IF(OR($E1504="", $F1504=""), "", IF($E$8='Intro &amp; Setup'!$BX$8, $F1504/$E1504, IF($H$8='Intro &amp; Setup'!$BX$8, $F1504/$H1504, "")))</f>
        <v/>
      </c>
      <c r="K1504" s="97"/>
      <c r="L1504" s="42" t="str">
        <f t="array" ref="L1504">IF($W1504="", "", IFERROR(INDEX('Standard Runs'!$D$11:$D$65, MATCH(1, ('Standard Runs'!$F$11:$F$65&lt;=E1504)*('Standard Runs'!$G$11:$G$65&gt;=E1504), 0)), ""))</f>
        <v/>
      </c>
      <c r="M1504" s="45" t="str">
        <f t="shared" si="254"/>
        <v/>
      </c>
      <c r="N1504" s="97"/>
      <c r="O1504" s="52" t="str">
        <f t="shared" si="255"/>
        <v/>
      </c>
      <c r="P1504" s="53" t="str">
        <f>IF(OR($L1504="", $M1504=""), "", COUNTIFS($L$11:$L$2510, $L1504, $M$11:$M$2510, "&lt;"&amp;$M1504)+1+COUNTIFS($L$11:$L1504, $L1504, $M$11:$M1504, $M1504)-1)</f>
        <v/>
      </c>
      <c r="Q1504" s="97"/>
      <c r="R1504" s="57" t="str">
        <f t="array" ref="R1504">IF(OR($L1504="", $M1504=""), "", MIN(IF($L$11:$L$2510=$L1504, $M$11:$M$2510)))</f>
        <v/>
      </c>
      <c r="S1504" s="18" t="str">
        <f t="array" ref="S1504">IF(OR($L1504="", $M1504=""), "", AVERAGEIF($L$11:$L$2510, $L1504, $M$11:$M$2510))</f>
        <v/>
      </c>
      <c r="T1504" s="21" t="str">
        <f t="array" ref="T1504">IF(OR($L1504="", $M1504=""), "", MAX(IF($L$11:$L$2510=$L1504, $M$11:$M$2510)))</f>
        <v/>
      </c>
      <c r="U1504" s="97"/>
      <c r="W1504" s="26" t="str">
        <f t="shared" si="256"/>
        <v/>
      </c>
      <c r="X1504" s="26" t="str">
        <f t="shared" si="257"/>
        <v/>
      </c>
      <c r="Z1504" s="48" t="str">
        <f>IFERROR(INDEX('Standard Runs'!$E$11:$E$65, MATCH($L1504, 'Standard Runs'!$D$11:$D$65, 0)), "")</f>
        <v/>
      </c>
      <c r="AB1504" s="26" t="str">
        <f t="shared" si="258"/>
        <v/>
      </c>
      <c r="AC1504" s="26" t="str">
        <f t="shared" si="259"/>
        <v/>
      </c>
      <c r="AE1504" s="26" t="str">
        <f t="shared" si="260"/>
        <v/>
      </c>
      <c r="AG1504" s="26" t="str">
        <f>IF($D1504="", "", COUNTIF($D$11:$D$2510, "&gt;"&amp;$D1504)+1+COUNTIF($D$11:$D1504, $D1504)-1)</f>
        <v/>
      </c>
      <c r="AH1504" s="92" t="str">
        <f t="shared" si="261"/>
        <v/>
      </c>
      <c r="AJ1504" s="26" t="str">
        <f t="shared" si="262"/>
        <v/>
      </c>
      <c r="AK1504" s="26" t="str">
        <f t="shared" si="263"/>
        <v/>
      </c>
    </row>
    <row r="1505" spans="1:37" x14ac:dyDescent="0.25">
      <c r="A1505" s="97"/>
      <c r="B1505" s="26" t="str">
        <f t="shared" si="253"/>
        <v/>
      </c>
      <c r="C1505" s="97"/>
      <c r="D1505" s="123"/>
      <c r="E1505" s="124"/>
      <c r="F1505" s="125"/>
      <c r="G1505" s="97"/>
      <c r="H1505" s="24" t="str">
        <f>IF($E1505="", "", IFERROR(ROUND($E1505*INDEX('Intro &amp; Setup'!$BY$8:$BY$9, MATCH($E$8, 'Intro &amp; Setup'!$BX$8:$BX$9, 0)), 2), ""))</f>
        <v/>
      </c>
      <c r="I1505" s="18" t="str">
        <f>IF(OR($E1505="", $F1505=""), "", IF($E$8='Intro &amp; Setup'!$BX$9, $F1505/$E1505, IF($H$8='Intro &amp; Setup'!$BX$9, $F1505/$H1505, "")))</f>
        <v/>
      </c>
      <c r="J1505" s="21" t="str">
        <f>IF(OR($E1505="", $F1505=""), "", IF($E$8='Intro &amp; Setup'!$BX$8, $F1505/$E1505, IF($H$8='Intro &amp; Setup'!$BX$8, $F1505/$H1505, "")))</f>
        <v/>
      </c>
      <c r="K1505" s="97"/>
      <c r="L1505" s="42" t="str">
        <f t="array" ref="L1505">IF($W1505="", "", IFERROR(INDEX('Standard Runs'!$D$11:$D$65, MATCH(1, ('Standard Runs'!$F$11:$F$65&lt;=E1505)*('Standard Runs'!$G$11:$G$65&gt;=E1505), 0)), ""))</f>
        <v/>
      </c>
      <c r="M1505" s="45" t="str">
        <f t="shared" si="254"/>
        <v/>
      </c>
      <c r="N1505" s="97"/>
      <c r="O1505" s="52" t="str">
        <f t="shared" si="255"/>
        <v/>
      </c>
      <c r="P1505" s="53" t="str">
        <f>IF(OR($L1505="", $M1505=""), "", COUNTIFS($L$11:$L$2510, $L1505, $M$11:$M$2510, "&lt;"&amp;$M1505)+1+COUNTIFS($L$11:$L1505, $L1505, $M$11:$M1505, $M1505)-1)</f>
        <v/>
      </c>
      <c r="Q1505" s="97"/>
      <c r="R1505" s="57" t="str">
        <f t="array" ref="R1505">IF(OR($L1505="", $M1505=""), "", MIN(IF($L$11:$L$2510=$L1505, $M$11:$M$2510)))</f>
        <v/>
      </c>
      <c r="S1505" s="18" t="str">
        <f t="array" ref="S1505">IF(OR($L1505="", $M1505=""), "", AVERAGEIF($L$11:$L$2510, $L1505, $M$11:$M$2510))</f>
        <v/>
      </c>
      <c r="T1505" s="21" t="str">
        <f t="array" ref="T1505">IF(OR($L1505="", $M1505=""), "", MAX(IF($L$11:$L$2510=$L1505, $M$11:$M$2510)))</f>
        <v/>
      </c>
      <c r="U1505" s="97"/>
      <c r="W1505" s="26" t="str">
        <f t="shared" si="256"/>
        <v/>
      </c>
      <c r="X1505" s="26" t="str">
        <f t="shared" si="257"/>
        <v/>
      </c>
      <c r="Z1505" s="48" t="str">
        <f>IFERROR(INDEX('Standard Runs'!$E$11:$E$65, MATCH($L1505, 'Standard Runs'!$D$11:$D$65, 0)), "")</f>
        <v/>
      </c>
      <c r="AB1505" s="26" t="str">
        <f t="shared" si="258"/>
        <v/>
      </c>
      <c r="AC1505" s="26" t="str">
        <f t="shared" si="259"/>
        <v/>
      </c>
      <c r="AE1505" s="26" t="str">
        <f t="shared" si="260"/>
        <v/>
      </c>
      <c r="AG1505" s="26" t="str">
        <f>IF($D1505="", "", COUNTIF($D$11:$D$2510, "&gt;"&amp;$D1505)+1+COUNTIF($D$11:$D1505, $D1505)-1)</f>
        <v/>
      </c>
      <c r="AH1505" s="92" t="str">
        <f t="shared" si="261"/>
        <v/>
      </c>
      <c r="AJ1505" s="26" t="str">
        <f t="shared" si="262"/>
        <v/>
      </c>
      <c r="AK1505" s="26" t="str">
        <f t="shared" si="263"/>
        <v/>
      </c>
    </row>
    <row r="1506" spans="1:37" x14ac:dyDescent="0.25">
      <c r="A1506" s="97"/>
      <c r="B1506" s="26" t="str">
        <f t="shared" si="253"/>
        <v/>
      </c>
      <c r="C1506" s="97"/>
      <c r="D1506" s="123"/>
      <c r="E1506" s="124"/>
      <c r="F1506" s="125"/>
      <c r="G1506" s="97"/>
      <c r="H1506" s="24" t="str">
        <f>IF($E1506="", "", IFERROR(ROUND($E1506*INDEX('Intro &amp; Setup'!$BY$8:$BY$9, MATCH($E$8, 'Intro &amp; Setup'!$BX$8:$BX$9, 0)), 2), ""))</f>
        <v/>
      </c>
      <c r="I1506" s="18" t="str">
        <f>IF(OR($E1506="", $F1506=""), "", IF($E$8='Intro &amp; Setup'!$BX$9, $F1506/$E1506, IF($H$8='Intro &amp; Setup'!$BX$9, $F1506/$H1506, "")))</f>
        <v/>
      </c>
      <c r="J1506" s="21" t="str">
        <f>IF(OR($E1506="", $F1506=""), "", IF($E$8='Intro &amp; Setup'!$BX$8, $F1506/$E1506, IF($H$8='Intro &amp; Setup'!$BX$8, $F1506/$H1506, "")))</f>
        <v/>
      </c>
      <c r="K1506" s="97"/>
      <c r="L1506" s="42" t="str">
        <f t="array" ref="L1506">IF($W1506="", "", IFERROR(INDEX('Standard Runs'!$D$11:$D$65, MATCH(1, ('Standard Runs'!$F$11:$F$65&lt;=E1506)*('Standard Runs'!$G$11:$G$65&gt;=E1506), 0)), ""))</f>
        <v/>
      </c>
      <c r="M1506" s="45" t="str">
        <f t="shared" si="254"/>
        <v/>
      </c>
      <c r="N1506" s="97"/>
      <c r="O1506" s="52" t="str">
        <f t="shared" si="255"/>
        <v/>
      </c>
      <c r="P1506" s="53" t="str">
        <f>IF(OR($L1506="", $M1506=""), "", COUNTIFS($L$11:$L$2510, $L1506, $M$11:$M$2510, "&lt;"&amp;$M1506)+1+COUNTIFS($L$11:$L1506, $L1506, $M$11:$M1506, $M1506)-1)</f>
        <v/>
      </c>
      <c r="Q1506" s="97"/>
      <c r="R1506" s="57" t="str">
        <f t="array" ref="R1506">IF(OR($L1506="", $M1506=""), "", MIN(IF($L$11:$L$2510=$L1506, $M$11:$M$2510)))</f>
        <v/>
      </c>
      <c r="S1506" s="18" t="str">
        <f t="array" ref="S1506">IF(OR($L1506="", $M1506=""), "", AVERAGEIF($L$11:$L$2510, $L1506, $M$11:$M$2510))</f>
        <v/>
      </c>
      <c r="T1506" s="21" t="str">
        <f t="array" ref="T1506">IF(OR($L1506="", $M1506=""), "", MAX(IF($L$11:$L$2510=$L1506, $M$11:$M$2510)))</f>
        <v/>
      </c>
      <c r="U1506" s="97"/>
      <c r="W1506" s="26" t="str">
        <f t="shared" si="256"/>
        <v/>
      </c>
      <c r="X1506" s="26" t="str">
        <f t="shared" si="257"/>
        <v/>
      </c>
      <c r="Z1506" s="48" t="str">
        <f>IFERROR(INDEX('Standard Runs'!$E$11:$E$65, MATCH($L1506, 'Standard Runs'!$D$11:$D$65, 0)), "")</f>
        <v/>
      </c>
      <c r="AB1506" s="26" t="str">
        <f t="shared" si="258"/>
        <v/>
      </c>
      <c r="AC1506" s="26" t="str">
        <f t="shared" si="259"/>
        <v/>
      </c>
      <c r="AE1506" s="26" t="str">
        <f t="shared" si="260"/>
        <v/>
      </c>
      <c r="AG1506" s="26" t="str">
        <f>IF($D1506="", "", COUNTIF($D$11:$D$2510, "&gt;"&amp;$D1506)+1+COUNTIF($D$11:$D1506, $D1506)-1)</f>
        <v/>
      </c>
      <c r="AH1506" s="92" t="str">
        <f t="shared" si="261"/>
        <v/>
      </c>
      <c r="AJ1506" s="26" t="str">
        <f t="shared" si="262"/>
        <v/>
      </c>
      <c r="AK1506" s="26" t="str">
        <f t="shared" si="263"/>
        <v/>
      </c>
    </row>
    <row r="1507" spans="1:37" x14ac:dyDescent="0.25">
      <c r="A1507" s="97"/>
      <c r="B1507" s="26" t="str">
        <f t="shared" si="253"/>
        <v/>
      </c>
      <c r="C1507" s="97"/>
      <c r="D1507" s="123"/>
      <c r="E1507" s="124"/>
      <c r="F1507" s="125"/>
      <c r="G1507" s="97"/>
      <c r="H1507" s="24" t="str">
        <f>IF($E1507="", "", IFERROR(ROUND($E1507*INDEX('Intro &amp; Setup'!$BY$8:$BY$9, MATCH($E$8, 'Intro &amp; Setup'!$BX$8:$BX$9, 0)), 2), ""))</f>
        <v/>
      </c>
      <c r="I1507" s="18" t="str">
        <f>IF(OR($E1507="", $F1507=""), "", IF($E$8='Intro &amp; Setup'!$BX$9, $F1507/$E1507, IF($H$8='Intro &amp; Setup'!$BX$9, $F1507/$H1507, "")))</f>
        <v/>
      </c>
      <c r="J1507" s="21" t="str">
        <f>IF(OR($E1507="", $F1507=""), "", IF($E$8='Intro &amp; Setup'!$BX$8, $F1507/$E1507, IF($H$8='Intro &amp; Setup'!$BX$8, $F1507/$H1507, "")))</f>
        <v/>
      </c>
      <c r="K1507" s="97"/>
      <c r="L1507" s="42" t="str">
        <f t="array" ref="L1507">IF($W1507="", "", IFERROR(INDEX('Standard Runs'!$D$11:$D$65, MATCH(1, ('Standard Runs'!$F$11:$F$65&lt;=E1507)*('Standard Runs'!$G$11:$G$65&gt;=E1507), 0)), ""))</f>
        <v/>
      </c>
      <c r="M1507" s="45" t="str">
        <f t="shared" si="254"/>
        <v/>
      </c>
      <c r="N1507" s="97"/>
      <c r="O1507" s="52" t="str">
        <f t="shared" si="255"/>
        <v/>
      </c>
      <c r="P1507" s="53" t="str">
        <f>IF(OR($L1507="", $M1507=""), "", COUNTIFS($L$11:$L$2510, $L1507, $M$11:$M$2510, "&lt;"&amp;$M1507)+1+COUNTIFS($L$11:$L1507, $L1507, $M$11:$M1507, $M1507)-1)</f>
        <v/>
      </c>
      <c r="Q1507" s="97"/>
      <c r="R1507" s="57" t="str">
        <f t="array" ref="R1507">IF(OR($L1507="", $M1507=""), "", MIN(IF($L$11:$L$2510=$L1507, $M$11:$M$2510)))</f>
        <v/>
      </c>
      <c r="S1507" s="18" t="str">
        <f t="array" ref="S1507">IF(OR($L1507="", $M1507=""), "", AVERAGEIF($L$11:$L$2510, $L1507, $M$11:$M$2510))</f>
        <v/>
      </c>
      <c r="T1507" s="21" t="str">
        <f t="array" ref="T1507">IF(OR($L1507="", $M1507=""), "", MAX(IF($L$11:$L$2510=$L1507, $M$11:$M$2510)))</f>
        <v/>
      </c>
      <c r="U1507" s="97"/>
      <c r="W1507" s="26" t="str">
        <f t="shared" si="256"/>
        <v/>
      </c>
      <c r="X1507" s="26" t="str">
        <f t="shared" si="257"/>
        <v/>
      </c>
      <c r="Z1507" s="48" t="str">
        <f>IFERROR(INDEX('Standard Runs'!$E$11:$E$65, MATCH($L1507, 'Standard Runs'!$D$11:$D$65, 0)), "")</f>
        <v/>
      </c>
      <c r="AB1507" s="26" t="str">
        <f t="shared" si="258"/>
        <v/>
      </c>
      <c r="AC1507" s="26" t="str">
        <f t="shared" si="259"/>
        <v/>
      </c>
      <c r="AE1507" s="26" t="str">
        <f t="shared" si="260"/>
        <v/>
      </c>
      <c r="AG1507" s="26" t="str">
        <f>IF($D1507="", "", COUNTIF($D$11:$D$2510, "&gt;"&amp;$D1507)+1+COUNTIF($D$11:$D1507, $D1507)-1)</f>
        <v/>
      </c>
      <c r="AH1507" s="92" t="str">
        <f t="shared" si="261"/>
        <v/>
      </c>
      <c r="AJ1507" s="26" t="str">
        <f t="shared" si="262"/>
        <v/>
      </c>
      <c r="AK1507" s="26" t="str">
        <f t="shared" si="263"/>
        <v/>
      </c>
    </row>
    <row r="1508" spans="1:37" x14ac:dyDescent="0.25">
      <c r="A1508" s="97"/>
      <c r="B1508" s="26" t="str">
        <f t="shared" si="253"/>
        <v/>
      </c>
      <c r="C1508" s="97"/>
      <c r="D1508" s="123"/>
      <c r="E1508" s="124"/>
      <c r="F1508" s="125"/>
      <c r="G1508" s="97"/>
      <c r="H1508" s="24" t="str">
        <f>IF($E1508="", "", IFERROR(ROUND($E1508*INDEX('Intro &amp; Setup'!$BY$8:$BY$9, MATCH($E$8, 'Intro &amp; Setup'!$BX$8:$BX$9, 0)), 2), ""))</f>
        <v/>
      </c>
      <c r="I1508" s="18" t="str">
        <f>IF(OR($E1508="", $F1508=""), "", IF($E$8='Intro &amp; Setup'!$BX$9, $F1508/$E1508, IF($H$8='Intro &amp; Setup'!$BX$9, $F1508/$H1508, "")))</f>
        <v/>
      </c>
      <c r="J1508" s="21" t="str">
        <f>IF(OR($E1508="", $F1508=""), "", IF($E$8='Intro &amp; Setup'!$BX$8, $F1508/$E1508, IF($H$8='Intro &amp; Setup'!$BX$8, $F1508/$H1508, "")))</f>
        <v/>
      </c>
      <c r="K1508" s="97"/>
      <c r="L1508" s="42" t="str">
        <f t="array" ref="L1508">IF($W1508="", "", IFERROR(INDEX('Standard Runs'!$D$11:$D$65, MATCH(1, ('Standard Runs'!$F$11:$F$65&lt;=E1508)*('Standard Runs'!$G$11:$G$65&gt;=E1508), 0)), ""))</f>
        <v/>
      </c>
      <c r="M1508" s="45" t="str">
        <f t="shared" si="254"/>
        <v/>
      </c>
      <c r="N1508" s="97"/>
      <c r="O1508" s="52" t="str">
        <f t="shared" si="255"/>
        <v/>
      </c>
      <c r="P1508" s="53" t="str">
        <f>IF(OR($L1508="", $M1508=""), "", COUNTIFS($L$11:$L$2510, $L1508, $M$11:$M$2510, "&lt;"&amp;$M1508)+1+COUNTIFS($L$11:$L1508, $L1508, $M$11:$M1508, $M1508)-1)</f>
        <v/>
      </c>
      <c r="Q1508" s="97"/>
      <c r="R1508" s="57" t="str">
        <f t="array" ref="R1508">IF(OR($L1508="", $M1508=""), "", MIN(IF($L$11:$L$2510=$L1508, $M$11:$M$2510)))</f>
        <v/>
      </c>
      <c r="S1508" s="18" t="str">
        <f t="array" ref="S1508">IF(OR($L1508="", $M1508=""), "", AVERAGEIF($L$11:$L$2510, $L1508, $M$11:$M$2510))</f>
        <v/>
      </c>
      <c r="T1508" s="21" t="str">
        <f t="array" ref="T1508">IF(OR($L1508="", $M1508=""), "", MAX(IF($L$11:$L$2510=$L1508, $M$11:$M$2510)))</f>
        <v/>
      </c>
      <c r="U1508" s="97"/>
      <c r="W1508" s="26" t="str">
        <f t="shared" si="256"/>
        <v/>
      </c>
      <c r="X1508" s="26" t="str">
        <f t="shared" si="257"/>
        <v/>
      </c>
      <c r="Z1508" s="48" t="str">
        <f>IFERROR(INDEX('Standard Runs'!$E$11:$E$65, MATCH($L1508, 'Standard Runs'!$D$11:$D$65, 0)), "")</f>
        <v/>
      </c>
      <c r="AB1508" s="26" t="str">
        <f t="shared" si="258"/>
        <v/>
      </c>
      <c r="AC1508" s="26" t="str">
        <f t="shared" si="259"/>
        <v/>
      </c>
      <c r="AE1508" s="26" t="str">
        <f t="shared" si="260"/>
        <v/>
      </c>
      <c r="AG1508" s="26" t="str">
        <f>IF($D1508="", "", COUNTIF($D$11:$D$2510, "&gt;"&amp;$D1508)+1+COUNTIF($D$11:$D1508, $D1508)-1)</f>
        <v/>
      </c>
      <c r="AH1508" s="92" t="str">
        <f t="shared" si="261"/>
        <v/>
      </c>
      <c r="AJ1508" s="26" t="str">
        <f t="shared" si="262"/>
        <v/>
      </c>
      <c r="AK1508" s="26" t="str">
        <f t="shared" si="263"/>
        <v/>
      </c>
    </row>
    <row r="1509" spans="1:37" x14ac:dyDescent="0.25">
      <c r="A1509" s="97"/>
      <c r="B1509" s="26" t="str">
        <f t="shared" si="253"/>
        <v/>
      </c>
      <c r="C1509" s="97"/>
      <c r="D1509" s="123"/>
      <c r="E1509" s="124"/>
      <c r="F1509" s="125"/>
      <c r="G1509" s="97"/>
      <c r="H1509" s="24" t="str">
        <f>IF($E1509="", "", IFERROR(ROUND($E1509*INDEX('Intro &amp; Setup'!$BY$8:$BY$9, MATCH($E$8, 'Intro &amp; Setup'!$BX$8:$BX$9, 0)), 2), ""))</f>
        <v/>
      </c>
      <c r="I1509" s="18" t="str">
        <f>IF(OR($E1509="", $F1509=""), "", IF($E$8='Intro &amp; Setup'!$BX$9, $F1509/$E1509, IF($H$8='Intro &amp; Setup'!$BX$9, $F1509/$H1509, "")))</f>
        <v/>
      </c>
      <c r="J1509" s="21" t="str">
        <f>IF(OR($E1509="", $F1509=""), "", IF($E$8='Intro &amp; Setup'!$BX$8, $F1509/$E1509, IF($H$8='Intro &amp; Setup'!$BX$8, $F1509/$H1509, "")))</f>
        <v/>
      </c>
      <c r="K1509" s="97"/>
      <c r="L1509" s="42" t="str">
        <f t="array" ref="L1509">IF($W1509="", "", IFERROR(INDEX('Standard Runs'!$D$11:$D$65, MATCH(1, ('Standard Runs'!$F$11:$F$65&lt;=E1509)*('Standard Runs'!$G$11:$G$65&gt;=E1509), 0)), ""))</f>
        <v/>
      </c>
      <c r="M1509" s="45" t="str">
        <f t="shared" si="254"/>
        <v/>
      </c>
      <c r="N1509" s="97"/>
      <c r="O1509" s="52" t="str">
        <f t="shared" si="255"/>
        <v/>
      </c>
      <c r="P1509" s="53" t="str">
        <f>IF(OR($L1509="", $M1509=""), "", COUNTIFS($L$11:$L$2510, $L1509, $M$11:$M$2510, "&lt;"&amp;$M1509)+1+COUNTIFS($L$11:$L1509, $L1509, $M$11:$M1509, $M1509)-1)</f>
        <v/>
      </c>
      <c r="Q1509" s="97"/>
      <c r="R1509" s="57" t="str">
        <f t="array" ref="R1509">IF(OR($L1509="", $M1509=""), "", MIN(IF($L$11:$L$2510=$L1509, $M$11:$M$2510)))</f>
        <v/>
      </c>
      <c r="S1509" s="18" t="str">
        <f t="array" ref="S1509">IF(OR($L1509="", $M1509=""), "", AVERAGEIF($L$11:$L$2510, $L1509, $M$11:$M$2510))</f>
        <v/>
      </c>
      <c r="T1509" s="21" t="str">
        <f t="array" ref="T1509">IF(OR($L1509="", $M1509=""), "", MAX(IF($L$11:$L$2510=$L1509, $M$11:$M$2510)))</f>
        <v/>
      </c>
      <c r="U1509" s="97"/>
      <c r="W1509" s="26" t="str">
        <f t="shared" si="256"/>
        <v/>
      </c>
      <c r="X1509" s="26" t="str">
        <f t="shared" si="257"/>
        <v/>
      </c>
      <c r="Z1509" s="48" t="str">
        <f>IFERROR(INDEX('Standard Runs'!$E$11:$E$65, MATCH($L1509, 'Standard Runs'!$D$11:$D$65, 0)), "")</f>
        <v/>
      </c>
      <c r="AB1509" s="26" t="str">
        <f t="shared" si="258"/>
        <v/>
      </c>
      <c r="AC1509" s="26" t="str">
        <f t="shared" si="259"/>
        <v/>
      </c>
      <c r="AE1509" s="26" t="str">
        <f t="shared" si="260"/>
        <v/>
      </c>
      <c r="AG1509" s="26" t="str">
        <f>IF($D1509="", "", COUNTIF($D$11:$D$2510, "&gt;"&amp;$D1509)+1+COUNTIF($D$11:$D1509, $D1509)-1)</f>
        <v/>
      </c>
      <c r="AH1509" s="92" t="str">
        <f t="shared" si="261"/>
        <v/>
      </c>
      <c r="AJ1509" s="26" t="str">
        <f t="shared" si="262"/>
        <v/>
      </c>
      <c r="AK1509" s="26" t="str">
        <f t="shared" si="263"/>
        <v/>
      </c>
    </row>
    <row r="1510" spans="1:37" x14ac:dyDescent="0.25">
      <c r="A1510" s="97"/>
      <c r="B1510" s="26" t="str">
        <f t="shared" si="253"/>
        <v/>
      </c>
      <c r="C1510" s="97"/>
      <c r="D1510" s="123"/>
      <c r="E1510" s="124"/>
      <c r="F1510" s="125"/>
      <c r="G1510" s="97"/>
      <c r="H1510" s="24" t="str">
        <f>IF($E1510="", "", IFERROR(ROUND($E1510*INDEX('Intro &amp; Setup'!$BY$8:$BY$9, MATCH($E$8, 'Intro &amp; Setup'!$BX$8:$BX$9, 0)), 2), ""))</f>
        <v/>
      </c>
      <c r="I1510" s="18" t="str">
        <f>IF(OR($E1510="", $F1510=""), "", IF($E$8='Intro &amp; Setup'!$BX$9, $F1510/$E1510, IF($H$8='Intro &amp; Setup'!$BX$9, $F1510/$H1510, "")))</f>
        <v/>
      </c>
      <c r="J1510" s="21" t="str">
        <f>IF(OR($E1510="", $F1510=""), "", IF($E$8='Intro &amp; Setup'!$BX$8, $F1510/$E1510, IF($H$8='Intro &amp; Setup'!$BX$8, $F1510/$H1510, "")))</f>
        <v/>
      </c>
      <c r="K1510" s="97"/>
      <c r="L1510" s="42" t="str">
        <f t="array" ref="L1510">IF($W1510="", "", IFERROR(INDEX('Standard Runs'!$D$11:$D$65, MATCH(1, ('Standard Runs'!$F$11:$F$65&lt;=E1510)*('Standard Runs'!$G$11:$G$65&gt;=E1510), 0)), ""))</f>
        <v/>
      </c>
      <c r="M1510" s="45" t="str">
        <f t="shared" si="254"/>
        <v/>
      </c>
      <c r="N1510" s="97"/>
      <c r="O1510" s="52" t="str">
        <f t="shared" si="255"/>
        <v/>
      </c>
      <c r="P1510" s="53" t="str">
        <f>IF(OR($L1510="", $M1510=""), "", COUNTIFS($L$11:$L$2510, $L1510, $M$11:$M$2510, "&lt;"&amp;$M1510)+1+COUNTIFS($L$11:$L1510, $L1510, $M$11:$M1510, $M1510)-1)</f>
        <v/>
      </c>
      <c r="Q1510" s="97"/>
      <c r="R1510" s="57" t="str">
        <f t="array" ref="R1510">IF(OR($L1510="", $M1510=""), "", MIN(IF($L$11:$L$2510=$L1510, $M$11:$M$2510)))</f>
        <v/>
      </c>
      <c r="S1510" s="18" t="str">
        <f t="array" ref="S1510">IF(OR($L1510="", $M1510=""), "", AVERAGEIF($L$11:$L$2510, $L1510, $M$11:$M$2510))</f>
        <v/>
      </c>
      <c r="T1510" s="21" t="str">
        <f t="array" ref="T1510">IF(OR($L1510="", $M1510=""), "", MAX(IF($L$11:$L$2510=$L1510, $M$11:$M$2510)))</f>
        <v/>
      </c>
      <c r="U1510" s="97"/>
      <c r="W1510" s="26" t="str">
        <f t="shared" si="256"/>
        <v/>
      </c>
      <c r="X1510" s="26" t="str">
        <f t="shared" si="257"/>
        <v/>
      </c>
      <c r="Z1510" s="48" t="str">
        <f>IFERROR(INDEX('Standard Runs'!$E$11:$E$65, MATCH($L1510, 'Standard Runs'!$D$11:$D$65, 0)), "")</f>
        <v/>
      </c>
      <c r="AB1510" s="26" t="str">
        <f t="shared" si="258"/>
        <v/>
      </c>
      <c r="AC1510" s="26" t="str">
        <f t="shared" si="259"/>
        <v/>
      </c>
      <c r="AE1510" s="26" t="str">
        <f t="shared" si="260"/>
        <v/>
      </c>
      <c r="AG1510" s="26" t="str">
        <f>IF($D1510="", "", COUNTIF($D$11:$D$2510, "&gt;"&amp;$D1510)+1+COUNTIF($D$11:$D1510, $D1510)-1)</f>
        <v/>
      </c>
      <c r="AH1510" s="92" t="str">
        <f t="shared" si="261"/>
        <v/>
      </c>
      <c r="AJ1510" s="26" t="str">
        <f t="shared" si="262"/>
        <v/>
      </c>
      <c r="AK1510" s="26" t="str">
        <f t="shared" si="263"/>
        <v/>
      </c>
    </row>
    <row r="1511" spans="1:37" x14ac:dyDescent="0.25">
      <c r="A1511" s="97"/>
      <c r="B1511" s="26" t="str">
        <f t="shared" si="253"/>
        <v/>
      </c>
      <c r="C1511" s="97"/>
      <c r="D1511" s="123"/>
      <c r="E1511" s="124"/>
      <c r="F1511" s="125"/>
      <c r="G1511" s="97"/>
      <c r="H1511" s="24" t="str">
        <f>IF($E1511="", "", IFERROR(ROUND($E1511*INDEX('Intro &amp; Setup'!$BY$8:$BY$9, MATCH($E$8, 'Intro &amp; Setup'!$BX$8:$BX$9, 0)), 2), ""))</f>
        <v/>
      </c>
      <c r="I1511" s="18" t="str">
        <f>IF(OR($E1511="", $F1511=""), "", IF($E$8='Intro &amp; Setup'!$BX$9, $F1511/$E1511, IF($H$8='Intro &amp; Setup'!$BX$9, $F1511/$H1511, "")))</f>
        <v/>
      </c>
      <c r="J1511" s="21" t="str">
        <f>IF(OR($E1511="", $F1511=""), "", IF($E$8='Intro &amp; Setup'!$BX$8, $F1511/$E1511, IF($H$8='Intro &amp; Setup'!$BX$8, $F1511/$H1511, "")))</f>
        <v/>
      </c>
      <c r="K1511" s="97"/>
      <c r="L1511" s="42" t="str">
        <f t="array" ref="L1511">IF($W1511="", "", IFERROR(INDEX('Standard Runs'!$D$11:$D$65, MATCH(1, ('Standard Runs'!$F$11:$F$65&lt;=E1511)*('Standard Runs'!$G$11:$G$65&gt;=E1511), 0)), ""))</f>
        <v/>
      </c>
      <c r="M1511" s="45" t="str">
        <f t="shared" si="254"/>
        <v/>
      </c>
      <c r="N1511" s="97"/>
      <c r="O1511" s="52" t="str">
        <f t="shared" si="255"/>
        <v/>
      </c>
      <c r="P1511" s="53" t="str">
        <f>IF(OR($L1511="", $M1511=""), "", COUNTIFS($L$11:$L$2510, $L1511, $M$11:$M$2510, "&lt;"&amp;$M1511)+1+COUNTIFS($L$11:$L1511, $L1511, $M$11:$M1511, $M1511)-1)</f>
        <v/>
      </c>
      <c r="Q1511" s="97"/>
      <c r="R1511" s="57" t="str">
        <f t="array" ref="R1511">IF(OR($L1511="", $M1511=""), "", MIN(IF($L$11:$L$2510=$L1511, $M$11:$M$2510)))</f>
        <v/>
      </c>
      <c r="S1511" s="18" t="str">
        <f t="array" ref="S1511">IF(OR($L1511="", $M1511=""), "", AVERAGEIF($L$11:$L$2510, $L1511, $M$11:$M$2510))</f>
        <v/>
      </c>
      <c r="T1511" s="21" t="str">
        <f t="array" ref="T1511">IF(OR($L1511="", $M1511=""), "", MAX(IF($L$11:$L$2510=$L1511, $M$11:$M$2510)))</f>
        <v/>
      </c>
      <c r="U1511" s="97"/>
      <c r="W1511" s="26" t="str">
        <f t="shared" si="256"/>
        <v/>
      </c>
      <c r="X1511" s="26" t="str">
        <f t="shared" si="257"/>
        <v/>
      </c>
      <c r="Z1511" s="48" t="str">
        <f>IFERROR(INDEX('Standard Runs'!$E$11:$E$65, MATCH($L1511, 'Standard Runs'!$D$11:$D$65, 0)), "")</f>
        <v/>
      </c>
      <c r="AB1511" s="26" t="str">
        <f t="shared" si="258"/>
        <v/>
      </c>
      <c r="AC1511" s="26" t="str">
        <f t="shared" si="259"/>
        <v/>
      </c>
      <c r="AE1511" s="26" t="str">
        <f t="shared" si="260"/>
        <v/>
      </c>
      <c r="AG1511" s="26" t="str">
        <f>IF($D1511="", "", COUNTIF($D$11:$D$2510, "&gt;"&amp;$D1511)+1+COUNTIF($D$11:$D1511, $D1511)-1)</f>
        <v/>
      </c>
      <c r="AH1511" s="92" t="str">
        <f t="shared" si="261"/>
        <v/>
      </c>
      <c r="AJ1511" s="26" t="str">
        <f t="shared" si="262"/>
        <v/>
      </c>
      <c r="AK1511" s="26" t="str">
        <f t="shared" si="263"/>
        <v/>
      </c>
    </row>
    <row r="1512" spans="1:37" x14ac:dyDescent="0.25">
      <c r="A1512" s="97"/>
      <c r="B1512" s="26" t="str">
        <f t="shared" si="253"/>
        <v/>
      </c>
      <c r="C1512" s="97"/>
      <c r="D1512" s="123"/>
      <c r="E1512" s="124"/>
      <c r="F1512" s="125"/>
      <c r="G1512" s="97"/>
      <c r="H1512" s="24" t="str">
        <f>IF($E1512="", "", IFERROR(ROUND($E1512*INDEX('Intro &amp; Setup'!$BY$8:$BY$9, MATCH($E$8, 'Intro &amp; Setup'!$BX$8:$BX$9, 0)), 2), ""))</f>
        <v/>
      </c>
      <c r="I1512" s="18" t="str">
        <f>IF(OR($E1512="", $F1512=""), "", IF($E$8='Intro &amp; Setup'!$BX$9, $F1512/$E1512, IF($H$8='Intro &amp; Setup'!$BX$9, $F1512/$H1512, "")))</f>
        <v/>
      </c>
      <c r="J1512" s="21" t="str">
        <f>IF(OR($E1512="", $F1512=""), "", IF($E$8='Intro &amp; Setup'!$BX$8, $F1512/$E1512, IF($H$8='Intro &amp; Setup'!$BX$8, $F1512/$H1512, "")))</f>
        <v/>
      </c>
      <c r="K1512" s="97"/>
      <c r="L1512" s="42" t="str">
        <f t="array" ref="L1512">IF($W1512="", "", IFERROR(INDEX('Standard Runs'!$D$11:$D$65, MATCH(1, ('Standard Runs'!$F$11:$F$65&lt;=E1512)*('Standard Runs'!$G$11:$G$65&gt;=E1512), 0)), ""))</f>
        <v/>
      </c>
      <c r="M1512" s="45" t="str">
        <f t="shared" si="254"/>
        <v/>
      </c>
      <c r="N1512" s="97"/>
      <c r="O1512" s="52" t="str">
        <f t="shared" si="255"/>
        <v/>
      </c>
      <c r="P1512" s="53" t="str">
        <f>IF(OR($L1512="", $M1512=""), "", COUNTIFS($L$11:$L$2510, $L1512, $M$11:$M$2510, "&lt;"&amp;$M1512)+1+COUNTIFS($L$11:$L1512, $L1512, $M$11:$M1512, $M1512)-1)</f>
        <v/>
      </c>
      <c r="Q1512" s="97"/>
      <c r="R1512" s="57" t="str">
        <f t="array" ref="R1512">IF(OR($L1512="", $M1512=""), "", MIN(IF($L$11:$L$2510=$L1512, $M$11:$M$2510)))</f>
        <v/>
      </c>
      <c r="S1512" s="18" t="str">
        <f t="array" ref="S1512">IF(OR($L1512="", $M1512=""), "", AVERAGEIF($L$11:$L$2510, $L1512, $M$11:$M$2510))</f>
        <v/>
      </c>
      <c r="T1512" s="21" t="str">
        <f t="array" ref="T1512">IF(OR($L1512="", $M1512=""), "", MAX(IF($L$11:$L$2510=$L1512, $M$11:$M$2510)))</f>
        <v/>
      </c>
      <c r="U1512" s="97"/>
      <c r="W1512" s="26" t="str">
        <f t="shared" si="256"/>
        <v/>
      </c>
      <c r="X1512" s="26" t="str">
        <f t="shared" si="257"/>
        <v/>
      </c>
      <c r="Z1512" s="48" t="str">
        <f>IFERROR(INDEX('Standard Runs'!$E$11:$E$65, MATCH($L1512, 'Standard Runs'!$D$11:$D$65, 0)), "")</f>
        <v/>
      </c>
      <c r="AB1512" s="26" t="str">
        <f t="shared" si="258"/>
        <v/>
      </c>
      <c r="AC1512" s="26" t="str">
        <f t="shared" si="259"/>
        <v/>
      </c>
      <c r="AE1512" s="26" t="str">
        <f t="shared" si="260"/>
        <v/>
      </c>
      <c r="AG1512" s="26" t="str">
        <f>IF($D1512="", "", COUNTIF($D$11:$D$2510, "&gt;"&amp;$D1512)+1+COUNTIF($D$11:$D1512, $D1512)-1)</f>
        <v/>
      </c>
      <c r="AH1512" s="92" t="str">
        <f t="shared" si="261"/>
        <v/>
      </c>
      <c r="AJ1512" s="26" t="str">
        <f t="shared" si="262"/>
        <v/>
      </c>
      <c r="AK1512" s="26" t="str">
        <f t="shared" si="263"/>
        <v/>
      </c>
    </row>
    <row r="1513" spans="1:37" x14ac:dyDescent="0.25">
      <c r="A1513" s="97"/>
      <c r="B1513" s="26" t="str">
        <f t="shared" si="253"/>
        <v/>
      </c>
      <c r="C1513" s="97"/>
      <c r="D1513" s="123"/>
      <c r="E1513" s="124"/>
      <c r="F1513" s="125"/>
      <c r="G1513" s="97"/>
      <c r="H1513" s="24" t="str">
        <f>IF($E1513="", "", IFERROR(ROUND($E1513*INDEX('Intro &amp; Setup'!$BY$8:$BY$9, MATCH($E$8, 'Intro &amp; Setup'!$BX$8:$BX$9, 0)), 2), ""))</f>
        <v/>
      </c>
      <c r="I1513" s="18" t="str">
        <f>IF(OR($E1513="", $F1513=""), "", IF($E$8='Intro &amp; Setup'!$BX$9, $F1513/$E1513, IF($H$8='Intro &amp; Setup'!$BX$9, $F1513/$H1513, "")))</f>
        <v/>
      </c>
      <c r="J1513" s="21" t="str">
        <f>IF(OR($E1513="", $F1513=""), "", IF($E$8='Intro &amp; Setup'!$BX$8, $F1513/$E1513, IF($H$8='Intro &amp; Setup'!$BX$8, $F1513/$H1513, "")))</f>
        <v/>
      </c>
      <c r="K1513" s="97"/>
      <c r="L1513" s="42" t="str">
        <f t="array" ref="L1513">IF($W1513="", "", IFERROR(INDEX('Standard Runs'!$D$11:$D$65, MATCH(1, ('Standard Runs'!$F$11:$F$65&lt;=E1513)*('Standard Runs'!$G$11:$G$65&gt;=E1513), 0)), ""))</f>
        <v/>
      </c>
      <c r="M1513" s="45" t="str">
        <f t="shared" si="254"/>
        <v/>
      </c>
      <c r="N1513" s="97"/>
      <c r="O1513" s="52" t="str">
        <f t="shared" si="255"/>
        <v/>
      </c>
      <c r="P1513" s="53" t="str">
        <f>IF(OR($L1513="", $M1513=""), "", COUNTIFS($L$11:$L$2510, $L1513, $M$11:$M$2510, "&lt;"&amp;$M1513)+1+COUNTIFS($L$11:$L1513, $L1513, $M$11:$M1513, $M1513)-1)</f>
        <v/>
      </c>
      <c r="Q1513" s="97"/>
      <c r="R1513" s="57" t="str">
        <f t="array" ref="R1513">IF(OR($L1513="", $M1513=""), "", MIN(IF($L$11:$L$2510=$L1513, $M$11:$M$2510)))</f>
        <v/>
      </c>
      <c r="S1513" s="18" t="str">
        <f t="array" ref="S1513">IF(OR($L1513="", $M1513=""), "", AVERAGEIF($L$11:$L$2510, $L1513, $M$11:$M$2510))</f>
        <v/>
      </c>
      <c r="T1513" s="21" t="str">
        <f t="array" ref="T1513">IF(OR($L1513="", $M1513=""), "", MAX(IF($L$11:$L$2510=$L1513, $M$11:$M$2510)))</f>
        <v/>
      </c>
      <c r="U1513" s="97"/>
      <c r="W1513" s="26" t="str">
        <f t="shared" si="256"/>
        <v/>
      </c>
      <c r="X1513" s="26" t="str">
        <f t="shared" si="257"/>
        <v/>
      </c>
      <c r="Z1513" s="48" t="str">
        <f>IFERROR(INDEX('Standard Runs'!$E$11:$E$65, MATCH($L1513, 'Standard Runs'!$D$11:$D$65, 0)), "")</f>
        <v/>
      </c>
      <c r="AB1513" s="26" t="str">
        <f t="shared" si="258"/>
        <v/>
      </c>
      <c r="AC1513" s="26" t="str">
        <f t="shared" si="259"/>
        <v/>
      </c>
      <c r="AE1513" s="26" t="str">
        <f t="shared" si="260"/>
        <v/>
      </c>
      <c r="AG1513" s="26" t="str">
        <f>IF($D1513="", "", COUNTIF($D$11:$D$2510, "&gt;"&amp;$D1513)+1+COUNTIF($D$11:$D1513, $D1513)-1)</f>
        <v/>
      </c>
      <c r="AH1513" s="92" t="str">
        <f t="shared" si="261"/>
        <v/>
      </c>
      <c r="AJ1513" s="26" t="str">
        <f t="shared" si="262"/>
        <v/>
      </c>
      <c r="AK1513" s="26" t="str">
        <f t="shared" si="263"/>
        <v/>
      </c>
    </row>
    <row r="1514" spans="1:37" x14ac:dyDescent="0.25">
      <c r="A1514" s="97"/>
      <c r="B1514" s="26" t="str">
        <f t="shared" si="253"/>
        <v/>
      </c>
      <c r="C1514" s="97"/>
      <c r="D1514" s="123"/>
      <c r="E1514" s="124"/>
      <c r="F1514" s="125"/>
      <c r="G1514" s="97"/>
      <c r="H1514" s="24" t="str">
        <f>IF($E1514="", "", IFERROR(ROUND($E1514*INDEX('Intro &amp; Setup'!$BY$8:$BY$9, MATCH($E$8, 'Intro &amp; Setup'!$BX$8:$BX$9, 0)), 2), ""))</f>
        <v/>
      </c>
      <c r="I1514" s="18" t="str">
        <f>IF(OR($E1514="", $F1514=""), "", IF($E$8='Intro &amp; Setup'!$BX$9, $F1514/$E1514, IF($H$8='Intro &amp; Setup'!$BX$9, $F1514/$H1514, "")))</f>
        <v/>
      </c>
      <c r="J1514" s="21" t="str">
        <f>IF(OR($E1514="", $F1514=""), "", IF($E$8='Intro &amp; Setup'!$BX$8, $F1514/$E1514, IF($H$8='Intro &amp; Setup'!$BX$8, $F1514/$H1514, "")))</f>
        <v/>
      </c>
      <c r="K1514" s="97"/>
      <c r="L1514" s="42" t="str">
        <f t="array" ref="L1514">IF($W1514="", "", IFERROR(INDEX('Standard Runs'!$D$11:$D$65, MATCH(1, ('Standard Runs'!$F$11:$F$65&lt;=E1514)*('Standard Runs'!$G$11:$G$65&gt;=E1514), 0)), ""))</f>
        <v/>
      </c>
      <c r="M1514" s="45" t="str">
        <f t="shared" si="254"/>
        <v/>
      </c>
      <c r="N1514" s="97"/>
      <c r="O1514" s="52" t="str">
        <f t="shared" si="255"/>
        <v/>
      </c>
      <c r="P1514" s="53" t="str">
        <f>IF(OR($L1514="", $M1514=""), "", COUNTIFS($L$11:$L$2510, $L1514, $M$11:$M$2510, "&lt;"&amp;$M1514)+1+COUNTIFS($L$11:$L1514, $L1514, $M$11:$M1514, $M1514)-1)</f>
        <v/>
      </c>
      <c r="Q1514" s="97"/>
      <c r="R1514" s="57" t="str">
        <f t="array" ref="R1514">IF(OR($L1514="", $M1514=""), "", MIN(IF($L$11:$L$2510=$L1514, $M$11:$M$2510)))</f>
        <v/>
      </c>
      <c r="S1514" s="18" t="str">
        <f t="array" ref="S1514">IF(OR($L1514="", $M1514=""), "", AVERAGEIF($L$11:$L$2510, $L1514, $M$11:$M$2510))</f>
        <v/>
      </c>
      <c r="T1514" s="21" t="str">
        <f t="array" ref="T1514">IF(OR($L1514="", $M1514=""), "", MAX(IF($L$11:$L$2510=$L1514, $M$11:$M$2510)))</f>
        <v/>
      </c>
      <c r="U1514" s="97"/>
      <c r="W1514" s="26" t="str">
        <f t="shared" si="256"/>
        <v/>
      </c>
      <c r="X1514" s="26" t="str">
        <f t="shared" si="257"/>
        <v/>
      </c>
      <c r="Z1514" s="48" t="str">
        <f>IFERROR(INDEX('Standard Runs'!$E$11:$E$65, MATCH($L1514, 'Standard Runs'!$D$11:$D$65, 0)), "")</f>
        <v/>
      </c>
      <c r="AB1514" s="26" t="str">
        <f t="shared" si="258"/>
        <v/>
      </c>
      <c r="AC1514" s="26" t="str">
        <f t="shared" si="259"/>
        <v/>
      </c>
      <c r="AE1514" s="26" t="str">
        <f t="shared" si="260"/>
        <v/>
      </c>
      <c r="AG1514" s="26" t="str">
        <f>IF($D1514="", "", COUNTIF($D$11:$D$2510, "&gt;"&amp;$D1514)+1+COUNTIF($D$11:$D1514, $D1514)-1)</f>
        <v/>
      </c>
      <c r="AH1514" s="92" t="str">
        <f t="shared" si="261"/>
        <v/>
      </c>
      <c r="AJ1514" s="26" t="str">
        <f t="shared" si="262"/>
        <v/>
      </c>
      <c r="AK1514" s="26" t="str">
        <f t="shared" si="263"/>
        <v/>
      </c>
    </row>
    <row r="1515" spans="1:37" x14ac:dyDescent="0.25">
      <c r="A1515" s="97"/>
      <c r="B1515" s="26" t="str">
        <f t="shared" si="253"/>
        <v/>
      </c>
      <c r="C1515" s="97"/>
      <c r="D1515" s="123"/>
      <c r="E1515" s="124"/>
      <c r="F1515" s="125"/>
      <c r="G1515" s="97"/>
      <c r="H1515" s="24" t="str">
        <f>IF($E1515="", "", IFERROR(ROUND($E1515*INDEX('Intro &amp; Setup'!$BY$8:$BY$9, MATCH($E$8, 'Intro &amp; Setup'!$BX$8:$BX$9, 0)), 2), ""))</f>
        <v/>
      </c>
      <c r="I1515" s="18" t="str">
        <f>IF(OR($E1515="", $F1515=""), "", IF($E$8='Intro &amp; Setup'!$BX$9, $F1515/$E1515, IF($H$8='Intro &amp; Setup'!$BX$9, $F1515/$H1515, "")))</f>
        <v/>
      </c>
      <c r="J1515" s="21" t="str">
        <f>IF(OR($E1515="", $F1515=""), "", IF($E$8='Intro &amp; Setup'!$BX$8, $F1515/$E1515, IF($H$8='Intro &amp; Setup'!$BX$8, $F1515/$H1515, "")))</f>
        <v/>
      </c>
      <c r="K1515" s="97"/>
      <c r="L1515" s="42" t="str">
        <f t="array" ref="L1515">IF($W1515="", "", IFERROR(INDEX('Standard Runs'!$D$11:$D$65, MATCH(1, ('Standard Runs'!$F$11:$F$65&lt;=E1515)*('Standard Runs'!$G$11:$G$65&gt;=E1515), 0)), ""))</f>
        <v/>
      </c>
      <c r="M1515" s="45" t="str">
        <f t="shared" si="254"/>
        <v/>
      </c>
      <c r="N1515" s="97"/>
      <c r="O1515" s="52" t="str">
        <f t="shared" si="255"/>
        <v/>
      </c>
      <c r="P1515" s="53" t="str">
        <f>IF(OR($L1515="", $M1515=""), "", COUNTIFS($L$11:$L$2510, $L1515, $M$11:$M$2510, "&lt;"&amp;$M1515)+1+COUNTIFS($L$11:$L1515, $L1515, $M$11:$M1515, $M1515)-1)</f>
        <v/>
      </c>
      <c r="Q1515" s="97"/>
      <c r="R1515" s="57" t="str">
        <f t="array" ref="R1515">IF(OR($L1515="", $M1515=""), "", MIN(IF($L$11:$L$2510=$L1515, $M$11:$M$2510)))</f>
        <v/>
      </c>
      <c r="S1515" s="18" t="str">
        <f t="array" ref="S1515">IF(OR($L1515="", $M1515=""), "", AVERAGEIF($L$11:$L$2510, $L1515, $M$11:$M$2510))</f>
        <v/>
      </c>
      <c r="T1515" s="21" t="str">
        <f t="array" ref="T1515">IF(OR($L1515="", $M1515=""), "", MAX(IF($L$11:$L$2510=$L1515, $M$11:$M$2510)))</f>
        <v/>
      </c>
      <c r="U1515" s="97"/>
      <c r="W1515" s="26" t="str">
        <f t="shared" si="256"/>
        <v/>
      </c>
      <c r="X1515" s="26" t="str">
        <f t="shared" si="257"/>
        <v/>
      </c>
      <c r="Z1515" s="48" t="str">
        <f>IFERROR(INDEX('Standard Runs'!$E$11:$E$65, MATCH($L1515, 'Standard Runs'!$D$11:$D$65, 0)), "")</f>
        <v/>
      </c>
      <c r="AB1515" s="26" t="str">
        <f t="shared" si="258"/>
        <v/>
      </c>
      <c r="AC1515" s="26" t="str">
        <f t="shared" si="259"/>
        <v/>
      </c>
      <c r="AE1515" s="26" t="str">
        <f t="shared" si="260"/>
        <v/>
      </c>
      <c r="AG1515" s="26" t="str">
        <f>IF($D1515="", "", COUNTIF($D$11:$D$2510, "&gt;"&amp;$D1515)+1+COUNTIF($D$11:$D1515, $D1515)-1)</f>
        <v/>
      </c>
      <c r="AH1515" s="92" t="str">
        <f t="shared" si="261"/>
        <v/>
      </c>
      <c r="AJ1515" s="26" t="str">
        <f t="shared" si="262"/>
        <v/>
      </c>
      <c r="AK1515" s="26" t="str">
        <f t="shared" si="263"/>
        <v/>
      </c>
    </row>
    <row r="1516" spans="1:37" x14ac:dyDescent="0.25">
      <c r="A1516" s="97"/>
      <c r="B1516" s="26" t="str">
        <f t="shared" si="253"/>
        <v/>
      </c>
      <c r="C1516" s="97"/>
      <c r="D1516" s="123"/>
      <c r="E1516" s="124"/>
      <c r="F1516" s="125"/>
      <c r="G1516" s="97"/>
      <c r="H1516" s="24" t="str">
        <f>IF($E1516="", "", IFERROR(ROUND($E1516*INDEX('Intro &amp; Setup'!$BY$8:$BY$9, MATCH($E$8, 'Intro &amp; Setup'!$BX$8:$BX$9, 0)), 2), ""))</f>
        <v/>
      </c>
      <c r="I1516" s="18" t="str">
        <f>IF(OR($E1516="", $F1516=""), "", IF($E$8='Intro &amp; Setup'!$BX$9, $F1516/$E1516, IF($H$8='Intro &amp; Setup'!$BX$9, $F1516/$H1516, "")))</f>
        <v/>
      </c>
      <c r="J1516" s="21" t="str">
        <f>IF(OR($E1516="", $F1516=""), "", IF($E$8='Intro &amp; Setup'!$BX$8, $F1516/$E1516, IF($H$8='Intro &amp; Setup'!$BX$8, $F1516/$H1516, "")))</f>
        <v/>
      </c>
      <c r="K1516" s="97"/>
      <c r="L1516" s="42" t="str">
        <f t="array" ref="L1516">IF($W1516="", "", IFERROR(INDEX('Standard Runs'!$D$11:$D$65, MATCH(1, ('Standard Runs'!$F$11:$F$65&lt;=E1516)*('Standard Runs'!$G$11:$G$65&gt;=E1516), 0)), ""))</f>
        <v/>
      </c>
      <c r="M1516" s="45" t="str">
        <f t="shared" si="254"/>
        <v/>
      </c>
      <c r="N1516" s="97"/>
      <c r="O1516" s="52" t="str">
        <f t="shared" si="255"/>
        <v/>
      </c>
      <c r="P1516" s="53" t="str">
        <f>IF(OR($L1516="", $M1516=""), "", COUNTIFS($L$11:$L$2510, $L1516, $M$11:$M$2510, "&lt;"&amp;$M1516)+1+COUNTIFS($L$11:$L1516, $L1516, $M$11:$M1516, $M1516)-1)</f>
        <v/>
      </c>
      <c r="Q1516" s="97"/>
      <c r="R1516" s="57" t="str">
        <f t="array" ref="R1516">IF(OR($L1516="", $M1516=""), "", MIN(IF($L$11:$L$2510=$L1516, $M$11:$M$2510)))</f>
        <v/>
      </c>
      <c r="S1516" s="18" t="str">
        <f t="array" ref="S1516">IF(OR($L1516="", $M1516=""), "", AVERAGEIF($L$11:$L$2510, $L1516, $M$11:$M$2510))</f>
        <v/>
      </c>
      <c r="T1516" s="21" t="str">
        <f t="array" ref="T1516">IF(OR($L1516="", $M1516=""), "", MAX(IF($L$11:$L$2510=$L1516, $M$11:$M$2510)))</f>
        <v/>
      </c>
      <c r="U1516" s="97"/>
      <c r="W1516" s="26" t="str">
        <f t="shared" si="256"/>
        <v/>
      </c>
      <c r="X1516" s="26" t="str">
        <f t="shared" si="257"/>
        <v/>
      </c>
      <c r="Z1516" s="48" t="str">
        <f>IFERROR(INDEX('Standard Runs'!$E$11:$E$65, MATCH($L1516, 'Standard Runs'!$D$11:$D$65, 0)), "")</f>
        <v/>
      </c>
      <c r="AB1516" s="26" t="str">
        <f t="shared" si="258"/>
        <v/>
      </c>
      <c r="AC1516" s="26" t="str">
        <f t="shared" si="259"/>
        <v/>
      </c>
      <c r="AE1516" s="26" t="str">
        <f t="shared" si="260"/>
        <v/>
      </c>
      <c r="AG1516" s="26" t="str">
        <f>IF($D1516="", "", COUNTIF($D$11:$D$2510, "&gt;"&amp;$D1516)+1+COUNTIF($D$11:$D1516, $D1516)-1)</f>
        <v/>
      </c>
      <c r="AH1516" s="92" t="str">
        <f t="shared" si="261"/>
        <v/>
      </c>
      <c r="AJ1516" s="26" t="str">
        <f t="shared" si="262"/>
        <v/>
      </c>
      <c r="AK1516" s="26" t="str">
        <f t="shared" si="263"/>
        <v/>
      </c>
    </row>
    <row r="1517" spans="1:37" x14ac:dyDescent="0.25">
      <c r="A1517" s="97"/>
      <c r="B1517" s="26" t="str">
        <f t="shared" si="253"/>
        <v/>
      </c>
      <c r="C1517" s="97"/>
      <c r="D1517" s="123"/>
      <c r="E1517" s="124"/>
      <c r="F1517" s="125"/>
      <c r="G1517" s="97"/>
      <c r="H1517" s="24" t="str">
        <f>IF($E1517="", "", IFERROR(ROUND($E1517*INDEX('Intro &amp; Setup'!$BY$8:$BY$9, MATCH($E$8, 'Intro &amp; Setup'!$BX$8:$BX$9, 0)), 2), ""))</f>
        <v/>
      </c>
      <c r="I1517" s="18" t="str">
        <f>IF(OR($E1517="", $F1517=""), "", IF($E$8='Intro &amp; Setup'!$BX$9, $F1517/$E1517, IF($H$8='Intro &amp; Setup'!$BX$9, $F1517/$H1517, "")))</f>
        <v/>
      </c>
      <c r="J1517" s="21" t="str">
        <f>IF(OR($E1517="", $F1517=""), "", IF($E$8='Intro &amp; Setup'!$BX$8, $F1517/$E1517, IF($H$8='Intro &amp; Setup'!$BX$8, $F1517/$H1517, "")))</f>
        <v/>
      </c>
      <c r="K1517" s="97"/>
      <c r="L1517" s="42" t="str">
        <f t="array" ref="L1517">IF($W1517="", "", IFERROR(INDEX('Standard Runs'!$D$11:$D$65, MATCH(1, ('Standard Runs'!$F$11:$F$65&lt;=E1517)*('Standard Runs'!$G$11:$G$65&gt;=E1517), 0)), ""))</f>
        <v/>
      </c>
      <c r="M1517" s="45" t="str">
        <f t="shared" si="254"/>
        <v/>
      </c>
      <c r="N1517" s="97"/>
      <c r="O1517" s="52" t="str">
        <f t="shared" si="255"/>
        <v/>
      </c>
      <c r="P1517" s="53" t="str">
        <f>IF(OR($L1517="", $M1517=""), "", COUNTIFS($L$11:$L$2510, $L1517, $M$11:$M$2510, "&lt;"&amp;$M1517)+1+COUNTIFS($L$11:$L1517, $L1517, $M$11:$M1517, $M1517)-1)</f>
        <v/>
      </c>
      <c r="Q1517" s="97"/>
      <c r="R1517" s="57" t="str">
        <f t="array" ref="R1517">IF(OR($L1517="", $M1517=""), "", MIN(IF($L$11:$L$2510=$L1517, $M$11:$M$2510)))</f>
        <v/>
      </c>
      <c r="S1517" s="18" t="str">
        <f t="array" ref="S1517">IF(OR($L1517="", $M1517=""), "", AVERAGEIF($L$11:$L$2510, $L1517, $M$11:$M$2510))</f>
        <v/>
      </c>
      <c r="T1517" s="21" t="str">
        <f t="array" ref="T1517">IF(OR($L1517="", $M1517=""), "", MAX(IF($L$11:$L$2510=$L1517, $M$11:$M$2510)))</f>
        <v/>
      </c>
      <c r="U1517" s="97"/>
      <c r="W1517" s="26" t="str">
        <f t="shared" si="256"/>
        <v/>
      </c>
      <c r="X1517" s="26" t="str">
        <f t="shared" si="257"/>
        <v/>
      </c>
      <c r="Z1517" s="48" t="str">
        <f>IFERROR(INDEX('Standard Runs'!$E$11:$E$65, MATCH($L1517, 'Standard Runs'!$D$11:$D$65, 0)), "")</f>
        <v/>
      </c>
      <c r="AB1517" s="26" t="str">
        <f t="shared" si="258"/>
        <v/>
      </c>
      <c r="AC1517" s="26" t="str">
        <f t="shared" si="259"/>
        <v/>
      </c>
      <c r="AE1517" s="26" t="str">
        <f t="shared" si="260"/>
        <v/>
      </c>
      <c r="AG1517" s="26" t="str">
        <f>IF($D1517="", "", COUNTIF($D$11:$D$2510, "&gt;"&amp;$D1517)+1+COUNTIF($D$11:$D1517, $D1517)-1)</f>
        <v/>
      </c>
      <c r="AH1517" s="92" t="str">
        <f t="shared" si="261"/>
        <v/>
      </c>
      <c r="AJ1517" s="26" t="str">
        <f t="shared" si="262"/>
        <v/>
      </c>
      <c r="AK1517" s="26" t="str">
        <f t="shared" si="263"/>
        <v/>
      </c>
    </row>
    <row r="1518" spans="1:37" x14ac:dyDescent="0.25">
      <c r="A1518" s="97"/>
      <c r="B1518" s="26" t="str">
        <f t="shared" si="253"/>
        <v/>
      </c>
      <c r="C1518" s="97"/>
      <c r="D1518" s="123"/>
      <c r="E1518" s="124"/>
      <c r="F1518" s="125"/>
      <c r="G1518" s="97"/>
      <c r="H1518" s="24" t="str">
        <f>IF($E1518="", "", IFERROR(ROUND($E1518*INDEX('Intro &amp; Setup'!$BY$8:$BY$9, MATCH($E$8, 'Intro &amp; Setup'!$BX$8:$BX$9, 0)), 2), ""))</f>
        <v/>
      </c>
      <c r="I1518" s="18" t="str">
        <f>IF(OR($E1518="", $F1518=""), "", IF($E$8='Intro &amp; Setup'!$BX$9, $F1518/$E1518, IF($H$8='Intro &amp; Setup'!$BX$9, $F1518/$H1518, "")))</f>
        <v/>
      </c>
      <c r="J1518" s="21" t="str">
        <f>IF(OR($E1518="", $F1518=""), "", IF($E$8='Intro &amp; Setup'!$BX$8, $F1518/$E1518, IF($H$8='Intro &amp; Setup'!$BX$8, $F1518/$H1518, "")))</f>
        <v/>
      </c>
      <c r="K1518" s="97"/>
      <c r="L1518" s="42" t="str">
        <f t="array" ref="L1518">IF($W1518="", "", IFERROR(INDEX('Standard Runs'!$D$11:$D$65, MATCH(1, ('Standard Runs'!$F$11:$F$65&lt;=E1518)*('Standard Runs'!$G$11:$G$65&gt;=E1518), 0)), ""))</f>
        <v/>
      </c>
      <c r="M1518" s="45" t="str">
        <f t="shared" si="254"/>
        <v/>
      </c>
      <c r="N1518" s="97"/>
      <c r="O1518" s="52" t="str">
        <f t="shared" si="255"/>
        <v/>
      </c>
      <c r="P1518" s="53" t="str">
        <f>IF(OR($L1518="", $M1518=""), "", COUNTIFS($L$11:$L$2510, $L1518, $M$11:$M$2510, "&lt;"&amp;$M1518)+1+COUNTIFS($L$11:$L1518, $L1518, $M$11:$M1518, $M1518)-1)</f>
        <v/>
      </c>
      <c r="Q1518" s="97"/>
      <c r="R1518" s="57" t="str">
        <f t="array" ref="R1518">IF(OR($L1518="", $M1518=""), "", MIN(IF($L$11:$L$2510=$L1518, $M$11:$M$2510)))</f>
        <v/>
      </c>
      <c r="S1518" s="18" t="str">
        <f t="array" ref="S1518">IF(OR($L1518="", $M1518=""), "", AVERAGEIF($L$11:$L$2510, $L1518, $M$11:$M$2510))</f>
        <v/>
      </c>
      <c r="T1518" s="21" t="str">
        <f t="array" ref="T1518">IF(OR($L1518="", $M1518=""), "", MAX(IF($L$11:$L$2510=$L1518, $M$11:$M$2510)))</f>
        <v/>
      </c>
      <c r="U1518" s="97"/>
      <c r="W1518" s="26" t="str">
        <f t="shared" si="256"/>
        <v/>
      </c>
      <c r="X1518" s="26" t="str">
        <f t="shared" si="257"/>
        <v/>
      </c>
      <c r="Z1518" s="48" t="str">
        <f>IFERROR(INDEX('Standard Runs'!$E$11:$E$65, MATCH($L1518, 'Standard Runs'!$D$11:$D$65, 0)), "")</f>
        <v/>
      </c>
      <c r="AB1518" s="26" t="str">
        <f t="shared" si="258"/>
        <v/>
      </c>
      <c r="AC1518" s="26" t="str">
        <f t="shared" si="259"/>
        <v/>
      </c>
      <c r="AE1518" s="26" t="str">
        <f t="shared" si="260"/>
        <v/>
      </c>
      <c r="AG1518" s="26" t="str">
        <f>IF($D1518="", "", COUNTIF($D$11:$D$2510, "&gt;"&amp;$D1518)+1+COUNTIF($D$11:$D1518, $D1518)-1)</f>
        <v/>
      </c>
      <c r="AH1518" s="92" t="str">
        <f t="shared" si="261"/>
        <v/>
      </c>
      <c r="AJ1518" s="26" t="str">
        <f t="shared" si="262"/>
        <v/>
      </c>
      <c r="AK1518" s="26" t="str">
        <f t="shared" si="263"/>
        <v/>
      </c>
    </row>
    <row r="1519" spans="1:37" x14ac:dyDescent="0.25">
      <c r="A1519" s="97"/>
      <c r="B1519" s="26" t="str">
        <f t="shared" si="253"/>
        <v/>
      </c>
      <c r="C1519" s="97"/>
      <c r="D1519" s="123"/>
      <c r="E1519" s="124"/>
      <c r="F1519" s="125"/>
      <c r="G1519" s="97"/>
      <c r="H1519" s="24" t="str">
        <f>IF($E1519="", "", IFERROR(ROUND($E1519*INDEX('Intro &amp; Setup'!$BY$8:$BY$9, MATCH($E$8, 'Intro &amp; Setup'!$BX$8:$BX$9, 0)), 2), ""))</f>
        <v/>
      </c>
      <c r="I1519" s="18" t="str">
        <f>IF(OR($E1519="", $F1519=""), "", IF($E$8='Intro &amp; Setup'!$BX$9, $F1519/$E1519, IF($H$8='Intro &amp; Setup'!$BX$9, $F1519/$H1519, "")))</f>
        <v/>
      </c>
      <c r="J1519" s="21" t="str">
        <f>IF(OR($E1519="", $F1519=""), "", IF($E$8='Intro &amp; Setup'!$BX$8, $F1519/$E1519, IF($H$8='Intro &amp; Setup'!$BX$8, $F1519/$H1519, "")))</f>
        <v/>
      </c>
      <c r="K1519" s="97"/>
      <c r="L1519" s="42" t="str">
        <f t="array" ref="L1519">IF($W1519="", "", IFERROR(INDEX('Standard Runs'!$D$11:$D$65, MATCH(1, ('Standard Runs'!$F$11:$F$65&lt;=E1519)*('Standard Runs'!$G$11:$G$65&gt;=E1519), 0)), ""))</f>
        <v/>
      </c>
      <c r="M1519" s="45" t="str">
        <f t="shared" si="254"/>
        <v/>
      </c>
      <c r="N1519" s="97"/>
      <c r="O1519" s="52" t="str">
        <f t="shared" si="255"/>
        <v/>
      </c>
      <c r="P1519" s="53" t="str">
        <f>IF(OR($L1519="", $M1519=""), "", COUNTIFS($L$11:$L$2510, $L1519, $M$11:$M$2510, "&lt;"&amp;$M1519)+1+COUNTIFS($L$11:$L1519, $L1519, $M$11:$M1519, $M1519)-1)</f>
        <v/>
      </c>
      <c r="Q1519" s="97"/>
      <c r="R1519" s="57" t="str">
        <f t="array" ref="R1519">IF(OR($L1519="", $M1519=""), "", MIN(IF($L$11:$L$2510=$L1519, $M$11:$M$2510)))</f>
        <v/>
      </c>
      <c r="S1519" s="18" t="str">
        <f t="array" ref="S1519">IF(OR($L1519="", $M1519=""), "", AVERAGEIF($L$11:$L$2510, $L1519, $M$11:$M$2510))</f>
        <v/>
      </c>
      <c r="T1519" s="21" t="str">
        <f t="array" ref="T1519">IF(OR($L1519="", $M1519=""), "", MAX(IF($L$11:$L$2510=$L1519, $M$11:$M$2510)))</f>
        <v/>
      </c>
      <c r="U1519" s="97"/>
      <c r="W1519" s="26" t="str">
        <f t="shared" si="256"/>
        <v/>
      </c>
      <c r="X1519" s="26" t="str">
        <f t="shared" si="257"/>
        <v/>
      </c>
      <c r="Z1519" s="48" t="str">
        <f>IFERROR(INDEX('Standard Runs'!$E$11:$E$65, MATCH($L1519, 'Standard Runs'!$D$11:$D$65, 0)), "")</f>
        <v/>
      </c>
      <c r="AB1519" s="26" t="str">
        <f t="shared" si="258"/>
        <v/>
      </c>
      <c r="AC1519" s="26" t="str">
        <f t="shared" si="259"/>
        <v/>
      </c>
      <c r="AE1519" s="26" t="str">
        <f t="shared" si="260"/>
        <v/>
      </c>
      <c r="AG1519" s="26" t="str">
        <f>IF($D1519="", "", COUNTIF($D$11:$D$2510, "&gt;"&amp;$D1519)+1+COUNTIF($D$11:$D1519, $D1519)-1)</f>
        <v/>
      </c>
      <c r="AH1519" s="92" t="str">
        <f t="shared" si="261"/>
        <v/>
      </c>
      <c r="AJ1519" s="26" t="str">
        <f t="shared" si="262"/>
        <v/>
      </c>
      <c r="AK1519" s="26" t="str">
        <f t="shared" si="263"/>
        <v/>
      </c>
    </row>
    <row r="1520" spans="1:37" x14ac:dyDescent="0.25">
      <c r="A1520" s="97"/>
      <c r="B1520" s="26" t="str">
        <f t="shared" si="253"/>
        <v/>
      </c>
      <c r="C1520" s="97"/>
      <c r="D1520" s="123"/>
      <c r="E1520" s="124"/>
      <c r="F1520" s="125"/>
      <c r="G1520" s="97"/>
      <c r="H1520" s="24" t="str">
        <f>IF($E1520="", "", IFERROR(ROUND($E1520*INDEX('Intro &amp; Setup'!$BY$8:$BY$9, MATCH($E$8, 'Intro &amp; Setup'!$BX$8:$BX$9, 0)), 2), ""))</f>
        <v/>
      </c>
      <c r="I1520" s="18" t="str">
        <f>IF(OR($E1520="", $F1520=""), "", IF($E$8='Intro &amp; Setup'!$BX$9, $F1520/$E1520, IF($H$8='Intro &amp; Setup'!$BX$9, $F1520/$H1520, "")))</f>
        <v/>
      </c>
      <c r="J1520" s="21" t="str">
        <f>IF(OR($E1520="", $F1520=""), "", IF($E$8='Intro &amp; Setup'!$BX$8, $F1520/$E1520, IF($H$8='Intro &amp; Setup'!$BX$8, $F1520/$H1520, "")))</f>
        <v/>
      </c>
      <c r="K1520" s="97"/>
      <c r="L1520" s="42" t="str">
        <f t="array" ref="L1520">IF($W1520="", "", IFERROR(INDEX('Standard Runs'!$D$11:$D$65, MATCH(1, ('Standard Runs'!$F$11:$F$65&lt;=E1520)*('Standard Runs'!$G$11:$G$65&gt;=E1520), 0)), ""))</f>
        <v/>
      </c>
      <c r="M1520" s="45" t="str">
        <f t="shared" si="254"/>
        <v/>
      </c>
      <c r="N1520" s="97"/>
      <c r="O1520" s="52" t="str">
        <f t="shared" si="255"/>
        <v/>
      </c>
      <c r="P1520" s="53" t="str">
        <f>IF(OR($L1520="", $M1520=""), "", COUNTIFS($L$11:$L$2510, $L1520, $M$11:$M$2510, "&lt;"&amp;$M1520)+1+COUNTIFS($L$11:$L1520, $L1520, $M$11:$M1520, $M1520)-1)</f>
        <v/>
      </c>
      <c r="Q1520" s="97"/>
      <c r="R1520" s="57" t="str">
        <f t="array" ref="R1520">IF(OR($L1520="", $M1520=""), "", MIN(IF($L$11:$L$2510=$L1520, $M$11:$M$2510)))</f>
        <v/>
      </c>
      <c r="S1520" s="18" t="str">
        <f t="array" ref="S1520">IF(OR($L1520="", $M1520=""), "", AVERAGEIF($L$11:$L$2510, $L1520, $M$11:$M$2510))</f>
        <v/>
      </c>
      <c r="T1520" s="21" t="str">
        <f t="array" ref="T1520">IF(OR($L1520="", $M1520=""), "", MAX(IF($L$11:$L$2510=$L1520, $M$11:$M$2510)))</f>
        <v/>
      </c>
      <c r="U1520" s="97"/>
      <c r="W1520" s="26" t="str">
        <f t="shared" si="256"/>
        <v/>
      </c>
      <c r="X1520" s="26" t="str">
        <f t="shared" si="257"/>
        <v/>
      </c>
      <c r="Z1520" s="48" t="str">
        <f>IFERROR(INDEX('Standard Runs'!$E$11:$E$65, MATCH($L1520, 'Standard Runs'!$D$11:$D$65, 0)), "")</f>
        <v/>
      </c>
      <c r="AB1520" s="26" t="str">
        <f t="shared" si="258"/>
        <v/>
      </c>
      <c r="AC1520" s="26" t="str">
        <f t="shared" si="259"/>
        <v/>
      </c>
      <c r="AE1520" s="26" t="str">
        <f t="shared" si="260"/>
        <v/>
      </c>
      <c r="AG1520" s="26" t="str">
        <f>IF($D1520="", "", COUNTIF($D$11:$D$2510, "&gt;"&amp;$D1520)+1+COUNTIF($D$11:$D1520, $D1520)-1)</f>
        <v/>
      </c>
      <c r="AH1520" s="92" t="str">
        <f t="shared" si="261"/>
        <v/>
      </c>
      <c r="AJ1520" s="26" t="str">
        <f t="shared" si="262"/>
        <v/>
      </c>
      <c r="AK1520" s="26" t="str">
        <f t="shared" si="263"/>
        <v/>
      </c>
    </row>
    <row r="1521" spans="1:37" x14ac:dyDescent="0.25">
      <c r="A1521" s="97"/>
      <c r="B1521" s="26" t="str">
        <f t="shared" si="253"/>
        <v/>
      </c>
      <c r="C1521" s="97"/>
      <c r="D1521" s="123"/>
      <c r="E1521" s="124"/>
      <c r="F1521" s="125"/>
      <c r="G1521" s="97"/>
      <c r="H1521" s="24" t="str">
        <f>IF($E1521="", "", IFERROR(ROUND($E1521*INDEX('Intro &amp; Setup'!$BY$8:$BY$9, MATCH($E$8, 'Intro &amp; Setup'!$BX$8:$BX$9, 0)), 2), ""))</f>
        <v/>
      </c>
      <c r="I1521" s="18" t="str">
        <f>IF(OR($E1521="", $F1521=""), "", IF($E$8='Intro &amp; Setup'!$BX$9, $F1521/$E1521, IF($H$8='Intro &amp; Setup'!$BX$9, $F1521/$H1521, "")))</f>
        <v/>
      </c>
      <c r="J1521" s="21" t="str">
        <f>IF(OR($E1521="", $F1521=""), "", IF($E$8='Intro &amp; Setup'!$BX$8, $F1521/$E1521, IF($H$8='Intro &amp; Setup'!$BX$8, $F1521/$H1521, "")))</f>
        <v/>
      </c>
      <c r="K1521" s="97"/>
      <c r="L1521" s="42" t="str">
        <f t="array" ref="L1521">IF($W1521="", "", IFERROR(INDEX('Standard Runs'!$D$11:$D$65, MATCH(1, ('Standard Runs'!$F$11:$F$65&lt;=E1521)*('Standard Runs'!$G$11:$G$65&gt;=E1521), 0)), ""))</f>
        <v/>
      </c>
      <c r="M1521" s="45" t="str">
        <f t="shared" si="254"/>
        <v/>
      </c>
      <c r="N1521" s="97"/>
      <c r="O1521" s="52" t="str">
        <f t="shared" si="255"/>
        <v/>
      </c>
      <c r="P1521" s="53" t="str">
        <f>IF(OR($L1521="", $M1521=""), "", COUNTIFS($L$11:$L$2510, $L1521, $M$11:$M$2510, "&lt;"&amp;$M1521)+1+COUNTIFS($L$11:$L1521, $L1521, $M$11:$M1521, $M1521)-1)</f>
        <v/>
      </c>
      <c r="Q1521" s="97"/>
      <c r="R1521" s="57" t="str">
        <f t="array" ref="R1521">IF(OR($L1521="", $M1521=""), "", MIN(IF($L$11:$L$2510=$L1521, $M$11:$M$2510)))</f>
        <v/>
      </c>
      <c r="S1521" s="18" t="str">
        <f t="array" ref="S1521">IF(OR($L1521="", $M1521=""), "", AVERAGEIF($L$11:$L$2510, $L1521, $M$11:$M$2510))</f>
        <v/>
      </c>
      <c r="T1521" s="21" t="str">
        <f t="array" ref="T1521">IF(OR($L1521="", $M1521=""), "", MAX(IF($L$11:$L$2510=$L1521, $M$11:$M$2510)))</f>
        <v/>
      </c>
      <c r="U1521" s="97"/>
      <c r="W1521" s="26" t="str">
        <f t="shared" si="256"/>
        <v/>
      </c>
      <c r="X1521" s="26" t="str">
        <f t="shared" si="257"/>
        <v/>
      </c>
      <c r="Z1521" s="48" t="str">
        <f>IFERROR(INDEX('Standard Runs'!$E$11:$E$65, MATCH($L1521, 'Standard Runs'!$D$11:$D$65, 0)), "")</f>
        <v/>
      </c>
      <c r="AB1521" s="26" t="str">
        <f t="shared" si="258"/>
        <v/>
      </c>
      <c r="AC1521" s="26" t="str">
        <f t="shared" si="259"/>
        <v/>
      </c>
      <c r="AE1521" s="26" t="str">
        <f t="shared" si="260"/>
        <v/>
      </c>
      <c r="AG1521" s="26" t="str">
        <f>IF($D1521="", "", COUNTIF($D$11:$D$2510, "&gt;"&amp;$D1521)+1+COUNTIF($D$11:$D1521, $D1521)-1)</f>
        <v/>
      </c>
      <c r="AH1521" s="92" t="str">
        <f t="shared" si="261"/>
        <v/>
      </c>
      <c r="AJ1521" s="26" t="str">
        <f t="shared" si="262"/>
        <v/>
      </c>
      <c r="AK1521" s="26" t="str">
        <f t="shared" si="263"/>
        <v/>
      </c>
    </row>
    <row r="1522" spans="1:37" x14ac:dyDescent="0.25">
      <c r="A1522" s="97"/>
      <c r="B1522" s="26" t="str">
        <f t="shared" si="253"/>
        <v/>
      </c>
      <c r="C1522" s="97"/>
      <c r="D1522" s="123"/>
      <c r="E1522" s="124"/>
      <c r="F1522" s="125"/>
      <c r="G1522" s="97"/>
      <c r="H1522" s="24" t="str">
        <f>IF($E1522="", "", IFERROR(ROUND($E1522*INDEX('Intro &amp; Setup'!$BY$8:$BY$9, MATCH($E$8, 'Intro &amp; Setup'!$BX$8:$BX$9, 0)), 2), ""))</f>
        <v/>
      </c>
      <c r="I1522" s="18" t="str">
        <f>IF(OR($E1522="", $F1522=""), "", IF($E$8='Intro &amp; Setup'!$BX$9, $F1522/$E1522, IF($H$8='Intro &amp; Setup'!$BX$9, $F1522/$H1522, "")))</f>
        <v/>
      </c>
      <c r="J1522" s="21" t="str">
        <f>IF(OR($E1522="", $F1522=""), "", IF($E$8='Intro &amp; Setup'!$BX$8, $F1522/$E1522, IF($H$8='Intro &amp; Setup'!$BX$8, $F1522/$H1522, "")))</f>
        <v/>
      </c>
      <c r="K1522" s="97"/>
      <c r="L1522" s="42" t="str">
        <f t="array" ref="L1522">IF($W1522="", "", IFERROR(INDEX('Standard Runs'!$D$11:$D$65, MATCH(1, ('Standard Runs'!$F$11:$F$65&lt;=E1522)*('Standard Runs'!$G$11:$G$65&gt;=E1522), 0)), ""))</f>
        <v/>
      </c>
      <c r="M1522" s="45" t="str">
        <f t="shared" si="254"/>
        <v/>
      </c>
      <c r="N1522" s="97"/>
      <c r="O1522" s="52" t="str">
        <f t="shared" si="255"/>
        <v/>
      </c>
      <c r="P1522" s="53" t="str">
        <f>IF(OR($L1522="", $M1522=""), "", COUNTIFS($L$11:$L$2510, $L1522, $M$11:$M$2510, "&lt;"&amp;$M1522)+1+COUNTIFS($L$11:$L1522, $L1522, $M$11:$M1522, $M1522)-1)</f>
        <v/>
      </c>
      <c r="Q1522" s="97"/>
      <c r="R1522" s="57" t="str">
        <f t="array" ref="R1522">IF(OR($L1522="", $M1522=""), "", MIN(IF($L$11:$L$2510=$L1522, $M$11:$M$2510)))</f>
        <v/>
      </c>
      <c r="S1522" s="18" t="str">
        <f t="array" ref="S1522">IF(OR($L1522="", $M1522=""), "", AVERAGEIF($L$11:$L$2510, $L1522, $M$11:$M$2510))</f>
        <v/>
      </c>
      <c r="T1522" s="21" t="str">
        <f t="array" ref="T1522">IF(OR($L1522="", $M1522=""), "", MAX(IF($L$11:$L$2510=$L1522, $M$11:$M$2510)))</f>
        <v/>
      </c>
      <c r="U1522" s="97"/>
      <c r="W1522" s="26" t="str">
        <f t="shared" si="256"/>
        <v/>
      </c>
      <c r="X1522" s="26" t="str">
        <f t="shared" si="257"/>
        <v/>
      </c>
      <c r="Z1522" s="48" t="str">
        <f>IFERROR(INDEX('Standard Runs'!$E$11:$E$65, MATCH($L1522, 'Standard Runs'!$D$11:$D$65, 0)), "")</f>
        <v/>
      </c>
      <c r="AB1522" s="26" t="str">
        <f t="shared" si="258"/>
        <v/>
      </c>
      <c r="AC1522" s="26" t="str">
        <f t="shared" si="259"/>
        <v/>
      </c>
      <c r="AE1522" s="26" t="str">
        <f t="shared" si="260"/>
        <v/>
      </c>
      <c r="AG1522" s="26" t="str">
        <f>IF($D1522="", "", COUNTIF($D$11:$D$2510, "&gt;"&amp;$D1522)+1+COUNTIF($D$11:$D1522, $D1522)-1)</f>
        <v/>
      </c>
      <c r="AH1522" s="92" t="str">
        <f t="shared" si="261"/>
        <v/>
      </c>
      <c r="AJ1522" s="26" t="str">
        <f t="shared" si="262"/>
        <v/>
      </c>
      <c r="AK1522" s="26" t="str">
        <f t="shared" si="263"/>
        <v/>
      </c>
    </row>
    <row r="1523" spans="1:37" x14ac:dyDescent="0.25">
      <c r="A1523" s="97"/>
      <c r="B1523" s="26" t="str">
        <f t="shared" si="253"/>
        <v/>
      </c>
      <c r="C1523" s="97"/>
      <c r="D1523" s="123"/>
      <c r="E1523" s="124"/>
      <c r="F1523" s="125"/>
      <c r="G1523" s="97"/>
      <c r="H1523" s="24" t="str">
        <f>IF($E1523="", "", IFERROR(ROUND($E1523*INDEX('Intro &amp; Setup'!$BY$8:$BY$9, MATCH($E$8, 'Intro &amp; Setup'!$BX$8:$BX$9, 0)), 2), ""))</f>
        <v/>
      </c>
      <c r="I1523" s="18" t="str">
        <f>IF(OR($E1523="", $F1523=""), "", IF($E$8='Intro &amp; Setup'!$BX$9, $F1523/$E1523, IF($H$8='Intro &amp; Setup'!$BX$9, $F1523/$H1523, "")))</f>
        <v/>
      </c>
      <c r="J1523" s="21" t="str">
        <f>IF(OR($E1523="", $F1523=""), "", IF($E$8='Intro &amp; Setup'!$BX$8, $F1523/$E1523, IF($H$8='Intro &amp; Setup'!$BX$8, $F1523/$H1523, "")))</f>
        <v/>
      </c>
      <c r="K1523" s="97"/>
      <c r="L1523" s="42" t="str">
        <f t="array" ref="L1523">IF($W1523="", "", IFERROR(INDEX('Standard Runs'!$D$11:$D$65, MATCH(1, ('Standard Runs'!$F$11:$F$65&lt;=E1523)*('Standard Runs'!$G$11:$G$65&gt;=E1523), 0)), ""))</f>
        <v/>
      </c>
      <c r="M1523" s="45" t="str">
        <f t="shared" si="254"/>
        <v/>
      </c>
      <c r="N1523" s="97"/>
      <c r="O1523" s="52" t="str">
        <f t="shared" si="255"/>
        <v/>
      </c>
      <c r="P1523" s="53" t="str">
        <f>IF(OR($L1523="", $M1523=""), "", COUNTIFS($L$11:$L$2510, $L1523, $M$11:$M$2510, "&lt;"&amp;$M1523)+1+COUNTIFS($L$11:$L1523, $L1523, $M$11:$M1523, $M1523)-1)</f>
        <v/>
      </c>
      <c r="Q1523" s="97"/>
      <c r="R1523" s="57" t="str">
        <f t="array" ref="R1523">IF(OR($L1523="", $M1523=""), "", MIN(IF($L$11:$L$2510=$L1523, $M$11:$M$2510)))</f>
        <v/>
      </c>
      <c r="S1523" s="18" t="str">
        <f t="array" ref="S1523">IF(OR($L1523="", $M1523=""), "", AVERAGEIF($L$11:$L$2510, $L1523, $M$11:$M$2510))</f>
        <v/>
      </c>
      <c r="T1523" s="21" t="str">
        <f t="array" ref="T1523">IF(OR($L1523="", $M1523=""), "", MAX(IF($L$11:$L$2510=$L1523, $M$11:$M$2510)))</f>
        <v/>
      </c>
      <c r="U1523" s="97"/>
      <c r="W1523" s="26" t="str">
        <f t="shared" si="256"/>
        <v/>
      </c>
      <c r="X1523" s="26" t="str">
        <f t="shared" si="257"/>
        <v/>
      </c>
      <c r="Z1523" s="48" t="str">
        <f>IFERROR(INDEX('Standard Runs'!$E$11:$E$65, MATCH($L1523, 'Standard Runs'!$D$11:$D$65, 0)), "")</f>
        <v/>
      </c>
      <c r="AB1523" s="26" t="str">
        <f t="shared" si="258"/>
        <v/>
      </c>
      <c r="AC1523" s="26" t="str">
        <f t="shared" si="259"/>
        <v/>
      </c>
      <c r="AE1523" s="26" t="str">
        <f t="shared" si="260"/>
        <v/>
      </c>
      <c r="AG1523" s="26" t="str">
        <f>IF($D1523="", "", COUNTIF($D$11:$D$2510, "&gt;"&amp;$D1523)+1+COUNTIF($D$11:$D1523, $D1523)-1)</f>
        <v/>
      </c>
      <c r="AH1523" s="92" t="str">
        <f t="shared" si="261"/>
        <v/>
      </c>
      <c r="AJ1523" s="26" t="str">
        <f t="shared" si="262"/>
        <v/>
      </c>
      <c r="AK1523" s="26" t="str">
        <f t="shared" si="263"/>
        <v/>
      </c>
    </row>
    <row r="1524" spans="1:37" x14ac:dyDescent="0.25">
      <c r="A1524" s="97"/>
      <c r="B1524" s="26" t="str">
        <f t="shared" si="253"/>
        <v/>
      </c>
      <c r="C1524" s="97"/>
      <c r="D1524" s="123"/>
      <c r="E1524" s="124"/>
      <c r="F1524" s="125"/>
      <c r="G1524" s="97"/>
      <c r="H1524" s="24" t="str">
        <f>IF($E1524="", "", IFERROR(ROUND($E1524*INDEX('Intro &amp; Setup'!$BY$8:$BY$9, MATCH($E$8, 'Intro &amp; Setup'!$BX$8:$BX$9, 0)), 2), ""))</f>
        <v/>
      </c>
      <c r="I1524" s="18" t="str">
        <f>IF(OR($E1524="", $F1524=""), "", IF($E$8='Intro &amp; Setup'!$BX$9, $F1524/$E1524, IF($H$8='Intro &amp; Setup'!$BX$9, $F1524/$H1524, "")))</f>
        <v/>
      </c>
      <c r="J1524" s="21" t="str">
        <f>IF(OR($E1524="", $F1524=""), "", IF($E$8='Intro &amp; Setup'!$BX$8, $F1524/$E1524, IF($H$8='Intro &amp; Setup'!$BX$8, $F1524/$H1524, "")))</f>
        <v/>
      </c>
      <c r="K1524" s="97"/>
      <c r="L1524" s="42" t="str">
        <f t="array" ref="L1524">IF($W1524="", "", IFERROR(INDEX('Standard Runs'!$D$11:$D$65, MATCH(1, ('Standard Runs'!$F$11:$F$65&lt;=E1524)*('Standard Runs'!$G$11:$G$65&gt;=E1524), 0)), ""))</f>
        <v/>
      </c>
      <c r="M1524" s="45" t="str">
        <f t="shared" si="254"/>
        <v/>
      </c>
      <c r="N1524" s="97"/>
      <c r="O1524" s="52" t="str">
        <f t="shared" si="255"/>
        <v/>
      </c>
      <c r="P1524" s="53" t="str">
        <f>IF(OR($L1524="", $M1524=""), "", COUNTIFS($L$11:$L$2510, $L1524, $M$11:$M$2510, "&lt;"&amp;$M1524)+1+COUNTIFS($L$11:$L1524, $L1524, $M$11:$M1524, $M1524)-1)</f>
        <v/>
      </c>
      <c r="Q1524" s="97"/>
      <c r="R1524" s="57" t="str">
        <f t="array" ref="R1524">IF(OR($L1524="", $M1524=""), "", MIN(IF($L$11:$L$2510=$L1524, $M$11:$M$2510)))</f>
        <v/>
      </c>
      <c r="S1524" s="18" t="str">
        <f t="array" ref="S1524">IF(OR($L1524="", $M1524=""), "", AVERAGEIF($L$11:$L$2510, $L1524, $M$11:$M$2510))</f>
        <v/>
      </c>
      <c r="T1524" s="21" t="str">
        <f t="array" ref="T1524">IF(OR($L1524="", $M1524=""), "", MAX(IF($L$11:$L$2510=$L1524, $M$11:$M$2510)))</f>
        <v/>
      </c>
      <c r="U1524" s="97"/>
      <c r="W1524" s="26" t="str">
        <f t="shared" si="256"/>
        <v/>
      </c>
      <c r="X1524" s="26" t="str">
        <f t="shared" si="257"/>
        <v/>
      </c>
      <c r="Z1524" s="48" t="str">
        <f>IFERROR(INDEX('Standard Runs'!$E$11:$E$65, MATCH($L1524, 'Standard Runs'!$D$11:$D$65, 0)), "")</f>
        <v/>
      </c>
      <c r="AB1524" s="26" t="str">
        <f t="shared" si="258"/>
        <v/>
      </c>
      <c r="AC1524" s="26" t="str">
        <f t="shared" si="259"/>
        <v/>
      </c>
      <c r="AE1524" s="26" t="str">
        <f t="shared" si="260"/>
        <v/>
      </c>
      <c r="AG1524" s="26" t="str">
        <f>IF($D1524="", "", COUNTIF($D$11:$D$2510, "&gt;"&amp;$D1524)+1+COUNTIF($D$11:$D1524, $D1524)-1)</f>
        <v/>
      </c>
      <c r="AH1524" s="92" t="str">
        <f t="shared" si="261"/>
        <v/>
      </c>
      <c r="AJ1524" s="26" t="str">
        <f t="shared" si="262"/>
        <v/>
      </c>
      <c r="AK1524" s="26" t="str">
        <f t="shared" si="263"/>
        <v/>
      </c>
    </row>
    <row r="1525" spans="1:37" x14ac:dyDescent="0.25">
      <c r="A1525" s="97"/>
      <c r="B1525" s="26" t="str">
        <f t="shared" si="253"/>
        <v/>
      </c>
      <c r="C1525" s="97"/>
      <c r="D1525" s="123"/>
      <c r="E1525" s="124"/>
      <c r="F1525" s="125"/>
      <c r="G1525" s="97"/>
      <c r="H1525" s="24" t="str">
        <f>IF($E1525="", "", IFERROR(ROUND($E1525*INDEX('Intro &amp; Setup'!$BY$8:$BY$9, MATCH($E$8, 'Intro &amp; Setup'!$BX$8:$BX$9, 0)), 2), ""))</f>
        <v/>
      </c>
      <c r="I1525" s="18" t="str">
        <f>IF(OR($E1525="", $F1525=""), "", IF($E$8='Intro &amp; Setup'!$BX$9, $F1525/$E1525, IF($H$8='Intro &amp; Setup'!$BX$9, $F1525/$H1525, "")))</f>
        <v/>
      </c>
      <c r="J1525" s="21" t="str">
        <f>IF(OR($E1525="", $F1525=""), "", IF($E$8='Intro &amp; Setup'!$BX$8, $F1525/$E1525, IF($H$8='Intro &amp; Setup'!$BX$8, $F1525/$H1525, "")))</f>
        <v/>
      </c>
      <c r="K1525" s="97"/>
      <c r="L1525" s="42" t="str">
        <f t="array" ref="L1525">IF($W1525="", "", IFERROR(INDEX('Standard Runs'!$D$11:$D$65, MATCH(1, ('Standard Runs'!$F$11:$F$65&lt;=E1525)*('Standard Runs'!$G$11:$G$65&gt;=E1525), 0)), ""))</f>
        <v/>
      </c>
      <c r="M1525" s="45" t="str">
        <f t="shared" si="254"/>
        <v/>
      </c>
      <c r="N1525" s="97"/>
      <c r="O1525" s="52" t="str">
        <f t="shared" si="255"/>
        <v/>
      </c>
      <c r="P1525" s="53" t="str">
        <f>IF(OR($L1525="", $M1525=""), "", COUNTIFS($L$11:$L$2510, $L1525, $M$11:$M$2510, "&lt;"&amp;$M1525)+1+COUNTIFS($L$11:$L1525, $L1525, $M$11:$M1525, $M1525)-1)</f>
        <v/>
      </c>
      <c r="Q1525" s="97"/>
      <c r="R1525" s="57" t="str">
        <f t="array" ref="R1525">IF(OR($L1525="", $M1525=""), "", MIN(IF($L$11:$L$2510=$L1525, $M$11:$M$2510)))</f>
        <v/>
      </c>
      <c r="S1525" s="18" t="str">
        <f t="array" ref="S1525">IF(OR($L1525="", $M1525=""), "", AVERAGEIF($L$11:$L$2510, $L1525, $M$11:$M$2510))</f>
        <v/>
      </c>
      <c r="T1525" s="21" t="str">
        <f t="array" ref="T1525">IF(OR($L1525="", $M1525=""), "", MAX(IF($L$11:$L$2510=$L1525, $M$11:$M$2510)))</f>
        <v/>
      </c>
      <c r="U1525" s="97"/>
      <c r="W1525" s="26" t="str">
        <f t="shared" si="256"/>
        <v/>
      </c>
      <c r="X1525" s="26" t="str">
        <f t="shared" si="257"/>
        <v/>
      </c>
      <c r="Z1525" s="48" t="str">
        <f>IFERROR(INDEX('Standard Runs'!$E$11:$E$65, MATCH($L1525, 'Standard Runs'!$D$11:$D$65, 0)), "")</f>
        <v/>
      </c>
      <c r="AB1525" s="26" t="str">
        <f t="shared" si="258"/>
        <v/>
      </c>
      <c r="AC1525" s="26" t="str">
        <f t="shared" si="259"/>
        <v/>
      </c>
      <c r="AE1525" s="26" t="str">
        <f t="shared" si="260"/>
        <v/>
      </c>
      <c r="AG1525" s="26" t="str">
        <f>IF($D1525="", "", COUNTIF($D$11:$D$2510, "&gt;"&amp;$D1525)+1+COUNTIF($D$11:$D1525, $D1525)-1)</f>
        <v/>
      </c>
      <c r="AH1525" s="92" t="str">
        <f t="shared" si="261"/>
        <v/>
      </c>
      <c r="AJ1525" s="26" t="str">
        <f t="shared" si="262"/>
        <v/>
      </c>
      <c r="AK1525" s="26" t="str">
        <f t="shared" si="263"/>
        <v/>
      </c>
    </row>
    <row r="1526" spans="1:37" x14ac:dyDescent="0.25">
      <c r="A1526" s="97"/>
      <c r="B1526" s="26" t="str">
        <f t="shared" si="253"/>
        <v/>
      </c>
      <c r="C1526" s="97"/>
      <c r="D1526" s="123"/>
      <c r="E1526" s="124"/>
      <c r="F1526" s="125"/>
      <c r="G1526" s="97"/>
      <c r="H1526" s="24" t="str">
        <f>IF($E1526="", "", IFERROR(ROUND($E1526*INDEX('Intro &amp; Setup'!$BY$8:$BY$9, MATCH($E$8, 'Intro &amp; Setup'!$BX$8:$BX$9, 0)), 2), ""))</f>
        <v/>
      </c>
      <c r="I1526" s="18" t="str">
        <f>IF(OR($E1526="", $F1526=""), "", IF($E$8='Intro &amp; Setup'!$BX$9, $F1526/$E1526, IF($H$8='Intro &amp; Setup'!$BX$9, $F1526/$H1526, "")))</f>
        <v/>
      </c>
      <c r="J1526" s="21" t="str">
        <f>IF(OR($E1526="", $F1526=""), "", IF($E$8='Intro &amp; Setup'!$BX$8, $F1526/$E1526, IF($H$8='Intro &amp; Setup'!$BX$8, $F1526/$H1526, "")))</f>
        <v/>
      </c>
      <c r="K1526" s="97"/>
      <c r="L1526" s="42" t="str">
        <f t="array" ref="L1526">IF($W1526="", "", IFERROR(INDEX('Standard Runs'!$D$11:$D$65, MATCH(1, ('Standard Runs'!$F$11:$F$65&lt;=E1526)*('Standard Runs'!$G$11:$G$65&gt;=E1526), 0)), ""))</f>
        <v/>
      </c>
      <c r="M1526" s="45" t="str">
        <f t="shared" si="254"/>
        <v/>
      </c>
      <c r="N1526" s="97"/>
      <c r="O1526" s="52" t="str">
        <f t="shared" si="255"/>
        <v/>
      </c>
      <c r="P1526" s="53" t="str">
        <f>IF(OR($L1526="", $M1526=""), "", COUNTIFS($L$11:$L$2510, $L1526, $M$11:$M$2510, "&lt;"&amp;$M1526)+1+COUNTIFS($L$11:$L1526, $L1526, $M$11:$M1526, $M1526)-1)</f>
        <v/>
      </c>
      <c r="Q1526" s="97"/>
      <c r="R1526" s="57" t="str">
        <f t="array" ref="R1526">IF(OR($L1526="", $M1526=""), "", MIN(IF($L$11:$L$2510=$L1526, $M$11:$M$2510)))</f>
        <v/>
      </c>
      <c r="S1526" s="18" t="str">
        <f t="array" ref="S1526">IF(OR($L1526="", $M1526=""), "", AVERAGEIF($L$11:$L$2510, $L1526, $M$11:$M$2510))</f>
        <v/>
      </c>
      <c r="T1526" s="21" t="str">
        <f t="array" ref="T1526">IF(OR($L1526="", $M1526=""), "", MAX(IF($L$11:$L$2510=$L1526, $M$11:$M$2510)))</f>
        <v/>
      </c>
      <c r="U1526" s="97"/>
      <c r="W1526" s="26" t="str">
        <f t="shared" si="256"/>
        <v/>
      </c>
      <c r="X1526" s="26" t="str">
        <f t="shared" si="257"/>
        <v/>
      </c>
      <c r="Z1526" s="48" t="str">
        <f>IFERROR(INDEX('Standard Runs'!$E$11:$E$65, MATCH($L1526, 'Standard Runs'!$D$11:$D$65, 0)), "")</f>
        <v/>
      </c>
      <c r="AB1526" s="26" t="str">
        <f t="shared" si="258"/>
        <v/>
      </c>
      <c r="AC1526" s="26" t="str">
        <f t="shared" si="259"/>
        <v/>
      </c>
      <c r="AE1526" s="26" t="str">
        <f t="shared" si="260"/>
        <v/>
      </c>
      <c r="AG1526" s="26" t="str">
        <f>IF($D1526="", "", COUNTIF($D$11:$D$2510, "&gt;"&amp;$D1526)+1+COUNTIF($D$11:$D1526, $D1526)-1)</f>
        <v/>
      </c>
      <c r="AH1526" s="92" t="str">
        <f t="shared" si="261"/>
        <v/>
      </c>
      <c r="AJ1526" s="26" t="str">
        <f t="shared" si="262"/>
        <v/>
      </c>
      <c r="AK1526" s="26" t="str">
        <f t="shared" si="263"/>
        <v/>
      </c>
    </row>
    <row r="1527" spans="1:37" x14ac:dyDescent="0.25">
      <c r="A1527" s="97"/>
      <c r="B1527" s="26" t="str">
        <f t="shared" si="253"/>
        <v/>
      </c>
      <c r="C1527" s="97"/>
      <c r="D1527" s="123"/>
      <c r="E1527" s="124"/>
      <c r="F1527" s="125"/>
      <c r="G1527" s="97"/>
      <c r="H1527" s="24" t="str">
        <f>IF($E1527="", "", IFERROR(ROUND($E1527*INDEX('Intro &amp; Setup'!$BY$8:$BY$9, MATCH($E$8, 'Intro &amp; Setup'!$BX$8:$BX$9, 0)), 2), ""))</f>
        <v/>
      </c>
      <c r="I1527" s="18" t="str">
        <f>IF(OR($E1527="", $F1527=""), "", IF($E$8='Intro &amp; Setup'!$BX$9, $F1527/$E1527, IF($H$8='Intro &amp; Setup'!$BX$9, $F1527/$H1527, "")))</f>
        <v/>
      </c>
      <c r="J1527" s="21" t="str">
        <f>IF(OR($E1527="", $F1527=""), "", IF($E$8='Intro &amp; Setup'!$BX$8, $F1527/$E1527, IF($H$8='Intro &amp; Setup'!$BX$8, $F1527/$H1527, "")))</f>
        <v/>
      </c>
      <c r="K1527" s="97"/>
      <c r="L1527" s="42" t="str">
        <f t="array" ref="L1527">IF($W1527="", "", IFERROR(INDEX('Standard Runs'!$D$11:$D$65, MATCH(1, ('Standard Runs'!$F$11:$F$65&lt;=E1527)*('Standard Runs'!$G$11:$G$65&gt;=E1527), 0)), ""))</f>
        <v/>
      </c>
      <c r="M1527" s="45" t="str">
        <f t="shared" si="254"/>
        <v/>
      </c>
      <c r="N1527" s="97"/>
      <c r="O1527" s="52" t="str">
        <f t="shared" si="255"/>
        <v/>
      </c>
      <c r="P1527" s="53" t="str">
        <f>IF(OR($L1527="", $M1527=""), "", COUNTIFS($L$11:$L$2510, $L1527, $M$11:$M$2510, "&lt;"&amp;$M1527)+1+COUNTIFS($L$11:$L1527, $L1527, $M$11:$M1527, $M1527)-1)</f>
        <v/>
      </c>
      <c r="Q1527" s="97"/>
      <c r="R1527" s="57" t="str">
        <f t="array" ref="R1527">IF(OR($L1527="", $M1527=""), "", MIN(IF($L$11:$L$2510=$L1527, $M$11:$M$2510)))</f>
        <v/>
      </c>
      <c r="S1527" s="18" t="str">
        <f t="array" ref="S1527">IF(OR($L1527="", $M1527=""), "", AVERAGEIF($L$11:$L$2510, $L1527, $M$11:$M$2510))</f>
        <v/>
      </c>
      <c r="T1527" s="21" t="str">
        <f t="array" ref="T1527">IF(OR($L1527="", $M1527=""), "", MAX(IF($L$11:$L$2510=$L1527, $M$11:$M$2510)))</f>
        <v/>
      </c>
      <c r="U1527" s="97"/>
      <c r="W1527" s="26" t="str">
        <f t="shared" si="256"/>
        <v/>
      </c>
      <c r="X1527" s="26" t="str">
        <f t="shared" si="257"/>
        <v/>
      </c>
      <c r="Z1527" s="48" t="str">
        <f>IFERROR(INDEX('Standard Runs'!$E$11:$E$65, MATCH($L1527, 'Standard Runs'!$D$11:$D$65, 0)), "")</f>
        <v/>
      </c>
      <c r="AB1527" s="26" t="str">
        <f t="shared" si="258"/>
        <v/>
      </c>
      <c r="AC1527" s="26" t="str">
        <f t="shared" si="259"/>
        <v/>
      </c>
      <c r="AE1527" s="26" t="str">
        <f t="shared" si="260"/>
        <v/>
      </c>
      <c r="AG1527" s="26" t="str">
        <f>IF($D1527="", "", COUNTIF($D$11:$D$2510, "&gt;"&amp;$D1527)+1+COUNTIF($D$11:$D1527, $D1527)-1)</f>
        <v/>
      </c>
      <c r="AH1527" s="92" t="str">
        <f t="shared" si="261"/>
        <v/>
      </c>
      <c r="AJ1527" s="26" t="str">
        <f t="shared" si="262"/>
        <v/>
      </c>
      <c r="AK1527" s="26" t="str">
        <f t="shared" si="263"/>
        <v/>
      </c>
    </row>
    <row r="1528" spans="1:37" x14ac:dyDescent="0.25">
      <c r="A1528" s="97"/>
      <c r="B1528" s="26" t="str">
        <f t="shared" si="253"/>
        <v/>
      </c>
      <c r="C1528" s="97"/>
      <c r="D1528" s="123"/>
      <c r="E1528" s="124"/>
      <c r="F1528" s="125"/>
      <c r="G1528" s="97"/>
      <c r="H1528" s="24" t="str">
        <f>IF($E1528="", "", IFERROR(ROUND($E1528*INDEX('Intro &amp; Setup'!$BY$8:$BY$9, MATCH($E$8, 'Intro &amp; Setup'!$BX$8:$BX$9, 0)), 2), ""))</f>
        <v/>
      </c>
      <c r="I1528" s="18" t="str">
        <f>IF(OR($E1528="", $F1528=""), "", IF($E$8='Intro &amp; Setup'!$BX$9, $F1528/$E1528, IF($H$8='Intro &amp; Setup'!$BX$9, $F1528/$H1528, "")))</f>
        <v/>
      </c>
      <c r="J1528" s="21" t="str">
        <f>IF(OR($E1528="", $F1528=""), "", IF($E$8='Intro &amp; Setup'!$BX$8, $F1528/$E1528, IF($H$8='Intro &amp; Setup'!$BX$8, $F1528/$H1528, "")))</f>
        <v/>
      </c>
      <c r="K1528" s="97"/>
      <c r="L1528" s="42" t="str">
        <f t="array" ref="L1528">IF($W1528="", "", IFERROR(INDEX('Standard Runs'!$D$11:$D$65, MATCH(1, ('Standard Runs'!$F$11:$F$65&lt;=E1528)*('Standard Runs'!$G$11:$G$65&gt;=E1528), 0)), ""))</f>
        <v/>
      </c>
      <c r="M1528" s="45" t="str">
        <f t="shared" si="254"/>
        <v/>
      </c>
      <c r="N1528" s="97"/>
      <c r="O1528" s="52" t="str">
        <f t="shared" si="255"/>
        <v/>
      </c>
      <c r="P1528" s="53" t="str">
        <f>IF(OR($L1528="", $M1528=""), "", COUNTIFS($L$11:$L$2510, $L1528, $M$11:$M$2510, "&lt;"&amp;$M1528)+1+COUNTIFS($L$11:$L1528, $L1528, $M$11:$M1528, $M1528)-1)</f>
        <v/>
      </c>
      <c r="Q1528" s="97"/>
      <c r="R1528" s="57" t="str">
        <f t="array" ref="R1528">IF(OR($L1528="", $M1528=""), "", MIN(IF($L$11:$L$2510=$L1528, $M$11:$M$2510)))</f>
        <v/>
      </c>
      <c r="S1528" s="18" t="str">
        <f t="array" ref="S1528">IF(OR($L1528="", $M1528=""), "", AVERAGEIF($L$11:$L$2510, $L1528, $M$11:$M$2510))</f>
        <v/>
      </c>
      <c r="T1528" s="21" t="str">
        <f t="array" ref="T1528">IF(OR($L1528="", $M1528=""), "", MAX(IF($L$11:$L$2510=$L1528, $M$11:$M$2510)))</f>
        <v/>
      </c>
      <c r="U1528" s="97"/>
      <c r="W1528" s="26" t="str">
        <f t="shared" si="256"/>
        <v/>
      </c>
      <c r="X1528" s="26" t="str">
        <f t="shared" si="257"/>
        <v/>
      </c>
      <c r="Z1528" s="48" t="str">
        <f>IFERROR(INDEX('Standard Runs'!$E$11:$E$65, MATCH($L1528, 'Standard Runs'!$D$11:$D$65, 0)), "")</f>
        <v/>
      </c>
      <c r="AB1528" s="26" t="str">
        <f t="shared" si="258"/>
        <v/>
      </c>
      <c r="AC1528" s="26" t="str">
        <f t="shared" si="259"/>
        <v/>
      </c>
      <c r="AE1528" s="26" t="str">
        <f t="shared" si="260"/>
        <v/>
      </c>
      <c r="AG1528" s="26" t="str">
        <f>IF($D1528="", "", COUNTIF($D$11:$D$2510, "&gt;"&amp;$D1528)+1+COUNTIF($D$11:$D1528, $D1528)-1)</f>
        <v/>
      </c>
      <c r="AH1528" s="92" t="str">
        <f t="shared" si="261"/>
        <v/>
      </c>
      <c r="AJ1528" s="26" t="str">
        <f t="shared" si="262"/>
        <v/>
      </c>
      <c r="AK1528" s="26" t="str">
        <f t="shared" si="263"/>
        <v/>
      </c>
    </row>
    <row r="1529" spans="1:37" x14ac:dyDescent="0.25">
      <c r="A1529" s="97"/>
      <c r="B1529" s="26" t="str">
        <f t="shared" si="253"/>
        <v/>
      </c>
      <c r="C1529" s="97"/>
      <c r="D1529" s="123"/>
      <c r="E1529" s="124"/>
      <c r="F1529" s="125"/>
      <c r="G1529" s="97"/>
      <c r="H1529" s="24" t="str">
        <f>IF($E1529="", "", IFERROR(ROUND($E1529*INDEX('Intro &amp; Setup'!$BY$8:$BY$9, MATCH($E$8, 'Intro &amp; Setup'!$BX$8:$BX$9, 0)), 2), ""))</f>
        <v/>
      </c>
      <c r="I1529" s="18" t="str">
        <f>IF(OR($E1529="", $F1529=""), "", IF($E$8='Intro &amp; Setup'!$BX$9, $F1529/$E1529, IF($H$8='Intro &amp; Setup'!$BX$9, $F1529/$H1529, "")))</f>
        <v/>
      </c>
      <c r="J1529" s="21" t="str">
        <f>IF(OR($E1529="", $F1529=""), "", IF($E$8='Intro &amp; Setup'!$BX$8, $F1529/$E1529, IF($H$8='Intro &amp; Setup'!$BX$8, $F1529/$H1529, "")))</f>
        <v/>
      </c>
      <c r="K1529" s="97"/>
      <c r="L1529" s="42" t="str">
        <f t="array" ref="L1529">IF($W1529="", "", IFERROR(INDEX('Standard Runs'!$D$11:$D$65, MATCH(1, ('Standard Runs'!$F$11:$F$65&lt;=E1529)*('Standard Runs'!$G$11:$G$65&gt;=E1529), 0)), ""))</f>
        <v/>
      </c>
      <c r="M1529" s="45" t="str">
        <f t="shared" si="254"/>
        <v/>
      </c>
      <c r="N1529" s="97"/>
      <c r="O1529" s="52" t="str">
        <f t="shared" si="255"/>
        <v/>
      </c>
      <c r="P1529" s="53" t="str">
        <f>IF(OR($L1529="", $M1529=""), "", COUNTIFS($L$11:$L$2510, $L1529, $M$11:$M$2510, "&lt;"&amp;$M1529)+1+COUNTIFS($L$11:$L1529, $L1529, $M$11:$M1529, $M1529)-1)</f>
        <v/>
      </c>
      <c r="Q1529" s="97"/>
      <c r="R1529" s="57" t="str">
        <f t="array" ref="R1529">IF(OR($L1529="", $M1529=""), "", MIN(IF($L$11:$L$2510=$L1529, $M$11:$M$2510)))</f>
        <v/>
      </c>
      <c r="S1529" s="18" t="str">
        <f t="array" ref="S1529">IF(OR($L1529="", $M1529=""), "", AVERAGEIF($L$11:$L$2510, $L1529, $M$11:$M$2510))</f>
        <v/>
      </c>
      <c r="T1529" s="21" t="str">
        <f t="array" ref="T1529">IF(OR($L1529="", $M1529=""), "", MAX(IF($L$11:$L$2510=$L1529, $M$11:$M$2510)))</f>
        <v/>
      </c>
      <c r="U1529" s="97"/>
      <c r="W1529" s="26" t="str">
        <f t="shared" si="256"/>
        <v/>
      </c>
      <c r="X1529" s="26" t="str">
        <f t="shared" si="257"/>
        <v/>
      </c>
      <c r="Z1529" s="48" t="str">
        <f>IFERROR(INDEX('Standard Runs'!$E$11:$E$65, MATCH($L1529, 'Standard Runs'!$D$11:$D$65, 0)), "")</f>
        <v/>
      </c>
      <c r="AB1529" s="26" t="str">
        <f t="shared" si="258"/>
        <v/>
      </c>
      <c r="AC1529" s="26" t="str">
        <f t="shared" si="259"/>
        <v/>
      </c>
      <c r="AE1529" s="26" t="str">
        <f t="shared" si="260"/>
        <v/>
      </c>
      <c r="AG1529" s="26" t="str">
        <f>IF($D1529="", "", COUNTIF($D$11:$D$2510, "&gt;"&amp;$D1529)+1+COUNTIF($D$11:$D1529, $D1529)-1)</f>
        <v/>
      </c>
      <c r="AH1529" s="92" t="str">
        <f t="shared" si="261"/>
        <v/>
      </c>
      <c r="AJ1529" s="26" t="str">
        <f t="shared" si="262"/>
        <v/>
      </c>
      <c r="AK1529" s="26" t="str">
        <f t="shared" si="263"/>
        <v/>
      </c>
    </row>
    <row r="1530" spans="1:37" x14ac:dyDescent="0.25">
      <c r="A1530" s="97"/>
      <c r="B1530" s="26" t="str">
        <f t="shared" si="253"/>
        <v/>
      </c>
      <c r="C1530" s="97"/>
      <c r="D1530" s="123"/>
      <c r="E1530" s="124"/>
      <c r="F1530" s="125"/>
      <c r="G1530" s="97"/>
      <c r="H1530" s="24" t="str">
        <f>IF($E1530="", "", IFERROR(ROUND($E1530*INDEX('Intro &amp; Setup'!$BY$8:$BY$9, MATCH($E$8, 'Intro &amp; Setup'!$BX$8:$BX$9, 0)), 2), ""))</f>
        <v/>
      </c>
      <c r="I1530" s="18" t="str">
        <f>IF(OR($E1530="", $F1530=""), "", IF($E$8='Intro &amp; Setup'!$BX$9, $F1530/$E1530, IF($H$8='Intro &amp; Setup'!$BX$9, $F1530/$H1530, "")))</f>
        <v/>
      </c>
      <c r="J1530" s="21" t="str">
        <f>IF(OR($E1530="", $F1530=""), "", IF($E$8='Intro &amp; Setup'!$BX$8, $F1530/$E1530, IF($H$8='Intro &amp; Setup'!$BX$8, $F1530/$H1530, "")))</f>
        <v/>
      </c>
      <c r="K1530" s="97"/>
      <c r="L1530" s="42" t="str">
        <f t="array" ref="L1530">IF($W1530="", "", IFERROR(INDEX('Standard Runs'!$D$11:$D$65, MATCH(1, ('Standard Runs'!$F$11:$F$65&lt;=E1530)*('Standard Runs'!$G$11:$G$65&gt;=E1530), 0)), ""))</f>
        <v/>
      </c>
      <c r="M1530" s="45" t="str">
        <f t="shared" si="254"/>
        <v/>
      </c>
      <c r="N1530" s="97"/>
      <c r="O1530" s="52" t="str">
        <f t="shared" si="255"/>
        <v/>
      </c>
      <c r="P1530" s="53" t="str">
        <f>IF(OR($L1530="", $M1530=""), "", COUNTIFS($L$11:$L$2510, $L1530, $M$11:$M$2510, "&lt;"&amp;$M1530)+1+COUNTIFS($L$11:$L1530, $L1530, $M$11:$M1530, $M1530)-1)</f>
        <v/>
      </c>
      <c r="Q1530" s="97"/>
      <c r="R1530" s="57" t="str">
        <f t="array" ref="R1530">IF(OR($L1530="", $M1530=""), "", MIN(IF($L$11:$L$2510=$L1530, $M$11:$M$2510)))</f>
        <v/>
      </c>
      <c r="S1530" s="18" t="str">
        <f t="array" ref="S1530">IF(OR($L1530="", $M1530=""), "", AVERAGEIF($L$11:$L$2510, $L1530, $M$11:$M$2510))</f>
        <v/>
      </c>
      <c r="T1530" s="21" t="str">
        <f t="array" ref="T1530">IF(OR($L1530="", $M1530=""), "", MAX(IF($L$11:$L$2510=$L1530, $M$11:$M$2510)))</f>
        <v/>
      </c>
      <c r="U1530" s="97"/>
      <c r="W1530" s="26" t="str">
        <f t="shared" si="256"/>
        <v/>
      </c>
      <c r="X1530" s="26" t="str">
        <f t="shared" si="257"/>
        <v/>
      </c>
      <c r="Z1530" s="48" t="str">
        <f>IFERROR(INDEX('Standard Runs'!$E$11:$E$65, MATCH($L1530, 'Standard Runs'!$D$11:$D$65, 0)), "")</f>
        <v/>
      </c>
      <c r="AB1530" s="26" t="str">
        <f t="shared" si="258"/>
        <v/>
      </c>
      <c r="AC1530" s="26" t="str">
        <f t="shared" si="259"/>
        <v/>
      </c>
      <c r="AE1530" s="26" t="str">
        <f t="shared" si="260"/>
        <v/>
      </c>
      <c r="AG1530" s="26" t="str">
        <f>IF($D1530="", "", COUNTIF($D$11:$D$2510, "&gt;"&amp;$D1530)+1+COUNTIF($D$11:$D1530, $D1530)-1)</f>
        <v/>
      </c>
      <c r="AH1530" s="92" t="str">
        <f t="shared" si="261"/>
        <v/>
      </c>
      <c r="AJ1530" s="26" t="str">
        <f t="shared" si="262"/>
        <v/>
      </c>
      <c r="AK1530" s="26" t="str">
        <f t="shared" si="263"/>
        <v/>
      </c>
    </row>
    <row r="1531" spans="1:37" x14ac:dyDescent="0.25">
      <c r="A1531" s="97"/>
      <c r="B1531" s="26" t="str">
        <f t="shared" si="253"/>
        <v/>
      </c>
      <c r="C1531" s="97"/>
      <c r="D1531" s="123"/>
      <c r="E1531" s="124"/>
      <c r="F1531" s="125"/>
      <c r="G1531" s="97"/>
      <c r="H1531" s="24" t="str">
        <f>IF($E1531="", "", IFERROR(ROUND($E1531*INDEX('Intro &amp; Setup'!$BY$8:$BY$9, MATCH($E$8, 'Intro &amp; Setup'!$BX$8:$BX$9, 0)), 2), ""))</f>
        <v/>
      </c>
      <c r="I1531" s="18" t="str">
        <f>IF(OR($E1531="", $F1531=""), "", IF($E$8='Intro &amp; Setup'!$BX$9, $F1531/$E1531, IF($H$8='Intro &amp; Setup'!$BX$9, $F1531/$H1531, "")))</f>
        <v/>
      </c>
      <c r="J1531" s="21" t="str">
        <f>IF(OR($E1531="", $F1531=""), "", IF($E$8='Intro &amp; Setup'!$BX$8, $F1531/$E1531, IF($H$8='Intro &amp; Setup'!$BX$8, $F1531/$H1531, "")))</f>
        <v/>
      </c>
      <c r="K1531" s="97"/>
      <c r="L1531" s="42" t="str">
        <f t="array" ref="L1531">IF($W1531="", "", IFERROR(INDEX('Standard Runs'!$D$11:$D$65, MATCH(1, ('Standard Runs'!$F$11:$F$65&lt;=E1531)*('Standard Runs'!$G$11:$G$65&gt;=E1531), 0)), ""))</f>
        <v/>
      </c>
      <c r="M1531" s="45" t="str">
        <f t="shared" si="254"/>
        <v/>
      </c>
      <c r="N1531" s="97"/>
      <c r="O1531" s="52" t="str">
        <f t="shared" si="255"/>
        <v/>
      </c>
      <c r="P1531" s="53" t="str">
        <f>IF(OR($L1531="", $M1531=""), "", COUNTIFS($L$11:$L$2510, $L1531, $M$11:$M$2510, "&lt;"&amp;$M1531)+1+COUNTIFS($L$11:$L1531, $L1531, $M$11:$M1531, $M1531)-1)</f>
        <v/>
      </c>
      <c r="Q1531" s="97"/>
      <c r="R1531" s="57" t="str">
        <f t="array" ref="R1531">IF(OR($L1531="", $M1531=""), "", MIN(IF($L$11:$L$2510=$L1531, $M$11:$M$2510)))</f>
        <v/>
      </c>
      <c r="S1531" s="18" t="str">
        <f t="array" ref="S1531">IF(OR($L1531="", $M1531=""), "", AVERAGEIF($L$11:$L$2510, $L1531, $M$11:$M$2510))</f>
        <v/>
      </c>
      <c r="T1531" s="21" t="str">
        <f t="array" ref="T1531">IF(OR($L1531="", $M1531=""), "", MAX(IF($L$11:$L$2510=$L1531, $M$11:$M$2510)))</f>
        <v/>
      </c>
      <c r="U1531" s="97"/>
      <c r="W1531" s="26" t="str">
        <f t="shared" si="256"/>
        <v/>
      </c>
      <c r="X1531" s="26" t="str">
        <f t="shared" si="257"/>
        <v/>
      </c>
      <c r="Z1531" s="48" t="str">
        <f>IFERROR(INDEX('Standard Runs'!$E$11:$E$65, MATCH($L1531, 'Standard Runs'!$D$11:$D$65, 0)), "")</f>
        <v/>
      </c>
      <c r="AB1531" s="26" t="str">
        <f t="shared" si="258"/>
        <v/>
      </c>
      <c r="AC1531" s="26" t="str">
        <f t="shared" si="259"/>
        <v/>
      </c>
      <c r="AE1531" s="26" t="str">
        <f t="shared" si="260"/>
        <v/>
      </c>
      <c r="AG1531" s="26" t="str">
        <f>IF($D1531="", "", COUNTIF($D$11:$D$2510, "&gt;"&amp;$D1531)+1+COUNTIF($D$11:$D1531, $D1531)-1)</f>
        <v/>
      </c>
      <c r="AH1531" s="92" t="str">
        <f t="shared" si="261"/>
        <v/>
      </c>
      <c r="AJ1531" s="26" t="str">
        <f t="shared" si="262"/>
        <v/>
      </c>
      <c r="AK1531" s="26" t="str">
        <f t="shared" si="263"/>
        <v/>
      </c>
    </row>
    <row r="1532" spans="1:37" x14ac:dyDescent="0.25">
      <c r="A1532" s="97"/>
      <c r="B1532" s="26" t="str">
        <f t="shared" si="253"/>
        <v/>
      </c>
      <c r="C1532" s="97"/>
      <c r="D1532" s="123"/>
      <c r="E1532" s="124"/>
      <c r="F1532" s="125"/>
      <c r="G1532" s="97"/>
      <c r="H1532" s="24" t="str">
        <f>IF($E1532="", "", IFERROR(ROUND($E1532*INDEX('Intro &amp; Setup'!$BY$8:$BY$9, MATCH($E$8, 'Intro &amp; Setup'!$BX$8:$BX$9, 0)), 2), ""))</f>
        <v/>
      </c>
      <c r="I1532" s="18" t="str">
        <f>IF(OR($E1532="", $F1532=""), "", IF($E$8='Intro &amp; Setup'!$BX$9, $F1532/$E1532, IF($H$8='Intro &amp; Setup'!$BX$9, $F1532/$H1532, "")))</f>
        <v/>
      </c>
      <c r="J1532" s="21" t="str">
        <f>IF(OR($E1532="", $F1532=""), "", IF($E$8='Intro &amp; Setup'!$BX$8, $F1532/$E1532, IF($H$8='Intro &amp; Setup'!$BX$8, $F1532/$H1532, "")))</f>
        <v/>
      </c>
      <c r="K1532" s="97"/>
      <c r="L1532" s="42" t="str">
        <f t="array" ref="L1532">IF($W1532="", "", IFERROR(INDEX('Standard Runs'!$D$11:$D$65, MATCH(1, ('Standard Runs'!$F$11:$F$65&lt;=E1532)*('Standard Runs'!$G$11:$G$65&gt;=E1532), 0)), ""))</f>
        <v/>
      </c>
      <c r="M1532" s="45" t="str">
        <f t="shared" si="254"/>
        <v/>
      </c>
      <c r="N1532" s="97"/>
      <c r="O1532" s="52" t="str">
        <f t="shared" si="255"/>
        <v/>
      </c>
      <c r="P1532" s="53" t="str">
        <f>IF(OR($L1532="", $M1532=""), "", COUNTIFS($L$11:$L$2510, $L1532, $M$11:$M$2510, "&lt;"&amp;$M1532)+1+COUNTIFS($L$11:$L1532, $L1532, $M$11:$M1532, $M1532)-1)</f>
        <v/>
      </c>
      <c r="Q1532" s="97"/>
      <c r="R1532" s="57" t="str">
        <f t="array" ref="R1532">IF(OR($L1532="", $M1532=""), "", MIN(IF($L$11:$L$2510=$L1532, $M$11:$M$2510)))</f>
        <v/>
      </c>
      <c r="S1532" s="18" t="str">
        <f t="array" ref="S1532">IF(OR($L1532="", $M1532=""), "", AVERAGEIF($L$11:$L$2510, $L1532, $M$11:$M$2510))</f>
        <v/>
      </c>
      <c r="T1532" s="21" t="str">
        <f t="array" ref="T1532">IF(OR($L1532="", $M1532=""), "", MAX(IF($L$11:$L$2510=$L1532, $M$11:$M$2510)))</f>
        <v/>
      </c>
      <c r="U1532" s="97"/>
      <c r="W1532" s="26" t="str">
        <f t="shared" si="256"/>
        <v/>
      </c>
      <c r="X1532" s="26" t="str">
        <f t="shared" si="257"/>
        <v/>
      </c>
      <c r="Z1532" s="48" t="str">
        <f>IFERROR(INDEX('Standard Runs'!$E$11:$E$65, MATCH($L1532, 'Standard Runs'!$D$11:$D$65, 0)), "")</f>
        <v/>
      </c>
      <c r="AB1532" s="26" t="str">
        <f t="shared" si="258"/>
        <v/>
      </c>
      <c r="AC1532" s="26" t="str">
        <f t="shared" si="259"/>
        <v/>
      </c>
      <c r="AE1532" s="26" t="str">
        <f t="shared" si="260"/>
        <v/>
      </c>
      <c r="AG1532" s="26" t="str">
        <f>IF($D1532="", "", COUNTIF($D$11:$D$2510, "&gt;"&amp;$D1532)+1+COUNTIF($D$11:$D1532, $D1532)-1)</f>
        <v/>
      </c>
      <c r="AH1532" s="92" t="str">
        <f t="shared" si="261"/>
        <v/>
      </c>
      <c r="AJ1532" s="26" t="str">
        <f t="shared" si="262"/>
        <v/>
      </c>
      <c r="AK1532" s="26" t="str">
        <f t="shared" si="263"/>
        <v/>
      </c>
    </row>
    <row r="1533" spans="1:37" x14ac:dyDescent="0.25">
      <c r="A1533" s="97"/>
      <c r="B1533" s="26" t="str">
        <f t="shared" si="253"/>
        <v/>
      </c>
      <c r="C1533" s="97"/>
      <c r="D1533" s="123"/>
      <c r="E1533" s="124"/>
      <c r="F1533" s="125"/>
      <c r="G1533" s="97"/>
      <c r="H1533" s="24" t="str">
        <f>IF($E1533="", "", IFERROR(ROUND($E1533*INDEX('Intro &amp; Setup'!$BY$8:$BY$9, MATCH($E$8, 'Intro &amp; Setup'!$BX$8:$BX$9, 0)), 2), ""))</f>
        <v/>
      </c>
      <c r="I1533" s="18" t="str">
        <f>IF(OR($E1533="", $F1533=""), "", IF($E$8='Intro &amp; Setup'!$BX$9, $F1533/$E1533, IF($H$8='Intro &amp; Setup'!$BX$9, $F1533/$H1533, "")))</f>
        <v/>
      </c>
      <c r="J1533" s="21" t="str">
        <f>IF(OR($E1533="", $F1533=""), "", IF($E$8='Intro &amp; Setup'!$BX$8, $F1533/$E1533, IF($H$8='Intro &amp; Setup'!$BX$8, $F1533/$H1533, "")))</f>
        <v/>
      </c>
      <c r="K1533" s="97"/>
      <c r="L1533" s="42" t="str">
        <f t="array" ref="L1533">IF($W1533="", "", IFERROR(INDEX('Standard Runs'!$D$11:$D$65, MATCH(1, ('Standard Runs'!$F$11:$F$65&lt;=E1533)*('Standard Runs'!$G$11:$G$65&gt;=E1533), 0)), ""))</f>
        <v/>
      </c>
      <c r="M1533" s="45" t="str">
        <f t="shared" si="254"/>
        <v/>
      </c>
      <c r="N1533" s="97"/>
      <c r="O1533" s="52" t="str">
        <f t="shared" si="255"/>
        <v/>
      </c>
      <c r="P1533" s="53" t="str">
        <f>IF(OR($L1533="", $M1533=""), "", COUNTIFS($L$11:$L$2510, $L1533, $M$11:$M$2510, "&lt;"&amp;$M1533)+1+COUNTIFS($L$11:$L1533, $L1533, $M$11:$M1533, $M1533)-1)</f>
        <v/>
      </c>
      <c r="Q1533" s="97"/>
      <c r="R1533" s="57" t="str">
        <f t="array" ref="R1533">IF(OR($L1533="", $M1533=""), "", MIN(IF($L$11:$L$2510=$L1533, $M$11:$M$2510)))</f>
        <v/>
      </c>
      <c r="S1533" s="18" t="str">
        <f t="array" ref="S1533">IF(OR($L1533="", $M1533=""), "", AVERAGEIF($L$11:$L$2510, $L1533, $M$11:$M$2510))</f>
        <v/>
      </c>
      <c r="T1533" s="21" t="str">
        <f t="array" ref="T1533">IF(OR($L1533="", $M1533=""), "", MAX(IF($L$11:$L$2510=$L1533, $M$11:$M$2510)))</f>
        <v/>
      </c>
      <c r="U1533" s="97"/>
      <c r="W1533" s="26" t="str">
        <f t="shared" si="256"/>
        <v/>
      </c>
      <c r="X1533" s="26" t="str">
        <f t="shared" si="257"/>
        <v/>
      </c>
      <c r="Z1533" s="48" t="str">
        <f>IFERROR(INDEX('Standard Runs'!$E$11:$E$65, MATCH($L1533, 'Standard Runs'!$D$11:$D$65, 0)), "")</f>
        <v/>
      </c>
      <c r="AB1533" s="26" t="str">
        <f t="shared" si="258"/>
        <v/>
      </c>
      <c r="AC1533" s="26" t="str">
        <f t="shared" si="259"/>
        <v/>
      </c>
      <c r="AE1533" s="26" t="str">
        <f t="shared" si="260"/>
        <v/>
      </c>
      <c r="AG1533" s="26" t="str">
        <f>IF($D1533="", "", COUNTIF($D$11:$D$2510, "&gt;"&amp;$D1533)+1+COUNTIF($D$11:$D1533, $D1533)-1)</f>
        <v/>
      </c>
      <c r="AH1533" s="92" t="str">
        <f t="shared" si="261"/>
        <v/>
      </c>
      <c r="AJ1533" s="26" t="str">
        <f t="shared" si="262"/>
        <v/>
      </c>
      <c r="AK1533" s="26" t="str">
        <f t="shared" si="263"/>
        <v/>
      </c>
    </row>
    <row r="1534" spans="1:37" x14ac:dyDescent="0.25">
      <c r="A1534" s="97"/>
      <c r="B1534" s="26" t="str">
        <f t="shared" si="253"/>
        <v/>
      </c>
      <c r="C1534" s="97"/>
      <c r="D1534" s="123"/>
      <c r="E1534" s="124"/>
      <c r="F1534" s="125"/>
      <c r="G1534" s="97"/>
      <c r="H1534" s="24" t="str">
        <f>IF($E1534="", "", IFERROR(ROUND($E1534*INDEX('Intro &amp; Setup'!$BY$8:$BY$9, MATCH($E$8, 'Intro &amp; Setup'!$BX$8:$BX$9, 0)), 2), ""))</f>
        <v/>
      </c>
      <c r="I1534" s="18" t="str">
        <f>IF(OR($E1534="", $F1534=""), "", IF($E$8='Intro &amp; Setup'!$BX$9, $F1534/$E1534, IF($H$8='Intro &amp; Setup'!$BX$9, $F1534/$H1534, "")))</f>
        <v/>
      </c>
      <c r="J1534" s="21" t="str">
        <f>IF(OR($E1534="", $F1534=""), "", IF($E$8='Intro &amp; Setup'!$BX$8, $F1534/$E1534, IF($H$8='Intro &amp; Setup'!$BX$8, $F1534/$H1534, "")))</f>
        <v/>
      </c>
      <c r="K1534" s="97"/>
      <c r="L1534" s="42" t="str">
        <f t="array" ref="L1534">IF($W1534="", "", IFERROR(INDEX('Standard Runs'!$D$11:$D$65, MATCH(1, ('Standard Runs'!$F$11:$F$65&lt;=E1534)*('Standard Runs'!$G$11:$G$65&gt;=E1534), 0)), ""))</f>
        <v/>
      </c>
      <c r="M1534" s="45" t="str">
        <f t="shared" si="254"/>
        <v/>
      </c>
      <c r="N1534" s="97"/>
      <c r="O1534" s="52" t="str">
        <f t="shared" si="255"/>
        <v/>
      </c>
      <c r="P1534" s="53" t="str">
        <f>IF(OR($L1534="", $M1534=""), "", COUNTIFS($L$11:$L$2510, $L1534, $M$11:$M$2510, "&lt;"&amp;$M1534)+1+COUNTIFS($L$11:$L1534, $L1534, $M$11:$M1534, $M1534)-1)</f>
        <v/>
      </c>
      <c r="Q1534" s="97"/>
      <c r="R1534" s="57" t="str">
        <f t="array" ref="R1534">IF(OR($L1534="", $M1534=""), "", MIN(IF($L$11:$L$2510=$L1534, $M$11:$M$2510)))</f>
        <v/>
      </c>
      <c r="S1534" s="18" t="str">
        <f t="array" ref="S1534">IF(OR($L1534="", $M1534=""), "", AVERAGEIF($L$11:$L$2510, $L1534, $M$11:$M$2510))</f>
        <v/>
      </c>
      <c r="T1534" s="21" t="str">
        <f t="array" ref="T1534">IF(OR($L1534="", $M1534=""), "", MAX(IF($L$11:$L$2510=$L1534, $M$11:$M$2510)))</f>
        <v/>
      </c>
      <c r="U1534" s="97"/>
      <c r="W1534" s="26" t="str">
        <f t="shared" si="256"/>
        <v/>
      </c>
      <c r="X1534" s="26" t="str">
        <f t="shared" si="257"/>
        <v/>
      </c>
      <c r="Z1534" s="48" t="str">
        <f>IFERROR(INDEX('Standard Runs'!$E$11:$E$65, MATCH($L1534, 'Standard Runs'!$D$11:$D$65, 0)), "")</f>
        <v/>
      </c>
      <c r="AB1534" s="26" t="str">
        <f t="shared" si="258"/>
        <v/>
      </c>
      <c r="AC1534" s="26" t="str">
        <f t="shared" si="259"/>
        <v/>
      </c>
      <c r="AE1534" s="26" t="str">
        <f t="shared" si="260"/>
        <v/>
      </c>
      <c r="AG1534" s="26" t="str">
        <f>IF($D1534="", "", COUNTIF($D$11:$D$2510, "&gt;"&amp;$D1534)+1+COUNTIF($D$11:$D1534, $D1534)-1)</f>
        <v/>
      </c>
      <c r="AH1534" s="92" t="str">
        <f t="shared" si="261"/>
        <v/>
      </c>
      <c r="AJ1534" s="26" t="str">
        <f t="shared" si="262"/>
        <v/>
      </c>
      <c r="AK1534" s="26" t="str">
        <f t="shared" si="263"/>
        <v/>
      </c>
    </row>
    <row r="1535" spans="1:37" x14ac:dyDescent="0.25">
      <c r="A1535" s="97"/>
      <c r="B1535" s="26" t="str">
        <f t="shared" si="253"/>
        <v/>
      </c>
      <c r="C1535" s="97"/>
      <c r="D1535" s="123"/>
      <c r="E1535" s="124"/>
      <c r="F1535" s="125"/>
      <c r="G1535" s="97"/>
      <c r="H1535" s="24" t="str">
        <f>IF($E1535="", "", IFERROR(ROUND($E1535*INDEX('Intro &amp; Setup'!$BY$8:$BY$9, MATCH($E$8, 'Intro &amp; Setup'!$BX$8:$BX$9, 0)), 2), ""))</f>
        <v/>
      </c>
      <c r="I1535" s="18" t="str">
        <f>IF(OR($E1535="", $F1535=""), "", IF($E$8='Intro &amp; Setup'!$BX$9, $F1535/$E1535, IF($H$8='Intro &amp; Setup'!$BX$9, $F1535/$H1535, "")))</f>
        <v/>
      </c>
      <c r="J1535" s="21" t="str">
        <f>IF(OR($E1535="", $F1535=""), "", IF($E$8='Intro &amp; Setup'!$BX$8, $F1535/$E1535, IF($H$8='Intro &amp; Setup'!$BX$8, $F1535/$H1535, "")))</f>
        <v/>
      </c>
      <c r="K1535" s="97"/>
      <c r="L1535" s="42" t="str">
        <f t="array" ref="L1535">IF($W1535="", "", IFERROR(INDEX('Standard Runs'!$D$11:$D$65, MATCH(1, ('Standard Runs'!$F$11:$F$65&lt;=E1535)*('Standard Runs'!$G$11:$G$65&gt;=E1535), 0)), ""))</f>
        <v/>
      </c>
      <c r="M1535" s="45" t="str">
        <f t="shared" si="254"/>
        <v/>
      </c>
      <c r="N1535" s="97"/>
      <c r="O1535" s="52" t="str">
        <f t="shared" si="255"/>
        <v/>
      </c>
      <c r="P1535" s="53" t="str">
        <f>IF(OR($L1535="", $M1535=""), "", COUNTIFS($L$11:$L$2510, $L1535, $M$11:$M$2510, "&lt;"&amp;$M1535)+1+COUNTIFS($L$11:$L1535, $L1535, $M$11:$M1535, $M1535)-1)</f>
        <v/>
      </c>
      <c r="Q1535" s="97"/>
      <c r="R1535" s="57" t="str">
        <f t="array" ref="R1535">IF(OR($L1535="", $M1535=""), "", MIN(IF($L$11:$L$2510=$L1535, $M$11:$M$2510)))</f>
        <v/>
      </c>
      <c r="S1535" s="18" t="str">
        <f t="array" ref="S1535">IF(OR($L1535="", $M1535=""), "", AVERAGEIF($L$11:$L$2510, $L1535, $M$11:$M$2510))</f>
        <v/>
      </c>
      <c r="T1535" s="21" t="str">
        <f t="array" ref="T1535">IF(OR($L1535="", $M1535=""), "", MAX(IF($L$11:$L$2510=$L1535, $M$11:$M$2510)))</f>
        <v/>
      </c>
      <c r="U1535" s="97"/>
      <c r="W1535" s="26" t="str">
        <f t="shared" si="256"/>
        <v/>
      </c>
      <c r="X1535" s="26" t="str">
        <f t="shared" si="257"/>
        <v/>
      </c>
      <c r="Z1535" s="48" t="str">
        <f>IFERROR(INDEX('Standard Runs'!$E$11:$E$65, MATCH($L1535, 'Standard Runs'!$D$11:$D$65, 0)), "")</f>
        <v/>
      </c>
      <c r="AB1535" s="26" t="str">
        <f t="shared" si="258"/>
        <v/>
      </c>
      <c r="AC1535" s="26" t="str">
        <f t="shared" si="259"/>
        <v/>
      </c>
      <c r="AE1535" s="26" t="str">
        <f t="shared" si="260"/>
        <v/>
      </c>
      <c r="AG1535" s="26" t="str">
        <f>IF($D1535="", "", COUNTIF($D$11:$D$2510, "&gt;"&amp;$D1535)+1+COUNTIF($D$11:$D1535, $D1535)-1)</f>
        <v/>
      </c>
      <c r="AH1535" s="92" t="str">
        <f t="shared" si="261"/>
        <v/>
      </c>
      <c r="AJ1535" s="26" t="str">
        <f t="shared" si="262"/>
        <v/>
      </c>
      <c r="AK1535" s="26" t="str">
        <f t="shared" si="263"/>
        <v/>
      </c>
    </row>
    <row r="1536" spans="1:37" x14ac:dyDescent="0.25">
      <c r="A1536" s="97"/>
      <c r="B1536" s="26" t="str">
        <f t="shared" si="253"/>
        <v/>
      </c>
      <c r="C1536" s="97"/>
      <c r="D1536" s="123"/>
      <c r="E1536" s="124"/>
      <c r="F1536" s="125"/>
      <c r="G1536" s="97"/>
      <c r="H1536" s="24" t="str">
        <f>IF($E1536="", "", IFERROR(ROUND($E1536*INDEX('Intro &amp; Setup'!$BY$8:$BY$9, MATCH($E$8, 'Intro &amp; Setup'!$BX$8:$BX$9, 0)), 2), ""))</f>
        <v/>
      </c>
      <c r="I1536" s="18" t="str">
        <f>IF(OR($E1536="", $F1536=""), "", IF($E$8='Intro &amp; Setup'!$BX$9, $F1536/$E1536, IF($H$8='Intro &amp; Setup'!$BX$9, $F1536/$H1536, "")))</f>
        <v/>
      </c>
      <c r="J1536" s="21" t="str">
        <f>IF(OR($E1536="", $F1536=""), "", IF($E$8='Intro &amp; Setup'!$BX$8, $F1536/$E1536, IF($H$8='Intro &amp; Setup'!$BX$8, $F1536/$H1536, "")))</f>
        <v/>
      </c>
      <c r="K1536" s="97"/>
      <c r="L1536" s="42" t="str">
        <f t="array" ref="L1536">IF($W1536="", "", IFERROR(INDEX('Standard Runs'!$D$11:$D$65, MATCH(1, ('Standard Runs'!$F$11:$F$65&lt;=E1536)*('Standard Runs'!$G$11:$G$65&gt;=E1536), 0)), ""))</f>
        <v/>
      </c>
      <c r="M1536" s="45" t="str">
        <f t="shared" si="254"/>
        <v/>
      </c>
      <c r="N1536" s="97"/>
      <c r="O1536" s="52" t="str">
        <f t="shared" si="255"/>
        <v/>
      </c>
      <c r="P1536" s="53" t="str">
        <f>IF(OR($L1536="", $M1536=""), "", COUNTIFS($L$11:$L$2510, $L1536, $M$11:$M$2510, "&lt;"&amp;$M1536)+1+COUNTIFS($L$11:$L1536, $L1536, $M$11:$M1536, $M1536)-1)</f>
        <v/>
      </c>
      <c r="Q1536" s="97"/>
      <c r="R1536" s="57" t="str">
        <f t="array" ref="R1536">IF(OR($L1536="", $M1536=""), "", MIN(IF($L$11:$L$2510=$L1536, $M$11:$M$2510)))</f>
        <v/>
      </c>
      <c r="S1536" s="18" t="str">
        <f t="array" ref="S1536">IF(OR($L1536="", $M1536=""), "", AVERAGEIF($L$11:$L$2510, $L1536, $M$11:$M$2510))</f>
        <v/>
      </c>
      <c r="T1536" s="21" t="str">
        <f t="array" ref="T1536">IF(OR($L1536="", $M1536=""), "", MAX(IF($L$11:$L$2510=$L1536, $M$11:$M$2510)))</f>
        <v/>
      </c>
      <c r="U1536" s="97"/>
      <c r="W1536" s="26" t="str">
        <f t="shared" si="256"/>
        <v/>
      </c>
      <c r="X1536" s="26" t="str">
        <f t="shared" si="257"/>
        <v/>
      </c>
      <c r="Z1536" s="48" t="str">
        <f>IFERROR(INDEX('Standard Runs'!$E$11:$E$65, MATCH($L1536, 'Standard Runs'!$D$11:$D$65, 0)), "")</f>
        <v/>
      </c>
      <c r="AB1536" s="26" t="str">
        <f t="shared" si="258"/>
        <v/>
      </c>
      <c r="AC1536" s="26" t="str">
        <f t="shared" si="259"/>
        <v/>
      </c>
      <c r="AE1536" s="26" t="str">
        <f t="shared" si="260"/>
        <v/>
      </c>
      <c r="AG1536" s="26" t="str">
        <f>IF($D1536="", "", COUNTIF($D$11:$D$2510, "&gt;"&amp;$D1536)+1+COUNTIF($D$11:$D1536, $D1536)-1)</f>
        <v/>
      </c>
      <c r="AH1536" s="92" t="str">
        <f t="shared" si="261"/>
        <v/>
      </c>
      <c r="AJ1536" s="26" t="str">
        <f t="shared" si="262"/>
        <v/>
      </c>
      <c r="AK1536" s="26" t="str">
        <f t="shared" si="263"/>
        <v/>
      </c>
    </row>
    <row r="1537" spans="1:37" x14ac:dyDescent="0.25">
      <c r="A1537" s="97"/>
      <c r="B1537" s="26" t="str">
        <f t="shared" si="253"/>
        <v/>
      </c>
      <c r="C1537" s="97"/>
      <c r="D1537" s="123"/>
      <c r="E1537" s="124"/>
      <c r="F1537" s="125"/>
      <c r="G1537" s="97"/>
      <c r="H1537" s="24" t="str">
        <f>IF($E1537="", "", IFERROR(ROUND($E1537*INDEX('Intro &amp; Setup'!$BY$8:$BY$9, MATCH($E$8, 'Intro &amp; Setup'!$BX$8:$BX$9, 0)), 2), ""))</f>
        <v/>
      </c>
      <c r="I1537" s="18" t="str">
        <f>IF(OR($E1537="", $F1537=""), "", IF($E$8='Intro &amp; Setup'!$BX$9, $F1537/$E1537, IF($H$8='Intro &amp; Setup'!$BX$9, $F1537/$H1537, "")))</f>
        <v/>
      </c>
      <c r="J1537" s="21" t="str">
        <f>IF(OR($E1537="", $F1537=""), "", IF($E$8='Intro &amp; Setup'!$BX$8, $F1537/$E1537, IF($H$8='Intro &amp; Setup'!$BX$8, $F1537/$H1537, "")))</f>
        <v/>
      </c>
      <c r="K1537" s="97"/>
      <c r="L1537" s="42" t="str">
        <f t="array" ref="L1537">IF($W1537="", "", IFERROR(INDEX('Standard Runs'!$D$11:$D$65, MATCH(1, ('Standard Runs'!$F$11:$F$65&lt;=E1537)*('Standard Runs'!$G$11:$G$65&gt;=E1537), 0)), ""))</f>
        <v/>
      </c>
      <c r="M1537" s="45" t="str">
        <f t="shared" si="254"/>
        <v/>
      </c>
      <c r="N1537" s="97"/>
      <c r="O1537" s="52" t="str">
        <f t="shared" si="255"/>
        <v/>
      </c>
      <c r="P1537" s="53" t="str">
        <f>IF(OR($L1537="", $M1537=""), "", COUNTIFS($L$11:$L$2510, $L1537, $M$11:$M$2510, "&lt;"&amp;$M1537)+1+COUNTIFS($L$11:$L1537, $L1537, $M$11:$M1537, $M1537)-1)</f>
        <v/>
      </c>
      <c r="Q1537" s="97"/>
      <c r="R1537" s="57" t="str">
        <f t="array" ref="R1537">IF(OR($L1537="", $M1537=""), "", MIN(IF($L$11:$L$2510=$L1537, $M$11:$M$2510)))</f>
        <v/>
      </c>
      <c r="S1537" s="18" t="str">
        <f t="array" ref="S1537">IF(OR($L1537="", $M1537=""), "", AVERAGEIF($L$11:$L$2510, $L1537, $M$11:$M$2510))</f>
        <v/>
      </c>
      <c r="T1537" s="21" t="str">
        <f t="array" ref="T1537">IF(OR($L1537="", $M1537=""), "", MAX(IF($L$11:$L$2510=$L1537, $M$11:$M$2510)))</f>
        <v/>
      </c>
      <c r="U1537" s="97"/>
      <c r="W1537" s="26" t="str">
        <f t="shared" si="256"/>
        <v/>
      </c>
      <c r="X1537" s="26" t="str">
        <f t="shared" si="257"/>
        <v/>
      </c>
      <c r="Z1537" s="48" t="str">
        <f>IFERROR(INDEX('Standard Runs'!$E$11:$E$65, MATCH($L1537, 'Standard Runs'!$D$11:$D$65, 0)), "")</f>
        <v/>
      </c>
      <c r="AB1537" s="26" t="str">
        <f t="shared" si="258"/>
        <v/>
      </c>
      <c r="AC1537" s="26" t="str">
        <f t="shared" si="259"/>
        <v/>
      </c>
      <c r="AE1537" s="26" t="str">
        <f t="shared" si="260"/>
        <v/>
      </c>
      <c r="AG1537" s="26" t="str">
        <f>IF($D1537="", "", COUNTIF($D$11:$D$2510, "&gt;"&amp;$D1537)+1+COUNTIF($D$11:$D1537, $D1537)-1)</f>
        <v/>
      </c>
      <c r="AH1537" s="92" t="str">
        <f t="shared" si="261"/>
        <v/>
      </c>
      <c r="AJ1537" s="26" t="str">
        <f t="shared" si="262"/>
        <v/>
      </c>
      <c r="AK1537" s="26" t="str">
        <f t="shared" si="263"/>
        <v/>
      </c>
    </row>
    <row r="1538" spans="1:37" x14ac:dyDescent="0.25">
      <c r="A1538" s="97"/>
      <c r="B1538" s="26" t="str">
        <f t="shared" si="253"/>
        <v/>
      </c>
      <c r="C1538" s="97"/>
      <c r="D1538" s="123"/>
      <c r="E1538" s="124"/>
      <c r="F1538" s="125"/>
      <c r="G1538" s="97"/>
      <c r="H1538" s="24" t="str">
        <f>IF($E1538="", "", IFERROR(ROUND($E1538*INDEX('Intro &amp; Setup'!$BY$8:$BY$9, MATCH($E$8, 'Intro &amp; Setup'!$BX$8:$BX$9, 0)), 2), ""))</f>
        <v/>
      </c>
      <c r="I1538" s="18" t="str">
        <f>IF(OR($E1538="", $F1538=""), "", IF($E$8='Intro &amp; Setup'!$BX$9, $F1538/$E1538, IF($H$8='Intro &amp; Setup'!$BX$9, $F1538/$H1538, "")))</f>
        <v/>
      </c>
      <c r="J1538" s="21" t="str">
        <f>IF(OR($E1538="", $F1538=""), "", IF($E$8='Intro &amp; Setup'!$BX$8, $F1538/$E1538, IF($H$8='Intro &amp; Setup'!$BX$8, $F1538/$H1538, "")))</f>
        <v/>
      </c>
      <c r="K1538" s="97"/>
      <c r="L1538" s="42" t="str">
        <f t="array" ref="L1538">IF($W1538="", "", IFERROR(INDEX('Standard Runs'!$D$11:$D$65, MATCH(1, ('Standard Runs'!$F$11:$F$65&lt;=E1538)*('Standard Runs'!$G$11:$G$65&gt;=E1538), 0)), ""))</f>
        <v/>
      </c>
      <c r="M1538" s="45" t="str">
        <f t="shared" si="254"/>
        <v/>
      </c>
      <c r="N1538" s="97"/>
      <c r="O1538" s="52" t="str">
        <f t="shared" si="255"/>
        <v/>
      </c>
      <c r="P1538" s="53" t="str">
        <f>IF(OR($L1538="", $M1538=""), "", COUNTIFS($L$11:$L$2510, $L1538, $M$11:$M$2510, "&lt;"&amp;$M1538)+1+COUNTIFS($L$11:$L1538, $L1538, $M$11:$M1538, $M1538)-1)</f>
        <v/>
      </c>
      <c r="Q1538" s="97"/>
      <c r="R1538" s="57" t="str">
        <f t="array" ref="R1538">IF(OR($L1538="", $M1538=""), "", MIN(IF($L$11:$L$2510=$L1538, $M$11:$M$2510)))</f>
        <v/>
      </c>
      <c r="S1538" s="18" t="str">
        <f t="array" ref="S1538">IF(OR($L1538="", $M1538=""), "", AVERAGEIF($L$11:$L$2510, $L1538, $M$11:$M$2510))</f>
        <v/>
      </c>
      <c r="T1538" s="21" t="str">
        <f t="array" ref="T1538">IF(OR($L1538="", $M1538=""), "", MAX(IF($L$11:$L$2510=$L1538, $M$11:$M$2510)))</f>
        <v/>
      </c>
      <c r="U1538" s="97"/>
      <c r="W1538" s="26" t="str">
        <f t="shared" si="256"/>
        <v/>
      </c>
      <c r="X1538" s="26" t="str">
        <f t="shared" si="257"/>
        <v/>
      </c>
      <c r="Z1538" s="48" t="str">
        <f>IFERROR(INDEX('Standard Runs'!$E$11:$E$65, MATCH($L1538, 'Standard Runs'!$D$11:$D$65, 0)), "")</f>
        <v/>
      </c>
      <c r="AB1538" s="26" t="str">
        <f t="shared" si="258"/>
        <v/>
      </c>
      <c r="AC1538" s="26" t="str">
        <f t="shared" si="259"/>
        <v/>
      </c>
      <c r="AE1538" s="26" t="str">
        <f t="shared" si="260"/>
        <v/>
      </c>
      <c r="AG1538" s="26" t="str">
        <f>IF($D1538="", "", COUNTIF($D$11:$D$2510, "&gt;"&amp;$D1538)+1+COUNTIF($D$11:$D1538, $D1538)-1)</f>
        <v/>
      </c>
      <c r="AH1538" s="92" t="str">
        <f t="shared" si="261"/>
        <v/>
      </c>
      <c r="AJ1538" s="26" t="str">
        <f t="shared" si="262"/>
        <v/>
      </c>
      <c r="AK1538" s="26" t="str">
        <f t="shared" si="263"/>
        <v/>
      </c>
    </row>
    <row r="1539" spans="1:37" x14ac:dyDescent="0.25">
      <c r="A1539" s="97"/>
      <c r="B1539" s="26" t="str">
        <f t="shared" si="253"/>
        <v/>
      </c>
      <c r="C1539" s="97"/>
      <c r="D1539" s="123"/>
      <c r="E1539" s="124"/>
      <c r="F1539" s="125"/>
      <c r="G1539" s="97"/>
      <c r="H1539" s="24" t="str">
        <f>IF($E1539="", "", IFERROR(ROUND($E1539*INDEX('Intro &amp; Setup'!$BY$8:$BY$9, MATCH($E$8, 'Intro &amp; Setup'!$BX$8:$BX$9, 0)), 2), ""))</f>
        <v/>
      </c>
      <c r="I1539" s="18" t="str">
        <f>IF(OR($E1539="", $F1539=""), "", IF($E$8='Intro &amp; Setup'!$BX$9, $F1539/$E1539, IF($H$8='Intro &amp; Setup'!$BX$9, $F1539/$H1539, "")))</f>
        <v/>
      </c>
      <c r="J1539" s="21" t="str">
        <f>IF(OR($E1539="", $F1539=""), "", IF($E$8='Intro &amp; Setup'!$BX$8, $F1539/$E1539, IF($H$8='Intro &amp; Setup'!$BX$8, $F1539/$H1539, "")))</f>
        <v/>
      </c>
      <c r="K1539" s="97"/>
      <c r="L1539" s="42" t="str">
        <f t="array" ref="L1539">IF($W1539="", "", IFERROR(INDEX('Standard Runs'!$D$11:$D$65, MATCH(1, ('Standard Runs'!$F$11:$F$65&lt;=E1539)*('Standard Runs'!$G$11:$G$65&gt;=E1539), 0)), ""))</f>
        <v/>
      </c>
      <c r="M1539" s="45" t="str">
        <f t="shared" si="254"/>
        <v/>
      </c>
      <c r="N1539" s="97"/>
      <c r="O1539" s="52" t="str">
        <f t="shared" si="255"/>
        <v/>
      </c>
      <c r="P1539" s="53" t="str">
        <f>IF(OR($L1539="", $M1539=""), "", COUNTIFS($L$11:$L$2510, $L1539, $M$11:$M$2510, "&lt;"&amp;$M1539)+1+COUNTIFS($L$11:$L1539, $L1539, $M$11:$M1539, $M1539)-1)</f>
        <v/>
      </c>
      <c r="Q1539" s="97"/>
      <c r="R1539" s="57" t="str">
        <f t="array" ref="R1539">IF(OR($L1539="", $M1539=""), "", MIN(IF($L$11:$L$2510=$L1539, $M$11:$M$2510)))</f>
        <v/>
      </c>
      <c r="S1539" s="18" t="str">
        <f t="array" ref="S1539">IF(OR($L1539="", $M1539=""), "", AVERAGEIF($L$11:$L$2510, $L1539, $M$11:$M$2510))</f>
        <v/>
      </c>
      <c r="T1539" s="21" t="str">
        <f t="array" ref="T1539">IF(OR($L1539="", $M1539=""), "", MAX(IF($L$11:$L$2510=$L1539, $M$11:$M$2510)))</f>
        <v/>
      </c>
      <c r="U1539" s="97"/>
      <c r="W1539" s="26" t="str">
        <f t="shared" si="256"/>
        <v/>
      </c>
      <c r="X1539" s="26" t="str">
        <f t="shared" si="257"/>
        <v/>
      </c>
      <c r="Z1539" s="48" t="str">
        <f>IFERROR(INDEX('Standard Runs'!$E$11:$E$65, MATCH($L1539, 'Standard Runs'!$D$11:$D$65, 0)), "")</f>
        <v/>
      </c>
      <c r="AB1539" s="26" t="str">
        <f t="shared" si="258"/>
        <v/>
      </c>
      <c r="AC1539" s="26" t="str">
        <f t="shared" si="259"/>
        <v/>
      </c>
      <c r="AE1539" s="26" t="str">
        <f t="shared" si="260"/>
        <v/>
      </c>
      <c r="AG1539" s="26" t="str">
        <f>IF($D1539="", "", COUNTIF($D$11:$D$2510, "&gt;"&amp;$D1539)+1+COUNTIF($D$11:$D1539, $D1539)-1)</f>
        <v/>
      </c>
      <c r="AH1539" s="92" t="str">
        <f t="shared" si="261"/>
        <v/>
      </c>
      <c r="AJ1539" s="26" t="str">
        <f t="shared" si="262"/>
        <v/>
      </c>
      <c r="AK1539" s="26" t="str">
        <f t="shared" si="263"/>
        <v/>
      </c>
    </row>
    <row r="1540" spans="1:37" x14ac:dyDescent="0.25">
      <c r="A1540" s="97"/>
      <c r="B1540" s="26" t="str">
        <f t="shared" si="253"/>
        <v/>
      </c>
      <c r="C1540" s="97"/>
      <c r="D1540" s="123"/>
      <c r="E1540" s="124"/>
      <c r="F1540" s="125"/>
      <c r="G1540" s="97"/>
      <c r="H1540" s="24" t="str">
        <f>IF($E1540="", "", IFERROR(ROUND($E1540*INDEX('Intro &amp; Setup'!$BY$8:$BY$9, MATCH($E$8, 'Intro &amp; Setup'!$BX$8:$BX$9, 0)), 2), ""))</f>
        <v/>
      </c>
      <c r="I1540" s="18" t="str">
        <f>IF(OR($E1540="", $F1540=""), "", IF($E$8='Intro &amp; Setup'!$BX$9, $F1540/$E1540, IF($H$8='Intro &amp; Setup'!$BX$9, $F1540/$H1540, "")))</f>
        <v/>
      </c>
      <c r="J1540" s="21" t="str">
        <f>IF(OR($E1540="", $F1540=""), "", IF($E$8='Intro &amp; Setup'!$BX$8, $F1540/$E1540, IF($H$8='Intro &amp; Setup'!$BX$8, $F1540/$H1540, "")))</f>
        <v/>
      </c>
      <c r="K1540" s="97"/>
      <c r="L1540" s="42" t="str">
        <f t="array" ref="L1540">IF($W1540="", "", IFERROR(INDEX('Standard Runs'!$D$11:$D$65, MATCH(1, ('Standard Runs'!$F$11:$F$65&lt;=E1540)*('Standard Runs'!$G$11:$G$65&gt;=E1540), 0)), ""))</f>
        <v/>
      </c>
      <c r="M1540" s="45" t="str">
        <f t="shared" si="254"/>
        <v/>
      </c>
      <c r="N1540" s="97"/>
      <c r="O1540" s="52" t="str">
        <f t="shared" si="255"/>
        <v/>
      </c>
      <c r="P1540" s="53" t="str">
        <f>IF(OR($L1540="", $M1540=""), "", COUNTIFS($L$11:$L$2510, $L1540, $M$11:$M$2510, "&lt;"&amp;$M1540)+1+COUNTIFS($L$11:$L1540, $L1540, $M$11:$M1540, $M1540)-1)</f>
        <v/>
      </c>
      <c r="Q1540" s="97"/>
      <c r="R1540" s="57" t="str">
        <f t="array" ref="R1540">IF(OR($L1540="", $M1540=""), "", MIN(IF($L$11:$L$2510=$L1540, $M$11:$M$2510)))</f>
        <v/>
      </c>
      <c r="S1540" s="18" t="str">
        <f t="array" ref="S1540">IF(OR($L1540="", $M1540=""), "", AVERAGEIF($L$11:$L$2510, $L1540, $M$11:$M$2510))</f>
        <v/>
      </c>
      <c r="T1540" s="21" t="str">
        <f t="array" ref="T1540">IF(OR($L1540="", $M1540=""), "", MAX(IF($L$11:$L$2510=$L1540, $M$11:$M$2510)))</f>
        <v/>
      </c>
      <c r="U1540" s="97"/>
      <c r="W1540" s="26" t="str">
        <f t="shared" si="256"/>
        <v/>
      </c>
      <c r="X1540" s="26" t="str">
        <f t="shared" si="257"/>
        <v/>
      </c>
      <c r="Z1540" s="48" t="str">
        <f>IFERROR(INDEX('Standard Runs'!$E$11:$E$65, MATCH($L1540, 'Standard Runs'!$D$11:$D$65, 0)), "")</f>
        <v/>
      </c>
      <c r="AB1540" s="26" t="str">
        <f t="shared" si="258"/>
        <v/>
      </c>
      <c r="AC1540" s="26" t="str">
        <f t="shared" si="259"/>
        <v/>
      </c>
      <c r="AE1540" s="26" t="str">
        <f t="shared" si="260"/>
        <v/>
      </c>
      <c r="AG1540" s="26" t="str">
        <f>IF($D1540="", "", COUNTIF($D$11:$D$2510, "&gt;"&amp;$D1540)+1+COUNTIF($D$11:$D1540, $D1540)-1)</f>
        <v/>
      </c>
      <c r="AH1540" s="92" t="str">
        <f t="shared" si="261"/>
        <v/>
      </c>
      <c r="AJ1540" s="26" t="str">
        <f t="shared" si="262"/>
        <v/>
      </c>
      <c r="AK1540" s="26" t="str">
        <f t="shared" si="263"/>
        <v/>
      </c>
    </row>
    <row r="1541" spans="1:37" x14ac:dyDescent="0.25">
      <c r="A1541" s="97"/>
      <c r="B1541" s="26" t="str">
        <f t="shared" si="253"/>
        <v/>
      </c>
      <c r="C1541" s="97"/>
      <c r="D1541" s="123"/>
      <c r="E1541" s="124"/>
      <c r="F1541" s="125"/>
      <c r="G1541" s="97"/>
      <c r="H1541" s="24" t="str">
        <f>IF($E1541="", "", IFERROR(ROUND($E1541*INDEX('Intro &amp; Setup'!$BY$8:$BY$9, MATCH($E$8, 'Intro &amp; Setup'!$BX$8:$BX$9, 0)), 2), ""))</f>
        <v/>
      </c>
      <c r="I1541" s="18" t="str">
        <f>IF(OR($E1541="", $F1541=""), "", IF($E$8='Intro &amp; Setup'!$BX$9, $F1541/$E1541, IF($H$8='Intro &amp; Setup'!$BX$9, $F1541/$H1541, "")))</f>
        <v/>
      </c>
      <c r="J1541" s="21" t="str">
        <f>IF(OR($E1541="", $F1541=""), "", IF($E$8='Intro &amp; Setup'!$BX$8, $F1541/$E1541, IF($H$8='Intro &amp; Setup'!$BX$8, $F1541/$H1541, "")))</f>
        <v/>
      </c>
      <c r="K1541" s="97"/>
      <c r="L1541" s="42" t="str">
        <f t="array" ref="L1541">IF($W1541="", "", IFERROR(INDEX('Standard Runs'!$D$11:$D$65, MATCH(1, ('Standard Runs'!$F$11:$F$65&lt;=E1541)*('Standard Runs'!$G$11:$G$65&gt;=E1541), 0)), ""))</f>
        <v/>
      </c>
      <c r="M1541" s="45" t="str">
        <f t="shared" si="254"/>
        <v/>
      </c>
      <c r="N1541" s="97"/>
      <c r="O1541" s="52" t="str">
        <f t="shared" si="255"/>
        <v/>
      </c>
      <c r="P1541" s="53" t="str">
        <f>IF(OR($L1541="", $M1541=""), "", COUNTIFS($L$11:$L$2510, $L1541, $M$11:$M$2510, "&lt;"&amp;$M1541)+1+COUNTIFS($L$11:$L1541, $L1541, $M$11:$M1541, $M1541)-1)</f>
        <v/>
      </c>
      <c r="Q1541" s="97"/>
      <c r="R1541" s="57" t="str">
        <f t="array" ref="R1541">IF(OR($L1541="", $M1541=""), "", MIN(IF($L$11:$L$2510=$L1541, $M$11:$M$2510)))</f>
        <v/>
      </c>
      <c r="S1541" s="18" t="str">
        <f t="array" ref="S1541">IF(OR($L1541="", $M1541=""), "", AVERAGEIF($L$11:$L$2510, $L1541, $M$11:$M$2510))</f>
        <v/>
      </c>
      <c r="T1541" s="21" t="str">
        <f t="array" ref="T1541">IF(OR($L1541="", $M1541=""), "", MAX(IF($L$11:$L$2510=$L1541, $M$11:$M$2510)))</f>
        <v/>
      </c>
      <c r="U1541" s="97"/>
      <c r="W1541" s="26" t="str">
        <f t="shared" si="256"/>
        <v/>
      </c>
      <c r="X1541" s="26" t="str">
        <f t="shared" si="257"/>
        <v/>
      </c>
      <c r="Z1541" s="48" t="str">
        <f>IFERROR(INDEX('Standard Runs'!$E$11:$E$65, MATCH($L1541, 'Standard Runs'!$D$11:$D$65, 0)), "")</f>
        <v/>
      </c>
      <c r="AB1541" s="26" t="str">
        <f t="shared" si="258"/>
        <v/>
      </c>
      <c r="AC1541" s="26" t="str">
        <f t="shared" si="259"/>
        <v/>
      </c>
      <c r="AE1541" s="26" t="str">
        <f t="shared" si="260"/>
        <v/>
      </c>
      <c r="AG1541" s="26" t="str">
        <f>IF($D1541="", "", COUNTIF($D$11:$D$2510, "&gt;"&amp;$D1541)+1+COUNTIF($D$11:$D1541, $D1541)-1)</f>
        <v/>
      </c>
      <c r="AH1541" s="92" t="str">
        <f t="shared" si="261"/>
        <v/>
      </c>
      <c r="AJ1541" s="26" t="str">
        <f t="shared" si="262"/>
        <v/>
      </c>
      <c r="AK1541" s="26" t="str">
        <f t="shared" si="263"/>
        <v/>
      </c>
    </row>
    <row r="1542" spans="1:37" x14ac:dyDescent="0.25">
      <c r="A1542" s="97"/>
      <c r="B1542" s="26" t="str">
        <f t="shared" si="253"/>
        <v/>
      </c>
      <c r="C1542" s="97"/>
      <c r="D1542" s="123"/>
      <c r="E1542" s="124"/>
      <c r="F1542" s="125"/>
      <c r="G1542" s="97"/>
      <c r="H1542" s="24" t="str">
        <f>IF($E1542="", "", IFERROR(ROUND($E1542*INDEX('Intro &amp; Setup'!$BY$8:$BY$9, MATCH($E$8, 'Intro &amp; Setup'!$BX$8:$BX$9, 0)), 2), ""))</f>
        <v/>
      </c>
      <c r="I1542" s="18" t="str">
        <f>IF(OR($E1542="", $F1542=""), "", IF($E$8='Intro &amp; Setup'!$BX$9, $F1542/$E1542, IF($H$8='Intro &amp; Setup'!$BX$9, $F1542/$H1542, "")))</f>
        <v/>
      </c>
      <c r="J1542" s="21" t="str">
        <f>IF(OR($E1542="", $F1542=""), "", IF($E$8='Intro &amp; Setup'!$BX$8, $F1542/$E1542, IF($H$8='Intro &amp; Setup'!$BX$8, $F1542/$H1542, "")))</f>
        <v/>
      </c>
      <c r="K1542" s="97"/>
      <c r="L1542" s="42" t="str">
        <f t="array" ref="L1542">IF($W1542="", "", IFERROR(INDEX('Standard Runs'!$D$11:$D$65, MATCH(1, ('Standard Runs'!$F$11:$F$65&lt;=E1542)*('Standard Runs'!$G$11:$G$65&gt;=E1542), 0)), ""))</f>
        <v/>
      </c>
      <c r="M1542" s="45" t="str">
        <f t="shared" si="254"/>
        <v/>
      </c>
      <c r="N1542" s="97"/>
      <c r="O1542" s="52" t="str">
        <f t="shared" si="255"/>
        <v/>
      </c>
      <c r="P1542" s="53" t="str">
        <f>IF(OR($L1542="", $M1542=""), "", COUNTIFS($L$11:$L$2510, $L1542, $M$11:$M$2510, "&lt;"&amp;$M1542)+1+COUNTIFS($L$11:$L1542, $L1542, $M$11:$M1542, $M1542)-1)</f>
        <v/>
      </c>
      <c r="Q1542" s="97"/>
      <c r="R1542" s="57" t="str">
        <f t="array" ref="R1542">IF(OR($L1542="", $M1542=""), "", MIN(IF($L$11:$L$2510=$L1542, $M$11:$M$2510)))</f>
        <v/>
      </c>
      <c r="S1542" s="18" t="str">
        <f t="array" ref="S1542">IF(OR($L1542="", $M1542=""), "", AVERAGEIF($L$11:$L$2510, $L1542, $M$11:$M$2510))</f>
        <v/>
      </c>
      <c r="T1542" s="21" t="str">
        <f t="array" ref="T1542">IF(OR($L1542="", $M1542=""), "", MAX(IF($L$11:$L$2510=$L1542, $M$11:$M$2510)))</f>
        <v/>
      </c>
      <c r="U1542" s="97"/>
      <c r="W1542" s="26" t="str">
        <f t="shared" si="256"/>
        <v/>
      </c>
      <c r="X1542" s="26" t="str">
        <f t="shared" si="257"/>
        <v/>
      </c>
      <c r="Z1542" s="48" t="str">
        <f>IFERROR(INDEX('Standard Runs'!$E$11:$E$65, MATCH($L1542, 'Standard Runs'!$D$11:$D$65, 0)), "")</f>
        <v/>
      </c>
      <c r="AB1542" s="26" t="str">
        <f t="shared" si="258"/>
        <v/>
      </c>
      <c r="AC1542" s="26" t="str">
        <f t="shared" si="259"/>
        <v/>
      </c>
      <c r="AE1542" s="26" t="str">
        <f t="shared" si="260"/>
        <v/>
      </c>
      <c r="AG1542" s="26" t="str">
        <f>IF($D1542="", "", COUNTIF($D$11:$D$2510, "&gt;"&amp;$D1542)+1+COUNTIF($D$11:$D1542, $D1542)-1)</f>
        <v/>
      </c>
      <c r="AH1542" s="92" t="str">
        <f t="shared" si="261"/>
        <v/>
      </c>
      <c r="AJ1542" s="26" t="str">
        <f t="shared" si="262"/>
        <v/>
      </c>
      <c r="AK1542" s="26" t="str">
        <f t="shared" si="263"/>
        <v/>
      </c>
    </row>
    <row r="1543" spans="1:37" x14ac:dyDescent="0.25">
      <c r="A1543" s="97"/>
      <c r="B1543" s="26" t="str">
        <f t="shared" si="253"/>
        <v/>
      </c>
      <c r="C1543" s="97"/>
      <c r="D1543" s="123"/>
      <c r="E1543" s="124"/>
      <c r="F1543" s="125"/>
      <c r="G1543" s="97"/>
      <c r="H1543" s="24" t="str">
        <f>IF($E1543="", "", IFERROR(ROUND($E1543*INDEX('Intro &amp; Setup'!$BY$8:$BY$9, MATCH($E$8, 'Intro &amp; Setup'!$BX$8:$BX$9, 0)), 2), ""))</f>
        <v/>
      </c>
      <c r="I1543" s="18" t="str">
        <f>IF(OR($E1543="", $F1543=""), "", IF($E$8='Intro &amp; Setup'!$BX$9, $F1543/$E1543, IF($H$8='Intro &amp; Setup'!$BX$9, $F1543/$H1543, "")))</f>
        <v/>
      </c>
      <c r="J1543" s="21" t="str">
        <f>IF(OR($E1543="", $F1543=""), "", IF($E$8='Intro &amp; Setup'!$BX$8, $F1543/$E1543, IF($H$8='Intro &amp; Setup'!$BX$8, $F1543/$H1543, "")))</f>
        <v/>
      </c>
      <c r="K1543" s="97"/>
      <c r="L1543" s="42" t="str">
        <f t="array" ref="L1543">IF($W1543="", "", IFERROR(INDEX('Standard Runs'!$D$11:$D$65, MATCH(1, ('Standard Runs'!$F$11:$F$65&lt;=E1543)*('Standard Runs'!$G$11:$G$65&gt;=E1543), 0)), ""))</f>
        <v/>
      </c>
      <c r="M1543" s="45" t="str">
        <f t="shared" si="254"/>
        <v/>
      </c>
      <c r="N1543" s="97"/>
      <c r="O1543" s="52" t="str">
        <f t="shared" si="255"/>
        <v/>
      </c>
      <c r="P1543" s="53" t="str">
        <f>IF(OR($L1543="", $M1543=""), "", COUNTIFS($L$11:$L$2510, $L1543, $M$11:$M$2510, "&lt;"&amp;$M1543)+1+COUNTIFS($L$11:$L1543, $L1543, $M$11:$M1543, $M1543)-1)</f>
        <v/>
      </c>
      <c r="Q1543" s="97"/>
      <c r="R1543" s="57" t="str">
        <f t="array" ref="R1543">IF(OR($L1543="", $M1543=""), "", MIN(IF($L$11:$L$2510=$L1543, $M$11:$M$2510)))</f>
        <v/>
      </c>
      <c r="S1543" s="18" t="str">
        <f t="array" ref="S1543">IF(OR($L1543="", $M1543=""), "", AVERAGEIF($L$11:$L$2510, $L1543, $M$11:$M$2510))</f>
        <v/>
      </c>
      <c r="T1543" s="21" t="str">
        <f t="array" ref="T1543">IF(OR($L1543="", $M1543=""), "", MAX(IF($L$11:$L$2510=$L1543, $M$11:$M$2510)))</f>
        <v/>
      </c>
      <c r="U1543" s="97"/>
      <c r="W1543" s="26" t="str">
        <f t="shared" si="256"/>
        <v/>
      </c>
      <c r="X1543" s="26" t="str">
        <f t="shared" si="257"/>
        <v/>
      </c>
      <c r="Z1543" s="48" t="str">
        <f>IFERROR(INDEX('Standard Runs'!$E$11:$E$65, MATCH($L1543, 'Standard Runs'!$D$11:$D$65, 0)), "")</f>
        <v/>
      </c>
      <c r="AB1543" s="26" t="str">
        <f t="shared" si="258"/>
        <v/>
      </c>
      <c r="AC1543" s="26" t="str">
        <f t="shared" si="259"/>
        <v/>
      </c>
      <c r="AE1543" s="26" t="str">
        <f t="shared" si="260"/>
        <v/>
      </c>
      <c r="AG1543" s="26" t="str">
        <f>IF($D1543="", "", COUNTIF($D$11:$D$2510, "&gt;"&amp;$D1543)+1+COUNTIF($D$11:$D1543, $D1543)-1)</f>
        <v/>
      </c>
      <c r="AH1543" s="92" t="str">
        <f t="shared" si="261"/>
        <v/>
      </c>
      <c r="AJ1543" s="26" t="str">
        <f t="shared" si="262"/>
        <v/>
      </c>
      <c r="AK1543" s="26" t="str">
        <f t="shared" si="263"/>
        <v/>
      </c>
    </row>
    <row r="1544" spans="1:37" x14ac:dyDescent="0.25">
      <c r="A1544" s="97"/>
      <c r="B1544" s="26" t="str">
        <f t="shared" si="253"/>
        <v/>
      </c>
      <c r="C1544" s="97"/>
      <c r="D1544" s="123"/>
      <c r="E1544" s="124"/>
      <c r="F1544" s="125"/>
      <c r="G1544" s="97"/>
      <c r="H1544" s="24" t="str">
        <f>IF($E1544="", "", IFERROR(ROUND($E1544*INDEX('Intro &amp; Setup'!$BY$8:$BY$9, MATCH($E$8, 'Intro &amp; Setup'!$BX$8:$BX$9, 0)), 2), ""))</f>
        <v/>
      </c>
      <c r="I1544" s="18" t="str">
        <f>IF(OR($E1544="", $F1544=""), "", IF($E$8='Intro &amp; Setup'!$BX$9, $F1544/$E1544, IF($H$8='Intro &amp; Setup'!$BX$9, $F1544/$H1544, "")))</f>
        <v/>
      </c>
      <c r="J1544" s="21" t="str">
        <f>IF(OR($E1544="", $F1544=""), "", IF($E$8='Intro &amp; Setup'!$BX$8, $F1544/$E1544, IF($H$8='Intro &amp; Setup'!$BX$8, $F1544/$H1544, "")))</f>
        <v/>
      </c>
      <c r="K1544" s="97"/>
      <c r="L1544" s="42" t="str">
        <f t="array" ref="L1544">IF($W1544="", "", IFERROR(INDEX('Standard Runs'!$D$11:$D$65, MATCH(1, ('Standard Runs'!$F$11:$F$65&lt;=E1544)*('Standard Runs'!$G$11:$G$65&gt;=E1544), 0)), ""))</f>
        <v/>
      </c>
      <c r="M1544" s="45" t="str">
        <f t="shared" si="254"/>
        <v/>
      </c>
      <c r="N1544" s="97"/>
      <c r="O1544" s="52" t="str">
        <f t="shared" si="255"/>
        <v/>
      </c>
      <c r="P1544" s="53" t="str">
        <f>IF(OR($L1544="", $M1544=""), "", COUNTIFS($L$11:$L$2510, $L1544, $M$11:$M$2510, "&lt;"&amp;$M1544)+1+COUNTIFS($L$11:$L1544, $L1544, $M$11:$M1544, $M1544)-1)</f>
        <v/>
      </c>
      <c r="Q1544" s="97"/>
      <c r="R1544" s="57" t="str">
        <f t="array" ref="R1544">IF(OR($L1544="", $M1544=""), "", MIN(IF($L$11:$L$2510=$L1544, $M$11:$M$2510)))</f>
        <v/>
      </c>
      <c r="S1544" s="18" t="str">
        <f t="array" ref="S1544">IF(OR($L1544="", $M1544=""), "", AVERAGEIF($L$11:$L$2510, $L1544, $M$11:$M$2510))</f>
        <v/>
      </c>
      <c r="T1544" s="21" t="str">
        <f t="array" ref="T1544">IF(OR($L1544="", $M1544=""), "", MAX(IF($L$11:$L$2510=$L1544, $M$11:$M$2510)))</f>
        <v/>
      </c>
      <c r="U1544" s="97"/>
      <c r="W1544" s="26" t="str">
        <f t="shared" si="256"/>
        <v/>
      </c>
      <c r="X1544" s="26" t="str">
        <f t="shared" si="257"/>
        <v/>
      </c>
      <c r="Z1544" s="48" t="str">
        <f>IFERROR(INDEX('Standard Runs'!$E$11:$E$65, MATCH($L1544, 'Standard Runs'!$D$11:$D$65, 0)), "")</f>
        <v/>
      </c>
      <c r="AB1544" s="26" t="str">
        <f t="shared" si="258"/>
        <v/>
      </c>
      <c r="AC1544" s="26" t="str">
        <f t="shared" si="259"/>
        <v/>
      </c>
      <c r="AE1544" s="26" t="str">
        <f t="shared" si="260"/>
        <v/>
      </c>
      <c r="AG1544" s="26" t="str">
        <f>IF($D1544="", "", COUNTIF($D$11:$D$2510, "&gt;"&amp;$D1544)+1+COUNTIF($D$11:$D1544, $D1544)-1)</f>
        <v/>
      </c>
      <c r="AH1544" s="92" t="str">
        <f t="shared" si="261"/>
        <v/>
      </c>
      <c r="AJ1544" s="26" t="str">
        <f t="shared" si="262"/>
        <v/>
      </c>
      <c r="AK1544" s="26" t="str">
        <f t="shared" si="263"/>
        <v/>
      </c>
    </row>
    <row r="1545" spans="1:37" x14ac:dyDescent="0.25">
      <c r="A1545" s="97"/>
      <c r="B1545" s="26" t="str">
        <f t="shared" si="253"/>
        <v/>
      </c>
      <c r="C1545" s="97"/>
      <c r="D1545" s="123"/>
      <c r="E1545" s="124"/>
      <c r="F1545" s="125"/>
      <c r="G1545" s="97"/>
      <c r="H1545" s="24" t="str">
        <f>IF($E1545="", "", IFERROR(ROUND($E1545*INDEX('Intro &amp; Setup'!$BY$8:$BY$9, MATCH($E$8, 'Intro &amp; Setup'!$BX$8:$BX$9, 0)), 2), ""))</f>
        <v/>
      </c>
      <c r="I1545" s="18" t="str">
        <f>IF(OR($E1545="", $F1545=""), "", IF($E$8='Intro &amp; Setup'!$BX$9, $F1545/$E1545, IF($H$8='Intro &amp; Setup'!$BX$9, $F1545/$H1545, "")))</f>
        <v/>
      </c>
      <c r="J1545" s="21" t="str">
        <f>IF(OR($E1545="", $F1545=""), "", IF($E$8='Intro &amp; Setup'!$BX$8, $F1545/$E1545, IF($H$8='Intro &amp; Setup'!$BX$8, $F1545/$H1545, "")))</f>
        <v/>
      </c>
      <c r="K1545" s="97"/>
      <c r="L1545" s="42" t="str">
        <f t="array" ref="L1545">IF($W1545="", "", IFERROR(INDEX('Standard Runs'!$D$11:$D$65, MATCH(1, ('Standard Runs'!$F$11:$F$65&lt;=E1545)*('Standard Runs'!$G$11:$G$65&gt;=E1545), 0)), ""))</f>
        <v/>
      </c>
      <c r="M1545" s="45" t="str">
        <f t="shared" si="254"/>
        <v/>
      </c>
      <c r="N1545" s="97"/>
      <c r="O1545" s="52" t="str">
        <f t="shared" si="255"/>
        <v/>
      </c>
      <c r="P1545" s="53" t="str">
        <f>IF(OR($L1545="", $M1545=""), "", COUNTIFS($L$11:$L$2510, $L1545, $M$11:$M$2510, "&lt;"&amp;$M1545)+1+COUNTIFS($L$11:$L1545, $L1545, $M$11:$M1545, $M1545)-1)</f>
        <v/>
      </c>
      <c r="Q1545" s="97"/>
      <c r="R1545" s="57" t="str">
        <f t="array" ref="R1545">IF(OR($L1545="", $M1545=""), "", MIN(IF($L$11:$L$2510=$L1545, $M$11:$M$2510)))</f>
        <v/>
      </c>
      <c r="S1545" s="18" t="str">
        <f t="array" ref="S1545">IF(OR($L1545="", $M1545=""), "", AVERAGEIF($L$11:$L$2510, $L1545, $M$11:$M$2510))</f>
        <v/>
      </c>
      <c r="T1545" s="21" t="str">
        <f t="array" ref="T1545">IF(OR($L1545="", $M1545=""), "", MAX(IF($L$11:$L$2510=$L1545, $M$11:$M$2510)))</f>
        <v/>
      </c>
      <c r="U1545" s="97"/>
      <c r="W1545" s="26" t="str">
        <f t="shared" si="256"/>
        <v/>
      </c>
      <c r="X1545" s="26" t="str">
        <f t="shared" si="257"/>
        <v/>
      </c>
      <c r="Z1545" s="48" t="str">
        <f>IFERROR(INDEX('Standard Runs'!$E$11:$E$65, MATCH($L1545, 'Standard Runs'!$D$11:$D$65, 0)), "")</f>
        <v/>
      </c>
      <c r="AB1545" s="26" t="str">
        <f t="shared" si="258"/>
        <v/>
      </c>
      <c r="AC1545" s="26" t="str">
        <f t="shared" si="259"/>
        <v/>
      </c>
      <c r="AE1545" s="26" t="str">
        <f t="shared" si="260"/>
        <v/>
      </c>
      <c r="AG1545" s="26" t="str">
        <f>IF($D1545="", "", COUNTIF($D$11:$D$2510, "&gt;"&amp;$D1545)+1+COUNTIF($D$11:$D1545, $D1545)-1)</f>
        <v/>
      </c>
      <c r="AH1545" s="92" t="str">
        <f t="shared" si="261"/>
        <v/>
      </c>
      <c r="AJ1545" s="26" t="str">
        <f t="shared" si="262"/>
        <v/>
      </c>
      <c r="AK1545" s="26" t="str">
        <f t="shared" si="263"/>
        <v/>
      </c>
    </row>
    <row r="1546" spans="1:37" x14ac:dyDescent="0.25">
      <c r="A1546" s="97"/>
      <c r="B1546" s="26" t="str">
        <f t="shared" si="253"/>
        <v/>
      </c>
      <c r="C1546" s="97"/>
      <c r="D1546" s="123"/>
      <c r="E1546" s="124"/>
      <c r="F1546" s="125"/>
      <c r="G1546" s="97"/>
      <c r="H1546" s="24" t="str">
        <f>IF($E1546="", "", IFERROR(ROUND($E1546*INDEX('Intro &amp; Setup'!$BY$8:$BY$9, MATCH($E$8, 'Intro &amp; Setup'!$BX$8:$BX$9, 0)), 2), ""))</f>
        <v/>
      </c>
      <c r="I1546" s="18" t="str">
        <f>IF(OR($E1546="", $F1546=""), "", IF($E$8='Intro &amp; Setup'!$BX$9, $F1546/$E1546, IF($H$8='Intro &amp; Setup'!$BX$9, $F1546/$H1546, "")))</f>
        <v/>
      </c>
      <c r="J1546" s="21" t="str">
        <f>IF(OR($E1546="", $F1546=""), "", IF($E$8='Intro &amp; Setup'!$BX$8, $F1546/$E1546, IF($H$8='Intro &amp; Setup'!$BX$8, $F1546/$H1546, "")))</f>
        <v/>
      </c>
      <c r="K1546" s="97"/>
      <c r="L1546" s="42" t="str">
        <f t="array" ref="L1546">IF($W1546="", "", IFERROR(INDEX('Standard Runs'!$D$11:$D$65, MATCH(1, ('Standard Runs'!$F$11:$F$65&lt;=E1546)*('Standard Runs'!$G$11:$G$65&gt;=E1546), 0)), ""))</f>
        <v/>
      </c>
      <c r="M1546" s="45" t="str">
        <f t="shared" si="254"/>
        <v/>
      </c>
      <c r="N1546" s="97"/>
      <c r="O1546" s="52" t="str">
        <f t="shared" si="255"/>
        <v/>
      </c>
      <c r="P1546" s="53" t="str">
        <f>IF(OR($L1546="", $M1546=""), "", COUNTIFS($L$11:$L$2510, $L1546, $M$11:$M$2510, "&lt;"&amp;$M1546)+1+COUNTIFS($L$11:$L1546, $L1546, $M$11:$M1546, $M1546)-1)</f>
        <v/>
      </c>
      <c r="Q1546" s="97"/>
      <c r="R1546" s="57" t="str">
        <f t="array" ref="R1546">IF(OR($L1546="", $M1546=""), "", MIN(IF($L$11:$L$2510=$L1546, $M$11:$M$2510)))</f>
        <v/>
      </c>
      <c r="S1546" s="18" t="str">
        <f t="array" ref="S1546">IF(OR($L1546="", $M1546=""), "", AVERAGEIF($L$11:$L$2510, $L1546, $M$11:$M$2510))</f>
        <v/>
      </c>
      <c r="T1546" s="21" t="str">
        <f t="array" ref="T1546">IF(OR($L1546="", $M1546=""), "", MAX(IF($L$11:$L$2510=$L1546, $M$11:$M$2510)))</f>
        <v/>
      </c>
      <c r="U1546" s="97"/>
      <c r="W1546" s="26" t="str">
        <f t="shared" si="256"/>
        <v/>
      </c>
      <c r="X1546" s="26" t="str">
        <f t="shared" si="257"/>
        <v/>
      </c>
      <c r="Z1546" s="48" t="str">
        <f>IFERROR(INDEX('Standard Runs'!$E$11:$E$65, MATCH($L1546, 'Standard Runs'!$D$11:$D$65, 0)), "")</f>
        <v/>
      </c>
      <c r="AB1546" s="26" t="str">
        <f t="shared" si="258"/>
        <v/>
      </c>
      <c r="AC1546" s="26" t="str">
        <f t="shared" si="259"/>
        <v/>
      </c>
      <c r="AE1546" s="26" t="str">
        <f t="shared" si="260"/>
        <v/>
      </c>
      <c r="AG1546" s="26" t="str">
        <f>IF($D1546="", "", COUNTIF($D$11:$D$2510, "&gt;"&amp;$D1546)+1+COUNTIF($D$11:$D1546, $D1546)-1)</f>
        <v/>
      </c>
      <c r="AH1546" s="92" t="str">
        <f t="shared" si="261"/>
        <v/>
      </c>
      <c r="AJ1546" s="26" t="str">
        <f t="shared" si="262"/>
        <v/>
      </c>
      <c r="AK1546" s="26" t="str">
        <f t="shared" si="263"/>
        <v/>
      </c>
    </row>
    <row r="1547" spans="1:37" x14ac:dyDescent="0.25">
      <c r="A1547" s="97"/>
      <c r="B1547" s="26" t="str">
        <f t="shared" si="253"/>
        <v/>
      </c>
      <c r="C1547" s="97"/>
      <c r="D1547" s="123"/>
      <c r="E1547" s="124"/>
      <c r="F1547" s="125"/>
      <c r="G1547" s="97"/>
      <c r="H1547" s="24" t="str">
        <f>IF($E1547="", "", IFERROR(ROUND($E1547*INDEX('Intro &amp; Setup'!$BY$8:$BY$9, MATCH($E$8, 'Intro &amp; Setup'!$BX$8:$BX$9, 0)), 2), ""))</f>
        <v/>
      </c>
      <c r="I1547" s="18" t="str">
        <f>IF(OR($E1547="", $F1547=""), "", IF($E$8='Intro &amp; Setup'!$BX$9, $F1547/$E1547, IF($H$8='Intro &amp; Setup'!$BX$9, $F1547/$H1547, "")))</f>
        <v/>
      </c>
      <c r="J1547" s="21" t="str">
        <f>IF(OR($E1547="", $F1547=""), "", IF($E$8='Intro &amp; Setup'!$BX$8, $F1547/$E1547, IF($H$8='Intro &amp; Setup'!$BX$8, $F1547/$H1547, "")))</f>
        <v/>
      </c>
      <c r="K1547" s="97"/>
      <c r="L1547" s="42" t="str">
        <f t="array" ref="L1547">IF($W1547="", "", IFERROR(INDEX('Standard Runs'!$D$11:$D$65, MATCH(1, ('Standard Runs'!$F$11:$F$65&lt;=E1547)*('Standard Runs'!$G$11:$G$65&gt;=E1547), 0)), ""))</f>
        <v/>
      </c>
      <c r="M1547" s="45" t="str">
        <f t="shared" si="254"/>
        <v/>
      </c>
      <c r="N1547" s="97"/>
      <c r="O1547" s="52" t="str">
        <f t="shared" si="255"/>
        <v/>
      </c>
      <c r="P1547" s="53" t="str">
        <f>IF(OR($L1547="", $M1547=""), "", COUNTIFS($L$11:$L$2510, $L1547, $M$11:$M$2510, "&lt;"&amp;$M1547)+1+COUNTIFS($L$11:$L1547, $L1547, $M$11:$M1547, $M1547)-1)</f>
        <v/>
      </c>
      <c r="Q1547" s="97"/>
      <c r="R1547" s="57" t="str">
        <f t="array" ref="R1547">IF(OR($L1547="", $M1547=""), "", MIN(IF($L$11:$L$2510=$L1547, $M$11:$M$2510)))</f>
        <v/>
      </c>
      <c r="S1547" s="18" t="str">
        <f t="array" ref="S1547">IF(OR($L1547="", $M1547=""), "", AVERAGEIF($L$11:$L$2510, $L1547, $M$11:$M$2510))</f>
        <v/>
      </c>
      <c r="T1547" s="21" t="str">
        <f t="array" ref="T1547">IF(OR($L1547="", $M1547=""), "", MAX(IF($L$11:$L$2510=$L1547, $M$11:$M$2510)))</f>
        <v/>
      </c>
      <c r="U1547" s="97"/>
      <c r="W1547" s="26" t="str">
        <f t="shared" si="256"/>
        <v/>
      </c>
      <c r="X1547" s="26" t="str">
        <f t="shared" si="257"/>
        <v/>
      </c>
      <c r="Z1547" s="48" t="str">
        <f>IFERROR(INDEX('Standard Runs'!$E$11:$E$65, MATCH($L1547, 'Standard Runs'!$D$11:$D$65, 0)), "")</f>
        <v/>
      </c>
      <c r="AB1547" s="26" t="str">
        <f t="shared" si="258"/>
        <v/>
      </c>
      <c r="AC1547" s="26" t="str">
        <f t="shared" si="259"/>
        <v/>
      </c>
      <c r="AE1547" s="26" t="str">
        <f t="shared" si="260"/>
        <v/>
      </c>
      <c r="AG1547" s="26" t="str">
        <f>IF($D1547="", "", COUNTIF($D$11:$D$2510, "&gt;"&amp;$D1547)+1+COUNTIF($D$11:$D1547, $D1547)-1)</f>
        <v/>
      </c>
      <c r="AH1547" s="92" t="str">
        <f t="shared" si="261"/>
        <v/>
      </c>
      <c r="AJ1547" s="26" t="str">
        <f t="shared" si="262"/>
        <v/>
      </c>
      <c r="AK1547" s="26" t="str">
        <f t="shared" si="263"/>
        <v/>
      </c>
    </row>
    <row r="1548" spans="1:37" x14ac:dyDescent="0.25">
      <c r="A1548" s="97"/>
      <c r="B1548" s="26" t="str">
        <f t="shared" ref="B1548:B1611" si="264">IF($P1548="", "", IFERROR(INDEX($X$3:$X$5, MATCH($P1548, $Y$3:$Y$5, 0)), ""))</f>
        <v/>
      </c>
      <c r="C1548" s="97"/>
      <c r="D1548" s="123"/>
      <c r="E1548" s="124"/>
      <c r="F1548" s="125"/>
      <c r="G1548" s="97"/>
      <c r="H1548" s="24" t="str">
        <f>IF($E1548="", "", IFERROR(ROUND($E1548*INDEX('Intro &amp; Setup'!$BY$8:$BY$9, MATCH($E$8, 'Intro &amp; Setup'!$BX$8:$BX$9, 0)), 2), ""))</f>
        <v/>
      </c>
      <c r="I1548" s="18" t="str">
        <f>IF(OR($E1548="", $F1548=""), "", IF($E$8='Intro &amp; Setup'!$BX$9, $F1548/$E1548, IF($H$8='Intro &amp; Setup'!$BX$9, $F1548/$H1548, "")))</f>
        <v/>
      </c>
      <c r="J1548" s="21" t="str">
        <f>IF(OR($E1548="", $F1548=""), "", IF($E$8='Intro &amp; Setup'!$BX$8, $F1548/$E1548, IF($H$8='Intro &amp; Setup'!$BX$8, $F1548/$H1548, "")))</f>
        <v/>
      </c>
      <c r="K1548" s="97"/>
      <c r="L1548" s="42" t="str">
        <f t="array" ref="L1548">IF($W1548="", "", IFERROR(INDEX('Standard Runs'!$D$11:$D$65, MATCH(1, ('Standard Runs'!$F$11:$F$65&lt;=E1548)*('Standard Runs'!$G$11:$G$65&gt;=E1548), 0)), ""))</f>
        <v/>
      </c>
      <c r="M1548" s="45" t="str">
        <f t="shared" ref="M1548:M1611" si="265">IFERROR($F1548/$E1548*$Z1548, "")</f>
        <v/>
      </c>
      <c r="N1548" s="97"/>
      <c r="O1548" s="52" t="str">
        <f t="shared" ref="O1548:O1611" si="266">IF($L1548="", "", COUNTIF($L$11:$L$2510, $L1548))</f>
        <v/>
      </c>
      <c r="P1548" s="53" t="str">
        <f>IF(OR($L1548="", $M1548=""), "", COUNTIFS($L$11:$L$2510, $L1548, $M$11:$M$2510, "&lt;"&amp;$M1548)+1+COUNTIFS($L$11:$L1548, $L1548, $M$11:$M1548, $M1548)-1)</f>
        <v/>
      </c>
      <c r="Q1548" s="97"/>
      <c r="R1548" s="57" t="str">
        <f t="array" ref="R1548">IF(OR($L1548="", $M1548=""), "", MIN(IF($L$11:$L$2510=$L1548, $M$11:$M$2510)))</f>
        <v/>
      </c>
      <c r="S1548" s="18" t="str">
        <f t="array" ref="S1548">IF(OR($L1548="", $M1548=""), "", AVERAGEIF($L$11:$L$2510, $L1548, $M$11:$M$2510))</f>
        <v/>
      </c>
      <c r="T1548" s="21" t="str">
        <f t="array" ref="T1548">IF(OR($L1548="", $M1548=""), "", MAX(IF($L$11:$L$2510=$L1548, $M$11:$M$2510)))</f>
        <v/>
      </c>
      <c r="U1548" s="97"/>
      <c r="W1548" s="26" t="str">
        <f t="shared" ref="W1548:W1611" si="267">IF(AND($D1548="", $E1548="", $F1548=""), "", "X")</f>
        <v/>
      </c>
      <c r="X1548" s="26" t="str">
        <f t="shared" ref="X1548:X1611" si="268">IF($W1548="", "", IF($L1548="", "X", ""))</f>
        <v/>
      </c>
      <c r="Z1548" s="48" t="str">
        <f>IFERROR(INDEX('Standard Runs'!$E$11:$E$65, MATCH($L1548, 'Standard Runs'!$D$11:$D$65, 0)), "")</f>
        <v/>
      </c>
      <c r="AB1548" s="26" t="str">
        <f t="shared" ref="AB1548:AB1611" si="269">IF($B1548="", "", _xlfn.CONCAT($L1548, " - ", $P1548))</f>
        <v/>
      </c>
      <c r="AC1548" s="26" t="str">
        <f t="shared" ref="AC1548:AC1611" si="270">IF(COUNTIF($D1548:$F1548, "")=0, "X", "")</f>
        <v/>
      </c>
      <c r="AE1548" s="26" t="str">
        <f t="shared" ref="AE1548:AE1611" si="271">IF($P1548="", "", IF($P1548=1, _xlfn.CONCAT($L1548, " - ", $AE$7), IF($P1548=$O1548, _xlfn.CONCAT($L1548, " - ", $AE$8), "")))</f>
        <v/>
      </c>
      <c r="AG1548" s="26" t="str">
        <f>IF($D1548="", "", COUNTIF($D$11:$D$2510, "&gt;"&amp;$D1548)+1+COUNTIF($D$11:$D1548, $D1548)-1)</f>
        <v/>
      </c>
      <c r="AH1548" s="92" t="str">
        <f t="shared" ref="AH1548:AH1611" si="272">IF(OR($M1548="", $Z1548=""), "", $M1548/$Z1548)</f>
        <v/>
      </c>
      <c r="AJ1548" s="26" t="str">
        <f t="shared" ref="AJ1548:AJ1611" si="273">IF(OR($AJ$8="", $AG1548=""), "", IF($AJ$8=$L1548, $AG1548, ""))</f>
        <v/>
      </c>
      <c r="AK1548" s="26" t="str">
        <f t="shared" ref="AK1548:AK1611" si="274">IF($AJ1548="", "", COUNTIF($AJ$11:$AJ$2510, "&lt;"&amp;$AJ1548)+1)</f>
        <v/>
      </c>
    </row>
    <row r="1549" spans="1:37" x14ac:dyDescent="0.25">
      <c r="A1549" s="97"/>
      <c r="B1549" s="26" t="str">
        <f t="shared" si="264"/>
        <v/>
      </c>
      <c r="C1549" s="97"/>
      <c r="D1549" s="123"/>
      <c r="E1549" s="124"/>
      <c r="F1549" s="125"/>
      <c r="G1549" s="97"/>
      <c r="H1549" s="24" t="str">
        <f>IF($E1549="", "", IFERROR(ROUND($E1549*INDEX('Intro &amp; Setup'!$BY$8:$BY$9, MATCH($E$8, 'Intro &amp; Setup'!$BX$8:$BX$9, 0)), 2), ""))</f>
        <v/>
      </c>
      <c r="I1549" s="18" t="str">
        <f>IF(OR($E1549="", $F1549=""), "", IF($E$8='Intro &amp; Setup'!$BX$9, $F1549/$E1549, IF($H$8='Intro &amp; Setup'!$BX$9, $F1549/$H1549, "")))</f>
        <v/>
      </c>
      <c r="J1549" s="21" t="str">
        <f>IF(OR($E1549="", $F1549=""), "", IF($E$8='Intro &amp; Setup'!$BX$8, $F1549/$E1549, IF($H$8='Intro &amp; Setup'!$BX$8, $F1549/$H1549, "")))</f>
        <v/>
      </c>
      <c r="K1549" s="97"/>
      <c r="L1549" s="42" t="str">
        <f t="array" ref="L1549">IF($W1549="", "", IFERROR(INDEX('Standard Runs'!$D$11:$D$65, MATCH(1, ('Standard Runs'!$F$11:$F$65&lt;=E1549)*('Standard Runs'!$G$11:$G$65&gt;=E1549), 0)), ""))</f>
        <v/>
      </c>
      <c r="M1549" s="45" t="str">
        <f t="shared" si="265"/>
        <v/>
      </c>
      <c r="N1549" s="97"/>
      <c r="O1549" s="52" t="str">
        <f t="shared" si="266"/>
        <v/>
      </c>
      <c r="P1549" s="53" t="str">
        <f>IF(OR($L1549="", $M1549=""), "", COUNTIFS($L$11:$L$2510, $L1549, $M$11:$M$2510, "&lt;"&amp;$M1549)+1+COUNTIFS($L$11:$L1549, $L1549, $M$11:$M1549, $M1549)-1)</f>
        <v/>
      </c>
      <c r="Q1549" s="97"/>
      <c r="R1549" s="57" t="str">
        <f t="array" ref="R1549">IF(OR($L1549="", $M1549=""), "", MIN(IF($L$11:$L$2510=$L1549, $M$11:$M$2510)))</f>
        <v/>
      </c>
      <c r="S1549" s="18" t="str">
        <f t="array" ref="S1549">IF(OR($L1549="", $M1549=""), "", AVERAGEIF($L$11:$L$2510, $L1549, $M$11:$M$2510))</f>
        <v/>
      </c>
      <c r="T1549" s="21" t="str">
        <f t="array" ref="T1549">IF(OR($L1549="", $M1549=""), "", MAX(IF($L$11:$L$2510=$L1549, $M$11:$M$2510)))</f>
        <v/>
      </c>
      <c r="U1549" s="97"/>
      <c r="W1549" s="26" t="str">
        <f t="shared" si="267"/>
        <v/>
      </c>
      <c r="X1549" s="26" t="str">
        <f t="shared" si="268"/>
        <v/>
      </c>
      <c r="Z1549" s="48" t="str">
        <f>IFERROR(INDEX('Standard Runs'!$E$11:$E$65, MATCH($L1549, 'Standard Runs'!$D$11:$D$65, 0)), "")</f>
        <v/>
      </c>
      <c r="AB1549" s="26" t="str">
        <f t="shared" si="269"/>
        <v/>
      </c>
      <c r="AC1549" s="26" t="str">
        <f t="shared" si="270"/>
        <v/>
      </c>
      <c r="AE1549" s="26" t="str">
        <f t="shared" si="271"/>
        <v/>
      </c>
      <c r="AG1549" s="26" t="str">
        <f>IF($D1549="", "", COUNTIF($D$11:$D$2510, "&gt;"&amp;$D1549)+1+COUNTIF($D$11:$D1549, $D1549)-1)</f>
        <v/>
      </c>
      <c r="AH1549" s="92" t="str">
        <f t="shared" si="272"/>
        <v/>
      </c>
      <c r="AJ1549" s="26" t="str">
        <f t="shared" si="273"/>
        <v/>
      </c>
      <c r="AK1549" s="26" t="str">
        <f t="shared" si="274"/>
        <v/>
      </c>
    </row>
    <row r="1550" spans="1:37" x14ac:dyDescent="0.25">
      <c r="A1550" s="97"/>
      <c r="B1550" s="26" t="str">
        <f t="shared" si="264"/>
        <v/>
      </c>
      <c r="C1550" s="97"/>
      <c r="D1550" s="123"/>
      <c r="E1550" s="124"/>
      <c r="F1550" s="125"/>
      <c r="G1550" s="97"/>
      <c r="H1550" s="24" t="str">
        <f>IF($E1550="", "", IFERROR(ROUND($E1550*INDEX('Intro &amp; Setup'!$BY$8:$BY$9, MATCH($E$8, 'Intro &amp; Setup'!$BX$8:$BX$9, 0)), 2), ""))</f>
        <v/>
      </c>
      <c r="I1550" s="18" t="str">
        <f>IF(OR($E1550="", $F1550=""), "", IF($E$8='Intro &amp; Setup'!$BX$9, $F1550/$E1550, IF($H$8='Intro &amp; Setup'!$BX$9, $F1550/$H1550, "")))</f>
        <v/>
      </c>
      <c r="J1550" s="21" t="str">
        <f>IF(OR($E1550="", $F1550=""), "", IF($E$8='Intro &amp; Setup'!$BX$8, $F1550/$E1550, IF($H$8='Intro &amp; Setup'!$BX$8, $F1550/$H1550, "")))</f>
        <v/>
      </c>
      <c r="K1550" s="97"/>
      <c r="L1550" s="42" t="str">
        <f t="array" ref="L1550">IF($W1550="", "", IFERROR(INDEX('Standard Runs'!$D$11:$D$65, MATCH(1, ('Standard Runs'!$F$11:$F$65&lt;=E1550)*('Standard Runs'!$G$11:$G$65&gt;=E1550), 0)), ""))</f>
        <v/>
      </c>
      <c r="M1550" s="45" t="str">
        <f t="shared" si="265"/>
        <v/>
      </c>
      <c r="N1550" s="97"/>
      <c r="O1550" s="52" t="str">
        <f t="shared" si="266"/>
        <v/>
      </c>
      <c r="P1550" s="53" t="str">
        <f>IF(OR($L1550="", $M1550=""), "", COUNTIFS($L$11:$L$2510, $L1550, $M$11:$M$2510, "&lt;"&amp;$M1550)+1+COUNTIFS($L$11:$L1550, $L1550, $M$11:$M1550, $M1550)-1)</f>
        <v/>
      </c>
      <c r="Q1550" s="97"/>
      <c r="R1550" s="57" t="str">
        <f t="array" ref="R1550">IF(OR($L1550="", $M1550=""), "", MIN(IF($L$11:$L$2510=$L1550, $M$11:$M$2510)))</f>
        <v/>
      </c>
      <c r="S1550" s="18" t="str">
        <f t="array" ref="S1550">IF(OR($L1550="", $M1550=""), "", AVERAGEIF($L$11:$L$2510, $L1550, $M$11:$M$2510))</f>
        <v/>
      </c>
      <c r="T1550" s="21" t="str">
        <f t="array" ref="T1550">IF(OR($L1550="", $M1550=""), "", MAX(IF($L$11:$L$2510=$L1550, $M$11:$M$2510)))</f>
        <v/>
      </c>
      <c r="U1550" s="97"/>
      <c r="W1550" s="26" t="str">
        <f t="shared" si="267"/>
        <v/>
      </c>
      <c r="X1550" s="26" t="str">
        <f t="shared" si="268"/>
        <v/>
      </c>
      <c r="Z1550" s="48" t="str">
        <f>IFERROR(INDEX('Standard Runs'!$E$11:$E$65, MATCH($L1550, 'Standard Runs'!$D$11:$D$65, 0)), "")</f>
        <v/>
      </c>
      <c r="AB1550" s="26" t="str">
        <f t="shared" si="269"/>
        <v/>
      </c>
      <c r="AC1550" s="26" t="str">
        <f t="shared" si="270"/>
        <v/>
      </c>
      <c r="AE1550" s="26" t="str">
        <f t="shared" si="271"/>
        <v/>
      </c>
      <c r="AG1550" s="26" t="str">
        <f>IF($D1550="", "", COUNTIF($D$11:$D$2510, "&gt;"&amp;$D1550)+1+COUNTIF($D$11:$D1550, $D1550)-1)</f>
        <v/>
      </c>
      <c r="AH1550" s="92" t="str">
        <f t="shared" si="272"/>
        <v/>
      </c>
      <c r="AJ1550" s="26" t="str">
        <f t="shared" si="273"/>
        <v/>
      </c>
      <c r="AK1550" s="26" t="str">
        <f t="shared" si="274"/>
        <v/>
      </c>
    </row>
    <row r="1551" spans="1:37" x14ac:dyDescent="0.25">
      <c r="A1551" s="97"/>
      <c r="B1551" s="26" t="str">
        <f t="shared" si="264"/>
        <v/>
      </c>
      <c r="C1551" s="97"/>
      <c r="D1551" s="123"/>
      <c r="E1551" s="124"/>
      <c r="F1551" s="125"/>
      <c r="G1551" s="97"/>
      <c r="H1551" s="24" t="str">
        <f>IF($E1551="", "", IFERROR(ROUND($E1551*INDEX('Intro &amp; Setup'!$BY$8:$BY$9, MATCH($E$8, 'Intro &amp; Setup'!$BX$8:$BX$9, 0)), 2), ""))</f>
        <v/>
      </c>
      <c r="I1551" s="18" t="str">
        <f>IF(OR($E1551="", $F1551=""), "", IF($E$8='Intro &amp; Setup'!$BX$9, $F1551/$E1551, IF($H$8='Intro &amp; Setup'!$BX$9, $F1551/$H1551, "")))</f>
        <v/>
      </c>
      <c r="J1551" s="21" t="str">
        <f>IF(OR($E1551="", $F1551=""), "", IF($E$8='Intro &amp; Setup'!$BX$8, $F1551/$E1551, IF($H$8='Intro &amp; Setup'!$BX$8, $F1551/$H1551, "")))</f>
        <v/>
      </c>
      <c r="K1551" s="97"/>
      <c r="L1551" s="42" t="str">
        <f t="array" ref="L1551">IF($W1551="", "", IFERROR(INDEX('Standard Runs'!$D$11:$D$65, MATCH(1, ('Standard Runs'!$F$11:$F$65&lt;=E1551)*('Standard Runs'!$G$11:$G$65&gt;=E1551), 0)), ""))</f>
        <v/>
      </c>
      <c r="M1551" s="45" t="str">
        <f t="shared" si="265"/>
        <v/>
      </c>
      <c r="N1551" s="97"/>
      <c r="O1551" s="52" t="str">
        <f t="shared" si="266"/>
        <v/>
      </c>
      <c r="P1551" s="53" t="str">
        <f>IF(OR($L1551="", $M1551=""), "", COUNTIFS($L$11:$L$2510, $L1551, $M$11:$M$2510, "&lt;"&amp;$M1551)+1+COUNTIFS($L$11:$L1551, $L1551, $M$11:$M1551, $M1551)-1)</f>
        <v/>
      </c>
      <c r="Q1551" s="97"/>
      <c r="R1551" s="57" t="str">
        <f t="array" ref="R1551">IF(OR($L1551="", $M1551=""), "", MIN(IF($L$11:$L$2510=$L1551, $M$11:$M$2510)))</f>
        <v/>
      </c>
      <c r="S1551" s="18" t="str">
        <f t="array" ref="S1551">IF(OR($L1551="", $M1551=""), "", AVERAGEIF($L$11:$L$2510, $L1551, $M$11:$M$2510))</f>
        <v/>
      </c>
      <c r="T1551" s="21" t="str">
        <f t="array" ref="T1551">IF(OR($L1551="", $M1551=""), "", MAX(IF($L$11:$L$2510=$L1551, $M$11:$M$2510)))</f>
        <v/>
      </c>
      <c r="U1551" s="97"/>
      <c r="W1551" s="26" t="str">
        <f t="shared" si="267"/>
        <v/>
      </c>
      <c r="X1551" s="26" t="str">
        <f t="shared" si="268"/>
        <v/>
      </c>
      <c r="Z1551" s="48" t="str">
        <f>IFERROR(INDEX('Standard Runs'!$E$11:$E$65, MATCH($L1551, 'Standard Runs'!$D$11:$D$65, 0)), "")</f>
        <v/>
      </c>
      <c r="AB1551" s="26" t="str">
        <f t="shared" si="269"/>
        <v/>
      </c>
      <c r="AC1551" s="26" t="str">
        <f t="shared" si="270"/>
        <v/>
      </c>
      <c r="AE1551" s="26" t="str">
        <f t="shared" si="271"/>
        <v/>
      </c>
      <c r="AG1551" s="26" t="str">
        <f>IF($D1551="", "", COUNTIF($D$11:$D$2510, "&gt;"&amp;$D1551)+1+COUNTIF($D$11:$D1551, $D1551)-1)</f>
        <v/>
      </c>
      <c r="AH1551" s="92" t="str">
        <f t="shared" si="272"/>
        <v/>
      </c>
      <c r="AJ1551" s="26" t="str">
        <f t="shared" si="273"/>
        <v/>
      </c>
      <c r="AK1551" s="26" t="str">
        <f t="shared" si="274"/>
        <v/>
      </c>
    </row>
    <row r="1552" spans="1:37" x14ac:dyDescent="0.25">
      <c r="A1552" s="97"/>
      <c r="B1552" s="26" t="str">
        <f t="shared" si="264"/>
        <v/>
      </c>
      <c r="C1552" s="97"/>
      <c r="D1552" s="123"/>
      <c r="E1552" s="124"/>
      <c r="F1552" s="125"/>
      <c r="G1552" s="97"/>
      <c r="H1552" s="24" t="str">
        <f>IF($E1552="", "", IFERROR(ROUND($E1552*INDEX('Intro &amp; Setup'!$BY$8:$BY$9, MATCH($E$8, 'Intro &amp; Setup'!$BX$8:$BX$9, 0)), 2), ""))</f>
        <v/>
      </c>
      <c r="I1552" s="18" t="str">
        <f>IF(OR($E1552="", $F1552=""), "", IF($E$8='Intro &amp; Setup'!$BX$9, $F1552/$E1552, IF($H$8='Intro &amp; Setup'!$BX$9, $F1552/$H1552, "")))</f>
        <v/>
      </c>
      <c r="J1552" s="21" t="str">
        <f>IF(OR($E1552="", $F1552=""), "", IF($E$8='Intro &amp; Setup'!$BX$8, $F1552/$E1552, IF($H$8='Intro &amp; Setup'!$BX$8, $F1552/$H1552, "")))</f>
        <v/>
      </c>
      <c r="K1552" s="97"/>
      <c r="L1552" s="42" t="str">
        <f t="array" ref="L1552">IF($W1552="", "", IFERROR(INDEX('Standard Runs'!$D$11:$D$65, MATCH(1, ('Standard Runs'!$F$11:$F$65&lt;=E1552)*('Standard Runs'!$G$11:$G$65&gt;=E1552), 0)), ""))</f>
        <v/>
      </c>
      <c r="M1552" s="45" t="str">
        <f t="shared" si="265"/>
        <v/>
      </c>
      <c r="N1552" s="97"/>
      <c r="O1552" s="52" t="str">
        <f t="shared" si="266"/>
        <v/>
      </c>
      <c r="P1552" s="53" t="str">
        <f>IF(OR($L1552="", $M1552=""), "", COUNTIFS($L$11:$L$2510, $L1552, $M$11:$M$2510, "&lt;"&amp;$M1552)+1+COUNTIFS($L$11:$L1552, $L1552, $M$11:$M1552, $M1552)-1)</f>
        <v/>
      </c>
      <c r="Q1552" s="97"/>
      <c r="R1552" s="57" t="str">
        <f t="array" ref="R1552">IF(OR($L1552="", $M1552=""), "", MIN(IF($L$11:$L$2510=$L1552, $M$11:$M$2510)))</f>
        <v/>
      </c>
      <c r="S1552" s="18" t="str">
        <f t="array" ref="S1552">IF(OR($L1552="", $M1552=""), "", AVERAGEIF($L$11:$L$2510, $L1552, $M$11:$M$2510))</f>
        <v/>
      </c>
      <c r="T1552" s="21" t="str">
        <f t="array" ref="T1552">IF(OR($L1552="", $M1552=""), "", MAX(IF($L$11:$L$2510=$L1552, $M$11:$M$2510)))</f>
        <v/>
      </c>
      <c r="U1552" s="97"/>
      <c r="W1552" s="26" t="str">
        <f t="shared" si="267"/>
        <v/>
      </c>
      <c r="X1552" s="26" t="str">
        <f t="shared" si="268"/>
        <v/>
      </c>
      <c r="Z1552" s="48" t="str">
        <f>IFERROR(INDEX('Standard Runs'!$E$11:$E$65, MATCH($L1552, 'Standard Runs'!$D$11:$D$65, 0)), "")</f>
        <v/>
      </c>
      <c r="AB1552" s="26" t="str">
        <f t="shared" si="269"/>
        <v/>
      </c>
      <c r="AC1552" s="26" t="str">
        <f t="shared" si="270"/>
        <v/>
      </c>
      <c r="AE1552" s="26" t="str">
        <f t="shared" si="271"/>
        <v/>
      </c>
      <c r="AG1552" s="26" t="str">
        <f>IF($D1552="", "", COUNTIF($D$11:$D$2510, "&gt;"&amp;$D1552)+1+COUNTIF($D$11:$D1552, $D1552)-1)</f>
        <v/>
      </c>
      <c r="AH1552" s="92" t="str">
        <f t="shared" si="272"/>
        <v/>
      </c>
      <c r="AJ1552" s="26" t="str">
        <f t="shared" si="273"/>
        <v/>
      </c>
      <c r="AK1552" s="26" t="str">
        <f t="shared" si="274"/>
        <v/>
      </c>
    </row>
    <row r="1553" spans="1:37" x14ac:dyDescent="0.25">
      <c r="A1553" s="97"/>
      <c r="B1553" s="26" t="str">
        <f t="shared" si="264"/>
        <v/>
      </c>
      <c r="C1553" s="97"/>
      <c r="D1553" s="123"/>
      <c r="E1553" s="124"/>
      <c r="F1553" s="125"/>
      <c r="G1553" s="97"/>
      <c r="H1553" s="24" t="str">
        <f>IF($E1553="", "", IFERROR(ROUND($E1553*INDEX('Intro &amp; Setup'!$BY$8:$BY$9, MATCH($E$8, 'Intro &amp; Setup'!$BX$8:$BX$9, 0)), 2), ""))</f>
        <v/>
      </c>
      <c r="I1553" s="18" t="str">
        <f>IF(OR($E1553="", $F1553=""), "", IF($E$8='Intro &amp; Setup'!$BX$9, $F1553/$E1553, IF($H$8='Intro &amp; Setup'!$BX$9, $F1553/$H1553, "")))</f>
        <v/>
      </c>
      <c r="J1553" s="21" t="str">
        <f>IF(OR($E1553="", $F1553=""), "", IF($E$8='Intro &amp; Setup'!$BX$8, $F1553/$E1553, IF($H$8='Intro &amp; Setup'!$BX$8, $F1553/$H1553, "")))</f>
        <v/>
      </c>
      <c r="K1553" s="97"/>
      <c r="L1553" s="42" t="str">
        <f t="array" ref="L1553">IF($W1553="", "", IFERROR(INDEX('Standard Runs'!$D$11:$D$65, MATCH(1, ('Standard Runs'!$F$11:$F$65&lt;=E1553)*('Standard Runs'!$G$11:$G$65&gt;=E1553), 0)), ""))</f>
        <v/>
      </c>
      <c r="M1553" s="45" t="str">
        <f t="shared" si="265"/>
        <v/>
      </c>
      <c r="N1553" s="97"/>
      <c r="O1553" s="52" t="str">
        <f t="shared" si="266"/>
        <v/>
      </c>
      <c r="P1553" s="53" t="str">
        <f>IF(OR($L1553="", $M1553=""), "", COUNTIFS($L$11:$L$2510, $L1553, $M$11:$M$2510, "&lt;"&amp;$M1553)+1+COUNTIFS($L$11:$L1553, $L1553, $M$11:$M1553, $M1553)-1)</f>
        <v/>
      </c>
      <c r="Q1553" s="97"/>
      <c r="R1553" s="57" t="str">
        <f t="array" ref="R1553">IF(OR($L1553="", $M1553=""), "", MIN(IF($L$11:$L$2510=$L1553, $M$11:$M$2510)))</f>
        <v/>
      </c>
      <c r="S1553" s="18" t="str">
        <f t="array" ref="S1553">IF(OR($L1553="", $M1553=""), "", AVERAGEIF($L$11:$L$2510, $L1553, $M$11:$M$2510))</f>
        <v/>
      </c>
      <c r="T1553" s="21" t="str">
        <f t="array" ref="T1553">IF(OR($L1553="", $M1553=""), "", MAX(IF($L$11:$L$2510=$L1553, $M$11:$M$2510)))</f>
        <v/>
      </c>
      <c r="U1553" s="97"/>
      <c r="W1553" s="26" t="str">
        <f t="shared" si="267"/>
        <v/>
      </c>
      <c r="X1553" s="26" t="str">
        <f t="shared" si="268"/>
        <v/>
      </c>
      <c r="Z1553" s="48" t="str">
        <f>IFERROR(INDEX('Standard Runs'!$E$11:$E$65, MATCH($L1553, 'Standard Runs'!$D$11:$D$65, 0)), "")</f>
        <v/>
      </c>
      <c r="AB1553" s="26" t="str">
        <f t="shared" si="269"/>
        <v/>
      </c>
      <c r="AC1553" s="26" t="str">
        <f t="shared" si="270"/>
        <v/>
      </c>
      <c r="AE1553" s="26" t="str">
        <f t="shared" si="271"/>
        <v/>
      </c>
      <c r="AG1553" s="26" t="str">
        <f>IF($D1553="", "", COUNTIF($D$11:$D$2510, "&gt;"&amp;$D1553)+1+COUNTIF($D$11:$D1553, $D1553)-1)</f>
        <v/>
      </c>
      <c r="AH1553" s="92" t="str">
        <f t="shared" si="272"/>
        <v/>
      </c>
      <c r="AJ1553" s="26" t="str">
        <f t="shared" si="273"/>
        <v/>
      </c>
      <c r="AK1553" s="26" t="str">
        <f t="shared" si="274"/>
        <v/>
      </c>
    </row>
    <row r="1554" spans="1:37" x14ac:dyDescent="0.25">
      <c r="A1554" s="97"/>
      <c r="B1554" s="26" t="str">
        <f t="shared" si="264"/>
        <v/>
      </c>
      <c r="C1554" s="97"/>
      <c r="D1554" s="123"/>
      <c r="E1554" s="124"/>
      <c r="F1554" s="125"/>
      <c r="G1554" s="97"/>
      <c r="H1554" s="24" t="str">
        <f>IF($E1554="", "", IFERROR(ROUND($E1554*INDEX('Intro &amp; Setup'!$BY$8:$BY$9, MATCH($E$8, 'Intro &amp; Setup'!$BX$8:$BX$9, 0)), 2), ""))</f>
        <v/>
      </c>
      <c r="I1554" s="18" t="str">
        <f>IF(OR($E1554="", $F1554=""), "", IF($E$8='Intro &amp; Setup'!$BX$9, $F1554/$E1554, IF($H$8='Intro &amp; Setup'!$BX$9, $F1554/$H1554, "")))</f>
        <v/>
      </c>
      <c r="J1554" s="21" t="str">
        <f>IF(OR($E1554="", $F1554=""), "", IF($E$8='Intro &amp; Setup'!$BX$8, $F1554/$E1554, IF($H$8='Intro &amp; Setup'!$BX$8, $F1554/$H1554, "")))</f>
        <v/>
      </c>
      <c r="K1554" s="97"/>
      <c r="L1554" s="42" t="str">
        <f t="array" ref="L1554">IF($W1554="", "", IFERROR(INDEX('Standard Runs'!$D$11:$D$65, MATCH(1, ('Standard Runs'!$F$11:$F$65&lt;=E1554)*('Standard Runs'!$G$11:$G$65&gt;=E1554), 0)), ""))</f>
        <v/>
      </c>
      <c r="M1554" s="45" t="str">
        <f t="shared" si="265"/>
        <v/>
      </c>
      <c r="N1554" s="97"/>
      <c r="O1554" s="52" t="str">
        <f t="shared" si="266"/>
        <v/>
      </c>
      <c r="P1554" s="53" t="str">
        <f>IF(OR($L1554="", $M1554=""), "", COUNTIFS($L$11:$L$2510, $L1554, $M$11:$M$2510, "&lt;"&amp;$M1554)+1+COUNTIFS($L$11:$L1554, $L1554, $M$11:$M1554, $M1554)-1)</f>
        <v/>
      </c>
      <c r="Q1554" s="97"/>
      <c r="R1554" s="57" t="str">
        <f t="array" ref="R1554">IF(OR($L1554="", $M1554=""), "", MIN(IF($L$11:$L$2510=$L1554, $M$11:$M$2510)))</f>
        <v/>
      </c>
      <c r="S1554" s="18" t="str">
        <f t="array" ref="S1554">IF(OR($L1554="", $M1554=""), "", AVERAGEIF($L$11:$L$2510, $L1554, $M$11:$M$2510))</f>
        <v/>
      </c>
      <c r="T1554" s="21" t="str">
        <f t="array" ref="T1554">IF(OR($L1554="", $M1554=""), "", MAX(IF($L$11:$L$2510=$L1554, $M$11:$M$2510)))</f>
        <v/>
      </c>
      <c r="U1554" s="97"/>
      <c r="W1554" s="26" t="str">
        <f t="shared" si="267"/>
        <v/>
      </c>
      <c r="X1554" s="26" t="str">
        <f t="shared" si="268"/>
        <v/>
      </c>
      <c r="Z1554" s="48" t="str">
        <f>IFERROR(INDEX('Standard Runs'!$E$11:$E$65, MATCH($L1554, 'Standard Runs'!$D$11:$D$65, 0)), "")</f>
        <v/>
      </c>
      <c r="AB1554" s="26" t="str">
        <f t="shared" si="269"/>
        <v/>
      </c>
      <c r="AC1554" s="26" t="str">
        <f t="shared" si="270"/>
        <v/>
      </c>
      <c r="AE1554" s="26" t="str">
        <f t="shared" si="271"/>
        <v/>
      </c>
      <c r="AG1554" s="26" t="str">
        <f>IF($D1554="", "", COUNTIF($D$11:$D$2510, "&gt;"&amp;$D1554)+1+COUNTIF($D$11:$D1554, $D1554)-1)</f>
        <v/>
      </c>
      <c r="AH1554" s="92" t="str">
        <f t="shared" si="272"/>
        <v/>
      </c>
      <c r="AJ1554" s="26" t="str">
        <f t="shared" si="273"/>
        <v/>
      </c>
      <c r="AK1554" s="26" t="str">
        <f t="shared" si="274"/>
        <v/>
      </c>
    </row>
    <row r="1555" spans="1:37" x14ac:dyDescent="0.25">
      <c r="A1555" s="97"/>
      <c r="B1555" s="26" t="str">
        <f t="shared" si="264"/>
        <v/>
      </c>
      <c r="C1555" s="97"/>
      <c r="D1555" s="123"/>
      <c r="E1555" s="124"/>
      <c r="F1555" s="125"/>
      <c r="G1555" s="97"/>
      <c r="H1555" s="24" t="str">
        <f>IF($E1555="", "", IFERROR(ROUND($E1555*INDEX('Intro &amp; Setup'!$BY$8:$BY$9, MATCH($E$8, 'Intro &amp; Setup'!$BX$8:$BX$9, 0)), 2), ""))</f>
        <v/>
      </c>
      <c r="I1555" s="18" t="str">
        <f>IF(OR($E1555="", $F1555=""), "", IF($E$8='Intro &amp; Setup'!$BX$9, $F1555/$E1555, IF($H$8='Intro &amp; Setup'!$BX$9, $F1555/$H1555, "")))</f>
        <v/>
      </c>
      <c r="J1555" s="21" t="str">
        <f>IF(OR($E1555="", $F1555=""), "", IF($E$8='Intro &amp; Setup'!$BX$8, $F1555/$E1555, IF($H$8='Intro &amp; Setup'!$BX$8, $F1555/$H1555, "")))</f>
        <v/>
      </c>
      <c r="K1555" s="97"/>
      <c r="L1555" s="42" t="str">
        <f t="array" ref="L1555">IF($W1555="", "", IFERROR(INDEX('Standard Runs'!$D$11:$D$65, MATCH(1, ('Standard Runs'!$F$11:$F$65&lt;=E1555)*('Standard Runs'!$G$11:$G$65&gt;=E1555), 0)), ""))</f>
        <v/>
      </c>
      <c r="M1555" s="45" t="str">
        <f t="shared" si="265"/>
        <v/>
      </c>
      <c r="N1555" s="97"/>
      <c r="O1555" s="52" t="str">
        <f t="shared" si="266"/>
        <v/>
      </c>
      <c r="P1555" s="53" t="str">
        <f>IF(OR($L1555="", $M1555=""), "", COUNTIFS($L$11:$L$2510, $L1555, $M$11:$M$2510, "&lt;"&amp;$M1555)+1+COUNTIFS($L$11:$L1555, $L1555, $M$11:$M1555, $M1555)-1)</f>
        <v/>
      </c>
      <c r="Q1555" s="97"/>
      <c r="R1555" s="57" t="str">
        <f t="array" ref="R1555">IF(OR($L1555="", $M1555=""), "", MIN(IF($L$11:$L$2510=$L1555, $M$11:$M$2510)))</f>
        <v/>
      </c>
      <c r="S1555" s="18" t="str">
        <f t="array" ref="S1555">IF(OR($L1555="", $M1555=""), "", AVERAGEIF($L$11:$L$2510, $L1555, $M$11:$M$2510))</f>
        <v/>
      </c>
      <c r="T1555" s="21" t="str">
        <f t="array" ref="T1555">IF(OR($L1555="", $M1555=""), "", MAX(IF($L$11:$L$2510=$L1555, $M$11:$M$2510)))</f>
        <v/>
      </c>
      <c r="U1555" s="97"/>
      <c r="W1555" s="26" t="str">
        <f t="shared" si="267"/>
        <v/>
      </c>
      <c r="X1555" s="26" t="str">
        <f t="shared" si="268"/>
        <v/>
      </c>
      <c r="Z1555" s="48" t="str">
        <f>IFERROR(INDEX('Standard Runs'!$E$11:$E$65, MATCH($L1555, 'Standard Runs'!$D$11:$D$65, 0)), "")</f>
        <v/>
      </c>
      <c r="AB1555" s="26" t="str">
        <f t="shared" si="269"/>
        <v/>
      </c>
      <c r="AC1555" s="26" t="str">
        <f t="shared" si="270"/>
        <v/>
      </c>
      <c r="AE1555" s="26" t="str">
        <f t="shared" si="271"/>
        <v/>
      </c>
      <c r="AG1555" s="26" t="str">
        <f>IF($D1555="", "", COUNTIF($D$11:$D$2510, "&gt;"&amp;$D1555)+1+COUNTIF($D$11:$D1555, $D1555)-1)</f>
        <v/>
      </c>
      <c r="AH1555" s="92" t="str">
        <f t="shared" si="272"/>
        <v/>
      </c>
      <c r="AJ1555" s="26" t="str">
        <f t="shared" si="273"/>
        <v/>
      </c>
      <c r="AK1555" s="26" t="str">
        <f t="shared" si="274"/>
        <v/>
      </c>
    </row>
    <row r="1556" spans="1:37" x14ac:dyDescent="0.25">
      <c r="A1556" s="97"/>
      <c r="B1556" s="26" t="str">
        <f t="shared" si="264"/>
        <v/>
      </c>
      <c r="C1556" s="97"/>
      <c r="D1556" s="123"/>
      <c r="E1556" s="124"/>
      <c r="F1556" s="125"/>
      <c r="G1556" s="97"/>
      <c r="H1556" s="24" t="str">
        <f>IF($E1556="", "", IFERROR(ROUND($E1556*INDEX('Intro &amp; Setup'!$BY$8:$BY$9, MATCH($E$8, 'Intro &amp; Setup'!$BX$8:$BX$9, 0)), 2), ""))</f>
        <v/>
      </c>
      <c r="I1556" s="18" t="str">
        <f>IF(OR($E1556="", $F1556=""), "", IF($E$8='Intro &amp; Setup'!$BX$9, $F1556/$E1556, IF($H$8='Intro &amp; Setup'!$BX$9, $F1556/$H1556, "")))</f>
        <v/>
      </c>
      <c r="J1556" s="21" t="str">
        <f>IF(OR($E1556="", $F1556=""), "", IF($E$8='Intro &amp; Setup'!$BX$8, $F1556/$E1556, IF($H$8='Intro &amp; Setup'!$BX$8, $F1556/$H1556, "")))</f>
        <v/>
      </c>
      <c r="K1556" s="97"/>
      <c r="L1556" s="42" t="str">
        <f t="array" ref="L1556">IF($W1556="", "", IFERROR(INDEX('Standard Runs'!$D$11:$D$65, MATCH(1, ('Standard Runs'!$F$11:$F$65&lt;=E1556)*('Standard Runs'!$G$11:$G$65&gt;=E1556), 0)), ""))</f>
        <v/>
      </c>
      <c r="M1556" s="45" t="str">
        <f t="shared" si="265"/>
        <v/>
      </c>
      <c r="N1556" s="97"/>
      <c r="O1556" s="52" t="str">
        <f t="shared" si="266"/>
        <v/>
      </c>
      <c r="P1556" s="53" t="str">
        <f>IF(OR($L1556="", $M1556=""), "", COUNTIFS($L$11:$L$2510, $L1556, $M$11:$M$2510, "&lt;"&amp;$M1556)+1+COUNTIFS($L$11:$L1556, $L1556, $M$11:$M1556, $M1556)-1)</f>
        <v/>
      </c>
      <c r="Q1556" s="97"/>
      <c r="R1556" s="57" t="str">
        <f t="array" ref="R1556">IF(OR($L1556="", $M1556=""), "", MIN(IF($L$11:$L$2510=$L1556, $M$11:$M$2510)))</f>
        <v/>
      </c>
      <c r="S1556" s="18" t="str">
        <f t="array" ref="S1556">IF(OR($L1556="", $M1556=""), "", AVERAGEIF($L$11:$L$2510, $L1556, $M$11:$M$2510))</f>
        <v/>
      </c>
      <c r="T1556" s="21" t="str">
        <f t="array" ref="T1556">IF(OR($L1556="", $M1556=""), "", MAX(IF($L$11:$L$2510=$L1556, $M$11:$M$2510)))</f>
        <v/>
      </c>
      <c r="U1556" s="97"/>
      <c r="W1556" s="26" t="str">
        <f t="shared" si="267"/>
        <v/>
      </c>
      <c r="X1556" s="26" t="str">
        <f t="shared" si="268"/>
        <v/>
      </c>
      <c r="Z1556" s="48" t="str">
        <f>IFERROR(INDEX('Standard Runs'!$E$11:$E$65, MATCH($L1556, 'Standard Runs'!$D$11:$D$65, 0)), "")</f>
        <v/>
      </c>
      <c r="AB1556" s="26" t="str">
        <f t="shared" si="269"/>
        <v/>
      </c>
      <c r="AC1556" s="26" t="str">
        <f t="shared" si="270"/>
        <v/>
      </c>
      <c r="AE1556" s="26" t="str">
        <f t="shared" si="271"/>
        <v/>
      </c>
      <c r="AG1556" s="26" t="str">
        <f>IF($D1556="", "", COUNTIF($D$11:$D$2510, "&gt;"&amp;$D1556)+1+COUNTIF($D$11:$D1556, $D1556)-1)</f>
        <v/>
      </c>
      <c r="AH1556" s="92" t="str">
        <f t="shared" si="272"/>
        <v/>
      </c>
      <c r="AJ1556" s="26" t="str">
        <f t="shared" si="273"/>
        <v/>
      </c>
      <c r="AK1556" s="26" t="str">
        <f t="shared" si="274"/>
        <v/>
      </c>
    </row>
    <row r="1557" spans="1:37" x14ac:dyDescent="0.25">
      <c r="A1557" s="97"/>
      <c r="B1557" s="26" t="str">
        <f t="shared" si="264"/>
        <v/>
      </c>
      <c r="C1557" s="97"/>
      <c r="D1557" s="123"/>
      <c r="E1557" s="124"/>
      <c r="F1557" s="125"/>
      <c r="G1557" s="97"/>
      <c r="H1557" s="24" t="str">
        <f>IF($E1557="", "", IFERROR(ROUND($E1557*INDEX('Intro &amp; Setup'!$BY$8:$BY$9, MATCH($E$8, 'Intro &amp; Setup'!$BX$8:$BX$9, 0)), 2), ""))</f>
        <v/>
      </c>
      <c r="I1557" s="18" t="str">
        <f>IF(OR($E1557="", $F1557=""), "", IF($E$8='Intro &amp; Setup'!$BX$9, $F1557/$E1557, IF($H$8='Intro &amp; Setup'!$BX$9, $F1557/$H1557, "")))</f>
        <v/>
      </c>
      <c r="J1557" s="21" t="str">
        <f>IF(OR($E1557="", $F1557=""), "", IF($E$8='Intro &amp; Setup'!$BX$8, $F1557/$E1557, IF($H$8='Intro &amp; Setup'!$BX$8, $F1557/$H1557, "")))</f>
        <v/>
      </c>
      <c r="K1557" s="97"/>
      <c r="L1557" s="42" t="str">
        <f t="array" ref="L1557">IF($W1557="", "", IFERROR(INDEX('Standard Runs'!$D$11:$D$65, MATCH(1, ('Standard Runs'!$F$11:$F$65&lt;=E1557)*('Standard Runs'!$G$11:$G$65&gt;=E1557), 0)), ""))</f>
        <v/>
      </c>
      <c r="M1557" s="45" t="str">
        <f t="shared" si="265"/>
        <v/>
      </c>
      <c r="N1557" s="97"/>
      <c r="O1557" s="52" t="str">
        <f t="shared" si="266"/>
        <v/>
      </c>
      <c r="P1557" s="53" t="str">
        <f>IF(OR($L1557="", $M1557=""), "", COUNTIFS($L$11:$L$2510, $L1557, $M$11:$M$2510, "&lt;"&amp;$M1557)+1+COUNTIFS($L$11:$L1557, $L1557, $M$11:$M1557, $M1557)-1)</f>
        <v/>
      </c>
      <c r="Q1557" s="97"/>
      <c r="R1557" s="57" t="str">
        <f t="array" ref="R1557">IF(OR($L1557="", $M1557=""), "", MIN(IF($L$11:$L$2510=$L1557, $M$11:$M$2510)))</f>
        <v/>
      </c>
      <c r="S1557" s="18" t="str">
        <f t="array" ref="S1557">IF(OR($L1557="", $M1557=""), "", AVERAGEIF($L$11:$L$2510, $L1557, $M$11:$M$2510))</f>
        <v/>
      </c>
      <c r="T1557" s="21" t="str">
        <f t="array" ref="T1557">IF(OR($L1557="", $M1557=""), "", MAX(IF($L$11:$L$2510=$L1557, $M$11:$M$2510)))</f>
        <v/>
      </c>
      <c r="U1557" s="97"/>
      <c r="W1557" s="26" t="str">
        <f t="shared" si="267"/>
        <v/>
      </c>
      <c r="X1557" s="26" t="str">
        <f t="shared" si="268"/>
        <v/>
      </c>
      <c r="Z1557" s="48" t="str">
        <f>IFERROR(INDEX('Standard Runs'!$E$11:$E$65, MATCH($L1557, 'Standard Runs'!$D$11:$D$65, 0)), "")</f>
        <v/>
      </c>
      <c r="AB1557" s="26" t="str">
        <f t="shared" si="269"/>
        <v/>
      </c>
      <c r="AC1557" s="26" t="str">
        <f t="shared" si="270"/>
        <v/>
      </c>
      <c r="AE1557" s="26" t="str">
        <f t="shared" si="271"/>
        <v/>
      </c>
      <c r="AG1557" s="26" t="str">
        <f>IF($D1557="", "", COUNTIF($D$11:$D$2510, "&gt;"&amp;$D1557)+1+COUNTIF($D$11:$D1557, $D1557)-1)</f>
        <v/>
      </c>
      <c r="AH1557" s="92" t="str">
        <f t="shared" si="272"/>
        <v/>
      </c>
      <c r="AJ1557" s="26" t="str">
        <f t="shared" si="273"/>
        <v/>
      </c>
      <c r="AK1557" s="26" t="str">
        <f t="shared" si="274"/>
        <v/>
      </c>
    </row>
    <row r="1558" spans="1:37" x14ac:dyDescent="0.25">
      <c r="A1558" s="97"/>
      <c r="B1558" s="26" t="str">
        <f t="shared" si="264"/>
        <v/>
      </c>
      <c r="C1558" s="97"/>
      <c r="D1558" s="123"/>
      <c r="E1558" s="124"/>
      <c r="F1558" s="125"/>
      <c r="G1558" s="97"/>
      <c r="H1558" s="24" t="str">
        <f>IF($E1558="", "", IFERROR(ROUND($E1558*INDEX('Intro &amp; Setup'!$BY$8:$BY$9, MATCH($E$8, 'Intro &amp; Setup'!$BX$8:$BX$9, 0)), 2), ""))</f>
        <v/>
      </c>
      <c r="I1558" s="18" t="str">
        <f>IF(OR($E1558="", $F1558=""), "", IF($E$8='Intro &amp; Setup'!$BX$9, $F1558/$E1558, IF($H$8='Intro &amp; Setup'!$BX$9, $F1558/$H1558, "")))</f>
        <v/>
      </c>
      <c r="J1558" s="21" t="str">
        <f>IF(OR($E1558="", $F1558=""), "", IF($E$8='Intro &amp; Setup'!$BX$8, $F1558/$E1558, IF($H$8='Intro &amp; Setup'!$BX$8, $F1558/$H1558, "")))</f>
        <v/>
      </c>
      <c r="K1558" s="97"/>
      <c r="L1558" s="42" t="str">
        <f t="array" ref="L1558">IF($W1558="", "", IFERROR(INDEX('Standard Runs'!$D$11:$D$65, MATCH(1, ('Standard Runs'!$F$11:$F$65&lt;=E1558)*('Standard Runs'!$G$11:$G$65&gt;=E1558), 0)), ""))</f>
        <v/>
      </c>
      <c r="M1558" s="45" t="str">
        <f t="shared" si="265"/>
        <v/>
      </c>
      <c r="N1558" s="97"/>
      <c r="O1558" s="52" t="str">
        <f t="shared" si="266"/>
        <v/>
      </c>
      <c r="P1558" s="53" t="str">
        <f>IF(OR($L1558="", $M1558=""), "", COUNTIFS($L$11:$L$2510, $L1558, $M$11:$M$2510, "&lt;"&amp;$M1558)+1+COUNTIFS($L$11:$L1558, $L1558, $M$11:$M1558, $M1558)-1)</f>
        <v/>
      </c>
      <c r="Q1558" s="97"/>
      <c r="R1558" s="57" t="str">
        <f t="array" ref="R1558">IF(OR($L1558="", $M1558=""), "", MIN(IF($L$11:$L$2510=$L1558, $M$11:$M$2510)))</f>
        <v/>
      </c>
      <c r="S1558" s="18" t="str">
        <f t="array" ref="S1558">IF(OR($L1558="", $M1558=""), "", AVERAGEIF($L$11:$L$2510, $L1558, $M$11:$M$2510))</f>
        <v/>
      </c>
      <c r="T1558" s="21" t="str">
        <f t="array" ref="T1558">IF(OR($L1558="", $M1558=""), "", MAX(IF($L$11:$L$2510=$L1558, $M$11:$M$2510)))</f>
        <v/>
      </c>
      <c r="U1558" s="97"/>
      <c r="W1558" s="26" t="str">
        <f t="shared" si="267"/>
        <v/>
      </c>
      <c r="X1558" s="26" t="str">
        <f t="shared" si="268"/>
        <v/>
      </c>
      <c r="Z1558" s="48" t="str">
        <f>IFERROR(INDEX('Standard Runs'!$E$11:$E$65, MATCH($L1558, 'Standard Runs'!$D$11:$D$65, 0)), "")</f>
        <v/>
      </c>
      <c r="AB1558" s="26" t="str">
        <f t="shared" si="269"/>
        <v/>
      </c>
      <c r="AC1558" s="26" t="str">
        <f t="shared" si="270"/>
        <v/>
      </c>
      <c r="AE1558" s="26" t="str">
        <f t="shared" si="271"/>
        <v/>
      </c>
      <c r="AG1558" s="26" t="str">
        <f>IF($D1558="", "", COUNTIF($D$11:$D$2510, "&gt;"&amp;$D1558)+1+COUNTIF($D$11:$D1558, $D1558)-1)</f>
        <v/>
      </c>
      <c r="AH1558" s="92" t="str">
        <f t="shared" si="272"/>
        <v/>
      </c>
      <c r="AJ1558" s="26" t="str">
        <f t="shared" si="273"/>
        <v/>
      </c>
      <c r="AK1558" s="26" t="str">
        <f t="shared" si="274"/>
        <v/>
      </c>
    </row>
    <row r="1559" spans="1:37" x14ac:dyDescent="0.25">
      <c r="A1559" s="97"/>
      <c r="B1559" s="26" t="str">
        <f t="shared" si="264"/>
        <v/>
      </c>
      <c r="C1559" s="97"/>
      <c r="D1559" s="123"/>
      <c r="E1559" s="124"/>
      <c r="F1559" s="125"/>
      <c r="G1559" s="97"/>
      <c r="H1559" s="24" t="str">
        <f>IF($E1559="", "", IFERROR(ROUND($E1559*INDEX('Intro &amp; Setup'!$BY$8:$BY$9, MATCH($E$8, 'Intro &amp; Setup'!$BX$8:$BX$9, 0)), 2), ""))</f>
        <v/>
      </c>
      <c r="I1559" s="18" t="str">
        <f>IF(OR($E1559="", $F1559=""), "", IF($E$8='Intro &amp; Setup'!$BX$9, $F1559/$E1559, IF($H$8='Intro &amp; Setup'!$BX$9, $F1559/$H1559, "")))</f>
        <v/>
      </c>
      <c r="J1559" s="21" t="str">
        <f>IF(OR($E1559="", $F1559=""), "", IF($E$8='Intro &amp; Setup'!$BX$8, $F1559/$E1559, IF($H$8='Intro &amp; Setup'!$BX$8, $F1559/$H1559, "")))</f>
        <v/>
      </c>
      <c r="K1559" s="97"/>
      <c r="L1559" s="42" t="str">
        <f t="array" ref="L1559">IF($W1559="", "", IFERROR(INDEX('Standard Runs'!$D$11:$D$65, MATCH(1, ('Standard Runs'!$F$11:$F$65&lt;=E1559)*('Standard Runs'!$G$11:$G$65&gt;=E1559), 0)), ""))</f>
        <v/>
      </c>
      <c r="M1559" s="45" t="str">
        <f t="shared" si="265"/>
        <v/>
      </c>
      <c r="N1559" s="97"/>
      <c r="O1559" s="52" t="str">
        <f t="shared" si="266"/>
        <v/>
      </c>
      <c r="P1559" s="53" t="str">
        <f>IF(OR($L1559="", $M1559=""), "", COUNTIFS($L$11:$L$2510, $L1559, $M$11:$M$2510, "&lt;"&amp;$M1559)+1+COUNTIFS($L$11:$L1559, $L1559, $M$11:$M1559, $M1559)-1)</f>
        <v/>
      </c>
      <c r="Q1559" s="97"/>
      <c r="R1559" s="57" t="str">
        <f t="array" ref="R1559">IF(OR($L1559="", $M1559=""), "", MIN(IF($L$11:$L$2510=$L1559, $M$11:$M$2510)))</f>
        <v/>
      </c>
      <c r="S1559" s="18" t="str">
        <f t="array" ref="S1559">IF(OR($L1559="", $M1559=""), "", AVERAGEIF($L$11:$L$2510, $L1559, $M$11:$M$2510))</f>
        <v/>
      </c>
      <c r="T1559" s="21" t="str">
        <f t="array" ref="T1559">IF(OR($L1559="", $M1559=""), "", MAX(IF($L$11:$L$2510=$L1559, $M$11:$M$2510)))</f>
        <v/>
      </c>
      <c r="U1559" s="97"/>
      <c r="W1559" s="26" t="str">
        <f t="shared" si="267"/>
        <v/>
      </c>
      <c r="X1559" s="26" t="str">
        <f t="shared" si="268"/>
        <v/>
      </c>
      <c r="Z1559" s="48" t="str">
        <f>IFERROR(INDEX('Standard Runs'!$E$11:$E$65, MATCH($L1559, 'Standard Runs'!$D$11:$D$65, 0)), "")</f>
        <v/>
      </c>
      <c r="AB1559" s="26" t="str">
        <f t="shared" si="269"/>
        <v/>
      </c>
      <c r="AC1559" s="26" t="str">
        <f t="shared" si="270"/>
        <v/>
      </c>
      <c r="AE1559" s="26" t="str">
        <f t="shared" si="271"/>
        <v/>
      </c>
      <c r="AG1559" s="26" t="str">
        <f>IF($D1559="", "", COUNTIF($D$11:$D$2510, "&gt;"&amp;$D1559)+1+COUNTIF($D$11:$D1559, $D1559)-1)</f>
        <v/>
      </c>
      <c r="AH1559" s="92" t="str">
        <f t="shared" si="272"/>
        <v/>
      </c>
      <c r="AJ1559" s="26" t="str">
        <f t="shared" si="273"/>
        <v/>
      </c>
      <c r="AK1559" s="26" t="str">
        <f t="shared" si="274"/>
        <v/>
      </c>
    </row>
    <row r="1560" spans="1:37" x14ac:dyDescent="0.25">
      <c r="A1560" s="97"/>
      <c r="B1560" s="26" t="str">
        <f t="shared" si="264"/>
        <v/>
      </c>
      <c r="C1560" s="97"/>
      <c r="D1560" s="123"/>
      <c r="E1560" s="124"/>
      <c r="F1560" s="125"/>
      <c r="G1560" s="97"/>
      <c r="H1560" s="24" t="str">
        <f>IF($E1560="", "", IFERROR(ROUND($E1560*INDEX('Intro &amp; Setup'!$BY$8:$BY$9, MATCH($E$8, 'Intro &amp; Setup'!$BX$8:$BX$9, 0)), 2), ""))</f>
        <v/>
      </c>
      <c r="I1560" s="18" t="str">
        <f>IF(OR($E1560="", $F1560=""), "", IF($E$8='Intro &amp; Setup'!$BX$9, $F1560/$E1560, IF($H$8='Intro &amp; Setup'!$BX$9, $F1560/$H1560, "")))</f>
        <v/>
      </c>
      <c r="J1560" s="21" t="str">
        <f>IF(OR($E1560="", $F1560=""), "", IF($E$8='Intro &amp; Setup'!$BX$8, $F1560/$E1560, IF($H$8='Intro &amp; Setup'!$BX$8, $F1560/$H1560, "")))</f>
        <v/>
      </c>
      <c r="K1560" s="97"/>
      <c r="L1560" s="42" t="str">
        <f t="array" ref="L1560">IF($W1560="", "", IFERROR(INDEX('Standard Runs'!$D$11:$D$65, MATCH(1, ('Standard Runs'!$F$11:$F$65&lt;=E1560)*('Standard Runs'!$G$11:$G$65&gt;=E1560), 0)), ""))</f>
        <v/>
      </c>
      <c r="M1560" s="45" t="str">
        <f t="shared" si="265"/>
        <v/>
      </c>
      <c r="N1560" s="97"/>
      <c r="O1560" s="52" t="str">
        <f t="shared" si="266"/>
        <v/>
      </c>
      <c r="P1560" s="53" t="str">
        <f>IF(OR($L1560="", $M1560=""), "", COUNTIFS($L$11:$L$2510, $L1560, $M$11:$M$2510, "&lt;"&amp;$M1560)+1+COUNTIFS($L$11:$L1560, $L1560, $M$11:$M1560, $M1560)-1)</f>
        <v/>
      </c>
      <c r="Q1560" s="97"/>
      <c r="R1560" s="57" t="str">
        <f t="array" ref="R1560">IF(OR($L1560="", $M1560=""), "", MIN(IF($L$11:$L$2510=$L1560, $M$11:$M$2510)))</f>
        <v/>
      </c>
      <c r="S1560" s="18" t="str">
        <f t="array" ref="S1560">IF(OR($L1560="", $M1560=""), "", AVERAGEIF($L$11:$L$2510, $L1560, $M$11:$M$2510))</f>
        <v/>
      </c>
      <c r="T1560" s="21" t="str">
        <f t="array" ref="T1560">IF(OR($L1560="", $M1560=""), "", MAX(IF($L$11:$L$2510=$L1560, $M$11:$M$2510)))</f>
        <v/>
      </c>
      <c r="U1560" s="97"/>
      <c r="W1560" s="26" t="str">
        <f t="shared" si="267"/>
        <v/>
      </c>
      <c r="X1560" s="26" t="str">
        <f t="shared" si="268"/>
        <v/>
      </c>
      <c r="Z1560" s="48" t="str">
        <f>IFERROR(INDEX('Standard Runs'!$E$11:$E$65, MATCH($L1560, 'Standard Runs'!$D$11:$D$65, 0)), "")</f>
        <v/>
      </c>
      <c r="AB1560" s="26" t="str">
        <f t="shared" si="269"/>
        <v/>
      </c>
      <c r="AC1560" s="26" t="str">
        <f t="shared" si="270"/>
        <v/>
      </c>
      <c r="AE1560" s="26" t="str">
        <f t="shared" si="271"/>
        <v/>
      </c>
      <c r="AG1560" s="26" t="str">
        <f>IF($D1560="", "", COUNTIF($D$11:$D$2510, "&gt;"&amp;$D1560)+1+COUNTIF($D$11:$D1560, $D1560)-1)</f>
        <v/>
      </c>
      <c r="AH1560" s="92" t="str">
        <f t="shared" si="272"/>
        <v/>
      </c>
      <c r="AJ1560" s="26" t="str">
        <f t="shared" si="273"/>
        <v/>
      </c>
      <c r="AK1560" s="26" t="str">
        <f t="shared" si="274"/>
        <v/>
      </c>
    </row>
    <row r="1561" spans="1:37" x14ac:dyDescent="0.25">
      <c r="A1561" s="97"/>
      <c r="B1561" s="26" t="str">
        <f t="shared" si="264"/>
        <v/>
      </c>
      <c r="C1561" s="97"/>
      <c r="D1561" s="123"/>
      <c r="E1561" s="124"/>
      <c r="F1561" s="125"/>
      <c r="G1561" s="97"/>
      <c r="H1561" s="24" t="str">
        <f>IF($E1561="", "", IFERROR(ROUND($E1561*INDEX('Intro &amp; Setup'!$BY$8:$BY$9, MATCH($E$8, 'Intro &amp; Setup'!$BX$8:$BX$9, 0)), 2), ""))</f>
        <v/>
      </c>
      <c r="I1561" s="18" t="str">
        <f>IF(OR($E1561="", $F1561=""), "", IF($E$8='Intro &amp; Setup'!$BX$9, $F1561/$E1561, IF($H$8='Intro &amp; Setup'!$BX$9, $F1561/$H1561, "")))</f>
        <v/>
      </c>
      <c r="J1561" s="21" t="str">
        <f>IF(OR($E1561="", $F1561=""), "", IF($E$8='Intro &amp; Setup'!$BX$8, $F1561/$E1561, IF($H$8='Intro &amp; Setup'!$BX$8, $F1561/$H1561, "")))</f>
        <v/>
      </c>
      <c r="K1561" s="97"/>
      <c r="L1561" s="42" t="str">
        <f t="array" ref="L1561">IF($W1561="", "", IFERROR(INDEX('Standard Runs'!$D$11:$D$65, MATCH(1, ('Standard Runs'!$F$11:$F$65&lt;=E1561)*('Standard Runs'!$G$11:$G$65&gt;=E1561), 0)), ""))</f>
        <v/>
      </c>
      <c r="M1561" s="45" t="str">
        <f t="shared" si="265"/>
        <v/>
      </c>
      <c r="N1561" s="97"/>
      <c r="O1561" s="52" t="str">
        <f t="shared" si="266"/>
        <v/>
      </c>
      <c r="P1561" s="53" t="str">
        <f>IF(OR($L1561="", $M1561=""), "", COUNTIFS($L$11:$L$2510, $L1561, $M$11:$M$2510, "&lt;"&amp;$M1561)+1+COUNTIFS($L$11:$L1561, $L1561, $M$11:$M1561, $M1561)-1)</f>
        <v/>
      </c>
      <c r="Q1561" s="97"/>
      <c r="R1561" s="57" t="str">
        <f t="array" ref="R1561">IF(OR($L1561="", $M1561=""), "", MIN(IF($L$11:$L$2510=$L1561, $M$11:$M$2510)))</f>
        <v/>
      </c>
      <c r="S1561" s="18" t="str">
        <f t="array" ref="S1561">IF(OR($L1561="", $M1561=""), "", AVERAGEIF($L$11:$L$2510, $L1561, $M$11:$M$2510))</f>
        <v/>
      </c>
      <c r="T1561" s="21" t="str">
        <f t="array" ref="T1561">IF(OR($L1561="", $M1561=""), "", MAX(IF($L$11:$L$2510=$L1561, $M$11:$M$2510)))</f>
        <v/>
      </c>
      <c r="U1561" s="97"/>
      <c r="W1561" s="26" t="str">
        <f t="shared" si="267"/>
        <v/>
      </c>
      <c r="X1561" s="26" t="str">
        <f t="shared" si="268"/>
        <v/>
      </c>
      <c r="Z1561" s="48" t="str">
        <f>IFERROR(INDEX('Standard Runs'!$E$11:$E$65, MATCH($L1561, 'Standard Runs'!$D$11:$D$65, 0)), "")</f>
        <v/>
      </c>
      <c r="AB1561" s="26" t="str">
        <f t="shared" si="269"/>
        <v/>
      </c>
      <c r="AC1561" s="26" t="str">
        <f t="shared" si="270"/>
        <v/>
      </c>
      <c r="AE1561" s="26" t="str">
        <f t="shared" si="271"/>
        <v/>
      </c>
      <c r="AG1561" s="26" t="str">
        <f>IF($D1561="", "", COUNTIF($D$11:$D$2510, "&gt;"&amp;$D1561)+1+COUNTIF($D$11:$D1561, $D1561)-1)</f>
        <v/>
      </c>
      <c r="AH1561" s="92" t="str">
        <f t="shared" si="272"/>
        <v/>
      </c>
      <c r="AJ1561" s="26" t="str">
        <f t="shared" si="273"/>
        <v/>
      </c>
      <c r="AK1561" s="26" t="str">
        <f t="shared" si="274"/>
        <v/>
      </c>
    </row>
    <row r="1562" spans="1:37" x14ac:dyDescent="0.25">
      <c r="A1562" s="97"/>
      <c r="B1562" s="26" t="str">
        <f t="shared" si="264"/>
        <v/>
      </c>
      <c r="C1562" s="97"/>
      <c r="D1562" s="123"/>
      <c r="E1562" s="124"/>
      <c r="F1562" s="125"/>
      <c r="G1562" s="97"/>
      <c r="H1562" s="24" t="str">
        <f>IF($E1562="", "", IFERROR(ROUND($E1562*INDEX('Intro &amp; Setup'!$BY$8:$BY$9, MATCH($E$8, 'Intro &amp; Setup'!$BX$8:$BX$9, 0)), 2), ""))</f>
        <v/>
      </c>
      <c r="I1562" s="18" t="str">
        <f>IF(OR($E1562="", $F1562=""), "", IF($E$8='Intro &amp; Setup'!$BX$9, $F1562/$E1562, IF($H$8='Intro &amp; Setup'!$BX$9, $F1562/$H1562, "")))</f>
        <v/>
      </c>
      <c r="J1562" s="21" t="str">
        <f>IF(OR($E1562="", $F1562=""), "", IF($E$8='Intro &amp; Setup'!$BX$8, $F1562/$E1562, IF($H$8='Intro &amp; Setup'!$BX$8, $F1562/$H1562, "")))</f>
        <v/>
      </c>
      <c r="K1562" s="97"/>
      <c r="L1562" s="42" t="str">
        <f t="array" ref="L1562">IF($W1562="", "", IFERROR(INDEX('Standard Runs'!$D$11:$D$65, MATCH(1, ('Standard Runs'!$F$11:$F$65&lt;=E1562)*('Standard Runs'!$G$11:$G$65&gt;=E1562), 0)), ""))</f>
        <v/>
      </c>
      <c r="M1562" s="45" t="str">
        <f t="shared" si="265"/>
        <v/>
      </c>
      <c r="N1562" s="97"/>
      <c r="O1562" s="52" t="str">
        <f t="shared" si="266"/>
        <v/>
      </c>
      <c r="P1562" s="53" t="str">
        <f>IF(OR($L1562="", $M1562=""), "", COUNTIFS($L$11:$L$2510, $L1562, $M$11:$M$2510, "&lt;"&amp;$M1562)+1+COUNTIFS($L$11:$L1562, $L1562, $M$11:$M1562, $M1562)-1)</f>
        <v/>
      </c>
      <c r="Q1562" s="97"/>
      <c r="R1562" s="57" t="str">
        <f t="array" ref="R1562">IF(OR($L1562="", $M1562=""), "", MIN(IF($L$11:$L$2510=$L1562, $M$11:$M$2510)))</f>
        <v/>
      </c>
      <c r="S1562" s="18" t="str">
        <f t="array" ref="S1562">IF(OR($L1562="", $M1562=""), "", AVERAGEIF($L$11:$L$2510, $L1562, $M$11:$M$2510))</f>
        <v/>
      </c>
      <c r="T1562" s="21" t="str">
        <f t="array" ref="T1562">IF(OR($L1562="", $M1562=""), "", MAX(IF($L$11:$L$2510=$L1562, $M$11:$M$2510)))</f>
        <v/>
      </c>
      <c r="U1562" s="97"/>
      <c r="W1562" s="26" t="str">
        <f t="shared" si="267"/>
        <v/>
      </c>
      <c r="X1562" s="26" t="str">
        <f t="shared" si="268"/>
        <v/>
      </c>
      <c r="Z1562" s="48" t="str">
        <f>IFERROR(INDEX('Standard Runs'!$E$11:$E$65, MATCH($L1562, 'Standard Runs'!$D$11:$D$65, 0)), "")</f>
        <v/>
      </c>
      <c r="AB1562" s="26" t="str">
        <f t="shared" si="269"/>
        <v/>
      </c>
      <c r="AC1562" s="26" t="str">
        <f t="shared" si="270"/>
        <v/>
      </c>
      <c r="AE1562" s="26" t="str">
        <f t="shared" si="271"/>
        <v/>
      </c>
      <c r="AG1562" s="26" t="str">
        <f>IF($D1562="", "", COUNTIF($D$11:$D$2510, "&gt;"&amp;$D1562)+1+COUNTIF($D$11:$D1562, $D1562)-1)</f>
        <v/>
      </c>
      <c r="AH1562" s="92" t="str">
        <f t="shared" si="272"/>
        <v/>
      </c>
      <c r="AJ1562" s="26" t="str">
        <f t="shared" si="273"/>
        <v/>
      </c>
      <c r="AK1562" s="26" t="str">
        <f t="shared" si="274"/>
        <v/>
      </c>
    </row>
    <row r="1563" spans="1:37" x14ac:dyDescent="0.25">
      <c r="A1563" s="97"/>
      <c r="B1563" s="26" t="str">
        <f t="shared" si="264"/>
        <v/>
      </c>
      <c r="C1563" s="97"/>
      <c r="D1563" s="123"/>
      <c r="E1563" s="124"/>
      <c r="F1563" s="125"/>
      <c r="G1563" s="97"/>
      <c r="H1563" s="24" t="str">
        <f>IF($E1563="", "", IFERROR(ROUND($E1563*INDEX('Intro &amp; Setup'!$BY$8:$BY$9, MATCH($E$8, 'Intro &amp; Setup'!$BX$8:$BX$9, 0)), 2), ""))</f>
        <v/>
      </c>
      <c r="I1563" s="18" t="str">
        <f>IF(OR($E1563="", $F1563=""), "", IF($E$8='Intro &amp; Setup'!$BX$9, $F1563/$E1563, IF($H$8='Intro &amp; Setup'!$BX$9, $F1563/$H1563, "")))</f>
        <v/>
      </c>
      <c r="J1563" s="21" t="str">
        <f>IF(OR($E1563="", $F1563=""), "", IF($E$8='Intro &amp; Setup'!$BX$8, $F1563/$E1563, IF($H$8='Intro &amp; Setup'!$BX$8, $F1563/$H1563, "")))</f>
        <v/>
      </c>
      <c r="K1563" s="97"/>
      <c r="L1563" s="42" t="str">
        <f t="array" ref="L1563">IF($W1563="", "", IFERROR(INDEX('Standard Runs'!$D$11:$D$65, MATCH(1, ('Standard Runs'!$F$11:$F$65&lt;=E1563)*('Standard Runs'!$G$11:$G$65&gt;=E1563), 0)), ""))</f>
        <v/>
      </c>
      <c r="M1563" s="45" t="str">
        <f t="shared" si="265"/>
        <v/>
      </c>
      <c r="N1563" s="97"/>
      <c r="O1563" s="52" t="str">
        <f t="shared" si="266"/>
        <v/>
      </c>
      <c r="P1563" s="53" t="str">
        <f>IF(OR($L1563="", $M1563=""), "", COUNTIFS($L$11:$L$2510, $L1563, $M$11:$M$2510, "&lt;"&amp;$M1563)+1+COUNTIFS($L$11:$L1563, $L1563, $M$11:$M1563, $M1563)-1)</f>
        <v/>
      </c>
      <c r="Q1563" s="97"/>
      <c r="R1563" s="57" t="str">
        <f t="array" ref="R1563">IF(OR($L1563="", $M1563=""), "", MIN(IF($L$11:$L$2510=$L1563, $M$11:$M$2510)))</f>
        <v/>
      </c>
      <c r="S1563" s="18" t="str">
        <f t="array" ref="S1563">IF(OR($L1563="", $M1563=""), "", AVERAGEIF($L$11:$L$2510, $L1563, $M$11:$M$2510))</f>
        <v/>
      </c>
      <c r="T1563" s="21" t="str">
        <f t="array" ref="T1563">IF(OR($L1563="", $M1563=""), "", MAX(IF($L$11:$L$2510=$L1563, $M$11:$M$2510)))</f>
        <v/>
      </c>
      <c r="U1563" s="97"/>
      <c r="W1563" s="26" t="str">
        <f t="shared" si="267"/>
        <v/>
      </c>
      <c r="X1563" s="26" t="str">
        <f t="shared" si="268"/>
        <v/>
      </c>
      <c r="Z1563" s="48" t="str">
        <f>IFERROR(INDEX('Standard Runs'!$E$11:$E$65, MATCH($L1563, 'Standard Runs'!$D$11:$D$65, 0)), "")</f>
        <v/>
      </c>
      <c r="AB1563" s="26" t="str">
        <f t="shared" si="269"/>
        <v/>
      </c>
      <c r="AC1563" s="26" t="str">
        <f t="shared" si="270"/>
        <v/>
      </c>
      <c r="AE1563" s="26" t="str">
        <f t="shared" si="271"/>
        <v/>
      </c>
      <c r="AG1563" s="26" t="str">
        <f>IF($D1563="", "", COUNTIF($D$11:$D$2510, "&gt;"&amp;$D1563)+1+COUNTIF($D$11:$D1563, $D1563)-1)</f>
        <v/>
      </c>
      <c r="AH1563" s="92" t="str">
        <f t="shared" si="272"/>
        <v/>
      </c>
      <c r="AJ1563" s="26" t="str">
        <f t="shared" si="273"/>
        <v/>
      </c>
      <c r="AK1563" s="26" t="str">
        <f t="shared" si="274"/>
        <v/>
      </c>
    </row>
    <row r="1564" spans="1:37" x14ac:dyDescent="0.25">
      <c r="A1564" s="97"/>
      <c r="B1564" s="26" t="str">
        <f t="shared" si="264"/>
        <v/>
      </c>
      <c r="C1564" s="97"/>
      <c r="D1564" s="123"/>
      <c r="E1564" s="124"/>
      <c r="F1564" s="125"/>
      <c r="G1564" s="97"/>
      <c r="H1564" s="24" t="str">
        <f>IF($E1564="", "", IFERROR(ROUND($E1564*INDEX('Intro &amp; Setup'!$BY$8:$BY$9, MATCH($E$8, 'Intro &amp; Setup'!$BX$8:$BX$9, 0)), 2), ""))</f>
        <v/>
      </c>
      <c r="I1564" s="18" t="str">
        <f>IF(OR($E1564="", $F1564=""), "", IF($E$8='Intro &amp; Setup'!$BX$9, $F1564/$E1564, IF($H$8='Intro &amp; Setup'!$BX$9, $F1564/$H1564, "")))</f>
        <v/>
      </c>
      <c r="J1564" s="21" t="str">
        <f>IF(OR($E1564="", $F1564=""), "", IF($E$8='Intro &amp; Setup'!$BX$8, $F1564/$E1564, IF($H$8='Intro &amp; Setup'!$BX$8, $F1564/$H1564, "")))</f>
        <v/>
      </c>
      <c r="K1564" s="97"/>
      <c r="L1564" s="42" t="str">
        <f t="array" ref="L1564">IF($W1564="", "", IFERROR(INDEX('Standard Runs'!$D$11:$D$65, MATCH(1, ('Standard Runs'!$F$11:$F$65&lt;=E1564)*('Standard Runs'!$G$11:$G$65&gt;=E1564), 0)), ""))</f>
        <v/>
      </c>
      <c r="M1564" s="45" t="str">
        <f t="shared" si="265"/>
        <v/>
      </c>
      <c r="N1564" s="97"/>
      <c r="O1564" s="52" t="str">
        <f t="shared" si="266"/>
        <v/>
      </c>
      <c r="P1564" s="53" t="str">
        <f>IF(OR($L1564="", $M1564=""), "", COUNTIFS($L$11:$L$2510, $L1564, $M$11:$M$2510, "&lt;"&amp;$M1564)+1+COUNTIFS($L$11:$L1564, $L1564, $M$11:$M1564, $M1564)-1)</f>
        <v/>
      </c>
      <c r="Q1564" s="97"/>
      <c r="R1564" s="57" t="str">
        <f t="array" ref="R1564">IF(OR($L1564="", $M1564=""), "", MIN(IF($L$11:$L$2510=$L1564, $M$11:$M$2510)))</f>
        <v/>
      </c>
      <c r="S1564" s="18" t="str">
        <f t="array" ref="S1564">IF(OR($L1564="", $M1564=""), "", AVERAGEIF($L$11:$L$2510, $L1564, $M$11:$M$2510))</f>
        <v/>
      </c>
      <c r="T1564" s="21" t="str">
        <f t="array" ref="T1564">IF(OR($L1564="", $M1564=""), "", MAX(IF($L$11:$L$2510=$L1564, $M$11:$M$2510)))</f>
        <v/>
      </c>
      <c r="U1564" s="97"/>
      <c r="W1564" s="26" t="str">
        <f t="shared" si="267"/>
        <v/>
      </c>
      <c r="X1564" s="26" t="str">
        <f t="shared" si="268"/>
        <v/>
      </c>
      <c r="Z1564" s="48" t="str">
        <f>IFERROR(INDEX('Standard Runs'!$E$11:$E$65, MATCH($L1564, 'Standard Runs'!$D$11:$D$65, 0)), "")</f>
        <v/>
      </c>
      <c r="AB1564" s="26" t="str">
        <f t="shared" si="269"/>
        <v/>
      </c>
      <c r="AC1564" s="26" t="str">
        <f t="shared" si="270"/>
        <v/>
      </c>
      <c r="AE1564" s="26" t="str">
        <f t="shared" si="271"/>
        <v/>
      </c>
      <c r="AG1564" s="26" t="str">
        <f>IF($D1564="", "", COUNTIF($D$11:$D$2510, "&gt;"&amp;$D1564)+1+COUNTIF($D$11:$D1564, $D1564)-1)</f>
        <v/>
      </c>
      <c r="AH1564" s="92" t="str">
        <f t="shared" si="272"/>
        <v/>
      </c>
      <c r="AJ1564" s="26" t="str">
        <f t="shared" si="273"/>
        <v/>
      </c>
      <c r="AK1564" s="26" t="str">
        <f t="shared" si="274"/>
        <v/>
      </c>
    </row>
    <row r="1565" spans="1:37" x14ac:dyDescent="0.25">
      <c r="A1565" s="97"/>
      <c r="B1565" s="26" t="str">
        <f t="shared" si="264"/>
        <v/>
      </c>
      <c r="C1565" s="97"/>
      <c r="D1565" s="123"/>
      <c r="E1565" s="124"/>
      <c r="F1565" s="125"/>
      <c r="G1565" s="97"/>
      <c r="H1565" s="24" t="str">
        <f>IF($E1565="", "", IFERROR(ROUND($E1565*INDEX('Intro &amp; Setup'!$BY$8:$BY$9, MATCH($E$8, 'Intro &amp; Setup'!$BX$8:$BX$9, 0)), 2), ""))</f>
        <v/>
      </c>
      <c r="I1565" s="18" t="str">
        <f>IF(OR($E1565="", $F1565=""), "", IF($E$8='Intro &amp; Setup'!$BX$9, $F1565/$E1565, IF($H$8='Intro &amp; Setup'!$BX$9, $F1565/$H1565, "")))</f>
        <v/>
      </c>
      <c r="J1565" s="21" t="str">
        <f>IF(OR($E1565="", $F1565=""), "", IF($E$8='Intro &amp; Setup'!$BX$8, $F1565/$E1565, IF($H$8='Intro &amp; Setup'!$BX$8, $F1565/$H1565, "")))</f>
        <v/>
      </c>
      <c r="K1565" s="97"/>
      <c r="L1565" s="42" t="str">
        <f t="array" ref="L1565">IF($W1565="", "", IFERROR(INDEX('Standard Runs'!$D$11:$D$65, MATCH(1, ('Standard Runs'!$F$11:$F$65&lt;=E1565)*('Standard Runs'!$G$11:$G$65&gt;=E1565), 0)), ""))</f>
        <v/>
      </c>
      <c r="M1565" s="45" t="str">
        <f t="shared" si="265"/>
        <v/>
      </c>
      <c r="N1565" s="97"/>
      <c r="O1565" s="52" t="str">
        <f t="shared" si="266"/>
        <v/>
      </c>
      <c r="P1565" s="53" t="str">
        <f>IF(OR($L1565="", $M1565=""), "", COUNTIFS($L$11:$L$2510, $L1565, $M$11:$M$2510, "&lt;"&amp;$M1565)+1+COUNTIFS($L$11:$L1565, $L1565, $M$11:$M1565, $M1565)-1)</f>
        <v/>
      </c>
      <c r="Q1565" s="97"/>
      <c r="R1565" s="57" t="str">
        <f t="array" ref="R1565">IF(OR($L1565="", $M1565=""), "", MIN(IF($L$11:$L$2510=$L1565, $M$11:$M$2510)))</f>
        <v/>
      </c>
      <c r="S1565" s="18" t="str">
        <f t="array" ref="S1565">IF(OR($L1565="", $M1565=""), "", AVERAGEIF($L$11:$L$2510, $L1565, $M$11:$M$2510))</f>
        <v/>
      </c>
      <c r="T1565" s="21" t="str">
        <f t="array" ref="T1565">IF(OR($L1565="", $M1565=""), "", MAX(IF($L$11:$L$2510=$L1565, $M$11:$M$2510)))</f>
        <v/>
      </c>
      <c r="U1565" s="97"/>
      <c r="W1565" s="26" t="str">
        <f t="shared" si="267"/>
        <v/>
      </c>
      <c r="X1565" s="26" t="str">
        <f t="shared" si="268"/>
        <v/>
      </c>
      <c r="Z1565" s="48" t="str">
        <f>IFERROR(INDEX('Standard Runs'!$E$11:$E$65, MATCH($L1565, 'Standard Runs'!$D$11:$D$65, 0)), "")</f>
        <v/>
      </c>
      <c r="AB1565" s="26" t="str">
        <f t="shared" si="269"/>
        <v/>
      </c>
      <c r="AC1565" s="26" t="str">
        <f t="shared" si="270"/>
        <v/>
      </c>
      <c r="AE1565" s="26" t="str">
        <f t="shared" si="271"/>
        <v/>
      </c>
      <c r="AG1565" s="26" t="str">
        <f>IF($D1565="", "", COUNTIF($D$11:$D$2510, "&gt;"&amp;$D1565)+1+COUNTIF($D$11:$D1565, $D1565)-1)</f>
        <v/>
      </c>
      <c r="AH1565" s="92" t="str">
        <f t="shared" si="272"/>
        <v/>
      </c>
      <c r="AJ1565" s="26" t="str">
        <f t="shared" si="273"/>
        <v/>
      </c>
      <c r="AK1565" s="26" t="str">
        <f t="shared" si="274"/>
        <v/>
      </c>
    </row>
    <row r="1566" spans="1:37" x14ac:dyDescent="0.25">
      <c r="A1566" s="97"/>
      <c r="B1566" s="26" t="str">
        <f t="shared" si="264"/>
        <v/>
      </c>
      <c r="C1566" s="97"/>
      <c r="D1566" s="123"/>
      <c r="E1566" s="124"/>
      <c r="F1566" s="125"/>
      <c r="G1566" s="97"/>
      <c r="H1566" s="24" t="str">
        <f>IF($E1566="", "", IFERROR(ROUND($E1566*INDEX('Intro &amp; Setup'!$BY$8:$BY$9, MATCH($E$8, 'Intro &amp; Setup'!$BX$8:$BX$9, 0)), 2), ""))</f>
        <v/>
      </c>
      <c r="I1566" s="18" t="str">
        <f>IF(OR($E1566="", $F1566=""), "", IF($E$8='Intro &amp; Setup'!$BX$9, $F1566/$E1566, IF($H$8='Intro &amp; Setup'!$BX$9, $F1566/$H1566, "")))</f>
        <v/>
      </c>
      <c r="J1566" s="21" t="str">
        <f>IF(OR($E1566="", $F1566=""), "", IF($E$8='Intro &amp; Setup'!$BX$8, $F1566/$E1566, IF($H$8='Intro &amp; Setup'!$BX$8, $F1566/$H1566, "")))</f>
        <v/>
      </c>
      <c r="K1566" s="97"/>
      <c r="L1566" s="42" t="str">
        <f t="array" ref="L1566">IF($W1566="", "", IFERROR(INDEX('Standard Runs'!$D$11:$D$65, MATCH(1, ('Standard Runs'!$F$11:$F$65&lt;=E1566)*('Standard Runs'!$G$11:$G$65&gt;=E1566), 0)), ""))</f>
        <v/>
      </c>
      <c r="M1566" s="45" t="str">
        <f t="shared" si="265"/>
        <v/>
      </c>
      <c r="N1566" s="97"/>
      <c r="O1566" s="52" t="str">
        <f t="shared" si="266"/>
        <v/>
      </c>
      <c r="P1566" s="53" t="str">
        <f>IF(OR($L1566="", $M1566=""), "", COUNTIFS($L$11:$L$2510, $L1566, $M$11:$M$2510, "&lt;"&amp;$M1566)+1+COUNTIFS($L$11:$L1566, $L1566, $M$11:$M1566, $M1566)-1)</f>
        <v/>
      </c>
      <c r="Q1566" s="97"/>
      <c r="R1566" s="57" t="str">
        <f t="array" ref="R1566">IF(OR($L1566="", $M1566=""), "", MIN(IF($L$11:$L$2510=$L1566, $M$11:$M$2510)))</f>
        <v/>
      </c>
      <c r="S1566" s="18" t="str">
        <f t="array" ref="S1566">IF(OR($L1566="", $M1566=""), "", AVERAGEIF($L$11:$L$2510, $L1566, $M$11:$M$2510))</f>
        <v/>
      </c>
      <c r="T1566" s="21" t="str">
        <f t="array" ref="T1566">IF(OR($L1566="", $M1566=""), "", MAX(IF($L$11:$L$2510=$L1566, $M$11:$M$2510)))</f>
        <v/>
      </c>
      <c r="U1566" s="97"/>
      <c r="W1566" s="26" t="str">
        <f t="shared" si="267"/>
        <v/>
      </c>
      <c r="X1566" s="26" t="str">
        <f t="shared" si="268"/>
        <v/>
      </c>
      <c r="Z1566" s="48" t="str">
        <f>IFERROR(INDEX('Standard Runs'!$E$11:$E$65, MATCH($L1566, 'Standard Runs'!$D$11:$D$65, 0)), "")</f>
        <v/>
      </c>
      <c r="AB1566" s="26" t="str">
        <f t="shared" si="269"/>
        <v/>
      </c>
      <c r="AC1566" s="26" t="str">
        <f t="shared" si="270"/>
        <v/>
      </c>
      <c r="AE1566" s="26" t="str">
        <f t="shared" si="271"/>
        <v/>
      </c>
      <c r="AG1566" s="26" t="str">
        <f>IF($D1566="", "", COUNTIF($D$11:$D$2510, "&gt;"&amp;$D1566)+1+COUNTIF($D$11:$D1566, $D1566)-1)</f>
        <v/>
      </c>
      <c r="AH1566" s="92" t="str">
        <f t="shared" si="272"/>
        <v/>
      </c>
      <c r="AJ1566" s="26" t="str">
        <f t="shared" si="273"/>
        <v/>
      </c>
      <c r="AK1566" s="26" t="str">
        <f t="shared" si="274"/>
        <v/>
      </c>
    </row>
    <row r="1567" spans="1:37" x14ac:dyDescent="0.25">
      <c r="A1567" s="97"/>
      <c r="B1567" s="26" t="str">
        <f t="shared" si="264"/>
        <v/>
      </c>
      <c r="C1567" s="97"/>
      <c r="D1567" s="123"/>
      <c r="E1567" s="124"/>
      <c r="F1567" s="125"/>
      <c r="G1567" s="97"/>
      <c r="H1567" s="24" t="str">
        <f>IF($E1567="", "", IFERROR(ROUND($E1567*INDEX('Intro &amp; Setup'!$BY$8:$BY$9, MATCH($E$8, 'Intro &amp; Setup'!$BX$8:$BX$9, 0)), 2), ""))</f>
        <v/>
      </c>
      <c r="I1567" s="18" t="str">
        <f>IF(OR($E1567="", $F1567=""), "", IF($E$8='Intro &amp; Setup'!$BX$9, $F1567/$E1567, IF($H$8='Intro &amp; Setup'!$BX$9, $F1567/$H1567, "")))</f>
        <v/>
      </c>
      <c r="J1567" s="21" t="str">
        <f>IF(OR($E1567="", $F1567=""), "", IF($E$8='Intro &amp; Setup'!$BX$8, $F1567/$E1567, IF($H$8='Intro &amp; Setup'!$BX$8, $F1567/$H1567, "")))</f>
        <v/>
      </c>
      <c r="K1567" s="97"/>
      <c r="L1567" s="42" t="str">
        <f t="array" ref="L1567">IF($W1567="", "", IFERROR(INDEX('Standard Runs'!$D$11:$D$65, MATCH(1, ('Standard Runs'!$F$11:$F$65&lt;=E1567)*('Standard Runs'!$G$11:$G$65&gt;=E1567), 0)), ""))</f>
        <v/>
      </c>
      <c r="M1567" s="45" t="str">
        <f t="shared" si="265"/>
        <v/>
      </c>
      <c r="N1567" s="97"/>
      <c r="O1567" s="52" t="str">
        <f t="shared" si="266"/>
        <v/>
      </c>
      <c r="P1567" s="53" t="str">
        <f>IF(OR($L1567="", $M1567=""), "", COUNTIFS($L$11:$L$2510, $L1567, $M$11:$M$2510, "&lt;"&amp;$M1567)+1+COUNTIFS($L$11:$L1567, $L1567, $M$11:$M1567, $M1567)-1)</f>
        <v/>
      </c>
      <c r="Q1567" s="97"/>
      <c r="R1567" s="57" t="str">
        <f t="array" ref="R1567">IF(OR($L1567="", $M1567=""), "", MIN(IF($L$11:$L$2510=$L1567, $M$11:$M$2510)))</f>
        <v/>
      </c>
      <c r="S1567" s="18" t="str">
        <f t="array" ref="S1567">IF(OR($L1567="", $M1567=""), "", AVERAGEIF($L$11:$L$2510, $L1567, $M$11:$M$2510))</f>
        <v/>
      </c>
      <c r="T1567" s="21" t="str">
        <f t="array" ref="T1567">IF(OR($L1567="", $M1567=""), "", MAX(IF($L$11:$L$2510=$L1567, $M$11:$M$2510)))</f>
        <v/>
      </c>
      <c r="U1567" s="97"/>
      <c r="W1567" s="26" t="str">
        <f t="shared" si="267"/>
        <v/>
      </c>
      <c r="X1567" s="26" t="str">
        <f t="shared" si="268"/>
        <v/>
      </c>
      <c r="Z1567" s="48" t="str">
        <f>IFERROR(INDEX('Standard Runs'!$E$11:$E$65, MATCH($L1567, 'Standard Runs'!$D$11:$D$65, 0)), "")</f>
        <v/>
      </c>
      <c r="AB1567" s="26" t="str">
        <f t="shared" si="269"/>
        <v/>
      </c>
      <c r="AC1567" s="26" t="str">
        <f t="shared" si="270"/>
        <v/>
      </c>
      <c r="AE1567" s="26" t="str">
        <f t="shared" si="271"/>
        <v/>
      </c>
      <c r="AG1567" s="26" t="str">
        <f>IF($D1567="", "", COUNTIF($D$11:$D$2510, "&gt;"&amp;$D1567)+1+COUNTIF($D$11:$D1567, $D1567)-1)</f>
        <v/>
      </c>
      <c r="AH1567" s="92" t="str">
        <f t="shared" si="272"/>
        <v/>
      </c>
      <c r="AJ1567" s="26" t="str">
        <f t="shared" si="273"/>
        <v/>
      </c>
      <c r="AK1567" s="26" t="str">
        <f t="shared" si="274"/>
        <v/>
      </c>
    </row>
    <row r="1568" spans="1:37" x14ac:dyDescent="0.25">
      <c r="A1568" s="97"/>
      <c r="B1568" s="26" t="str">
        <f t="shared" si="264"/>
        <v/>
      </c>
      <c r="C1568" s="97"/>
      <c r="D1568" s="123"/>
      <c r="E1568" s="124"/>
      <c r="F1568" s="125"/>
      <c r="G1568" s="97"/>
      <c r="H1568" s="24" t="str">
        <f>IF($E1568="", "", IFERROR(ROUND($E1568*INDEX('Intro &amp; Setup'!$BY$8:$BY$9, MATCH($E$8, 'Intro &amp; Setup'!$BX$8:$BX$9, 0)), 2), ""))</f>
        <v/>
      </c>
      <c r="I1568" s="18" t="str">
        <f>IF(OR($E1568="", $F1568=""), "", IF($E$8='Intro &amp; Setup'!$BX$9, $F1568/$E1568, IF($H$8='Intro &amp; Setup'!$BX$9, $F1568/$H1568, "")))</f>
        <v/>
      </c>
      <c r="J1568" s="21" t="str">
        <f>IF(OR($E1568="", $F1568=""), "", IF($E$8='Intro &amp; Setup'!$BX$8, $F1568/$E1568, IF($H$8='Intro &amp; Setup'!$BX$8, $F1568/$H1568, "")))</f>
        <v/>
      </c>
      <c r="K1568" s="97"/>
      <c r="L1568" s="42" t="str">
        <f t="array" ref="L1568">IF($W1568="", "", IFERROR(INDEX('Standard Runs'!$D$11:$D$65, MATCH(1, ('Standard Runs'!$F$11:$F$65&lt;=E1568)*('Standard Runs'!$G$11:$G$65&gt;=E1568), 0)), ""))</f>
        <v/>
      </c>
      <c r="M1568" s="45" t="str">
        <f t="shared" si="265"/>
        <v/>
      </c>
      <c r="N1568" s="97"/>
      <c r="O1568" s="52" t="str">
        <f t="shared" si="266"/>
        <v/>
      </c>
      <c r="P1568" s="53" t="str">
        <f>IF(OR($L1568="", $M1568=""), "", COUNTIFS($L$11:$L$2510, $L1568, $M$11:$M$2510, "&lt;"&amp;$M1568)+1+COUNTIFS($L$11:$L1568, $L1568, $M$11:$M1568, $M1568)-1)</f>
        <v/>
      </c>
      <c r="Q1568" s="97"/>
      <c r="R1568" s="57" t="str">
        <f t="array" ref="R1568">IF(OR($L1568="", $M1568=""), "", MIN(IF($L$11:$L$2510=$L1568, $M$11:$M$2510)))</f>
        <v/>
      </c>
      <c r="S1568" s="18" t="str">
        <f t="array" ref="S1568">IF(OR($L1568="", $M1568=""), "", AVERAGEIF($L$11:$L$2510, $L1568, $M$11:$M$2510))</f>
        <v/>
      </c>
      <c r="T1568" s="21" t="str">
        <f t="array" ref="T1568">IF(OR($L1568="", $M1568=""), "", MAX(IF($L$11:$L$2510=$L1568, $M$11:$M$2510)))</f>
        <v/>
      </c>
      <c r="U1568" s="97"/>
      <c r="W1568" s="26" t="str">
        <f t="shared" si="267"/>
        <v/>
      </c>
      <c r="X1568" s="26" t="str">
        <f t="shared" si="268"/>
        <v/>
      </c>
      <c r="Z1568" s="48" t="str">
        <f>IFERROR(INDEX('Standard Runs'!$E$11:$E$65, MATCH($L1568, 'Standard Runs'!$D$11:$D$65, 0)), "")</f>
        <v/>
      </c>
      <c r="AB1568" s="26" t="str">
        <f t="shared" si="269"/>
        <v/>
      </c>
      <c r="AC1568" s="26" t="str">
        <f t="shared" si="270"/>
        <v/>
      </c>
      <c r="AE1568" s="26" t="str">
        <f t="shared" si="271"/>
        <v/>
      </c>
      <c r="AG1568" s="26" t="str">
        <f>IF($D1568="", "", COUNTIF($D$11:$D$2510, "&gt;"&amp;$D1568)+1+COUNTIF($D$11:$D1568, $D1568)-1)</f>
        <v/>
      </c>
      <c r="AH1568" s="92" t="str">
        <f t="shared" si="272"/>
        <v/>
      </c>
      <c r="AJ1568" s="26" t="str">
        <f t="shared" si="273"/>
        <v/>
      </c>
      <c r="AK1568" s="26" t="str">
        <f t="shared" si="274"/>
        <v/>
      </c>
    </row>
    <row r="1569" spans="1:37" x14ac:dyDescent="0.25">
      <c r="A1569" s="97"/>
      <c r="B1569" s="26" t="str">
        <f t="shared" si="264"/>
        <v/>
      </c>
      <c r="C1569" s="97"/>
      <c r="D1569" s="123"/>
      <c r="E1569" s="124"/>
      <c r="F1569" s="125"/>
      <c r="G1569" s="97"/>
      <c r="H1569" s="24" t="str">
        <f>IF($E1569="", "", IFERROR(ROUND($E1569*INDEX('Intro &amp; Setup'!$BY$8:$BY$9, MATCH($E$8, 'Intro &amp; Setup'!$BX$8:$BX$9, 0)), 2), ""))</f>
        <v/>
      </c>
      <c r="I1569" s="18" t="str">
        <f>IF(OR($E1569="", $F1569=""), "", IF($E$8='Intro &amp; Setup'!$BX$9, $F1569/$E1569, IF($H$8='Intro &amp; Setup'!$BX$9, $F1569/$H1569, "")))</f>
        <v/>
      </c>
      <c r="J1569" s="21" t="str">
        <f>IF(OR($E1569="", $F1569=""), "", IF($E$8='Intro &amp; Setup'!$BX$8, $F1569/$E1569, IF($H$8='Intro &amp; Setup'!$BX$8, $F1569/$H1569, "")))</f>
        <v/>
      </c>
      <c r="K1569" s="97"/>
      <c r="L1569" s="42" t="str">
        <f t="array" ref="L1569">IF($W1569="", "", IFERROR(INDEX('Standard Runs'!$D$11:$D$65, MATCH(1, ('Standard Runs'!$F$11:$F$65&lt;=E1569)*('Standard Runs'!$G$11:$G$65&gt;=E1569), 0)), ""))</f>
        <v/>
      </c>
      <c r="M1569" s="45" t="str">
        <f t="shared" si="265"/>
        <v/>
      </c>
      <c r="N1569" s="97"/>
      <c r="O1569" s="52" t="str">
        <f t="shared" si="266"/>
        <v/>
      </c>
      <c r="P1569" s="53" t="str">
        <f>IF(OR($L1569="", $M1569=""), "", COUNTIFS($L$11:$L$2510, $L1569, $M$11:$M$2510, "&lt;"&amp;$M1569)+1+COUNTIFS($L$11:$L1569, $L1569, $M$11:$M1569, $M1569)-1)</f>
        <v/>
      </c>
      <c r="Q1569" s="97"/>
      <c r="R1569" s="57" t="str">
        <f t="array" ref="R1569">IF(OR($L1569="", $M1569=""), "", MIN(IF($L$11:$L$2510=$L1569, $M$11:$M$2510)))</f>
        <v/>
      </c>
      <c r="S1569" s="18" t="str">
        <f t="array" ref="S1569">IF(OR($L1569="", $M1569=""), "", AVERAGEIF($L$11:$L$2510, $L1569, $M$11:$M$2510))</f>
        <v/>
      </c>
      <c r="T1569" s="21" t="str">
        <f t="array" ref="T1569">IF(OR($L1569="", $M1569=""), "", MAX(IF($L$11:$L$2510=$L1569, $M$11:$M$2510)))</f>
        <v/>
      </c>
      <c r="U1569" s="97"/>
      <c r="W1569" s="26" t="str">
        <f t="shared" si="267"/>
        <v/>
      </c>
      <c r="X1569" s="26" t="str">
        <f t="shared" si="268"/>
        <v/>
      </c>
      <c r="Z1569" s="48" t="str">
        <f>IFERROR(INDEX('Standard Runs'!$E$11:$E$65, MATCH($L1569, 'Standard Runs'!$D$11:$D$65, 0)), "")</f>
        <v/>
      </c>
      <c r="AB1569" s="26" t="str">
        <f t="shared" si="269"/>
        <v/>
      </c>
      <c r="AC1569" s="26" t="str">
        <f t="shared" si="270"/>
        <v/>
      </c>
      <c r="AE1569" s="26" t="str">
        <f t="shared" si="271"/>
        <v/>
      </c>
      <c r="AG1569" s="26" t="str">
        <f>IF($D1569="", "", COUNTIF($D$11:$D$2510, "&gt;"&amp;$D1569)+1+COUNTIF($D$11:$D1569, $D1569)-1)</f>
        <v/>
      </c>
      <c r="AH1569" s="92" t="str">
        <f t="shared" si="272"/>
        <v/>
      </c>
      <c r="AJ1569" s="26" t="str">
        <f t="shared" si="273"/>
        <v/>
      </c>
      <c r="AK1569" s="26" t="str">
        <f t="shared" si="274"/>
        <v/>
      </c>
    </row>
    <row r="1570" spans="1:37" x14ac:dyDescent="0.25">
      <c r="A1570" s="97"/>
      <c r="B1570" s="26" t="str">
        <f t="shared" si="264"/>
        <v/>
      </c>
      <c r="C1570" s="97"/>
      <c r="D1570" s="123"/>
      <c r="E1570" s="124"/>
      <c r="F1570" s="125"/>
      <c r="G1570" s="97"/>
      <c r="H1570" s="24" t="str">
        <f>IF($E1570="", "", IFERROR(ROUND($E1570*INDEX('Intro &amp; Setup'!$BY$8:$BY$9, MATCH($E$8, 'Intro &amp; Setup'!$BX$8:$BX$9, 0)), 2), ""))</f>
        <v/>
      </c>
      <c r="I1570" s="18" t="str">
        <f>IF(OR($E1570="", $F1570=""), "", IF($E$8='Intro &amp; Setup'!$BX$9, $F1570/$E1570, IF($H$8='Intro &amp; Setup'!$BX$9, $F1570/$H1570, "")))</f>
        <v/>
      </c>
      <c r="J1570" s="21" t="str">
        <f>IF(OR($E1570="", $F1570=""), "", IF($E$8='Intro &amp; Setup'!$BX$8, $F1570/$E1570, IF($H$8='Intro &amp; Setup'!$BX$8, $F1570/$H1570, "")))</f>
        <v/>
      </c>
      <c r="K1570" s="97"/>
      <c r="L1570" s="42" t="str">
        <f t="array" ref="L1570">IF($W1570="", "", IFERROR(INDEX('Standard Runs'!$D$11:$D$65, MATCH(1, ('Standard Runs'!$F$11:$F$65&lt;=E1570)*('Standard Runs'!$G$11:$G$65&gt;=E1570), 0)), ""))</f>
        <v/>
      </c>
      <c r="M1570" s="45" t="str">
        <f t="shared" si="265"/>
        <v/>
      </c>
      <c r="N1570" s="97"/>
      <c r="O1570" s="52" t="str">
        <f t="shared" si="266"/>
        <v/>
      </c>
      <c r="P1570" s="53" t="str">
        <f>IF(OR($L1570="", $M1570=""), "", COUNTIFS($L$11:$L$2510, $L1570, $M$11:$M$2510, "&lt;"&amp;$M1570)+1+COUNTIFS($L$11:$L1570, $L1570, $M$11:$M1570, $M1570)-1)</f>
        <v/>
      </c>
      <c r="Q1570" s="97"/>
      <c r="R1570" s="57" t="str">
        <f t="array" ref="R1570">IF(OR($L1570="", $M1570=""), "", MIN(IF($L$11:$L$2510=$L1570, $M$11:$M$2510)))</f>
        <v/>
      </c>
      <c r="S1570" s="18" t="str">
        <f t="array" ref="S1570">IF(OR($L1570="", $M1570=""), "", AVERAGEIF($L$11:$L$2510, $L1570, $M$11:$M$2510))</f>
        <v/>
      </c>
      <c r="T1570" s="21" t="str">
        <f t="array" ref="T1570">IF(OR($L1570="", $M1570=""), "", MAX(IF($L$11:$L$2510=$L1570, $M$11:$M$2510)))</f>
        <v/>
      </c>
      <c r="U1570" s="97"/>
      <c r="W1570" s="26" t="str">
        <f t="shared" si="267"/>
        <v/>
      </c>
      <c r="X1570" s="26" t="str">
        <f t="shared" si="268"/>
        <v/>
      </c>
      <c r="Z1570" s="48" t="str">
        <f>IFERROR(INDEX('Standard Runs'!$E$11:$E$65, MATCH($L1570, 'Standard Runs'!$D$11:$D$65, 0)), "")</f>
        <v/>
      </c>
      <c r="AB1570" s="26" t="str">
        <f t="shared" si="269"/>
        <v/>
      </c>
      <c r="AC1570" s="26" t="str">
        <f t="shared" si="270"/>
        <v/>
      </c>
      <c r="AE1570" s="26" t="str">
        <f t="shared" si="271"/>
        <v/>
      </c>
      <c r="AG1570" s="26" t="str">
        <f>IF($D1570="", "", COUNTIF($D$11:$D$2510, "&gt;"&amp;$D1570)+1+COUNTIF($D$11:$D1570, $D1570)-1)</f>
        <v/>
      </c>
      <c r="AH1570" s="92" t="str">
        <f t="shared" si="272"/>
        <v/>
      </c>
      <c r="AJ1570" s="26" t="str">
        <f t="shared" si="273"/>
        <v/>
      </c>
      <c r="AK1570" s="26" t="str">
        <f t="shared" si="274"/>
        <v/>
      </c>
    </row>
    <row r="1571" spans="1:37" x14ac:dyDescent="0.25">
      <c r="A1571" s="97"/>
      <c r="B1571" s="26" t="str">
        <f t="shared" si="264"/>
        <v/>
      </c>
      <c r="C1571" s="97"/>
      <c r="D1571" s="123"/>
      <c r="E1571" s="124"/>
      <c r="F1571" s="125"/>
      <c r="G1571" s="97"/>
      <c r="H1571" s="24" t="str">
        <f>IF($E1571="", "", IFERROR(ROUND($E1571*INDEX('Intro &amp; Setup'!$BY$8:$BY$9, MATCH($E$8, 'Intro &amp; Setup'!$BX$8:$BX$9, 0)), 2), ""))</f>
        <v/>
      </c>
      <c r="I1571" s="18" t="str">
        <f>IF(OR($E1571="", $F1571=""), "", IF($E$8='Intro &amp; Setup'!$BX$9, $F1571/$E1571, IF($H$8='Intro &amp; Setup'!$BX$9, $F1571/$H1571, "")))</f>
        <v/>
      </c>
      <c r="J1571" s="21" t="str">
        <f>IF(OR($E1571="", $F1571=""), "", IF($E$8='Intro &amp; Setup'!$BX$8, $F1571/$E1571, IF($H$8='Intro &amp; Setup'!$BX$8, $F1571/$H1571, "")))</f>
        <v/>
      </c>
      <c r="K1571" s="97"/>
      <c r="L1571" s="42" t="str">
        <f t="array" ref="L1571">IF($W1571="", "", IFERROR(INDEX('Standard Runs'!$D$11:$D$65, MATCH(1, ('Standard Runs'!$F$11:$F$65&lt;=E1571)*('Standard Runs'!$G$11:$G$65&gt;=E1571), 0)), ""))</f>
        <v/>
      </c>
      <c r="M1571" s="45" t="str">
        <f t="shared" si="265"/>
        <v/>
      </c>
      <c r="N1571" s="97"/>
      <c r="O1571" s="52" t="str">
        <f t="shared" si="266"/>
        <v/>
      </c>
      <c r="P1571" s="53" t="str">
        <f>IF(OR($L1571="", $M1571=""), "", COUNTIFS($L$11:$L$2510, $L1571, $M$11:$M$2510, "&lt;"&amp;$M1571)+1+COUNTIFS($L$11:$L1571, $L1571, $M$11:$M1571, $M1571)-1)</f>
        <v/>
      </c>
      <c r="Q1571" s="97"/>
      <c r="R1571" s="57" t="str">
        <f t="array" ref="R1571">IF(OR($L1571="", $M1571=""), "", MIN(IF($L$11:$L$2510=$L1571, $M$11:$M$2510)))</f>
        <v/>
      </c>
      <c r="S1571" s="18" t="str">
        <f t="array" ref="S1571">IF(OR($L1571="", $M1571=""), "", AVERAGEIF($L$11:$L$2510, $L1571, $M$11:$M$2510))</f>
        <v/>
      </c>
      <c r="T1571" s="21" t="str">
        <f t="array" ref="T1571">IF(OR($L1571="", $M1571=""), "", MAX(IF($L$11:$L$2510=$L1571, $M$11:$M$2510)))</f>
        <v/>
      </c>
      <c r="U1571" s="97"/>
      <c r="W1571" s="26" t="str">
        <f t="shared" si="267"/>
        <v/>
      </c>
      <c r="X1571" s="26" t="str">
        <f t="shared" si="268"/>
        <v/>
      </c>
      <c r="Z1571" s="48" t="str">
        <f>IFERROR(INDEX('Standard Runs'!$E$11:$E$65, MATCH($L1571, 'Standard Runs'!$D$11:$D$65, 0)), "")</f>
        <v/>
      </c>
      <c r="AB1571" s="26" t="str">
        <f t="shared" si="269"/>
        <v/>
      </c>
      <c r="AC1571" s="26" t="str">
        <f t="shared" si="270"/>
        <v/>
      </c>
      <c r="AE1571" s="26" t="str">
        <f t="shared" si="271"/>
        <v/>
      </c>
      <c r="AG1571" s="26" t="str">
        <f>IF($D1571="", "", COUNTIF($D$11:$D$2510, "&gt;"&amp;$D1571)+1+COUNTIF($D$11:$D1571, $D1571)-1)</f>
        <v/>
      </c>
      <c r="AH1571" s="92" t="str">
        <f t="shared" si="272"/>
        <v/>
      </c>
      <c r="AJ1571" s="26" t="str">
        <f t="shared" si="273"/>
        <v/>
      </c>
      <c r="AK1571" s="26" t="str">
        <f t="shared" si="274"/>
        <v/>
      </c>
    </row>
    <row r="1572" spans="1:37" x14ac:dyDescent="0.25">
      <c r="A1572" s="97"/>
      <c r="B1572" s="26" t="str">
        <f t="shared" si="264"/>
        <v/>
      </c>
      <c r="C1572" s="97"/>
      <c r="D1572" s="123"/>
      <c r="E1572" s="124"/>
      <c r="F1572" s="125"/>
      <c r="G1572" s="97"/>
      <c r="H1572" s="24" t="str">
        <f>IF($E1572="", "", IFERROR(ROUND($E1572*INDEX('Intro &amp; Setup'!$BY$8:$BY$9, MATCH($E$8, 'Intro &amp; Setup'!$BX$8:$BX$9, 0)), 2), ""))</f>
        <v/>
      </c>
      <c r="I1572" s="18" t="str">
        <f>IF(OR($E1572="", $F1572=""), "", IF($E$8='Intro &amp; Setup'!$BX$9, $F1572/$E1572, IF($H$8='Intro &amp; Setup'!$BX$9, $F1572/$H1572, "")))</f>
        <v/>
      </c>
      <c r="J1572" s="21" t="str">
        <f>IF(OR($E1572="", $F1572=""), "", IF($E$8='Intro &amp; Setup'!$BX$8, $F1572/$E1572, IF($H$8='Intro &amp; Setup'!$BX$8, $F1572/$H1572, "")))</f>
        <v/>
      </c>
      <c r="K1572" s="97"/>
      <c r="L1572" s="42" t="str">
        <f t="array" ref="L1572">IF($W1572="", "", IFERROR(INDEX('Standard Runs'!$D$11:$D$65, MATCH(1, ('Standard Runs'!$F$11:$F$65&lt;=E1572)*('Standard Runs'!$G$11:$G$65&gt;=E1572), 0)), ""))</f>
        <v/>
      </c>
      <c r="M1572" s="45" t="str">
        <f t="shared" si="265"/>
        <v/>
      </c>
      <c r="N1572" s="97"/>
      <c r="O1572" s="52" t="str">
        <f t="shared" si="266"/>
        <v/>
      </c>
      <c r="P1572" s="53" t="str">
        <f>IF(OR($L1572="", $M1572=""), "", COUNTIFS($L$11:$L$2510, $L1572, $M$11:$M$2510, "&lt;"&amp;$M1572)+1+COUNTIFS($L$11:$L1572, $L1572, $M$11:$M1572, $M1572)-1)</f>
        <v/>
      </c>
      <c r="Q1572" s="97"/>
      <c r="R1572" s="57" t="str">
        <f t="array" ref="R1572">IF(OR($L1572="", $M1572=""), "", MIN(IF($L$11:$L$2510=$L1572, $M$11:$M$2510)))</f>
        <v/>
      </c>
      <c r="S1572" s="18" t="str">
        <f t="array" ref="S1572">IF(OR($L1572="", $M1572=""), "", AVERAGEIF($L$11:$L$2510, $L1572, $M$11:$M$2510))</f>
        <v/>
      </c>
      <c r="T1572" s="21" t="str">
        <f t="array" ref="T1572">IF(OR($L1572="", $M1572=""), "", MAX(IF($L$11:$L$2510=$L1572, $M$11:$M$2510)))</f>
        <v/>
      </c>
      <c r="U1572" s="97"/>
      <c r="W1572" s="26" t="str">
        <f t="shared" si="267"/>
        <v/>
      </c>
      <c r="X1572" s="26" t="str">
        <f t="shared" si="268"/>
        <v/>
      </c>
      <c r="Z1572" s="48" t="str">
        <f>IFERROR(INDEX('Standard Runs'!$E$11:$E$65, MATCH($L1572, 'Standard Runs'!$D$11:$D$65, 0)), "")</f>
        <v/>
      </c>
      <c r="AB1572" s="26" t="str">
        <f t="shared" si="269"/>
        <v/>
      </c>
      <c r="AC1572" s="26" t="str">
        <f t="shared" si="270"/>
        <v/>
      </c>
      <c r="AE1572" s="26" t="str">
        <f t="shared" si="271"/>
        <v/>
      </c>
      <c r="AG1572" s="26" t="str">
        <f>IF($D1572="", "", COUNTIF($D$11:$D$2510, "&gt;"&amp;$D1572)+1+COUNTIF($D$11:$D1572, $D1572)-1)</f>
        <v/>
      </c>
      <c r="AH1572" s="92" t="str">
        <f t="shared" si="272"/>
        <v/>
      </c>
      <c r="AJ1572" s="26" t="str">
        <f t="shared" si="273"/>
        <v/>
      </c>
      <c r="AK1572" s="26" t="str">
        <f t="shared" si="274"/>
        <v/>
      </c>
    </row>
    <row r="1573" spans="1:37" x14ac:dyDescent="0.25">
      <c r="A1573" s="97"/>
      <c r="B1573" s="26" t="str">
        <f t="shared" si="264"/>
        <v/>
      </c>
      <c r="C1573" s="97"/>
      <c r="D1573" s="123"/>
      <c r="E1573" s="124"/>
      <c r="F1573" s="125"/>
      <c r="G1573" s="97"/>
      <c r="H1573" s="24" t="str">
        <f>IF($E1573="", "", IFERROR(ROUND($E1573*INDEX('Intro &amp; Setup'!$BY$8:$BY$9, MATCH($E$8, 'Intro &amp; Setup'!$BX$8:$BX$9, 0)), 2), ""))</f>
        <v/>
      </c>
      <c r="I1573" s="18" t="str">
        <f>IF(OR($E1573="", $F1573=""), "", IF($E$8='Intro &amp; Setup'!$BX$9, $F1573/$E1573, IF($H$8='Intro &amp; Setup'!$BX$9, $F1573/$H1573, "")))</f>
        <v/>
      </c>
      <c r="J1573" s="21" t="str">
        <f>IF(OR($E1573="", $F1573=""), "", IF($E$8='Intro &amp; Setup'!$BX$8, $F1573/$E1573, IF($H$8='Intro &amp; Setup'!$BX$8, $F1573/$H1573, "")))</f>
        <v/>
      </c>
      <c r="K1573" s="97"/>
      <c r="L1573" s="42" t="str">
        <f t="array" ref="L1573">IF($W1573="", "", IFERROR(INDEX('Standard Runs'!$D$11:$D$65, MATCH(1, ('Standard Runs'!$F$11:$F$65&lt;=E1573)*('Standard Runs'!$G$11:$G$65&gt;=E1573), 0)), ""))</f>
        <v/>
      </c>
      <c r="M1573" s="45" t="str">
        <f t="shared" si="265"/>
        <v/>
      </c>
      <c r="N1573" s="97"/>
      <c r="O1573" s="52" t="str">
        <f t="shared" si="266"/>
        <v/>
      </c>
      <c r="P1573" s="53" t="str">
        <f>IF(OR($L1573="", $M1573=""), "", COUNTIFS($L$11:$L$2510, $L1573, $M$11:$M$2510, "&lt;"&amp;$M1573)+1+COUNTIFS($L$11:$L1573, $L1573, $M$11:$M1573, $M1573)-1)</f>
        <v/>
      </c>
      <c r="Q1573" s="97"/>
      <c r="R1573" s="57" t="str">
        <f t="array" ref="R1573">IF(OR($L1573="", $M1573=""), "", MIN(IF($L$11:$L$2510=$L1573, $M$11:$M$2510)))</f>
        <v/>
      </c>
      <c r="S1573" s="18" t="str">
        <f t="array" ref="S1573">IF(OR($L1573="", $M1573=""), "", AVERAGEIF($L$11:$L$2510, $L1573, $M$11:$M$2510))</f>
        <v/>
      </c>
      <c r="T1573" s="21" t="str">
        <f t="array" ref="T1573">IF(OR($L1573="", $M1573=""), "", MAX(IF($L$11:$L$2510=$L1573, $M$11:$M$2510)))</f>
        <v/>
      </c>
      <c r="U1573" s="97"/>
      <c r="W1573" s="26" t="str">
        <f t="shared" si="267"/>
        <v/>
      </c>
      <c r="X1573" s="26" t="str">
        <f t="shared" si="268"/>
        <v/>
      </c>
      <c r="Z1573" s="48" t="str">
        <f>IFERROR(INDEX('Standard Runs'!$E$11:$E$65, MATCH($L1573, 'Standard Runs'!$D$11:$D$65, 0)), "")</f>
        <v/>
      </c>
      <c r="AB1573" s="26" t="str">
        <f t="shared" si="269"/>
        <v/>
      </c>
      <c r="AC1573" s="26" t="str">
        <f t="shared" si="270"/>
        <v/>
      </c>
      <c r="AE1573" s="26" t="str">
        <f t="shared" si="271"/>
        <v/>
      </c>
      <c r="AG1573" s="26" t="str">
        <f>IF($D1573="", "", COUNTIF($D$11:$D$2510, "&gt;"&amp;$D1573)+1+COUNTIF($D$11:$D1573, $D1573)-1)</f>
        <v/>
      </c>
      <c r="AH1573" s="92" t="str">
        <f t="shared" si="272"/>
        <v/>
      </c>
      <c r="AJ1573" s="26" t="str">
        <f t="shared" si="273"/>
        <v/>
      </c>
      <c r="AK1573" s="26" t="str">
        <f t="shared" si="274"/>
        <v/>
      </c>
    </row>
    <row r="1574" spans="1:37" x14ac:dyDescent="0.25">
      <c r="A1574" s="97"/>
      <c r="B1574" s="26" t="str">
        <f t="shared" si="264"/>
        <v/>
      </c>
      <c r="C1574" s="97"/>
      <c r="D1574" s="123"/>
      <c r="E1574" s="124"/>
      <c r="F1574" s="125"/>
      <c r="G1574" s="97"/>
      <c r="H1574" s="24" t="str">
        <f>IF($E1574="", "", IFERROR(ROUND($E1574*INDEX('Intro &amp; Setup'!$BY$8:$BY$9, MATCH($E$8, 'Intro &amp; Setup'!$BX$8:$BX$9, 0)), 2), ""))</f>
        <v/>
      </c>
      <c r="I1574" s="18" t="str">
        <f>IF(OR($E1574="", $F1574=""), "", IF($E$8='Intro &amp; Setup'!$BX$9, $F1574/$E1574, IF($H$8='Intro &amp; Setup'!$BX$9, $F1574/$H1574, "")))</f>
        <v/>
      </c>
      <c r="J1574" s="21" t="str">
        <f>IF(OR($E1574="", $F1574=""), "", IF($E$8='Intro &amp; Setup'!$BX$8, $F1574/$E1574, IF($H$8='Intro &amp; Setup'!$BX$8, $F1574/$H1574, "")))</f>
        <v/>
      </c>
      <c r="K1574" s="97"/>
      <c r="L1574" s="42" t="str">
        <f t="array" ref="L1574">IF($W1574="", "", IFERROR(INDEX('Standard Runs'!$D$11:$D$65, MATCH(1, ('Standard Runs'!$F$11:$F$65&lt;=E1574)*('Standard Runs'!$G$11:$G$65&gt;=E1574), 0)), ""))</f>
        <v/>
      </c>
      <c r="M1574" s="45" t="str">
        <f t="shared" si="265"/>
        <v/>
      </c>
      <c r="N1574" s="97"/>
      <c r="O1574" s="52" t="str">
        <f t="shared" si="266"/>
        <v/>
      </c>
      <c r="P1574" s="53" t="str">
        <f>IF(OR($L1574="", $M1574=""), "", COUNTIFS($L$11:$L$2510, $L1574, $M$11:$M$2510, "&lt;"&amp;$M1574)+1+COUNTIFS($L$11:$L1574, $L1574, $M$11:$M1574, $M1574)-1)</f>
        <v/>
      </c>
      <c r="Q1574" s="97"/>
      <c r="R1574" s="57" t="str">
        <f t="array" ref="R1574">IF(OR($L1574="", $M1574=""), "", MIN(IF($L$11:$L$2510=$L1574, $M$11:$M$2510)))</f>
        <v/>
      </c>
      <c r="S1574" s="18" t="str">
        <f t="array" ref="S1574">IF(OR($L1574="", $M1574=""), "", AVERAGEIF($L$11:$L$2510, $L1574, $M$11:$M$2510))</f>
        <v/>
      </c>
      <c r="T1574" s="21" t="str">
        <f t="array" ref="T1574">IF(OR($L1574="", $M1574=""), "", MAX(IF($L$11:$L$2510=$L1574, $M$11:$M$2510)))</f>
        <v/>
      </c>
      <c r="U1574" s="97"/>
      <c r="W1574" s="26" t="str">
        <f t="shared" si="267"/>
        <v/>
      </c>
      <c r="X1574" s="26" t="str">
        <f t="shared" si="268"/>
        <v/>
      </c>
      <c r="Z1574" s="48" t="str">
        <f>IFERROR(INDEX('Standard Runs'!$E$11:$E$65, MATCH($L1574, 'Standard Runs'!$D$11:$D$65, 0)), "")</f>
        <v/>
      </c>
      <c r="AB1574" s="26" t="str">
        <f t="shared" si="269"/>
        <v/>
      </c>
      <c r="AC1574" s="26" t="str">
        <f t="shared" si="270"/>
        <v/>
      </c>
      <c r="AE1574" s="26" t="str">
        <f t="shared" si="271"/>
        <v/>
      </c>
      <c r="AG1574" s="26" t="str">
        <f>IF($D1574="", "", COUNTIF($D$11:$D$2510, "&gt;"&amp;$D1574)+1+COUNTIF($D$11:$D1574, $D1574)-1)</f>
        <v/>
      </c>
      <c r="AH1574" s="92" t="str">
        <f t="shared" si="272"/>
        <v/>
      </c>
      <c r="AJ1574" s="26" t="str">
        <f t="shared" si="273"/>
        <v/>
      </c>
      <c r="AK1574" s="26" t="str">
        <f t="shared" si="274"/>
        <v/>
      </c>
    </row>
    <row r="1575" spans="1:37" x14ac:dyDescent="0.25">
      <c r="A1575" s="97"/>
      <c r="B1575" s="26" t="str">
        <f t="shared" si="264"/>
        <v/>
      </c>
      <c r="C1575" s="97"/>
      <c r="D1575" s="123"/>
      <c r="E1575" s="124"/>
      <c r="F1575" s="125"/>
      <c r="G1575" s="97"/>
      <c r="H1575" s="24" t="str">
        <f>IF($E1575="", "", IFERROR(ROUND($E1575*INDEX('Intro &amp; Setup'!$BY$8:$BY$9, MATCH($E$8, 'Intro &amp; Setup'!$BX$8:$BX$9, 0)), 2), ""))</f>
        <v/>
      </c>
      <c r="I1575" s="18" t="str">
        <f>IF(OR($E1575="", $F1575=""), "", IF($E$8='Intro &amp; Setup'!$BX$9, $F1575/$E1575, IF($H$8='Intro &amp; Setup'!$BX$9, $F1575/$H1575, "")))</f>
        <v/>
      </c>
      <c r="J1575" s="21" t="str">
        <f>IF(OR($E1575="", $F1575=""), "", IF($E$8='Intro &amp; Setup'!$BX$8, $F1575/$E1575, IF($H$8='Intro &amp; Setup'!$BX$8, $F1575/$H1575, "")))</f>
        <v/>
      </c>
      <c r="K1575" s="97"/>
      <c r="L1575" s="42" t="str">
        <f t="array" ref="L1575">IF($W1575="", "", IFERROR(INDEX('Standard Runs'!$D$11:$D$65, MATCH(1, ('Standard Runs'!$F$11:$F$65&lt;=E1575)*('Standard Runs'!$G$11:$G$65&gt;=E1575), 0)), ""))</f>
        <v/>
      </c>
      <c r="M1575" s="45" t="str">
        <f t="shared" si="265"/>
        <v/>
      </c>
      <c r="N1575" s="97"/>
      <c r="O1575" s="52" t="str">
        <f t="shared" si="266"/>
        <v/>
      </c>
      <c r="P1575" s="53" t="str">
        <f>IF(OR($L1575="", $M1575=""), "", COUNTIFS($L$11:$L$2510, $L1575, $M$11:$M$2510, "&lt;"&amp;$M1575)+1+COUNTIFS($L$11:$L1575, $L1575, $M$11:$M1575, $M1575)-1)</f>
        <v/>
      </c>
      <c r="Q1575" s="97"/>
      <c r="R1575" s="57" t="str">
        <f t="array" ref="R1575">IF(OR($L1575="", $M1575=""), "", MIN(IF($L$11:$L$2510=$L1575, $M$11:$M$2510)))</f>
        <v/>
      </c>
      <c r="S1575" s="18" t="str">
        <f t="array" ref="S1575">IF(OR($L1575="", $M1575=""), "", AVERAGEIF($L$11:$L$2510, $L1575, $M$11:$M$2510))</f>
        <v/>
      </c>
      <c r="T1575" s="21" t="str">
        <f t="array" ref="T1575">IF(OR($L1575="", $M1575=""), "", MAX(IF($L$11:$L$2510=$L1575, $M$11:$M$2510)))</f>
        <v/>
      </c>
      <c r="U1575" s="97"/>
      <c r="W1575" s="26" t="str">
        <f t="shared" si="267"/>
        <v/>
      </c>
      <c r="X1575" s="26" t="str">
        <f t="shared" si="268"/>
        <v/>
      </c>
      <c r="Z1575" s="48" t="str">
        <f>IFERROR(INDEX('Standard Runs'!$E$11:$E$65, MATCH($L1575, 'Standard Runs'!$D$11:$D$65, 0)), "")</f>
        <v/>
      </c>
      <c r="AB1575" s="26" t="str">
        <f t="shared" si="269"/>
        <v/>
      </c>
      <c r="AC1575" s="26" t="str">
        <f t="shared" si="270"/>
        <v/>
      </c>
      <c r="AE1575" s="26" t="str">
        <f t="shared" si="271"/>
        <v/>
      </c>
      <c r="AG1575" s="26" t="str">
        <f>IF($D1575="", "", COUNTIF($D$11:$D$2510, "&gt;"&amp;$D1575)+1+COUNTIF($D$11:$D1575, $D1575)-1)</f>
        <v/>
      </c>
      <c r="AH1575" s="92" t="str">
        <f t="shared" si="272"/>
        <v/>
      </c>
      <c r="AJ1575" s="26" t="str">
        <f t="shared" si="273"/>
        <v/>
      </c>
      <c r="AK1575" s="26" t="str">
        <f t="shared" si="274"/>
        <v/>
      </c>
    </row>
    <row r="1576" spans="1:37" x14ac:dyDescent="0.25">
      <c r="A1576" s="97"/>
      <c r="B1576" s="26" t="str">
        <f t="shared" si="264"/>
        <v/>
      </c>
      <c r="C1576" s="97"/>
      <c r="D1576" s="123"/>
      <c r="E1576" s="124"/>
      <c r="F1576" s="125"/>
      <c r="G1576" s="97"/>
      <c r="H1576" s="24" t="str">
        <f>IF($E1576="", "", IFERROR(ROUND($E1576*INDEX('Intro &amp; Setup'!$BY$8:$BY$9, MATCH($E$8, 'Intro &amp; Setup'!$BX$8:$BX$9, 0)), 2), ""))</f>
        <v/>
      </c>
      <c r="I1576" s="18" t="str">
        <f>IF(OR($E1576="", $F1576=""), "", IF($E$8='Intro &amp; Setup'!$BX$9, $F1576/$E1576, IF($H$8='Intro &amp; Setup'!$BX$9, $F1576/$H1576, "")))</f>
        <v/>
      </c>
      <c r="J1576" s="21" t="str">
        <f>IF(OR($E1576="", $F1576=""), "", IF($E$8='Intro &amp; Setup'!$BX$8, $F1576/$E1576, IF($H$8='Intro &amp; Setup'!$BX$8, $F1576/$H1576, "")))</f>
        <v/>
      </c>
      <c r="K1576" s="97"/>
      <c r="L1576" s="42" t="str">
        <f t="array" ref="L1576">IF($W1576="", "", IFERROR(INDEX('Standard Runs'!$D$11:$D$65, MATCH(1, ('Standard Runs'!$F$11:$F$65&lt;=E1576)*('Standard Runs'!$G$11:$G$65&gt;=E1576), 0)), ""))</f>
        <v/>
      </c>
      <c r="M1576" s="45" t="str">
        <f t="shared" si="265"/>
        <v/>
      </c>
      <c r="N1576" s="97"/>
      <c r="O1576" s="52" t="str">
        <f t="shared" si="266"/>
        <v/>
      </c>
      <c r="P1576" s="53" t="str">
        <f>IF(OR($L1576="", $M1576=""), "", COUNTIFS($L$11:$L$2510, $L1576, $M$11:$M$2510, "&lt;"&amp;$M1576)+1+COUNTIFS($L$11:$L1576, $L1576, $M$11:$M1576, $M1576)-1)</f>
        <v/>
      </c>
      <c r="Q1576" s="97"/>
      <c r="R1576" s="57" t="str">
        <f t="array" ref="R1576">IF(OR($L1576="", $M1576=""), "", MIN(IF($L$11:$L$2510=$L1576, $M$11:$M$2510)))</f>
        <v/>
      </c>
      <c r="S1576" s="18" t="str">
        <f t="array" ref="S1576">IF(OR($L1576="", $M1576=""), "", AVERAGEIF($L$11:$L$2510, $L1576, $M$11:$M$2510))</f>
        <v/>
      </c>
      <c r="T1576" s="21" t="str">
        <f t="array" ref="T1576">IF(OR($L1576="", $M1576=""), "", MAX(IF($L$11:$L$2510=$L1576, $M$11:$M$2510)))</f>
        <v/>
      </c>
      <c r="U1576" s="97"/>
      <c r="W1576" s="26" t="str">
        <f t="shared" si="267"/>
        <v/>
      </c>
      <c r="X1576" s="26" t="str">
        <f t="shared" si="268"/>
        <v/>
      </c>
      <c r="Z1576" s="48" t="str">
        <f>IFERROR(INDEX('Standard Runs'!$E$11:$E$65, MATCH($L1576, 'Standard Runs'!$D$11:$D$65, 0)), "")</f>
        <v/>
      </c>
      <c r="AB1576" s="26" t="str">
        <f t="shared" si="269"/>
        <v/>
      </c>
      <c r="AC1576" s="26" t="str">
        <f t="shared" si="270"/>
        <v/>
      </c>
      <c r="AE1576" s="26" t="str">
        <f t="shared" si="271"/>
        <v/>
      </c>
      <c r="AG1576" s="26" t="str">
        <f>IF($D1576="", "", COUNTIF($D$11:$D$2510, "&gt;"&amp;$D1576)+1+COUNTIF($D$11:$D1576, $D1576)-1)</f>
        <v/>
      </c>
      <c r="AH1576" s="92" t="str">
        <f t="shared" si="272"/>
        <v/>
      </c>
      <c r="AJ1576" s="26" t="str">
        <f t="shared" si="273"/>
        <v/>
      </c>
      <c r="AK1576" s="26" t="str">
        <f t="shared" si="274"/>
        <v/>
      </c>
    </row>
    <row r="1577" spans="1:37" x14ac:dyDescent="0.25">
      <c r="A1577" s="97"/>
      <c r="B1577" s="26" t="str">
        <f t="shared" si="264"/>
        <v/>
      </c>
      <c r="C1577" s="97"/>
      <c r="D1577" s="123"/>
      <c r="E1577" s="124"/>
      <c r="F1577" s="125"/>
      <c r="G1577" s="97"/>
      <c r="H1577" s="24" t="str">
        <f>IF($E1577="", "", IFERROR(ROUND($E1577*INDEX('Intro &amp; Setup'!$BY$8:$BY$9, MATCH($E$8, 'Intro &amp; Setup'!$BX$8:$BX$9, 0)), 2), ""))</f>
        <v/>
      </c>
      <c r="I1577" s="18" t="str">
        <f>IF(OR($E1577="", $F1577=""), "", IF($E$8='Intro &amp; Setup'!$BX$9, $F1577/$E1577, IF($H$8='Intro &amp; Setup'!$BX$9, $F1577/$H1577, "")))</f>
        <v/>
      </c>
      <c r="J1577" s="21" t="str">
        <f>IF(OR($E1577="", $F1577=""), "", IF($E$8='Intro &amp; Setup'!$BX$8, $F1577/$E1577, IF($H$8='Intro &amp; Setup'!$BX$8, $F1577/$H1577, "")))</f>
        <v/>
      </c>
      <c r="K1577" s="97"/>
      <c r="L1577" s="42" t="str">
        <f t="array" ref="L1577">IF($W1577="", "", IFERROR(INDEX('Standard Runs'!$D$11:$D$65, MATCH(1, ('Standard Runs'!$F$11:$F$65&lt;=E1577)*('Standard Runs'!$G$11:$G$65&gt;=E1577), 0)), ""))</f>
        <v/>
      </c>
      <c r="M1577" s="45" t="str">
        <f t="shared" si="265"/>
        <v/>
      </c>
      <c r="N1577" s="97"/>
      <c r="O1577" s="52" t="str">
        <f t="shared" si="266"/>
        <v/>
      </c>
      <c r="P1577" s="53" t="str">
        <f>IF(OR($L1577="", $M1577=""), "", COUNTIFS($L$11:$L$2510, $L1577, $M$11:$M$2510, "&lt;"&amp;$M1577)+1+COUNTIFS($L$11:$L1577, $L1577, $M$11:$M1577, $M1577)-1)</f>
        <v/>
      </c>
      <c r="Q1577" s="97"/>
      <c r="R1577" s="57" t="str">
        <f t="array" ref="R1577">IF(OR($L1577="", $M1577=""), "", MIN(IF($L$11:$L$2510=$L1577, $M$11:$M$2510)))</f>
        <v/>
      </c>
      <c r="S1577" s="18" t="str">
        <f t="array" ref="S1577">IF(OR($L1577="", $M1577=""), "", AVERAGEIF($L$11:$L$2510, $L1577, $M$11:$M$2510))</f>
        <v/>
      </c>
      <c r="T1577" s="21" t="str">
        <f t="array" ref="T1577">IF(OR($L1577="", $M1577=""), "", MAX(IF($L$11:$L$2510=$L1577, $M$11:$M$2510)))</f>
        <v/>
      </c>
      <c r="U1577" s="97"/>
      <c r="W1577" s="26" t="str">
        <f t="shared" si="267"/>
        <v/>
      </c>
      <c r="X1577" s="26" t="str">
        <f t="shared" si="268"/>
        <v/>
      </c>
      <c r="Z1577" s="48" t="str">
        <f>IFERROR(INDEX('Standard Runs'!$E$11:$E$65, MATCH($L1577, 'Standard Runs'!$D$11:$D$65, 0)), "")</f>
        <v/>
      </c>
      <c r="AB1577" s="26" t="str">
        <f t="shared" si="269"/>
        <v/>
      </c>
      <c r="AC1577" s="26" t="str">
        <f t="shared" si="270"/>
        <v/>
      </c>
      <c r="AE1577" s="26" t="str">
        <f t="shared" si="271"/>
        <v/>
      </c>
      <c r="AG1577" s="26" t="str">
        <f>IF($D1577="", "", COUNTIF($D$11:$D$2510, "&gt;"&amp;$D1577)+1+COUNTIF($D$11:$D1577, $D1577)-1)</f>
        <v/>
      </c>
      <c r="AH1577" s="92" t="str">
        <f t="shared" si="272"/>
        <v/>
      </c>
      <c r="AJ1577" s="26" t="str">
        <f t="shared" si="273"/>
        <v/>
      </c>
      <c r="AK1577" s="26" t="str">
        <f t="shared" si="274"/>
        <v/>
      </c>
    </row>
    <row r="1578" spans="1:37" x14ac:dyDescent="0.25">
      <c r="A1578" s="97"/>
      <c r="B1578" s="26" t="str">
        <f t="shared" si="264"/>
        <v/>
      </c>
      <c r="C1578" s="97"/>
      <c r="D1578" s="123"/>
      <c r="E1578" s="124"/>
      <c r="F1578" s="125"/>
      <c r="G1578" s="97"/>
      <c r="H1578" s="24" t="str">
        <f>IF($E1578="", "", IFERROR(ROUND($E1578*INDEX('Intro &amp; Setup'!$BY$8:$BY$9, MATCH($E$8, 'Intro &amp; Setup'!$BX$8:$BX$9, 0)), 2), ""))</f>
        <v/>
      </c>
      <c r="I1578" s="18" t="str">
        <f>IF(OR($E1578="", $F1578=""), "", IF($E$8='Intro &amp; Setup'!$BX$9, $F1578/$E1578, IF($H$8='Intro &amp; Setup'!$BX$9, $F1578/$H1578, "")))</f>
        <v/>
      </c>
      <c r="J1578" s="21" t="str">
        <f>IF(OR($E1578="", $F1578=""), "", IF($E$8='Intro &amp; Setup'!$BX$8, $F1578/$E1578, IF($H$8='Intro &amp; Setup'!$BX$8, $F1578/$H1578, "")))</f>
        <v/>
      </c>
      <c r="K1578" s="97"/>
      <c r="L1578" s="42" t="str">
        <f t="array" ref="L1578">IF($W1578="", "", IFERROR(INDEX('Standard Runs'!$D$11:$D$65, MATCH(1, ('Standard Runs'!$F$11:$F$65&lt;=E1578)*('Standard Runs'!$G$11:$G$65&gt;=E1578), 0)), ""))</f>
        <v/>
      </c>
      <c r="M1578" s="45" t="str">
        <f t="shared" si="265"/>
        <v/>
      </c>
      <c r="N1578" s="97"/>
      <c r="O1578" s="52" t="str">
        <f t="shared" si="266"/>
        <v/>
      </c>
      <c r="P1578" s="53" t="str">
        <f>IF(OR($L1578="", $M1578=""), "", COUNTIFS($L$11:$L$2510, $L1578, $M$11:$M$2510, "&lt;"&amp;$M1578)+1+COUNTIFS($L$11:$L1578, $L1578, $M$11:$M1578, $M1578)-1)</f>
        <v/>
      </c>
      <c r="Q1578" s="97"/>
      <c r="R1578" s="57" t="str">
        <f t="array" ref="R1578">IF(OR($L1578="", $M1578=""), "", MIN(IF($L$11:$L$2510=$L1578, $M$11:$M$2510)))</f>
        <v/>
      </c>
      <c r="S1578" s="18" t="str">
        <f t="array" ref="S1578">IF(OR($L1578="", $M1578=""), "", AVERAGEIF($L$11:$L$2510, $L1578, $M$11:$M$2510))</f>
        <v/>
      </c>
      <c r="T1578" s="21" t="str">
        <f t="array" ref="T1578">IF(OR($L1578="", $M1578=""), "", MAX(IF($L$11:$L$2510=$L1578, $M$11:$M$2510)))</f>
        <v/>
      </c>
      <c r="U1578" s="97"/>
      <c r="W1578" s="26" t="str">
        <f t="shared" si="267"/>
        <v/>
      </c>
      <c r="X1578" s="26" t="str">
        <f t="shared" si="268"/>
        <v/>
      </c>
      <c r="Z1578" s="48" t="str">
        <f>IFERROR(INDEX('Standard Runs'!$E$11:$E$65, MATCH($L1578, 'Standard Runs'!$D$11:$D$65, 0)), "")</f>
        <v/>
      </c>
      <c r="AB1578" s="26" t="str">
        <f t="shared" si="269"/>
        <v/>
      </c>
      <c r="AC1578" s="26" t="str">
        <f t="shared" si="270"/>
        <v/>
      </c>
      <c r="AE1578" s="26" t="str">
        <f t="shared" si="271"/>
        <v/>
      </c>
      <c r="AG1578" s="26" t="str">
        <f>IF($D1578="", "", COUNTIF($D$11:$D$2510, "&gt;"&amp;$D1578)+1+COUNTIF($D$11:$D1578, $D1578)-1)</f>
        <v/>
      </c>
      <c r="AH1578" s="92" t="str">
        <f t="shared" si="272"/>
        <v/>
      </c>
      <c r="AJ1578" s="26" t="str">
        <f t="shared" si="273"/>
        <v/>
      </c>
      <c r="AK1578" s="26" t="str">
        <f t="shared" si="274"/>
        <v/>
      </c>
    </row>
    <row r="1579" spans="1:37" x14ac:dyDescent="0.25">
      <c r="A1579" s="97"/>
      <c r="B1579" s="26" t="str">
        <f t="shared" si="264"/>
        <v/>
      </c>
      <c r="C1579" s="97"/>
      <c r="D1579" s="123"/>
      <c r="E1579" s="124"/>
      <c r="F1579" s="125"/>
      <c r="G1579" s="97"/>
      <c r="H1579" s="24" t="str">
        <f>IF($E1579="", "", IFERROR(ROUND($E1579*INDEX('Intro &amp; Setup'!$BY$8:$BY$9, MATCH($E$8, 'Intro &amp; Setup'!$BX$8:$BX$9, 0)), 2), ""))</f>
        <v/>
      </c>
      <c r="I1579" s="18" t="str">
        <f>IF(OR($E1579="", $F1579=""), "", IF($E$8='Intro &amp; Setup'!$BX$9, $F1579/$E1579, IF($H$8='Intro &amp; Setup'!$BX$9, $F1579/$H1579, "")))</f>
        <v/>
      </c>
      <c r="J1579" s="21" t="str">
        <f>IF(OR($E1579="", $F1579=""), "", IF($E$8='Intro &amp; Setup'!$BX$8, $F1579/$E1579, IF($H$8='Intro &amp; Setup'!$BX$8, $F1579/$H1579, "")))</f>
        <v/>
      </c>
      <c r="K1579" s="97"/>
      <c r="L1579" s="42" t="str">
        <f t="array" ref="L1579">IF($W1579="", "", IFERROR(INDEX('Standard Runs'!$D$11:$D$65, MATCH(1, ('Standard Runs'!$F$11:$F$65&lt;=E1579)*('Standard Runs'!$G$11:$G$65&gt;=E1579), 0)), ""))</f>
        <v/>
      </c>
      <c r="M1579" s="45" t="str">
        <f t="shared" si="265"/>
        <v/>
      </c>
      <c r="N1579" s="97"/>
      <c r="O1579" s="52" t="str">
        <f t="shared" si="266"/>
        <v/>
      </c>
      <c r="P1579" s="53" t="str">
        <f>IF(OR($L1579="", $M1579=""), "", COUNTIFS($L$11:$L$2510, $L1579, $M$11:$M$2510, "&lt;"&amp;$M1579)+1+COUNTIFS($L$11:$L1579, $L1579, $M$11:$M1579, $M1579)-1)</f>
        <v/>
      </c>
      <c r="Q1579" s="97"/>
      <c r="R1579" s="57" t="str">
        <f t="array" ref="R1579">IF(OR($L1579="", $M1579=""), "", MIN(IF($L$11:$L$2510=$L1579, $M$11:$M$2510)))</f>
        <v/>
      </c>
      <c r="S1579" s="18" t="str">
        <f t="array" ref="S1579">IF(OR($L1579="", $M1579=""), "", AVERAGEIF($L$11:$L$2510, $L1579, $M$11:$M$2510))</f>
        <v/>
      </c>
      <c r="T1579" s="21" t="str">
        <f t="array" ref="T1579">IF(OR($L1579="", $M1579=""), "", MAX(IF($L$11:$L$2510=$L1579, $M$11:$M$2510)))</f>
        <v/>
      </c>
      <c r="U1579" s="97"/>
      <c r="W1579" s="26" t="str">
        <f t="shared" si="267"/>
        <v/>
      </c>
      <c r="X1579" s="26" t="str">
        <f t="shared" si="268"/>
        <v/>
      </c>
      <c r="Z1579" s="48" t="str">
        <f>IFERROR(INDEX('Standard Runs'!$E$11:$E$65, MATCH($L1579, 'Standard Runs'!$D$11:$D$65, 0)), "")</f>
        <v/>
      </c>
      <c r="AB1579" s="26" t="str">
        <f t="shared" si="269"/>
        <v/>
      </c>
      <c r="AC1579" s="26" t="str">
        <f t="shared" si="270"/>
        <v/>
      </c>
      <c r="AE1579" s="26" t="str">
        <f t="shared" si="271"/>
        <v/>
      </c>
      <c r="AG1579" s="26" t="str">
        <f>IF($D1579="", "", COUNTIF($D$11:$D$2510, "&gt;"&amp;$D1579)+1+COUNTIF($D$11:$D1579, $D1579)-1)</f>
        <v/>
      </c>
      <c r="AH1579" s="92" t="str">
        <f t="shared" si="272"/>
        <v/>
      </c>
      <c r="AJ1579" s="26" t="str">
        <f t="shared" si="273"/>
        <v/>
      </c>
      <c r="AK1579" s="26" t="str">
        <f t="shared" si="274"/>
        <v/>
      </c>
    </row>
    <row r="1580" spans="1:37" x14ac:dyDescent="0.25">
      <c r="A1580" s="97"/>
      <c r="B1580" s="26" t="str">
        <f t="shared" si="264"/>
        <v/>
      </c>
      <c r="C1580" s="97"/>
      <c r="D1580" s="123"/>
      <c r="E1580" s="124"/>
      <c r="F1580" s="125"/>
      <c r="G1580" s="97"/>
      <c r="H1580" s="24" t="str">
        <f>IF($E1580="", "", IFERROR(ROUND($E1580*INDEX('Intro &amp; Setup'!$BY$8:$BY$9, MATCH($E$8, 'Intro &amp; Setup'!$BX$8:$BX$9, 0)), 2), ""))</f>
        <v/>
      </c>
      <c r="I1580" s="18" t="str">
        <f>IF(OR($E1580="", $F1580=""), "", IF($E$8='Intro &amp; Setup'!$BX$9, $F1580/$E1580, IF($H$8='Intro &amp; Setup'!$BX$9, $F1580/$H1580, "")))</f>
        <v/>
      </c>
      <c r="J1580" s="21" t="str">
        <f>IF(OR($E1580="", $F1580=""), "", IF($E$8='Intro &amp; Setup'!$BX$8, $F1580/$E1580, IF($H$8='Intro &amp; Setup'!$BX$8, $F1580/$H1580, "")))</f>
        <v/>
      </c>
      <c r="K1580" s="97"/>
      <c r="L1580" s="42" t="str">
        <f t="array" ref="L1580">IF($W1580="", "", IFERROR(INDEX('Standard Runs'!$D$11:$D$65, MATCH(1, ('Standard Runs'!$F$11:$F$65&lt;=E1580)*('Standard Runs'!$G$11:$G$65&gt;=E1580), 0)), ""))</f>
        <v/>
      </c>
      <c r="M1580" s="45" t="str">
        <f t="shared" si="265"/>
        <v/>
      </c>
      <c r="N1580" s="97"/>
      <c r="O1580" s="52" t="str">
        <f t="shared" si="266"/>
        <v/>
      </c>
      <c r="P1580" s="53" t="str">
        <f>IF(OR($L1580="", $M1580=""), "", COUNTIFS($L$11:$L$2510, $L1580, $M$11:$M$2510, "&lt;"&amp;$M1580)+1+COUNTIFS($L$11:$L1580, $L1580, $M$11:$M1580, $M1580)-1)</f>
        <v/>
      </c>
      <c r="Q1580" s="97"/>
      <c r="R1580" s="57" t="str">
        <f t="array" ref="R1580">IF(OR($L1580="", $M1580=""), "", MIN(IF($L$11:$L$2510=$L1580, $M$11:$M$2510)))</f>
        <v/>
      </c>
      <c r="S1580" s="18" t="str">
        <f t="array" ref="S1580">IF(OR($L1580="", $M1580=""), "", AVERAGEIF($L$11:$L$2510, $L1580, $M$11:$M$2510))</f>
        <v/>
      </c>
      <c r="T1580" s="21" t="str">
        <f t="array" ref="T1580">IF(OR($L1580="", $M1580=""), "", MAX(IF($L$11:$L$2510=$L1580, $M$11:$M$2510)))</f>
        <v/>
      </c>
      <c r="U1580" s="97"/>
      <c r="W1580" s="26" t="str">
        <f t="shared" si="267"/>
        <v/>
      </c>
      <c r="X1580" s="26" t="str">
        <f t="shared" si="268"/>
        <v/>
      </c>
      <c r="Z1580" s="48" t="str">
        <f>IFERROR(INDEX('Standard Runs'!$E$11:$E$65, MATCH($L1580, 'Standard Runs'!$D$11:$D$65, 0)), "")</f>
        <v/>
      </c>
      <c r="AB1580" s="26" t="str">
        <f t="shared" si="269"/>
        <v/>
      </c>
      <c r="AC1580" s="26" t="str">
        <f t="shared" si="270"/>
        <v/>
      </c>
      <c r="AE1580" s="26" t="str">
        <f t="shared" si="271"/>
        <v/>
      </c>
      <c r="AG1580" s="26" t="str">
        <f>IF($D1580="", "", COUNTIF($D$11:$D$2510, "&gt;"&amp;$D1580)+1+COUNTIF($D$11:$D1580, $D1580)-1)</f>
        <v/>
      </c>
      <c r="AH1580" s="92" t="str">
        <f t="shared" si="272"/>
        <v/>
      </c>
      <c r="AJ1580" s="26" t="str">
        <f t="shared" si="273"/>
        <v/>
      </c>
      <c r="AK1580" s="26" t="str">
        <f t="shared" si="274"/>
        <v/>
      </c>
    </row>
    <row r="1581" spans="1:37" x14ac:dyDescent="0.25">
      <c r="A1581" s="97"/>
      <c r="B1581" s="26" t="str">
        <f t="shared" si="264"/>
        <v/>
      </c>
      <c r="C1581" s="97"/>
      <c r="D1581" s="123"/>
      <c r="E1581" s="124"/>
      <c r="F1581" s="125"/>
      <c r="G1581" s="97"/>
      <c r="H1581" s="24" t="str">
        <f>IF($E1581="", "", IFERROR(ROUND($E1581*INDEX('Intro &amp; Setup'!$BY$8:$BY$9, MATCH($E$8, 'Intro &amp; Setup'!$BX$8:$BX$9, 0)), 2), ""))</f>
        <v/>
      </c>
      <c r="I1581" s="18" t="str">
        <f>IF(OR($E1581="", $F1581=""), "", IF($E$8='Intro &amp; Setup'!$BX$9, $F1581/$E1581, IF($H$8='Intro &amp; Setup'!$BX$9, $F1581/$H1581, "")))</f>
        <v/>
      </c>
      <c r="J1581" s="21" t="str">
        <f>IF(OR($E1581="", $F1581=""), "", IF($E$8='Intro &amp; Setup'!$BX$8, $F1581/$E1581, IF($H$8='Intro &amp; Setup'!$BX$8, $F1581/$H1581, "")))</f>
        <v/>
      </c>
      <c r="K1581" s="97"/>
      <c r="L1581" s="42" t="str">
        <f t="array" ref="L1581">IF($W1581="", "", IFERROR(INDEX('Standard Runs'!$D$11:$D$65, MATCH(1, ('Standard Runs'!$F$11:$F$65&lt;=E1581)*('Standard Runs'!$G$11:$G$65&gt;=E1581), 0)), ""))</f>
        <v/>
      </c>
      <c r="M1581" s="45" t="str">
        <f t="shared" si="265"/>
        <v/>
      </c>
      <c r="N1581" s="97"/>
      <c r="O1581" s="52" t="str">
        <f t="shared" si="266"/>
        <v/>
      </c>
      <c r="P1581" s="53" t="str">
        <f>IF(OR($L1581="", $M1581=""), "", COUNTIFS($L$11:$L$2510, $L1581, $M$11:$M$2510, "&lt;"&amp;$M1581)+1+COUNTIFS($L$11:$L1581, $L1581, $M$11:$M1581, $M1581)-1)</f>
        <v/>
      </c>
      <c r="Q1581" s="97"/>
      <c r="R1581" s="57" t="str">
        <f t="array" ref="R1581">IF(OR($L1581="", $M1581=""), "", MIN(IF($L$11:$L$2510=$L1581, $M$11:$M$2510)))</f>
        <v/>
      </c>
      <c r="S1581" s="18" t="str">
        <f t="array" ref="S1581">IF(OR($L1581="", $M1581=""), "", AVERAGEIF($L$11:$L$2510, $L1581, $M$11:$M$2510))</f>
        <v/>
      </c>
      <c r="T1581" s="21" t="str">
        <f t="array" ref="T1581">IF(OR($L1581="", $M1581=""), "", MAX(IF($L$11:$L$2510=$L1581, $M$11:$M$2510)))</f>
        <v/>
      </c>
      <c r="U1581" s="97"/>
      <c r="W1581" s="26" t="str">
        <f t="shared" si="267"/>
        <v/>
      </c>
      <c r="X1581" s="26" t="str">
        <f t="shared" si="268"/>
        <v/>
      </c>
      <c r="Z1581" s="48" t="str">
        <f>IFERROR(INDEX('Standard Runs'!$E$11:$E$65, MATCH($L1581, 'Standard Runs'!$D$11:$D$65, 0)), "")</f>
        <v/>
      </c>
      <c r="AB1581" s="26" t="str">
        <f t="shared" si="269"/>
        <v/>
      </c>
      <c r="AC1581" s="26" t="str">
        <f t="shared" si="270"/>
        <v/>
      </c>
      <c r="AE1581" s="26" t="str">
        <f t="shared" si="271"/>
        <v/>
      </c>
      <c r="AG1581" s="26" t="str">
        <f>IF($D1581="", "", COUNTIF($D$11:$D$2510, "&gt;"&amp;$D1581)+1+COUNTIF($D$11:$D1581, $D1581)-1)</f>
        <v/>
      </c>
      <c r="AH1581" s="92" t="str">
        <f t="shared" si="272"/>
        <v/>
      </c>
      <c r="AJ1581" s="26" t="str">
        <f t="shared" si="273"/>
        <v/>
      </c>
      <c r="AK1581" s="26" t="str">
        <f t="shared" si="274"/>
        <v/>
      </c>
    </row>
    <row r="1582" spans="1:37" x14ac:dyDescent="0.25">
      <c r="A1582" s="97"/>
      <c r="B1582" s="26" t="str">
        <f t="shared" si="264"/>
        <v/>
      </c>
      <c r="C1582" s="97"/>
      <c r="D1582" s="123"/>
      <c r="E1582" s="124"/>
      <c r="F1582" s="125"/>
      <c r="G1582" s="97"/>
      <c r="H1582" s="24" t="str">
        <f>IF($E1582="", "", IFERROR(ROUND($E1582*INDEX('Intro &amp; Setup'!$BY$8:$BY$9, MATCH($E$8, 'Intro &amp; Setup'!$BX$8:$BX$9, 0)), 2), ""))</f>
        <v/>
      </c>
      <c r="I1582" s="18" t="str">
        <f>IF(OR($E1582="", $F1582=""), "", IF($E$8='Intro &amp; Setup'!$BX$9, $F1582/$E1582, IF($H$8='Intro &amp; Setup'!$BX$9, $F1582/$H1582, "")))</f>
        <v/>
      </c>
      <c r="J1582" s="21" t="str">
        <f>IF(OR($E1582="", $F1582=""), "", IF($E$8='Intro &amp; Setup'!$BX$8, $F1582/$E1582, IF($H$8='Intro &amp; Setup'!$BX$8, $F1582/$H1582, "")))</f>
        <v/>
      </c>
      <c r="K1582" s="97"/>
      <c r="L1582" s="42" t="str">
        <f t="array" ref="L1582">IF($W1582="", "", IFERROR(INDEX('Standard Runs'!$D$11:$D$65, MATCH(1, ('Standard Runs'!$F$11:$F$65&lt;=E1582)*('Standard Runs'!$G$11:$G$65&gt;=E1582), 0)), ""))</f>
        <v/>
      </c>
      <c r="M1582" s="45" t="str">
        <f t="shared" si="265"/>
        <v/>
      </c>
      <c r="N1582" s="97"/>
      <c r="O1582" s="52" t="str">
        <f t="shared" si="266"/>
        <v/>
      </c>
      <c r="P1582" s="53" t="str">
        <f>IF(OR($L1582="", $M1582=""), "", COUNTIFS($L$11:$L$2510, $L1582, $M$11:$M$2510, "&lt;"&amp;$M1582)+1+COUNTIFS($L$11:$L1582, $L1582, $M$11:$M1582, $M1582)-1)</f>
        <v/>
      </c>
      <c r="Q1582" s="97"/>
      <c r="R1582" s="57" t="str">
        <f t="array" ref="R1582">IF(OR($L1582="", $M1582=""), "", MIN(IF($L$11:$L$2510=$L1582, $M$11:$M$2510)))</f>
        <v/>
      </c>
      <c r="S1582" s="18" t="str">
        <f t="array" ref="S1582">IF(OR($L1582="", $M1582=""), "", AVERAGEIF($L$11:$L$2510, $L1582, $M$11:$M$2510))</f>
        <v/>
      </c>
      <c r="T1582" s="21" t="str">
        <f t="array" ref="T1582">IF(OR($L1582="", $M1582=""), "", MAX(IF($L$11:$L$2510=$L1582, $M$11:$M$2510)))</f>
        <v/>
      </c>
      <c r="U1582" s="97"/>
      <c r="W1582" s="26" t="str">
        <f t="shared" si="267"/>
        <v/>
      </c>
      <c r="X1582" s="26" t="str">
        <f t="shared" si="268"/>
        <v/>
      </c>
      <c r="Z1582" s="48" t="str">
        <f>IFERROR(INDEX('Standard Runs'!$E$11:$E$65, MATCH($L1582, 'Standard Runs'!$D$11:$D$65, 0)), "")</f>
        <v/>
      </c>
      <c r="AB1582" s="26" t="str">
        <f t="shared" si="269"/>
        <v/>
      </c>
      <c r="AC1582" s="26" t="str">
        <f t="shared" si="270"/>
        <v/>
      </c>
      <c r="AE1582" s="26" t="str">
        <f t="shared" si="271"/>
        <v/>
      </c>
      <c r="AG1582" s="26" t="str">
        <f>IF($D1582="", "", COUNTIF($D$11:$D$2510, "&gt;"&amp;$D1582)+1+COUNTIF($D$11:$D1582, $D1582)-1)</f>
        <v/>
      </c>
      <c r="AH1582" s="92" t="str">
        <f t="shared" si="272"/>
        <v/>
      </c>
      <c r="AJ1582" s="26" t="str">
        <f t="shared" si="273"/>
        <v/>
      </c>
      <c r="AK1582" s="26" t="str">
        <f t="shared" si="274"/>
        <v/>
      </c>
    </row>
    <row r="1583" spans="1:37" x14ac:dyDescent="0.25">
      <c r="A1583" s="97"/>
      <c r="B1583" s="26" t="str">
        <f t="shared" si="264"/>
        <v/>
      </c>
      <c r="C1583" s="97"/>
      <c r="D1583" s="123"/>
      <c r="E1583" s="124"/>
      <c r="F1583" s="125"/>
      <c r="G1583" s="97"/>
      <c r="H1583" s="24" t="str">
        <f>IF($E1583="", "", IFERROR(ROUND($E1583*INDEX('Intro &amp; Setup'!$BY$8:$BY$9, MATCH($E$8, 'Intro &amp; Setup'!$BX$8:$BX$9, 0)), 2), ""))</f>
        <v/>
      </c>
      <c r="I1583" s="18" t="str">
        <f>IF(OR($E1583="", $F1583=""), "", IF($E$8='Intro &amp; Setup'!$BX$9, $F1583/$E1583, IF($H$8='Intro &amp; Setup'!$BX$9, $F1583/$H1583, "")))</f>
        <v/>
      </c>
      <c r="J1583" s="21" t="str">
        <f>IF(OR($E1583="", $F1583=""), "", IF($E$8='Intro &amp; Setup'!$BX$8, $F1583/$E1583, IF($H$8='Intro &amp; Setup'!$BX$8, $F1583/$H1583, "")))</f>
        <v/>
      </c>
      <c r="K1583" s="97"/>
      <c r="L1583" s="42" t="str">
        <f t="array" ref="L1583">IF($W1583="", "", IFERROR(INDEX('Standard Runs'!$D$11:$D$65, MATCH(1, ('Standard Runs'!$F$11:$F$65&lt;=E1583)*('Standard Runs'!$G$11:$G$65&gt;=E1583), 0)), ""))</f>
        <v/>
      </c>
      <c r="M1583" s="45" t="str">
        <f t="shared" si="265"/>
        <v/>
      </c>
      <c r="N1583" s="97"/>
      <c r="O1583" s="52" t="str">
        <f t="shared" si="266"/>
        <v/>
      </c>
      <c r="P1583" s="53" t="str">
        <f>IF(OR($L1583="", $M1583=""), "", COUNTIFS($L$11:$L$2510, $L1583, $M$11:$M$2510, "&lt;"&amp;$M1583)+1+COUNTIFS($L$11:$L1583, $L1583, $M$11:$M1583, $M1583)-1)</f>
        <v/>
      </c>
      <c r="Q1583" s="97"/>
      <c r="R1583" s="57" t="str">
        <f t="array" ref="R1583">IF(OR($L1583="", $M1583=""), "", MIN(IF($L$11:$L$2510=$L1583, $M$11:$M$2510)))</f>
        <v/>
      </c>
      <c r="S1583" s="18" t="str">
        <f t="array" ref="S1583">IF(OR($L1583="", $M1583=""), "", AVERAGEIF($L$11:$L$2510, $L1583, $M$11:$M$2510))</f>
        <v/>
      </c>
      <c r="T1583" s="21" t="str">
        <f t="array" ref="T1583">IF(OR($L1583="", $M1583=""), "", MAX(IF($L$11:$L$2510=$L1583, $M$11:$M$2510)))</f>
        <v/>
      </c>
      <c r="U1583" s="97"/>
      <c r="W1583" s="26" t="str">
        <f t="shared" si="267"/>
        <v/>
      </c>
      <c r="X1583" s="26" t="str">
        <f t="shared" si="268"/>
        <v/>
      </c>
      <c r="Z1583" s="48" t="str">
        <f>IFERROR(INDEX('Standard Runs'!$E$11:$E$65, MATCH($L1583, 'Standard Runs'!$D$11:$D$65, 0)), "")</f>
        <v/>
      </c>
      <c r="AB1583" s="26" t="str">
        <f t="shared" si="269"/>
        <v/>
      </c>
      <c r="AC1583" s="26" t="str">
        <f t="shared" si="270"/>
        <v/>
      </c>
      <c r="AE1583" s="26" t="str">
        <f t="shared" si="271"/>
        <v/>
      </c>
      <c r="AG1583" s="26" t="str">
        <f>IF($D1583="", "", COUNTIF($D$11:$D$2510, "&gt;"&amp;$D1583)+1+COUNTIF($D$11:$D1583, $D1583)-1)</f>
        <v/>
      </c>
      <c r="AH1583" s="92" t="str">
        <f t="shared" si="272"/>
        <v/>
      </c>
      <c r="AJ1583" s="26" t="str">
        <f t="shared" si="273"/>
        <v/>
      </c>
      <c r="AK1583" s="26" t="str">
        <f t="shared" si="274"/>
        <v/>
      </c>
    </row>
    <row r="1584" spans="1:37" x14ac:dyDescent="0.25">
      <c r="A1584" s="97"/>
      <c r="B1584" s="26" t="str">
        <f t="shared" si="264"/>
        <v/>
      </c>
      <c r="C1584" s="97"/>
      <c r="D1584" s="123"/>
      <c r="E1584" s="124"/>
      <c r="F1584" s="125"/>
      <c r="G1584" s="97"/>
      <c r="H1584" s="24" t="str">
        <f>IF($E1584="", "", IFERROR(ROUND($E1584*INDEX('Intro &amp; Setup'!$BY$8:$BY$9, MATCH($E$8, 'Intro &amp; Setup'!$BX$8:$BX$9, 0)), 2), ""))</f>
        <v/>
      </c>
      <c r="I1584" s="18" t="str">
        <f>IF(OR($E1584="", $F1584=""), "", IF($E$8='Intro &amp; Setup'!$BX$9, $F1584/$E1584, IF($H$8='Intro &amp; Setup'!$BX$9, $F1584/$H1584, "")))</f>
        <v/>
      </c>
      <c r="J1584" s="21" t="str">
        <f>IF(OR($E1584="", $F1584=""), "", IF($E$8='Intro &amp; Setup'!$BX$8, $F1584/$E1584, IF($H$8='Intro &amp; Setup'!$BX$8, $F1584/$H1584, "")))</f>
        <v/>
      </c>
      <c r="K1584" s="97"/>
      <c r="L1584" s="42" t="str">
        <f t="array" ref="L1584">IF($W1584="", "", IFERROR(INDEX('Standard Runs'!$D$11:$D$65, MATCH(1, ('Standard Runs'!$F$11:$F$65&lt;=E1584)*('Standard Runs'!$G$11:$G$65&gt;=E1584), 0)), ""))</f>
        <v/>
      </c>
      <c r="M1584" s="45" t="str">
        <f t="shared" si="265"/>
        <v/>
      </c>
      <c r="N1584" s="97"/>
      <c r="O1584" s="52" t="str">
        <f t="shared" si="266"/>
        <v/>
      </c>
      <c r="P1584" s="53" t="str">
        <f>IF(OR($L1584="", $M1584=""), "", COUNTIFS($L$11:$L$2510, $L1584, $M$11:$M$2510, "&lt;"&amp;$M1584)+1+COUNTIFS($L$11:$L1584, $L1584, $M$11:$M1584, $M1584)-1)</f>
        <v/>
      </c>
      <c r="Q1584" s="97"/>
      <c r="R1584" s="57" t="str">
        <f t="array" ref="R1584">IF(OR($L1584="", $M1584=""), "", MIN(IF($L$11:$L$2510=$L1584, $M$11:$M$2510)))</f>
        <v/>
      </c>
      <c r="S1584" s="18" t="str">
        <f t="array" ref="S1584">IF(OR($L1584="", $M1584=""), "", AVERAGEIF($L$11:$L$2510, $L1584, $M$11:$M$2510))</f>
        <v/>
      </c>
      <c r="T1584" s="21" t="str">
        <f t="array" ref="T1584">IF(OR($L1584="", $M1584=""), "", MAX(IF($L$11:$L$2510=$L1584, $M$11:$M$2510)))</f>
        <v/>
      </c>
      <c r="U1584" s="97"/>
      <c r="W1584" s="26" t="str">
        <f t="shared" si="267"/>
        <v/>
      </c>
      <c r="X1584" s="26" t="str">
        <f t="shared" si="268"/>
        <v/>
      </c>
      <c r="Z1584" s="48" t="str">
        <f>IFERROR(INDEX('Standard Runs'!$E$11:$E$65, MATCH($L1584, 'Standard Runs'!$D$11:$D$65, 0)), "")</f>
        <v/>
      </c>
      <c r="AB1584" s="26" t="str">
        <f t="shared" si="269"/>
        <v/>
      </c>
      <c r="AC1584" s="26" t="str">
        <f t="shared" si="270"/>
        <v/>
      </c>
      <c r="AE1584" s="26" t="str">
        <f t="shared" si="271"/>
        <v/>
      </c>
      <c r="AG1584" s="26" t="str">
        <f>IF($D1584="", "", COUNTIF($D$11:$D$2510, "&gt;"&amp;$D1584)+1+COUNTIF($D$11:$D1584, $D1584)-1)</f>
        <v/>
      </c>
      <c r="AH1584" s="92" t="str">
        <f t="shared" si="272"/>
        <v/>
      </c>
      <c r="AJ1584" s="26" t="str">
        <f t="shared" si="273"/>
        <v/>
      </c>
      <c r="AK1584" s="26" t="str">
        <f t="shared" si="274"/>
        <v/>
      </c>
    </row>
    <row r="1585" spans="1:37" x14ac:dyDescent="0.25">
      <c r="A1585" s="97"/>
      <c r="B1585" s="26" t="str">
        <f t="shared" si="264"/>
        <v/>
      </c>
      <c r="C1585" s="97"/>
      <c r="D1585" s="123"/>
      <c r="E1585" s="124"/>
      <c r="F1585" s="125"/>
      <c r="G1585" s="97"/>
      <c r="H1585" s="24" t="str">
        <f>IF($E1585="", "", IFERROR(ROUND($E1585*INDEX('Intro &amp; Setup'!$BY$8:$BY$9, MATCH($E$8, 'Intro &amp; Setup'!$BX$8:$BX$9, 0)), 2), ""))</f>
        <v/>
      </c>
      <c r="I1585" s="18" t="str">
        <f>IF(OR($E1585="", $F1585=""), "", IF($E$8='Intro &amp; Setup'!$BX$9, $F1585/$E1585, IF($H$8='Intro &amp; Setup'!$BX$9, $F1585/$H1585, "")))</f>
        <v/>
      </c>
      <c r="J1585" s="21" t="str">
        <f>IF(OR($E1585="", $F1585=""), "", IF($E$8='Intro &amp; Setup'!$BX$8, $F1585/$E1585, IF($H$8='Intro &amp; Setup'!$BX$8, $F1585/$H1585, "")))</f>
        <v/>
      </c>
      <c r="K1585" s="97"/>
      <c r="L1585" s="42" t="str">
        <f t="array" ref="L1585">IF($W1585="", "", IFERROR(INDEX('Standard Runs'!$D$11:$D$65, MATCH(1, ('Standard Runs'!$F$11:$F$65&lt;=E1585)*('Standard Runs'!$G$11:$G$65&gt;=E1585), 0)), ""))</f>
        <v/>
      </c>
      <c r="M1585" s="45" t="str">
        <f t="shared" si="265"/>
        <v/>
      </c>
      <c r="N1585" s="97"/>
      <c r="O1585" s="52" t="str">
        <f t="shared" si="266"/>
        <v/>
      </c>
      <c r="P1585" s="53" t="str">
        <f>IF(OR($L1585="", $M1585=""), "", COUNTIFS($L$11:$L$2510, $L1585, $M$11:$M$2510, "&lt;"&amp;$M1585)+1+COUNTIFS($L$11:$L1585, $L1585, $M$11:$M1585, $M1585)-1)</f>
        <v/>
      </c>
      <c r="Q1585" s="97"/>
      <c r="R1585" s="57" t="str">
        <f t="array" ref="R1585">IF(OR($L1585="", $M1585=""), "", MIN(IF($L$11:$L$2510=$L1585, $M$11:$M$2510)))</f>
        <v/>
      </c>
      <c r="S1585" s="18" t="str">
        <f t="array" ref="S1585">IF(OR($L1585="", $M1585=""), "", AVERAGEIF($L$11:$L$2510, $L1585, $M$11:$M$2510))</f>
        <v/>
      </c>
      <c r="T1585" s="21" t="str">
        <f t="array" ref="T1585">IF(OR($L1585="", $M1585=""), "", MAX(IF($L$11:$L$2510=$L1585, $M$11:$M$2510)))</f>
        <v/>
      </c>
      <c r="U1585" s="97"/>
      <c r="W1585" s="26" t="str">
        <f t="shared" si="267"/>
        <v/>
      </c>
      <c r="X1585" s="26" t="str">
        <f t="shared" si="268"/>
        <v/>
      </c>
      <c r="Z1585" s="48" t="str">
        <f>IFERROR(INDEX('Standard Runs'!$E$11:$E$65, MATCH($L1585, 'Standard Runs'!$D$11:$D$65, 0)), "")</f>
        <v/>
      </c>
      <c r="AB1585" s="26" t="str">
        <f t="shared" si="269"/>
        <v/>
      </c>
      <c r="AC1585" s="26" t="str">
        <f t="shared" si="270"/>
        <v/>
      </c>
      <c r="AE1585" s="26" t="str">
        <f t="shared" si="271"/>
        <v/>
      </c>
      <c r="AG1585" s="26" t="str">
        <f>IF($D1585="", "", COUNTIF($D$11:$D$2510, "&gt;"&amp;$D1585)+1+COUNTIF($D$11:$D1585, $D1585)-1)</f>
        <v/>
      </c>
      <c r="AH1585" s="92" t="str">
        <f t="shared" si="272"/>
        <v/>
      </c>
      <c r="AJ1585" s="26" t="str">
        <f t="shared" si="273"/>
        <v/>
      </c>
      <c r="AK1585" s="26" t="str">
        <f t="shared" si="274"/>
        <v/>
      </c>
    </row>
    <row r="1586" spans="1:37" x14ac:dyDescent="0.25">
      <c r="A1586" s="97"/>
      <c r="B1586" s="26" t="str">
        <f t="shared" si="264"/>
        <v/>
      </c>
      <c r="C1586" s="97"/>
      <c r="D1586" s="123"/>
      <c r="E1586" s="124"/>
      <c r="F1586" s="125"/>
      <c r="G1586" s="97"/>
      <c r="H1586" s="24" t="str">
        <f>IF($E1586="", "", IFERROR(ROUND($E1586*INDEX('Intro &amp; Setup'!$BY$8:$BY$9, MATCH($E$8, 'Intro &amp; Setup'!$BX$8:$BX$9, 0)), 2), ""))</f>
        <v/>
      </c>
      <c r="I1586" s="18" t="str">
        <f>IF(OR($E1586="", $F1586=""), "", IF($E$8='Intro &amp; Setup'!$BX$9, $F1586/$E1586, IF($H$8='Intro &amp; Setup'!$BX$9, $F1586/$H1586, "")))</f>
        <v/>
      </c>
      <c r="J1586" s="21" t="str">
        <f>IF(OR($E1586="", $F1586=""), "", IF($E$8='Intro &amp; Setup'!$BX$8, $F1586/$E1586, IF($H$8='Intro &amp; Setup'!$BX$8, $F1586/$H1586, "")))</f>
        <v/>
      </c>
      <c r="K1586" s="97"/>
      <c r="L1586" s="42" t="str">
        <f t="array" ref="L1586">IF($W1586="", "", IFERROR(INDEX('Standard Runs'!$D$11:$D$65, MATCH(1, ('Standard Runs'!$F$11:$F$65&lt;=E1586)*('Standard Runs'!$G$11:$G$65&gt;=E1586), 0)), ""))</f>
        <v/>
      </c>
      <c r="M1586" s="45" t="str">
        <f t="shared" si="265"/>
        <v/>
      </c>
      <c r="N1586" s="97"/>
      <c r="O1586" s="52" t="str">
        <f t="shared" si="266"/>
        <v/>
      </c>
      <c r="P1586" s="53" t="str">
        <f>IF(OR($L1586="", $M1586=""), "", COUNTIFS($L$11:$L$2510, $L1586, $M$11:$M$2510, "&lt;"&amp;$M1586)+1+COUNTIFS($L$11:$L1586, $L1586, $M$11:$M1586, $M1586)-1)</f>
        <v/>
      </c>
      <c r="Q1586" s="97"/>
      <c r="R1586" s="57" t="str">
        <f t="array" ref="R1586">IF(OR($L1586="", $M1586=""), "", MIN(IF($L$11:$L$2510=$L1586, $M$11:$M$2510)))</f>
        <v/>
      </c>
      <c r="S1586" s="18" t="str">
        <f t="array" ref="S1586">IF(OR($L1586="", $M1586=""), "", AVERAGEIF($L$11:$L$2510, $L1586, $M$11:$M$2510))</f>
        <v/>
      </c>
      <c r="T1586" s="21" t="str">
        <f t="array" ref="T1586">IF(OR($L1586="", $M1586=""), "", MAX(IF($L$11:$L$2510=$L1586, $M$11:$M$2510)))</f>
        <v/>
      </c>
      <c r="U1586" s="97"/>
      <c r="W1586" s="26" t="str">
        <f t="shared" si="267"/>
        <v/>
      </c>
      <c r="X1586" s="26" t="str">
        <f t="shared" si="268"/>
        <v/>
      </c>
      <c r="Z1586" s="48" t="str">
        <f>IFERROR(INDEX('Standard Runs'!$E$11:$E$65, MATCH($L1586, 'Standard Runs'!$D$11:$D$65, 0)), "")</f>
        <v/>
      </c>
      <c r="AB1586" s="26" t="str">
        <f t="shared" si="269"/>
        <v/>
      </c>
      <c r="AC1586" s="26" t="str">
        <f t="shared" si="270"/>
        <v/>
      </c>
      <c r="AE1586" s="26" t="str">
        <f t="shared" si="271"/>
        <v/>
      </c>
      <c r="AG1586" s="26" t="str">
        <f>IF($D1586="", "", COUNTIF($D$11:$D$2510, "&gt;"&amp;$D1586)+1+COUNTIF($D$11:$D1586, $D1586)-1)</f>
        <v/>
      </c>
      <c r="AH1586" s="92" t="str">
        <f t="shared" si="272"/>
        <v/>
      </c>
      <c r="AJ1586" s="26" t="str">
        <f t="shared" si="273"/>
        <v/>
      </c>
      <c r="AK1586" s="26" t="str">
        <f t="shared" si="274"/>
        <v/>
      </c>
    </row>
    <row r="1587" spans="1:37" x14ac:dyDescent="0.25">
      <c r="A1587" s="97"/>
      <c r="B1587" s="26" t="str">
        <f t="shared" si="264"/>
        <v/>
      </c>
      <c r="C1587" s="97"/>
      <c r="D1587" s="123"/>
      <c r="E1587" s="124"/>
      <c r="F1587" s="125"/>
      <c r="G1587" s="97"/>
      <c r="H1587" s="24" t="str">
        <f>IF($E1587="", "", IFERROR(ROUND($E1587*INDEX('Intro &amp; Setup'!$BY$8:$BY$9, MATCH($E$8, 'Intro &amp; Setup'!$BX$8:$BX$9, 0)), 2), ""))</f>
        <v/>
      </c>
      <c r="I1587" s="18" t="str">
        <f>IF(OR($E1587="", $F1587=""), "", IF($E$8='Intro &amp; Setup'!$BX$9, $F1587/$E1587, IF($H$8='Intro &amp; Setup'!$BX$9, $F1587/$H1587, "")))</f>
        <v/>
      </c>
      <c r="J1587" s="21" t="str">
        <f>IF(OR($E1587="", $F1587=""), "", IF($E$8='Intro &amp; Setup'!$BX$8, $F1587/$E1587, IF($H$8='Intro &amp; Setup'!$BX$8, $F1587/$H1587, "")))</f>
        <v/>
      </c>
      <c r="K1587" s="97"/>
      <c r="L1587" s="42" t="str">
        <f t="array" ref="L1587">IF($W1587="", "", IFERROR(INDEX('Standard Runs'!$D$11:$D$65, MATCH(1, ('Standard Runs'!$F$11:$F$65&lt;=E1587)*('Standard Runs'!$G$11:$G$65&gt;=E1587), 0)), ""))</f>
        <v/>
      </c>
      <c r="M1587" s="45" t="str">
        <f t="shared" si="265"/>
        <v/>
      </c>
      <c r="N1587" s="97"/>
      <c r="O1587" s="52" t="str">
        <f t="shared" si="266"/>
        <v/>
      </c>
      <c r="P1587" s="53" t="str">
        <f>IF(OR($L1587="", $M1587=""), "", COUNTIFS($L$11:$L$2510, $L1587, $M$11:$M$2510, "&lt;"&amp;$M1587)+1+COUNTIFS($L$11:$L1587, $L1587, $M$11:$M1587, $M1587)-1)</f>
        <v/>
      </c>
      <c r="Q1587" s="97"/>
      <c r="R1587" s="57" t="str">
        <f t="array" ref="R1587">IF(OR($L1587="", $M1587=""), "", MIN(IF($L$11:$L$2510=$L1587, $M$11:$M$2510)))</f>
        <v/>
      </c>
      <c r="S1587" s="18" t="str">
        <f t="array" ref="S1587">IF(OR($L1587="", $M1587=""), "", AVERAGEIF($L$11:$L$2510, $L1587, $M$11:$M$2510))</f>
        <v/>
      </c>
      <c r="T1587" s="21" t="str">
        <f t="array" ref="T1587">IF(OR($L1587="", $M1587=""), "", MAX(IF($L$11:$L$2510=$L1587, $M$11:$M$2510)))</f>
        <v/>
      </c>
      <c r="U1587" s="97"/>
      <c r="W1587" s="26" t="str">
        <f t="shared" si="267"/>
        <v/>
      </c>
      <c r="X1587" s="26" t="str">
        <f t="shared" si="268"/>
        <v/>
      </c>
      <c r="Z1587" s="48" t="str">
        <f>IFERROR(INDEX('Standard Runs'!$E$11:$E$65, MATCH($L1587, 'Standard Runs'!$D$11:$D$65, 0)), "")</f>
        <v/>
      </c>
      <c r="AB1587" s="26" t="str">
        <f t="shared" si="269"/>
        <v/>
      </c>
      <c r="AC1587" s="26" t="str">
        <f t="shared" si="270"/>
        <v/>
      </c>
      <c r="AE1587" s="26" t="str">
        <f t="shared" si="271"/>
        <v/>
      </c>
      <c r="AG1587" s="26" t="str">
        <f>IF($D1587="", "", COUNTIF($D$11:$D$2510, "&gt;"&amp;$D1587)+1+COUNTIF($D$11:$D1587, $D1587)-1)</f>
        <v/>
      </c>
      <c r="AH1587" s="92" t="str">
        <f t="shared" si="272"/>
        <v/>
      </c>
      <c r="AJ1587" s="26" t="str">
        <f t="shared" si="273"/>
        <v/>
      </c>
      <c r="AK1587" s="26" t="str">
        <f t="shared" si="274"/>
        <v/>
      </c>
    </row>
    <row r="1588" spans="1:37" x14ac:dyDescent="0.25">
      <c r="A1588" s="97"/>
      <c r="B1588" s="26" t="str">
        <f t="shared" si="264"/>
        <v/>
      </c>
      <c r="C1588" s="97"/>
      <c r="D1588" s="123"/>
      <c r="E1588" s="124"/>
      <c r="F1588" s="125"/>
      <c r="G1588" s="97"/>
      <c r="H1588" s="24" t="str">
        <f>IF($E1588="", "", IFERROR(ROUND($E1588*INDEX('Intro &amp; Setup'!$BY$8:$BY$9, MATCH($E$8, 'Intro &amp; Setup'!$BX$8:$BX$9, 0)), 2), ""))</f>
        <v/>
      </c>
      <c r="I1588" s="18" t="str">
        <f>IF(OR($E1588="", $F1588=""), "", IF($E$8='Intro &amp; Setup'!$BX$9, $F1588/$E1588, IF($H$8='Intro &amp; Setup'!$BX$9, $F1588/$H1588, "")))</f>
        <v/>
      </c>
      <c r="J1588" s="21" t="str">
        <f>IF(OR($E1588="", $F1588=""), "", IF($E$8='Intro &amp; Setup'!$BX$8, $F1588/$E1588, IF($H$8='Intro &amp; Setup'!$BX$8, $F1588/$H1588, "")))</f>
        <v/>
      </c>
      <c r="K1588" s="97"/>
      <c r="L1588" s="42" t="str">
        <f t="array" ref="L1588">IF($W1588="", "", IFERROR(INDEX('Standard Runs'!$D$11:$D$65, MATCH(1, ('Standard Runs'!$F$11:$F$65&lt;=E1588)*('Standard Runs'!$G$11:$G$65&gt;=E1588), 0)), ""))</f>
        <v/>
      </c>
      <c r="M1588" s="45" t="str">
        <f t="shared" si="265"/>
        <v/>
      </c>
      <c r="N1588" s="97"/>
      <c r="O1588" s="52" t="str">
        <f t="shared" si="266"/>
        <v/>
      </c>
      <c r="P1588" s="53" t="str">
        <f>IF(OR($L1588="", $M1588=""), "", COUNTIFS($L$11:$L$2510, $L1588, $M$11:$M$2510, "&lt;"&amp;$M1588)+1+COUNTIFS($L$11:$L1588, $L1588, $M$11:$M1588, $M1588)-1)</f>
        <v/>
      </c>
      <c r="Q1588" s="97"/>
      <c r="R1588" s="57" t="str">
        <f t="array" ref="R1588">IF(OR($L1588="", $M1588=""), "", MIN(IF($L$11:$L$2510=$L1588, $M$11:$M$2510)))</f>
        <v/>
      </c>
      <c r="S1588" s="18" t="str">
        <f t="array" ref="S1588">IF(OR($L1588="", $M1588=""), "", AVERAGEIF($L$11:$L$2510, $L1588, $M$11:$M$2510))</f>
        <v/>
      </c>
      <c r="T1588" s="21" t="str">
        <f t="array" ref="T1588">IF(OR($L1588="", $M1588=""), "", MAX(IF($L$11:$L$2510=$L1588, $M$11:$M$2510)))</f>
        <v/>
      </c>
      <c r="U1588" s="97"/>
      <c r="W1588" s="26" t="str">
        <f t="shared" si="267"/>
        <v/>
      </c>
      <c r="X1588" s="26" t="str">
        <f t="shared" si="268"/>
        <v/>
      </c>
      <c r="Z1588" s="48" t="str">
        <f>IFERROR(INDEX('Standard Runs'!$E$11:$E$65, MATCH($L1588, 'Standard Runs'!$D$11:$D$65, 0)), "")</f>
        <v/>
      </c>
      <c r="AB1588" s="26" t="str">
        <f t="shared" si="269"/>
        <v/>
      </c>
      <c r="AC1588" s="26" t="str">
        <f t="shared" si="270"/>
        <v/>
      </c>
      <c r="AE1588" s="26" t="str">
        <f t="shared" si="271"/>
        <v/>
      </c>
      <c r="AG1588" s="26" t="str">
        <f>IF($D1588="", "", COUNTIF($D$11:$D$2510, "&gt;"&amp;$D1588)+1+COUNTIF($D$11:$D1588, $D1588)-1)</f>
        <v/>
      </c>
      <c r="AH1588" s="92" t="str">
        <f t="shared" si="272"/>
        <v/>
      </c>
      <c r="AJ1588" s="26" t="str">
        <f t="shared" si="273"/>
        <v/>
      </c>
      <c r="AK1588" s="26" t="str">
        <f t="shared" si="274"/>
        <v/>
      </c>
    </row>
    <row r="1589" spans="1:37" x14ac:dyDescent="0.25">
      <c r="A1589" s="97"/>
      <c r="B1589" s="26" t="str">
        <f t="shared" si="264"/>
        <v/>
      </c>
      <c r="C1589" s="97"/>
      <c r="D1589" s="123"/>
      <c r="E1589" s="124"/>
      <c r="F1589" s="125"/>
      <c r="G1589" s="97"/>
      <c r="H1589" s="24" t="str">
        <f>IF($E1589="", "", IFERROR(ROUND($E1589*INDEX('Intro &amp; Setup'!$BY$8:$BY$9, MATCH($E$8, 'Intro &amp; Setup'!$BX$8:$BX$9, 0)), 2), ""))</f>
        <v/>
      </c>
      <c r="I1589" s="18" t="str">
        <f>IF(OR($E1589="", $F1589=""), "", IF($E$8='Intro &amp; Setup'!$BX$9, $F1589/$E1589, IF($H$8='Intro &amp; Setup'!$BX$9, $F1589/$H1589, "")))</f>
        <v/>
      </c>
      <c r="J1589" s="21" t="str">
        <f>IF(OR($E1589="", $F1589=""), "", IF($E$8='Intro &amp; Setup'!$BX$8, $F1589/$E1589, IF($H$8='Intro &amp; Setup'!$BX$8, $F1589/$H1589, "")))</f>
        <v/>
      </c>
      <c r="K1589" s="97"/>
      <c r="L1589" s="42" t="str">
        <f t="array" ref="L1589">IF($W1589="", "", IFERROR(INDEX('Standard Runs'!$D$11:$D$65, MATCH(1, ('Standard Runs'!$F$11:$F$65&lt;=E1589)*('Standard Runs'!$G$11:$G$65&gt;=E1589), 0)), ""))</f>
        <v/>
      </c>
      <c r="M1589" s="45" t="str">
        <f t="shared" si="265"/>
        <v/>
      </c>
      <c r="N1589" s="97"/>
      <c r="O1589" s="52" t="str">
        <f t="shared" si="266"/>
        <v/>
      </c>
      <c r="P1589" s="53" t="str">
        <f>IF(OR($L1589="", $M1589=""), "", COUNTIFS($L$11:$L$2510, $L1589, $M$11:$M$2510, "&lt;"&amp;$M1589)+1+COUNTIFS($L$11:$L1589, $L1589, $M$11:$M1589, $M1589)-1)</f>
        <v/>
      </c>
      <c r="Q1589" s="97"/>
      <c r="R1589" s="57" t="str">
        <f t="array" ref="R1589">IF(OR($L1589="", $M1589=""), "", MIN(IF($L$11:$L$2510=$L1589, $M$11:$M$2510)))</f>
        <v/>
      </c>
      <c r="S1589" s="18" t="str">
        <f t="array" ref="S1589">IF(OR($L1589="", $M1589=""), "", AVERAGEIF($L$11:$L$2510, $L1589, $M$11:$M$2510))</f>
        <v/>
      </c>
      <c r="T1589" s="21" t="str">
        <f t="array" ref="T1589">IF(OR($L1589="", $M1589=""), "", MAX(IF($L$11:$L$2510=$L1589, $M$11:$M$2510)))</f>
        <v/>
      </c>
      <c r="U1589" s="97"/>
      <c r="W1589" s="26" t="str">
        <f t="shared" si="267"/>
        <v/>
      </c>
      <c r="X1589" s="26" t="str">
        <f t="shared" si="268"/>
        <v/>
      </c>
      <c r="Z1589" s="48" t="str">
        <f>IFERROR(INDEX('Standard Runs'!$E$11:$E$65, MATCH($L1589, 'Standard Runs'!$D$11:$D$65, 0)), "")</f>
        <v/>
      </c>
      <c r="AB1589" s="26" t="str">
        <f t="shared" si="269"/>
        <v/>
      </c>
      <c r="AC1589" s="26" t="str">
        <f t="shared" si="270"/>
        <v/>
      </c>
      <c r="AE1589" s="26" t="str">
        <f t="shared" si="271"/>
        <v/>
      </c>
      <c r="AG1589" s="26" t="str">
        <f>IF($D1589="", "", COUNTIF($D$11:$D$2510, "&gt;"&amp;$D1589)+1+COUNTIF($D$11:$D1589, $D1589)-1)</f>
        <v/>
      </c>
      <c r="AH1589" s="92" t="str">
        <f t="shared" si="272"/>
        <v/>
      </c>
      <c r="AJ1589" s="26" t="str">
        <f t="shared" si="273"/>
        <v/>
      </c>
      <c r="AK1589" s="26" t="str">
        <f t="shared" si="274"/>
        <v/>
      </c>
    </row>
    <row r="1590" spans="1:37" x14ac:dyDescent="0.25">
      <c r="A1590" s="97"/>
      <c r="B1590" s="26" t="str">
        <f t="shared" si="264"/>
        <v/>
      </c>
      <c r="C1590" s="97"/>
      <c r="D1590" s="123"/>
      <c r="E1590" s="124"/>
      <c r="F1590" s="125"/>
      <c r="G1590" s="97"/>
      <c r="H1590" s="24" t="str">
        <f>IF($E1590="", "", IFERROR(ROUND($E1590*INDEX('Intro &amp; Setup'!$BY$8:$BY$9, MATCH($E$8, 'Intro &amp; Setup'!$BX$8:$BX$9, 0)), 2), ""))</f>
        <v/>
      </c>
      <c r="I1590" s="18" t="str">
        <f>IF(OR($E1590="", $F1590=""), "", IF($E$8='Intro &amp; Setup'!$BX$9, $F1590/$E1590, IF($H$8='Intro &amp; Setup'!$BX$9, $F1590/$H1590, "")))</f>
        <v/>
      </c>
      <c r="J1590" s="21" t="str">
        <f>IF(OR($E1590="", $F1590=""), "", IF($E$8='Intro &amp; Setup'!$BX$8, $F1590/$E1590, IF($H$8='Intro &amp; Setup'!$BX$8, $F1590/$H1590, "")))</f>
        <v/>
      </c>
      <c r="K1590" s="97"/>
      <c r="L1590" s="42" t="str">
        <f t="array" ref="L1590">IF($W1590="", "", IFERROR(INDEX('Standard Runs'!$D$11:$D$65, MATCH(1, ('Standard Runs'!$F$11:$F$65&lt;=E1590)*('Standard Runs'!$G$11:$G$65&gt;=E1590), 0)), ""))</f>
        <v/>
      </c>
      <c r="M1590" s="45" t="str">
        <f t="shared" si="265"/>
        <v/>
      </c>
      <c r="N1590" s="97"/>
      <c r="O1590" s="52" t="str">
        <f t="shared" si="266"/>
        <v/>
      </c>
      <c r="P1590" s="53" t="str">
        <f>IF(OR($L1590="", $M1590=""), "", COUNTIFS($L$11:$L$2510, $L1590, $M$11:$M$2510, "&lt;"&amp;$M1590)+1+COUNTIFS($L$11:$L1590, $L1590, $M$11:$M1590, $M1590)-1)</f>
        <v/>
      </c>
      <c r="Q1590" s="97"/>
      <c r="R1590" s="57" t="str">
        <f t="array" ref="R1590">IF(OR($L1590="", $M1590=""), "", MIN(IF($L$11:$L$2510=$L1590, $M$11:$M$2510)))</f>
        <v/>
      </c>
      <c r="S1590" s="18" t="str">
        <f t="array" ref="S1590">IF(OR($L1590="", $M1590=""), "", AVERAGEIF($L$11:$L$2510, $L1590, $M$11:$M$2510))</f>
        <v/>
      </c>
      <c r="T1590" s="21" t="str">
        <f t="array" ref="T1590">IF(OR($L1590="", $M1590=""), "", MAX(IF($L$11:$L$2510=$L1590, $M$11:$M$2510)))</f>
        <v/>
      </c>
      <c r="U1590" s="97"/>
      <c r="W1590" s="26" t="str">
        <f t="shared" si="267"/>
        <v/>
      </c>
      <c r="X1590" s="26" t="str">
        <f t="shared" si="268"/>
        <v/>
      </c>
      <c r="Z1590" s="48" t="str">
        <f>IFERROR(INDEX('Standard Runs'!$E$11:$E$65, MATCH($L1590, 'Standard Runs'!$D$11:$D$65, 0)), "")</f>
        <v/>
      </c>
      <c r="AB1590" s="26" t="str">
        <f t="shared" si="269"/>
        <v/>
      </c>
      <c r="AC1590" s="26" t="str">
        <f t="shared" si="270"/>
        <v/>
      </c>
      <c r="AE1590" s="26" t="str">
        <f t="shared" si="271"/>
        <v/>
      </c>
      <c r="AG1590" s="26" t="str">
        <f>IF($D1590="", "", COUNTIF($D$11:$D$2510, "&gt;"&amp;$D1590)+1+COUNTIF($D$11:$D1590, $D1590)-1)</f>
        <v/>
      </c>
      <c r="AH1590" s="92" t="str">
        <f t="shared" si="272"/>
        <v/>
      </c>
      <c r="AJ1590" s="26" t="str">
        <f t="shared" si="273"/>
        <v/>
      </c>
      <c r="AK1590" s="26" t="str">
        <f t="shared" si="274"/>
        <v/>
      </c>
    </row>
    <row r="1591" spans="1:37" x14ac:dyDescent="0.25">
      <c r="A1591" s="97"/>
      <c r="B1591" s="26" t="str">
        <f t="shared" si="264"/>
        <v/>
      </c>
      <c r="C1591" s="97"/>
      <c r="D1591" s="123"/>
      <c r="E1591" s="124"/>
      <c r="F1591" s="125"/>
      <c r="G1591" s="97"/>
      <c r="H1591" s="24" t="str">
        <f>IF($E1591="", "", IFERROR(ROUND($E1591*INDEX('Intro &amp; Setup'!$BY$8:$BY$9, MATCH($E$8, 'Intro &amp; Setup'!$BX$8:$BX$9, 0)), 2), ""))</f>
        <v/>
      </c>
      <c r="I1591" s="18" t="str">
        <f>IF(OR($E1591="", $F1591=""), "", IF($E$8='Intro &amp; Setup'!$BX$9, $F1591/$E1591, IF($H$8='Intro &amp; Setup'!$BX$9, $F1591/$H1591, "")))</f>
        <v/>
      </c>
      <c r="J1591" s="21" t="str">
        <f>IF(OR($E1591="", $F1591=""), "", IF($E$8='Intro &amp; Setup'!$BX$8, $F1591/$E1591, IF($H$8='Intro &amp; Setup'!$BX$8, $F1591/$H1591, "")))</f>
        <v/>
      </c>
      <c r="K1591" s="97"/>
      <c r="L1591" s="42" t="str">
        <f t="array" ref="L1591">IF($W1591="", "", IFERROR(INDEX('Standard Runs'!$D$11:$D$65, MATCH(1, ('Standard Runs'!$F$11:$F$65&lt;=E1591)*('Standard Runs'!$G$11:$G$65&gt;=E1591), 0)), ""))</f>
        <v/>
      </c>
      <c r="M1591" s="45" t="str">
        <f t="shared" si="265"/>
        <v/>
      </c>
      <c r="N1591" s="97"/>
      <c r="O1591" s="52" t="str">
        <f t="shared" si="266"/>
        <v/>
      </c>
      <c r="P1591" s="53" t="str">
        <f>IF(OR($L1591="", $M1591=""), "", COUNTIFS($L$11:$L$2510, $L1591, $M$11:$M$2510, "&lt;"&amp;$M1591)+1+COUNTIFS($L$11:$L1591, $L1591, $M$11:$M1591, $M1591)-1)</f>
        <v/>
      </c>
      <c r="Q1591" s="97"/>
      <c r="R1591" s="57" t="str">
        <f t="array" ref="R1591">IF(OR($L1591="", $M1591=""), "", MIN(IF($L$11:$L$2510=$L1591, $M$11:$M$2510)))</f>
        <v/>
      </c>
      <c r="S1591" s="18" t="str">
        <f t="array" ref="S1591">IF(OR($L1591="", $M1591=""), "", AVERAGEIF($L$11:$L$2510, $L1591, $M$11:$M$2510))</f>
        <v/>
      </c>
      <c r="T1591" s="21" t="str">
        <f t="array" ref="T1591">IF(OR($L1591="", $M1591=""), "", MAX(IF($L$11:$L$2510=$L1591, $M$11:$M$2510)))</f>
        <v/>
      </c>
      <c r="U1591" s="97"/>
      <c r="W1591" s="26" t="str">
        <f t="shared" si="267"/>
        <v/>
      </c>
      <c r="X1591" s="26" t="str">
        <f t="shared" si="268"/>
        <v/>
      </c>
      <c r="Z1591" s="48" t="str">
        <f>IFERROR(INDEX('Standard Runs'!$E$11:$E$65, MATCH($L1591, 'Standard Runs'!$D$11:$D$65, 0)), "")</f>
        <v/>
      </c>
      <c r="AB1591" s="26" t="str">
        <f t="shared" si="269"/>
        <v/>
      </c>
      <c r="AC1591" s="26" t="str">
        <f t="shared" si="270"/>
        <v/>
      </c>
      <c r="AE1591" s="26" t="str">
        <f t="shared" si="271"/>
        <v/>
      </c>
      <c r="AG1591" s="26" t="str">
        <f>IF($D1591="", "", COUNTIF($D$11:$D$2510, "&gt;"&amp;$D1591)+1+COUNTIF($D$11:$D1591, $D1591)-1)</f>
        <v/>
      </c>
      <c r="AH1591" s="92" t="str">
        <f t="shared" si="272"/>
        <v/>
      </c>
      <c r="AJ1591" s="26" t="str">
        <f t="shared" si="273"/>
        <v/>
      </c>
      <c r="AK1591" s="26" t="str">
        <f t="shared" si="274"/>
        <v/>
      </c>
    </row>
    <row r="1592" spans="1:37" x14ac:dyDescent="0.25">
      <c r="A1592" s="97"/>
      <c r="B1592" s="26" t="str">
        <f t="shared" si="264"/>
        <v/>
      </c>
      <c r="C1592" s="97"/>
      <c r="D1592" s="123"/>
      <c r="E1592" s="124"/>
      <c r="F1592" s="125"/>
      <c r="G1592" s="97"/>
      <c r="H1592" s="24" t="str">
        <f>IF($E1592="", "", IFERROR(ROUND($E1592*INDEX('Intro &amp; Setup'!$BY$8:$BY$9, MATCH($E$8, 'Intro &amp; Setup'!$BX$8:$BX$9, 0)), 2), ""))</f>
        <v/>
      </c>
      <c r="I1592" s="18" t="str">
        <f>IF(OR($E1592="", $F1592=""), "", IF($E$8='Intro &amp; Setup'!$BX$9, $F1592/$E1592, IF($H$8='Intro &amp; Setup'!$BX$9, $F1592/$H1592, "")))</f>
        <v/>
      </c>
      <c r="J1592" s="21" t="str">
        <f>IF(OR($E1592="", $F1592=""), "", IF($E$8='Intro &amp; Setup'!$BX$8, $F1592/$E1592, IF($H$8='Intro &amp; Setup'!$BX$8, $F1592/$H1592, "")))</f>
        <v/>
      </c>
      <c r="K1592" s="97"/>
      <c r="L1592" s="42" t="str">
        <f t="array" ref="L1592">IF($W1592="", "", IFERROR(INDEX('Standard Runs'!$D$11:$D$65, MATCH(1, ('Standard Runs'!$F$11:$F$65&lt;=E1592)*('Standard Runs'!$G$11:$G$65&gt;=E1592), 0)), ""))</f>
        <v/>
      </c>
      <c r="M1592" s="45" t="str">
        <f t="shared" si="265"/>
        <v/>
      </c>
      <c r="N1592" s="97"/>
      <c r="O1592" s="52" t="str">
        <f t="shared" si="266"/>
        <v/>
      </c>
      <c r="P1592" s="53" t="str">
        <f>IF(OR($L1592="", $M1592=""), "", COUNTIFS($L$11:$L$2510, $L1592, $M$11:$M$2510, "&lt;"&amp;$M1592)+1+COUNTIFS($L$11:$L1592, $L1592, $M$11:$M1592, $M1592)-1)</f>
        <v/>
      </c>
      <c r="Q1592" s="97"/>
      <c r="R1592" s="57" t="str">
        <f t="array" ref="R1592">IF(OR($L1592="", $M1592=""), "", MIN(IF($L$11:$L$2510=$L1592, $M$11:$M$2510)))</f>
        <v/>
      </c>
      <c r="S1592" s="18" t="str">
        <f t="array" ref="S1592">IF(OR($L1592="", $M1592=""), "", AVERAGEIF($L$11:$L$2510, $L1592, $M$11:$M$2510))</f>
        <v/>
      </c>
      <c r="T1592" s="21" t="str">
        <f t="array" ref="T1592">IF(OR($L1592="", $M1592=""), "", MAX(IF($L$11:$L$2510=$L1592, $M$11:$M$2510)))</f>
        <v/>
      </c>
      <c r="U1592" s="97"/>
      <c r="W1592" s="26" t="str">
        <f t="shared" si="267"/>
        <v/>
      </c>
      <c r="X1592" s="26" t="str">
        <f t="shared" si="268"/>
        <v/>
      </c>
      <c r="Z1592" s="48" t="str">
        <f>IFERROR(INDEX('Standard Runs'!$E$11:$E$65, MATCH($L1592, 'Standard Runs'!$D$11:$D$65, 0)), "")</f>
        <v/>
      </c>
      <c r="AB1592" s="26" t="str">
        <f t="shared" si="269"/>
        <v/>
      </c>
      <c r="AC1592" s="26" t="str">
        <f t="shared" si="270"/>
        <v/>
      </c>
      <c r="AE1592" s="26" t="str">
        <f t="shared" si="271"/>
        <v/>
      </c>
      <c r="AG1592" s="26" t="str">
        <f>IF($D1592="", "", COUNTIF($D$11:$D$2510, "&gt;"&amp;$D1592)+1+COUNTIF($D$11:$D1592, $D1592)-1)</f>
        <v/>
      </c>
      <c r="AH1592" s="92" t="str">
        <f t="shared" si="272"/>
        <v/>
      </c>
      <c r="AJ1592" s="26" t="str">
        <f t="shared" si="273"/>
        <v/>
      </c>
      <c r="AK1592" s="26" t="str">
        <f t="shared" si="274"/>
        <v/>
      </c>
    </row>
    <row r="1593" spans="1:37" x14ac:dyDescent="0.25">
      <c r="A1593" s="97"/>
      <c r="B1593" s="26" t="str">
        <f t="shared" si="264"/>
        <v/>
      </c>
      <c r="C1593" s="97"/>
      <c r="D1593" s="123"/>
      <c r="E1593" s="124"/>
      <c r="F1593" s="125"/>
      <c r="G1593" s="97"/>
      <c r="H1593" s="24" t="str">
        <f>IF($E1593="", "", IFERROR(ROUND($E1593*INDEX('Intro &amp; Setup'!$BY$8:$BY$9, MATCH($E$8, 'Intro &amp; Setup'!$BX$8:$BX$9, 0)), 2), ""))</f>
        <v/>
      </c>
      <c r="I1593" s="18" t="str">
        <f>IF(OR($E1593="", $F1593=""), "", IF($E$8='Intro &amp; Setup'!$BX$9, $F1593/$E1593, IF($H$8='Intro &amp; Setup'!$BX$9, $F1593/$H1593, "")))</f>
        <v/>
      </c>
      <c r="J1593" s="21" t="str">
        <f>IF(OR($E1593="", $F1593=""), "", IF($E$8='Intro &amp; Setup'!$BX$8, $F1593/$E1593, IF($H$8='Intro &amp; Setup'!$BX$8, $F1593/$H1593, "")))</f>
        <v/>
      </c>
      <c r="K1593" s="97"/>
      <c r="L1593" s="42" t="str">
        <f t="array" ref="L1593">IF($W1593="", "", IFERROR(INDEX('Standard Runs'!$D$11:$D$65, MATCH(1, ('Standard Runs'!$F$11:$F$65&lt;=E1593)*('Standard Runs'!$G$11:$G$65&gt;=E1593), 0)), ""))</f>
        <v/>
      </c>
      <c r="M1593" s="45" t="str">
        <f t="shared" si="265"/>
        <v/>
      </c>
      <c r="N1593" s="97"/>
      <c r="O1593" s="52" t="str">
        <f t="shared" si="266"/>
        <v/>
      </c>
      <c r="P1593" s="53" t="str">
        <f>IF(OR($L1593="", $M1593=""), "", COUNTIFS($L$11:$L$2510, $L1593, $M$11:$M$2510, "&lt;"&amp;$M1593)+1+COUNTIFS($L$11:$L1593, $L1593, $M$11:$M1593, $M1593)-1)</f>
        <v/>
      </c>
      <c r="Q1593" s="97"/>
      <c r="R1593" s="57" t="str">
        <f t="array" ref="R1593">IF(OR($L1593="", $M1593=""), "", MIN(IF($L$11:$L$2510=$L1593, $M$11:$M$2510)))</f>
        <v/>
      </c>
      <c r="S1593" s="18" t="str">
        <f t="array" ref="S1593">IF(OR($L1593="", $M1593=""), "", AVERAGEIF($L$11:$L$2510, $L1593, $M$11:$M$2510))</f>
        <v/>
      </c>
      <c r="T1593" s="21" t="str">
        <f t="array" ref="T1593">IF(OR($L1593="", $M1593=""), "", MAX(IF($L$11:$L$2510=$L1593, $M$11:$M$2510)))</f>
        <v/>
      </c>
      <c r="U1593" s="97"/>
      <c r="W1593" s="26" t="str">
        <f t="shared" si="267"/>
        <v/>
      </c>
      <c r="X1593" s="26" t="str">
        <f t="shared" si="268"/>
        <v/>
      </c>
      <c r="Z1593" s="48" t="str">
        <f>IFERROR(INDEX('Standard Runs'!$E$11:$E$65, MATCH($L1593, 'Standard Runs'!$D$11:$D$65, 0)), "")</f>
        <v/>
      </c>
      <c r="AB1593" s="26" t="str">
        <f t="shared" si="269"/>
        <v/>
      </c>
      <c r="AC1593" s="26" t="str">
        <f t="shared" si="270"/>
        <v/>
      </c>
      <c r="AE1593" s="26" t="str">
        <f t="shared" si="271"/>
        <v/>
      </c>
      <c r="AG1593" s="26" t="str">
        <f>IF($D1593="", "", COUNTIF($D$11:$D$2510, "&gt;"&amp;$D1593)+1+COUNTIF($D$11:$D1593, $D1593)-1)</f>
        <v/>
      </c>
      <c r="AH1593" s="92" t="str">
        <f t="shared" si="272"/>
        <v/>
      </c>
      <c r="AJ1593" s="26" t="str">
        <f t="shared" si="273"/>
        <v/>
      </c>
      <c r="AK1593" s="26" t="str">
        <f t="shared" si="274"/>
        <v/>
      </c>
    </row>
    <row r="1594" spans="1:37" x14ac:dyDescent="0.25">
      <c r="A1594" s="97"/>
      <c r="B1594" s="26" t="str">
        <f t="shared" si="264"/>
        <v/>
      </c>
      <c r="C1594" s="97"/>
      <c r="D1594" s="123"/>
      <c r="E1594" s="124"/>
      <c r="F1594" s="125"/>
      <c r="G1594" s="97"/>
      <c r="H1594" s="24" t="str">
        <f>IF($E1594="", "", IFERROR(ROUND($E1594*INDEX('Intro &amp; Setup'!$BY$8:$BY$9, MATCH($E$8, 'Intro &amp; Setup'!$BX$8:$BX$9, 0)), 2), ""))</f>
        <v/>
      </c>
      <c r="I1594" s="18" t="str">
        <f>IF(OR($E1594="", $F1594=""), "", IF($E$8='Intro &amp; Setup'!$BX$9, $F1594/$E1594, IF($H$8='Intro &amp; Setup'!$BX$9, $F1594/$H1594, "")))</f>
        <v/>
      </c>
      <c r="J1594" s="21" t="str">
        <f>IF(OR($E1594="", $F1594=""), "", IF($E$8='Intro &amp; Setup'!$BX$8, $F1594/$E1594, IF($H$8='Intro &amp; Setup'!$BX$8, $F1594/$H1594, "")))</f>
        <v/>
      </c>
      <c r="K1594" s="97"/>
      <c r="L1594" s="42" t="str">
        <f t="array" ref="L1594">IF($W1594="", "", IFERROR(INDEX('Standard Runs'!$D$11:$D$65, MATCH(1, ('Standard Runs'!$F$11:$F$65&lt;=E1594)*('Standard Runs'!$G$11:$G$65&gt;=E1594), 0)), ""))</f>
        <v/>
      </c>
      <c r="M1594" s="45" t="str">
        <f t="shared" si="265"/>
        <v/>
      </c>
      <c r="N1594" s="97"/>
      <c r="O1594" s="52" t="str">
        <f t="shared" si="266"/>
        <v/>
      </c>
      <c r="P1594" s="53" t="str">
        <f>IF(OR($L1594="", $M1594=""), "", COUNTIFS($L$11:$L$2510, $L1594, $M$11:$M$2510, "&lt;"&amp;$M1594)+1+COUNTIFS($L$11:$L1594, $L1594, $M$11:$M1594, $M1594)-1)</f>
        <v/>
      </c>
      <c r="Q1594" s="97"/>
      <c r="R1594" s="57" t="str">
        <f t="array" ref="R1594">IF(OR($L1594="", $M1594=""), "", MIN(IF($L$11:$L$2510=$L1594, $M$11:$M$2510)))</f>
        <v/>
      </c>
      <c r="S1594" s="18" t="str">
        <f t="array" ref="S1594">IF(OR($L1594="", $M1594=""), "", AVERAGEIF($L$11:$L$2510, $L1594, $M$11:$M$2510))</f>
        <v/>
      </c>
      <c r="T1594" s="21" t="str">
        <f t="array" ref="T1594">IF(OR($L1594="", $M1594=""), "", MAX(IF($L$11:$L$2510=$L1594, $M$11:$M$2510)))</f>
        <v/>
      </c>
      <c r="U1594" s="97"/>
      <c r="W1594" s="26" t="str">
        <f t="shared" si="267"/>
        <v/>
      </c>
      <c r="X1594" s="26" t="str">
        <f t="shared" si="268"/>
        <v/>
      </c>
      <c r="Z1594" s="48" t="str">
        <f>IFERROR(INDEX('Standard Runs'!$E$11:$E$65, MATCH($L1594, 'Standard Runs'!$D$11:$D$65, 0)), "")</f>
        <v/>
      </c>
      <c r="AB1594" s="26" t="str">
        <f t="shared" si="269"/>
        <v/>
      </c>
      <c r="AC1594" s="26" t="str">
        <f t="shared" si="270"/>
        <v/>
      </c>
      <c r="AE1594" s="26" t="str">
        <f t="shared" si="271"/>
        <v/>
      </c>
      <c r="AG1594" s="26" t="str">
        <f>IF($D1594="", "", COUNTIF($D$11:$D$2510, "&gt;"&amp;$D1594)+1+COUNTIF($D$11:$D1594, $D1594)-1)</f>
        <v/>
      </c>
      <c r="AH1594" s="92" t="str">
        <f t="shared" si="272"/>
        <v/>
      </c>
      <c r="AJ1594" s="26" t="str">
        <f t="shared" si="273"/>
        <v/>
      </c>
      <c r="AK1594" s="26" t="str">
        <f t="shared" si="274"/>
        <v/>
      </c>
    </row>
    <row r="1595" spans="1:37" x14ac:dyDescent="0.25">
      <c r="A1595" s="97"/>
      <c r="B1595" s="26" t="str">
        <f t="shared" si="264"/>
        <v/>
      </c>
      <c r="C1595" s="97"/>
      <c r="D1595" s="123"/>
      <c r="E1595" s="124"/>
      <c r="F1595" s="125"/>
      <c r="G1595" s="97"/>
      <c r="H1595" s="24" t="str">
        <f>IF($E1595="", "", IFERROR(ROUND($E1595*INDEX('Intro &amp; Setup'!$BY$8:$BY$9, MATCH($E$8, 'Intro &amp; Setup'!$BX$8:$BX$9, 0)), 2), ""))</f>
        <v/>
      </c>
      <c r="I1595" s="18" t="str">
        <f>IF(OR($E1595="", $F1595=""), "", IF($E$8='Intro &amp; Setup'!$BX$9, $F1595/$E1595, IF($H$8='Intro &amp; Setup'!$BX$9, $F1595/$H1595, "")))</f>
        <v/>
      </c>
      <c r="J1595" s="21" t="str">
        <f>IF(OR($E1595="", $F1595=""), "", IF($E$8='Intro &amp; Setup'!$BX$8, $F1595/$E1595, IF($H$8='Intro &amp; Setup'!$BX$8, $F1595/$H1595, "")))</f>
        <v/>
      </c>
      <c r="K1595" s="97"/>
      <c r="L1595" s="42" t="str">
        <f t="array" ref="L1595">IF($W1595="", "", IFERROR(INDEX('Standard Runs'!$D$11:$D$65, MATCH(1, ('Standard Runs'!$F$11:$F$65&lt;=E1595)*('Standard Runs'!$G$11:$G$65&gt;=E1595), 0)), ""))</f>
        <v/>
      </c>
      <c r="M1595" s="45" t="str">
        <f t="shared" si="265"/>
        <v/>
      </c>
      <c r="N1595" s="97"/>
      <c r="O1595" s="52" t="str">
        <f t="shared" si="266"/>
        <v/>
      </c>
      <c r="P1595" s="53" t="str">
        <f>IF(OR($L1595="", $M1595=""), "", COUNTIFS($L$11:$L$2510, $L1595, $M$11:$M$2510, "&lt;"&amp;$M1595)+1+COUNTIFS($L$11:$L1595, $L1595, $M$11:$M1595, $M1595)-1)</f>
        <v/>
      </c>
      <c r="Q1595" s="97"/>
      <c r="R1595" s="57" t="str">
        <f t="array" ref="R1595">IF(OR($L1595="", $M1595=""), "", MIN(IF($L$11:$L$2510=$L1595, $M$11:$M$2510)))</f>
        <v/>
      </c>
      <c r="S1595" s="18" t="str">
        <f t="array" ref="S1595">IF(OR($L1595="", $M1595=""), "", AVERAGEIF($L$11:$L$2510, $L1595, $M$11:$M$2510))</f>
        <v/>
      </c>
      <c r="T1595" s="21" t="str">
        <f t="array" ref="T1595">IF(OR($L1595="", $M1595=""), "", MAX(IF($L$11:$L$2510=$L1595, $M$11:$M$2510)))</f>
        <v/>
      </c>
      <c r="U1595" s="97"/>
      <c r="W1595" s="26" t="str">
        <f t="shared" si="267"/>
        <v/>
      </c>
      <c r="X1595" s="26" t="str">
        <f t="shared" si="268"/>
        <v/>
      </c>
      <c r="Z1595" s="48" t="str">
        <f>IFERROR(INDEX('Standard Runs'!$E$11:$E$65, MATCH($L1595, 'Standard Runs'!$D$11:$D$65, 0)), "")</f>
        <v/>
      </c>
      <c r="AB1595" s="26" t="str">
        <f t="shared" si="269"/>
        <v/>
      </c>
      <c r="AC1595" s="26" t="str">
        <f t="shared" si="270"/>
        <v/>
      </c>
      <c r="AE1595" s="26" t="str">
        <f t="shared" si="271"/>
        <v/>
      </c>
      <c r="AG1595" s="26" t="str">
        <f>IF($D1595="", "", COUNTIF($D$11:$D$2510, "&gt;"&amp;$D1595)+1+COUNTIF($D$11:$D1595, $D1595)-1)</f>
        <v/>
      </c>
      <c r="AH1595" s="92" t="str">
        <f t="shared" si="272"/>
        <v/>
      </c>
      <c r="AJ1595" s="26" t="str">
        <f t="shared" si="273"/>
        <v/>
      </c>
      <c r="AK1595" s="26" t="str">
        <f t="shared" si="274"/>
        <v/>
      </c>
    </row>
    <row r="1596" spans="1:37" x14ac:dyDescent="0.25">
      <c r="A1596" s="97"/>
      <c r="B1596" s="26" t="str">
        <f t="shared" si="264"/>
        <v/>
      </c>
      <c r="C1596" s="97"/>
      <c r="D1596" s="123"/>
      <c r="E1596" s="124"/>
      <c r="F1596" s="125"/>
      <c r="G1596" s="97"/>
      <c r="H1596" s="24" t="str">
        <f>IF($E1596="", "", IFERROR(ROUND($E1596*INDEX('Intro &amp; Setup'!$BY$8:$BY$9, MATCH($E$8, 'Intro &amp; Setup'!$BX$8:$BX$9, 0)), 2), ""))</f>
        <v/>
      </c>
      <c r="I1596" s="18" t="str">
        <f>IF(OR($E1596="", $F1596=""), "", IF($E$8='Intro &amp; Setup'!$BX$9, $F1596/$E1596, IF($H$8='Intro &amp; Setup'!$BX$9, $F1596/$H1596, "")))</f>
        <v/>
      </c>
      <c r="J1596" s="21" t="str">
        <f>IF(OR($E1596="", $F1596=""), "", IF($E$8='Intro &amp; Setup'!$BX$8, $F1596/$E1596, IF($H$8='Intro &amp; Setup'!$BX$8, $F1596/$H1596, "")))</f>
        <v/>
      </c>
      <c r="K1596" s="97"/>
      <c r="L1596" s="42" t="str">
        <f t="array" ref="L1596">IF($W1596="", "", IFERROR(INDEX('Standard Runs'!$D$11:$D$65, MATCH(1, ('Standard Runs'!$F$11:$F$65&lt;=E1596)*('Standard Runs'!$G$11:$G$65&gt;=E1596), 0)), ""))</f>
        <v/>
      </c>
      <c r="M1596" s="45" t="str">
        <f t="shared" si="265"/>
        <v/>
      </c>
      <c r="N1596" s="97"/>
      <c r="O1596" s="52" t="str">
        <f t="shared" si="266"/>
        <v/>
      </c>
      <c r="P1596" s="53" t="str">
        <f>IF(OR($L1596="", $M1596=""), "", COUNTIFS($L$11:$L$2510, $L1596, $M$11:$M$2510, "&lt;"&amp;$M1596)+1+COUNTIFS($L$11:$L1596, $L1596, $M$11:$M1596, $M1596)-1)</f>
        <v/>
      </c>
      <c r="Q1596" s="97"/>
      <c r="R1596" s="57" t="str">
        <f t="array" ref="R1596">IF(OR($L1596="", $M1596=""), "", MIN(IF($L$11:$L$2510=$L1596, $M$11:$M$2510)))</f>
        <v/>
      </c>
      <c r="S1596" s="18" t="str">
        <f t="array" ref="S1596">IF(OR($L1596="", $M1596=""), "", AVERAGEIF($L$11:$L$2510, $L1596, $M$11:$M$2510))</f>
        <v/>
      </c>
      <c r="T1596" s="21" t="str">
        <f t="array" ref="T1596">IF(OR($L1596="", $M1596=""), "", MAX(IF($L$11:$L$2510=$L1596, $M$11:$M$2510)))</f>
        <v/>
      </c>
      <c r="U1596" s="97"/>
      <c r="W1596" s="26" t="str">
        <f t="shared" si="267"/>
        <v/>
      </c>
      <c r="X1596" s="26" t="str">
        <f t="shared" si="268"/>
        <v/>
      </c>
      <c r="Z1596" s="48" t="str">
        <f>IFERROR(INDEX('Standard Runs'!$E$11:$E$65, MATCH($L1596, 'Standard Runs'!$D$11:$D$65, 0)), "")</f>
        <v/>
      </c>
      <c r="AB1596" s="26" t="str">
        <f t="shared" si="269"/>
        <v/>
      </c>
      <c r="AC1596" s="26" t="str">
        <f t="shared" si="270"/>
        <v/>
      </c>
      <c r="AE1596" s="26" t="str">
        <f t="shared" si="271"/>
        <v/>
      </c>
      <c r="AG1596" s="26" t="str">
        <f>IF($D1596="", "", COUNTIF($D$11:$D$2510, "&gt;"&amp;$D1596)+1+COUNTIF($D$11:$D1596, $D1596)-1)</f>
        <v/>
      </c>
      <c r="AH1596" s="92" t="str">
        <f t="shared" si="272"/>
        <v/>
      </c>
      <c r="AJ1596" s="26" t="str">
        <f t="shared" si="273"/>
        <v/>
      </c>
      <c r="AK1596" s="26" t="str">
        <f t="shared" si="274"/>
        <v/>
      </c>
    </row>
    <row r="1597" spans="1:37" x14ac:dyDescent="0.25">
      <c r="A1597" s="97"/>
      <c r="B1597" s="26" t="str">
        <f t="shared" si="264"/>
        <v/>
      </c>
      <c r="C1597" s="97"/>
      <c r="D1597" s="123"/>
      <c r="E1597" s="124"/>
      <c r="F1597" s="125"/>
      <c r="G1597" s="97"/>
      <c r="H1597" s="24" t="str">
        <f>IF($E1597="", "", IFERROR(ROUND($E1597*INDEX('Intro &amp; Setup'!$BY$8:$BY$9, MATCH($E$8, 'Intro &amp; Setup'!$BX$8:$BX$9, 0)), 2), ""))</f>
        <v/>
      </c>
      <c r="I1597" s="18" t="str">
        <f>IF(OR($E1597="", $F1597=""), "", IF($E$8='Intro &amp; Setup'!$BX$9, $F1597/$E1597, IF($H$8='Intro &amp; Setup'!$BX$9, $F1597/$H1597, "")))</f>
        <v/>
      </c>
      <c r="J1597" s="21" t="str">
        <f>IF(OR($E1597="", $F1597=""), "", IF($E$8='Intro &amp; Setup'!$BX$8, $F1597/$E1597, IF($H$8='Intro &amp; Setup'!$BX$8, $F1597/$H1597, "")))</f>
        <v/>
      </c>
      <c r="K1597" s="97"/>
      <c r="L1597" s="42" t="str">
        <f t="array" ref="L1597">IF($W1597="", "", IFERROR(INDEX('Standard Runs'!$D$11:$D$65, MATCH(1, ('Standard Runs'!$F$11:$F$65&lt;=E1597)*('Standard Runs'!$G$11:$G$65&gt;=E1597), 0)), ""))</f>
        <v/>
      </c>
      <c r="M1597" s="45" t="str">
        <f t="shared" si="265"/>
        <v/>
      </c>
      <c r="N1597" s="97"/>
      <c r="O1597" s="52" t="str">
        <f t="shared" si="266"/>
        <v/>
      </c>
      <c r="P1597" s="53" t="str">
        <f>IF(OR($L1597="", $M1597=""), "", COUNTIFS($L$11:$L$2510, $L1597, $M$11:$M$2510, "&lt;"&amp;$M1597)+1+COUNTIFS($L$11:$L1597, $L1597, $M$11:$M1597, $M1597)-1)</f>
        <v/>
      </c>
      <c r="Q1597" s="97"/>
      <c r="R1597" s="57" t="str">
        <f t="array" ref="R1597">IF(OR($L1597="", $M1597=""), "", MIN(IF($L$11:$L$2510=$L1597, $M$11:$M$2510)))</f>
        <v/>
      </c>
      <c r="S1597" s="18" t="str">
        <f t="array" ref="S1597">IF(OR($L1597="", $M1597=""), "", AVERAGEIF($L$11:$L$2510, $L1597, $M$11:$M$2510))</f>
        <v/>
      </c>
      <c r="T1597" s="21" t="str">
        <f t="array" ref="T1597">IF(OR($L1597="", $M1597=""), "", MAX(IF($L$11:$L$2510=$L1597, $M$11:$M$2510)))</f>
        <v/>
      </c>
      <c r="U1597" s="97"/>
      <c r="W1597" s="26" t="str">
        <f t="shared" si="267"/>
        <v/>
      </c>
      <c r="X1597" s="26" t="str">
        <f t="shared" si="268"/>
        <v/>
      </c>
      <c r="Z1597" s="48" t="str">
        <f>IFERROR(INDEX('Standard Runs'!$E$11:$E$65, MATCH($L1597, 'Standard Runs'!$D$11:$D$65, 0)), "")</f>
        <v/>
      </c>
      <c r="AB1597" s="26" t="str">
        <f t="shared" si="269"/>
        <v/>
      </c>
      <c r="AC1597" s="26" t="str">
        <f t="shared" si="270"/>
        <v/>
      </c>
      <c r="AE1597" s="26" t="str">
        <f t="shared" si="271"/>
        <v/>
      </c>
      <c r="AG1597" s="26" t="str">
        <f>IF($D1597="", "", COUNTIF($D$11:$D$2510, "&gt;"&amp;$D1597)+1+COUNTIF($D$11:$D1597, $D1597)-1)</f>
        <v/>
      </c>
      <c r="AH1597" s="92" t="str">
        <f t="shared" si="272"/>
        <v/>
      </c>
      <c r="AJ1597" s="26" t="str">
        <f t="shared" si="273"/>
        <v/>
      </c>
      <c r="AK1597" s="26" t="str">
        <f t="shared" si="274"/>
        <v/>
      </c>
    </row>
    <row r="1598" spans="1:37" x14ac:dyDescent="0.25">
      <c r="A1598" s="97"/>
      <c r="B1598" s="26" t="str">
        <f t="shared" si="264"/>
        <v/>
      </c>
      <c r="C1598" s="97"/>
      <c r="D1598" s="123"/>
      <c r="E1598" s="124"/>
      <c r="F1598" s="125"/>
      <c r="G1598" s="97"/>
      <c r="H1598" s="24" t="str">
        <f>IF($E1598="", "", IFERROR(ROUND($E1598*INDEX('Intro &amp; Setup'!$BY$8:$BY$9, MATCH($E$8, 'Intro &amp; Setup'!$BX$8:$BX$9, 0)), 2), ""))</f>
        <v/>
      </c>
      <c r="I1598" s="18" t="str">
        <f>IF(OR($E1598="", $F1598=""), "", IF($E$8='Intro &amp; Setup'!$BX$9, $F1598/$E1598, IF($H$8='Intro &amp; Setup'!$BX$9, $F1598/$H1598, "")))</f>
        <v/>
      </c>
      <c r="J1598" s="21" t="str">
        <f>IF(OR($E1598="", $F1598=""), "", IF($E$8='Intro &amp; Setup'!$BX$8, $F1598/$E1598, IF($H$8='Intro &amp; Setup'!$BX$8, $F1598/$H1598, "")))</f>
        <v/>
      </c>
      <c r="K1598" s="97"/>
      <c r="L1598" s="42" t="str">
        <f t="array" ref="L1598">IF($W1598="", "", IFERROR(INDEX('Standard Runs'!$D$11:$D$65, MATCH(1, ('Standard Runs'!$F$11:$F$65&lt;=E1598)*('Standard Runs'!$G$11:$G$65&gt;=E1598), 0)), ""))</f>
        <v/>
      </c>
      <c r="M1598" s="45" t="str">
        <f t="shared" si="265"/>
        <v/>
      </c>
      <c r="N1598" s="97"/>
      <c r="O1598" s="52" t="str">
        <f t="shared" si="266"/>
        <v/>
      </c>
      <c r="P1598" s="53" t="str">
        <f>IF(OR($L1598="", $M1598=""), "", COUNTIFS($L$11:$L$2510, $L1598, $M$11:$M$2510, "&lt;"&amp;$M1598)+1+COUNTIFS($L$11:$L1598, $L1598, $M$11:$M1598, $M1598)-1)</f>
        <v/>
      </c>
      <c r="Q1598" s="97"/>
      <c r="R1598" s="57" t="str">
        <f t="array" ref="R1598">IF(OR($L1598="", $M1598=""), "", MIN(IF($L$11:$L$2510=$L1598, $M$11:$M$2510)))</f>
        <v/>
      </c>
      <c r="S1598" s="18" t="str">
        <f t="array" ref="S1598">IF(OR($L1598="", $M1598=""), "", AVERAGEIF($L$11:$L$2510, $L1598, $M$11:$M$2510))</f>
        <v/>
      </c>
      <c r="T1598" s="21" t="str">
        <f t="array" ref="T1598">IF(OR($L1598="", $M1598=""), "", MAX(IF($L$11:$L$2510=$L1598, $M$11:$M$2510)))</f>
        <v/>
      </c>
      <c r="U1598" s="97"/>
      <c r="W1598" s="26" t="str">
        <f t="shared" si="267"/>
        <v/>
      </c>
      <c r="X1598" s="26" t="str">
        <f t="shared" si="268"/>
        <v/>
      </c>
      <c r="Z1598" s="48" t="str">
        <f>IFERROR(INDEX('Standard Runs'!$E$11:$E$65, MATCH($L1598, 'Standard Runs'!$D$11:$D$65, 0)), "")</f>
        <v/>
      </c>
      <c r="AB1598" s="26" t="str">
        <f t="shared" si="269"/>
        <v/>
      </c>
      <c r="AC1598" s="26" t="str">
        <f t="shared" si="270"/>
        <v/>
      </c>
      <c r="AE1598" s="26" t="str">
        <f t="shared" si="271"/>
        <v/>
      </c>
      <c r="AG1598" s="26" t="str">
        <f>IF($D1598="", "", COUNTIF($D$11:$D$2510, "&gt;"&amp;$D1598)+1+COUNTIF($D$11:$D1598, $D1598)-1)</f>
        <v/>
      </c>
      <c r="AH1598" s="92" t="str">
        <f t="shared" si="272"/>
        <v/>
      </c>
      <c r="AJ1598" s="26" t="str">
        <f t="shared" si="273"/>
        <v/>
      </c>
      <c r="AK1598" s="26" t="str">
        <f t="shared" si="274"/>
        <v/>
      </c>
    </row>
    <row r="1599" spans="1:37" x14ac:dyDescent="0.25">
      <c r="A1599" s="97"/>
      <c r="B1599" s="26" t="str">
        <f t="shared" si="264"/>
        <v/>
      </c>
      <c r="C1599" s="97"/>
      <c r="D1599" s="123"/>
      <c r="E1599" s="124"/>
      <c r="F1599" s="125"/>
      <c r="G1599" s="97"/>
      <c r="H1599" s="24" t="str">
        <f>IF($E1599="", "", IFERROR(ROUND($E1599*INDEX('Intro &amp; Setup'!$BY$8:$BY$9, MATCH($E$8, 'Intro &amp; Setup'!$BX$8:$BX$9, 0)), 2), ""))</f>
        <v/>
      </c>
      <c r="I1599" s="18" t="str">
        <f>IF(OR($E1599="", $F1599=""), "", IF($E$8='Intro &amp; Setup'!$BX$9, $F1599/$E1599, IF($H$8='Intro &amp; Setup'!$BX$9, $F1599/$H1599, "")))</f>
        <v/>
      </c>
      <c r="J1599" s="21" t="str">
        <f>IF(OR($E1599="", $F1599=""), "", IF($E$8='Intro &amp; Setup'!$BX$8, $F1599/$E1599, IF($H$8='Intro &amp; Setup'!$BX$8, $F1599/$H1599, "")))</f>
        <v/>
      </c>
      <c r="K1599" s="97"/>
      <c r="L1599" s="42" t="str">
        <f t="array" ref="L1599">IF($W1599="", "", IFERROR(INDEX('Standard Runs'!$D$11:$D$65, MATCH(1, ('Standard Runs'!$F$11:$F$65&lt;=E1599)*('Standard Runs'!$G$11:$G$65&gt;=E1599), 0)), ""))</f>
        <v/>
      </c>
      <c r="M1599" s="45" t="str">
        <f t="shared" si="265"/>
        <v/>
      </c>
      <c r="N1599" s="97"/>
      <c r="O1599" s="52" t="str">
        <f t="shared" si="266"/>
        <v/>
      </c>
      <c r="P1599" s="53" t="str">
        <f>IF(OR($L1599="", $M1599=""), "", COUNTIFS($L$11:$L$2510, $L1599, $M$11:$M$2510, "&lt;"&amp;$M1599)+1+COUNTIFS($L$11:$L1599, $L1599, $M$11:$M1599, $M1599)-1)</f>
        <v/>
      </c>
      <c r="Q1599" s="97"/>
      <c r="R1599" s="57" t="str">
        <f t="array" ref="R1599">IF(OR($L1599="", $M1599=""), "", MIN(IF($L$11:$L$2510=$L1599, $M$11:$M$2510)))</f>
        <v/>
      </c>
      <c r="S1599" s="18" t="str">
        <f t="array" ref="S1599">IF(OR($L1599="", $M1599=""), "", AVERAGEIF($L$11:$L$2510, $L1599, $M$11:$M$2510))</f>
        <v/>
      </c>
      <c r="T1599" s="21" t="str">
        <f t="array" ref="T1599">IF(OR($L1599="", $M1599=""), "", MAX(IF($L$11:$L$2510=$L1599, $M$11:$M$2510)))</f>
        <v/>
      </c>
      <c r="U1599" s="97"/>
      <c r="W1599" s="26" t="str">
        <f t="shared" si="267"/>
        <v/>
      </c>
      <c r="X1599" s="26" t="str">
        <f t="shared" si="268"/>
        <v/>
      </c>
      <c r="Z1599" s="48" t="str">
        <f>IFERROR(INDEX('Standard Runs'!$E$11:$E$65, MATCH($L1599, 'Standard Runs'!$D$11:$D$65, 0)), "")</f>
        <v/>
      </c>
      <c r="AB1599" s="26" t="str">
        <f t="shared" si="269"/>
        <v/>
      </c>
      <c r="AC1599" s="26" t="str">
        <f t="shared" si="270"/>
        <v/>
      </c>
      <c r="AE1599" s="26" t="str">
        <f t="shared" si="271"/>
        <v/>
      </c>
      <c r="AG1599" s="26" t="str">
        <f>IF($D1599="", "", COUNTIF($D$11:$D$2510, "&gt;"&amp;$D1599)+1+COUNTIF($D$11:$D1599, $D1599)-1)</f>
        <v/>
      </c>
      <c r="AH1599" s="92" t="str">
        <f t="shared" si="272"/>
        <v/>
      </c>
      <c r="AJ1599" s="26" t="str">
        <f t="shared" si="273"/>
        <v/>
      </c>
      <c r="AK1599" s="26" t="str">
        <f t="shared" si="274"/>
        <v/>
      </c>
    </row>
    <row r="1600" spans="1:37" x14ac:dyDescent="0.25">
      <c r="A1600" s="97"/>
      <c r="B1600" s="26" t="str">
        <f t="shared" si="264"/>
        <v/>
      </c>
      <c r="C1600" s="97"/>
      <c r="D1600" s="123"/>
      <c r="E1600" s="124"/>
      <c r="F1600" s="125"/>
      <c r="G1600" s="97"/>
      <c r="H1600" s="24" t="str">
        <f>IF($E1600="", "", IFERROR(ROUND($E1600*INDEX('Intro &amp; Setup'!$BY$8:$BY$9, MATCH($E$8, 'Intro &amp; Setup'!$BX$8:$BX$9, 0)), 2), ""))</f>
        <v/>
      </c>
      <c r="I1600" s="18" t="str">
        <f>IF(OR($E1600="", $F1600=""), "", IF($E$8='Intro &amp; Setup'!$BX$9, $F1600/$E1600, IF($H$8='Intro &amp; Setup'!$BX$9, $F1600/$H1600, "")))</f>
        <v/>
      </c>
      <c r="J1600" s="21" t="str">
        <f>IF(OR($E1600="", $F1600=""), "", IF($E$8='Intro &amp; Setup'!$BX$8, $F1600/$E1600, IF($H$8='Intro &amp; Setup'!$BX$8, $F1600/$H1600, "")))</f>
        <v/>
      </c>
      <c r="K1600" s="97"/>
      <c r="L1600" s="42" t="str">
        <f t="array" ref="L1600">IF($W1600="", "", IFERROR(INDEX('Standard Runs'!$D$11:$D$65, MATCH(1, ('Standard Runs'!$F$11:$F$65&lt;=E1600)*('Standard Runs'!$G$11:$G$65&gt;=E1600), 0)), ""))</f>
        <v/>
      </c>
      <c r="M1600" s="45" t="str">
        <f t="shared" si="265"/>
        <v/>
      </c>
      <c r="N1600" s="97"/>
      <c r="O1600" s="52" t="str">
        <f t="shared" si="266"/>
        <v/>
      </c>
      <c r="P1600" s="53" t="str">
        <f>IF(OR($L1600="", $M1600=""), "", COUNTIFS($L$11:$L$2510, $L1600, $M$11:$M$2510, "&lt;"&amp;$M1600)+1+COUNTIFS($L$11:$L1600, $L1600, $M$11:$M1600, $M1600)-1)</f>
        <v/>
      </c>
      <c r="Q1600" s="97"/>
      <c r="R1600" s="57" t="str">
        <f t="array" ref="R1600">IF(OR($L1600="", $M1600=""), "", MIN(IF($L$11:$L$2510=$L1600, $M$11:$M$2510)))</f>
        <v/>
      </c>
      <c r="S1600" s="18" t="str">
        <f t="array" ref="S1600">IF(OR($L1600="", $M1600=""), "", AVERAGEIF($L$11:$L$2510, $L1600, $M$11:$M$2510))</f>
        <v/>
      </c>
      <c r="T1600" s="21" t="str">
        <f t="array" ref="T1600">IF(OR($L1600="", $M1600=""), "", MAX(IF($L$11:$L$2510=$L1600, $M$11:$M$2510)))</f>
        <v/>
      </c>
      <c r="U1600" s="97"/>
      <c r="W1600" s="26" t="str">
        <f t="shared" si="267"/>
        <v/>
      </c>
      <c r="X1600" s="26" t="str">
        <f t="shared" si="268"/>
        <v/>
      </c>
      <c r="Z1600" s="48" t="str">
        <f>IFERROR(INDEX('Standard Runs'!$E$11:$E$65, MATCH($L1600, 'Standard Runs'!$D$11:$D$65, 0)), "")</f>
        <v/>
      </c>
      <c r="AB1600" s="26" t="str">
        <f t="shared" si="269"/>
        <v/>
      </c>
      <c r="AC1600" s="26" t="str">
        <f t="shared" si="270"/>
        <v/>
      </c>
      <c r="AE1600" s="26" t="str">
        <f t="shared" si="271"/>
        <v/>
      </c>
      <c r="AG1600" s="26" t="str">
        <f>IF($D1600="", "", COUNTIF($D$11:$D$2510, "&gt;"&amp;$D1600)+1+COUNTIF($D$11:$D1600, $D1600)-1)</f>
        <v/>
      </c>
      <c r="AH1600" s="92" t="str">
        <f t="shared" si="272"/>
        <v/>
      </c>
      <c r="AJ1600" s="26" t="str">
        <f t="shared" si="273"/>
        <v/>
      </c>
      <c r="AK1600" s="26" t="str">
        <f t="shared" si="274"/>
        <v/>
      </c>
    </row>
    <row r="1601" spans="1:37" x14ac:dyDescent="0.25">
      <c r="A1601" s="97"/>
      <c r="B1601" s="26" t="str">
        <f t="shared" si="264"/>
        <v/>
      </c>
      <c r="C1601" s="97"/>
      <c r="D1601" s="123"/>
      <c r="E1601" s="124"/>
      <c r="F1601" s="125"/>
      <c r="G1601" s="97"/>
      <c r="H1601" s="24" t="str">
        <f>IF($E1601="", "", IFERROR(ROUND($E1601*INDEX('Intro &amp; Setup'!$BY$8:$BY$9, MATCH($E$8, 'Intro &amp; Setup'!$BX$8:$BX$9, 0)), 2), ""))</f>
        <v/>
      </c>
      <c r="I1601" s="18" t="str">
        <f>IF(OR($E1601="", $F1601=""), "", IF($E$8='Intro &amp; Setup'!$BX$9, $F1601/$E1601, IF($H$8='Intro &amp; Setup'!$BX$9, $F1601/$H1601, "")))</f>
        <v/>
      </c>
      <c r="J1601" s="21" t="str">
        <f>IF(OR($E1601="", $F1601=""), "", IF($E$8='Intro &amp; Setup'!$BX$8, $F1601/$E1601, IF($H$8='Intro &amp; Setup'!$BX$8, $F1601/$H1601, "")))</f>
        <v/>
      </c>
      <c r="K1601" s="97"/>
      <c r="L1601" s="42" t="str">
        <f t="array" ref="L1601">IF($W1601="", "", IFERROR(INDEX('Standard Runs'!$D$11:$D$65, MATCH(1, ('Standard Runs'!$F$11:$F$65&lt;=E1601)*('Standard Runs'!$G$11:$G$65&gt;=E1601), 0)), ""))</f>
        <v/>
      </c>
      <c r="M1601" s="45" t="str">
        <f t="shared" si="265"/>
        <v/>
      </c>
      <c r="N1601" s="97"/>
      <c r="O1601" s="52" t="str">
        <f t="shared" si="266"/>
        <v/>
      </c>
      <c r="P1601" s="53" t="str">
        <f>IF(OR($L1601="", $M1601=""), "", COUNTIFS($L$11:$L$2510, $L1601, $M$11:$M$2510, "&lt;"&amp;$M1601)+1+COUNTIFS($L$11:$L1601, $L1601, $M$11:$M1601, $M1601)-1)</f>
        <v/>
      </c>
      <c r="Q1601" s="97"/>
      <c r="R1601" s="57" t="str">
        <f t="array" ref="R1601">IF(OR($L1601="", $M1601=""), "", MIN(IF($L$11:$L$2510=$L1601, $M$11:$M$2510)))</f>
        <v/>
      </c>
      <c r="S1601" s="18" t="str">
        <f t="array" ref="S1601">IF(OR($L1601="", $M1601=""), "", AVERAGEIF($L$11:$L$2510, $L1601, $M$11:$M$2510))</f>
        <v/>
      </c>
      <c r="T1601" s="21" t="str">
        <f t="array" ref="T1601">IF(OR($L1601="", $M1601=""), "", MAX(IF($L$11:$L$2510=$L1601, $M$11:$M$2510)))</f>
        <v/>
      </c>
      <c r="U1601" s="97"/>
      <c r="W1601" s="26" t="str">
        <f t="shared" si="267"/>
        <v/>
      </c>
      <c r="X1601" s="26" t="str">
        <f t="shared" si="268"/>
        <v/>
      </c>
      <c r="Z1601" s="48" t="str">
        <f>IFERROR(INDEX('Standard Runs'!$E$11:$E$65, MATCH($L1601, 'Standard Runs'!$D$11:$D$65, 0)), "")</f>
        <v/>
      </c>
      <c r="AB1601" s="26" t="str">
        <f t="shared" si="269"/>
        <v/>
      </c>
      <c r="AC1601" s="26" t="str">
        <f t="shared" si="270"/>
        <v/>
      </c>
      <c r="AE1601" s="26" t="str">
        <f t="shared" si="271"/>
        <v/>
      </c>
      <c r="AG1601" s="26" t="str">
        <f>IF($D1601="", "", COUNTIF($D$11:$D$2510, "&gt;"&amp;$D1601)+1+COUNTIF($D$11:$D1601, $D1601)-1)</f>
        <v/>
      </c>
      <c r="AH1601" s="92" t="str">
        <f t="shared" si="272"/>
        <v/>
      </c>
      <c r="AJ1601" s="26" t="str">
        <f t="shared" si="273"/>
        <v/>
      </c>
      <c r="AK1601" s="26" t="str">
        <f t="shared" si="274"/>
        <v/>
      </c>
    </row>
    <row r="1602" spans="1:37" x14ac:dyDescent="0.25">
      <c r="A1602" s="97"/>
      <c r="B1602" s="26" t="str">
        <f t="shared" si="264"/>
        <v/>
      </c>
      <c r="C1602" s="97"/>
      <c r="D1602" s="123"/>
      <c r="E1602" s="124"/>
      <c r="F1602" s="125"/>
      <c r="G1602" s="97"/>
      <c r="H1602" s="24" t="str">
        <f>IF($E1602="", "", IFERROR(ROUND($E1602*INDEX('Intro &amp; Setup'!$BY$8:$BY$9, MATCH($E$8, 'Intro &amp; Setup'!$BX$8:$BX$9, 0)), 2), ""))</f>
        <v/>
      </c>
      <c r="I1602" s="18" t="str">
        <f>IF(OR($E1602="", $F1602=""), "", IF($E$8='Intro &amp; Setup'!$BX$9, $F1602/$E1602, IF($H$8='Intro &amp; Setup'!$BX$9, $F1602/$H1602, "")))</f>
        <v/>
      </c>
      <c r="J1602" s="21" t="str">
        <f>IF(OR($E1602="", $F1602=""), "", IF($E$8='Intro &amp; Setup'!$BX$8, $F1602/$E1602, IF($H$8='Intro &amp; Setup'!$BX$8, $F1602/$H1602, "")))</f>
        <v/>
      </c>
      <c r="K1602" s="97"/>
      <c r="L1602" s="42" t="str">
        <f t="array" ref="L1602">IF($W1602="", "", IFERROR(INDEX('Standard Runs'!$D$11:$D$65, MATCH(1, ('Standard Runs'!$F$11:$F$65&lt;=E1602)*('Standard Runs'!$G$11:$G$65&gt;=E1602), 0)), ""))</f>
        <v/>
      </c>
      <c r="M1602" s="45" t="str">
        <f t="shared" si="265"/>
        <v/>
      </c>
      <c r="N1602" s="97"/>
      <c r="O1602" s="52" t="str">
        <f t="shared" si="266"/>
        <v/>
      </c>
      <c r="P1602" s="53" t="str">
        <f>IF(OR($L1602="", $M1602=""), "", COUNTIFS($L$11:$L$2510, $L1602, $M$11:$M$2510, "&lt;"&amp;$M1602)+1+COUNTIFS($L$11:$L1602, $L1602, $M$11:$M1602, $M1602)-1)</f>
        <v/>
      </c>
      <c r="Q1602" s="97"/>
      <c r="R1602" s="57" t="str">
        <f t="array" ref="R1602">IF(OR($L1602="", $M1602=""), "", MIN(IF($L$11:$L$2510=$L1602, $M$11:$M$2510)))</f>
        <v/>
      </c>
      <c r="S1602" s="18" t="str">
        <f t="array" ref="S1602">IF(OR($L1602="", $M1602=""), "", AVERAGEIF($L$11:$L$2510, $L1602, $M$11:$M$2510))</f>
        <v/>
      </c>
      <c r="T1602" s="21" t="str">
        <f t="array" ref="T1602">IF(OR($L1602="", $M1602=""), "", MAX(IF($L$11:$L$2510=$L1602, $M$11:$M$2510)))</f>
        <v/>
      </c>
      <c r="U1602" s="97"/>
      <c r="W1602" s="26" t="str">
        <f t="shared" si="267"/>
        <v/>
      </c>
      <c r="X1602" s="26" t="str">
        <f t="shared" si="268"/>
        <v/>
      </c>
      <c r="Z1602" s="48" t="str">
        <f>IFERROR(INDEX('Standard Runs'!$E$11:$E$65, MATCH($L1602, 'Standard Runs'!$D$11:$D$65, 0)), "")</f>
        <v/>
      </c>
      <c r="AB1602" s="26" t="str">
        <f t="shared" si="269"/>
        <v/>
      </c>
      <c r="AC1602" s="26" t="str">
        <f t="shared" si="270"/>
        <v/>
      </c>
      <c r="AE1602" s="26" t="str">
        <f t="shared" si="271"/>
        <v/>
      </c>
      <c r="AG1602" s="26" t="str">
        <f>IF($D1602="", "", COUNTIF($D$11:$D$2510, "&gt;"&amp;$D1602)+1+COUNTIF($D$11:$D1602, $D1602)-1)</f>
        <v/>
      </c>
      <c r="AH1602" s="92" t="str">
        <f t="shared" si="272"/>
        <v/>
      </c>
      <c r="AJ1602" s="26" t="str">
        <f t="shared" si="273"/>
        <v/>
      </c>
      <c r="AK1602" s="26" t="str">
        <f t="shared" si="274"/>
        <v/>
      </c>
    </row>
    <row r="1603" spans="1:37" x14ac:dyDescent="0.25">
      <c r="A1603" s="97"/>
      <c r="B1603" s="26" t="str">
        <f t="shared" si="264"/>
        <v/>
      </c>
      <c r="C1603" s="97"/>
      <c r="D1603" s="123"/>
      <c r="E1603" s="124"/>
      <c r="F1603" s="125"/>
      <c r="G1603" s="97"/>
      <c r="H1603" s="24" t="str">
        <f>IF($E1603="", "", IFERROR(ROUND($E1603*INDEX('Intro &amp; Setup'!$BY$8:$BY$9, MATCH($E$8, 'Intro &amp; Setup'!$BX$8:$BX$9, 0)), 2), ""))</f>
        <v/>
      </c>
      <c r="I1603" s="18" t="str">
        <f>IF(OR($E1603="", $F1603=""), "", IF($E$8='Intro &amp; Setup'!$BX$9, $F1603/$E1603, IF($H$8='Intro &amp; Setup'!$BX$9, $F1603/$H1603, "")))</f>
        <v/>
      </c>
      <c r="J1603" s="21" t="str">
        <f>IF(OR($E1603="", $F1603=""), "", IF($E$8='Intro &amp; Setup'!$BX$8, $F1603/$E1603, IF($H$8='Intro &amp; Setup'!$BX$8, $F1603/$H1603, "")))</f>
        <v/>
      </c>
      <c r="K1603" s="97"/>
      <c r="L1603" s="42" t="str">
        <f t="array" ref="L1603">IF($W1603="", "", IFERROR(INDEX('Standard Runs'!$D$11:$D$65, MATCH(1, ('Standard Runs'!$F$11:$F$65&lt;=E1603)*('Standard Runs'!$G$11:$G$65&gt;=E1603), 0)), ""))</f>
        <v/>
      </c>
      <c r="M1603" s="45" t="str">
        <f t="shared" si="265"/>
        <v/>
      </c>
      <c r="N1603" s="97"/>
      <c r="O1603" s="52" t="str">
        <f t="shared" si="266"/>
        <v/>
      </c>
      <c r="P1603" s="53" t="str">
        <f>IF(OR($L1603="", $M1603=""), "", COUNTIFS($L$11:$L$2510, $L1603, $M$11:$M$2510, "&lt;"&amp;$M1603)+1+COUNTIFS($L$11:$L1603, $L1603, $M$11:$M1603, $M1603)-1)</f>
        <v/>
      </c>
      <c r="Q1603" s="97"/>
      <c r="R1603" s="57" t="str">
        <f t="array" ref="R1603">IF(OR($L1603="", $M1603=""), "", MIN(IF($L$11:$L$2510=$L1603, $M$11:$M$2510)))</f>
        <v/>
      </c>
      <c r="S1603" s="18" t="str">
        <f t="array" ref="S1603">IF(OR($L1603="", $M1603=""), "", AVERAGEIF($L$11:$L$2510, $L1603, $M$11:$M$2510))</f>
        <v/>
      </c>
      <c r="T1603" s="21" t="str">
        <f t="array" ref="T1603">IF(OR($L1603="", $M1603=""), "", MAX(IF($L$11:$L$2510=$L1603, $M$11:$M$2510)))</f>
        <v/>
      </c>
      <c r="U1603" s="97"/>
      <c r="W1603" s="26" t="str">
        <f t="shared" si="267"/>
        <v/>
      </c>
      <c r="X1603" s="26" t="str">
        <f t="shared" si="268"/>
        <v/>
      </c>
      <c r="Z1603" s="48" t="str">
        <f>IFERROR(INDEX('Standard Runs'!$E$11:$E$65, MATCH($L1603, 'Standard Runs'!$D$11:$D$65, 0)), "")</f>
        <v/>
      </c>
      <c r="AB1603" s="26" t="str">
        <f t="shared" si="269"/>
        <v/>
      </c>
      <c r="AC1603" s="26" t="str">
        <f t="shared" si="270"/>
        <v/>
      </c>
      <c r="AE1603" s="26" t="str">
        <f t="shared" si="271"/>
        <v/>
      </c>
      <c r="AG1603" s="26" t="str">
        <f>IF($D1603="", "", COUNTIF($D$11:$D$2510, "&gt;"&amp;$D1603)+1+COUNTIF($D$11:$D1603, $D1603)-1)</f>
        <v/>
      </c>
      <c r="AH1603" s="92" t="str">
        <f t="shared" si="272"/>
        <v/>
      </c>
      <c r="AJ1603" s="26" t="str">
        <f t="shared" si="273"/>
        <v/>
      </c>
      <c r="AK1603" s="26" t="str">
        <f t="shared" si="274"/>
        <v/>
      </c>
    </row>
    <row r="1604" spans="1:37" x14ac:dyDescent="0.25">
      <c r="A1604" s="97"/>
      <c r="B1604" s="26" t="str">
        <f t="shared" si="264"/>
        <v/>
      </c>
      <c r="C1604" s="97"/>
      <c r="D1604" s="123"/>
      <c r="E1604" s="124"/>
      <c r="F1604" s="125"/>
      <c r="G1604" s="97"/>
      <c r="H1604" s="24" t="str">
        <f>IF($E1604="", "", IFERROR(ROUND($E1604*INDEX('Intro &amp; Setup'!$BY$8:$BY$9, MATCH($E$8, 'Intro &amp; Setup'!$BX$8:$BX$9, 0)), 2), ""))</f>
        <v/>
      </c>
      <c r="I1604" s="18" t="str">
        <f>IF(OR($E1604="", $F1604=""), "", IF($E$8='Intro &amp; Setup'!$BX$9, $F1604/$E1604, IF($H$8='Intro &amp; Setup'!$BX$9, $F1604/$H1604, "")))</f>
        <v/>
      </c>
      <c r="J1604" s="21" t="str">
        <f>IF(OR($E1604="", $F1604=""), "", IF($E$8='Intro &amp; Setup'!$BX$8, $F1604/$E1604, IF($H$8='Intro &amp; Setup'!$BX$8, $F1604/$H1604, "")))</f>
        <v/>
      </c>
      <c r="K1604" s="97"/>
      <c r="L1604" s="42" t="str">
        <f t="array" ref="L1604">IF($W1604="", "", IFERROR(INDEX('Standard Runs'!$D$11:$D$65, MATCH(1, ('Standard Runs'!$F$11:$F$65&lt;=E1604)*('Standard Runs'!$G$11:$G$65&gt;=E1604), 0)), ""))</f>
        <v/>
      </c>
      <c r="M1604" s="45" t="str">
        <f t="shared" si="265"/>
        <v/>
      </c>
      <c r="N1604" s="97"/>
      <c r="O1604" s="52" t="str">
        <f t="shared" si="266"/>
        <v/>
      </c>
      <c r="P1604" s="53" t="str">
        <f>IF(OR($L1604="", $M1604=""), "", COUNTIFS($L$11:$L$2510, $L1604, $M$11:$M$2510, "&lt;"&amp;$M1604)+1+COUNTIFS($L$11:$L1604, $L1604, $M$11:$M1604, $M1604)-1)</f>
        <v/>
      </c>
      <c r="Q1604" s="97"/>
      <c r="R1604" s="57" t="str">
        <f t="array" ref="R1604">IF(OR($L1604="", $M1604=""), "", MIN(IF($L$11:$L$2510=$L1604, $M$11:$M$2510)))</f>
        <v/>
      </c>
      <c r="S1604" s="18" t="str">
        <f t="array" ref="S1604">IF(OR($L1604="", $M1604=""), "", AVERAGEIF($L$11:$L$2510, $L1604, $M$11:$M$2510))</f>
        <v/>
      </c>
      <c r="T1604" s="21" t="str">
        <f t="array" ref="T1604">IF(OR($L1604="", $M1604=""), "", MAX(IF($L$11:$L$2510=$L1604, $M$11:$M$2510)))</f>
        <v/>
      </c>
      <c r="U1604" s="97"/>
      <c r="W1604" s="26" t="str">
        <f t="shared" si="267"/>
        <v/>
      </c>
      <c r="X1604" s="26" t="str">
        <f t="shared" si="268"/>
        <v/>
      </c>
      <c r="Z1604" s="48" t="str">
        <f>IFERROR(INDEX('Standard Runs'!$E$11:$E$65, MATCH($L1604, 'Standard Runs'!$D$11:$D$65, 0)), "")</f>
        <v/>
      </c>
      <c r="AB1604" s="26" t="str">
        <f t="shared" si="269"/>
        <v/>
      </c>
      <c r="AC1604" s="26" t="str">
        <f t="shared" si="270"/>
        <v/>
      </c>
      <c r="AE1604" s="26" t="str">
        <f t="shared" si="271"/>
        <v/>
      </c>
      <c r="AG1604" s="26" t="str">
        <f>IF($D1604="", "", COUNTIF($D$11:$D$2510, "&gt;"&amp;$D1604)+1+COUNTIF($D$11:$D1604, $D1604)-1)</f>
        <v/>
      </c>
      <c r="AH1604" s="92" t="str">
        <f t="shared" si="272"/>
        <v/>
      </c>
      <c r="AJ1604" s="26" t="str">
        <f t="shared" si="273"/>
        <v/>
      </c>
      <c r="AK1604" s="26" t="str">
        <f t="shared" si="274"/>
        <v/>
      </c>
    </row>
    <row r="1605" spans="1:37" x14ac:dyDescent="0.25">
      <c r="A1605" s="97"/>
      <c r="B1605" s="26" t="str">
        <f t="shared" si="264"/>
        <v/>
      </c>
      <c r="C1605" s="97"/>
      <c r="D1605" s="123"/>
      <c r="E1605" s="124"/>
      <c r="F1605" s="125"/>
      <c r="G1605" s="97"/>
      <c r="H1605" s="24" t="str">
        <f>IF($E1605="", "", IFERROR(ROUND($E1605*INDEX('Intro &amp; Setup'!$BY$8:$BY$9, MATCH($E$8, 'Intro &amp; Setup'!$BX$8:$BX$9, 0)), 2), ""))</f>
        <v/>
      </c>
      <c r="I1605" s="18" t="str">
        <f>IF(OR($E1605="", $F1605=""), "", IF($E$8='Intro &amp; Setup'!$BX$9, $F1605/$E1605, IF($H$8='Intro &amp; Setup'!$BX$9, $F1605/$H1605, "")))</f>
        <v/>
      </c>
      <c r="J1605" s="21" t="str">
        <f>IF(OR($E1605="", $F1605=""), "", IF($E$8='Intro &amp; Setup'!$BX$8, $F1605/$E1605, IF($H$8='Intro &amp; Setup'!$BX$8, $F1605/$H1605, "")))</f>
        <v/>
      </c>
      <c r="K1605" s="97"/>
      <c r="L1605" s="42" t="str">
        <f t="array" ref="L1605">IF($W1605="", "", IFERROR(INDEX('Standard Runs'!$D$11:$D$65, MATCH(1, ('Standard Runs'!$F$11:$F$65&lt;=E1605)*('Standard Runs'!$G$11:$G$65&gt;=E1605), 0)), ""))</f>
        <v/>
      </c>
      <c r="M1605" s="45" t="str">
        <f t="shared" si="265"/>
        <v/>
      </c>
      <c r="N1605" s="97"/>
      <c r="O1605" s="52" t="str">
        <f t="shared" si="266"/>
        <v/>
      </c>
      <c r="P1605" s="53" t="str">
        <f>IF(OR($L1605="", $M1605=""), "", COUNTIFS($L$11:$L$2510, $L1605, $M$11:$M$2510, "&lt;"&amp;$M1605)+1+COUNTIFS($L$11:$L1605, $L1605, $M$11:$M1605, $M1605)-1)</f>
        <v/>
      </c>
      <c r="Q1605" s="97"/>
      <c r="R1605" s="57" t="str">
        <f t="array" ref="R1605">IF(OR($L1605="", $M1605=""), "", MIN(IF($L$11:$L$2510=$L1605, $M$11:$M$2510)))</f>
        <v/>
      </c>
      <c r="S1605" s="18" t="str">
        <f t="array" ref="S1605">IF(OR($L1605="", $M1605=""), "", AVERAGEIF($L$11:$L$2510, $L1605, $M$11:$M$2510))</f>
        <v/>
      </c>
      <c r="T1605" s="21" t="str">
        <f t="array" ref="T1605">IF(OR($L1605="", $M1605=""), "", MAX(IF($L$11:$L$2510=$L1605, $M$11:$M$2510)))</f>
        <v/>
      </c>
      <c r="U1605" s="97"/>
      <c r="W1605" s="26" t="str">
        <f t="shared" si="267"/>
        <v/>
      </c>
      <c r="X1605" s="26" t="str">
        <f t="shared" si="268"/>
        <v/>
      </c>
      <c r="Z1605" s="48" t="str">
        <f>IFERROR(INDEX('Standard Runs'!$E$11:$E$65, MATCH($L1605, 'Standard Runs'!$D$11:$D$65, 0)), "")</f>
        <v/>
      </c>
      <c r="AB1605" s="26" t="str">
        <f t="shared" si="269"/>
        <v/>
      </c>
      <c r="AC1605" s="26" t="str">
        <f t="shared" si="270"/>
        <v/>
      </c>
      <c r="AE1605" s="26" t="str">
        <f t="shared" si="271"/>
        <v/>
      </c>
      <c r="AG1605" s="26" t="str">
        <f>IF($D1605="", "", COUNTIF($D$11:$D$2510, "&gt;"&amp;$D1605)+1+COUNTIF($D$11:$D1605, $D1605)-1)</f>
        <v/>
      </c>
      <c r="AH1605" s="92" t="str">
        <f t="shared" si="272"/>
        <v/>
      </c>
      <c r="AJ1605" s="26" t="str">
        <f t="shared" si="273"/>
        <v/>
      </c>
      <c r="AK1605" s="26" t="str">
        <f t="shared" si="274"/>
        <v/>
      </c>
    </row>
    <row r="1606" spans="1:37" x14ac:dyDescent="0.25">
      <c r="A1606" s="97"/>
      <c r="B1606" s="26" t="str">
        <f t="shared" si="264"/>
        <v/>
      </c>
      <c r="C1606" s="97"/>
      <c r="D1606" s="123"/>
      <c r="E1606" s="124"/>
      <c r="F1606" s="125"/>
      <c r="G1606" s="97"/>
      <c r="H1606" s="24" t="str">
        <f>IF($E1606="", "", IFERROR(ROUND($E1606*INDEX('Intro &amp; Setup'!$BY$8:$BY$9, MATCH($E$8, 'Intro &amp; Setup'!$BX$8:$BX$9, 0)), 2), ""))</f>
        <v/>
      </c>
      <c r="I1606" s="18" t="str">
        <f>IF(OR($E1606="", $F1606=""), "", IF($E$8='Intro &amp; Setup'!$BX$9, $F1606/$E1606, IF($H$8='Intro &amp; Setup'!$BX$9, $F1606/$H1606, "")))</f>
        <v/>
      </c>
      <c r="J1606" s="21" t="str">
        <f>IF(OR($E1606="", $F1606=""), "", IF($E$8='Intro &amp; Setup'!$BX$8, $F1606/$E1606, IF($H$8='Intro &amp; Setup'!$BX$8, $F1606/$H1606, "")))</f>
        <v/>
      </c>
      <c r="K1606" s="97"/>
      <c r="L1606" s="42" t="str">
        <f t="array" ref="L1606">IF($W1606="", "", IFERROR(INDEX('Standard Runs'!$D$11:$D$65, MATCH(1, ('Standard Runs'!$F$11:$F$65&lt;=E1606)*('Standard Runs'!$G$11:$G$65&gt;=E1606), 0)), ""))</f>
        <v/>
      </c>
      <c r="M1606" s="45" t="str">
        <f t="shared" si="265"/>
        <v/>
      </c>
      <c r="N1606" s="97"/>
      <c r="O1606" s="52" t="str">
        <f t="shared" si="266"/>
        <v/>
      </c>
      <c r="P1606" s="53" t="str">
        <f>IF(OR($L1606="", $M1606=""), "", COUNTIFS($L$11:$L$2510, $L1606, $M$11:$M$2510, "&lt;"&amp;$M1606)+1+COUNTIFS($L$11:$L1606, $L1606, $M$11:$M1606, $M1606)-1)</f>
        <v/>
      </c>
      <c r="Q1606" s="97"/>
      <c r="R1606" s="57" t="str">
        <f t="array" ref="R1606">IF(OR($L1606="", $M1606=""), "", MIN(IF($L$11:$L$2510=$L1606, $M$11:$M$2510)))</f>
        <v/>
      </c>
      <c r="S1606" s="18" t="str">
        <f t="array" ref="S1606">IF(OR($L1606="", $M1606=""), "", AVERAGEIF($L$11:$L$2510, $L1606, $M$11:$M$2510))</f>
        <v/>
      </c>
      <c r="T1606" s="21" t="str">
        <f t="array" ref="T1606">IF(OR($L1606="", $M1606=""), "", MAX(IF($L$11:$L$2510=$L1606, $M$11:$M$2510)))</f>
        <v/>
      </c>
      <c r="U1606" s="97"/>
      <c r="W1606" s="26" t="str">
        <f t="shared" si="267"/>
        <v/>
      </c>
      <c r="X1606" s="26" t="str">
        <f t="shared" si="268"/>
        <v/>
      </c>
      <c r="Z1606" s="48" t="str">
        <f>IFERROR(INDEX('Standard Runs'!$E$11:$E$65, MATCH($L1606, 'Standard Runs'!$D$11:$D$65, 0)), "")</f>
        <v/>
      </c>
      <c r="AB1606" s="26" t="str">
        <f t="shared" si="269"/>
        <v/>
      </c>
      <c r="AC1606" s="26" t="str">
        <f t="shared" si="270"/>
        <v/>
      </c>
      <c r="AE1606" s="26" t="str">
        <f t="shared" si="271"/>
        <v/>
      </c>
      <c r="AG1606" s="26" t="str">
        <f>IF($D1606="", "", COUNTIF($D$11:$D$2510, "&gt;"&amp;$D1606)+1+COUNTIF($D$11:$D1606, $D1606)-1)</f>
        <v/>
      </c>
      <c r="AH1606" s="92" t="str">
        <f t="shared" si="272"/>
        <v/>
      </c>
      <c r="AJ1606" s="26" t="str">
        <f t="shared" si="273"/>
        <v/>
      </c>
      <c r="AK1606" s="26" t="str">
        <f t="shared" si="274"/>
        <v/>
      </c>
    </row>
    <row r="1607" spans="1:37" x14ac:dyDescent="0.25">
      <c r="A1607" s="97"/>
      <c r="B1607" s="26" t="str">
        <f t="shared" si="264"/>
        <v/>
      </c>
      <c r="C1607" s="97"/>
      <c r="D1607" s="123"/>
      <c r="E1607" s="124"/>
      <c r="F1607" s="125"/>
      <c r="G1607" s="97"/>
      <c r="H1607" s="24" t="str">
        <f>IF($E1607="", "", IFERROR(ROUND($E1607*INDEX('Intro &amp; Setup'!$BY$8:$BY$9, MATCH($E$8, 'Intro &amp; Setup'!$BX$8:$BX$9, 0)), 2), ""))</f>
        <v/>
      </c>
      <c r="I1607" s="18" t="str">
        <f>IF(OR($E1607="", $F1607=""), "", IF($E$8='Intro &amp; Setup'!$BX$9, $F1607/$E1607, IF($H$8='Intro &amp; Setup'!$BX$9, $F1607/$H1607, "")))</f>
        <v/>
      </c>
      <c r="J1607" s="21" t="str">
        <f>IF(OR($E1607="", $F1607=""), "", IF($E$8='Intro &amp; Setup'!$BX$8, $F1607/$E1607, IF($H$8='Intro &amp; Setup'!$BX$8, $F1607/$H1607, "")))</f>
        <v/>
      </c>
      <c r="K1607" s="97"/>
      <c r="L1607" s="42" t="str">
        <f t="array" ref="L1607">IF($W1607="", "", IFERROR(INDEX('Standard Runs'!$D$11:$D$65, MATCH(1, ('Standard Runs'!$F$11:$F$65&lt;=E1607)*('Standard Runs'!$G$11:$G$65&gt;=E1607), 0)), ""))</f>
        <v/>
      </c>
      <c r="M1607" s="45" t="str">
        <f t="shared" si="265"/>
        <v/>
      </c>
      <c r="N1607" s="97"/>
      <c r="O1607" s="52" t="str">
        <f t="shared" si="266"/>
        <v/>
      </c>
      <c r="P1607" s="53" t="str">
        <f>IF(OR($L1607="", $M1607=""), "", COUNTIFS($L$11:$L$2510, $L1607, $M$11:$M$2510, "&lt;"&amp;$M1607)+1+COUNTIFS($L$11:$L1607, $L1607, $M$11:$M1607, $M1607)-1)</f>
        <v/>
      </c>
      <c r="Q1607" s="97"/>
      <c r="R1607" s="57" t="str">
        <f t="array" ref="R1607">IF(OR($L1607="", $M1607=""), "", MIN(IF($L$11:$L$2510=$L1607, $M$11:$M$2510)))</f>
        <v/>
      </c>
      <c r="S1607" s="18" t="str">
        <f t="array" ref="S1607">IF(OR($L1607="", $M1607=""), "", AVERAGEIF($L$11:$L$2510, $L1607, $M$11:$M$2510))</f>
        <v/>
      </c>
      <c r="T1607" s="21" t="str">
        <f t="array" ref="T1607">IF(OR($L1607="", $M1607=""), "", MAX(IF($L$11:$L$2510=$L1607, $M$11:$M$2510)))</f>
        <v/>
      </c>
      <c r="U1607" s="97"/>
      <c r="W1607" s="26" t="str">
        <f t="shared" si="267"/>
        <v/>
      </c>
      <c r="X1607" s="26" t="str">
        <f t="shared" si="268"/>
        <v/>
      </c>
      <c r="Z1607" s="48" t="str">
        <f>IFERROR(INDEX('Standard Runs'!$E$11:$E$65, MATCH($L1607, 'Standard Runs'!$D$11:$D$65, 0)), "")</f>
        <v/>
      </c>
      <c r="AB1607" s="26" t="str">
        <f t="shared" si="269"/>
        <v/>
      </c>
      <c r="AC1607" s="26" t="str">
        <f t="shared" si="270"/>
        <v/>
      </c>
      <c r="AE1607" s="26" t="str">
        <f t="shared" si="271"/>
        <v/>
      </c>
      <c r="AG1607" s="26" t="str">
        <f>IF($D1607="", "", COUNTIF($D$11:$D$2510, "&gt;"&amp;$D1607)+1+COUNTIF($D$11:$D1607, $D1607)-1)</f>
        <v/>
      </c>
      <c r="AH1607" s="92" t="str">
        <f t="shared" si="272"/>
        <v/>
      </c>
      <c r="AJ1607" s="26" t="str">
        <f t="shared" si="273"/>
        <v/>
      </c>
      <c r="AK1607" s="26" t="str">
        <f t="shared" si="274"/>
        <v/>
      </c>
    </row>
    <row r="1608" spans="1:37" x14ac:dyDescent="0.25">
      <c r="A1608" s="97"/>
      <c r="B1608" s="26" t="str">
        <f t="shared" si="264"/>
        <v/>
      </c>
      <c r="C1608" s="97"/>
      <c r="D1608" s="123"/>
      <c r="E1608" s="124"/>
      <c r="F1608" s="125"/>
      <c r="G1608" s="97"/>
      <c r="H1608" s="24" t="str">
        <f>IF($E1608="", "", IFERROR(ROUND($E1608*INDEX('Intro &amp; Setup'!$BY$8:$BY$9, MATCH($E$8, 'Intro &amp; Setup'!$BX$8:$BX$9, 0)), 2), ""))</f>
        <v/>
      </c>
      <c r="I1608" s="18" t="str">
        <f>IF(OR($E1608="", $F1608=""), "", IF($E$8='Intro &amp; Setup'!$BX$9, $F1608/$E1608, IF($H$8='Intro &amp; Setup'!$BX$9, $F1608/$H1608, "")))</f>
        <v/>
      </c>
      <c r="J1608" s="21" t="str">
        <f>IF(OR($E1608="", $F1608=""), "", IF($E$8='Intro &amp; Setup'!$BX$8, $F1608/$E1608, IF($H$8='Intro &amp; Setup'!$BX$8, $F1608/$H1608, "")))</f>
        <v/>
      </c>
      <c r="K1608" s="97"/>
      <c r="L1608" s="42" t="str">
        <f t="array" ref="L1608">IF($W1608="", "", IFERROR(INDEX('Standard Runs'!$D$11:$D$65, MATCH(1, ('Standard Runs'!$F$11:$F$65&lt;=E1608)*('Standard Runs'!$G$11:$G$65&gt;=E1608), 0)), ""))</f>
        <v/>
      </c>
      <c r="M1608" s="45" t="str">
        <f t="shared" si="265"/>
        <v/>
      </c>
      <c r="N1608" s="97"/>
      <c r="O1608" s="52" t="str">
        <f t="shared" si="266"/>
        <v/>
      </c>
      <c r="P1608" s="53" t="str">
        <f>IF(OR($L1608="", $M1608=""), "", COUNTIFS($L$11:$L$2510, $L1608, $M$11:$M$2510, "&lt;"&amp;$M1608)+1+COUNTIFS($L$11:$L1608, $L1608, $M$11:$M1608, $M1608)-1)</f>
        <v/>
      </c>
      <c r="Q1608" s="97"/>
      <c r="R1608" s="57" t="str">
        <f t="array" ref="R1608">IF(OR($L1608="", $M1608=""), "", MIN(IF($L$11:$L$2510=$L1608, $M$11:$M$2510)))</f>
        <v/>
      </c>
      <c r="S1608" s="18" t="str">
        <f t="array" ref="S1608">IF(OR($L1608="", $M1608=""), "", AVERAGEIF($L$11:$L$2510, $L1608, $M$11:$M$2510))</f>
        <v/>
      </c>
      <c r="T1608" s="21" t="str">
        <f t="array" ref="T1608">IF(OR($L1608="", $M1608=""), "", MAX(IF($L$11:$L$2510=$L1608, $M$11:$M$2510)))</f>
        <v/>
      </c>
      <c r="U1608" s="97"/>
      <c r="W1608" s="26" t="str">
        <f t="shared" si="267"/>
        <v/>
      </c>
      <c r="X1608" s="26" t="str">
        <f t="shared" si="268"/>
        <v/>
      </c>
      <c r="Z1608" s="48" t="str">
        <f>IFERROR(INDEX('Standard Runs'!$E$11:$E$65, MATCH($L1608, 'Standard Runs'!$D$11:$D$65, 0)), "")</f>
        <v/>
      </c>
      <c r="AB1608" s="26" t="str">
        <f t="shared" si="269"/>
        <v/>
      </c>
      <c r="AC1608" s="26" t="str">
        <f t="shared" si="270"/>
        <v/>
      </c>
      <c r="AE1608" s="26" t="str">
        <f t="shared" si="271"/>
        <v/>
      </c>
      <c r="AG1608" s="26" t="str">
        <f>IF($D1608="", "", COUNTIF($D$11:$D$2510, "&gt;"&amp;$D1608)+1+COUNTIF($D$11:$D1608, $D1608)-1)</f>
        <v/>
      </c>
      <c r="AH1608" s="92" t="str">
        <f t="shared" si="272"/>
        <v/>
      </c>
      <c r="AJ1608" s="26" t="str">
        <f t="shared" si="273"/>
        <v/>
      </c>
      <c r="AK1608" s="26" t="str">
        <f t="shared" si="274"/>
        <v/>
      </c>
    </row>
    <row r="1609" spans="1:37" x14ac:dyDescent="0.25">
      <c r="A1609" s="97"/>
      <c r="B1609" s="26" t="str">
        <f t="shared" si="264"/>
        <v/>
      </c>
      <c r="C1609" s="97"/>
      <c r="D1609" s="123"/>
      <c r="E1609" s="124"/>
      <c r="F1609" s="125"/>
      <c r="G1609" s="97"/>
      <c r="H1609" s="24" t="str">
        <f>IF($E1609="", "", IFERROR(ROUND($E1609*INDEX('Intro &amp; Setup'!$BY$8:$BY$9, MATCH($E$8, 'Intro &amp; Setup'!$BX$8:$BX$9, 0)), 2), ""))</f>
        <v/>
      </c>
      <c r="I1609" s="18" t="str">
        <f>IF(OR($E1609="", $F1609=""), "", IF($E$8='Intro &amp; Setup'!$BX$9, $F1609/$E1609, IF($H$8='Intro &amp; Setup'!$BX$9, $F1609/$H1609, "")))</f>
        <v/>
      </c>
      <c r="J1609" s="21" t="str">
        <f>IF(OR($E1609="", $F1609=""), "", IF($E$8='Intro &amp; Setup'!$BX$8, $F1609/$E1609, IF($H$8='Intro &amp; Setup'!$BX$8, $F1609/$H1609, "")))</f>
        <v/>
      </c>
      <c r="K1609" s="97"/>
      <c r="L1609" s="42" t="str">
        <f t="array" ref="L1609">IF($W1609="", "", IFERROR(INDEX('Standard Runs'!$D$11:$D$65, MATCH(1, ('Standard Runs'!$F$11:$F$65&lt;=E1609)*('Standard Runs'!$G$11:$G$65&gt;=E1609), 0)), ""))</f>
        <v/>
      </c>
      <c r="M1609" s="45" t="str">
        <f t="shared" si="265"/>
        <v/>
      </c>
      <c r="N1609" s="97"/>
      <c r="O1609" s="52" t="str">
        <f t="shared" si="266"/>
        <v/>
      </c>
      <c r="P1609" s="53" t="str">
        <f>IF(OR($L1609="", $M1609=""), "", COUNTIFS($L$11:$L$2510, $L1609, $M$11:$M$2510, "&lt;"&amp;$M1609)+1+COUNTIFS($L$11:$L1609, $L1609, $M$11:$M1609, $M1609)-1)</f>
        <v/>
      </c>
      <c r="Q1609" s="97"/>
      <c r="R1609" s="57" t="str">
        <f t="array" ref="R1609">IF(OR($L1609="", $M1609=""), "", MIN(IF($L$11:$L$2510=$L1609, $M$11:$M$2510)))</f>
        <v/>
      </c>
      <c r="S1609" s="18" t="str">
        <f t="array" ref="S1609">IF(OR($L1609="", $M1609=""), "", AVERAGEIF($L$11:$L$2510, $L1609, $M$11:$M$2510))</f>
        <v/>
      </c>
      <c r="T1609" s="21" t="str">
        <f t="array" ref="T1609">IF(OR($L1609="", $M1609=""), "", MAX(IF($L$11:$L$2510=$L1609, $M$11:$M$2510)))</f>
        <v/>
      </c>
      <c r="U1609" s="97"/>
      <c r="W1609" s="26" t="str">
        <f t="shared" si="267"/>
        <v/>
      </c>
      <c r="X1609" s="26" t="str">
        <f t="shared" si="268"/>
        <v/>
      </c>
      <c r="Z1609" s="48" t="str">
        <f>IFERROR(INDEX('Standard Runs'!$E$11:$E$65, MATCH($L1609, 'Standard Runs'!$D$11:$D$65, 0)), "")</f>
        <v/>
      </c>
      <c r="AB1609" s="26" t="str">
        <f t="shared" si="269"/>
        <v/>
      </c>
      <c r="AC1609" s="26" t="str">
        <f t="shared" si="270"/>
        <v/>
      </c>
      <c r="AE1609" s="26" t="str">
        <f t="shared" si="271"/>
        <v/>
      </c>
      <c r="AG1609" s="26" t="str">
        <f>IF($D1609="", "", COUNTIF($D$11:$D$2510, "&gt;"&amp;$D1609)+1+COUNTIF($D$11:$D1609, $D1609)-1)</f>
        <v/>
      </c>
      <c r="AH1609" s="92" t="str">
        <f t="shared" si="272"/>
        <v/>
      </c>
      <c r="AJ1609" s="26" t="str">
        <f t="shared" si="273"/>
        <v/>
      </c>
      <c r="AK1609" s="26" t="str">
        <f t="shared" si="274"/>
        <v/>
      </c>
    </row>
    <row r="1610" spans="1:37" x14ac:dyDescent="0.25">
      <c r="A1610" s="97"/>
      <c r="B1610" s="26" t="str">
        <f t="shared" si="264"/>
        <v/>
      </c>
      <c r="C1610" s="97"/>
      <c r="D1610" s="123"/>
      <c r="E1610" s="124"/>
      <c r="F1610" s="125"/>
      <c r="G1610" s="97"/>
      <c r="H1610" s="24" t="str">
        <f>IF($E1610="", "", IFERROR(ROUND($E1610*INDEX('Intro &amp; Setup'!$BY$8:$BY$9, MATCH($E$8, 'Intro &amp; Setup'!$BX$8:$BX$9, 0)), 2), ""))</f>
        <v/>
      </c>
      <c r="I1610" s="18" t="str">
        <f>IF(OR($E1610="", $F1610=""), "", IF($E$8='Intro &amp; Setup'!$BX$9, $F1610/$E1610, IF($H$8='Intro &amp; Setup'!$BX$9, $F1610/$H1610, "")))</f>
        <v/>
      </c>
      <c r="J1610" s="21" t="str">
        <f>IF(OR($E1610="", $F1610=""), "", IF($E$8='Intro &amp; Setup'!$BX$8, $F1610/$E1610, IF($H$8='Intro &amp; Setup'!$BX$8, $F1610/$H1610, "")))</f>
        <v/>
      </c>
      <c r="K1610" s="97"/>
      <c r="L1610" s="42" t="str">
        <f t="array" ref="L1610">IF($W1610="", "", IFERROR(INDEX('Standard Runs'!$D$11:$D$65, MATCH(1, ('Standard Runs'!$F$11:$F$65&lt;=E1610)*('Standard Runs'!$G$11:$G$65&gt;=E1610), 0)), ""))</f>
        <v/>
      </c>
      <c r="M1610" s="45" t="str">
        <f t="shared" si="265"/>
        <v/>
      </c>
      <c r="N1610" s="97"/>
      <c r="O1610" s="52" t="str">
        <f t="shared" si="266"/>
        <v/>
      </c>
      <c r="P1610" s="53" t="str">
        <f>IF(OR($L1610="", $M1610=""), "", COUNTIFS($L$11:$L$2510, $L1610, $M$11:$M$2510, "&lt;"&amp;$M1610)+1+COUNTIFS($L$11:$L1610, $L1610, $M$11:$M1610, $M1610)-1)</f>
        <v/>
      </c>
      <c r="Q1610" s="97"/>
      <c r="R1610" s="57" t="str">
        <f t="array" ref="R1610">IF(OR($L1610="", $M1610=""), "", MIN(IF($L$11:$L$2510=$L1610, $M$11:$M$2510)))</f>
        <v/>
      </c>
      <c r="S1610" s="18" t="str">
        <f t="array" ref="S1610">IF(OR($L1610="", $M1610=""), "", AVERAGEIF($L$11:$L$2510, $L1610, $M$11:$M$2510))</f>
        <v/>
      </c>
      <c r="T1610" s="21" t="str">
        <f t="array" ref="T1610">IF(OR($L1610="", $M1610=""), "", MAX(IF($L$11:$L$2510=$L1610, $M$11:$M$2510)))</f>
        <v/>
      </c>
      <c r="U1610" s="97"/>
      <c r="W1610" s="26" t="str">
        <f t="shared" si="267"/>
        <v/>
      </c>
      <c r="X1610" s="26" t="str">
        <f t="shared" si="268"/>
        <v/>
      </c>
      <c r="Z1610" s="48" t="str">
        <f>IFERROR(INDEX('Standard Runs'!$E$11:$E$65, MATCH($L1610, 'Standard Runs'!$D$11:$D$65, 0)), "")</f>
        <v/>
      </c>
      <c r="AB1610" s="26" t="str">
        <f t="shared" si="269"/>
        <v/>
      </c>
      <c r="AC1610" s="26" t="str">
        <f t="shared" si="270"/>
        <v/>
      </c>
      <c r="AE1610" s="26" t="str">
        <f t="shared" si="271"/>
        <v/>
      </c>
      <c r="AG1610" s="26" t="str">
        <f>IF($D1610="", "", COUNTIF($D$11:$D$2510, "&gt;"&amp;$D1610)+1+COUNTIF($D$11:$D1610, $D1610)-1)</f>
        <v/>
      </c>
      <c r="AH1610" s="92" t="str">
        <f t="shared" si="272"/>
        <v/>
      </c>
      <c r="AJ1610" s="26" t="str">
        <f t="shared" si="273"/>
        <v/>
      </c>
      <c r="AK1610" s="26" t="str">
        <f t="shared" si="274"/>
        <v/>
      </c>
    </row>
    <row r="1611" spans="1:37" x14ac:dyDescent="0.25">
      <c r="A1611" s="97"/>
      <c r="B1611" s="26" t="str">
        <f t="shared" si="264"/>
        <v/>
      </c>
      <c r="C1611" s="97"/>
      <c r="D1611" s="123"/>
      <c r="E1611" s="124"/>
      <c r="F1611" s="125"/>
      <c r="G1611" s="97"/>
      <c r="H1611" s="24" t="str">
        <f>IF($E1611="", "", IFERROR(ROUND($E1611*INDEX('Intro &amp; Setup'!$BY$8:$BY$9, MATCH($E$8, 'Intro &amp; Setup'!$BX$8:$BX$9, 0)), 2), ""))</f>
        <v/>
      </c>
      <c r="I1611" s="18" t="str">
        <f>IF(OR($E1611="", $F1611=""), "", IF($E$8='Intro &amp; Setup'!$BX$9, $F1611/$E1611, IF($H$8='Intro &amp; Setup'!$BX$9, $F1611/$H1611, "")))</f>
        <v/>
      </c>
      <c r="J1611" s="21" t="str">
        <f>IF(OR($E1611="", $F1611=""), "", IF($E$8='Intro &amp; Setup'!$BX$8, $F1611/$E1611, IF($H$8='Intro &amp; Setup'!$BX$8, $F1611/$H1611, "")))</f>
        <v/>
      </c>
      <c r="K1611" s="97"/>
      <c r="L1611" s="42" t="str">
        <f t="array" ref="L1611">IF($W1611="", "", IFERROR(INDEX('Standard Runs'!$D$11:$D$65, MATCH(1, ('Standard Runs'!$F$11:$F$65&lt;=E1611)*('Standard Runs'!$G$11:$G$65&gt;=E1611), 0)), ""))</f>
        <v/>
      </c>
      <c r="M1611" s="45" t="str">
        <f t="shared" si="265"/>
        <v/>
      </c>
      <c r="N1611" s="97"/>
      <c r="O1611" s="52" t="str">
        <f t="shared" si="266"/>
        <v/>
      </c>
      <c r="P1611" s="53" t="str">
        <f>IF(OR($L1611="", $M1611=""), "", COUNTIFS($L$11:$L$2510, $L1611, $M$11:$M$2510, "&lt;"&amp;$M1611)+1+COUNTIFS($L$11:$L1611, $L1611, $M$11:$M1611, $M1611)-1)</f>
        <v/>
      </c>
      <c r="Q1611" s="97"/>
      <c r="R1611" s="57" t="str">
        <f t="array" ref="R1611">IF(OR($L1611="", $M1611=""), "", MIN(IF($L$11:$L$2510=$L1611, $M$11:$M$2510)))</f>
        <v/>
      </c>
      <c r="S1611" s="18" t="str">
        <f t="array" ref="S1611">IF(OR($L1611="", $M1611=""), "", AVERAGEIF($L$11:$L$2510, $L1611, $M$11:$M$2510))</f>
        <v/>
      </c>
      <c r="T1611" s="21" t="str">
        <f t="array" ref="T1611">IF(OR($L1611="", $M1611=""), "", MAX(IF($L$11:$L$2510=$L1611, $M$11:$M$2510)))</f>
        <v/>
      </c>
      <c r="U1611" s="97"/>
      <c r="W1611" s="26" t="str">
        <f t="shared" si="267"/>
        <v/>
      </c>
      <c r="X1611" s="26" t="str">
        <f t="shared" si="268"/>
        <v/>
      </c>
      <c r="Z1611" s="48" t="str">
        <f>IFERROR(INDEX('Standard Runs'!$E$11:$E$65, MATCH($L1611, 'Standard Runs'!$D$11:$D$65, 0)), "")</f>
        <v/>
      </c>
      <c r="AB1611" s="26" t="str">
        <f t="shared" si="269"/>
        <v/>
      </c>
      <c r="AC1611" s="26" t="str">
        <f t="shared" si="270"/>
        <v/>
      </c>
      <c r="AE1611" s="26" t="str">
        <f t="shared" si="271"/>
        <v/>
      </c>
      <c r="AG1611" s="26" t="str">
        <f>IF($D1611="", "", COUNTIF($D$11:$D$2510, "&gt;"&amp;$D1611)+1+COUNTIF($D$11:$D1611, $D1611)-1)</f>
        <v/>
      </c>
      <c r="AH1611" s="92" t="str">
        <f t="shared" si="272"/>
        <v/>
      </c>
      <c r="AJ1611" s="26" t="str">
        <f t="shared" si="273"/>
        <v/>
      </c>
      <c r="AK1611" s="26" t="str">
        <f t="shared" si="274"/>
        <v/>
      </c>
    </row>
    <row r="1612" spans="1:37" x14ac:dyDescent="0.25">
      <c r="A1612" s="97"/>
      <c r="B1612" s="26" t="str">
        <f t="shared" ref="B1612:B1675" si="275">IF($P1612="", "", IFERROR(INDEX($X$3:$X$5, MATCH($P1612, $Y$3:$Y$5, 0)), ""))</f>
        <v/>
      </c>
      <c r="C1612" s="97"/>
      <c r="D1612" s="123"/>
      <c r="E1612" s="124"/>
      <c r="F1612" s="125"/>
      <c r="G1612" s="97"/>
      <c r="H1612" s="24" t="str">
        <f>IF($E1612="", "", IFERROR(ROUND($E1612*INDEX('Intro &amp; Setup'!$BY$8:$BY$9, MATCH($E$8, 'Intro &amp; Setup'!$BX$8:$BX$9, 0)), 2), ""))</f>
        <v/>
      </c>
      <c r="I1612" s="18" t="str">
        <f>IF(OR($E1612="", $F1612=""), "", IF($E$8='Intro &amp; Setup'!$BX$9, $F1612/$E1612, IF($H$8='Intro &amp; Setup'!$BX$9, $F1612/$H1612, "")))</f>
        <v/>
      </c>
      <c r="J1612" s="21" t="str">
        <f>IF(OR($E1612="", $F1612=""), "", IF($E$8='Intro &amp; Setup'!$BX$8, $F1612/$E1612, IF($H$8='Intro &amp; Setup'!$BX$8, $F1612/$H1612, "")))</f>
        <v/>
      </c>
      <c r="K1612" s="97"/>
      <c r="L1612" s="42" t="str">
        <f t="array" ref="L1612">IF($W1612="", "", IFERROR(INDEX('Standard Runs'!$D$11:$D$65, MATCH(1, ('Standard Runs'!$F$11:$F$65&lt;=E1612)*('Standard Runs'!$G$11:$G$65&gt;=E1612), 0)), ""))</f>
        <v/>
      </c>
      <c r="M1612" s="45" t="str">
        <f t="shared" ref="M1612:M1675" si="276">IFERROR($F1612/$E1612*$Z1612, "")</f>
        <v/>
      </c>
      <c r="N1612" s="97"/>
      <c r="O1612" s="52" t="str">
        <f t="shared" ref="O1612:O1675" si="277">IF($L1612="", "", COUNTIF($L$11:$L$2510, $L1612))</f>
        <v/>
      </c>
      <c r="P1612" s="53" t="str">
        <f>IF(OR($L1612="", $M1612=""), "", COUNTIFS($L$11:$L$2510, $L1612, $M$11:$M$2510, "&lt;"&amp;$M1612)+1+COUNTIFS($L$11:$L1612, $L1612, $M$11:$M1612, $M1612)-1)</f>
        <v/>
      </c>
      <c r="Q1612" s="97"/>
      <c r="R1612" s="57" t="str">
        <f t="array" ref="R1612">IF(OR($L1612="", $M1612=""), "", MIN(IF($L$11:$L$2510=$L1612, $M$11:$M$2510)))</f>
        <v/>
      </c>
      <c r="S1612" s="18" t="str">
        <f t="array" ref="S1612">IF(OR($L1612="", $M1612=""), "", AVERAGEIF($L$11:$L$2510, $L1612, $M$11:$M$2510))</f>
        <v/>
      </c>
      <c r="T1612" s="21" t="str">
        <f t="array" ref="T1612">IF(OR($L1612="", $M1612=""), "", MAX(IF($L$11:$L$2510=$L1612, $M$11:$M$2510)))</f>
        <v/>
      </c>
      <c r="U1612" s="97"/>
      <c r="W1612" s="26" t="str">
        <f t="shared" ref="W1612:W1675" si="278">IF(AND($D1612="", $E1612="", $F1612=""), "", "X")</f>
        <v/>
      </c>
      <c r="X1612" s="26" t="str">
        <f t="shared" ref="X1612:X1675" si="279">IF($W1612="", "", IF($L1612="", "X", ""))</f>
        <v/>
      </c>
      <c r="Z1612" s="48" t="str">
        <f>IFERROR(INDEX('Standard Runs'!$E$11:$E$65, MATCH($L1612, 'Standard Runs'!$D$11:$D$65, 0)), "")</f>
        <v/>
      </c>
      <c r="AB1612" s="26" t="str">
        <f t="shared" ref="AB1612:AB1675" si="280">IF($B1612="", "", _xlfn.CONCAT($L1612, " - ", $P1612))</f>
        <v/>
      </c>
      <c r="AC1612" s="26" t="str">
        <f t="shared" ref="AC1612:AC1675" si="281">IF(COUNTIF($D1612:$F1612, "")=0, "X", "")</f>
        <v/>
      </c>
      <c r="AE1612" s="26" t="str">
        <f t="shared" ref="AE1612:AE1675" si="282">IF($P1612="", "", IF($P1612=1, _xlfn.CONCAT($L1612, " - ", $AE$7), IF($P1612=$O1612, _xlfn.CONCAT($L1612, " - ", $AE$8), "")))</f>
        <v/>
      </c>
      <c r="AG1612" s="26" t="str">
        <f>IF($D1612="", "", COUNTIF($D$11:$D$2510, "&gt;"&amp;$D1612)+1+COUNTIF($D$11:$D1612, $D1612)-1)</f>
        <v/>
      </c>
      <c r="AH1612" s="92" t="str">
        <f t="shared" ref="AH1612:AH1675" si="283">IF(OR($M1612="", $Z1612=""), "", $M1612/$Z1612)</f>
        <v/>
      </c>
      <c r="AJ1612" s="26" t="str">
        <f t="shared" ref="AJ1612:AJ1675" si="284">IF(OR($AJ$8="", $AG1612=""), "", IF($AJ$8=$L1612, $AG1612, ""))</f>
        <v/>
      </c>
      <c r="AK1612" s="26" t="str">
        <f t="shared" ref="AK1612:AK1675" si="285">IF($AJ1612="", "", COUNTIF($AJ$11:$AJ$2510, "&lt;"&amp;$AJ1612)+1)</f>
        <v/>
      </c>
    </row>
    <row r="1613" spans="1:37" x14ac:dyDescent="0.25">
      <c r="A1613" s="97"/>
      <c r="B1613" s="26" t="str">
        <f t="shared" si="275"/>
        <v/>
      </c>
      <c r="C1613" s="97"/>
      <c r="D1613" s="123"/>
      <c r="E1613" s="124"/>
      <c r="F1613" s="125"/>
      <c r="G1613" s="97"/>
      <c r="H1613" s="24" t="str">
        <f>IF($E1613="", "", IFERROR(ROUND($E1613*INDEX('Intro &amp; Setup'!$BY$8:$BY$9, MATCH($E$8, 'Intro &amp; Setup'!$BX$8:$BX$9, 0)), 2), ""))</f>
        <v/>
      </c>
      <c r="I1613" s="18" t="str">
        <f>IF(OR($E1613="", $F1613=""), "", IF($E$8='Intro &amp; Setup'!$BX$9, $F1613/$E1613, IF($H$8='Intro &amp; Setup'!$BX$9, $F1613/$H1613, "")))</f>
        <v/>
      </c>
      <c r="J1613" s="21" t="str">
        <f>IF(OR($E1613="", $F1613=""), "", IF($E$8='Intro &amp; Setup'!$BX$8, $F1613/$E1613, IF($H$8='Intro &amp; Setup'!$BX$8, $F1613/$H1613, "")))</f>
        <v/>
      </c>
      <c r="K1613" s="97"/>
      <c r="L1613" s="42" t="str">
        <f t="array" ref="L1613">IF($W1613="", "", IFERROR(INDEX('Standard Runs'!$D$11:$D$65, MATCH(1, ('Standard Runs'!$F$11:$F$65&lt;=E1613)*('Standard Runs'!$G$11:$G$65&gt;=E1613), 0)), ""))</f>
        <v/>
      </c>
      <c r="M1613" s="45" t="str">
        <f t="shared" si="276"/>
        <v/>
      </c>
      <c r="N1613" s="97"/>
      <c r="O1613" s="52" t="str">
        <f t="shared" si="277"/>
        <v/>
      </c>
      <c r="P1613" s="53" t="str">
        <f>IF(OR($L1613="", $M1613=""), "", COUNTIFS($L$11:$L$2510, $L1613, $M$11:$M$2510, "&lt;"&amp;$M1613)+1+COUNTIFS($L$11:$L1613, $L1613, $M$11:$M1613, $M1613)-1)</f>
        <v/>
      </c>
      <c r="Q1613" s="97"/>
      <c r="R1613" s="57" t="str">
        <f t="array" ref="R1613">IF(OR($L1613="", $M1613=""), "", MIN(IF($L$11:$L$2510=$L1613, $M$11:$M$2510)))</f>
        <v/>
      </c>
      <c r="S1613" s="18" t="str">
        <f t="array" ref="S1613">IF(OR($L1613="", $M1613=""), "", AVERAGEIF($L$11:$L$2510, $L1613, $M$11:$M$2510))</f>
        <v/>
      </c>
      <c r="T1613" s="21" t="str">
        <f t="array" ref="T1613">IF(OR($L1613="", $M1613=""), "", MAX(IF($L$11:$L$2510=$L1613, $M$11:$M$2510)))</f>
        <v/>
      </c>
      <c r="U1613" s="97"/>
      <c r="W1613" s="26" t="str">
        <f t="shared" si="278"/>
        <v/>
      </c>
      <c r="X1613" s="26" t="str">
        <f t="shared" si="279"/>
        <v/>
      </c>
      <c r="Z1613" s="48" t="str">
        <f>IFERROR(INDEX('Standard Runs'!$E$11:$E$65, MATCH($L1613, 'Standard Runs'!$D$11:$D$65, 0)), "")</f>
        <v/>
      </c>
      <c r="AB1613" s="26" t="str">
        <f t="shared" si="280"/>
        <v/>
      </c>
      <c r="AC1613" s="26" t="str">
        <f t="shared" si="281"/>
        <v/>
      </c>
      <c r="AE1613" s="26" t="str">
        <f t="shared" si="282"/>
        <v/>
      </c>
      <c r="AG1613" s="26" t="str">
        <f>IF($D1613="", "", COUNTIF($D$11:$D$2510, "&gt;"&amp;$D1613)+1+COUNTIF($D$11:$D1613, $D1613)-1)</f>
        <v/>
      </c>
      <c r="AH1613" s="92" t="str">
        <f t="shared" si="283"/>
        <v/>
      </c>
      <c r="AJ1613" s="26" t="str">
        <f t="shared" si="284"/>
        <v/>
      </c>
      <c r="AK1613" s="26" t="str">
        <f t="shared" si="285"/>
        <v/>
      </c>
    </row>
    <row r="1614" spans="1:37" x14ac:dyDescent="0.25">
      <c r="A1614" s="97"/>
      <c r="B1614" s="26" t="str">
        <f t="shared" si="275"/>
        <v/>
      </c>
      <c r="C1614" s="97"/>
      <c r="D1614" s="123"/>
      <c r="E1614" s="124"/>
      <c r="F1614" s="125"/>
      <c r="G1614" s="97"/>
      <c r="H1614" s="24" t="str">
        <f>IF($E1614="", "", IFERROR(ROUND($E1614*INDEX('Intro &amp; Setup'!$BY$8:$BY$9, MATCH($E$8, 'Intro &amp; Setup'!$BX$8:$BX$9, 0)), 2), ""))</f>
        <v/>
      </c>
      <c r="I1614" s="18" t="str">
        <f>IF(OR($E1614="", $F1614=""), "", IF($E$8='Intro &amp; Setup'!$BX$9, $F1614/$E1614, IF($H$8='Intro &amp; Setup'!$BX$9, $F1614/$H1614, "")))</f>
        <v/>
      </c>
      <c r="J1614" s="21" t="str">
        <f>IF(OR($E1614="", $F1614=""), "", IF($E$8='Intro &amp; Setup'!$BX$8, $F1614/$E1614, IF($H$8='Intro &amp; Setup'!$BX$8, $F1614/$H1614, "")))</f>
        <v/>
      </c>
      <c r="K1614" s="97"/>
      <c r="L1614" s="42" t="str">
        <f t="array" ref="L1614">IF($W1614="", "", IFERROR(INDEX('Standard Runs'!$D$11:$D$65, MATCH(1, ('Standard Runs'!$F$11:$F$65&lt;=E1614)*('Standard Runs'!$G$11:$G$65&gt;=E1614), 0)), ""))</f>
        <v/>
      </c>
      <c r="M1614" s="45" t="str">
        <f t="shared" si="276"/>
        <v/>
      </c>
      <c r="N1614" s="97"/>
      <c r="O1614" s="52" t="str">
        <f t="shared" si="277"/>
        <v/>
      </c>
      <c r="P1614" s="53" t="str">
        <f>IF(OR($L1614="", $M1614=""), "", COUNTIFS($L$11:$L$2510, $L1614, $M$11:$M$2510, "&lt;"&amp;$M1614)+1+COUNTIFS($L$11:$L1614, $L1614, $M$11:$M1614, $M1614)-1)</f>
        <v/>
      </c>
      <c r="Q1614" s="97"/>
      <c r="R1614" s="57" t="str">
        <f t="array" ref="R1614">IF(OR($L1614="", $M1614=""), "", MIN(IF($L$11:$L$2510=$L1614, $M$11:$M$2510)))</f>
        <v/>
      </c>
      <c r="S1614" s="18" t="str">
        <f t="array" ref="S1614">IF(OR($L1614="", $M1614=""), "", AVERAGEIF($L$11:$L$2510, $L1614, $M$11:$M$2510))</f>
        <v/>
      </c>
      <c r="T1614" s="21" t="str">
        <f t="array" ref="T1614">IF(OR($L1614="", $M1614=""), "", MAX(IF($L$11:$L$2510=$L1614, $M$11:$M$2510)))</f>
        <v/>
      </c>
      <c r="U1614" s="97"/>
      <c r="W1614" s="26" t="str">
        <f t="shared" si="278"/>
        <v/>
      </c>
      <c r="X1614" s="26" t="str">
        <f t="shared" si="279"/>
        <v/>
      </c>
      <c r="Z1614" s="48" t="str">
        <f>IFERROR(INDEX('Standard Runs'!$E$11:$E$65, MATCH($L1614, 'Standard Runs'!$D$11:$D$65, 0)), "")</f>
        <v/>
      </c>
      <c r="AB1614" s="26" t="str">
        <f t="shared" si="280"/>
        <v/>
      </c>
      <c r="AC1614" s="26" t="str">
        <f t="shared" si="281"/>
        <v/>
      </c>
      <c r="AE1614" s="26" t="str">
        <f t="shared" si="282"/>
        <v/>
      </c>
      <c r="AG1614" s="26" t="str">
        <f>IF($D1614="", "", COUNTIF($D$11:$D$2510, "&gt;"&amp;$D1614)+1+COUNTIF($D$11:$D1614, $D1614)-1)</f>
        <v/>
      </c>
      <c r="AH1614" s="92" t="str">
        <f t="shared" si="283"/>
        <v/>
      </c>
      <c r="AJ1614" s="26" t="str">
        <f t="shared" si="284"/>
        <v/>
      </c>
      <c r="AK1614" s="26" t="str">
        <f t="shared" si="285"/>
        <v/>
      </c>
    </row>
    <row r="1615" spans="1:37" x14ac:dyDescent="0.25">
      <c r="A1615" s="97"/>
      <c r="B1615" s="26" t="str">
        <f t="shared" si="275"/>
        <v/>
      </c>
      <c r="C1615" s="97"/>
      <c r="D1615" s="123"/>
      <c r="E1615" s="124"/>
      <c r="F1615" s="125"/>
      <c r="G1615" s="97"/>
      <c r="H1615" s="24" t="str">
        <f>IF($E1615="", "", IFERROR(ROUND($E1615*INDEX('Intro &amp; Setup'!$BY$8:$BY$9, MATCH($E$8, 'Intro &amp; Setup'!$BX$8:$BX$9, 0)), 2), ""))</f>
        <v/>
      </c>
      <c r="I1615" s="18" t="str">
        <f>IF(OR($E1615="", $F1615=""), "", IF($E$8='Intro &amp; Setup'!$BX$9, $F1615/$E1615, IF($H$8='Intro &amp; Setup'!$BX$9, $F1615/$H1615, "")))</f>
        <v/>
      </c>
      <c r="J1615" s="21" t="str">
        <f>IF(OR($E1615="", $F1615=""), "", IF($E$8='Intro &amp; Setup'!$BX$8, $F1615/$E1615, IF($H$8='Intro &amp; Setup'!$BX$8, $F1615/$H1615, "")))</f>
        <v/>
      </c>
      <c r="K1615" s="97"/>
      <c r="L1615" s="42" t="str">
        <f t="array" ref="L1615">IF($W1615="", "", IFERROR(INDEX('Standard Runs'!$D$11:$D$65, MATCH(1, ('Standard Runs'!$F$11:$F$65&lt;=E1615)*('Standard Runs'!$G$11:$G$65&gt;=E1615), 0)), ""))</f>
        <v/>
      </c>
      <c r="M1615" s="45" t="str">
        <f t="shared" si="276"/>
        <v/>
      </c>
      <c r="N1615" s="97"/>
      <c r="O1615" s="52" t="str">
        <f t="shared" si="277"/>
        <v/>
      </c>
      <c r="P1615" s="53" t="str">
        <f>IF(OR($L1615="", $M1615=""), "", COUNTIFS($L$11:$L$2510, $L1615, $M$11:$M$2510, "&lt;"&amp;$M1615)+1+COUNTIFS($L$11:$L1615, $L1615, $M$11:$M1615, $M1615)-1)</f>
        <v/>
      </c>
      <c r="Q1615" s="97"/>
      <c r="R1615" s="57" t="str">
        <f t="array" ref="R1615">IF(OR($L1615="", $M1615=""), "", MIN(IF($L$11:$L$2510=$L1615, $M$11:$M$2510)))</f>
        <v/>
      </c>
      <c r="S1615" s="18" t="str">
        <f t="array" ref="S1615">IF(OR($L1615="", $M1615=""), "", AVERAGEIF($L$11:$L$2510, $L1615, $M$11:$M$2510))</f>
        <v/>
      </c>
      <c r="T1615" s="21" t="str">
        <f t="array" ref="T1615">IF(OR($L1615="", $M1615=""), "", MAX(IF($L$11:$L$2510=$L1615, $M$11:$M$2510)))</f>
        <v/>
      </c>
      <c r="U1615" s="97"/>
      <c r="W1615" s="26" t="str">
        <f t="shared" si="278"/>
        <v/>
      </c>
      <c r="X1615" s="26" t="str">
        <f t="shared" si="279"/>
        <v/>
      </c>
      <c r="Z1615" s="48" t="str">
        <f>IFERROR(INDEX('Standard Runs'!$E$11:$E$65, MATCH($L1615, 'Standard Runs'!$D$11:$D$65, 0)), "")</f>
        <v/>
      </c>
      <c r="AB1615" s="26" t="str">
        <f t="shared" si="280"/>
        <v/>
      </c>
      <c r="AC1615" s="26" t="str">
        <f t="shared" si="281"/>
        <v/>
      </c>
      <c r="AE1615" s="26" t="str">
        <f t="shared" si="282"/>
        <v/>
      </c>
      <c r="AG1615" s="26" t="str">
        <f>IF($D1615="", "", COUNTIF($D$11:$D$2510, "&gt;"&amp;$D1615)+1+COUNTIF($D$11:$D1615, $D1615)-1)</f>
        <v/>
      </c>
      <c r="AH1615" s="92" t="str">
        <f t="shared" si="283"/>
        <v/>
      </c>
      <c r="AJ1615" s="26" t="str">
        <f t="shared" si="284"/>
        <v/>
      </c>
      <c r="AK1615" s="26" t="str">
        <f t="shared" si="285"/>
        <v/>
      </c>
    </row>
    <row r="1616" spans="1:37" x14ac:dyDescent="0.25">
      <c r="A1616" s="97"/>
      <c r="B1616" s="26" t="str">
        <f t="shared" si="275"/>
        <v/>
      </c>
      <c r="C1616" s="97"/>
      <c r="D1616" s="123"/>
      <c r="E1616" s="124"/>
      <c r="F1616" s="125"/>
      <c r="G1616" s="97"/>
      <c r="H1616" s="24" t="str">
        <f>IF($E1616="", "", IFERROR(ROUND($E1616*INDEX('Intro &amp; Setup'!$BY$8:$BY$9, MATCH($E$8, 'Intro &amp; Setup'!$BX$8:$BX$9, 0)), 2), ""))</f>
        <v/>
      </c>
      <c r="I1616" s="18" t="str">
        <f>IF(OR($E1616="", $F1616=""), "", IF($E$8='Intro &amp; Setup'!$BX$9, $F1616/$E1616, IF($H$8='Intro &amp; Setup'!$BX$9, $F1616/$H1616, "")))</f>
        <v/>
      </c>
      <c r="J1616" s="21" t="str">
        <f>IF(OR($E1616="", $F1616=""), "", IF($E$8='Intro &amp; Setup'!$BX$8, $F1616/$E1616, IF($H$8='Intro &amp; Setup'!$BX$8, $F1616/$H1616, "")))</f>
        <v/>
      </c>
      <c r="K1616" s="97"/>
      <c r="L1616" s="42" t="str">
        <f t="array" ref="L1616">IF($W1616="", "", IFERROR(INDEX('Standard Runs'!$D$11:$D$65, MATCH(1, ('Standard Runs'!$F$11:$F$65&lt;=E1616)*('Standard Runs'!$G$11:$G$65&gt;=E1616), 0)), ""))</f>
        <v/>
      </c>
      <c r="M1616" s="45" t="str">
        <f t="shared" si="276"/>
        <v/>
      </c>
      <c r="N1616" s="97"/>
      <c r="O1616" s="52" t="str">
        <f t="shared" si="277"/>
        <v/>
      </c>
      <c r="P1616" s="53" t="str">
        <f>IF(OR($L1616="", $M1616=""), "", COUNTIFS($L$11:$L$2510, $L1616, $M$11:$M$2510, "&lt;"&amp;$M1616)+1+COUNTIFS($L$11:$L1616, $L1616, $M$11:$M1616, $M1616)-1)</f>
        <v/>
      </c>
      <c r="Q1616" s="97"/>
      <c r="R1616" s="57" t="str">
        <f t="array" ref="R1616">IF(OR($L1616="", $M1616=""), "", MIN(IF($L$11:$L$2510=$L1616, $M$11:$M$2510)))</f>
        <v/>
      </c>
      <c r="S1616" s="18" t="str">
        <f t="array" ref="S1616">IF(OR($L1616="", $M1616=""), "", AVERAGEIF($L$11:$L$2510, $L1616, $M$11:$M$2510))</f>
        <v/>
      </c>
      <c r="T1616" s="21" t="str">
        <f t="array" ref="T1616">IF(OR($L1616="", $M1616=""), "", MAX(IF($L$11:$L$2510=$L1616, $M$11:$M$2510)))</f>
        <v/>
      </c>
      <c r="U1616" s="97"/>
      <c r="W1616" s="26" t="str">
        <f t="shared" si="278"/>
        <v/>
      </c>
      <c r="X1616" s="26" t="str">
        <f t="shared" si="279"/>
        <v/>
      </c>
      <c r="Z1616" s="48" t="str">
        <f>IFERROR(INDEX('Standard Runs'!$E$11:$E$65, MATCH($L1616, 'Standard Runs'!$D$11:$D$65, 0)), "")</f>
        <v/>
      </c>
      <c r="AB1616" s="26" t="str">
        <f t="shared" si="280"/>
        <v/>
      </c>
      <c r="AC1616" s="26" t="str">
        <f t="shared" si="281"/>
        <v/>
      </c>
      <c r="AE1616" s="26" t="str">
        <f t="shared" si="282"/>
        <v/>
      </c>
      <c r="AG1616" s="26" t="str">
        <f>IF($D1616="", "", COUNTIF($D$11:$D$2510, "&gt;"&amp;$D1616)+1+COUNTIF($D$11:$D1616, $D1616)-1)</f>
        <v/>
      </c>
      <c r="AH1616" s="92" t="str">
        <f t="shared" si="283"/>
        <v/>
      </c>
      <c r="AJ1616" s="26" t="str">
        <f t="shared" si="284"/>
        <v/>
      </c>
      <c r="AK1616" s="26" t="str">
        <f t="shared" si="285"/>
        <v/>
      </c>
    </row>
    <row r="1617" spans="1:37" x14ac:dyDescent="0.25">
      <c r="A1617" s="97"/>
      <c r="B1617" s="26" t="str">
        <f t="shared" si="275"/>
        <v/>
      </c>
      <c r="C1617" s="97"/>
      <c r="D1617" s="123"/>
      <c r="E1617" s="124"/>
      <c r="F1617" s="125"/>
      <c r="G1617" s="97"/>
      <c r="H1617" s="24" t="str">
        <f>IF($E1617="", "", IFERROR(ROUND($E1617*INDEX('Intro &amp; Setup'!$BY$8:$BY$9, MATCH($E$8, 'Intro &amp; Setup'!$BX$8:$BX$9, 0)), 2), ""))</f>
        <v/>
      </c>
      <c r="I1617" s="18" t="str">
        <f>IF(OR($E1617="", $F1617=""), "", IF($E$8='Intro &amp; Setup'!$BX$9, $F1617/$E1617, IF($H$8='Intro &amp; Setup'!$BX$9, $F1617/$H1617, "")))</f>
        <v/>
      </c>
      <c r="J1617" s="21" t="str">
        <f>IF(OR($E1617="", $F1617=""), "", IF($E$8='Intro &amp; Setup'!$BX$8, $F1617/$E1617, IF($H$8='Intro &amp; Setup'!$BX$8, $F1617/$H1617, "")))</f>
        <v/>
      </c>
      <c r="K1617" s="97"/>
      <c r="L1617" s="42" t="str">
        <f t="array" ref="L1617">IF($W1617="", "", IFERROR(INDEX('Standard Runs'!$D$11:$D$65, MATCH(1, ('Standard Runs'!$F$11:$F$65&lt;=E1617)*('Standard Runs'!$G$11:$G$65&gt;=E1617), 0)), ""))</f>
        <v/>
      </c>
      <c r="M1617" s="45" t="str">
        <f t="shared" si="276"/>
        <v/>
      </c>
      <c r="N1617" s="97"/>
      <c r="O1617" s="52" t="str">
        <f t="shared" si="277"/>
        <v/>
      </c>
      <c r="P1617" s="53" t="str">
        <f>IF(OR($L1617="", $M1617=""), "", COUNTIFS($L$11:$L$2510, $L1617, $M$11:$M$2510, "&lt;"&amp;$M1617)+1+COUNTIFS($L$11:$L1617, $L1617, $M$11:$M1617, $M1617)-1)</f>
        <v/>
      </c>
      <c r="Q1617" s="97"/>
      <c r="R1617" s="57" t="str">
        <f t="array" ref="R1617">IF(OR($L1617="", $M1617=""), "", MIN(IF($L$11:$L$2510=$L1617, $M$11:$M$2510)))</f>
        <v/>
      </c>
      <c r="S1617" s="18" t="str">
        <f t="array" ref="S1617">IF(OR($L1617="", $M1617=""), "", AVERAGEIF($L$11:$L$2510, $L1617, $M$11:$M$2510))</f>
        <v/>
      </c>
      <c r="T1617" s="21" t="str">
        <f t="array" ref="T1617">IF(OR($L1617="", $M1617=""), "", MAX(IF($L$11:$L$2510=$L1617, $M$11:$M$2510)))</f>
        <v/>
      </c>
      <c r="U1617" s="97"/>
      <c r="W1617" s="26" t="str">
        <f t="shared" si="278"/>
        <v/>
      </c>
      <c r="X1617" s="26" t="str">
        <f t="shared" si="279"/>
        <v/>
      </c>
      <c r="Z1617" s="48" t="str">
        <f>IFERROR(INDEX('Standard Runs'!$E$11:$E$65, MATCH($L1617, 'Standard Runs'!$D$11:$D$65, 0)), "")</f>
        <v/>
      </c>
      <c r="AB1617" s="26" t="str">
        <f t="shared" si="280"/>
        <v/>
      </c>
      <c r="AC1617" s="26" t="str">
        <f t="shared" si="281"/>
        <v/>
      </c>
      <c r="AE1617" s="26" t="str">
        <f t="shared" si="282"/>
        <v/>
      </c>
      <c r="AG1617" s="26" t="str">
        <f>IF($D1617="", "", COUNTIF($D$11:$D$2510, "&gt;"&amp;$D1617)+1+COUNTIF($D$11:$D1617, $D1617)-1)</f>
        <v/>
      </c>
      <c r="AH1617" s="92" t="str">
        <f t="shared" si="283"/>
        <v/>
      </c>
      <c r="AJ1617" s="26" t="str">
        <f t="shared" si="284"/>
        <v/>
      </c>
      <c r="AK1617" s="26" t="str">
        <f t="shared" si="285"/>
        <v/>
      </c>
    </row>
    <row r="1618" spans="1:37" x14ac:dyDescent="0.25">
      <c r="A1618" s="97"/>
      <c r="B1618" s="26" t="str">
        <f t="shared" si="275"/>
        <v/>
      </c>
      <c r="C1618" s="97"/>
      <c r="D1618" s="123"/>
      <c r="E1618" s="124"/>
      <c r="F1618" s="125"/>
      <c r="G1618" s="97"/>
      <c r="H1618" s="24" t="str">
        <f>IF($E1618="", "", IFERROR(ROUND($E1618*INDEX('Intro &amp; Setup'!$BY$8:$BY$9, MATCH($E$8, 'Intro &amp; Setup'!$BX$8:$BX$9, 0)), 2), ""))</f>
        <v/>
      </c>
      <c r="I1618" s="18" t="str">
        <f>IF(OR($E1618="", $F1618=""), "", IF($E$8='Intro &amp; Setup'!$BX$9, $F1618/$E1618, IF($H$8='Intro &amp; Setup'!$BX$9, $F1618/$H1618, "")))</f>
        <v/>
      </c>
      <c r="J1618" s="21" t="str">
        <f>IF(OR($E1618="", $F1618=""), "", IF($E$8='Intro &amp; Setup'!$BX$8, $F1618/$E1618, IF($H$8='Intro &amp; Setup'!$BX$8, $F1618/$H1618, "")))</f>
        <v/>
      </c>
      <c r="K1618" s="97"/>
      <c r="L1618" s="42" t="str">
        <f t="array" ref="L1618">IF($W1618="", "", IFERROR(INDEX('Standard Runs'!$D$11:$D$65, MATCH(1, ('Standard Runs'!$F$11:$F$65&lt;=E1618)*('Standard Runs'!$G$11:$G$65&gt;=E1618), 0)), ""))</f>
        <v/>
      </c>
      <c r="M1618" s="45" t="str">
        <f t="shared" si="276"/>
        <v/>
      </c>
      <c r="N1618" s="97"/>
      <c r="O1618" s="52" t="str">
        <f t="shared" si="277"/>
        <v/>
      </c>
      <c r="P1618" s="53" t="str">
        <f>IF(OR($L1618="", $M1618=""), "", COUNTIFS($L$11:$L$2510, $L1618, $M$11:$M$2510, "&lt;"&amp;$M1618)+1+COUNTIFS($L$11:$L1618, $L1618, $M$11:$M1618, $M1618)-1)</f>
        <v/>
      </c>
      <c r="Q1618" s="97"/>
      <c r="R1618" s="57" t="str">
        <f t="array" ref="R1618">IF(OR($L1618="", $M1618=""), "", MIN(IF($L$11:$L$2510=$L1618, $M$11:$M$2510)))</f>
        <v/>
      </c>
      <c r="S1618" s="18" t="str">
        <f t="array" ref="S1618">IF(OR($L1618="", $M1618=""), "", AVERAGEIF($L$11:$L$2510, $L1618, $M$11:$M$2510))</f>
        <v/>
      </c>
      <c r="T1618" s="21" t="str">
        <f t="array" ref="T1618">IF(OR($L1618="", $M1618=""), "", MAX(IF($L$11:$L$2510=$L1618, $M$11:$M$2510)))</f>
        <v/>
      </c>
      <c r="U1618" s="97"/>
      <c r="W1618" s="26" t="str">
        <f t="shared" si="278"/>
        <v/>
      </c>
      <c r="X1618" s="26" t="str">
        <f t="shared" si="279"/>
        <v/>
      </c>
      <c r="Z1618" s="48" t="str">
        <f>IFERROR(INDEX('Standard Runs'!$E$11:$E$65, MATCH($L1618, 'Standard Runs'!$D$11:$D$65, 0)), "")</f>
        <v/>
      </c>
      <c r="AB1618" s="26" t="str">
        <f t="shared" si="280"/>
        <v/>
      </c>
      <c r="AC1618" s="26" t="str">
        <f t="shared" si="281"/>
        <v/>
      </c>
      <c r="AE1618" s="26" t="str">
        <f t="shared" si="282"/>
        <v/>
      </c>
      <c r="AG1618" s="26" t="str">
        <f>IF($D1618="", "", COUNTIF($D$11:$D$2510, "&gt;"&amp;$D1618)+1+COUNTIF($D$11:$D1618, $D1618)-1)</f>
        <v/>
      </c>
      <c r="AH1618" s="92" t="str">
        <f t="shared" si="283"/>
        <v/>
      </c>
      <c r="AJ1618" s="26" t="str">
        <f t="shared" si="284"/>
        <v/>
      </c>
      <c r="AK1618" s="26" t="str">
        <f t="shared" si="285"/>
        <v/>
      </c>
    </row>
    <row r="1619" spans="1:37" x14ac:dyDescent="0.25">
      <c r="A1619" s="97"/>
      <c r="B1619" s="26" t="str">
        <f t="shared" si="275"/>
        <v/>
      </c>
      <c r="C1619" s="97"/>
      <c r="D1619" s="123"/>
      <c r="E1619" s="124"/>
      <c r="F1619" s="125"/>
      <c r="G1619" s="97"/>
      <c r="H1619" s="24" t="str">
        <f>IF($E1619="", "", IFERROR(ROUND($E1619*INDEX('Intro &amp; Setup'!$BY$8:$BY$9, MATCH($E$8, 'Intro &amp; Setup'!$BX$8:$BX$9, 0)), 2), ""))</f>
        <v/>
      </c>
      <c r="I1619" s="18" t="str">
        <f>IF(OR($E1619="", $F1619=""), "", IF($E$8='Intro &amp; Setup'!$BX$9, $F1619/$E1619, IF($H$8='Intro &amp; Setup'!$BX$9, $F1619/$H1619, "")))</f>
        <v/>
      </c>
      <c r="J1619" s="21" t="str">
        <f>IF(OR($E1619="", $F1619=""), "", IF($E$8='Intro &amp; Setup'!$BX$8, $F1619/$E1619, IF($H$8='Intro &amp; Setup'!$BX$8, $F1619/$H1619, "")))</f>
        <v/>
      </c>
      <c r="K1619" s="97"/>
      <c r="L1619" s="42" t="str">
        <f t="array" ref="L1619">IF($W1619="", "", IFERROR(INDEX('Standard Runs'!$D$11:$D$65, MATCH(1, ('Standard Runs'!$F$11:$F$65&lt;=E1619)*('Standard Runs'!$G$11:$G$65&gt;=E1619), 0)), ""))</f>
        <v/>
      </c>
      <c r="M1619" s="45" t="str">
        <f t="shared" si="276"/>
        <v/>
      </c>
      <c r="N1619" s="97"/>
      <c r="O1619" s="52" t="str">
        <f t="shared" si="277"/>
        <v/>
      </c>
      <c r="P1619" s="53" t="str">
        <f>IF(OR($L1619="", $M1619=""), "", COUNTIFS($L$11:$L$2510, $L1619, $M$11:$M$2510, "&lt;"&amp;$M1619)+1+COUNTIFS($L$11:$L1619, $L1619, $M$11:$M1619, $M1619)-1)</f>
        <v/>
      </c>
      <c r="Q1619" s="97"/>
      <c r="R1619" s="57" t="str">
        <f t="array" ref="R1619">IF(OR($L1619="", $M1619=""), "", MIN(IF($L$11:$L$2510=$L1619, $M$11:$M$2510)))</f>
        <v/>
      </c>
      <c r="S1619" s="18" t="str">
        <f t="array" ref="S1619">IF(OR($L1619="", $M1619=""), "", AVERAGEIF($L$11:$L$2510, $L1619, $M$11:$M$2510))</f>
        <v/>
      </c>
      <c r="T1619" s="21" t="str">
        <f t="array" ref="T1619">IF(OR($L1619="", $M1619=""), "", MAX(IF($L$11:$L$2510=$L1619, $M$11:$M$2510)))</f>
        <v/>
      </c>
      <c r="U1619" s="97"/>
      <c r="W1619" s="26" t="str">
        <f t="shared" si="278"/>
        <v/>
      </c>
      <c r="X1619" s="26" t="str">
        <f t="shared" si="279"/>
        <v/>
      </c>
      <c r="Z1619" s="48" t="str">
        <f>IFERROR(INDEX('Standard Runs'!$E$11:$E$65, MATCH($L1619, 'Standard Runs'!$D$11:$D$65, 0)), "")</f>
        <v/>
      </c>
      <c r="AB1619" s="26" t="str">
        <f t="shared" si="280"/>
        <v/>
      </c>
      <c r="AC1619" s="26" t="str">
        <f t="shared" si="281"/>
        <v/>
      </c>
      <c r="AE1619" s="26" t="str">
        <f t="shared" si="282"/>
        <v/>
      </c>
      <c r="AG1619" s="26" t="str">
        <f>IF($D1619="", "", COUNTIF($D$11:$D$2510, "&gt;"&amp;$D1619)+1+COUNTIF($D$11:$D1619, $D1619)-1)</f>
        <v/>
      </c>
      <c r="AH1619" s="92" t="str">
        <f t="shared" si="283"/>
        <v/>
      </c>
      <c r="AJ1619" s="26" t="str">
        <f t="shared" si="284"/>
        <v/>
      </c>
      <c r="AK1619" s="26" t="str">
        <f t="shared" si="285"/>
        <v/>
      </c>
    </row>
    <row r="1620" spans="1:37" x14ac:dyDescent="0.25">
      <c r="A1620" s="97"/>
      <c r="B1620" s="26" t="str">
        <f t="shared" si="275"/>
        <v/>
      </c>
      <c r="C1620" s="97"/>
      <c r="D1620" s="123"/>
      <c r="E1620" s="124"/>
      <c r="F1620" s="125"/>
      <c r="G1620" s="97"/>
      <c r="H1620" s="24" t="str">
        <f>IF($E1620="", "", IFERROR(ROUND($E1620*INDEX('Intro &amp; Setup'!$BY$8:$BY$9, MATCH($E$8, 'Intro &amp; Setup'!$BX$8:$BX$9, 0)), 2), ""))</f>
        <v/>
      </c>
      <c r="I1620" s="18" t="str">
        <f>IF(OR($E1620="", $F1620=""), "", IF($E$8='Intro &amp; Setup'!$BX$9, $F1620/$E1620, IF($H$8='Intro &amp; Setup'!$BX$9, $F1620/$H1620, "")))</f>
        <v/>
      </c>
      <c r="J1620" s="21" t="str">
        <f>IF(OR($E1620="", $F1620=""), "", IF($E$8='Intro &amp; Setup'!$BX$8, $F1620/$E1620, IF($H$8='Intro &amp; Setup'!$BX$8, $F1620/$H1620, "")))</f>
        <v/>
      </c>
      <c r="K1620" s="97"/>
      <c r="L1620" s="42" t="str">
        <f t="array" ref="L1620">IF($W1620="", "", IFERROR(INDEX('Standard Runs'!$D$11:$D$65, MATCH(1, ('Standard Runs'!$F$11:$F$65&lt;=E1620)*('Standard Runs'!$G$11:$G$65&gt;=E1620), 0)), ""))</f>
        <v/>
      </c>
      <c r="M1620" s="45" t="str">
        <f t="shared" si="276"/>
        <v/>
      </c>
      <c r="N1620" s="97"/>
      <c r="O1620" s="52" t="str">
        <f t="shared" si="277"/>
        <v/>
      </c>
      <c r="P1620" s="53" t="str">
        <f>IF(OR($L1620="", $M1620=""), "", COUNTIFS($L$11:$L$2510, $L1620, $M$11:$M$2510, "&lt;"&amp;$M1620)+1+COUNTIFS($L$11:$L1620, $L1620, $M$11:$M1620, $M1620)-1)</f>
        <v/>
      </c>
      <c r="Q1620" s="97"/>
      <c r="R1620" s="57" t="str">
        <f t="array" ref="R1620">IF(OR($L1620="", $M1620=""), "", MIN(IF($L$11:$L$2510=$L1620, $M$11:$M$2510)))</f>
        <v/>
      </c>
      <c r="S1620" s="18" t="str">
        <f t="array" ref="S1620">IF(OR($L1620="", $M1620=""), "", AVERAGEIF($L$11:$L$2510, $L1620, $M$11:$M$2510))</f>
        <v/>
      </c>
      <c r="T1620" s="21" t="str">
        <f t="array" ref="T1620">IF(OR($L1620="", $M1620=""), "", MAX(IF($L$11:$L$2510=$L1620, $M$11:$M$2510)))</f>
        <v/>
      </c>
      <c r="U1620" s="97"/>
      <c r="W1620" s="26" t="str">
        <f t="shared" si="278"/>
        <v/>
      </c>
      <c r="X1620" s="26" t="str">
        <f t="shared" si="279"/>
        <v/>
      </c>
      <c r="Z1620" s="48" t="str">
        <f>IFERROR(INDEX('Standard Runs'!$E$11:$E$65, MATCH($L1620, 'Standard Runs'!$D$11:$D$65, 0)), "")</f>
        <v/>
      </c>
      <c r="AB1620" s="26" t="str">
        <f t="shared" si="280"/>
        <v/>
      </c>
      <c r="AC1620" s="26" t="str">
        <f t="shared" si="281"/>
        <v/>
      </c>
      <c r="AE1620" s="26" t="str">
        <f t="shared" si="282"/>
        <v/>
      </c>
      <c r="AG1620" s="26" t="str">
        <f>IF($D1620="", "", COUNTIF($D$11:$D$2510, "&gt;"&amp;$D1620)+1+COUNTIF($D$11:$D1620, $D1620)-1)</f>
        <v/>
      </c>
      <c r="AH1620" s="92" t="str">
        <f t="shared" si="283"/>
        <v/>
      </c>
      <c r="AJ1620" s="26" t="str">
        <f t="shared" si="284"/>
        <v/>
      </c>
      <c r="AK1620" s="26" t="str">
        <f t="shared" si="285"/>
        <v/>
      </c>
    </row>
    <row r="1621" spans="1:37" x14ac:dyDescent="0.25">
      <c r="A1621" s="97"/>
      <c r="B1621" s="26" t="str">
        <f t="shared" si="275"/>
        <v/>
      </c>
      <c r="C1621" s="97"/>
      <c r="D1621" s="123"/>
      <c r="E1621" s="124"/>
      <c r="F1621" s="125"/>
      <c r="G1621" s="97"/>
      <c r="H1621" s="24" t="str">
        <f>IF($E1621="", "", IFERROR(ROUND($E1621*INDEX('Intro &amp; Setup'!$BY$8:$BY$9, MATCH($E$8, 'Intro &amp; Setup'!$BX$8:$BX$9, 0)), 2), ""))</f>
        <v/>
      </c>
      <c r="I1621" s="18" t="str">
        <f>IF(OR($E1621="", $F1621=""), "", IF($E$8='Intro &amp; Setup'!$BX$9, $F1621/$E1621, IF($H$8='Intro &amp; Setup'!$BX$9, $F1621/$H1621, "")))</f>
        <v/>
      </c>
      <c r="J1621" s="21" t="str">
        <f>IF(OR($E1621="", $F1621=""), "", IF($E$8='Intro &amp; Setup'!$BX$8, $F1621/$E1621, IF($H$8='Intro &amp; Setup'!$BX$8, $F1621/$H1621, "")))</f>
        <v/>
      </c>
      <c r="K1621" s="97"/>
      <c r="L1621" s="42" t="str">
        <f t="array" ref="L1621">IF($W1621="", "", IFERROR(INDEX('Standard Runs'!$D$11:$D$65, MATCH(1, ('Standard Runs'!$F$11:$F$65&lt;=E1621)*('Standard Runs'!$G$11:$G$65&gt;=E1621), 0)), ""))</f>
        <v/>
      </c>
      <c r="M1621" s="45" t="str">
        <f t="shared" si="276"/>
        <v/>
      </c>
      <c r="N1621" s="97"/>
      <c r="O1621" s="52" t="str">
        <f t="shared" si="277"/>
        <v/>
      </c>
      <c r="P1621" s="53" t="str">
        <f>IF(OR($L1621="", $M1621=""), "", COUNTIFS($L$11:$L$2510, $L1621, $M$11:$M$2510, "&lt;"&amp;$M1621)+1+COUNTIFS($L$11:$L1621, $L1621, $M$11:$M1621, $M1621)-1)</f>
        <v/>
      </c>
      <c r="Q1621" s="97"/>
      <c r="R1621" s="57" t="str">
        <f t="array" ref="R1621">IF(OR($L1621="", $M1621=""), "", MIN(IF($L$11:$L$2510=$L1621, $M$11:$M$2510)))</f>
        <v/>
      </c>
      <c r="S1621" s="18" t="str">
        <f t="array" ref="S1621">IF(OR($L1621="", $M1621=""), "", AVERAGEIF($L$11:$L$2510, $L1621, $M$11:$M$2510))</f>
        <v/>
      </c>
      <c r="T1621" s="21" t="str">
        <f t="array" ref="T1621">IF(OR($L1621="", $M1621=""), "", MAX(IF($L$11:$L$2510=$L1621, $M$11:$M$2510)))</f>
        <v/>
      </c>
      <c r="U1621" s="97"/>
      <c r="W1621" s="26" t="str">
        <f t="shared" si="278"/>
        <v/>
      </c>
      <c r="X1621" s="26" t="str">
        <f t="shared" si="279"/>
        <v/>
      </c>
      <c r="Z1621" s="48" t="str">
        <f>IFERROR(INDEX('Standard Runs'!$E$11:$E$65, MATCH($L1621, 'Standard Runs'!$D$11:$D$65, 0)), "")</f>
        <v/>
      </c>
      <c r="AB1621" s="26" t="str">
        <f t="shared" si="280"/>
        <v/>
      </c>
      <c r="AC1621" s="26" t="str">
        <f t="shared" si="281"/>
        <v/>
      </c>
      <c r="AE1621" s="26" t="str">
        <f t="shared" si="282"/>
        <v/>
      </c>
      <c r="AG1621" s="26" t="str">
        <f>IF($D1621="", "", COUNTIF($D$11:$D$2510, "&gt;"&amp;$D1621)+1+COUNTIF($D$11:$D1621, $D1621)-1)</f>
        <v/>
      </c>
      <c r="AH1621" s="92" t="str">
        <f t="shared" si="283"/>
        <v/>
      </c>
      <c r="AJ1621" s="26" t="str">
        <f t="shared" si="284"/>
        <v/>
      </c>
      <c r="AK1621" s="26" t="str">
        <f t="shared" si="285"/>
        <v/>
      </c>
    </row>
    <row r="1622" spans="1:37" x14ac:dyDescent="0.25">
      <c r="A1622" s="97"/>
      <c r="B1622" s="26" t="str">
        <f t="shared" si="275"/>
        <v/>
      </c>
      <c r="C1622" s="97"/>
      <c r="D1622" s="123"/>
      <c r="E1622" s="124"/>
      <c r="F1622" s="125"/>
      <c r="G1622" s="97"/>
      <c r="H1622" s="24" t="str">
        <f>IF($E1622="", "", IFERROR(ROUND($E1622*INDEX('Intro &amp; Setup'!$BY$8:$BY$9, MATCH($E$8, 'Intro &amp; Setup'!$BX$8:$BX$9, 0)), 2), ""))</f>
        <v/>
      </c>
      <c r="I1622" s="18" t="str">
        <f>IF(OR($E1622="", $F1622=""), "", IF($E$8='Intro &amp; Setup'!$BX$9, $F1622/$E1622, IF($H$8='Intro &amp; Setup'!$BX$9, $F1622/$H1622, "")))</f>
        <v/>
      </c>
      <c r="J1622" s="21" t="str">
        <f>IF(OR($E1622="", $F1622=""), "", IF($E$8='Intro &amp; Setup'!$BX$8, $F1622/$E1622, IF($H$8='Intro &amp; Setup'!$BX$8, $F1622/$H1622, "")))</f>
        <v/>
      </c>
      <c r="K1622" s="97"/>
      <c r="L1622" s="42" t="str">
        <f t="array" ref="L1622">IF($W1622="", "", IFERROR(INDEX('Standard Runs'!$D$11:$D$65, MATCH(1, ('Standard Runs'!$F$11:$F$65&lt;=E1622)*('Standard Runs'!$G$11:$G$65&gt;=E1622), 0)), ""))</f>
        <v/>
      </c>
      <c r="M1622" s="45" t="str">
        <f t="shared" si="276"/>
        <v/>
      </c>
      <c r="N1622" s="97"/>
      <c r="O1622" s="52" t="str">
        <f t="shared" si="277"/>
        <v/>
      </c>
      <c r="P1622" s="53" t="str">
        <f>IF(OR($L1622="", $M1622=""), "", COUNTIFS($L$11:$L$2510, $L1622, $M$11:$M$2510, "&lt;"&amp;$M1622)+1+COUNTIFS($L$11:$L1622, $L1622, $M$11:$M1622, $M1622)-1)</f>
        <v/>
      </c>
      <c r="Q1622" s="97"/>
      <c r="R1622" s="57" t="str">
        <f t="array" ref="R1622">IF(OR($L1622="", $M1622=""), "", MIN(IF($L$11:$L$2510=$L1622, $M$11:$M$2510)))</f>
        <v/>
      </c>
      <c r="S1622" s="18" t="str">
        <f t="array" ref="S1622">IF(OR($L1622="", $M1622=""), "", AVERAGEIF($L$11:$L$2510, $L1622, $M$11:$M$2510))</f>
        <v/>
      </c>
      <c r="T1622" s="21" t="str">
        <f t="array" ref="T1622">IF(OR($L1622="", $M1622=""), "", MAX(IF($L$11:$L$2510=$L1622, $M$11:$M$2510)))</f>
        <v/>
      </c>
      <c r="U1622" s="97"/>
      <c r="W1622" s="26" t="str">
        <f t="shared" si="278"/>
        <v/>
      </c>
      <c r="X1622" s="26" t="str">
        <f t="shared" si="279"/>
        <v/>
      </c>
      <c r="Z1622" s="48" t="str">
        <f>IFERROR(INDEX('Standard Runs'!$E$11:$E$65, MATCH($L1622, 'Standard Runs'!$D$11:$D$65, 0)), "")</f>
        <v/>
      </c>
      <c r="AB1622" s="26" t="str">
        <f t="shared" si="280"/>
        <v/>
      </c>
      <c r="AC1622" s="26" t="str">
        <f t="shared" si="281"/>
        <v/>
      </c>
      <c r="AE1622" s="26" t="str">
        <f t="shared" si="282"/>
        <v/>
      </c>
      <c r="AG1622" s="26" t="str">
        <f>IF($D1622="", "", COUNTIF($D$11:$D$2510, "&gt;"&amp;$D1622)+1+COUNTIF($D$11:$D1622, $D1622)-1)</f>
        <v/>
      </c>
      <c r="AH1622" s="92" t="str">
        <f t="shared" si="283"/>
        <v/>
      </c>
      <c r="AJ1622" s="26" t="str">
        <f t="shared" si="284"/>
        <v/>
      </c>
      <c r="AK1622" s="26" t="str">
        <f t="shared" si="285"/>
        <v/>
      </c>
    </row>
    <row r="1623" spans="1:37" x14ac:dyDescent="0.25">
      <c r="A1623" s="97"/>
      <c r="B1623" s="26" t="str">
        <f t="shared" si="275"/>
        <v/>
      </c>
      <c r="C1623" s="97"/>
      <c r="D1623" s="123"/>
      <c r="E1623" s="124"/>
      <c r="F1623" s="125"/>
      <c r="G1623" s="97"/>
      <c r="H1623" s="24" t="str">
        <f>IF($E1623="", "", IFERROR(ROUND($E1623*INDEX('Intro &amp; Setup'!$BY$8:$BY$9, MATCH($E$8, 'Intro &amp; Setup'!$BX$8:$BX$9, 0)), 2), ""))</f>
        <v/>
      </c>
      <c r="I1623" s="18" t="str">
        <f>IF(OR($E1623="", $F1623=""), "", IF($E$8='Intro &amp; Setup'!$BX$9, $F1623/$E1623, IF($H$8='Intro &amp; Setup'!$BX$9, $F1623/$H1623, "")))</f>
        <v/>
      </c>
      <c r="J1623" s="21" t="str">
        <f>IF(OR($E1623="", $F1623=""), "", IF($E$8='Intro &amp; Setup'!$BX$8, $F1623/$E1623, IF($H$8='Intro &amp; Setup'!$BX$8, $F1623/$H1623, "")))</f>
        <v/>
      </c>
      <c r="K1623" s="97"/>
      <c r="L1623" s="42" t="str">
        <f t="array" ref="L1623">IF($W1623="", "", IFERROR(INDEX('Standard Runs'!$D$11:$D$65, MATCH(1, ('Standard Runs'!$F$11:$F$65&lt;=E1623)*('Standard Runs'!$G$11:$G$65&gt;=E1623), 0)), ""))</f>
        <v/>
      </c>
      <c r="M1623" s="45" t="str">
        <f t="shared" si="276"/>
        <v/>
      </c>
      <c r="N1623" s="97"/>
      <c r="O1623" s="52" t="str">
        <f t="shared" si="277"/>
        <v/>
      </c>
      <c r="P1623" s="53" t="str">
        <f>IF(OR($L1623="", $M1623=""), "", COUNTIFS($L$11:$L$2510, $L1623, $M$11:$M$2510, "&lt;"&amp;$M1623)+1+COUNTIFS($L$11:$L1623, $L1623, $M$11:$M1623, $M1623)-1)</f>
        <v/>
      </c>
      <c r="Q1623" s="97"/>
      <c r="R1623" s="57" t="str">
        <f t="array" ref="R1623">IF(OR($L1623="", $M1623=""), "", MIN(IF($L$11:$L$2510=$L1623, $M$11:$M$2510)))</f>
        <v/>
      </c>
      <c r="S1623" s="18" t="str">
        <f t="array" ref="S1623">IF(OR($L1623="", $M1623=""), "", AVERAGEIF($L$11:$L$2510, $L1623, $M$11:$M$2510))</f>
        <v/>
      </c>
      <c r="T1623" s="21" t="str">
        <f t="array" ref="T1623">IF(OR($L1623="", $M1623=""), "", MAX(IF($L$11:$L$2510=$L1623, $M$11:$M$2510)))</f>
        <v/>
      </c>
      <c r="U1623" s="97"/>
      <c r="W1623" s="26" t="str">
        <f t="shared" si="278"/>
        <v/>
      </c>
      <c r="X1623" s="26" t="str">
        <f t="shared" si="279"/>
        <v/>
      </c>
      <c r="Z1623" s="48" t="str">
        <f>IFERROR(INDEX('Standard Runs'!$E$11:$E$65, MATCH($L1623, 'Standard Runs'!$D$11:$D$65, 0)), "")</f>
        <v/>
      </c>
      <c r="AB1623" s="26" t="str">
        <f t="shared" si="280"/>
        <v/>
      </c>
      <c r="AC1623" s="26" t="str">
        <f t="shared" si="281"/>
        <v/>
      </c>
      <c r="AE1623" s="26" t="str">
        <f t="shared" si="282"/>
        <v/>
      </c>
      <c r="AG1623" s="26" t="str">
        <f>IF($D1623="", "", COUNTIF($D$11:$D$2510, "&gt;"&amp;$D1623)+1+COUNTIF($D$11:$D1623, $D1623)-1)</f>
        <v/>
      </c>
      <c r="AH1623" s="92" t="str">
        <f t="shared" si="283"/>
        <v/>
      </c>
      <c r="AJ1623" s="26" t="str">
        <f t="shared" si="284"/>
        <v/>
      </c>
      <c r="AK1623" s="26" t="str">
        <f t="shared" si="285"/>
        <v/>
      </c>
    </row>
    <row r="1624" spans="1:37" x14ac:dyDescent="0.25">
      <c r="A1624" s="97"/>
      <c r="B1624" s="26" t="str">
        <f t="shared" si="275"/>
        <v/>
      </c>
      <c r="C1624" s="97"/>
      <c r="D1624" s="123"/>
      <c r="E1624" s="124"/>
      <c r="F1624" s="125"/>
      <c r="G1624" s="97"/>
      <c r="H1624" s="24" t="str">
        <f>IF($E1624="", "", IFERROR(ROUND($E1624*INDEX('Intro &amp; Setup'!$BY$8:$BY$9, MATCH($E$8, 'Intro &amp; Setup'!$BX$8:$BX$9, 0)), 2), ""))</f>
        <v/>
      </c>
      <c r="I1624" s="18" t="str">
        <f>IF(OR($E1624="", $F1624=""), "", IF($E$8='Intro &amp; Setup'!$BX$9, $F1624/$E1624, IF($H$8='Intro &amp; Setup'!$BX$9, $F1624/$H1624, "")))</f>
        <v/>
      </c>
      <c r="J1624" s="21" t="str">
        <f>IF(OR($E1624="", $F1624=""), "", IF($E$8='Intro &amp; Setup'!$BX$8, $F1624/$E1624, IF($H$8='Intro &amp; Setup'!$BX$8, $F1624/$H1624, "")))</f>
        <v/>
      </c>
      <c r="K1624" s="97"/>
      <c r="L1624" s="42" t="str">
        <f t="array" ref="L1624">IF($W1624="", "", IFERROR(INDEX('Standard Runs'!$D$11:$D$65, MATCH(1, ('Standard Runs'!$F$11:$F$65&lt;=E1624)*('Standard Runs'!$G$11:$G$65&gt;=E1624), 0)), ""))</f>
        <v/>
      </c>
      <c r="M1624" s="45" t="str">
        <f t="shared" si="276"/>
        <v/>
      </c>
      <c r="N1624" s="97"/>
      <c r="O1624" s="52" t="str">
        <f t="shared" si="277"/>
        <v/>
      </c>
      <c r="P1624" s="53" t="str">
        <f>IF(OR($L1624="", $M1624=""), "", COUNTIFS($L$11:$L$2510, $L1624, $M$11:$M$2510, "&lt;"&amp;$M1624)+1+COUNTIFS($L$11:$L1624, $L1624, $M$11:$M1624, $M1624)-1)</f>
        <v/>
      </c>
      <c r="Q1624" s="97"/>
      <c r="R1624" s="57" t="str">
        <f t="array" ref="R1624">IF(OR($L1624="", $M1624=""), "", MIN(IF($L$11:$L$2510=$L1624, $M$11:$M$2510)))</f>
        <v/>
      </c>
      <c r="S1624" s="18" t="str">
        <f t="array" ref="S1624">IF(OR($L1624="", $M1624=""), "", AVERAGEIF($L$11:$L$2510, $L1624, $M$11:$M$2510))</f>
        <v/>
      </c>
      <c r="T1624" s="21" t="str">
        <f t="array" ref="T1624">IF(OR($L1624="", $M1624=""), "", MAX(IF($L$11:$L$2510=$L1624, $M$11:$M$2510)))</f>
        <v/>
      </c>
      <c r="U1624" s="97"/>
      <c r="W1624" s="26" t="str">
        <f t="shared" si="278"/>
        <v/>
      </c>
      <c r="X1624" s="26" t="str">
        <f t="shared" si="279"/>
        <v/>
      </c>
      <c r="Z1624" s="48" t="str">
        <f>IFERROR(INDEX('Standard Runs'!$E$11:$E$65, MATCH($L1624, 'Standard Runs'!$D$11:$D$65, 0)), "")</f>
        <v/>
      </c>
      <c r="AB1624" s="26" t="str">
        <f t="shared" si="280"/>
        <v/>
      </c>
      <c r="AC1624" s="26" t="str">
        <f t="shared" si="281"/>
        <v/>
      </c>
      <c r="AE1624" s="26" t="str">
        <f t="shared" si="282"/>
        <v/>
      </c>
      <c r="AG1624" s="26" t="str">
        <f>IF($D1624="", "", COUNTIF($D$11:$D$2510, "&gt;"&amp;$D1624)+1+COUNTIF($D$11:$D1624, $D1624)-1)</f>
        <v/>
      </c>
      <c r="AH1624" s="92" t="str">
        <f t="shared" si="283"/>
        <v/>
      </c>
      <c r="AJ1624" s="26" t="str">
        <f t="shared" si="284"/>
        <v/>
      </c>
      <c r="AK1624" s="26" t="str">
        <f t="shared" si="285"/>
        <v/>
      </c>
    </row>
    <row r="1625" spans="1:37" x14ac:dyDescent="0.25">
      <c r="A1625" s="97"/>
      <c r="B1625" s="26" t="str">
        <f t="shared" si="275"/>
        <v/>
      </c>
      <c r="C1625" s="97"/>
      <c r="D1625" s="123"/>
      <c r="E1625" s="124"/>
      <c r="F1625" s="125"/>
      <c r="G1625" s="97"/>
      <c r="H1625" s="24" t="str">
        <f>IF($E1625="", "", IFERROR(ROUND($E1625*INDEX('Intro &amp; Setup'!$BY$8:$BY$9, MATCH($E$8, 'Intro &amp; Setup'!$BX$8:$BX$9, 0)), 2), ""))</f>
        <v/>
      </c>
      <c r="I1625" s="18" t="str">
        <f>IF(OR($E1625="", $F1625=""), "", IF($E$8='Intro &amp; Setup'!$BX$9, $F1625/$E1625, IF($H$8='Intro &amp; Setup'!$BX$9, $F1625/$H1625, "")))</f>
        <v/>
      </c>
      <c r="J1625" s="21" t="str">
        <f>IF(OR($E1625="", $F1625=""), "", IF($E$8='Intro &amp; Setup'!$BX$8, $F1625/$E1625, IF($H$8='Intro &amp; Setup'!$BX$8, $F1625/$H1625, "")))</f>
        <v/>
      </c>
      <c r="K1625" s="97"/>
      <c r="L1625" s="42" t="str">
        <f t="array" ref="L1625">IF($W1625="", "", IFERROR(INDEX('Standard Runs'!$D$11:$D$65, MATCH(1, ('Standard Runs'!$F$11:$F$65&lt;=E1625)*('Standard Runs'!$G$11:$G$65&gt;=E1625), 0)), ""))</f>
        <v/>
      </c>
      <c r="M1625" s="45" t="str">
        <f t="shared" si="276"/>
        <v/>
      </c>
      <c r="N1625" s="97"/>
      <c r="O1625" s="52" t="str">
        <f t="shared" si="277"/>
        <v/>
      </c>
      <c r="P1625" s="53" t="str">
        <f>IF(OR($L1625="", $M1625=""), "", COUNTIFS($L$11:$L$2510, $L1625, $M$11:$M$2510, "&lt;"&amp;$M1625)+1+COUNTIFS($L$11:$L1625, $L1625, $M$11:$M1625, $M1625)-1)</f>
        <v/>
      </c>
      <c r="Q1625" s="97"/>
      <c r="R1625" s="57" t="str">
        <f t="array" ref="R1625">IF(OR($L1625="", $M1625=""), "", MIN(IF($L$11:$L$2510=$L1625, $M$11:$M$2510)))</f>
        <v/>
      </c>
      <c r="S1625" s="18" t="str">
        <f t="array" ref="S1625">IF(OR($L1625="", $M1625=""), "", AVERAGEIF($L$11:$L$2510, $L1625, $M$11:$M$2510))</f>
        <v/>
      </c>
      <c r="T1625" s="21" t="str">
        <f t="array" ref="T1625">IF(OR($L1625="", $M1625=""), "", MAX(IF($L$11:$L$2510=$L1625, $M$11:$M$2510)))</f>
        <v/>
      </c>
      <c r="U1625" s="97"/>
      <c r="W1625" s="26" t="str">
        <f t="shared" si="278"/>
        <v/>
      </c>
      <c r="X1625" s="26" t="str">
        <f t="shared" si="279"/>
        <v/>
      </c>
      <c r="Z1625" s="48" t="str">
        <f>IFERROR(INDEX('Standard Runs'!$E$11:$E$65, MATCH($L1625, 'Standard Runs'!$D$11:$D$65, 0)), "")</f>
        <v/>
      </c>
      <c r="AB1625" s="26" t="str">
        <f t="shared" si="280"/>
        <v/>
      </c>
      <c r="AC1625" s="26" t="str">
        <f t="shared" si="281"/>
        <v/>
      </c>
      <c r="AE1625" s="26" t="str">
        <f t="shared" si="282"/>
        <v/>
      </c>
      <c r="AG1625" s="26" t="str">
        <f>IF($D1625="", "", COUNTIF($D$11:$D$2510, "&gt;"&amp;$D1625)+1+COUNTIF($D$11:$D1625, $D1625)-1)</f>
        <v/>
      </c>
      <c r="AH1625" s="92" t="str">
        <f t="shared" si="283"/>
        <v/>
      </c>
      <c r="AJ1625" s="26" t="str">
        <f t="shared" si="284"/>
        <v/>
      </c>
      <c r="AK1625" s="26" t="str">
        <f t="shared" si="285"/>
        <v/>
      </c>
    </row>
    <row r="1626" spans="1:37" x14ac:dyDescent="0.25">
      <c r="A1626" s="97"/>
      <c r="B1626" s="26" t="str">
        <f t="shared" si="275"/>
        <v/>
      </c>
      <c r="C1626" s="97"/>
      <c r="D1626" s="123"/>
      <c r="E1626" s="124"/>
      <c r="F1626" s="125"/>
      <c r="G1626" s="97"/>
      <c r="H1626" s="24" t="str">
        <f>IF($E1626="", "", IFERROR(ROUND($E1626*INDEX('Intro &amp; Setup'!$BY$8:$BY$9, MATCH($E$8, 'Intro &amp; Setup'!$BX$8:$BX$9, 0)), 2), ""))</f>
        <v/>
      </c>
      <c r="I1626" s="18" t="str">
        <f>IF(OR($E1626="", $F1626=""), "", IF($E$8='Intro &amp; Setup'!$BX$9, $F1626/$E1626, IF($H$8='Intro &amp; Setup'!$BX$9, $F1626/$H1626, "")))</f>
        <v/>
      </c>
      <c r="J1626" s="21" t="str">
        <f>IF(OR($E1626="", $F1626=""), "", IF($E$8='Intro &amp; Setup'!$BX$8, $F1626/$E1626, IF($H$8='Intro &amp; Setup'!$BX$8, $F1626/$H1626, "")))</f>
        <v/>
      </c>
      <c r="K1626" s="97"/>
      <c r="L1626" s="42" t="str">
        <f t="array" ref="L1626">IF($W1626="", "", IFERROR(INDEX('Standard Runs'!$D$11:$D$65, MATCH(1, ('Standard Runs'!$F$11:$F$65&lt;=E1626)*('Standard Runs'!$G$11:$G$65&gt;=E1626), 0)), ""))</f>
        <v/>
      </c>
      <c r="M1626" s="45" t="str">
        <f t="shared" si="276"/>
        <v/>
      </c>
      <c r="N1626" s="97"/>
      <c r="O1626" s="52" t="str">
        <f t="shared" si="277"/>
        <v/>
      </c>
      <c r="P1626" s="53" t="str">
        <f>IF(OR($L1626="", $M1626=""), "", COUNTIFS($L$11:$L$2510, $L1626, $M$11:$M$2510, "&lt;"&amp;$M1626)+1+COUNTIFS($L$11:$L1626, $L1626, $M$11:$M1626, $M1626)-1)</f>
        <v/>
      </c>
      <c r="Q1626" s="97"/>
      <c r="R1626" s="57" t="str">
        <f t="array" ref="R1626">IF(OR($L1626="", $M1626=""), "", MIN(IF($L$11:$L$2510=$L1626, $M$11:$M$2510)))</f>
        <v/>
      </c>
      <c r="S1626" s="18" t="str">
        <f t="array" ref="S1626">IF(OR($L1626="", $M1626=""), "", AVERAGEIF($L$11:$L$2510, $L1626, $M$11:$M$2510))</f>
        <v/>
      </c>
      <c r="T1626" s="21" t="str">
        <f t="array" ref="T1626">IF(OR($L1626="", $M1626=""), "", MAX(IF($L$11:$L$2510=$L1626, $M$11:$M$2510)))</f>
        <v/>
      </c>
      <c r="U1626" s="97"/>
      <c r="W1626" s="26" t="str">
        <f t="shared" si="278"/>
        <v/>
      </c>
      <c r="X1626" s="26" t="str">
        <f t="shared" si="279"/>
        <v/>
      </c>
      <c r="Z1626" s="48" t="str">
        <f>IFERROR(INDEX('Standard Runs'!$E$11:$E$65, MATCH($L1626, 'Standard Runs'!$D$11:$D$65, 0)), "")</f>
        <v/>
      </c>
      <c r="AB1626" s="26" t="str">
        <f t="shared" si="280"/>
        <v/>
      </c>
      <c r="AC1626" s="26" t="str">
        <f t="shared" si="281"/>
        <v/>
      </c>
      <c r="AE1626" s="26" t="str">
        <f t="shared" si="282"/>
        <v/>
      </c>
      <c r="AG1626" s="26" t="str">
        <f>IF($D1626="", "", COUNTIF($D$11:$D$2510, "&gt;"&amp;$D1626)+1+COUNTIF($D$11:$D1626, $D1626)-1)</f>
        <v/>
      </c>
      <c r="AH1626" s="92" t="str">
        <f t="shared" si="283"/>
        <v/>
      </c>
      <c r="AJ1626" s="26" t="str">
        <f t="shared" si="284"/>
        <v/>
      </c>
      <c r="AK1626" s="26" t="str">
        <f t="shared" si="285"/>
        <v/>
      </c>
    </row>
    <row r="1627" spans="1:37" x14ac:dyDescent="0.25">
      <c r="A1627" s="97"/>
      <c r="B1627" s="26" t="str">
        <f t="shared" si="275"/>
        <v/>
      </c>
      <c r="C1627" s="97"/>
      <c r="D1627" s="123"/>
      <c r="E1627" s="124"/>
      <c r="F1627" s="125"/>
      <c r="G1627" s="97"/>
      <c r="H1627" s="24" t="str">
        <f>IF($E1627="", "", IFERROR(ROUND($E1627*INDEX('Intro &amp; Setup'!$BY$8:$BY$9, MATCH($E$8, 'Intro &amp; Setup'!$BX$8:$BX$9, 0)), 2), ""))</f>
        <v/>
      </c>
      <c r="I1627" s="18" t="str">
        <f>IF(OR($E1627="", $F1627=""), "", IF($E$8='Intro &amp; Setup'!$BX$9, $F1627/$E1627, IF($H$8='Intro &amp; Setup'!$BX$9, $F1627/$H1627, "")))</f>
        <v/>
      </c>
      <c r="J1627" s="21" t="str">
        <f>IF(OR($E1627="", $F1627=""), "", IF($E$8='Intro &amp; Setup'!$BX$8, $F1627/$E1627, IF($H$8='Intro &amp; Setup'!$BX$8, $F1627/$H1627, "")))</f>
        <v/>
      </c>
      <c r="K1627" s="97"/>
      <c r="L1627" s="42" t="str">
        <f t="array" ref="L1627">IF($W1627="", "", IFERROR(INDEX('Standard Runs'!$D$11:$D$65, MATCH(1, ('Standard Runs'!$F$11:$F$65&lt;=E1627)*('Standard Runs'!$G$11:$G$65&gt;=E1627), 0)), ""))</f>
        <v/>
      </c>
      <c r="M1627" s="45" t="str">
        <f t="shared" si="276"/>
        <v/>
      </c>
      <c r="N1627" s="97"/>
      <c r="O1627" s="52" t="str">
        <f t="shared" si="277"/>
        <v/>
      </c>
      <c r="P1627" s="53" t="str">
        <f>IF(OR($L1627="", $M1627=""), "", COUNTIFS($L$11:$L$2510, $L1627, $M$11:$M$2510, "&lt;"&amp;$M1627)+1+COUNTIFS($L$11:$L1627, $L1627, $M$11:$M1627, $M1627)-1)</f>
        <v/>
      </c>
      <c r="Q1627" s="97"/>
      <c r="R1627" s="57" t="str">
        <f t="array" ref="R1627">IF(OR($L1627="", $M1627=""), "", MIN(IF($L$11:$L$2510=$L1627, $M$11:$M$2510)))</f>
        <v/>
      </c>
      <c r="S1627" s="18" t="str">
        <f t="array" ref="S1627">IF(OR($L1627="", $M1627=""), "", AVERAGEIF($L$11:$L$2510, $L1627, $M$11:$M$2510))</f>
        <v/>
      </c>
      <c r="T1627" s="21" t="str">
        <f t="array" ref="T1627">IF(OR($L1627="", $M1627=""), "", MAX(IF($L$11:$L$2510=$L1627, $M$11:$M$2510)))</f>
        <v/>
      </c>
      <c r="U1627" s="97"/>
      <c r="W1627" s="26" t="str">
        <f t="shared" si="278"/>
        <v/>
      </c>
      <c r="X1627" s="26" t="str">
        <f t="shared" si="279"/>
        <v/>
      </c>
      <c r="Z1627" s="48" t="str">
        <f>IFERROR(INDEX('Standard Runs'!$E$11:$E$65, MATCH($L1627, 'Standard Runs'!$D$11:$D$65, 0)), "")</f>
        <v/>
      </c>
      <c r="AB1627" s="26" t="str">
        <f t="shared" si="280"/>
        <v/>
      </c>
      <c r="AC1627" s="26" t="str">
        <f t="shared" si="281"/>
        <v/>
      </c>
      <c r="AE1627" s="26" t="str">
        <f t="shared" si="282"/>
        <v/>
      </c>
      <c r="AG1627" s="26" t="str">
        <f>IF($D1627="", "", COUNTIF($D$11:$D$2510, "&gt;"&amp;$D1627)+1+COUNTIF($D$11:$D1627, $D1627)-1)</f>
        <v/>
      </c>
      <c r="AH1627" s="92" t="str">
        <f t="shared" si="283"/>
        <v/>
      </c>
      <c r="AJ1627" s="26" t="str">
        <f t="shared" si="284"/>
        <v/>
      </c>
      <c r="AK1627" s="26" t="str">
        <f t="shared" si="285"/>
        <v/>
      </c>
    </row>
    <row r="1628" spans="1:37" x14ac:dyDescent="0.25">
      <c r="A1628" s="97"/>
      <c r="B1628" s="26" t="str">
        <f t="shared" si="275"/>
        <v/>
      </c>
      <c r="C1628" s="97"/>
      <c r="D1628" s="123"/>
      <c r="E1628" s="124"/>
      <c r="F1628" s="125"/>
      <c r="G1628" s="97"/>
      <c r="H1628" s="24" t="str">
        <f>IF($E1628="", "", IFERROR(ROUND($E1628*INDEX('Intro &amp; Setup'!$BY$8:$BY$9, MATCH($E$8, 'Intro &amp; Setup'!$BX$8:$BX$9, 0)), 2), ""))</f>
        <v/>
      </c>
      <c r="I1628" s="18" t="str">
        <f>IF(OR($E1628="", $F1628=""), "", IF($E$8='Intro &amp; Setup'!$BX$9, $F1628/$E1628, IF($H$8='Intro &amp; Setup'!$BX$9, $F1628/$H1628, "")))</f>
        <v/>
      </c>
      <c r="J1628" s="21" t="str">
        <f>IF(OR($E1628="", $F1628=""), "", IF($E$8='Intro &amp; Setup'!$BX$8, $F1628/$E1628, IF($H$8='Intro &amp; Setup'!$BX$8, $F1628/$H1628, "")))</f>
        <v/>
      </c>
      <c r="K1628" s="97"/>
      <c r="L1628" s="42" t="str">
        <f t="array" ref="L1628">IF($W1628="", "", IFERROR(INDEX('Standard Runs'!$D$11:$D$65, MATCH(1, ('Standard Runs'!$F$11:$F$65&lt;=E1628)*('Standard Runs'!$G$11:$G$65&gt;=E1628), 0)), ""))</f>
        <v/>
      </c>
      <c r="M1628" s="45" t="str">
        <f t="shared" si="276"/>
        <v/>
      </c>
      <c r="N1628" s="97"/>
      <c r="O1628" s="52" t="str">
        <f t="shared" si="277"/>
        <v/>
      </c>
      <c r="P1628" s="53" t="str">
        <f>IF(OR($L1628="", $M1628=""), "", COUNTIFS($L$11:$L$2510, $L1628, $M$11:$M$2510, "&lt;"&amp;$M1628)+1+COUNTIFS($L$11:$L1628, $L1628, $M$11:$M1628, $M1628)-1)</f>
        <v/>
      </c>
      <c r="Q1628" s="97"/>
      <c r="R1628" s="57" t="str">
        <f t="array" ref="R1628">IF(OR($L1628="", $M1628=""), "", MIN(IF($L$11:$L$2510=$L1628, $M$11:$M$2510)))</f>
        <v/>
      </c>
      <c r="S1628" s="18" t="str">
        <f t="array" ref="S1628">IF(OR($L1628="", $M1628=""), "", AVERAGEIF($L$11:$L$2510, $L1628, $M$11:$M$2510))</f>
        <v/>
      </c>
      <c r="T1628" s="21" t="str">
        <f t="array" ref="T1628">IF(OR($L1628="", $M1628=""), "", MAX(IF($L$11:$L$2510=$L1628, $M$11:$M$2510)))</f>
        <v/>
      </c>
      <c r="U1628" s="97"/>
      <c r="W1628" s="26" t="str">
        <f t="shared" si="278"/>
        <v/>
      </c>
      <c r="X1628" s="26" t="str">
        <f t="shared" si="279"/>
        <v/>
      </c>
      <c r="Z1628" s="48" t="str">
        <f>IFERROR(INDEX('Standard Runs'!$E$11:$E$65, MATCH($L1628, 'Standard Runs'!$D$11:$D$65, 0)), "")</f>
        <v/>
      </c>
      <c r="AB1628" s="26" t="str">
        <f t="shared" si="280"/>
        <v/>
      </c>
      <c r="AC1628" s="26" t="str">
        <f t="shared" si="281"/>
        <v/>
      </c>
      <c r="AE1628" s="26" t="str">
        <f t="shared" si="282"/>
        <v/>
      </c>
      <c r="AG1628" s="26" t="str">
        <f>IF($D1628="", "", COUNTIF($D$11:$D$2510, "&gt;"&amp;$D1628)+1+COUNTIF($D$11:$D1628, $D1628)-1)</f>
        <v/>
      </c>
      <c r="AH1628" s="92" t="str">
        <f t="shared" si="283"/>
        <v/>
      </c>
      <c r="AJ1628" s="26" t="str">
        <f t="shared" si="284"/>
        <v/>
      </c>
      <c r="AK1628" s="26" t="str">
        <f t="shared" si="285"/>
        <v/>
      </c>
    </row>
    <row r="1629" spans="1:37" x14ac:dyDescent="0.25">
      <c r="A1629" s="97"/>
      <c r="B1629" s="26" t="str">
        <f t="shared" si="275"/>
        <v/>
      </c>
      <c r="C1629" s="97"/>
      <c r="D1629" s="123"/>
      <c r="E1629" s="124"/>
      <c r="F1629" s="125"/>
      <c r="G1629" s="97"/>
      <c r="H1629" s="24" t="str">
        <f>IF($E1629="", "", IFERROR(ROUND($E1629*INDEX('Intro &amp; Setup'!$BY$8:$BY$9, MATCH($E$8, 'Intro &amp; Setup'!$BX$8:$BX$9, 0)), 2), ""))</f>
        <v/>
      </c>
      <c r="I1629" s="18" t="str">
        <f>IF(OR($E1629="", $F1629=""), "", IF($E$8='Intro &amp; Setup'!$BX$9, $F1629/$E1629, IF($H$8='Intro &amp; Setup'!$BX$9, $F1629/$H1629, "")))</f>
        <v/>
      </c>
      <c r="J1629" s="21" t="str">
        <f>IF(OR($E1629="", $F1629=""), "", IF($E$8='Intro &amp; Setup'!$BX$8, $F1629/$E1629, IF($H$8='Intro &amp; Setup'!$BX$8, $F1629/$H1629, "")))</f>
        <v/>
      </c>
      <c r="K1629" s="97"/>
      <c r="L1629" s="42" t="str">
        <f t="array" ref="L1629">IF($W1629="", "", IFERROR(INDEX('Standard Runs'!$D$11:$D$65, MATCH(1, ('Standard Runs'!$F$11:$F$65&lt;=E1629)*('Standard Runs'!$G$11:$G$65&gt;=E1629), 0)), ""))</f>
        <v/>
      </c>
      <c r="M1629" s="45" t="str">
        <f t="shared" si="276"/>
        <v/>
      </c>
      <c r="N1629" s="97"/>
      <c r="O1629" s="52" t="str">
        <f t="shared" si="277"/>
        <v/>
      </c>
      <c r="P1629" s="53" t="str">
        <f>IF(OR($L1629="", $M1629=""), "", COUNTIFS($L$11:$L$2510, $L1629, $M$11:$M$2510, "&lt;"&amp;$M1629)+1+COUNTIFS($L$11:$L1629, $L1629, $M$11:$M1629, $M1629)-1)</f>
        <v/>
      </c>
      <c r="Q1629" s="97"/>
      <c r="R1629" s="57" t="str">
        <f t="array" ref="R1629">IF(OR($L1629="", $M1629=""), "", MIN(IF($L$11:$L$2510=$L1629, $M$11:$M$2510)))</f>
        <v/>
      </c>
      <c r="S1629" s="18" t="str">
        <f t="array" ref="S1629">IF(OR($L1629="", $M1629=""), "", AVERAGEIF($L$11:$L$2510, $L1629, $M$11:$M$2510))</f>
        <v/>
      </c>
      <c r="T1629" s="21" t="str">
        <f t="array" ref="T1629">IF(OR($L1629="", $M1629=""), "", MAX(IF($L$11:$L$2510=$L1629, $M$11:$M$2510)))</f>
        <v/>
      </c>
      <c r="U1629" s="97"/>
      <c r="W1629" s="26" t="str">
        <f t="shared" si="278"/>
        <v/>
      </c>
      <c r="X1629" s="26" t="str">
        <f t="shared" si="279"/>
        <v/>
      </c>
      <c r="Z1629" s="48" t="str">
        <f>IFERROR(INDEX('Standard Runs'!$E$11:$E$65, MATCH($L1629, 'Standard Runs'!$D$11:$D$65, 0)), "")</f>
        <v/>
      </c>
      <c r="AB1629" s="26" t="str">
        <f t="shared" si="280"/>
        <v/>
      </c>
      <c r="AC1629" s="26" t="str">
        <f t="shared" si="281"/>
        <v/>
      </c>
      <c r="AE1629" s="26" t="str">
        <f t="shared" si="282"/>
        <v/>
      </c>
      <c r="AG1629" s="26" t="str">
        <f>IF($D1629="", "", COUNTIF($D$11:$D$2510, "&gt;"&amp;$D1629)+1+COUNTIF($D$11:$D1629, $D1629)-1)</f>
        <v/>
      </c>
      <c r="AH1629" s="92" t="str">
        <f t="shared" si="283"/>
        <v/>
      </c>
      <c r="AJ1629" s="26" t="str">
        <f t="shared" si="284"/>
        <v/>
      </c>
      <c r="AK1629" s="26" t="str">
        <f t="shared" si="285"/>
        <v/>
      </c>
    </row>
    <row r="1630" spans="1:37" x14ac:dyDescent="0.25">
      <c r="A1630" s="97"/>
      <c r="B1630" s="26" t="str">
        <f t="shared" si="275"/>
        <v/>
      </c>
      <c r="C1630" s="97"/>
      <c r="D1630" s="123"/>
      <c r="E1630" s="124"/>
      <c r="F1630" s="125"/>
      <c r="G1630" s="97"/>
      <c r="H1630" s="24" t="str">
        <f>IF($E1630="", "", IFERROR(ROUND($E1630*INDEX('Intro &amp; Setup'!$BY$8:$BY$9, MATCH($E$8, 'Intro &amp; Setup'!$BX$8:$BX$9, 0)), 2), ""))</f>
        <v/>
      </c>
      <c r="I1630" s="18" t="str">
        <f>IF(OR($E1630="", $F1630=""), "", IF($E$8='Intro &amp; Setup'!$BX$9, $F1630/$E1630, IF($H$8='Intro &amp; Setup'!$BX$9, $F1630/$H1630, "")))</f>
        <v/>
      </c>
      <c r="J1630" s="21" t="str">
        <f>IF(OR($E1630="", $F1630=""), "", IF($E$8='Intro &amp; Setup'!$BX$8, $F1630/$E1630, IF($H$8='Intro &amp; Setup'!$BX$8, $F1630/$H1630, "")))</f>
        <v/>
      </c>
      <c r="K1630" s="97"/>
      <c r="L1630" s="42" t="str">
        <f t="array" ref="L1630">IF($W1630="", "", IFERROR(INDEX('Standard Runs'!$D$11:$D$65, MATCH(1, ('Standard Runs'!$F$11:$F$65&lt;=E1630)*('Standard Runs'!$G$11:$G$65&gt;=E1630), 0)), ""))</f>
        <v/>
      </c>
      <c r="M1630" s="45" t="str">
        <f t="shared" si="276"/>
        <v/>
      </c>
      <c r="N1630" s="97"/>
      <c r="O1630" s="52" t="str">
        <f t="shared" si="277"/>
        <v/>
      </c>
      <c r="P1630" s="53" t="str">
        <f>IF(OR($L1630="", $M1630=""), "", COUNTIFS($L$11:$L$2510, $L1630, $M$11:$M$2510, "&lt;"&amp;$M1630)+1+COUNTIFS($L$11:$L1630, $L1630, $M$11:$M1630, $M1630)-1)</f>
        <v/>
      </c>
      <c r="Q1630" s="97"/>
      <c r="R1630" s="57" t="str">
        <f t="array" ref="R1630">IF(OR($L1630="", $M1630=""), "", MIN(IF($L$11:$L$2510=$L1630, $M$11:$M$2510)))</f>
        <v/>
      </c>
      <c r="S1630" s="18" t="str">
        <f t="array" ref="S1630">IF(OR($L1630="", $M1630=""), "", AVERAGEIF($L$11:$L$2510, $L1630, $M$11:$M$2510))</f>
        <v/>
      </c>
      <c r="T1630" s="21" t="str">
        <f t="array" ref="T1630">IF(OR($L1630="", $M1630=""), "", MAX(IF($L$11:$L$2510=$L1630, $M$11:$M$2510)))</f>
        <v/>
      </c>
      <c r="U1630" s="97"/>
      <c r="W1630" s="26" t="str">
        <f t="shared" si="278"/>
        <v/>
      </c>
      <c r="X1630" s="26" t="str">
        <f t="shared" si="279"/>
        <v/>
      </c>
      <c r="Z1630" s="48" t="str">
        <f>IFERROR(INDEX('Standard Runs'!$E$11:$E$65, MATCH($L1630, 'Standard Runs'!$D$11:$D$65, 0)), "")</f>
        <v/>
      </c>
      <c r="AB1630" s="26" t="str">
        <f t="shared" si="280"/>
        <v/>
      </c>
      <c r="AC1630" s="26" t="str">
        <f t="shared" si="281"/>
        <v/>
      </c>
      <c r="AE1630" s="26" t="str">
        <f t="shared" si="282"/>
        <v/>
      </c>
      <c r="AG1630" s="26" t="str">
        <f>IF($D1630="", "", COUNTIF($D$11:$D$2510, "&gt;"&amp;$D1630)+1+COUNTIF($D$11:$D1630, $D1630)-1)</f>
        <v/>
      </c>
      <c r="AH1630" s="92" t="str">
        <f t="shared" si="283"/>
        <v/>
      </c>
      <c r="AJ1630" s="26" t="str">
        <f t="shared" si="284"/>
        <v/>
      </c>
      <c r="AK1630" s="26" t="str">
        <f t="shared" si="285"/>
        <v/>
      </c>
    </row>
    <row r="1631" spans="1:37" x14ac:dyDescent="0.25">
      <c r="A1631" s="97"/>
      <c r="B1631" s="26" t="str">
        <f t="shared" si="275"/>
        <v/>
      </c>
      <c r="C1631" s="97"/>
      <c r="D1631" s="123"/>
      <c r="E1631" s="124"/>
      <c r="F1631" s="125"/>
      <c r="G1631" s="97"/>
      <c r="H1631" s="24" t="str">
        <f>IF($E1631="", "", IFERROR(ROUND($E1631*INDEX('Intro &amp; Setup'!$BY$8:$BY$9, MATCH($E$8, 'Intro &amp; Setup'!$BX$8:$BX$9, 0)), 2), ""))</f>
        <v/>
      </c>
      <c r="I1631" s="18" t="str">
        <f>IF(OR($E1631="", $F1631=""), "", IF($E$8='Intro &amp; Setup'!$BX$9, $F1631/$E1631, IF($H$8='Intro &amp; Setup'!$BX$9, $F1631/$H1631, "")))</f>
        <v/>
      </c>
      <c r="J1631" s="21" t="str">
        <f>IF(OR($E1631="", $F1631=""), "", IF($E$8='Intro &amp; Setup'!$BX$8, $F1631/$E1631, IF($H$8='Intro &amp; Setup'!$BX$8, $F1631/$H1631, "")))</f>
        <v/>
      </c>
      <c r="K1631" s="97"/>
      <c r="L1631" s="42" t="str">
        <f t="array" ref="L1631">IF($W1631="", "", IFERROR(INDEX('Standard Runs'!$D$11:$D$65, MATCH(1, ('Standard Runs'!$F$11:$F$65&lt;=E1631)*('Standard Runs'!$G$11:$G$65&gt;=E1631), 0)), ""))</f>
        <v/>
      </c>
      <c r="M1631" s="45" t="str">
        <f t="shared" si="276"/>
        <v/>
      </c>
      <c r="N1631" s="97"/>
      <c r="O1631" s="52" t="str">
        <f t="shared" si="277"/>
        <v/>
      </c>
      <c r="P1631" s="53" t="str">
        <f>IF(OR($L1631="", $M1631=""), "", COUNTIFS($L$11:$L$2510, $L1631, $M$11:$M$2510, "&lt;"&amp;$M1631)+1+COUNTIFS($L$11:$L1631, $L1631, $M$11:$M1631, $M1631)-1)</f>
        <v/>
      </c>
      <c r="Q1631" s="97"/>
      <c r="R1631" s="57" t="str">
        <f t="array" ref="R1631">IF(OR($L1631="", $M1631=""), "", MIN(IF($L$11:$L$2510=$L1631, $M$11:$M$2510)))</f>
        <v/>
      </c>
      <c r="S1631" s="18" t="str">
        <f t="array" ref="S1631">IF(OR($L1631="", $M1631=""), "", AVERAGEIF($L$11:$L$2510, $L1631, $M$11:$M$2510))</f>
        <v/>
      </c>
      <c r="T1631" s="21" t="str">
        <f t="array" ref="T1631">IF(OR($L1631="", $M1631=""), "", MAX(IF($L$11:$L$2510=$L1631, $M$11:$M$2510)))</f>
        <v/>
      </c>
      <c r="U1631" s="97"/>
      <c r="W1631" s="26" t="str">
        <f t="shared" si="278"/>
        <v/>
      </c>
      <c r="X1631" s="26" t="str">
        <f t="shared" si="279"/>
        <v/>
      </c>
      <c r="Z1631" s="48" t="str">
        <f>IFERROR(INDEX('Standard Runs'!$E$11:$E$65, MATCH($L1631, 'Standard Runs'!$D$11:$D$65, 0)), "")</f>
        <v/>
      </c>
      <c r="AB1631" s="26" t="str">
        <f t="shared" si="280"/>
        <v/>
      </c>
      <c r="AC1631" s="26" t="str">
        <f t="shared" si="281"/>
        <v/>
      </c>
      <c r="AE1631" s="26" t="str">
        <f t="shared" si="282"/>
        <v/>
      </c>
      <c r="AG1631" s="26" t="str">
        <f>IF($D1631="", "", COUNTIF($D$11:$D$2510, "&gt;"&amp;$D1631)+1+COUNTIF($D$11:$D1631, $D1631)-1)</f>
        <v/>
      </c>
      <c r="AH1631" s="92" t="str">
        <f t="shared" si="283"/>
        <v/>
      </c>
      <c r="AJ1631" s="26" t="str">
        <f t="shared" si="284"/>
        <v/>
      </c>
      <c r="AK1631" s="26" t="str">
        <f t="shared" si="285"/>
        <v/>
      </c>
    </row>
    <row r="1632" spans="1:37" x14ac:dyDescent="0.25">
      <c r="A1632" s="97"/>
      <c r="B1632" s="26" t="str">
        <f t="shared" si="275"/>
        <v/>
      </c>
      <c r="C1632" s="97"/>
      <c r="D1632" s="123"/>
      <c r="E1632" s="124"/>
      <c r="F1632" s="125"/>
      <c r="G1632" s="97"/>
      <c r="H1632" s="24" t="str">
        <f>IF($E1632="", "", IFERROR(ROUND($E1632*INDEX('Intro &amp; Setup'!$BY$8:$BY$9, MATCH($E$8, 'Intro &amp; Setup'!$BX$8:$BX$9, 0)), 2), ""))</f>
        <v/>
      </c>
      <c r="I1632" s="18" t="str">
        <f>IF(OR($E1632="", $F1632=""), "", IF($E$8='Intro &amp; Setup'!$BX$9, $F1632/$E1632, IF($H$8='Intro &amp; Setup'!$BX$9, $F1632/$H1632, "")))</f>
        <v/>
      </c>
      <c r="J1632" s="21" t="str">
        <f>IF(OR($E1632="", $F1632=""), "", IF($E$8='Intro &amp; Setup'!$BX$8, $F1632/$E1632, IF($H$8='Intro &amp; Setup'!$BX$8, $F1632/$H1632, "")))</f>
        <v/>
      </c>
      <c r="K1632" s="97"/>
      <c r="L1632" s="42" t="str">
        <f t="array" ref="L1632">IF($W1632="", "", IFERROR(INDEX('Standard Runs'!$D$11:$D$65, MATCH(1, ('Standard Runs'!$F$11:$F$65&lt;=E1632)*('Standard Runs'!$G$11:$G$65&gt;=E1632), 0)), ""))</f>
        <v/>
      </c>
      <c r="M1632" s="45" t="str">
        <f t="shared" si="276"/>
        <v/>
      </c>
      <c r="N1632" s="97"/>
      <c r="O1632" s="52" t="str">
        <f t="shared" si="277"/>
        <v/>
      </c>
      <c r="P1632" s="53" t="str">
        <f>IF(OR($L1632="", $M1632=""), "", COUNTIFS($L$11:$L$2510, $L1632, $M$11:$M$2510, "&lt;"&amp;$M1632)+1+COUNTIFS($L$11:$L1632, $L1632, $M$11:$M1632, $M1632)-1)</f>
        <v/>
      </c>
      <c r="Q1632" s="97"/>
      <c r="R1632" s="57" t="str">
        <f t="array" ref="R1632">IF(OR($L1632="", $M1632=""), "", MIN(IF($L$11:$L$2510=$L1632, $M$11:$M$2510)))</f>
        <v/>
      </c>
      <c r="S1632" s="18" t="str">
        <f t="array" ref="S1632">IF(OR($L1632="", $M1632=""), "", AVERAGEIF($L$11:$L$2510, $L1632, $M$11:$M$2510))</f>
        <v/>
      </c>
      <c r="T1632" s="21" t="str">
        <f t="array" ref="T1632">IF(OR($L1632="", $M1632=""), "", MAX(IF($L$11:$L$2510=$L1632, $M$11:$M$2510)))</f>
        <v/>
      </c>
      <c r="U1632" s="97"/>
      <c r="W1632" s="26" t="str">
        <f t="shared" si="278"/>
        <v/>
      </c>
      <c r="X1632" s="26" t="str">
        <f t="shared" si="279"/>
        <v/>
      </c>
      <c r="Z1632" s="48" t="str">
        <f>IFERROR(INDEX('Standard Runs'!$E$11:$E$65, MATCH($L1632, 'Standard Runs'!$D$11:$D$65, 0)), "")</f>
        <v/>
      </c>
      <c r="AB1632" s="26" t="str">
        <f t="shared" si="280"/>
        <v/>
      </c>
      <c r="AC1632" s="26" t="str">
        <f t="shared" si="281"/>
        <v/>
      </c>
      <c r="AE1632" s="26" t="str">
        <f t="shared" si="282"/>
        <v/>
      </c>
      <c r="AG1632" s="26" t="str">
        <f>IF($D1632="", "", COUNTIF($D$11:$D$2510, "&gt;"&amp;$D1632)+1+COUNTIF($D$11:$D1632, $D1632)-1)</f>
        <v/>
      </c>
      <c r="AH1632" s="92" t="str">
        <f t="shared" si="283"/>
        <v/>
      </c>
      <c r="AJ1632" s="26" t="str">
        <f t="shared" si="284"/>
        <v/>
      </c>
      <c r="AK1632" s="26" t="str">
        <f t="shared" si="285"/>
        <v/>
      </c>
    </row>
    <row r="1633" spans="1:37" x14ac:dyDescent="0.25">
      <c r="A1633" s="97"/>
      <c r="B1633" s="26" t="str">
        <f t="shared" si="275"/>
        <v/>
      </c>
      <c r="C1633" s="97"/>
      <c r="D1633" s="123"/>
      <c r="E1633" s="124"/>
      <c r="F1633" s="125"/>
      <c r="G1633" s="97"/>
      <c r="H1633" s="24" t="str">
        <f>IF($E1633="", "", IFERROR(ROUND($E1633*INDEX('Intro &amp; Setup'!$BY$8:$BY$9, MATCH($E$8, 'Intro &amp; Setup'!$BX$8:$BX$9, 0)), 2), ""))</f>
        <v/>
      </c>
      <c r="I1633" s="18" t="str">
        <f>IF(OR($E1633="", $F1633=""), "", IF($E$8='Intro &amp; Setup'!$BX$9, $F1633/$E1633, IF($H$8='Intro &amp; Setup'!$BX$9, $F1633/$H1633, "")))</f>
        <v/>
      </c>
      <c r="J1633" s="21" t="str">
        <f>IF(OR($E1633="", $F1633=""), "", IF($E$8='Intro &amp; Setup'!$BX$8, $F1633/$E1633, IF($H$8='Intro &amp; Setup'!$BX$8, $F1633/$H1633, "")))</f>
        <v/>
      </c>
      <c r="K1633" s="97"/>
      <c r="L1633" s="42" t="str">
        <f t="array" ref="L1633">IF($W1633="", "", IFERROR(INDEX('Standard Runs'!$D$11:$D$65, MATCH(1, ('Standard Runs'!$F$11:$F$65&lt;=E1633)*('Standard Runs'!$G$11:$G$65&gt;=E1633), 0)), ""))</f>
        <v/>
      </c>
      <c r="M1633" s="45" t="str">
        <f t="shared" si="276"/>
        <v/>
      </c>
      <c r="N1633" s="97"/>
      <c r="O1633" s="52" t="str">
        <f t="shared" si="277"/>
        <v/>
      </c>
      <c r="P1633" s="53" t="str">
        <f>IF(OR($L1633="", $M1633=""), "", COUNTIFS($L$11:$L$2510, $L1633, $M$11:$M$2510, "&lt;"&amp;$M1633)+1+COUNTIFS($L$11:$L1633, $L1633, $M$11:$M1633, $M1633)-1)</f>
        <v/>
      </c>
      <c r="Q1633" s="97"/>
      <c r="R1633" s="57" t="str">
        <f t="array" ref="R1633">IF(OR($L1633="", $M1633=""), "", MIN(IF($L$11:$L$2510=$L1633, $M$11:$M$2510)))</f>
        <v/>
      </c>
      <c r="S1633" s="18" t="str">
        <f t="array" ref="S1633">IF(OR($L1633="", $M1633=""), "", AVERAGEIF($L$11:$L$2510, $L1633, $M$11:$M$2510))</f>
        <v/>
      </c>
      <c r="T1633" s="21" t="str">
        <f t="array" ref="T1633">IF(OR($L1633="", $M1633=""), "", MAX(IF($L$11:$L$2510=$L1633, $M$11:$M$2510)))</f>
        <v/>
      </c>
      <c r="U1633" s="97"/>
      <c r="W1633" s="26" t="str">
        <f t="shared" si="278"/>
        <v/>
      </c>
      <c r="X1633" s="26" t="str">
        <f t="shared" si="279"/>
        <v/>
      </c>
      <c r="Z1633" s="48" t="str">
        <f>IFERROR(INDEX('Standard Runs'!$E$11:$E$65, MATCH($L1633, 'Standard Runs'!$D$11:$D$65, 0)), "")</f>
        <v/>
      </c>
      <c r="AB1633" s="26" t="str">
        <f t="shared" si="280"/>
        <v/>
      </c>
      <c r="AC1633" s="26" t="str">
        <f t="shared" si="281"/>
        <v/>
      </c>
      <c r="AE1633" s="26" t="str">
        <f t="shared" si="282"/>
        <v/>
      </c>
      <c r="AG1633" s="26" t="str">
        <f>IF($D1633="", "", COUNTIF($D$11:$D$2510, "&gt;"&amp;$D1633)+1+COUNTIF($D$11:$D1633, $D1633)-1)</f>
        <v/>
      </c>
      <c r="AH1633" s="92" t="str">
        <f t="shared" si="283"/>
        <v/>
      </c>
      <c r="AJ1633" s="26" t="str">
        <f t="shared" si="284"/>
        <v/>
      </c>
      <c r="AK1633" s="26" t="str">
        <f t="shared" si="285"/>
        <v/>
      </c>
    </row>
    <row r="1634" spans="1:37" x14ac:dyDescent="0.25">
      <c r="A1634" s="97"/>
      <c r="B1634" s="26" t="str">
        <f t="shared" si="275"/>
        <v/>
      </c>
      <c r="C1634" s="97"/>
      <c r="D1634" s="123"/>
      <c r="E1634" s="124"/>
      <c r="F1634" s="125"/>
      <c r="G1634" s="97"/>
      <c r="H1634" s="24" t="str">
        <f>IF($E1634="", "", IFERROR(ROUND($E1634*INDEX('Intro &amp; Setup'!$BY$8:$BY$9, MATCH($E$8, 'Intro &amp; Setup'!$BX$8:$BX$9, 0)), 2), ""))</f>
        <v/>
      </c>
      <c r="I1634" s="18" t="str">
        <f>IF(OR($E1634="", $F1634=""), "", IF($E$8='Intro &amp; Setup'!$BX$9, $F1634/$E1634, IF($H$8='Intro &amp; Setup'!$BX$9, $F1634/$H1634, "")))</f>
        <v/>
      </c>
      <c r="J1634" s="21" t="str">
        <f>IF(OR($E1634="", $F1634=""), "", IF($E$8='Intro &amp; Setup'!$BX$8, $F1634/$E1634, IF($H$8='Intro &amp; Setup'!$BX$8, $F1634/$H1634, "")))</f>
        <v/>
      </c>
      <c r="K1634" s="97"/>
      <c r="L1634" s="42" t="str">
        <f t="array" ref="L1634">IF($W1634="", "", IFERROR(INDEX('Standard Runs'!$D$11:$D$65, MATCH(1, ('Standard Runs'!$F$11:$F$65&lt;=E1634)*('Standard Runs'!$G$11:$G$65&gt;=E1634), 0)), ""))</f>
        <v/>
      </c>
      <c r="M1634" s="45" t="str">
        <f t="shared" si="276"/>
        <v/>
      </c>
      <c r="N1634" s="97"/>
      <c r="O1634" s="52" t="str">
        <f t="shared" si="277"/>
        <v/>
      </c>
      <c r="P1634" s="53" t="str">
        <f>IF(OR($L1634="", $M1634=""), "", COUNTIFS($L$11:$L$2510, $L1634, $M$11:$M$2510, "&lt;"&amp;$M1634)+1+COUNTIFS($L$11:$L1634, $L1634, $M$11:$M1634, $M1634)-1)</f>
        <v/>
      </c>
      <c r="Q1634" s="97"/>
      <c r="R1634" s="57" t="str">
        <f t="array" ref="R1634">IF(OR($L1634="", $M1634=""), "", MIN(IF($L$11:$L$2510=$L1634, $M$11:$M$2510)))</f>
        <v/>
      </c>
      <c r="S1634" s="18" t="str">
        <f t="array" ref="S1634">IF(OR($L1634="", $M1634=""), "", AVERAGEIF($L$11:$L$2510, $L1634, $M$11:$M$2510))</f>
        <v/>
      </c>
      <c r="T1634" s="21" t="str">
        <f t="array" ref="T1634">IF(OR($L1634="", $M1634=""), "", MAX(IF($L$11:$L$2510=$L1634, $M$11:$M$2510)))</f>
        <v/>
      </c>
      <c r="U1634" s="97"/>
      <c r="W1634" s="26" t="str">
        <f t="shared" si="278"/>
        <v/>
      </c>
      <c r="X1634" s="26" t="str">
        <f t="shared" si="279"/>
        <v/>
      </c>
      <c r="Z1634" s="48" t="str">
        <f>IFERROR(INDEX('Standard Runs'!$E$11:$E$65, MATCH($L1634, 'Standard Runs'!$D$11:$D$65, 0)), "")</f>
        <v/>
      </c>
      <c r="AB1634" s="26" t="str">
        <f t="shared" si="280"/>
        <v/>
      </c>
      <c r="AC1634" s="26" t="str">
        <f t="shared" si="281"/>
        <v/>
      </c>
      <c r="AE1634" s="26" t="str">
        <f t="shared" si="282"/>
        <v/>
      </c>
      <c r="AG1634" s="26" t="str">
        <f>IF($D1634="", "", COUNTIF($D$11:$D$2510, "&gt;"&amp;$D1634)+1+COUNTIF($D$11:$D1634, $D1634)-1)</f>
        <v/>
      </c>
      <c r="AH1634" s="92" t="str">
        <f t="shared" si="283"/>
        <v/>
      </c>
      <c r="AJ1634" s="26" t="str">
        <f t="shared" si="284"/>
        <v/>
      </c>
      <c r="AK1634" s="26" t="str">
        <f t="shared" si="285"/>
        <v/>
      </c>
    </row>
    <row r="1635" spans="1:37" x14ac:dyDescent="0.25">
      <c r="A1635" s="97"/>
      <c r="B1635" s="26" t="str">
        <f t="shared" si="275"/>
        <v/>
      </c>
      <c r="C1635" s="97"/>
      <c r="D1635" s="123"/>
      <c r="E1635" s="124"/>
      <c r="F1635" s="125"/>
      <c r="G1635" s="97"/>
      <c r="H1635" s="24" t="str">
        <f>IF($E1635="", "", IFERROR(ROUND($E1635*INDEX('Intro &amp; Setup'!$BY$8:$BY$9, MATCH($E$8, 'Intro &amp; Setup'!$BX$8:$BX$9, 0)), 2), ""))</f>
        <v/>
      </c>
      <c r="I1635" s="18" t="str">
        <f>IF(OR($E1635="", $F1635=""), "", IF($E$8='Intro &amp; Setup'!$BX$9, $F1635/$E1635, IF($H$8='Intro &amp; Setup'!$BX$9, $F1635/$H1635, "")))</f>
        <v/>
      </c>
      <c r="J1635" s="21" t="str">
        <f>IF(OR($E1635="", $F1635=""), "", IF($E$8='Intro &amp; Setup'!$BX$8, $F1635/$E1635, IF($H$8='Intro &amp; Setup'!$BX$8, $F1635/$H1635, "")))</f>
        <v/>
      </c>
      <c r="K1635" s="97"/>
      <c r="L1635" s="42" t="str">
        <f t="array" ref="L1635">IF($W1635="", "", IFERROR(INDEX('Standard Runs'!$D$11:$D$65, MATCH(1, ('Standard Runs'!$F$11:$F$65&lt;=E1635)*('Standard Runs'!$G$11:$G$65&gt;=E1635), 0)), ""))</f>
        <v/>
      </c>
      <c r="M1635" s="45" t="str">
        <f t="shared" si="276"/>
        <v/>
      </c>
      <c r="N1635" s="97"/>
      <c r="O1635" s="52" t="str">
        <f t="shared" si="277"/>
        <v/>
      </c>
      <c r="P1635" s="53" t="str">
        <f>IF(OR($L1635="", $M1635=""), "", COUNTIFS($L$11:$L$2510, $L1635, $M$11:$M$2510, "&lt;"&amp;$M1635)+1+COUNTIFS($L$11:$L1635, $L1635, $M$11:$M1635, $M1635)-1)</f>
        <v/>
      </c>
      <c r="Q1635" s="97"/>
      <c r="R1635" s="57" t="str">
        <f t="array" ref="R1635">IF(OR($L1635="", $M1635=""), "", MIN(IF($L$11:$L$2510=$L1635, $M$11:$M$2510)))</f>
        <v/>
      </c>
      <c r="S1635" s="18" t="str">
        <f t="array" ref="S1635">IF(OR($L1635="", $M1635=""), "", AVERAGEIF($L$11:$L$2510, $L1635, $M$11:$M$2510))</f>
        <v/>
      </c>
      <c r="T1635" s="21" t="str">
        <f t="array" ref="T1635">IF(OR($L1635="", $M1635=""), "", MAX(IF($L$11:$L$2510=$L1635, $M$11:$M$2510)))</f>
        <v/>
      </c>
      <c r="U1635" s="97"/>
      <c r="W1635" s="26" t="str">
        <f t="shared" si="278"/>
        <v/>
      </c>
      <c r="X1635" s="26" t="str">
        <f t="shared" si="279"/>
        <v/>
      </c>
      <c r="Z1635" s="48" t="str">
        <f>IFERROR(INDEX('Standard Runs'!$E$11:$E$65, MATCH($L1635, 'Standard Runs'!$D$11:$D$65, 0)), "")</f>
        <v/>
      </c>
      <c r="AB1635" s="26" t="str">
        <f t="shared" si="280"/>
        <v/>
      </c>
      <c r="AC1635" s="26" t="str">
        <f t="shared" si="281"/>
        <v/>
      </c>
      <c r="AE1635" s="26" t="str">
        <f t="shared" si="282"/>
        <v/>
      </c>
      <c r="AG1635" s="26" t="str">
        <f>IF($D1635="", "", COUNTIF($D$11:$D$2510, "&gt;"&amp;$D1635)+1+COUNTIF($D$11:$D1635, $D1635)-1)</f>
        <v/>
      </c>
      <c r="AH1635" s="92" t="str">
        <f t="shared" si="283"/>
        <v/>
      </c>
      <c r="AJ1635" s="26" t="str">
        <f t="shared" si="284"/>
        <v/>
      </c>
      <c r="AK1635" s="26" t="str">
        <f t="shared" si="285"/>
        <v/>
      </c>
    </row>
    <row r="1636" spans="1:37" x14ac:dyDescent="0.25">
      <c r="A1636" s="97"/>
      <c r="B1636" s="26" t="str">
        <f t="shared" si="275"/>
        <v/>
      </c>
      <c r="C1636" s="97"/>
      <c r="D1636" s="123"/>
      <c r="E1636" s="124"/>
      <c r="F1636" s="125"/>
      <c r="G1636" s="97"/>
      <c r="H1636" s="24" t="str">
        <f>IF($E1636="", "", IFERROR(ROUND($E1636*INDEX('Intro &amp; Setup'!$BY$8:$BY$9, MATCH($E$8, 'Intro &amp; Setup'!$BX$8:$BX$9, 0)), 2), ""))</f>
        <v/>
      </c>
      <c r="I1636" s="18" t="str">
        <f>IF(OR($E1636="", $F1636=""), "", IF($E$8='Intro &amp; Setup'!$BX$9, $F1636/$E1636, IF($H$8='Intro &amp; Setup'!$BX$9, $F1636/$H1636, "")))</f>
        <v/>
      </c>
      <c r="J1636" s="21" t="str">
        <f>IF(OR($E1636="", $F1636=""), "", IF($E$8='Intro &amp; Setup'!$BX$8, $F1636/$E1636, IF($H$8='Intro &amp; Setup'!$BX$8, $F1636/$H1636, "")))</f>
        <v/>
      </c>
      <c r="K1636" s="97"/>
      <c r="L1636" s="42" t="str">
        <f t="array" ref="L1636">IF($W1636="", "", IFERROR(INDEX('Standard Runs'!$D$11:$D$65, MATCH(1, ('Standard Runs'!$F$11:$F$65&lt;=E1636)*('Standard Runs'!$G$11:$G$65&gt;=E1636), 0)), ""))</f>
        <v/>
      </c>
      <c r="M1636" s="45" t="str">
        <f t="shared" si="276"/>
        <v/>
      </c>
      <c r="N1636" s="97"/>
      <c r="O1636" s="52" t="str">
        <f t="shared" si="277"/>
        <v/>
      </c>
      <c r="P1636" s="53" t="str">
        <f>IF(OR($L1636="", $M1636=""), "", COUNTIFS($L$11:$L$2510, $L1636, $M$11:$M$2510, "&lt;"&amp;$M1636)+1+COUNTIFS($L$11:$L1636, $L1636, $M$11:$M1636, $M1636)-1)</f>
        <v/>
      </c>
      <c r="Q1636" s="97"/>
      <c r="R1636" s="57" t="str">
        <f t="array" ref="R1636">IF(OR($L1636="", $M1636=""), "", MIN(IF($L$11:$L$2510=$L1636, $M$11:$M$2510)))</f>
        <v/>
      </c>
      <c r="S1636" s="18" t="str">
        <f t="array" ref="S1636">IF(OR($L1636="", $M1636=""), "", AVERAGEIF($L$11:$L$2510, $L1636, $M$11:$M$2510))</f>
        <v/>
      </c>
      <c r="T1636" s="21" t="str">
        <f t="array" ref="T1636">IF(OR($L1636="", $M1636=""), "", MAX(IF($L$11:$L$2510=$L1636, $M$11:$M$2510)))</f>
        <v/>
      </c>
      <c r="U1636" s="97"/>
      <c r="W1636" s="26" t="str">
        <f t="shared" si="278"/>
        <v/>
      </c>
      <c r="X1636" s="26" t="str">
        <f t="shared" si="279"/>
        <v/>
      </c>
      <c r="Z1636" s="48" t="str">
        <f>IFERROR(INDEX('Standard Runs'!$E$11:$E$65, MATCH($L1636, 'Standard Runs'!$D$11:$D$65, 0)), "")</f>
        <v/>
      </c>
      <c r="AB1636" s="26" t="str">
        <f t="shared" si="280"/>
        <v/>
      </c>
      <c r="AC1636" s="26" t="str">
        <f t="shared" si="281"/>
        <v/>
      </c>
      <c r="AE1636" s="26" t="str">
        <f t="shared" si="282"/>
        <v/>
      </c>
      <c r="AG1636" s="26" t="str">
        <f>IF($D1636="", "", COUNTIF($D$11:$D$2510, "&gt;"&amp;$D1636)+1+COUNTIF($D$11:$D1636, $D1636)-1)</f>
        <v/>
      </c>
      <c r="AH1636" s="92" t="str">
        <f t="shared" si="283"/>
        <v/>
      </c>
      <c r="AJ1636" s="26" t="str">
        <f t="shared" si="284"/>
        <v/>
      </c>
      <c r="AK1636" s="26" t="str">
        <f t="shared" si="285"/>
        <v/>
      </c>
    </row>
    <row r="1637" spans="1:37" x14ac:dyDescent="0.25">
      <c r="A1637" s="97"/>
      <c r="B1637" s="26" t="str">
        <f t="shared" si="275"/>
        <v/>
      </c>
      <c r="C1637" s="97"/>
      <c r="D1637" s="123"/>
      <c r="E1637" s="124"/>
      <c r="F1637" s="125"/>
      <c r="G1637" s="97"/>
      <c r="H1637" s="24" t="str">
        <f>IF($E1637="", "", IFERROR(ROUND($E1637*INDEX('Intro &amp; Setup'!$BY$8:$BY$9, MATCH($E$8, 'Intro &amp; Setup'!$BX$8:$BX$9, 0)), 2), ""))</f>
        <v/>
      </c>
      <c r="I1637" s="18" t="str">
        <f>IF(OR($E1637="", $F1637=""), "", IF($E$8='Intro &amp; Setup'!$BX$9, $F1637/$E1637, IF($H$8='Intro &amp; Setup'!$BX$9, $F1637/$H1637, "")))</f>
        <v/>
      </c>
      <c r="J1637" s="21" t="str">
        <f>IF(OR($E1637="", $F1637=""), "", IF($E$8='Intro &amp; Setup'!$BX$8, $F1637/$E1637, IF($H$8='Intro &amp; Setup'!$BX$8, $F1637/$H1637, "")))</f>
        <v/>
      </c>
      <c r="K1637" s="97"/>
      <c r="L1637" s="42" t="str">
        <f t="array" ref="L1637">IF($W1637="", "", IFERROR(INDEX('Standard Runs'!$D$11:$D$65, MATCH(1, ('Standard Runs'!$F$11:$F$65&lt;=E1637)*('Standard Runs'!$G$11:$G$65&gt;=E1637), 0)), ""))</f>
        <v/>
      </c>
      <c r="M1637" s="45" t="str">
        <f t="shared" si="276"/>
        <v/>
      </c>
      <c r="N1637" s="97"/>
      <c r="O1637" s="52" t="str">
        <f t="shared" si="277"/>
        <v/>
      </c>
      <c r="P1637" s="53" t="str">
        <f>IF(OR($L1637="", $M1637=""), "", COUNTIFS($L$11:$L$2510, $L1637, $M$11:$M$2510, "&lt;"&amp;$M1637)+1+COUNTIFS($L$11:$L1637, $L1637, $M$11:$M1637, $M1637)-1)</f>
        <v/>
      </c>
      <c r="Q1637" s="97"/>
      <c r="R1637" s="57" t="str">
        <f t="array" ref="R1637">IF(OR($L1637="", $M1637=""), "", MIN(IF($L$11:$L$2510=$L1637, $M$11:$M$2510)))</f>
        <v/>
      </c>
      <c r="S1637" s="18" t="str">
        <f t="array" ref="S1637">IF(OR($L1637="", $M1637=""), "", AVERAGEIF($L$11:$L$2510, $L1637, $M$11:$M$2510))</f>
        <v/>
      </c>
      <c r="T1637" s="21" t="str">
        <f t="array" ref="T1637">IF(OR($L1637="", $M1637=""), "", MAX(IF($L$11:$L$2510=$L1637, $M$11:$M$2510)))</f>
        <v/>
      </c>
      <c r="U1637" s="97"/>
      <c r="W1637" s="26" t="str">
        <f t="shared" si="278"/>
        <v/>
      </c>
      <c r="X1637" s="26" t="str">
        <f t="shared" si="279"/>
        <v/>
      </c>
      <c r="Z1637" s="48" t="str">
        <f>IFERROR(INDEX('Standard Runs'!$E$11:$E$65, MATCH($L1637, 'Standard Runs'!$D$11:$D$65, 0)), "")</f>
        <v/>
      </c>
      <c r="AB1637" s="26" t="str">
        <f t="shared" si="280"/>
        <v/>
      </c>
      <c r="AC1637" s="26" t="str">
        <f t="shared" si="281"/>
        <v/>
      </c>
      <c r="AE1637" s="26" t="str">
        <f t="shared" si="282"/>
        <v/>
      </c>
      <c r="AG1637" s="26" t="str">
        <f>IF($D1637="", "", COUNTIF($D$11:$D$2510, "&gt;"&amp;$D1637)+1+COUNTIF($D$11:$D1637, $D1637)-1)</f>
        <v/>
      </c>
      <c r="AH1637" s="92" t="str">
        <f t="shared" si="283"/>
        <v/>
      </c>
      <c r="AJ1637" s="26" t="str">
        <f t="shared" si="284"/>
        <v/>
      </c>
      <c r="AK1637" s="26" t="str">
        <f t="shared" si="285"/>
        <v/>
      </c>
    </row>
    <row r="1638" spans="1:37" x14ac:dyDescent="0.25">
      <c r="A1638" s="97"/>
      <c r="B1638" s="26" t="str">
        <f t="shared" si="275"/>
        <v/>
      </c>
      <c r="C1638" s="97"/>
      <c r="D1638" s="123"/>
      <c r="E1638" s="124"/>
      <c r="F1638" s="125"/>
      <c r="G1638" s="97"/>
      <c r="H1638" s="24" t="str">
        <f>IF($E1638="", "", IFERROR(ROUND($E1638*INDEX('Intro &amp; Setup'!$BY$8:$BY$9, MATCH($E$8, 'Intro &amp; Setup'!$BX$8:$BX$9, 0)), 2), ""))</f>
        <v/>
      </c>
      <c r="I1638" s="18" t="str">
        <f>IF(OR($E1638="", $F1638=""), "", IF($E$8='Intro &amp; Setup'!$BX$9, $F1638/$E1638, IF($H$8='Intro &amp; Setup'!$BX$9, $F1638/$H1638, "")))</f>
        <v/>
      </c>
      <c r="J1638" s="21" t="str">
        <f>IF(OR($E1638="", $F1638=""), "", IF($E$8='Intro &amp; Setup'!$BX$8, $F1638/$E1638, IF($H$8='Intro &amp; Setup'!$BX$8, $F1638/$H1638, "")))</f>
        <v/>
      </c>
      <c r="K1638" s="97"/>
      <c r="L1638" s="42" t="str">
        <f t="array" ref="L1638">IF($W1638="", "", IFERROR(INDEX('Standard Runs'!$D$11:$D$65, MATCH(1, ('Standard Runs'!$F$11:$F$65&lt;=E1638)*('Standard Runs'!$G$11:$G$65&gt;=E1638), 0)), ""))</f>
        <v/>
      </c>
      <c r="M1638" s="45" t="str">
        <f t="shared" si="276"/>
        <v/>
      </c>
      <c r="N1638" s="97"/>
      <c r="O1638" s="52" t="str">
        <f t="shared" si="277"/>
        <v/>
      </c>
      <c r="P1638" s="53" t="str">
        <f>IF(OR($L1638="", $M1638=""), "", COUNTIFS($L$11:$L$2510, $L1638, $M$11:$M$2510, "&lt;"&amp;$M1638)+1+COUNTIFS($L$11:$L1638, $L1638, $M$11:$M1638, $M1638)-1)</f>
        <v/>
      </c>
      <c r="Q1638" s="97"/>
      <c r="R1638" s="57" t="str">
        <f t="array" ref="R1638">IF(OR($L1638="", $M1638=""), "", MIN(IF($L$11:$L$2510=$L1638, $M$11:$M$2510)))</f>
        <v/>
      </c>
      <c r="S1638" s="18" t="str">
        <f t="array" ref="S1638">IF(OR($L1638="", $M1638=""), "", AVERAGEIF($L$11:$L$2510, $L1638, $M$11:$M$2510))</f>
        <v/>
      </c>
      <c r="T1638" s="21" t="str">
        <f t="array" ref="T1638">IF(OR($L1638="", $M1638=""), "", MAX(IF($L$11:$L$2510=$L1638, $M$11:$M$2510)))</f>
        <v/>
      </c>
      <c r="U1638" s="97"/>
      <c r="W1638" s="26" t="str">
        <f t="shared" si="278"/>
        <v/>
      </c>
      <c r="X1638" s="26" t="str">
        <f t="shared" si="279"/>
        <v/>
      </c>
      <c r="Z1638" s="48" t="str">
        <f>IFERROR(INDEX('Standard Runs'!$E$11:$E$65, MATCH($L1638, 'Standard Runs'!$D$11:$D$65, 0)), "")</f>
        <v/>
      </c>
      <c r="AB1638" s="26" t="str">
        <f t="shared" si="280"/>
        <v/>
      </c>
      <c r="AC1638" s="26" t="str">
        <f t="shared" si="281"/>
        <v/>
      </c>
      <c r="AE1638" s="26" t="str">
        <f t="shared" si="282"/>
        <v/>
      </c>
      <c r="AG1638" s="26" t="str">
        <f>IF($D1638="", "", COUNTIF($D$11:$D$2510, "&gt;"&amp;$D1638)+1+COUNTIF($D$11:$D1638, $D1638)-1)</f>
        <v/>
      </c>
      <c r="AH1638" s="92" t="str">
        <f t="shared" si="283"/>
        <v/>
      </c>
      <c r="AJ1638" s="26" t="str">
        <f t="shared" si="284"/>
        <v/>
      </c>
      <c r="AK1638" s="26" t="str">
        <f t="shared" si="285"/>
        <v/>
      </c>
    </row>
    <row r="1639" spans="1:37" x14ac:dyDescent="0.25">
      <c r="A1639" s="97"/>
      <c r="B1639" s="26" t="str">
        <f t="shared" si="275"/>
        <v/>
      </c>
      <c r="C1639" s="97"/>
      <c r="D1639" s="123"/>
      <c r="E1639" s="124"/>
      <c r="F1639" s="125"/>
      <c r="G1639" s="97"/>
      <c r="H1639" s="24" t="str">
        <f>IF($E1639="", "", IFERROR(ROUND($E1639*INDEX('Intro &amp; Setup'!$BY$8:$BY$9, MATCH($E$8, 'Intro &amp; Setup'!$BX$8:$BX$9, 0)), 2), ""))</f>
        <v/>
      </c>
      <c r="I1639" s="18" t="str">
        <f>IF(OR($E1639="", $F1639=""), "", IF($E$8='Intro &amp; Setup'!$BX$9, $F1639/$E1639, IF($H$8='Intro &amp; Setup'!$BX$9, $F1639/$H1639, "")))</f>
        <v/>
      </c>
      <c r="J1639" s="21" t="str">
        <f>IF(OR($E1639="", $F1639=""), "", IF($E$8='Intro &amp; Setup'!$BX$8, $F1639/$E1639, IF($H$8='Intro &amp; Setup'!$BX$8, $F1639/$H1639, "")))</f>
        <v/>
      </c>
      <c r="K1639" s="97"/>
      <c r="L1639" s="42" t="str">
        <f t="array" ref="L1639">IF($W1639="", "", IFERROR(INDEX('Standard Runs'!$D$11:$D$65, MATCH(1, ('Standard Runs'!$F$11:$F$65&lt;=E1639)*('Standard Runs'!$G$11:$G$65&gt;=E1639), 0)), ""))</f>
        <v/>
      </c>
      <c r="M1639" s="45" t="str">
        <f t="shared" si="276"/>
        <v/>
      </c>
      <c r="N1639" s="97"/>
      <c r="O1639" s="52" t="str">
        <f t="shared" si="277"/>
        <v/>
      </c>
      <c r="P1639" s="53" t="str">
        <f>IF(OR($L1639="", $M1639=""), "", COUNTIFS($L$11:$L$2510, $L1639, $M$11:$M$2510, "&lt;"&amp;$M1639)+1+COUNTIFS($L$11:$L1639, $L1639, $M$11:$M1639, $M1639)-1)</f>
        <v/>
      </c>
      <c r="Q1639" s="97"/>
      <c r="R1639" s="57" t="str">
        <f t="array" ref="R1639">IF(OR($L1639="", $M1639=""), "", MIN(IF($L$11:$L$2510=$L1639, $M$11:$M$2510)))</f>
        <v/>
      </c>
      <c r="S1639" s="18" t="str">
        <f t="array" ref="S1639">IF(OR($L1639="", $M1639=""), "", AVERAGEIF($L$11:$L$2510, $L1639, $M$11:$M$2510))</f>
        <v/>
      </c>
      <c r="T1639" s="21" t="str">
        <f t="array" ref="T1639">IF(OR($L1639="", $M1639=""), "", MAX(IF($L$11:$L$2510=$L1639, $M$11:$M$2510)))</f>
        <v/>
      </c>
      <c r="U1639" s="97"/>
      <c r="W1639" s="26" t="str">
        <f t="shared" si="278"/>
        <v/>
      </c>
      <c r="X1639" s="26" t="str">
        <f t="shared" si="279"/>
        <v/>
      </c>
      <c r="Z1639" s="48" t="str">
        <f>IFERROR(INDEX('Standard Runs'!$E$11:$E$65, MATCH($L1639, 'Standard Runs'!$D$11:$D$65, 0)), "")</f>
        <v/>
      </c>
      <c r="AB1639" s="26" t="str">
        <f t="shared" si="280"/>
        <v/>
      </c>
      <c r="AC1639" s="26" t="str">
        <f t="shared" si="281"/>
        <v/>
      </c>
      <c r="AE1639" s="26" t="str">
        <f t="shared" si="282"/>
        <v/>
      </c>
      <c r="AG1639" s="26" t="str">
        <f>IF($D1639="", "", COUNTIF($D$11:$D$2510, "&gt;"&amp;$D1639)+1+COUNTIF($D$11:$D1639, $D1639)-1)</f>
        <v/>
      </c>
      <c r="AH1639" s="92" t="str">
        <f t="shared" si="283"/>
        <v/>
      </c>
      <c r="AJ1639" s="26" t="str">
        <f t="shared" si="284"/>
        <v/>
      </c>
      <c r="AK1639" s="26" t="str">
        <f t="shared" si="285"/>
        <v/>
      </c>
    </row>
    <row r="1640" spans="1:37" x14ac:dyDescent="0.25">
      <c r="A1640" s="97"/>
      <c r="B1640" s="26" t="str">
        <f t="shared" si="275"/>
        <v/>
      </c>
      <c r="C1640" s="97"/>
      <c r="D1640" s="123"/>
      <c r="E1640" s="124"/>
      <c r="F1640" s="125"/>
      <c r="G1640" s="97"/>
      <c r="H1640" s="24" t="str">
        <f>IF($E1640="", "", IFERROR(ROUND($E1640*INDEX('Intro &amp; Setup'!$BY$8:$BY$9, MATCH($E$8, 'Intro &amp; Setup'!$BX$8:$BX$9, 0)), 2), ""))</f>
        <v/>
      </c>
      <c r="I1640" s="18" t="str">
        <f>IF(OR($E1640="", $F1640=""), "", IF($E$8='Intro &amp; Setup'!$BX$9, $F1640/$E1640, IF($H$8='Intro &amp; Setup'!$BX$9, $F1640/$H1640, "")))</f>
        <v/>
      </c>
      <c r="J1640" s="21" t="str">
        <f>IF(OR($E1640="", $F1640=""), "", IF($E$8='Intro &amp; Setup'!$BX$8, $F1640/$E1640, IF($H$8='Intro &amp; Setup'!$BX$8, $F1640/$H1640, "")))</f>
        <v/>
      </c>
      <c r="K1640" s="97"/>
      <c r="L1640" s="42" t="str">
        <f t="array" ref="L1640">IF($W1640="", "", IFERROR(INDEX('Standard Runs'!$D$11:$D$65, MATCH(1, ('Standard Runs'!$F$11:$F$65&lt;=E1640)*('Standard Runs'!$G$11:$G$65&gt;=E1640), 0)), ""))</f>
        <v/>
      </c>
      <c r="M1640" s="45" t="str">
        <f t="shared" si="276"/>
        <v/>
      </c>
      <c r="N1640" s="97"/>
      <c r="O1640" s="52" t="str">
        <f t="shared" si="277"/>
        <v/>
      </c>
      <c r="P1640" s="53" t="str">
        <f>IF(OR($L1640="", $M1640=""), "", COUNTIFS($L$11:$L$2510, $L1640, $M$11:$M$2510, "&lt;"&amp;$M1640)+1+COUNTIFS($L$11:$L1640, $L1640, $M$11:$M1640, $M1640)-1)</f>
        <v/>
      </c>
      <c r="Q1640" s="97"/>
      <c r="R1640" s="57" t="str">
        <f t="array" ref="R1640">IF(OR($L1640="", $M1640=""), "", MIN(IF($L$11:$L$2510=$L1640, $M$11:$M$2510)))</f>
        <v/>
      </c>
      <c r="S1640" s="18" t="str">
        <f t="array" ref="S1640">IF(OR($L1640="", $M1640=""), "", AVERAGEIF($L$11:$L$2510, $L1640, $M$11:$M$2510))</f>
        <v/>
      </c>
      <c r="T1640" s="21" t="str">
        <f t="array" ref="T1640">IF(OR($L1640="", $M1640=""), "", MAX(IF($L$11:$L$2510=$L1640, $M$11:$M$2510)))</f>
        <v/>
      </c>
      <c r="U1640" s="97"/>
      <c r="W1640" s="26" t="str">
        <f t="shared" si="278"/>
        <v/>
      </c>
      <c r="X1640" s="26" t="str">
        <f t="shared" si="279"/>
        <v/>
      </c>
      <c r="Z1640" s="48" t="str">
        <f>IFERROR(INDEX('Standard Runs'!$E$11:$E$65, MATCH($L1640, 'Standard Runs'!$D$11:$D$65, 0)), "")</f>
        <v/>
      </c>
      <c r="AB1640" s="26" t="str">
        <f t="shared" si="280"/>
        <v/>
      </c>
      <c r="AC1640" s="26" t="str">
        <f t="shared" si="281"/>
        <v/>
      </c>
      <c r="AE1640" s="26" t="str">
        <f t="shared" si="282"/>
        <v/>
      </c>
      <c r="AG1640" s="26" t="str">
        <f>IF($D1640="", "", COUNTIF($D$11:$D$2510, "&gt;"&amp;$D1640)+1+COUNTIF($D$11:$D1640, $D1640)-1)</f>
        <v/>
      </c>
      <c r="AH1640" s="92" t="str">
        <f t="shared" si="283"/>
        <v/>
      </c>
      <c r="AJ1640" s="26" t="str">
        <f t="shared" si="284"/>
        <v/>
      </c>
      <c r="AK1640" s="26" t="str">
        <f t="shared" si="285"/>
        <v/>
      </c>
    </row>
    <row r="1641" spans="1:37" x14ac:dyDescent="0.25">
      <c r="A1641" s="97"/>
      <c r="B1641" s="26" t="str">
        <f t="shared" si="275"/>
        <v/>
      </c>
      <c r="C1641" s="97"/>
      <c r="D1641" s="123"/>
      <c r="E1641" s="124"/>
      <c r="F1641" s="125"/>
      <c r="G1641" s="97"/>
      <c r="H1641" s="24" t="str">
        <f>IF($E1641="", "", IFERROR(ROUND($E1641*INDEX('Intro &amp; Setup'!$BY$8:$BY$9, MATCH($E$8, 'Intro &amp; Setup'!$BX$8:$BX$9, 0)), 2), ""))</f>
        <v/>
      </c>
      <c r="I1641" s="18" t="str">
        <f>IF(OR($E1641="", $F1641=""), "", IF($E$8='Intro &amp; Setup'!$BX$9, $F1641/$E1641, IF($H$8='Intro &amp; Setup'!$BX$9, $F1641/$H1641, "")))</f>
        <v/>
      </c>
      <c r="J1641" s="21" t="str">
        <f>IF(OR($E1641="", $F1641=""), "", IF($E$8='Intro &amp; Setup'!$BX$8, $F1641/$E1641, IF($H$8='Intro &amp; Setup'!$BX$8, $F1641/$H1641, "")))</f>
        <v/>
      </c>
      <c r="K1641" s="97"/>
      <c r="L1641" s="42" t="str">
        <f t="array" ref="L1641">IF($W1641="", "", IFERROR(INDEX('Standard Runs'!$D$11:$D$65, MATCH(1, ('Standard Runs'!$F$11:$F$65&lt;=E1641)*('Standard Runs'!$G$11:$G$65&gt;=E1641), 0)), ""))</f>
        <v/>
      </c>
      <c r="M1641" s="45" t="str">
        <f t="shared" si="276"/>
        <v/>
      </c>
      <c r="N1641" s="97"/>
      <c r="O1641" s="52" t="str">
        <f t="shared" si="277"/>
        <v/>
      </c>
      <c r="P1641" s="53" t="str">
        <f>IF(OR($L1641="", $M1641=""), "", COUNTIFS($L$11:$L$2510, $L1641, $M$11:$M$2510, "&lt;"&amp;$M1641)+1+COUNTIFS($L$11:$L1641, $L1641, $M$11:$M1641, $M1641)-1)</f>
        <v/>
      </c>
      <c r="Q1641" s="97"/>
      <c r="R1641" s="57" t="str">
        <f t="array" ref="R1641">IF(OR($L1641="", $M1641=""), "", MIN(IF($L$11:$L$2510=$L1641, $M$11:$M$2510)))</f>
        <v/>
      </c>
      <c r="S1641" s="18" t="str">
        <f t="array" ref="S1641">IF(OR($L1641="", $M1641=""), "", AVERAGEIF($L$11:$L$2510, $L1641, $M$11:$M$2510))</f>
        <v/>
      </c>
      <c r="T1641" s="21" t="str">
        <f t="array" ref="T1641">IF(OR($L1641="", $M1641=""), "", MAX(IF($L$11:$L$2510=$L1641, $M$11:$M$2510)))</f>
        <v/>
      </c>
      <c r="U1641" s="97"/>
      <c r="W1641" s="26" t="str">
        <f t="shared" si="278"/>
        <v/>
      </c>
      <c r="X1641" s="26" t="str">
        <f t="shared" si="279"/>
        <v/>
      </c>
      <c r="Z1641" s="48" t="str">
        <f>IFERROR(INDEX('Standard Runs'!$E$11:$E$65, MATCH($L1641, 'Standard Runs'!$D$11:$D$65, 0)), "")</f>
        <v/>
      </c>
      <c r="AB1641" s="26" t="str">
        <f t="shared" si="280"/>
        <v/>
      </c>
      <c r="AC1641" s="26" t="str">
        <f t="shared" si="281"/>
        <v/>
      </c>
      <c r="AE1641" s="26" t="str">
        <f t="shared" si="282"/>
        <v/>
      </c>
      <c r="AG1641" s="26" t="str">
        <f>IF($D1641="", "", COUNTIF($D$11:$D$2510, "&gt;"&amp;$D1641)+1+COUNTIF($D$11:$D1641, $D1641)-1)</f>
        <v/>
      </c>
      <c r="AH1641" s="92" t="str">
        <f t="shared" si="283"/>
        <v/>
      </c>
      <c r="AJ1641" s="26" t="str">
        <f t="shared" si="284"/>
        <v/>
      </c>
      <c r="AK1641" s="26" t="str">
        <f t="shared" si="285"/>
        <v/>
      </c>
    </row>
    <row r="1642" spans="1:37" x14ac:dyDescent="0.25">
      <c r="A1642" s="97"/>
      <c r="B1642" s="26" t="str">
        <f t="shared" si="275"/>
        <v/>
      </c>
      <c r="C1642" s="97"/>
      <c r="D1642" s="123"/>
      <c r="E1642" s="124"/>
      <c r="F1642" s="125"/>
      <c r="G1642" s="97"/>
      <c r="H1642" s="24" t="str">
        <f>IF($E1642="", "", IFERROR(ROUND($E1642*INDEX('Intro &amp; Setup'!$BY$8:$BY$9, MATCH($E$8, 'Intro &amp; Setup'!$BX$8:$BX$9, 0)), 2), ""))</f>
        <v/>
      </c>
      <c r="I1642" s="18" t="str">
        <f>IF(OR($E1642="", $F1642=""), "", IF($E$8='Intro &amp; Setup'!$BX$9, $F1642/$E1642, IF($H$8='Intro &amp; Setup'!$BX$9, $F1642/$H1642, "")))</f>
        <v/>
      </c>
      <c r="J1642" s="21" t="str">
        <f>IF(OR($E1642="", $F1642=""), "", IF($E$8='Intro &amp; Setup'!$BX$8, $F1642/$E1642, IF($H$8='Intro &amp; Setup'!$BX$8, $F1642/$H1642, "")))</f>
        <v/>
      </c>
      <c r="K1642" s="97"/>
      <c r="L1642" s="42" t="str">
        <f t="array" ref="L1642">IF($W1642="", "", IFERROR(INDEX('Standard Runs'!$D$11:$D$65, MATCH(1, ('Standard Runs'!$F$11:$F$65&lt;=E1642)*('Standard Runs'!$G$11:$G$65&gt;=E1642), 0)), ""))</f>
        <v/>
      </c>
      <c r="M1642" s="45" t="str">
        <f t="shared" si="276"/>
        <v/>
      </c>
      <c r="N1642" s="97"/>
      <c r="O1642" s="52" t="str">
        <f t="shared" si="277"/>
        <v/>
      </c>
      <c r="P1642" s="53" t="str">
        <f>IF(OR($L1642="", $M1642=""), "", COUNTIFS($L$11:$L$2510, $L1642, $M$11:$M$2510, "&lt;"&amp;$M1642)+1+COUNTIFS($L$11:$L1642, $L1642, $M$11:$M1642, $M1642)-1)</f>
        <v/>
      </c>
      <c r="Q1642" s="97"/>
      <c r="R1642" s="57" t="str">
        <f t="array" ref="R1642">IF(OR($L1642="", $M1642=""), "", MIN(IF($L$11:$L$2510=$L1642, $M$11:$M$2510)))</f>
        <v/>
      </c>
      <c r="S1642" s="18" t="str">
        <f t="array" ref="S1642">IF(OR($L1642="", $M1642=""), "", AVERAGEIF($L$11:$L$2510, $L1642, $M$11:$M$2510))</f>
        <v/>
      </c>
      <c r="T1642" s="21" t="str">
        <f t="array" ref="T1642">IF(OR($L1642="", $M1642=""), "", MAX(IF($L$11:$L$2510=$L1642, $M$11:$M$2510)))</f>
        <v/>
      </c>
      <c r="U1642" s="97"/>
      <c r="W1642" s="26" t="str">
        <f t="shared" si="278"/>
        <v/>
      </c>
      <c r="X1642" s="26" t="str">
        <f t="shared" si="279"/>
        <v/>
      </c>
      <c r="Z1642" s="48" t="str">
        <f>IFERROR(INDEX('Standard Runs'!$E$11:$E$65, MATCH($L1642, 'Standard Runs'!$D$11:$D$65, 0)), "")</f>
        <v/>
      </c>
      <c r="AB1642" s="26" t="str">
        <f t="shared" si="280"/>
        <v/>
      </c>
      <c r="AC1642" s="26" t="str">
        <f t="shared" si="281"/>
        <v/>
      </c>
      <c r="AE1642" s="26" t="str">
        <f t="shared" si="282"/>
        <v/>
      </c>
      <c r="AG1642" s="26" t="str">
        <f>IF($D1642="", "", COUNTIF($D$11:$D$2510, "&gt;"&amp;$D1642)+1+COUNTIF($D$11:$D1642, $D1642)-1)</f>
        <v/>
      </c>
      <c r="AH1642" s="92" t="str">
        <f t="shared" si="283"/>
        <v/>
      </c>
      <c r="AJ1642" s="26" t="str">
        <f t="shared" si="284"/>
        <v/>
      </c>
      <c r="AK1642" s="26" t="str">
        <f t="shared" si="285"/>
        <v/>
      </c>
    </row>
    <row r="1643" spans="1:37" x14ac:dyDescent="0.25">
      <c r="A1643" s="97"/>
      <c r="B1643" s="26" t="str">
        <f t="shared" si="275"/>
        <v/>
      </c>
      <c r="C1643" s="97"/>
      <c r="D1643" s="123"/>
      <c r="E1643" s="124"/>
      <c r="F1643" s="125"/>
      <c r="G1643" s="97"/>
      <c r="H1643" s="24" t="str">
        <f>IF($E1643="", "", IFERROR(ROUND($E1643*INDEX('Intro &amp; Setup'!$BY$8:$BY$9, MATCH($E$8, 'Intro &amp; Setup'!$BX$8:$BX$9, 0)), 2), ""))</f>
        <v/>
      </c>
      <c r="I1643" s="18" t="str">
        <f>IF(OR($E1643="", $F1643=""), "", IF($E$8='Intro &amp; Setup'!$BX$9, $F1643/$E1643, IF($H$8='Intro &amp; Setup'!$BX$9, $F1643/$H1643, "")))</f>
        <v/>
      </c>
      <c r="J1643" s="21" t="str">
        <f>IF(OR($E1643="", $F1643=""), "", IF($E$8='Intro &amp; Setup'!$BX$8, $F1643/$E1643, IF($H$8='Intro &amp; Setup'!$BX$8, $F1643/$H1643, "")))</f>
        <v/>
      </c>
      <c r="K1643" s="97"/>
      <c r="L1643" s="42" t="str">
        <f t="array" ref="L1643">IF($W1643="", "", IFERROR(INDEX('Standard Runs'!$D$11:$D$65, MATCH(1, ('Standard Runs'!$F$11:$F$65&lt;=E1643)*('Standard Runs'!$G$11:$G$65&gt;=E1643), 0)), ""))</f>
        <v/>
      </c>
      <c r="M1643" s="45" t="str">
        <f t="shared" si="276"/>
        <v/>
      </c>
      <c r="N1643" s="97"/>
      <c r="O1643" s="52" t="str">
        <f t="shared" si="277"/>
        <v/>
      </c>
      <c r="P1643" s="53" t="str">
        <f>IF(OR($L1643="", $M1643=""), "", COUNTIFS($L$11:$L$2510, $L1643, $M$11:$M$2510, "&lt;"&amp;$M1643)+1+COUNTIFS($L$11:$L1643, $L1643, $M$11:$M1643, $M1643)-1)</f>
        <v/>
      </c>
      <c r="Q1643" s="97"/>
      <c r="R1643" s="57" t="str">
        <f t="array" ref="R1643">IF(OR($L1643="", $M1643=""), "", MIN(IF($L$11:$L$2510=$L1643, $M$11:$M$2510)))</f>
        <v/>
      </c>
      <c r="S1643" s="18" t="str">
        <f t="array" ref="S1643">IF(OR($L1643="", $M1643=""), "", AVERAGEIF($L$11:$L$2510, $L1643, $M$11:$M$2510))</f>
        <v/>
      </c>
      <c r="T1643" s="21" t="str">
        <f t="array" ref="T1643">IF(OR($L1643="", $M1643=""), "", MAX(IF($L$11:$L$2510=$L1643, $M$11:$M$2510)))</f>
        <v/>
      </c>
      <c r="U1643" s="97"/>
      <c r="W1643" s="26" t="str">
        <f t="shared" si="278"/>
        <v/>
      </c>
      <c r="X1643" s="26" t="str">
        <f t="shared" si="279"/>
        <v/>
      </c>
      <c r="Z1643" s="48" t="str">
        <f>IFERROR(INDEX('Standard Runs'!$E$11:$E$65, MATCH($L1643, 'Standard Runs'!$D$11:$D$65, 0)), "")</f>
        <v/>
      </c>
      <c r="AB1643" s="26" t="str">
        <f t="shared" si="280"/>
        <v/>
      </c>
      <c r="AC1643" s="26" t="str">
        <f t="shared" si="281"/>
        <v/>
      </c>
      <c r="AE1643" s="26" t="str">
        <f t="shared" si="282"/>
        <v/>
      </c>
      <c r="AG1643" s="26" t="str">
        <f>IF($D1643="", "", COUNTIF($D$11:$D$2510, "&gt;"&amp;$D1643)+1+COUNTIF($D$11:$D1643, $D1643)-1)</f>
        <v/>
      </c>
      <c r="AH1643" s="92" t="str">
        <f t="shared" si="283"/>
        <v/>
      </c>
      <c r="AJ1643" s="26" t="str">
        <f t="shared" si="284"/>
        <v/>
      </c>
      <c r="AK1643" s="26" t="str">
        <f t="shared" si="285"/>
        <v/>
      </c>
    </row>
    <row r="1644" spans="1:37" x14ac:dyDescent="0.25">
      <c r="A1644" s="97"/>
      <c r="B1644" s="26" t="str">
        <f t="shared" si="275"/>
        <v/>
      </c>
      <c r="C1644" s="97"/>
      <c r="D1644" s="123"/>
      <c r="E1644" s="124"/>
      <c r="F1644" s="125"/>
      <c r="G1644" s="97"/>
      <c r="H1644" s="24" t="str">
        <f>IF($E1644="", "", IFERROR(ROUND($E1644*INDEX('Intro &amp; Setup'!$BY$8:$BY$9, MATCH($E$8, 'Intro &amp; Setup'!$BX$8:$BX$9, 0)), 2), ""))</f>
        <v/>
      </c>
      <c r="I1644" s="18" t="str">
        <f>IF(OR($E1644="", $F1644=""), "", IF($E$8='Intro &amp; Setup'!$BX$9, $F1644/$E1644, IF($H$8='Intro &amp; Setup'!$BX$9, $F1644/$H1644, "")))</f>
        <v/>
      </c>
      <c r="J1644" s="21" t="str">
        <f>IF(OR($E1644="", $F1644=""), "", IF($E$8='Intro &amp; Setup'!$BX$8, $F1644/$E1644, IF($H$8='Intro &amp; Setup'!$BX$8, $F1644/$H1644, "")))</f>
        <v/>
      </c>
      <c r="K1644" s="97"/>
      <c r="L1644" s="42" t="str">
        <f t="array" ref="L1644">IF($W1644="", "", IFERROR(INDEX('Standard Runs'!$D$11:$D$65, MATCH(1, ('Standard Runs'!$F$11:$F$65&lt;=E1644)*('Standard Runs'!$G$11:$G$65&gt;=E1644), 0)), ""))</f>
        <v/>
      </c>
      <c r="M1644" s="45" t="str">
        <f t="shared" si="276"/>
        <v/>
      </c>
      <c r="N1644" s="97"/>
      <c r="O1644" s="52" t="str">
        <f t="shared" si="277"/>
        <v/>
      </c>
      <c r="P1644" s="53" t="str">
        <f>IF(OR($L1644="", $M1644=""), "", COUNTIFS($L$11:$L$2510, $L1644, $M$11:$M$2510, "&lt;"&amp;$M1644)+1+COUNTIFS($L$11:$L1644, $L1644, $M$11:$M1644, $M1644)-1)</f>
        <v/>
      </c>
      <c r="Q1644" s="97"/>
      <c r="R1644" s="57" t="str">
        <f t="array" ref="R1644">IF(OR($L1644="", $M1644=""), "", MIN(IF($L$11:$L$2510=$L1644, $M$11:$M$2510)))</f>
        <v/>
      </c>
      <c r="S1644" s="18" t="str">
        <f t="array" ref="S1644">IF(OR($L1644="", $M1644=""), "", AVERAGEIF($L$11:$L$2510, $L1644, $M$11:$M$2510))</f>
        <v/>
      </c>
      <c r="T1644" s="21" t="str">
        <f t="array" ref="T1644">IF(OR($L1644="", $M1644=""), "", MAX(IF($L$11:$L$2510=$L1644, $M$11:$M$2510)))</f>
        <v/>
      </c>
      <c r="U1644" s="97"/>
      <c r="W1644" s="26" t="str">
        <f t="shared" si="278"/>
        <v/>
      </c>
      <c r="X1644" s="26" t="str">
        <f t="shared" si="279"/>
        <v/>
      </c>
      <c r="Z1644" s="48" t="str">
        <f>IFERROR(INDEX('Standard Runs'!$E$11:$E$65, MATCH($L1644, 'Standard Runs'!$D$11:$D$65, 0)), "")</f>
        <v/>
      </c>
      <c r="AB1644" s="26" t="str">
        <f t="shared" si="280"/>
        <v/>
      </c>
      <c r="AC1644" s="26" t="str">
        <f t="shared" si="281"/>
        <v/>
      </c>
      <c r="AE1644" s="26" t="str">
        <f t="shared" si="282"/>
        <v/>
      </c>
      <c r="AG1644" s="26" t="str">
        <f>IF($D1644="", "", COUNTIF($D$11:$D$2510, "&gt;"&amp;$D1644)+1+COUNTIF($D$11:$D1644, $D1644)-1)</f>
        <v/>
      </c>
      <c r="AH1644" s="92" t="str">
        <f t="shared" si="283"/>
        <v/>
      </c>
      <c r="AJ1644" s="26" t="str">
        <f t="shared" si="284"/>
        <v/>
      </c>
      <c r="AK1644" s="26" t="str">
        <f t="shared" si="285"/>
        <v/>
      </c>
    </row>
    <row r="1645" spans="1:37" x14ac:dyDescent="0.25">
      <c r="A1645" s="97"/>
      <c r="B1645" s="26" t="str">
        <f t="shared" si="275"/>
        <v/>
      </c>
      <c r="C1645" s="97"/>
      <c r="D1645" s="123"/>
      <c r="E1645" s="124"/>
      <c r="F1645" s="125"/>
      <c r="G1645" s="97"/>
      <c r="H1645" s="24" t="str">
        <f>IF($E1645="", "", IFERROR(ROUND($E1645*INDEX('Intro &amp; Setup'!$BY$8:$BY$9, MATCH($E$8, 'Intro &amp; Setup'!$BX$8:$BX$9, 0)), 2), ""))</f>
        <v/>
      </c>
      <c r="I1645" s="18" t="str">
        <f>IF(OR($E1645="", $F1645=""), "", IF($E$8='Intro &amp; Setup'!$BX$9, $F1645/$E1645, IF($H$8='Intro &amp; Setup'!$BX$9, $F1645/$H1645, "")))</f>
        <v/>
      </c>
      <c r="J1645" s="21" t="str">
        <f>IF(OR($E1645="", $F1645=""), "", IF($E$8='Intro &amp; Setup'!$BX$8, $F1645/$E1645, IF($H$8='Intro &amp; Setup'!$BX$8, $F1645/$H1645, "")))</f>
        <v/>
      </c>
      <c r="K1645" s="97"/>
      <c r="L1645" s="42" t="str">
        <f t="array" ref="L1645">IF($W1645="", "", IFERROR(INDEX('Standard Runs'!$D$11:$D$65, MATCH(1, ('Standard Runs'!$F$11:$F$65&lt;=E1645)*('Standard Runs'!$G$11:$G$65&gt;=E1645), 0)), ""))</f>
        <v/>
      </c>
      <c r="M1645" s="45" t="str">
        <f t="shared" si="276"/>
        <v/>
      </c>
      <c r="N1645" s="97"/>
      <c r="O1645" s="52" t="str">
        <f t="shared" si="277"/>
        <v/>
      </c>
      <c r="P1645" s="53" t="str">
        <f>IF(OR($L1645="", $M1645=""), "", COUNTIFS($L$11:$L$2510, $L1645, $M$11:$M$2510, "&lt;"&amp;$M1645)+1+COUNTIFS($L$11:$L1645, $L1645, $M$11:$M1645, $M1645)-1)</f>
        <v/>
      </c>
      <c r="Q1645" s="97"/>
      <c r="R1645" s="57" t="str">
        <f t="array" ref="R1645">IF(OR($L1645="", $M1645=""), "", MIN(IF($L$11:$L$2510=$L1645, $M$11:$M$2510)))</f>
        <v/>
      </c>
      <c r="S1645" s="18" t="str">
        <f t="array" ref="S1645">IF(OR($L1645="", $M1645=""), "", AVERAGEIF($L$11:$L$2510, $L1645, $M$11:$M$2510))</f>
        <v/>
      </c>
      <c r="T1645" s="21" t="str">
        <f t="array" ref="T1645">IF(OR($L1645="", $M1645=""), "", MAX(IF($L$11:$L$2510=$L1645, $M$11:$M$2510)))</f>
        <v/>
      </c>
      <c r="U1645" s="97"/>
      <c r="W1645" s="26" t="str">
        <f t="shared" si="278"/>
        <v/>
      </c>
      <c r="X1645" s="26" t="str">
        <f t="shared" si="279"/>
        <v/>
      </c>
      <c r="Z1645" s="48" t="str">
        <f>IFERROR(INDEX('Standard Runs'!$E$11:$E$65, MATCH($L1645, 'Standard Runs'!$D$11:$D$65, 0)), "")</f>
        <v/>
      </c>
      <c r="AB1645" s="26" t="str">
        <f t="shared" si="280"/>
        <v/>
      </c>
      <c r="AC1645" s="26" t="str">
        <f t="shared" si="281"/>
        <v/>
      </c>
      <c r="AE1645" s="26" t="str">
        <f t="shared" si="282"/>
        <v/>
      </c>
      <c r="AG1645" s="26" t="str">
        <f>IF($D1645="", "", COUNTIF($D$11:$D$2510, "&gt;"&amp;$D1645)+1+COUNTIF($D$11:$D1645, $D1645)-1)</f>
        <v/>
      </c>
      <c r="AH1645" s="92" t="str">
        <f t="shared" si="283"/>
        <v/>
      </c>
      <c r="AJ1645" s="26" t="str">
        <f t="shared" si="284"/>
        <v/>
      </c>
      <c r="AK1645" s="26" t="str">
        <f t="shared" si="285"/>
        <v/>
      </c>
    </row>
    <row r="1646" spans="1:37" x14ac:dyDescent="0.25">
      <c r="A1646" s="97"/>
      <c r="B1646" s="26" t="str">
        <f t="shared" si="275"/>
        <v/>
      </c>
      <c r="C1646" s="97"/>
      <c r="D1646" s="123"/>
      <c r="E1646" s="124"/>
      <c r="F1646" s="125"/>
      <c r="G1646" s="97"/>
      <c r="H1646" s="24" t="str">
        <f>IF($E1646="", "", IFERROR(ROUND($E1646*INDEX('Intro &amp; Setup'!$BY$8:$BY$9, MATCH($E$8, 'Intro &amp; Setup'!$BX$8:$BX$9, 0)), 2), ""))</f>
        <v/>
      </c>
      <c r="I1646" s="18" t="str">
        <f>IF(OR($E1646="", $F1646=""), "", IF($E$8='Intro &amp; Setup'!$BX$9, $F1646/$E1646, IF($H$8='Intro &amp; Setup'!$BX$9, $F1646/$H1646, "")))</f>
        <v/>
      </c>
      <c r="J1646" s="21" t="str">
        <f>IF(OR($E1646="", $F1646=""), "", IF($E$8='Intro &amp; Setup'!$BX$8, $F1646/$E1646, IF($H$8='Intro &amp; Setup'!$BX$8, $F1646/$H1646, "")))</f>
        <v/>
      </c>
      <c r="K1646" s="97"/>
      <c r="L1646" s="42" t="str">
        <f t="array" ref="L1646">IF($W1646="", "", IFERROR(INDEX('Standard Runs'!$D$11:$D$65, MATCH(1, ('Standard Runs'!$F$11:$F$65&lt;=E1646)*('Standard Runs'!$G$11:$G$65&gt;=E1646), 0)), ""))</f>
        <v/>
      </c>
      <c r="M1646" s="45" t="str">
        <f t="shared" si="276"/>
        <v/>
      </c>
      <c r="N1646" s="97"/>
      <c r="O1646" s="52" t="str">
        <f t="shared" si="277"/>
        <v/>
      </c>
      <c r="P1646" s="53" t="str">
        <f>IF(OR($L1646="", $M1646=""), "", COUNTIFS($L$11:$L$2510, $L1646, $M$11:$M$2510, "&lt;"&amp;$M1646)+1+COUNTIFS($L$11:$L1646, $L1646, $M$11:$M1646, $M1646)-1)</f>
        <v/>
      </c>
      <c r="Q1646" s="97"/>
      <c r="R1646" s="57" t="str">
        <f t="array" ref="R1646">IF(OR($L1646="", $M1646=""), "", MIN(IF($L$11:$L$2510=$L1646, $M$11:$M$2510)))</f>
        <v/>
      </c>
      <c r="S1646" s="18" t="str">
        <f t="array" ref="S1646">IF(OR($L1646="", $M1646=""), "", AVERAGEIF($L$11:$L$2510, $L1646, $M$11:$M$2510))</f>
        <v/>
      </c>
      <c r="T1646" s="21" t="str">
        <f t="array" ref="T1646">IF(OR($L1646="", $M1646=""), "", MAX(IF($L$11:$L$2510=$L1646, $M$11:$M$2510)))</f>
        <v/>
      </c>
      <c r="U1646" s="97"/>
      <c r="W1646" s="26" t="str">
        <f t="shared" si="278"/>
        <v/>
      </c>
      <c r="X1646" s="26" t="str">
        <f t="shared" si="279"/>
        <v/>
      </c>
      <c r="Z1646" s="48" t="str">
        <f>IFERROR(INDEX('Standard Runs'!$E$11:$E$65, MATCH($L1646, 'Standard Runs'!$D$11:$D$65, 0)), "")</f>
        <v/>
      </c>
      <c r="AB1646" s="26" t="str">
        <f t="shared" si="280"/>
        <v/>
      </c>
      <c r="AC1646" s="26" t="str">
        <f t="shared" si="281"/>
        <v/>
      </c>
      <c r="AE1646" s="26" t="str">
        <f t="shared" si="282"/>
        <v/>
      </c>
      <c r="AG1646" s="26" t="str">
        <f>IF($D1646="", "", COUNTIF($D$11:$D$2510, "&gt;"&amp;$D1646)+1+COUNTIF($D$11:$D1646, $D1646)-1)</f>
        <v/>
      </c>
      <c r="AH1646" s="92" t="str">
        <f t="shared" si="283"/>
        <v/>
      </c>
      <c r="AJ1646" s="26" t="str">
        <f t="shared" si="284"/>
        <v/>
      </c>
      <c r="AK1646" s="26" t="str">
        <f t="shared" si="285"/>
        <v/>
      </c>
    </row>
    <row r="1647" spans="1:37" x14ac:dyDescent="0.25">
      <c r="A1647" s="97"/>
      <c r="B1647" s="26" t="str">
        <f t="shared" si="275"/>
        <v/>
      </c>
      <c r="C1647" s="97"/>
      <c r="D1647" s="123"/>
      <c r="E1647" s="124"/>
      <c r="F1647" s="125"/>
      <c r="G1647" s="97"/>
      <c r="H1647" s="24" t="str">
        <f>IF($E1647="", "", IFERROR(ROUND($E1647*INDEX('Intro &amp; Setup'!$BY$8:$BY$9, MATCH($E$8, 'Intro &amp; Setup'!$BX$8:$BX$9, 0)), 2), ""))</f>
        <v/>
      </c>
      <c r="I1647" s="18" t="str">
        <f>IF(OR($E1647="", $F1647=""), "", IF($E$8='Intro &amp; Setup'!$BX$9, $F1647/$E1647, IF($H$8='Intro &amp; Setup'!$BX$9, $F1647/$H1647, "")))</f>
        <v/>
      </c>
      <c r="J1647" s="21" t="str">
        <f>IF(OR($E1647="", $F1647=""), "", IF($E$8='Intro &amp; Setup'!$BX$8, $F1647/$E1647, IF($H$8='Intro &amp; Setup'!$BX$8, $F1647/$H1647, "")))</f>
        <v/>
      </c>
      <c r="K1647" s="97"/>
      <c r="L1647" s="42" t="str">
        <f t="array" ref="L1647">IF($W1647="", "", IFERROR(INDEX('Standard Runs'!$D$11:$D$65, MATCH(1, ('Standard Runs'!$F$11:$F$65&lt;=E1647)*('Standard Runs'!$G$11:$G$65&gt;=E1647), 0)), ""))</f>
        <v/>
      </c>
      <c r="M1647" s="45" t="str">
        <f t="shared" si="276"/>
        <v/>
      </c>
      <c r="N1647" s="97"/>
      <c r="O1647" s="52" t="str">
        <f t="shared" si="277"/>
        <v/>
      </c>
      <c r="P1647" s="53" t="str">
        <f>IF(OR($L1647="", $M1647=""), "", COUNTIFS($L$11:$L$2510, $L1647, $M$11:$M$2510, "&lt;"&amp;$M1647)+1+COUNTIFS($L$11:$L1647, $L1647, $M$11:$M1647, $M1647)-1)</f>
        <v/>
      </c>
      <c r="Q1647" s="97"/>
      <c r="R1647" s="57" t="str">
        <f t="array" ref="R1647">IF(OR($L1647="", $M1647=""), "", MIN(IF($L$11:$L$2510=$L1647, $M$11:$M$2510)))</f>
        <v/>
      </c>
      <c r="S1647" s="18" t="str">
        <f t="array" ref="S1647">IF(OR($L1647="", $M1647=""), "", AVERAGEIF($L$11:$L$2510, $L1647, $M$11:$M$2510))</f>
        <v/>
      </c>
      <c r="T1647" s="21" t="str">
        <f t="array" ref="T1647">IF(OR($L1647="", $M1647=""), "", MAX(IF($L$11:$L$2510=$L1647, $M$11:$M$2510)))</f>
        <v/>
      </c>
      <c r="U1647" s="97"/>
      <c r="W1647" s="26" t="str">
        <f t="shared" si="278"/>
        <v/>
      </c>
      <c r="X1647" s="26" t="str">
        <f t="shared" si="279"/>
        <v/>
      </c>
      <c r="Z1647" s="48" t="str">
        <f>IFERROR(INDEX('Standard Runs'!$E$11:$E$65, MATCH($L1647, 'Standard Runs'!$D$11:$D$65, 0)), "")</f>
        <v/>
      </c>
      <c r="AB1647" s="26" t="str">
        <f t="shared" si="280"/>
        <v/>
      </c>
      <c r="AC1647" s="26" t="str">
        <f t="shared" si="281"/>
        <v/>
      </c>
      <c r="AE1647" s="26" t="str">
        <f t="shared" si="282"/>
        <v/>
      </c>
      <c r="AG1647" s="26" t="str">
        <f>IF($D1647="", "", COUNTIF($D$11:$D$2510, "&gt;"&amp;$D1647)+1+COUNTIF($D$11:$D1647, $D1647)-1)</f>
        <v/>
      </c>
      <c r="AH1647" s="92" t="str">
        <f t="shared" si="283"/>
        <v/>
      </c>
      <c r="AJ1647" s="26" t="str">
        <f t="shared" si="284"/>
        <v/>
      </c>
      <c r="AK1647" s="26" t="str">
        <f t="shared" si="285"/>
        <v/>
      </c>
    </row>
    <row r="1648" spans="1:37" x14ac:dyDescent="0.25">
      <c r="A1648" s="97"/>
      <c r="B1648" s="26" t="str">
        <f t="shared" si="275"/>
        <v/>
      </c>
      <c r="C1648" s="97"/>
      <c r="D1648" s="123"/>
      <c r="E1648" s="124"/>
      <c r="F1648" s="125"/>
      <c r="G1648" s="97"/>
      <c r="H1648" s="24" t="str">
        <f>IF($E1648="", "", IFERROR(ROUND($E1648*INDEX('Intro &amp; Setup'!$BY$8:$BY$9, MATCH($E$8, 'Intro &amp; Setup'!$BX$8:$BX$9, 0)), 2), ""))</f>
        <v/>
      </c>
      <c r="I1648" s="18" t="str">
        <f>IF(OR($E1648="", $F1648=""), "", IF($E$8='Intro &amp; Setup'!$BX$9, $F1648/$E1648, IF($H$8='Intro &amp; Setup'!$BX$9, $F1648/$H1648, "")))</f>
        <v/>
      </c>
      <c r="J1648" s="21" t="str">
        <f>IF(OR($E1648="", $F1648=""), "", IF($E$8='Intro &amp; Setup'!$BX$8, $F1648/$E1648, IF($H$8='Intro &amp; Setup'!$BX$8, $F1648/$H1648, "")))</f>
        <v/>
      </c>
      <c r="K1648" s="97"/>
      <c r="L1648" s="42" t="str">
        <f t="array" ref="L1648">IF($W1648="", "", IFERROR(INDEX('Standard Runs'!$D$11:$D$65, MATCH(1, ('Standard Runs'!$F$11:$F$65&lt;=E1648)*('Standard Runs'!$G$11:$G$65&gt;=E1648), 0)), ""))</f>
        <v/>
      </c>
      <c r="M1648" s="45" t="str">
        <f t="shared" si="276"/>
        <v/>
      </c>
      <c r="N1648" s="97"/>
      <c r="O1648" s="52" t="str">
        <f t="shared" si="277"/>
        <v/>
      </c>
      <c r="P1648" s="53" t="str">
        <f>IF(OR($L1648="", $M1648=""), "", COUNTIFS($L$11:$L$2510, $L1648, $M$11:$M$2510, "&lt;"&amp;$M1648)+1+COUNTIFS($L$11:$L1648, $L1648, $M$11:$M1648, $M1648)-1)</f>
        <v/>
      </c>
      <c r="Q1648" s="97"/>
      <c r="R1648" s="57" t="str">
        <f t="array" ref="R1648">IF(OR($L1648="", $M1648=""), "", MIN(IF($L$11:$L$2510=$L1648, $M$11:$M$2510)))</f>
        <v/>
      </c>
      <c r="S1648" s="18" t="str">
        <f t="array" ref="S1648">IF(OR($L1648="", $M1648=""), "", AVERAGEIF($L$11:$L$2510, $L1648, $M$11:$M$2510))</f>
        <v/>
      </c>
      <c r="T1648" s="21" t="str">
        <f t="array" ref="T1648">IF(OR($L1648="", $M1648=""), "", MAX(IF($L$11:$L$2510=$L1648, $M$11:$M$2510)))</f>
        <v/>
      </c>
      <c r="U1648" s="97"/>
      <c r="W1648" s="26" t="str">
        <f t="shared" si="278"/>
        <v/>
      </c>
      <c r="X1648" s="26" t="str">
        <f t="shared" si="279"/>
        <v/>
      </c>
      <c r="Z1648" s="48" t="str">
        <f>IFERROR(INDEX('Standard Runs'!$E$11:$E$65, MATCH($L1648, 'Standard Runs'!$D$11:$D$65, 0)), "")</f>
        <v/>
      </c>
      <c r="AB1648" s="26" t="str">
        <f t="shared" si="280"/>
        <v/>
      </c>
      <c r="AC1648" s="26" t="str">
        <f t="shared" si="281"/>
        <v/>
      </c>
      <c r="AE1648" s="26" t="str">
        <f t="shared" si="282"/>
        <v/>
      </c>
      <c r="AG1648" s="26" t="str">
        <f>IF($D1648="", "", COUNTIF($D$11:$D$2510, "&gt;"&amp;$D1648)+1+COUNTIF($D$11:$D1648, $D1648)-1)</f>
        <v/>
      </c>
      <c r="AH1648" s="92" t="str">
        <f t="shared" si="283"/>
        <v/>
      </c>
      <c r="AJ1648" s="26" t="str">
        <f t="shared" si="284"/>
        <v/>
      </c>
      <c r="AK1648" s="26" t="str">
        <f t="shared" si="285"/>
        <v/>
      </c>
    </row>
    <row r="1649" spans="1:37" x14ac:dyDescent="0.25">
      <c r="A1649" s="97"/>
      <c r="B1649" s="26" t="str">
        <f t="shared" si="275"/>
        <v/>
      </c>
      <c r="C1649" s="97"/>
      <c r="D1649" s="123"/>
      <c r="E1649" s="124"/>
      <c r="F1649" s="125"/>
      <c r="G1649" s="97"/>
      <c r="H1649" s="24" t="str">
        <f>IF($E1649="", "", IFERROR(ROUND($E1649*INDEX('Intro &amp; Setup'!$BY$8:$BY$9, MATCH($E$8, 'Intro &amp; Setup'!$BX$8:$BX$9, 0)), 2), ""))</f>
        <v/>
      </c>
      <c r="I1649" s="18" t="str">
        <f>IF(OR($E1649="", $F1649=""), "", IF($E$8='Intro &amp; Setup'!$BX$9, $F1649/$E1649, IF($H$8='Intro &amp; Setup'!$BX$9, $F1649/$H1649, "")))</f>
        <v/>
      </c>
      <c r="J1649" s="21" t="str">
        <f>IF(OR($E1649="", $F1649=""), "", IF($E$8='Intro &amp; Setup'!$BX$8, $F1649/$E1649, IF($H$8='Intro &amp; Setup'!$BX$8, $F1649/$H1649, "")))</f>
        <v/>
      </c>
      <c r="K1649" s="97"/>
      <c r="L1649" s="42" t="str">
        <f t="array" ref="L1649">IF($W1649="", "", IFERROR(INDEX('Standard Runs'!$D$11:$D$65, MATCH(1, ('Standard Runs'!$F$11:$F$65&lt;=E1649)*('Standard Runs'!$G$11:$G$65&gt;=E1649), 0)), ""))</f>
        <v/>
      </c>
      <c r="M1649" s="45" t="str">
        <f t="shared" si="276"/>
        <v/>
      </c>
      <c r="N1649" s="97"/>
      <c r="O1649" s="52" t="str">
        <f t="shared" si="277"/>
        <v/>
      </c>
      <c r="P1649" s="53" t="str">
        <f>IF(OR($L1649="", $M1649=""), "", COUNTIFS($L$11:$L$2510, $L1649, $M$11:$M$2510, "&lt;"&amp;$M1649)+1+COUNTIFS($L$11:$L1649, $L1649, $M$11:$M1649, $M1649)-1)</f>
        <v/>
      </c>
      <c r="Q1649" s="97"/>
      <c r="R1649" s="57" t="str">
        <f t="array" ref="R1649">IF(OR($L1649="", $M1649=""), "", MIN(IF($L$11:$L$2510=$L1649, $M$11:$M$2510)))</f>
        <v/>
      </c>
      <c r="S1649" s="18" t="str">
        <f t="array" ref="S1649">IF(OR($L1649="", $M1649=""), "", AVERAGEIF($L$11:$L$2510, $L1649, $M$11:$M$2510))</f>
        <v/>
      </c>
      <c r="T1649" s="21" t="str">
        <f t="array" ref="T1649">IF(OR($L1649="", $M1649=""), "", MAX(IF($L$11:$L$2510=$L1649, $M$11:$M$2510)))</f>
        <v/>
      </c>
      <c r="U1649" s="97"/>
      <c r="W1649" s="26" t="str">
        <f t="shared" si="278"/>
        <v/>
      </c>
      <c r="X1649" s="26" t="str">
        <f t="shared" si="279"/>
        <v/>
      </c>
      <c r="Z1649" s="48" t="str">
        <f>IFERROR(INDEX('Standard Runs'!$E$11:$E$65, MATCH($L1649, 'Standard Runs'!$D$11:$D$65, 0)), "")</f>
        <v/>
      </c>
      <c r="AB1649" s="26" t="str">
        <f t="shared" si="280"/>
        <v/>
      </c>
      <c r="AC1649" s="26" t="str">
        <f t="shared" si="281"/>
        <v/>
      </c>
      <c r="AE1649" s="26" t="str">
        <f t="shared" si="282"/>
        <v/>
      </c>
      <c r="AG1649" s="26" t="str">
        <f>IF($D1649="", "", COUNTIF($D$11:$D$2510, "&gt;"&amp;$D1649)+1+COUNTIF($D$11:$D1649, $D1649)-1)</f>
        <v/>
      </c>
      <c r="AH1649" s="92" t="str">
        <f t="shared" si="283"/>
        <v/>
      </c>
      <c r="AJ1649" s="26" t="str">
        <f t="shared" si="284"/>
        <v/>
      </c>
      <c r="AK1649" s="26" t="str">
        <f t="shared" si="285"/>
        <v/>
      </c>
    </row>
    <row r="1650" spans="1:37" x14ac:dyDescent="0.25">
      <c r="A1650" s="97"/>
      <c r="B1650" s="26" t="str">
        <f t="shared" si="275"/>
        <v/>
      </c>
      <c r="C1650" s="97"/>
      <c r="D1650" s="123"/>
      <c r="E1650" s="124"/>
      <c r="F1650" s="125"/>
      <c r="G1650" s="97"/>
      <c r="H1650" s="24" t="str">
        <f>IF($E1650="", "", IFERROR(ROUND($E1650*INDEX('Intro &amp; Setup'!$BY$8:$BY$9, MATCH($E$8, 'Intro &amp; Setup'!$BX$8:$BX$9, 0)), 2), ""))</f>
        <v/>
      </c>
      <c r="I1650" s="18" t="str">
        <f>IF(OR($E1650="", $F1650=""), "", IF($E$8='Intro &amp; Setup'!$BX$9, $F1650/$E1650, IF($H$8='Intro &amp; Setup'!$BX$9, $F1650/$H1650, "")))</f>
        <v/>
      </c>
      <c r="J1650" s="21" t="str">
        <f>IF(OR($E1650="", $F1650=""), "", IF($E$8='Intro &amp; Setup'!$BX$8, $F1650/$E1650, IF($H$8='Intro &amp; Setup'!$BX$8, $F1650/$H1650, "")))</f>
        <v/>
      </c>
      <c r="K1650" s="97"/>
      <c r="L1650" s="42" t="str">
        <f t="array" ref="L1650">IF($W1650="", "", IFERROR(INDEX('Standard Runs'!$D$11:$D$65, MATCH(1, ('Standard Runs'!$F$11:$F$65&lt;=E1650)*('Standard Runs'!$G$11:$G$65&gt;=E1650), 0)), ""))</f>
        <v/>
      </c>
      <c r="M1650" s="45" t="str">
        <f t="shared" si="276"/>
        <v/>
      </c>
      <c r="N1650" s="97"/>
      <c r="O1650" s="52" t="str">
        <f t="shared" si="277"/>
        <v/>
      </c>
      <c r="P1650" s="53" t="str">
        <f>IF(OR($L1650="", $M1650=""), "", COUNTIFS($L$11:$L$2510, $L1650, $M$11:$M$2510, "&lt;"&amp;$M1650)+1+COUNTIFS($L$11:$L1650, $L1650, $M$11:$M1650, $M1650)-1)</f>
        <v/>
      </c>
      <c r="Q1650" s="97"/>
      <c r="R1650" s="57" t="str">
        <f t="array" ref="R1650">IF(OR($L1650="", $M1650=""), "", MIN(IF($L$11:$L$2510=$L1650, $M$11:$M$2510)))</f>
        <v/>
      </c>
      <c r="S1650" s="18" t="str">
        <f t="array" ref="S1650">IF(OR($L1650="", $M1650=""), "", AVERAGEIF($L$11:$L$2510, $L1650, $M$11:$M$2510))</f>
        <v/>
      </c>
      <c r="T1650" s="21" t="str">
        <f t="array" ref="T1650">IF(OR($L1650="", $M1650=""), "", MAX(IF($L$11:$L$2510=$L1650, $M$11:$M$2510)))</f>
        <v/>
      </c>
      <c r="U1650" s="97"/>
      <c r="W1650" s="26" t="str">
        <f t="shared" si="278"/>
        <v/>
      </c>
      <c r="X1650" s="26" t="str">
        <f t="shared" si="279"/>
        <v/>
      </c>
      <c r="Z1650" s="48" t="str">
        <f>IFERROR(INDEX('Standard Runs'!$E$11:$E$65, MATCH($L1650, 'Standard Runs'!$D$11:$D$65, 0)), "")</f>
        <v/>
      </c>
      <c r="AB1650" s="26" t="str">
        <f t="shared" si="280"/>
        <v/>
      </c>
      <c r="AC1650" s="26" t="str">
        <f t="shared" si="281"/>
        <v/>
      </c>
      <c r="AE1650" s="26" t="str">
        <f t="shared" si="282"/>
        <v/>
      </c>
      <c r="AG1650" s="26" t="str">
        <f>IF($D1650="", "", COUNTIF($D$11:$D$2510, "&gt;"&amp;$D1650)+1+COUNTIF($D$11:$D1650, $D1650)-1)</f>
        <v/>
      </c>
      <c r="AH1650" s="92" t="str">
        <f t="shared" si="283"/>
        <v/>
      </c>
      <c r="AJ1650" s="26" t="str">
        <f t="shared" si="284"/>
        <v/>
      </c>
      <c r="AK1650" s="26" t="str">
        <f t="shared" si="285"/>
        <v/>
      </c>
    </row>
    <row r="1651" spans="1:37" x14ac:dyDescent="0.25">
      <c r="A1651" s="97"/>
      <c r="B1651" s="26" t="str">
        <f t="shared" si="275"/>
        <v/>
      </c>
      <c r="C1651" s="97"/>
      <c r="D1651" s="123"/>
      <c r="E1651" s="124"/>
      <c r="F1651" s="125"/>
      <c r="G1651" s="97"/>
      <c r="H1651" s="24" t="str">
        <f>IF($E1651="", "", IFERROR(ROUND($E1651*INDEX('Intro &amp; Setup'!$BY$8:$BY$9, MATCH($E$8, 'Intro &amp; Setup'!$BX$8:$BX$9, 0)), 2), ""))</f>
        <v/>
      </c>
      <c r="I1651" s="18" t="str">
        <f>IF(OR($E1651="", $F1651=""), "", IF($E$8='Intro &amp; Setup'!$BX$9, $F1651/$E1651, IF($H$8='Intro &amp; Setup'!$BX$9, $F1651/$H1651, "")))</f>
        <v/>
      </c>
      <c r="J1651" s="21" t="str">
        <f>IF(OR($E1651="", $F1651=""), "", IF($E$8='Intro &amp; Setup'!$BX$8, $F1651/$E1651, IF($H$8='Intro &amp; Setup'!$BX$8, $F1651/$H1651, "")))</f>
        <v/>
      </c>
      <c r="K1651" s="97"/>
      <c r="L1651" s="42" t="str">
        <f t="array" ref="L1651">IF($W1651="", "", IFERROR(INDEX('Standard Runs'!$D$11:$D$65, MATCH(1, ('Standard Runs'!$F$11:$F$65&lt;=E1651)*('Standard Runs'!$G$11:$G$65&gt;=E1651), 0)), ""))</f>
        <v/>
      </c>
      <c r="M1651" s="45" t="str">
        <f t="shared" si="276"/>
        <v/>
      </c>
      <c r="N1651" s="97"/>
      <c r="O1651" s="52" t="str">
        <f t="shared" si="277"/>
        <v/>
      </c>
      <c r="P1651" s="53" t="str">
        <f>IF(OR($L1651="", $M1651=""), "", COUNTIFS($L$11:$L$2510, $L1651, $M$11:$M$2510, "&lt;"&amp;$M1651)+1+COUNTIFS($L$11:$L1651, $L1651, $M$11:$M1651, $M1651)-1)</f>
        <v/>
      </c>
      <c r="Q1651" s="97"/>
      <c r="R1651" s="57" t="str">
        <f t="array" ref="R1651">IF(OR($L1651="", $M1651=""), "", MIN(IF($L$11:$L$2510=$L1651, $M$11:$M$2510)))</f>
        <v/>
      </c>
      <c r="S1651" s="18" t="str">
        <f t="array" ref="S1651">IF(OR($L1651="", $M1651=""), "", AVERAGEIF($L$11:$L$2510, $L1651, $M$11:$M$2510))</f>
        <v/>
      </c>
      <c r="T1651" s="21" t="str">
        <f t="array" ref="T1651">IF(OR($L1651="", $M1651=""), "", MAX(IF($L$11:$L$2510=$L1651, $M$11:$M$2510)))</f>
        <v/>
      </c>
      <c r="U1651" s="97"/>
      <c r="W1651" s="26" t="str">
        <f t="shared" si="278"/>
        <v/>
      </c>
      <c r="X1651" s="26" t="str">
        <f t="shared" si="279"/>
        <v/>
      </c>
      <c r="Z1651" s="48" t="str">
        <f>IFERROR(INDEX('Standard Runs'!$E$11:$E$65, MATCH($L1651, 'Standard Runs'!$D$11:$D$65, 0)), "")</f>
        <v/>
      </c>
      <c r="AB1651" s="26" t="str">
        <f t="shared" si="280"/>
        <v/>
      </c>
      <c r="AC1651" s="26" t="str">
        <f t="shared" si="281"/>
        <v/>
      </c>
      <c r="AE1651" s="26" t="str">
        <f t="shared" si="282"/>
        <v/>
      </c>
      <c r="AG1651" s="26" t="str">
        <f>IF($D1651="", "", COUNTIF($D$11:$D$2510, "&gt;"&amp;$D1651)+1+COUNTIF($D$11:$D1651, $D1651)-1)</f>
        <v/>
      </c>
      <c r="AH1651" s="92" t="str">
        <f t="shared" si="283"/>
        <v/>
      </c>
      <c r="AJ1651" s="26" t="str">
        <f t="shared" si="284"/>
        <v/>
      </c>
      <c r="AK1651" s="26" t="str">
        <f t="shared" si="285"/>
        <v/>
      </c>
    </row>
    <row r="1652" spans="1:37" x14ac:dyDescent="0.25">
      <c r="A1652" s="97"/>
      <c r="B1652" s="26" t="str">
        <f t="shared" si="275"/>
        <v/>
      </c>
      <c r="C1652" s="97"/>
      <c r="D1652" s="123"/>
      <c r="E1652" s="124"/>
      <c r="F1652" s="125"/>
      <c r="G1652" s="97"/>
      <c r="H1652" s="24" t="str">
        <f>IF($E1652="", "", IFERROR(ROUND($E1652*INDEX('Intro &amp; Setup'!$BY$8:$BY$9, MATCH($E$8, 'Intro &amp; Setup'!$BX$8:$BX$9, 0)), 2), ""))</f>
        <v/>
      </c>
      <c r="I1652" s="18" t="str">
        <f>IF(OR($E1652="", $F1652=""), "", IF($E$8='Intro &amp; Setup'!$BX$9, $F1652/$E1652, IF($H$8='Intro &amp; Setup'!$BX$9, $F1652/$H1652, "")))</f>
        <v/>
      </c>
      <c r="J1652" s="21" t="str">
        <f>IF(OR($E1652="", $F1652=""), "", IF($E$8='Intro &amp; Setup'!$BX$8, $F1652/$E1652, IF($H$8='Intro &amp; Setup'!$BX$8, $F1652/$H1652, "")))</f>
        <v/>
      </c>
      <c r="K1652" s="97"/>
      <c r="L1652" s="42" t="str">
        <f t="array" ref="L1652">IF($W1652="", "", IFERROR(INDEX('Standard Runs'!$D$11:$D$65, MATCH(1, ('Standard Runs'!$F$11:$F$65&lt;=E1652)*('Standard Runs'!$G$11:$G$65&gt;=E1652), 0)), ""))</f>
        <v/>
      </c>
      <c r="M1652" s="45" t="str">
        <f t="shared" si="276"/>
        <v/>
      </c>
      <c r="N1652" s="97"/>
      <c r="O1652" s="52" t="str">
        <f t="shared" si="277"/>
        <v/>
      </c>
      <c r="P1652" s="53" t="str">
        <f>IF(OR($L1652="", $M1652=""), "", COUNTIFS($L$11:$L$2510, $L1652, $M$11:$M$2510, "&lt;"&amp;$M1652)+1+COUNTIFS($L$11:$L1652, $L1652, $M$11:$M1652, $M1652)-1)</f>
        <v/>
      </c>
      <c r="Q1652" s="97"/>
      <c r="R1652" s="57" t="str">
        <f t="array" ref="R1652">IF(OR($L1652="", $M1652=""), "", MIN(IF($L$11:$L$2510=$L1652, $M$11:$M$2510)))</f>
        <v/>
      </c>
      <c r="S1652" s="18" t="str">
        <f t="array" ref="S1652">IF(OR($L1652="", $M1652=""), "", AVERAGEIF($L$11:$L$2510, $L1652, $M$11:$M$2510))</f>
        <v/>
      </c>
      <c r="T1652" s="21" t="str">
        <f t="array" ref="T1652">IF(OR($L1652="", $M1652=""), "", MAX(IF($L$11:$L$2510=$L1652, $M$11:$M$2510)))</f>
        <v/>
      </c>
      <c r="U1652" s="97"/>
      <c r="W1652" s="26" t="str">
        <f t="shared" si="278"/>
        <v/>
      </c>
      <c r="X1652" s="26" t="str">
        <f t="shared" si="279"/>
        <v/>
      </c>
      <c r="Z1652" s="48" t="str">
        <f>IFERROR(INDEX('Standard Runs'!$E$11:$E$65, MATCH($L1652, 'Standard Runs'!$D$11:$D$65, 0)), "")</f>
        <v/>
      </c>
      <c r="AB1652" s="26" t="str">
        <f t="shared" si="280"/>
        <v/>
      </c>
      <c r="AC1652" s="26" t="str">
        <f t="shared" si="281"/>
        <v/>
      </c>
      <c r="AE1652" s="26" t="str">
        <f t="shared" si="282"/>
        <v/>
      </c>
      <c r="AG1652" s="26" t="str">
        <f>IF($D1652="", "", COUNTIF($D$11:$D$2510, "&gt;"&amp;$D1652)+1+COUNTIF($D$11:$D1652, $D1652)-1)</f>
        <v/>
      </c>
      <c r="AH1652" s="92" t="str">
        <f t="shared" si="283"/>
        <v/>
      </c>
      <c r="AJ1652" s="26" t="str">
        <f t="shared" si="284"/>
        <v/>
      </c>
      <c r="AK1652" s="26" t="str">
        <f t="shared" si="285"/>
        <v/>
      </c>
    </row>
    <row r="1653" spans="1:37" x14ac:dyDescent="0.25">
      <c r="A1653" s="97"/>
      <c r="B1653" s="26" t="str">
        <f t="shared" si="275"/>
        <v/>
      </c>
      <c r="C1653" s="97"/>
      <c r="D1653" s="123"/>
      <c r="E1653" s="124"/>
      <c r="F1653" s="125"/>
      <c r="G1653" s="97"/>
      <c r="H1653" s="24" t="str">
        <f>IF($E1653="", "", IFERROR(ROUND($E1653*INDEX('Intro &amp; Setup'!$BY$8:$BY$9, MATCH($E$8, 'Intro &amp; Setup'!$BX$8:$BX$9, 0)), 2), ""))</f>
        <v/>
      </c>
      <c r="I1653" s="18" t="str">
        <f>IF(OR($E1653="", $F1653=""), "", IF($E$8='Intro &amp; Setup'!$BX$9, $F1653/$E1653, IF($H$8='Intro &amp; Setup'!$BX$9, $F1653/$H1653, "")))</f>
        <v/>
      </c>
      <c r="J1653" s="21" t="str">
        <f>IF(OR($E1653="", $F1653=""), "", IF($E$8='Intro &amp; Setup'!$BX$8, $F1653/$E1653, IF($H$8='Intro &amp; Setup'!$BX$8, $F1653/$H1653, "")))</f>
        <v/>
      </c>
      <c r="K1653" s="97"/>
      <c r="L1653" s="42" t="str">
        <f t="array" ref="L1653">IF($W1653="", "", IFERROR(INDEX('Standard Runs'!$D$11:$D$65, MATCH(1, ('Standard Runs'!$F$11:$F$65&lt;=E1653)*('Standard Runs'!$G$11:$G$65&gt;=E1653), 0)), ""))</f>
        <v/>
      </c>
      <c r="M1653" s="45" t="str">
        <f t="shared" si="276"/>
        <v/>
      </c>
      <c r="N1653" s="97"/>
      <c r="O1653" s="52" t="str">
        <f t="shared" si="277"/>
        <v/>
      </c>
      <c r="P1653" s="53" t="str">
        <f>IF(OR($L1653="", $M1653=""), "", COUNTIFS($L$11:$L$2510, $L1653, $M$11:$M$2510, "&lt;"&amp;$M1653)+1+COUNTIFS($L$11:$L1653, $L1653, $M$11:$M1653, $M1653)-1)</f>
        <v/>
      </c>
      <c r="Q1653" s="97"/>
      <c r="R1653" s="57" t="str">
        <f t="array" ref="R1653">IF(OR($L1653="", $M1653=""), "", MIN(IF($L$11:$L$2510=$L1653, $M$11:$M$2510)))</f>
        <v/>
      </c>
      <c r="S1653" s="18" t="str">
        <f t="array" ref="S1653">IF(OR($L1653="", $M1653=""), "", AVERAGEIF($L$11:$L$2510, $L1653, $M$11:$M$2510))</f>
        <v/>
      </c>
      <c r="T1653" s="21" t="str">
        <f t="array" ref="T1653">IF(OR($L1653="", $M1653=""), "", MAX(IF($L$11:$L$2510=$L1653, $M$11:$M$2510)))</f>
        <v/>
      </c>
      <c r="U1653" s="97"/>
      <c r="W1653" s="26" t="str">
        <f t="shared" si="278"/>
        <v/>
      </c>
      <c r="X1653" s="26" t="str">
        <f t="shared" si="279"/>
        <v/>
      </c>
      <c r="Z1653" s="48" t="str">
        <f>IFERROR(INDEX('Standard Runs'!$E$11:$E$65, MATCH($L1653, 'Standard Runs'!$D$11:$D$65, 0)), "")</f>
        <v/>
      </c>
      <c r="AB1653" s="26" t="str">
        <f t="shared" si="280"/>
        <v/>
      </c>
      <c r="AC1653" s="26" t="str">
        <f t="shared" si="281"/>
        <v/>
      </c>
      <c r="AE1653" s="26" t="str">
        <f t="shared" si="282"/>
        <v/>
      </c>
      <c r="AG1653" s="26" t="str">
        <f>IF($D1653="", "", COUNTIF($D$11:$D$2510, "&gt;"&amp;$D1653)+1+COUNTIF($D$11:$D1653, $D1653)-1)</f>
        <v/>
      </c>
      <c r="AH1653" s="92" t="str">
        <f t="shared" si="283"/>
        <v/>
      </c>
      <c r="AJ1653" s="26" t="str">
        <f t="shared" si="284"/>
        <v/>
      </c>
      <c r="AK1653" s="26" t="str">
        <f t="shared" si="285"/>
        <v/>
      </c>
    </row>
    <row r="1654" spans="1:37" x14ac:dyDescent="0.25">
      <c r="A1654" s="97"/>
      <c r="B1654" s="26" t="str">
        <f t="shared" si="275"/>
        <v/>
      </c>
      <c r="C1654" s="97"/>
      <c r="D1654" s="123"/>
      <c r="E1654" s="124"/>
      <c r="F1654" s="125"/>
      <c r="G1654" s="97"/>
      <c r="H1654" s="24" t="str">
        <f>IF($E1654="", "", IFERROR(ROUND($E1654*INDEX('Intro &amp; Setup'!$BY$8:$BY$9, MATCH($E$8, 'Intro &amp; Setup'!$BX$8:$BX$9, 0)), 2), ""))</f>
        <v/>
      </c>
      <c r="I1654" s="18" t="str">
        <f>IF(OR($E1654="", $F1654=""), "", IF($E$8='Intro &amp; Setup'!$BX$9, $F1654/$E1654, IF($H$8='Intro &amp; Setup'!$BX$9, $F1654/$H1654, "")))</f>
        <v/>
      </c>
      <c r="J1654" s="21" t="str">
        <f>IF(OR($E1654="", $F1654=""), "", IF($E$8='Intro &amp; Setup'!$BX$8, $F1654/$E1654, IF($H$8='Intro &amp; Setup'!$BX$8, $F1654/$H1654, "")))</f>
        <v/>
      </c>
      <c r="K1654" s="97"/>
      <c r="L1654" s="42" t="str">
        <f t="array" ref="L1654">IF($W1654="", "", IFERROR(INDEX('Standard Runs'!$D$11:$D$65, MATCH(1, ('Standard Runs'!$F$11:$F$65&lt;=E1654)*('Standard Runs'!$G$11:$G$65&gt;=E1654), 0)), ""))</f>
        <v/>
      </c>
      <c r="M1654" s="45" t="str">
        <f t="shared" si="276"/>
        <v/>
      </c>
      <c r="N1654" s="97"/>
      <c r="O1654" s="52" t="str">
        <f t="shared" si="277"/>
        <v/>
      </c>
      <c r="P1654" s="53" t="str">
        <f>IF(OR($L1654="", $M1654=""), "", COUNTIFS($L$11:$L$2510, $L1654, $M$11:$M$2510, "&lt;"&amp;$M1654)+1+COUNTIFS($L$11:$L1654, $L1654, $M$11:$M1654, $M1654)-1)</f>
        <v/>
      </c>
      <c r="Q1654" s="97"/>
      <c r="R1654" s="57" t="str">
        <f t="array" ref="R1654">IF(OR($L1654="", $M1654=""), "", MIN(IF($L$11:$L$2510=$L1654, $M$11:$M$2510)))</f>
        <v/>
      </c>
      <c r="S1654" s="18" t="str">
        <f t="array" ref="S1654">IF(OR($L1654="", $M1654=""), "", AVERAGEIF($L$11:$L$2510, $L1654, $M$11:$M$2510))</f>
        <v/>
      </c>
      <c r="T1654" s="21" t="str">
        <f t="array" ref="T1654">IF(OR($L1654="", $M1654=""), "", MAX(IF($L$11:$L$2510=$L1654, $M$11:$M$2510)))</f>
        <v/>
      </c>
      <c r="U1654" s="97"/>
      <c r="W1654" s="26" t="str">
        <f t="shared" si="278"/>
        <v/>
      </c>
      <c r="X1654" s="26" t="str">
        <f t="shared" si="279"/>
        <v/>
      </c>
      <c r="Z1654" s="48" t="str">
        <f>IFERROR(INDEX('Standard Runs'!$E$11:$E$65, MATCH($L1654, 'Standard Runs'!$D$11:$D$65, 0)), "")</f>
        <v/>
      </c>
      <c r="AB1654" s="26" t="str">
        <f t="shared" si="280"/>
        <v/>
      </c>
      <c r="AC1654" s="26" t="str">
        <f t="shared" si="281"/>
        <v/>
      </c>
      <c r="AE1654" s="26" t="str">
        <f t="shared" si="282"/>
        <v/>
      </c>
      <c r="AG1654" s="26" t="str">
        <f>IF($D1654="", "", COUNTIF($D$11:$D$2510, "&gt;"&amp;$D1654)+1+COUNTIF($D$11:$D1654, $D1654)-1)</f>
        <v/>
      </c>
      <c r="AH1654" s="92" t="str">
        <f t="shared" si="283"/>
        <v/>
      </c>
      <c r="AJ1654" s="26" t="str">
        <f t="shared" si="284"/>
        <v/>
      </c>
      <c r="AK1654" s="26" t="str">
        <f t="shared" si="285"/>
        <v/>
      </c>
    </row>
    <row r="1655" spans="1:37" x14ac:dyDescent="0.25">
      <c r="A1655" s="97"/>
      <c r="B1655" s="26" t="str">
        <f t="shared" si="275"/>
        <v/>
      </c>
      <c r="C1655" s="97"/>
      <c r="D1655" s="123"/>
      <c r="E1655" s="124"/>
      <c r="F1655" s="125"/>
      <c r="G1655" s="97"/>
      <c r="H1655" s="24" t="str">
        <f>IF($E1655="", "", IFERROR(ROUND($E1655*INDEX('Intro &amp; Setup'!$BY$8:$BY$9, MATCH($E$8, 'Intro &amp; Setup'!$BX$8:$BX$9, 0)), 2), ""))</f>
        <v/>
      </c>
      <c r="I1655" s="18" t="str">
        <f>IF(OR($E1655="", $F1655=""), "", IF($E$8='Intro &amp; Setup'!$BX$9, $F1655/$E1655, IF($H$8='Intro &amp; Setup'!$BX$9, $F1655/$H1655, "")))</f>
        <v/>
      </c>
      <c r="J1655" s="21" t="str">
        <f>IF(OR($E1655="", $F1655=""), "", IF($E$8='Intro &amp; Setup'!$BX$8, $F1655/$E1655, IF($H$8='Intro &amp; Setup'!$BX$8, $F1655/$H1655, "")))</f>
        <v/>
      </c>
      <c r="K1655" s="97"/>
      <c r="L1655" s="42" t="str">
        <f t="array" ref="L1655">IF($W1655="", "", IFERROR(INDEX('Standard Runs'!$D$11:$D$65, MATCH(1, ('Standard Runs'!$F$11:$F$65&lt;=E1655)*('Standard Runs'!$G$11:$G$65&gt;=E1655), 0)), ""))</f>
        <v/>
      </c>
      <c r="M1655" s="45" t="str">
        <f t="shared" si="276"/>
        <v/>
      </c>
      <c r="N1655" s="97"/>
      <c r="O1655" s="52" t="str">
        <f t="shared" si="277"/>
        <v/>
      </c>
      <c r="P1655" s="53" t="str">
        <f>IF(OR($L1655="", $M1655=""), "", COUNTIFS($L$11:$L$2510, $L1655, $M$11:$M$2510, "&lt;"&amp;$M1655)+1+COUNTIFS($L$11:$L1655, $L1655, $M$11:$M1655, $M1655)-1)</f>
        <v/>
      </c>
      <c r="Q1655" s="97"/>
      <c r="R1655" s="57" t="str">
        <f t="array" ref="R1655">IF(OR($L1655="", $M1655=""), "", MIN(IF($L$11:$L$2510=$L1655, $M$11:$M$2510)))</f>
        <v/>
      </c>
      <c r="S1655" s="18" t="str">
        <f t="array" ref="S1655">IF(OR($L1655="", $M1655=""), "", AVERAGEIF($L$11:$L$2510, $L1655, $M$11:$M$2510))</f>
        <v/>
      </c>
      <c r="T1655" s="21" t="str">
        <f t="array" ref="T1655">IF(OR($L1655="", $M1655=""), "", MAX(IF($L$11:$L$2510=$L1655, $M$11:$M$2510)))</f>
        <v/>
      </c>
      <c r="U1655" s="97"/>
      <c r="W1655" s="26" t="str">
        <f t="shared" si="278"/>
        <v/>
      </c>
      <c r="X1655" s="26" t="str">
        <f t="shared" si="279"/>
        <v/>
      </c>
      <c r="Z1655" s="48" t="str">
        <f>IFERROR(INDEX('Standard Runs'!$E$11:$E$65, MATCH($L1655, 'Standard Runs'!$D$11:$D$65, 0)), "")</f>
        <v/>
      </c>
      <c r="AB1655" s="26" t="str">
        <f t="shared" si="280"/>
        <v/>
      </c>
      <c r="AC1655" s="26" t="str">
        <f t="shared" si="281"/>
        <v/>
      </c>
      <c r="AE1655" s="26" t="str">
        <f t="shared" si="282"/>
        <v/>
      </c>
      <c r="AG1655" s="26" t="str">
        <f>IF($D1655="", "", COUNTIF($D$11:$D$2510, "&gt;"&amp;$D1655)+1+COUNTIF($D$11:$D1655, $D1655)-1)</f>
        <v/>
      </c>
      <c r="AH1655" s="92" t="str">
        <f t="shared" si="283"/>
        <v/>
      </c>
      <c r="AJ1655" s="26" t="str">
        <f t="shared" si="284"/>
        <v/>
      </c>
      <c r="AK1655" s="26" t="str">
        <f t="shared" si="285"/>
        <v/>
      </c>
    </row>
    <row r="1656" spans="1:37" x14ac:dyDescent="0.25">
      <c r="A1656" s="97"/>
      <c r="B1656" s="26" t="str">
        <f t="shared" si="275"/>
        <v/>
      </c>
      <c r="C1656" s="97"/>
      <c r="D1656" s="123"/>
      <c r="E1656" s="124"/>
      <c r="F1656" s="125"/>
      <c r="G1656" s="97"/>
      <c r="H1656" s="24" t="str">
        <f>IF($E1656="", "", IFERROR(ROUND($E1656*INDEX('Intro &amp; Setup'!$BY$8:$BY$9, MATCH($E$8, 'Intro &amp; Setup'!$BX$8:$BX$9, 0)), 2), ""))</f>
        <v/>
      </c>
      <c r="I1656" s="18" t="str">
        <f>IF(OR($E1656="", $F1656=""), "", IF($E$8='Intro &amp; Setup'!$BX$9, $F1656/$E1656, IF($H$8='Intro &amp; Setup'!$BX$9, $F1656/$H1656, "")))</f>
        <v/>
      </c>
      <c r="J1656" s="21" t="str">
        <f>IF(OR($E1656="", $F1656=""), "", IF($E$8='Intro &amp; Setup'!$BX$8, $F1656/$E1656, IF($H$8='Intro &amp; Setup'!$BX$8, $F1656/$H1656, "")))</f>
        <v/>
      </c>
      <c r="K1656" s="97"/>
      <c r="L1656" s="42" t="str">
        <f t="array" ref="L1656">IF($W1656="", "", IFERROR(INDEX('Standard Runs'!$D$11:$D$65, MATCH(1, ('Standard Runs'!$F$11:$F$65&lt;=E1656)*('Standard Runs'!$G$11:$G$65&gt;=E1656), 0)), ""))</f>
        <v/>
      </c>
      <c r="M1656" s="45" t="str">
        <f t="shared" si="276"/>
        <v/>
      </c>
      <c r="N1656" s="97"/>
      <c r="O1656" s="52" t="str">
        <f t="shared" si="277"/>
        <v/>
      </c>
      <c r="P1656" s="53" t="str">
        <f>IF(OR($L1656="", $M1656=""), "", COUNTIFS($L$11:$L$2510, $L1656, $M$11:$M$2510, "&lt;"&amp;$M1656)+1+COUNTIFS($L$11:$L1656, $L1656, $M$11:$M1656, $M1656)-1)</f>
        <v/>
      </c>
      <c r="Q1656" s="97"/>
      <c r="R1656" s="57" t="str">
        <f t="array" ref="R1656">IF(OR($L1656="", $M1656=""), "", MIN(IF($L$11:$L$2510=$L1656, $M$11:$M$2510)))</f>
        <v/>
      </c>
      <c r="S1656" s="18" t="str">
        <f t="array" ref="S1656">IF(OR($L1656="", $M1656=""), "", AVERAGEIF($L$11:$L$2510, $L1656, $M$11:$M$2510))</f>
        <v/>
      </c>
      <c r="T1656" s="21" t="str">
        <f t="array" ref="T1656">IF(OR($L1656="", $M1656=""), "", MAX(IF($L$11:$L$2510=$L1656, $M$11:$M$2510)))</f>
        <v/>
      </c>
      <c r="U1656" s="97"/>
      <c r="W1656" s="26" t="str">
        <f t="shared" si="278"/>
        <v/>
      </c>
      <c r="X1656" s="26" t="str">
        <f t="shared" si="279"/>
        <v/>
      </c>
      <c r="Z1656" s="48" t="str">
        <f>IFERROR(INDEX('Standard Runs'!$E$11:$E$65, MATCH($L1656, 'Standard Runs'!$D$11:$D$65, 0)), "")</f>
        <v/>
      </c>
      <c r="AB1656" s="26" t="str">
        <f t="shared" si="280"/>
        <v/>
      </c>
      <c r="AC1656" s="26" t="str">
        <f t="shared" si="281"/>
        <v/>
      </c>
      <c r="AE1656" s="26" t="str">
        <f t="shared" si="282"/>
        <v/>
      </c>
      <c r="AG1656" s="26" t="str">
        <f>IF($D1656="", "", COUNTIF($D$11:$D$2510, "&gt;"&amp;$D1656)+1+COUNTIF($D$11:$D1656, $D1656)-1)</f>
        <v/>
      </c>
      <c r="AH1656" s="92" t="str">
        <f t="shared" si="283"/>
        <v/>
      </c>
      <c r="AJ1656" s="26" t="str">
        <f t="shared" si="284"/>
        <v/>
      </c>
      <c r="AK1656" s="26" t="str">
        <f t="shared" si="285"/>
        <v/>
      </c>
    </row>
    <row r="1657" spans="1:37" x14ac:dyDescent="0.25">
      <c r="A1657" s="97"/>
      <c r="B1657" s="26" t="str">
        <f t="shared" si="275"/>
        <v/>
      </c>
      <c r="C1657" s="97"/>
      <c r="D1657" s="123"/>
      <c r="E1657" s="124"/>
      <c r="F1657" s="125"/>
      <c r="G1657" s="97"/>
      <c r="H1657" s="24" t="str">
        <f>IF($E1657="", "", IFERROR(ROUND($E1657*INDEX('Intro &amp; Setup'!$BY$8:$BY$9, MATCH($E$8, 'Intro &amp; Setup'!$BX$8:$BX$9, 0)), 2), ""))</f>
        <v/>
      </c>
      <c r="I1657" s="18" t="str">
        <f>IF(OR($E1657="", $F1657=""), "", IF($E$8='Intro &amp; Setup'!$BX$9, $F1657/$E1657, IF($H$8='Intro &amp; Setup'!$BX$9, $F1657/$H1657, "")))</f>
        <v/>
      </c>
      <c r="J1657" s="21" t="str">
        <f>IF(OR($E1657="", $F1657=""), "", IF($E$8='Intro &amp; Setup'!$BX$8, $F1657/$E1657, IF($H$8='Intro &amp; Setup'!$BX$8, $F1657/$H1657, "")))</f>
        <v/>
      </c>
      <c r="K1657" s="97"/>
      <c r="L1657" s="42" t="str">
        <f t="array" ref="L1657">IF($W1657="", "", IFERROR(INDEX('Standard Runs'!$D$11:$D$65, MATCH(1, ('Standard Runs'!$F$11:$F$65&lt;=E1657)*('Standard Runs'!$G$11:$G$65&gt;=E1657), 0)), ""))</f>
        <v/>
      </c>
      <c r="M1657" s="45" t="str">
        <f t="shared" si="276"/>
        <v/>
      </c>
      <c r="N1657" s="97"/>
      <c r="O1657" s="52" t="str">
        <f t="shared" si="277"/>
        <v/>
      </c>
      <c r="P1657" s="53" t="str">
        <f>IF(OR($L1657="", $M1657=""), "", COUNTIFS($L$11:$L$2510, $L1657, $M$11:$M$2510, "&lt;"&amp;$M1657)+1+COUNTIFS($L$11:$L1657, $L1657, $M$11:$M1657, $M1657)-1)</f>
        <v/>
      </c>
      <c r="Q1657" s="97"/>
      <c r="R1657" s="57" t="str">
        <f t="array" ref="R1657">IF(OR($L1657="", $M1657=""), "", MIN(IF($L$11:$L$2510=$L1657, $M$11:$M$2510)))</f>
        <v/>
      </c>
      <c r="S1657" s="18" t="str">
        <f t="array" ref="S1657">IF(OR($L1657="", $M1657=""), "", AVERAGEIF($L$11:$L$2510, $L1657, $M$11:$M$2510))</f>
        <v/>
      </c>
      <c r="T1657" s="21" t="str">
        <f t="array" ref="T1657">IF(OR($L1657="", $M1657=""), "", MAX(IF($L$11:$L$2510=$L1657, $M$11:$M$2510)))</f>
        <v/>
      </c>
      <c r="U1657" s="97"/>
      <c r="W1657" s="26" t="str">
        <f t="shared" si="278"/>
        <v/>
      </c>
      <c r="X1657" s="26" t="str">
        <f t="shared" si="279"/>
        <v/>
      </c>
      <c r="Z1657" s="48" t="str">
        <f>IFERROR(INDEX('Standard Runs'!$E$11:$E$65, MATCH($L1657, 'Standard Runs'!$D$11:$D$65, 0)), "")</f>
        <v/>
      </c>
      <c r="AB1657" s="26" t="str">
        <f t="shared" si="280"/>
        <v/>
      </c>
      <c r="AC1657" s="26" t="str">
        <f t="shared" si="281"/>
        <v/>
      </c>
      <c r="AE1657" s="26" t="str">
        <f t="shared" si="282"/>
        <v/>
      </c>
      <c r="AG1657" s="26" t="str">
        <f>IF($D1657="", "", COUNTIF($D$11:$D$2510, "&gt;"&amp;$D1657)+1+COUNTIF($D$11:$D1657, $D1657)-1)</f>
        <v/>
      </c>
      <c r="AH1657" s="92" t="str">
        <f t="shared" si="283"/>
        <v/>
      </c>
      <c r="AJ1657" s="26" t="str">
        <f t="shared" si="284"/>
        <v/>
      </c>
      <c r="AK1657" s="26" t="str">
        <f t="shared" si="285"/>
        <v/>
      </c>
    </row>
    <row r="1658" spans="1:37" x14ac:dyDescent="0.25">
      <c r="A1658" s="97"/>
      <c r="B1658" s="26" t="str">
        <f t="shared" si="275"/>
        <v/>
      </c>
      <c r="C1658" s="97"/>
      <c r="D1658" s="123"/>
      <c r="E1658" s="124"/>
      <c r="F1658" s="125"/>
      <c r="G1658" s="97"/>
      <c r="H1658" s="24" t="str">
        <f>IF($E1658="", "", IFERROR(ROUND($E1658*INDEX('Intro &amp; Setup'!$BY$8:$BY$9, MATCH($E$8, 'Intro &amp; Setup'!$BX$8:$BX$9, 0)), 2), ""))</f>
        <v/>
      </c>
      <c r="I1658" s="18" t="str">
        <f>IF(OR($E1658="", $F1658=""), "", IF($E$8='Intro &amp; Setup'!$BX$9, $F1658/$E1658, IF($H$8='Intro &amp; Setup'!$BX$9, $F1658/$H1658, "")))</f>
        <v/>
      </c>
      <c r="J1658" s="21" t="str">
        <f>IF(OR($E1658="", $F1658=""), "", IF($E$8='Intro &amp; Setup'!$BX$8, $F1658/$E1658, IF($H$8='Intro &amp; Setup'!$BX$8, $F1658/$H1658, "")))</f>
        <v/>
      </c>
      <c r="K1658" s="97"/>
      <c r="L1658" s="42" t="str">
        <f t="array" ref="L1658">IF($W1658="", "", IFERROR(INDEX('Standard Runs'!$D$11:$D$65, MATCH(1, ('Standard Runs'!$F$11:$F$65&lt;=E1658)*('Standard Runs'!$G$11:$G$65&gt;=E1658), 0)), ""))</f>
        <v/>
      </c>
      <c r="M1658" s="45" t="str">
        <f t="shared" si="276"/>
        <v/>
      </c>
      <c r="N1658" s="97"/>
      <c r="O1658" s="52" t="str">
        <f t="shared" si="277"/>
        <v/>
      </c>
      <c r="P1658" s="53" t="str">
        <f>IF(OR($L1658="", $M1658=""), "", COUNTIFS($L$11:$L$2510, $L1658, $M$11:$M$2510, "&lt;"&amp;$M1658)+1+COUNTIFS($L$11:$L1658, $L1658, $M$11:$M1658, $M1658)-1)</f>
        <v/>
      </c>
      <c r="Q1658" s="97"/>
      <c r="R1658" s="57" t="str">
        <f t="array" ref="R1658">IF(OR($L1658="", $M1658=""), "", MIN(IF($L$11:$L$2510=$L1658, $M$11:$M$2510)))</f>
        <v/>
      </c>
      <c r="S1658" s="18" t="str">
        <f t="array" ref="S1658">IF(OR($L1658="", $M1658=""), "", AVERAGEIF($L$11:$L$2510, $L1658, $M$11:$M$2510))</f>
        <v/>
      </c>
      <c r="T1658" s="21" t="str">
        <f t="array" ref="T1658">IF(OR($L1658="", $M1658=""), "", MAX(IF($L$11:$L$2510=$L1658, $M$11:$M$2510)))</f>
        <v/>
      </c>
      <c r="U1658" s="97"/>
      <c r="W1658" s="26" t="str">
        <f t="shared" si="278"/>
        <v/>
      </c>
      <c r="X1658" s="26" t="str">
        <f t="shared" si="279"/>
        <v/>
      </c>
      <c r="Z1658" s="48" t="str">
        <f>IFERROR(INDEX('Standard Runs'!$E$11:$E$65, MATCH($L1658, 'Standard Runs'!$D$11:$D$65, 0)), "")</f>
        <v/>
      </c>
      <c r="AB1658" s="26" t="str">
        <f t="shared" si="280"/>
        <v/>
      </c>
      <c r="AC1658" s="26" t="str">
        <f t="shared" si="281"/>
        <v/>
      </c>
      <c r="AE1658" s="26" t="str">
        <f t="shared" si="282"/>
        <v/>
      </c>
      <c r="AG1658" s="26" t="str">
        <f>IF($D1658="", "", COUNTIF($D$11:$D$2510, "&gt;"&amp;$D1658)+1+COUNTIF($D$11:$D1658, $D1658)-1)</f>
        <v/>
      </c>
      <c r="AH1658" s="92" t="str">
        <f t="shared" si="283"/>
        <v/>
      </c>
      <c r="AJ1658" s="26" t="str">
        <f t="shared" si="284"/>
        <v/>
      </c>
      <c r="AK1658" s="26" t="str">
        <f t="shared" si="285"/>
        <v/>
      </c>
    </row>
    <row r="1659" spans="1:37" x14ac:dyDescent="0.25">
      <c r="A1659" s="97"/>
      <c r="B1659" s="26" t="str">
        <f t="shared" si="275"/>
        <v/>
      </c>
      <c r="C1659" s="97"/>
      <c r="D1659" s="123"/>
      <c r="E1659" s="124"/>
      <c r="F1659" s="125"/>
      <c r="G1659" s="97"/>
      <c r="H1659" s="24" t="str">
        <f>IF($E1659="", "", IFERROR(ROUND($E1659*INDEX('Intro &amp; Setup'!$BY$8:$BY$9, MATCH($E$8, 'Intro &amp; Setup'!$BX$8:$BX$9, 0)), 2), ""))</f>
        <v/>
      </c>
      <c r="I1659" s="18" t="str">
        <f>IF(OR($E1659="", $F1659=""), "", IF($E$8='Intro &amp; Setup'!$BX$9, $F1659/$E1659, IF($H$8='Intro &amp; Setup'!$BX$9, $F1659/$H1659, "")))</f>
        <v/>
      </c>
      <c r="J1659" s="21" t="str">
        <f>IF(OR($E1659="", $F1659=""), "", IF($E$8='Intro &amp; Setup'!$BX$8, $F1659/$E1659, IF($H$8='Intro &amp; Setup'!$BX$8, $F1659/$H1659, "")))</f>
        <v/>
      </c>
      <c r="K1659" s="97"/>
      <c r="L1659" s="42" t="str">
        <f t="array" ref="L1659">IF($W1659="", "", IFERROR(INDEX('Standard Runs'!$D$11:$D$65, MATCH(1, ('Standard Runs'!$F$11:$F$65&lt;=E1659)*('Standard Runs'!$G$11:$G$65&gt;=E1659), 0)), ""))</f>
        <v/>
      </c>
      <c r="M1659" s="45" t="str">
        <f t="shared" si="276"/>
        <v/>
      </c>
      <c r="N1659" s="97"/>
      <c r="O1659" s="52" t="str">
        <f t="shared" si="277"/>
        <v/>
      </c>
      <c r="P1659" s="53" t="str">
        <f>IF(OR($L1659="", $M1659=""), "", COUNTIFS($L$11:$L$2510, $L1659, $M$11:$M$2510, "&lt;"&amp;$M1659)+1+COUNTIFS($L$11:$L1659, $L1659, $M$11:$M1659, $M1659)-1)</f>
        <v/>
      </c>
      <c r="Q1659" s="97"/>
      <c r="R1659" s="57" t="str">
        <f t="array" ref="R1659">IF(OR($L1659="", $M1659=""), "", MIN(IF($L$11:$L$2510=$L1659, $M$11:$M$2510)))</f>
        <v/>
      </c>
      <c r="S1659" s="18" t="str">
        <f t="array" ref="S1659">IF(OR($L1659="", $M1659=""), "", AVERAGEIF($L$11:$L$2510, $L1659, $M$11:$M$2510))</f>
        <v/>
      </c>
      <c r="T1659" s="21" t="str">
        <f t="array" ref="T1659">IF(OR($L1659="", $M1659=""), "", MAX(IF($L$11:$L$2510=$L1659, $M$11:$M$2510)))</f>
        <v/>
      </c>
      <c r="U1659" s="97"/>
      <c r="W1659" s="26" t="str">
        <f t="shared" si="278"/>
        <v/>
      </c>
      <c r="X1659" s="26" t="str">
        <f t="shared" si="279"/>
        <v/>
      </c>
      <c r="Z1659" s="48" t="str">
        <f>IFERROR(INDEX('Standard Runs'!$E$11:$E$65, MATCH($L1659, 'Standard Runs'!$D$11:$D$65, 0)), "")</f>
        <v/>
      </c>
      <c r="AB1659" s="26" t="str">
        <f t="shared" si="280"/>
        <v/>
      </c>
      <c r="AC1659" s="26" t="str">
        <f t="shared" si="281"/>
        <v/>
      </c>
      <c r="AE1659" s="26" t="str">
        <f t="shared" si="282"/>
        <v/>
      </c>
      <c r="AG1659" s="26" t="str">
        <f>IF($D1659="", "", COUNTIF($D$11:$D$2510, "&gt;"&amp;$D1659)+1+COUNTIF($D$11:$D1659, $D1659)-1)</f>
        <v/>
      </c>
      <c r="AH1659" s="92" t="str">
        <f t="shared" si="283"/>
        <v/>
      </c>
      <c r="AJ1659" s="26" t="str">
        <f t="shared" si="284"/>
        <v/>
      </c>
      <c r="AK1659" s="26" t="str">
        <f t="shared" si="285"/>
        <v/>
      </c>
    </row>
    <row r="1660" spans="1:37" x14ac:dyDescent="0.25">
      <c r="A1660" s="97"/>
      <c r="B1660" s="26" t="str">
        <f t="shared" si="275"/>
        <v/>
      </c>
      <c r="C1660" s="97"/>
      <c r="D1660" s="123"/>
      <c r="E1660" s="124"/>
      <c r="F1660" s="125"/>
      <c r="G1660" s="97"/>
      <c r="H1660" s="24" t="str">
        <f>IF($E1660="", "", IFERROR(ROUND($E1660*INDEX('Intro &amp; Setup'!$BY$8:$BY$9, MATCH($E$8, 'Intro &amp; Setup'!$BX$8:$BX$9, 0)), 2), ""))</f>
        <v/>
      </c>
      <c r="I1660" s="18" t="str">
        <f>IF(OR($E1660="", $F1660=""), "", IF($E$8='Intro &amp; Setup'!$BX$9, $F1660/$E1660, IF($H$8='Intro &amp; Setup'!$BX$9, $F1660/$H1660, "")))</f>
        <v/>
      </c>
      <c r="J1660" s="21" t="str">
        <f>IF(OR($E1660="", $F1660=""), "", IF($E$8='Intro &amp; Setup'!$BX$8, $F1660/$E1660, IF($H$8='Intro &amp; Setup'!$BX$8, $F1660/$H1660, "")))</f>
        <v/>
      </c>
      <c r="K1660" s="97"/>
      <c r="L1660" s="42" t="str">
        <f t="array" ref="L1660">IF($W1660="", "", IFERROR(INDEX('Standard Runs'!$D$11:$D$65, MATCH(1, ('Standard Runs'!$F$11:$F$65&lt;=E1660)*('Standard Runs'!$G$11:$G$65&gt;=E1660), 0)), ""))</f>
        <v/>
      </c>
      <c r="M1660" s="45" t="str">
        <f t="shared" si="276"/>
        <v/>
      </c>
      <c r="N1660" s="97"/>
      <c r="O1660" s="52" t="str">
        <f t="shared" si="277"/>
        <v/>
      </c>
      <c r="P1660" s="53" t="str">
        <f>IF(OR($L1660="", $M1660=""), "", COUNTIFS($L$11:$L$2510, $L1660, $M$11:$M$2510, "&lt;"&amp;$M1660)+1+COUNTIFS($L$11:$L1660, $L1660, $M$11:$M1660, $M1660)-1)</f>
        <v/>
      </c>
      <c r="Q1660" s="97"/>
      <c r="R1660" s="57" t="str">
        <f t="array" ref="R1660">IF(OR($L1660="", $M1660=""), "", MIN(IF($L$11:$L$2510=$L1660, $M$11:$M$2510)))</f>
        <v/>
      </c>
      <c r="S1660" s="18" t="str">
        <f t="array" ref="S1660">IF(OR($L1660="", $M1660=""), "", AVERAGEIF($L$11:$L$2510, $L1660, $M$11:$M$2510))</f>
        <v/>
      </c>
      <c r="T1660" s="21" t="str">
        <f t="array" ref="T1660">IF(OR($L1660="", $M1660=""), "", MAX(IF($L$11:$L$2510=$L1660, $M$11:$M$2510)))</f>
        <v/>
      </c>
      <c r="U1660" s="97"/>
      <c r="W1660" s="26" t="str">
        <f t="shared" si="278"/>
        <v/>
      </c>
      <c r="X1660" s="26" t="str">
        <f t="shared" si="279"/>
        <v/>
      </c>
      <c r="Z1660" s="48" t="str">
        <f>IFERROR(INDEX('Standard Runs'!$E$11:$E$65, MATCH($L1660, 'Standard Runs'!$D$11:$D$65, 0)), "")</f>
        <v/>
      </c>
      <c r="AB1660" s="26" t="str">
        <f t="shared" si="280"/>
        <v/>
      </c>
      <c r="AC1660" s="26" t="str">
        <f t="shared" si="281"/>
        <v/>
      </c>
      <c r="AE1660" s="26" t="str">
        <f t="shared" si="282"/>
        <v/>
      </c>
      <c r="AG1660" s="26" t="str">
        <f>IF($D1660="", "", COUNTIF($D$11:$D$2510, "&gt;"&amp;$D1660)+1+COUNTIF($D$11:$D1660, $D1660)-1)</f>
        <v/>
      </c>
      <c r="AH1660" s="92" t="str">
        <f t="shared" si="283"/>
        <v/>
      </c>
      <c r="AJ1660" s="26" t="str">
        <f t="shared" si="284"/>
        <v/>
      </c>
      <c r="AK1660" s="26" t="str">
        <f t="shared" si="285"/>
        <v/>
      </c>
    </row>
    <row r="1661" spans="1:37" x14ac:dyDescent="0.25">
      <c r="A1661" s="97"/>
      <c r="B1661" s="26" t="str">
        <f t="shared" si="275"/>
        <v/>
      </c>
      <c r="C1661" s="97"/>
      <c r="D1661" s="123"/>
      <c r="E1661" s="124"/>
      <c r="F1661" s="125"/>
      <c r="G1661" s="97"/>
      <c r="H1661" s="24" t="str">
        <f>IF($E1661="", "", IFERROR(ROUND($E1661*INDEX('Intro &amp; Setup'!$BY$8:$BY$9, MATCH($E$8, 'Intro &amp; Setup'!$BX$8:$BX$9, 0)), 2), ""))</f>
        <v/>
      </c>
      <c r="I1661" s="18" t="str">
        <f>IF(OR($E1661="", $F1661=""), "", IF($E$8='Intro &amp; Setup'!$BX$9, $F1661/$E1661, IF($H$8='Intro &amp; Setup'!$BX$9, $F1661/$H1661, "")))</f>
        <v/>
      </c>
      <c r="J1661" s="21" t="str">
        <f>IF(OR($E1661="", $F1661=""), "", IF($E$8='Intro &amp; Setup'!$BX$8, $F1661/$E1661, IF($H$8='Intro &amp; Setup'!$BX$8, $F1661/$H1661, "")))</f>
        <v/>
      </c>
      <c r="K1661" s="97"/>
      <c r="L1661" s="42" t="str">
        <f t="array" ref="L1661">IF($W1661="", "", IFERROR(INDEX('Standard Runs'!$D$11:$D$65, MATCH(1, ('Standard Runs'!$F$11:$F$65&lt;=E1661)*('Standard Runs'!$G$11:$G$65&gt;=E1661), 0)), ""))</f>
        <v/>
      </c>
      <c r="M1661" s="45" t="str">
        <f t="shared" si="276"/>
        <v/>
      </c>
      <c r="N1661" s="97"/>
      <c r="O1661" s="52" t="str">
        <f t="shared" si="277"/>
        <v/>
      </c>
      <c r="P1661" s="53" t="str">
        <f>IF(OR($L1661="", $M1661=""), "", COUNTIFS($L$11:$L$2510, $L1661, $M$11:$M$2510, "&lt;"&amp;$M1661)+1+COUNTIFS($L$11:$L1661, $L1661, $M$11:$M1661, $M1661)-1)</f>
        <v/>
      </c>
      <c r="Q1661" s="97"/>
      <c r="R1661" s="57" t="str">
        <f t="array" ref="R1661">IF(OR($L1661="", $M1661=""), "", MIN(IF($L$11:$L$2510=$L1661, $M$11:$M$2510)))</f>
        <v/>
      </c>
      <c r="S1661" s="18" t="str">
        <f t="array" ref="S1661">IF(OR($L1661="", $M1661=""), "", AVERAGEIF($L$11:$L$2510, $L1661, $M$11:$M$2510))</f>
        <v/>
      </c>
      <c r="T1661" s="21" t="str">
        <f t="array" ref="T1661">IF(OR($L1661="", $M1661=""), "", MAX(IF($L$11:$L$2510=$L1661, $M$11:$M$2510)))</f>
        <v/>
      </c>
      <c r="U1661" s="97"/>
      <c r="W1661" s="26" t="str">
        <f t="shared" si="278"/>
        <v/>
      </c>
      <c r="X1661" s="26" t="str">
        <f t="shared" si="279"/>
        <v/>
      </c>
      <c r="Z1661" s="48" t="str">
        <f>IFERROR(INDEX('Standard Runs'!$E$11:$E$65, MATCH($L1661, 'Standard Runs'!$D$11:$D$65, 0)), "")</f>
        <v/>
      </c>
      <c r="AB1661" s="26" t="str">
        <f t="shared" si="280"/>
        <v/>
      </c>
      <c r="AC1661" s="26" t="str">
        <f t="shared" si="281"/>
        <v/>
      </c>
      <c r="AE1661" s="26" t="str">
        <f t="shared" si="282"/>
        <v/>
      </c>
      <c r="AG1661" s="26" t="str">
        <f>IF($D1661="", "", COUNTIF($D$11:$D$2510, "&gt;"&amp;$D1661)+1+COUNTIF($D$11:$D1661, $D1661)-1)</f>
        <v/>
      </c>
      <c r="AH1661" s="92" t="str">
        <f t="shared" si="283"/>
        <v/>
      </c>
      <c r="AJ1661" s="26" t="str">
        <f t="shared" si="284"/>
        <v/>
      </c>
      <c r="AK1661" s="26" t="str">
        <f t="shared" si="285"/>
        <v/>
      </c>
    </row>
    <row r="1662" spans="1:37" x14ac:dyDescent="0.25">
      <c r="A1662" s="97"/>
      <c r="B1662" s="26" t="str">
        <f t="shared" si="275"/>
        <v/>
      </c>
      <c r="C1662" s="97"/>
      <c r="D1662" s="123"/>
      <c r="E1662" s="124"/>
      <c r="F1662" s="125"/>
      <c r="G1662" s="97"/>
      <c r="H1662" s="24" t="str">
        <f>IF($E1662="", "", IFERROR(ROUND($E1662*INDEX('Intro &amp; Setup'!$BY$8:$BY$9, MATCH($E$8, 'Intro &amp; Setup'!$BX$8:$BX$9, 0)), 2), ""))</f>
        <v/>
      </c>
      <c r="I1662" s="18" t="str">
        <f>IF(OR($E1662="", $F1662=""), "", IF($E$8='Intro &amp; Setup'!$BX$9, $F1662/$E1662, IF($H$8='Intro &amp; Setup'!$BX$9, $F1662/$H1662, "")))</f>
        <v/>
      </c>
      <c r="J1662" s="21" t="str">
        <f>IF(OR($E1662="", $F1662=""), "", IF($E$8='Intro &amp; Setup'!$BX$8, $F1662/$E1662, IF($H$8='Intro &amp; Setup'!$BX$8, $F1662/$H1662, "")))</f>
        <v/>
      </c>
      <c r="K1662" s="97"/>
      <c r="L1662" s="42" t="str">
        <f t="array" ref="L1662">IF($W1662="", "", IFERROR(INDEX('Standard Runs'!$D$11:$D$65, MATCH(1, ('Standard Runs'!$F$11:$F$65&lt;=E1662)*('Standard Runs'!$G$11:$G$65&gt;=E1662), 0)), ""))</f>
        <v/>
      </c>
      <c r="M1662" s="45" t="str">
        <f t="shared" si="276"/>
        <v/>
      </c>
      <c r="N1662" s="97"/>
      <c r="O1662" s="52" t="str">
        <f t="shared" si="277"/>
        <v/>
      </c>
      <c r="P1662" s="53" t="str">
        <f>IF(OR($L1662="", $M1662=""), "", COUNTIFS($L$11:$L$2510, $L1662, $M$11:$M$2510, "&lt;"&amp;$M1662)+1+COUNTIFS($L$11:$L1662, $L1662, $M$11:$M1662, $M1662)-1)</f>
        <v/>
      </c>
      <c r="Q1662" s="97"/>
      <c r="R1662" s="57" t="str">
        <f t="array" ref="R1662">IF(OR($L1662="", $M1662=""), "", MIN(IF($L$11:$L$2510=$L1662, $M$11:$M$2510)))</f>
        <v/>
      </c>
      <c r="S1662" s="18" t="str">
        <f t="array" ref="S1662">IF(OR($L1662="", $M1662=""), "", AVERAGEIF($L$11:$L$2510, $L1662, $M$11:$M$2510))</f>
        <v/>
      </c>
      <c r="T1662" s="21" t="str">
        <f t="array" ref="T1662">IF(OR($L1662="", $M1662=""), "", MAX(IF($L$11:$L$2510=$L1662, $M$11:$M$2510)))</f>
        <v/>
      </c>
      <c r="U1662" s="97"/>
      <c r="W1662" s="26" t="str">
        <f t="shared" si="278"/>
        <v/>
      </c>
      <c r="X1662" s="26" t="str">
        <f t="shared" si="279"/>
        <v/>
      </c>
      <c r="Z1662" s="48" t="str">
        <f>IFERROR(INDEX('Standard Runs'!$E$11:$E$65, MATCH($L1662, 'Standard Runs'!$D$11:$D$65, 0)), "")</f>
        <v/>
      </c>
      <c r="AB1662" s="26" t="str">
        <f t="shared" si="280"/>
        <v/>
      </c>
      <c r="AC1662" s="26" t="str">
        <f t="shared" si="281"/>
        <v/>
      </c>
      <c r="AE1662" s="26" t="str">
        <f t="shared" si="282"/>
        <v/>
      </c>
      <c r="AG1662" s="26" t="str">
        <f>IF($D1662="", "", COUNTIF($D$11:$D$2510, "&gt;"&amp;$D1662)+1+COUNTIF($D$11:$D1662, $D1662)-1)</f>
        <v/>
      </c>
      <c r="AH1662" s="92" t="str">
        <f t="shared" si="283"/>
        <v/>
      </c>
      <c r="AJ1662" s="26" t="str">
        <f t="shared" si="284"/>
        <v/>
      </c>
      <c r="AK1662" s="26" t="str">
        <f t="shared" si="285"/>
        <v/>
      </c>
    </row>
    <row r="1663" spans="1:37" x14ac:dyDescent="0.25">
      <c r="A1663" s="97"/>
      <c r="B1663" s="26" t="str">
        <f t="shared" si="275"/>
        <v/>
      </c>
      <c r="C1663" s="97"/>
      <c r="D1663" s="123"/>
      <c r="E1663" s="124"/>
      <c r="F1663" s="125"/>
      <c r="G1663" s="97"/>
      <c r="H1663" s="24" t="str">
        <f>IF($E1663="", "", IFERROR(ROUND($E1663*INDEX('Intro &amp; Setup'!$BY$8:$BY$9, MATCH($E$8, 'Intro &amp; Setup'!$BX$8:$BX$9, 0)), 2), ""))</f>
        <v/>
      </c>
      <c r="I1663" s="18" t="str">
        <f>IF(OR($E1663="", $F1663=""), "", IF($E$8='Intro &amp; Setup'!$BX$9, $F1663/$E1663, IF($H$8='Intro &amp; Setup'!$BX$9, $F1663/$H1663, "")))</f>
        <v/>
      </c>
      <c r="J1663" s="21" t="str">
        <f>IF(OR($E1663="", $F1663=""), "", IF($E$8='Intro &amp; Setup'!$BX$8, $F1663/$E1663, IF($H$8='Intro &amp; Setup'!$BX$8, $F1663/$H1663, "")))</f>
        <v/>
      </c>
      <c r="K1663" s="97"/>
      <c r="L1663" s="42" t="str">
        <f t="array" ref="L1663">IF($W1663="", "", IFERROR(INDEX('Standard Runs'!$D$11:$D$65, MATCH(1, ('Standard Runs'!$F$11:$F$65&lt;=E1663)*('Standard Runs'!$G$11:$G$65&gt;=E1663), 0)), ""))</f>
        <v/>
      </c>
      <c r="M1663" s="45" t="str">
        <f t="shared" si="276"/>
        <v/>
      </c>
      <c r="N1663" s="97"/>
      <c r="O1663" s="52" t="str">
        <f t="shared" si="277"/>
        <v/>
      </c>
      <c r="P1663" s="53" t="str">
        <f>IF(OR($L1663="", $M1663=""), "", COUNTIFS($L$11:$L$2510, $L1663, $M$11:$M$2510, "&lt;"&amp;$M1663)+1+COUNTIFS($L$11:$L1663, $L1663, $M$11:$M1663, $M1663)-1)</f>
        <v/>
      </c>
      <c r="Q1663" s="97"/>
      <c r="R1663" s="57" t="str">
        <f t="array" ref="R1663">IF(OR($L1663="", $M1663=""), "", MIN(IF($L$11:$L$2510=$L1663, $M$11:$M$2510)))</f>
        <v/>
      </c>
      <c r="S1663" s="18" t="str">
        <f t="array" ref="S1663">IF(OR($L1663="", $M1663=""), "", AVERAGEIF($L$11:$L$2510, $L1663, $M$11:$M$2510))</f>
        <v/>
      </c>
      <c r="T1663" s="21" t="str">
        <f t="array" ref="T1663">IF(OR($L1663="", $M1663=""), "", MAX(IF($L$11:$L$2510=$L1663, $M$11:$M$2510)))</f>
        <v/>
      </c>
      <c r="U1663" s="97"/>
      <c r="W1663" s="26" t="str">
        <f t="shared" si="278"/>
        <v/>
      </c>
      <c r="X1663" s="26" t="str">
        <f t="shared" si="279"/>
        <v/>
      </c>
      <c r="Z1663" s="48" t="str">
        <f>IFERROR(INDEX('Standard Runs'!$E$11:$E$65, MATCH($L1663, 'Standard Runs'!$D$11:$D$65, 0)), "")</f>
        <v/>
      </c>
      <c r="AB1663" s="26" t="str">
        <f t="shared" si="280"/>
        <v/>
      </c>
      <c r="AC1663" s="26" t="str">
        <f t="shared" si="281"/>
        <v/>
      </c>
      <c r="AE1663" s="26" t="str">
        <f t="shared" si="282"/>
        <v/>
      </c>
      <c r="AG1663" s="26" t="str">
        <f>IF($D1663="", "", COUNTIF($D$11:$D$2510, "&gt;"&amp;$D1663)+1+COUNTIF($D$11:$D1663, $D1663)-1)</f>
        <v/>
      </c>
      <c r="AH1663" s="92" t="str">
        <f t="shared" si="283"/>
        <v/>
      </c>
      <c r="AJ1663" s="26" t="str">
        <f t="shared" si="284"/>
        <v/>
      </c>
      <c r="AK1663" s="26" t="str">
        <f t="shared" si="285"/>
        <v/>
      </c>
    </row>
    <row r="1664" spans="1:37" x14ac:dyDescent="0.25">
      <c r="A1664" s="97"/>
      <c r="B1664" s="26" t="str">
        <f t="shared" si="275"/>
        <v/>
      </c>
      <c r="C1664" s="97"/>
      <c r="D1664" s="123"/>
      <c r="E1664" s="124"/>
      <c r="F1664" s="125"/>
      <c r="G1664" s="97"/>
      <c r="H1664" s="24" t="str">
        <f>IF($E1664="", "", IFERROR(ROUND($E1664*INDEX('Intro &amp; Setup'!$BY$8:$BY$9, MATCH($E$8, 'Intro &amp; Setup'!$BX$8:$BX$9, 0)), 2), ""))</f>
        <v/>
      </c>
      <c r="I1664" s="18" t="str">
        <f>IF(OR($E1664="", $F1664=""), "", IF($E$8='Intro &amp; Setup'!$BX$9, $F1664/$E1664, IF($H$8='Intro &amp; Setup'!$BX$9, $F1664/$H1664, "")))</f>
        <v/>
      </c>
      <c r="J1664" s="21" t="str">
        <f>IF(OR($E1664="", $F1664=""), "", IF($E$8='Intro &amp; Setup'!$BX$8, $F1664/$E1664, IF($H$8='Intro &amp; Setup'!$BX$8, $F1664/$H1664, "")))</f>
        <v/>
      </c>
      <c r="K1664" s="97"/>
      <c r="L1664" s="42" t="str">
        <f t="array" ref="L1664">IF($W1664="", "", IFERROR(INDEX('Standard Runs'!$D$11:$D$65, MATCH(1, ('Standard Runs'!$F$11:$F$65&lt;=E1664)*('Standard Runs'!$G$11:$G$65&gt;=E1664), 0)), ""))</f>
        <v/>
      </c>
      <c r="M1664" s="45" t="str">
        <f t="shared" si="276"/>
        <v/>
      </c>
      <c r="N1664" s="97"/>
      <c r="O1664" s="52" t="str">
        <f t="shared" si="277"/>
        <v/>
      </c>
      <c r="P1664" s="53" t="str">
        <f>IF(OR($L1664="", $M1664=""), "", COUNTIFS($L$11:$L$2510, $L1664, $M$11:$M$2510, "&lt;"&amp;$M1664)+1+COUNTIFS($L$11:$L1664, $L1664, $M$11:$M1664, $M1664)-1)</f>
        <v/>
      </c>
      <c r="Q1664" s="97"/>
      <c r="R1664" s="57" t="str">
        <f t="array" ref="R1664">IF(OR($L1664="", $M1664=""), "", MIN(IF($L$11:$L$2510=$L1664, $M$11:$M$2510)))</f>
        <v/>
      </c>
      <c r="S1664" s="18" t="str">
        <f t="array" ref="S1664">IF(OR($L1664="", $M1664=""), "", AVERAGEIF($L$11:$L$2510, $L1664, $M$11:$M$2510))</f>
        <v/>
      </c>
      <c r="T1664" s="21" t="str">
        <f t="array" ref="T1664">IF(OR($L1664="", $M1664=""), "", MAX(IF($L$11:$L$2510=$L1664, $M$11:$M$2510)))</f>
        <v/>
      </c>
      <c r="U1664" s="97"/>
      <c r="W1664" s="26" t="str">
        <f t="shared" si="278"/>
        <v/>
      </c>
      <c r="X1664" s="26" t="str">
        <f t="shared" si="279"/>
        <v/>
      </c>
      <c r="Z1664" s="48" t="str">
        <f>IFERROR(INDEX('Standard Runs'!$E$11:$E$65, MATCH($L1664, 'Standard Runs'!$D$11:$D$65, 0)), "")</f>
        <v/>
      </c>
      <c r="AB1664" s="26" t="str">
        <f t="shared" si="280"/>
        <v/>
      </c>
      <c r="AC1664" s="26" t="str">
        <f t="shared" si="281"/>
        <v/>
      </c>
      <c r="AE1664" s="26" t="str">
        <f t="shared" si="282"/>
        <v/>
      </c>
      <c r="AG1664" s="26" t="str">
        <f>IF($D1664="", "", COUNTIF($D$11:$D$2510, "&gt;"&amp;$D1664)+1+COUNTIF($D$11:$D1664, $D1664)-1)</f>
        <v/>
      </c>
      <c r="AH1664" s="92" t="str">
        <f t="shared" si="283"/>
        <v/>
      </c>
      <c r="AJ1664" s="26" t="str">
        <f t="shared" si="284"/>
        <v/>
      </c>
      <c r="AK1664" s="26" t="str">
        <f t="shared" si="285"/>
        <v/>
      </c>
    </row>
    <row r="1665" spans="1:37" x14ac:dyDescent="0.25">
      <c r="A1665" s="97"/>
      <c r="B1665" s="26" t="str">
        <f t="shared" si="275"/>
        <v/>
      </c>
      <c r="C1665" s="97"/>
      <c r="D1665" s="123"/>
      <c r="E1665" s="124"/>
      <c r="F1665" s="125"/>
      <c r="G1665" s="97"/>
      <c r="H1665" s="24" t="str">
        <f>IF($E1665="", "", IFERROR(ROUND($E1665*INDEX('Intro &amp; Setup'!$BY$8:$BY$9, MATCH($E$8, 'Intro &amp; Setup'!$BX$8:$BX$9, 0)), 2), ""))</f>
        <v/>
      </c>
      <c r="I1665" s="18" t="str">
        <f>IF(OR($E1665="", $F1665=""), "", IF($E$8='Intro &amp; Setup'!$BX$9, $F1665/$E1665, IF($H$8='Intro &amp; Setup'!$BX$9, $F1665/$H1665, "")))</f>
        <v/>
      </c>
      <c r="J1665" s="21" t="str">
        <f>IF(OR($E1665="", $F1665=""), "", IF($E$8='Intro &amp; Setup'!$BX$8, $F1665/$E1665, IF($H$8='Intro &amp; Setup'!$BX$8, $F1665/$H1665, "")))</f>
        <v/>
      </c>
      <c r="K1665" s="97"/>
      <c r="L1665" s="42" t="str">
        <f t="array" ref="L1665">IF($W1665="", "", IFERROR(INDEX('Standard Runs'!$D$11:$D$65, MATCH(1, ('Standard Runs'!$F$11:$F$65&lt;=E1665)*('Standard Runs'!$G$11:$G$65&gt;=E1665), 0)), ""))</f>
        <v/>
      </c>
      <c r="M1665" s="45" t="str">
        <f t="shared" si="276"/>
        <v/>
      </c>
      <c r="N1665" s="97"/>
      <c r="O1665" s="52" t="str">
        <f t="shared" si="277"/>
        <v/>
      </c>
      <c r="P1665" s="53" t="str">
        <f>IF(OR($L1665="", $M1665=""), "", COUNTIFS($L$11:$L$2510, $L1665, $M$11:$M$2510, "&lt;"&amp;$M1665)+1+COUNTIFS($L$11:$L1665, $L1665, $M$11:$M1665, $M1665)-1)</f>
        <v/>
      </c>
      <c r="Q1665" s="97"/>
      <c r="R1665" s="57" t="str">
        <f t="array" ref="R1665">IF(OR($L1665="", $M1665=""), "", MIN(IF($L$11:$L$2510=$L1665, $M$11:$M$2510)))</f>
        <v/>
      </c>
      <c r="S1665" s="18" t="str">
        <f t="array" ref="S1665">IF(OR($L1665="", $M1665=""), "", AVERAGEIF($L$11:$L$2510, $L1665, $M$11:$M$2510))</f>
        <v/>
      </c>
      <c r="T1665" s="21" t="str">
        <f t="array" ref="T1665">IF(OR($L1665="", $M1665=""), "", MAX(IF($L$11:$L$2510=$L1665, $M$11:$M$2510)))</f>
        <v/>
      </c>
      <c r="U1665" s="97"/>
      <c r="W1665" s="26" t="str">
        <f t="shared" si="278"/>
        <v/>
      </c>
      <c r="X1665" s="26" t="str">
        <f t="shared" si="279"/>
        <v/>
      </c>
      <c r="Z1665" s="48" t="str">
        <f>IFERROR(INDEX('Standard Runs'!$E$11:$E$65, MATCH($L1665, 'Standard Runs'!$D$11:$D$65, 0)), "")</f>
        <v/>
      </c>
      <c r="AB1665" s="26" t="str">
        <f t="shared" si="280"/>
        <v/>
      </c>
      <c r="AC1665" s="26" t="str">
        <f t="shared" si="281"/>
        <v/>
      </c>
      <c r="AE1665" s="26" t="str">
        <f t="shared" si="282"/>
        <v/>
      </c>
      <c r="AG1665" s="26" t="str">
        <f>IF($D1665="", "", COUNTIF($D$11:$D$2510, "&gt;"&amp;$D1665)+1+COUNTIF($D$11:$D1665, $D1665)-1)</f>
        <v/>
      </c>
      <c r="AH1665" s="92" t="str">
        <f t="shared" si="283"/>
        <v/>
      </c>
      <c r="AJ1665" s="26" t="str">
        <f t="shared" si="284"/>
        <v/>
      </c>
      <c r="AK1665" s="26" t="str">
        <f t="shared" si="285"/>
        <v/>
      </c>
    </row>
    <row r="1666" spans="1:37" x14ac:dyDescent="0.25">
      <c r="A1666" s="97"/>
      <c r="B1666" s="26" t="str">
        <f t="shared" si="275"/>
        <v/>
      </c>
      <c r="C1666" s="97"/>
      <c r="D1666" s="123"/>
      <c r="E1666" s="124"/>
      <c r="F1666" s="125"/>
      <c r="G1666" s="97"/>
      <c r="H1666" s="24" t="str">
        <f>IF($E1666="", "", IFERROR(ROUND($E1666*INDEX('Intro &amp; Setup'!$BY$8:$BY$9, MATCH($E$8, 'Intro &amp; Setup'!$BX$8:$BX$9, 0)), 2), ""))</f>
        <v/>
      </c>
      <c r="I1666" s="18" t="str">
        <f>IF(OR($E1666="", $F1666=""), "", IF($E$8='Intro &amp; Setup'!$BX$9, $F1666/$E1666, IF($H$8='Intro &amp; Setup'!$BX$9, $F1666/$H1666, "")))</f>
        <v/>
      </c>
      <c r="J1666" s="21" t="str">
        <f>IF(OR($E1666="", $F1666=""), "", IF($E$8='Intro &amp; Setup'!$BX$8, $F1666/$E1666, IF($H$8='Intro &amp; Setup'!$BX$8, $F1666/$H1666, "")))</f>
        <v/>
      </c>
      <c r="K1666" s="97"/>
      <c r="L1666" s="42" t="str">
        <f t="array" ref="L1666">IF($W1666="", "", IFERROR(INDEX('Standard Runs'!$D$11:$D$65, MATCH(1, ('Standard Runs'!$F$11:$F$65&lt;=E1666)*('Standard Runs'!$G$11:$G$65&gt;=E1666), 0)), ""))</f>
        <v/>
      </c>
      <c r="M1666" s="45" t="str">
        <f t="shared" si="276"/>
        <v/>
      </c>
      <c r="N1666" s="97"/>
      <c r="O1666" s="52" t="str">
        <f t="shared" si="277"/>
        <v/>
      </c>
      <c r="P1666" s="53" t="str">
        <f>IF(OR($L1666="", $M1666=""), "", COUNTIFS($L$11:$L$2510, $L1666, $M$11:$M$2510, "&lt;"&amp;$M1666)+1+COUNTIFS($L$11:$L1666, $L1666, $M$11:$M1666, $M1666)-1)</f>
        <v/>
      </c>
      <c r="Q1666" s="97"/>
      <c r="R1666" s="57" t="str">
        <f t="array" ref="R1666">IF(OR($L1666="", $M1666=""), "", MIN(IF($L$11:$L$2510=$L1666, $M$11:$M$2510)))</f>
        <v/>
      </c>
      <c r="S1666" s="18" t="str">
        <f t="array" ref="S1666">IF(OR($L1666="", $M1666=""), "", AVERAGEIF($L$11:$L$2510, $L1666, $M$11:$M$2510))</f>
        <v/>
      </c>
      <c r="T1666" s="21" t="str">
        <f t="array" ref="T1666">IF(OR($L1666="", $M1666=""), "", MAX(IF($L$11:$L$2510=$L1666, $M$11:$M$2510)))</f>
        <v/>
      </c>
      <c r="U1666" s="97"/>
      <c r="W1666" s="26" t="str">
        <f t="shared" si="278"/>
        <v/>
      </c>
      <c r="X1666" s="26" t="str">
        <f t="shared" si="279"/>
        <v/>
      </c>
      <c r="Z1666" s="48" t="str">
        <f>IFERROR(INDEX('Standard Runs'!$E$11:$E$65, MATCH($L1666, 'Standard Runs'!$D$11:$D$65, 0)), "")</f>
        <v/>
      </c>
      <c r="AB1666" s="26" t="str">
        <f t="shared" si="280"/>
        <v/>
      </c>
      <c r="AC1666" s="26" t="str">
        <f t="shared" si="281"/>
        <v/>
      </c>
      <c r="AE1666" s="26" t="str">
        <f t="shared" si="282"/>
        <v/>
      </c>
      <c r="AG1666" s="26" t="str">
        <f>IF($D1666="", "", COUNTIF($D$11:$D$2510, "&gt;"&amp;$D1666)+1+COUNTIF($D$11:$D1666, $D1666)-1)</f>
        <v/>
      </c>
      <c r="AH1666" s="92" t="str">
        <f t="shared" si="283"/>
        <v/>
      </c>
      <c r="AJ1666" s="26" t="str">
        <f t="shared" si="284"/>
        <v/>
      </c>
      <c r="AK1666" s="26" t="str">
        <f t="shared" si="285"/>
        <v/>
      </c>
    </row>
    <row r="1667" spans="1:37" x14ac:dyDescent="0.25">
      <c r="A1667" s="97"/>
      <c r="B1667" s="26" t="str">
        <f t="shared" si="275"/>
        <v/>
      </c>
      <c r="C1667" s="97"/>
      <c r="D1667" s="123"/>
      <c r="E1667" s="124"/>
      <c r="F1667" s="125"/>
      <c r="G1667" s="97"/>
      <c r="H1667" s="24" t="str">
        <f>IF($E1667="", "", IFERROR(ROUND($E1667*INDEX('Intro &amp; Setup'!$BY$8:$BY$9, MATCH($E$8, 'Intro &amp; Setup'!$BX$8:$BX$9, 0)), 2), ""))</f>
        <v/>
      </c>
      <c r="I1667" s="18" t="str">
        <f>IF(OR($E1667="", $F1667=""), "", IF($E$8='Intro &amp; Setup'!$BX$9, $F1667/$E1667, IF($H$8='Intro &amp; Setup'!$BX$9, $F1667/$H1667, "")))</f>
        <v/>
      </c>
      <c r="J1667" s="21" t="str">
        <f>IF(OR($E1667="", $F1667=""), "", IF($E$8='Intro &amp; Setup'!$BX$8, $F1667/$E1667, IF($H$8='Intro &amp; Setup'!$BX$8, $F1667/$H1667, "")))</f>
        <v/>
      </c>
      <c r="K1667" s="97"/>
      <c r="L1667" s="42" t="str">
        <f t="array" ref="L1667">IF($W1667="", "", IFERROR(INDEX('Standard Runs'!$D$11:$D$65, MATCH(1, ('Standard Runs'!$F$11:$F$65&lt;=E1667)*('Standard Runs'!$G$11:$G$65&gt;=E1667), 0)), ""))</f>
        <v/>
      </c>
      <c r="M1667" s="45" t="str">
        <f t="shared" si="276"/>
        <v/>
      </c>
      <c r="N1667" s="97"/>
      <c r="O1667" s="52" t="str">
        <f t="shared" si="277"/>
        <v/>
      </c>
      <c r="P1667" s="53" t="str">
        <f>IF(OR($L1667="", $M1667=""), "", COUNTIFS($L$11:$L$2510, $L1667, $M$11:$M$2510, "&lt;"&amp;$M1667)+1+COUNTIFS($L$11:$L1667, $L1667, $M$11:$M1667, $M1667)-1)</f>
        <v/>
      </c>
      <c r="Q1667" s="97"/>
      <c r="R1667" s="57" t="str">
        <f t="array" ref="R1667">IF(OR($L1667="", $M1667=""), "", MIN(IF($L$11:$L$2510=$L1667, $M$11:$M$2510)))</f>
        <v/>
      </c>
      <c r="S1667" s="18" t="str">
        <f t="array" ref="S1667">IF(OR($L1667="", $M1667=""), "", AVERAGEIF($L$11:$L$2510, $L1667, $M$11:$M$2510))</f>
        <v/>
      </c>
      <c r="T1667" s="21" t="str">
        <f t="array" ref="T1667">IF(OR($L1667="", $M1667=""), "", MAX(IF($L$11:$L$2510=$L1667, $M$11:$M$2510)))</f>
        <v/>
      </c>
      <c r="U1667" s="97"/>
      <c r="W1667" s="26" t="str">
        <f t="shared" si="278"/>
        <v/>
      </c>
      <c r="X1667" s="26" t="str">
        <f t="shared" si="279"/>
        <v/>
      </c>
      <c r="Z1667" s="48" t="str">
        <f>IFERROR(INDEX('Standard Runs'!$E$11:$E$65, MATCH($L1667, 'Standard Runs'!$D$11:$D$65, 0)), "")</f>
        <v/>
      </c>
      <c r="AB1667" s="26" t="str">
        <f t="shared" si="280"/>
        <v/>
      </c>
      <c r="AC1667" s="26" t="str">
        <f t="shared" si="281"/>
        <v/>
      </c>
      <c r="AE1667" s="26" t="str">
        <f t="shared" si="282"/>
        <v/>
      </c>
      <c r="AG1667" s="26" t="str">
        <f>IF($D1667="", "", COUNTIF($D$11:$D$2510, "&gt;"&amp;$D1667)+1+COUNTIF($D$11:$D1667, $D1667)-1)</f>
        <v/>
      </c>
      <c r="AH1667" s="92" t="str">
        <f t="shared" si="283"/>
        <v/>
      </c>
      <c r="AJ1667" s="26" t="str">
        <f t="shared" si="284"/>
        <v/>
      </c>
      <c r="AK1667" s="26" t="str">
        <f t="shared" si="285"/>
        <v/>
      </c>
    </row>
    <row r="1668" spans="1:37" x14ac:dyDescent="0.25">
      <c r="A1668" s="97"/>
      <c r="B1668" s="26" t="str">
        <f t="shared" si="275"/>
        <v/>
      </c>
      <c r="C1668" s="97"/>
      <c r="D1668" s="123"/>
      <c r="E1668" s="124"/>
      <c r="F1668" s="125"/>
      <c r="G1668" s="97"/>
      <c r="H1668" s="24" t="str">
        <f>IF($E1668="", "", IFERROR(ROUND($E1668*INDEX('Intro &amp; Setup'!$BY$8:$BY$9, MATCH($E$8, 'Intro &amp; Setup'!$BX$8:$BX$9, 0)), 2), ""))</f>
        <v/>
      </c>
      <c r="I1668" s="18" t="str">
        <f>IF(OR($E1668="", $F1668=""), "", IF($E$8='Intro &amp; Setup'!$BX$9, $F1668/$E1668, IF($H$8='Intro &amp; Setup'!$BX$9, $F1668/$H1668, "")))</f>
        <v/>
      </c>
      <c r="J1668" s="21" t="str">
        <f>IF(OR($E1668="", $F1668=""), "", IF($E$8='Intro &amp; Setup'!$BX$8, $F1668/$E1668, IF($H$8='Intro &amp; Setup'!$BX$8, $F1668/$H1668, "")))</f>
        <v/>
      </c>
      <c r="K1668" s="97"/>
      <c r="L1668" s="42" t="str">
        <f t="array" ref="L1668">IF($W1668="", "", IFERROR(INDEX('Standard Runs'!$D$11:$D$65, MATCH(1, ('Standard Runs'!$F$11:$F$65&lt;=E1668)*('Standard Runs'!$G$11:$G$65&gt;=E1668), 0)), ""))</f>
        <v/>
      </c>
      <c r="M1668" s="45" t="str">
        <f t="shared" si="276"/>
        <v/>
      </c>
      <c r="N1668" s="97"/>
      <c r="O1668" s="52" t="str">
        <f t="shared" si="277"/>
        <v/>
      </c>
      <c r="P1668" s="53" t="str">
        <f>IF(OR($L1668="", $M1668=""), "", COUNTIFS($L$11:$L$2510, $L1668, $M$11:$M$2510, "&lt;"&amp;$M1668)+1+COUNTIFS($L$11:$L1668, $L1668, $M$11:$M1668, $M1668)-1)</f>
        <v/>
      </c>
      <c r="Q1668" s="97"/>
      <c r="R1668" s="57" t="str">
        <f t="array" ref="R1668">IF(OR($L1668="", $M1668=""), "", MIN(IF($L$11:$L$2510=$L1668, $M$11:$M$2510)))</f>
        <v/>
      </c>
      <c r="S1668" s="18" t="str">
        <f t="array" ref="S1668">IF(OR($L1668="", $M1668=""), "", AVERAGEIF($L$11:$L$2510, $L1668, $M$11:$M$2510))</f>
        <v/>
      </c>
      <c r="T1668" s="21" t="str">
        <f t="array" ref="T1668">IF(OR($L1668="", $M1668=""), "", MAX(IF($L$11:$L$2510=$L1668, $M$11:$M$2510)))</f>
        <v/>
      </c>
      <c r="U1668" s="97"/>
      <c r="W1668" s="26" t="str">
        <f t="shared" si="278"/>
        <v/>
      </c>
      <c r="X1668" s="26" t="str">
        <f t="shared" si="279"/>
        <v/>
      </c>
      <c r="Z1668" s="48" t="str">
        <f>IFERROR(INDEX('Standard Runs'!$E$11:$E$65, MATCH($L1668, 'Standard Runs'!$D$11:$D$65, 0)), "")</f>
        <v/>
      </c>
      <c r="AB1668" s="26" t="str">
        <f t="shared" si="280"/>
        <v/>
      </c>
      <c r="AC1668" s="26" t="str">
        <f t="shared" si="281"/>
        <v/>
      </c>
      <c r="AE1668" s="26" t="str">
        <f t="shared" si="282"/>
        <v/>
      </c>
      <c r="AG1668" s="26" t="str">
        <f>IF($D1668="", "", COUNTIF($D$11:$D$2510, "&gt;"&amp;$D1668)+1+COUNTIF($D$11:$D1668, $D1668)-1)</f>
        <v/>
      </c>
      <c r="AH1668" s="92" t="str">
        <f t="shared" si="283"/>
        <v/>
      </c>
      <c r="AJ1668" s="26" t="str">
        <f t="shared" si="284"/>
        <v/>
      </c>
      <c r="AK1668" s="26" t="str">
        <f t="shared" si="285"/>
        <v/>
      </c>
    </row>
    <row r="1669" spans="1:37" x14ac:dyDescent="0.25">
      <c r="A1669" s="97"/>
      <c r="B1669" s="26" t="str">
        <f t="shared" si="275"/>
        <v/>
      </c>
      <c r="C1669" s="97"/>
      <c r="D1669" s="123"/>
      <c r="E1669" s="124"/>
      <c r="F1669" s="125"/>
      <c r="G1669" s="97"/>
      <c r="H1669" s="24" t="str">
        <f>IF($E1669="", "", IFERROR(ROUND($E1669*INDEX('Intro &amp; Setup'!$BY$8:$BY$9, MATCH($E$8, 'Intro &amp; Setup'!$BX$8:$BX$9, 0)), 2), ""))</f>
        <v/>
      </c>
      <c r="I1669" s="18" t="str">
        <f>IF(OR($E1669="", $F1669=""), "", IF($E$8='Intro &amp; Setup'!$BX$9, $F1669/$E1669, IF($H$8='Intro &amp; Setup'!$BX$9, $F1669/$H1669, "")))</f>
        <v/>
      </c>
      <c r="J1669" s="21" t="str">
        <f>IF(OR($E1669="", $F1669=""), "", IF($E$8='Intro &amp; Setup'!$BX$8, $F1669/$E1669, IF($H$8='Intro &amp; Setup'!$BX$8, $F1669/$H1669, "")))</f>
        <v/>
      </c>
      <c r="K1669" s="97"/>
      <c r="L1669" s="42" t="str">
        <f t="array" ref="L1669">IF($W1669="", "", IFERROR(INDEX('Standard Runs'!$D$11:$D$65, MATCH(1, ('Standard Runs'!$F$11:$F$65&lt;=E1669)*('Standard Runs'!$G$11:$G$65&gt;=E1669), 0)), ""))</f>
        <v/>
      </c>
      <c r="M1669" s="45" t="str">
        <f t="shared" si="276"/>
        <v/>
      </c>
      <c r="N1669" s="97"/>
      <c r="O1669" s="52" t="str">
        <f t="shared" si="277"/>
        <v/>
      </c>
      <c r="P1669" s="53" t="str">
        <f>IF(OR($L1669="", $M1669=""), "", COUNTIFS($L$11:$L$2510, $L1669, $M$11:$M$2510, "&lt;"&amp;$M1669)+1+COUNTIFS($L$11:$L1669, $L1669, $M$11:$M1669, $M1669)-1)</f>
        <v/>
      </c>
      <c r="Q1669" s="97"/>
      <c r="R1669" s="57" t="str">
        <f t="array" ref="R1669">IF(OR($L1669="", $M1669=""), "", MIN(IF($L$11:$L$2510=$L1669, $M$11:$M$2510)))</f>
        <v/>
      </c>
      <c r="S1669" s="18" t="str">
        <f t="array" ref="S1669">IF(OR($L1669="", $M1669=""), "", AVERAGEIF($L$11:$L$2510, $L1669, $M$11:$M$2510))</f>
        <v/>
      </c>
      <c r="T1669" s="21" t="str">
        <f t="array" ref="T1669">IF(OR($L1669="", $M1669=""), "", MAX(IF($L$11:$L$2510=$L1669, $M$11:$M$2510)))</f>
        <v/>
      </c>
      <c r="U1669" s="97"/>
      <c r="W1669" s="26" t="str">
        <f t="shared" si="278"/>
        <v/>
      </c>
      <c r="X1669" s="26" t="str">
        <f t="shared" si="279"/>
        <v/>
      </c>
      <c r="Z1669" s="48" t="str">
        <f>IFERROR(INDEX('Standard Runs'!$E$11:$E$65, MATCH($L1669, 'Standard Runs'!$D$11:$D$65, 0)), "")</f>
        <v/>
      </c>
      <c r="AB1669" s="26" t="str">
        <f t="shared" si="280"/>
        <v/>
      </c>
      <c r="AC1669" s="26" t="str">
        <f t="shared" si="281"/>
        <v/>
      </c>
      <c r="AE1669" s="26" t="str">
        <f t="shared" si="282"/>
        <v/>
      </c>
      <c r="AG1669" s="26" t="str">
        <f>IF($D1669="", "", COUNTIF($D$11:$D$2510, "&gt;"&amp;$D1669)+1+COUNTIF($D$11:$D1669, $D1669)-1)</f>
        <v/>
      </c>
      <c r="AH1669" s="92" t="str">
        <f t="shared" si="283"/>
        <v/>
      </c>
      <c r="AJ1669" s="26" t="str">
        <f t="shared" si="284"/>
        <v/>
      </c>
      <c r="AK1669" s="26" t="str">
        <f t="shared" si="285"/>
        <v/>
      </c>
    </row>
    <row r="1670" spans="1:37" x14ac:dyDescent="0.25">
      <c r="A1670" s="97"/>
      <c r="B1670" s="26" t="str">
        <f t="shared" si="275"/>
        <v/>
      </c>
      <c r="C1670" s="97"/>
      <c r="D1670" s="123"/>
      <c r="E1670" s="124"/>
      <c r="F1670" s="125"/>
      <c r="G1670" s="97"/>
      <c r="H1670" s="24" t="str">
        <f>IF($E1670="", "", IFERROR(ROUND($E1670*INDEX('Intro &amp; Setup'!$BY$8:$BY$9, MATCH($E$8, 'Intro &amp; Setup'!$BX$8:$BX$9, 0)), 2), ""))</f>
        <v/>
      </c>
      <c r="I1670" s="18" t="str">
        <f>IF(OR($E1670="", $F1670=""), "", IF($E$8='Intro &amp; Setup'!$BX$9, $F1670/$E1670, IF($H$8='Intro &amp; Setup'!$BX$9, $F1670/$H1670, "")))</f>
        <v/>
      </c>
      <c r="J1670" s="21" t="str">
        <f>IF(OR($E1670="", $F1670=""), "", IF($E$8='Intro &amp; Setup'!$BX$8, $F1670/$E1670, IF($H$8='Intro &amp; Setup'!$BX$8, $F1670/$H1670, "")))</f>
        <v/>
      </c>
      <c r="K1670" s="97"/>
      <c r="L1670" s="42" t="str">
        <f t="array" ref="L1670">IF($W1670="", "", IFERROR(INDEX('Standard Runs'!$D$11:$D$65, MATCH(1, ('Standard Runs'!$F$11:$F$65&lt;=E1670)*('Standard Runs'!$G$11:$G$65&gt;=E1670), 0)), ""))</f>
        <v/>
      </c>
      <c r="M1670" s="45" t="str">
        <f t="shared" si="276"/>
        <v/>
      </c>
      <c r="N1670" s="97"/>
      <c r="O1670" s="52" t="str">
        <f t="shared" si="277"/>
        <v/>
      </c>
      <c r="P1670" s="53" t="str">
        <f>IF(OR($L1670="", $M1670=""), "", COUNTIFS($L$11:$L$2510, $L1670, $M$11:$M$2510, "&lt;"&amp;$M1670)+1+COUNTIFS($L$11:$L1670, $L1670, $M$11:$M1670, $M1670)-1)</f>
        <v/>
      </c>
      <c r="Q1670" s="97"/>
      <c r="R1670" s="57" t="str">
        <f t="array" ref="R1670">IF(OR($L1670="", $M1670=""), "", MIN(IF($L$11:$L$2510=$L1670, $M$11:$M$2510)))</f>
        <v/>
      </c>
      <c r="S1670" s="18" t="str">
        <f t="array" ref="S1670">IF(OR($L1670="", $M1670=""), "", AVERAGEIF($L$11:$L$2510, $L1670, $M$11:$M$2510))</f>
        <v/>
      </c>
      <c r="T1670" s="21" t="str">
        <f t="array" ref="T1670">IF(OR($L1670="", $M1670=""), "", MAX(IF($L$11:$L$2510=$L1670, $M$11:$M$2510)))</f>
        <v/>
      </c>
      <c r="U1670" s="97"/>
      <c r="W1670" s="26" t="str">
        <f t="shared" si="278"/>
        <v/>
      </c>
      <c r="X1670" s="26" t="str">
        <f t="shared" si="279"/>
        <v/>
      </c>
      <c r="Z1670" s="48" t="str">
        <f>IFERROR(INDEX('Standard Runs'!$E$11:$E$65, MATCH($L1670, 'Standard Runs'!$D$11:$D$65, 0)), "")</f>
        <v/>
      </c>
      <c r="AB1670" s="26" t="str">
        <f t="shared" si="280"/>
        <v/>
      </c>
      <c r="AC1670" s="26" t="str">
        <f t="shared" si="281"/>
        <v/>
      </c>
      <c r="AE1670" s="26" t="str">
        <f t="shared" si="282"/>
        <v/>
      </c>
      <c r="AG1670" s="26" t="str">
        <f>IF($D1670="", "", COUNTIF($D$11:$D$2510, "&gt;"&amp;$D1670)+1+COUNTIF($D$11:$D1670, $D1670)-1)</f>
        <v/>
      </c>
      <c r="AH1670" s="92" t="str">
        <f t="shared" si="283"/>
        <v/>
      </c>
      <c r="AJ1670" s="26" t="str">
        <f t="shared" si="284"/>
        <v/>
      </c>
      <c r="AK1670" s="26" t="str">
        <f t="shared" si="285"/>
        <v/>
      </c>
    </row>
    <row r="1671" spans="1:37" x14ac:dyDescent="0.25">
      <c r="A1671" s="97"/>
      <c r="B1671" s="26" t="str">
        <f t="shared" si="275"/>
        <v/>
      </c>
      <c r="C1671" s="97"/>
      <c r="D1671" s="123"/>
      <c r="E1671" s="124"/>
      <c r="F1671" s="125"/>
      <c r="G1671" s="97"/>
      <c r="H1671" s="24" t="str">
        <f>IF($E1671="", "", IFERROR(ROUND($E1671*INDEX('Intro &amp; Setup'!$BY$8:$BY$9, MATCH($E$8, 'Intro &amp; Setup'!$BX$8:$BX$9, 0)), 2), ""))</f>
        <v/>
      </c>
      <c r="I1671" s="18" t="str">
        <f>IF(OR($E1671="", $F1671=""), "", IF($E$8='Intro &amp; Setup'!$BX$9, $F1671/$E1671, IF($H$8='Intro &amp; Setup'!$BX$9, $F1671/$H1671, "")))</f>
        <v/>
      </c>
      <c r="J1671" s="21" t="str">
        <f>IF(OR($E1671="", $F1671=""), "", IF($E$8='Intro &amp; Setup'!$BX$8, $F1671/$E1671, IF($H$8='Intro &amp; Setup'!$BX$8, $F1671/$H1671, "")))</f>
        <v/>
      </c>
      <c r="K1671" s="97"/>
      <c r="L1671" s="42" t="str">
        <f t="array" ref="L1671">IF($W1671="", "", IFERROR(INDEX('Standard Runs'!$D$11:$D$65, MATCH(1, ('Standard Runs'!$F$11:$F$65&lt;=E1671)*('Standard Runs'!$G$11:$G$65&gt;=E1671), 0)), ""))</f>
        <v/>
      </c>
      <c r="M1671" s="45" t="str">
        <f t="shared" si="276"/>
        <v/>
      </c>
      <c r="N1671" s="97"/>
      <c r="O1671" s="52" t="str">
        <f t="shared" si="277"/>
        <v/>
      </c>
      <c r="P1671" s="53" t="str">
        <f>IF(OR($L1671="", $M1671=""), "", COUNTIFS($L$11:$L$2510, $L1671, $M$11:$M$2510, "&lt;"&amp;$M1671)+1+COUNTIFS($L$11:$L1671, $L1671, $M$11:$M1671, $M1671)-1)</f>
        <v/>
      </c>
      <c r="Q1671" s="97"/>
      <c r="R1671" s="57" t="str">
        <f t="array" ref="R1671">IF(OR($L1671="", $M1671=""), "", MIN(IF($L$11:$L$2510=$L1671, $M$11:$M$2510)))</f>
        <v/>
      </c>
      <c r="S1671" s="18" t="str">
        <f t="array" ref="S1671">IF(OR($L1671="", $M1671=""), "", AVERAGEIF($L$11:$L$2510, $L1671, $M$11:$M$2510))</f>
        <v/>
      </c>
      <c r="T1671" s="21" t="str">
        <f t="array" ref="T1671">IF(OR($L1671="", $M1671=""), "", MAX(IF($L$11:$L$2510=$L1671, $M$11:$M$2510)))</f>
        <v/>
      </c>
      <c r="U1671" s="97"/>
      <c r="W1671" s="26" t="str">
        <f t="shared" si="278"/>
        <v/>
      </c>
      <c r="X1671" s="26" t="str">
        <f t="shared" si="279"/>
        <v/>
      </c>
      <c r="Z1671" s="48" t="str">
        <f>IFERROR(INDEX('Standard Runs'!$E$11:$E$65, MATCH($L1671, 'Standard Runs'!$D$11:$D$65, 0)), "")</f>
        <v/>
      </c>
      <c r="AB1671" s="26" t="str">
        <f t="shared" si="280"/>
        <v/>
      </c>
      <c r="AC1671" s="26" t="str">
        <f t="shared" si="281"/>
        <v/>
      </c>
      <c r="AE1671" s="26" t="str">
        <f t="shared" si="282"/>
        <v/>
      </c>
      <c r="AG1671" s="26" t="str">
        <f>IF($D1671="", "", COUNTIF($D$11:$D$2510, "&gt;"&amp;$D1671)+1+COUNTIF($D$11:$D1671, $D1671)-1)</f>
        <v/>
      </c>
      <c r="AH1671" s="92" t="str">
        <f t="shared" si="283"/>
        <v/>
      </c>
      <c r="AJ1671" s="26" t="str">
        <f t="shared" si="284"/>
        <v/>
      </c>
      <c r="AK1671" s="26" t="str">
        <f t="shared" si="285"/>
        <v/>
      </c>
    </row>
    <row r="1672" spans="1:37" x14ac:dyDescent="0.25">
      <c r="A1672" s="97"/>
      <c r="B1672" s="26" t="str">
        <f t="shared" si="275"/>
        <v/>
      </c>
      <c r="C1672" s="97"/>
      <c r="D1672" s="123"/>
      <c r="E1672" s="124"/>
      <c r="F1672" s="125"/>
      <c r="G1672" s="97"/>
      <c r="H1672" s="24" t="str">
        <f>IF($E1672="", "", IFERROR(ROUND($E1672*INDEX('Intro &amp; Setup'!$BY$8:$BY$9, MATCH($E$8, 'Intro &amp; Setup'!$BX$8:$BX$9, 0)), 2), ""))</f>
        <v/>
      </c>
      <c r="I1672" s="18" t="str">
        <f>IF(OR($E1672="", $F1672=""), "", IF($E$8='Intro &amp; Setup'!$BX$9, $F1672/$E1672, IF($H$8='Intro &amp; Setup'!$BX$9, $F1672/$H1672, "")))</f>
        <v/>
      </c>
      <c r="J1672" s="21" t="str">
        <f>IF(OR($E1672="", $F1672=""), "", IF($E$8='Intro &amp; Setup'!$BX$8, $F1672/$E1672, IF($H$8='Intro &amp; Setup'!$BX$8, $F1672/$H1672, "")))</f>
        <v/>
      </c>
      <c r="K1672" s="97"/>
      <c r="L1672" s="42" t="str">
        <f t="array" ref="L1672">IF($W1672="", "", IFERROR(INDEX('Standard Runs'!$D$11:$D$65, MATCH(1, ('Standard Runs'!$F$11:$F$65&lt;=E1672)*('Standard Runs'!$G$11:$G$65&gt;=E1672), 0)), ""))</f>
        <v/>
      </c>
      <c r="M1672" s="45" t="str">
        <f t="shared" si="276"/>
        <v/>
      </c>
      <c r="N1672" s="97"/>
      <c r="O1672" s="52" t="str">
        <f t="shared" si="277"/>
        <v/>
      </c>
      <c r="P1672" s="53" t="str">
        <f>IF(OR($L1672="", $M1672=""), "", COUNTIFS($L$11:$L$2510, $L1672, $M$11:$M$2510, "&lt;"&amp;$M1672)+1+COUNTIFS($L$11:$L1672, $L1672, $M$11:$M1672, $M1672)-1)</f>
        <v/>
      </c>
      <c r="Q1672" s="97"/>
      <c r="R1672" s="57" t="str">
        <f t="array" ref="R1672">IF(OR($L1672="", $M1672=""), "", MIN(IF($L$11:$L$2510=$L1672, $M$11:$M$2510)))</f>
        <v/>
      </c>
      <c r="S1672" s="18" t="str">
        <f t="array" ref="S1672">IF(OR($L1672="", $M1672=""), "", AVERAGEIF($L$11:$L$2510, $L1672, $M$11:$M$2510))</f>
        <v/>
      </c>
      <c r="T1672" s="21" t="str">
        <f t="array" ref="T1672">IF(OR($L1672="", $M1672=""), "", MAX(IF($L$11:$L$2510=$L1672, $M$11:$M$2510)))</f>
        <v/>
      </c>
      <c r="U1672" s="97"/>
      <c r="W1672" s="26" t="str">
        <f t="shared" si="278"/>
        <v/>
      </c>
      <c r="X1672" s="26" t="str">
        <f t="shared" si="279"/>
        <v/>
      </c>
      <c r="Z1672" s="48" t="str">
        <f>IFERROR(INDEX('Standard Runs'!$E$11:$E$65, MATCH($L1672, 'Standard Runs'!$D$11:$D$65, 0)), "")</f>
        <v/>
      </c>
      <c r="AB1672" s="26" t="str">
        <f t="shared" si="280"/>
        <v/>
      </c>
      <c r="AC1672" s="26" t="str">
        <f t="shared" si="281"/>
        <v/>
      </c>
      <c r="AE1672" s="26" t="str">
        <f t="shared" si="282"/>
        <v/>
      </c>
      <c r="AG1672" s="26" t="str">
        <f>IF($D1672="", "", COUNTIF($D$11:$D$2510, "&gt;"&amp;$D1672)+1+COUNTIF($D$11:$D1672, $D1672)-1)</f>
        <v/>
      </c>
      <c r="AH1672" s="92" t="str">
        <f t="shared" si="283"/>
        <v/>
      </c>
      <c r="AJ1672" s="26" t="str">
        <f t="shared" si="284"/>
        <v/>
      </c>
      <c r="AK1672" s="26" t="str">
        <f t="shared" si="285"/>
        <v/>
      </c>
    </row>
    <row r="1673" spans="1:37" x14ac:dyDescent="0.25">
      <c r="A1673" s="97"/>
      <c r="B1673" s="26" t="str">
        <f t="shared" si="275"/>
        <v/>
      </c>
      <c r="C1673" s="97"/>
      <c r="D1673" s="123"/>
      <c r="E1673" s="124"/>
      <c r="F1673" s="125"/>
      <c r="G1673" s="97"/>
      <c r="H1673" s="24" t="str">
        <f>IF($E1673="", "", IFERROR(ROUND($E1673*INDEX('Intro &amp; Setup'!$BY$8:$BY$9, MATCH($E$8, 'Intro &amp; Setup'!$BX$8:$BX$9, 0)), 2), ""))</f>
        <v/>
      </c>
      <c r="I1673" s="18" t="str">
        <f>IF(OR($E1673="", $F1673=""), "", IF($E$8='Intro &amp; Setup'!$BX$9, $F1673/$E1673, IF($H$8='Intro &amp; Setup'!$BX$9, $F1673/$H1673, "")))</f>
        <v/>
      </c>
      <c r="J1673" s="21" t="str">
        <f>IF(OR($E1673="", $F1673=""), "", IF($E$8='Intro &amp; Setup'!$BX$8, $F1673/$E1673, IF($H$8='Intro &amp; Setup'!$BX$8, $F1673/$H1673, "")))</f>
        <v/>
      </c>
      <c r="K1673" s="97"/>
      <c r="L1673" s="42" t="str">
        <f t="array" ref="L1673">IF($W1673="", "", IFERROR(INDEX('Standard Runs'!$D$11:$D$65, MATCH(1, ('Standard Runs'!$F$11:$F$65&lt;=E1673)*('Standard Runs'!$G$11:$G$65&gt;=E1673), 0)), ""))</f>
        <v/>
      </c>
      <c r="M1673" s="45" t="str">
        <f t="shared" si="276"/>
        <v/>
      </c>
      <c r="N1673" s="97"/>
      <c r="O1673" s="52" t="str">
        <f t="shared" si="277"/>
        <v/>
      </c>
      <c r="P1673" s="53" t="str">
        <f>IF(OR($L1673="", $M1673=""), "", COUNTIFS($L$11:$L$2510, $L1673, $M$11:$M$2510, "&lt;"&amp;$M1673)+1+COUNTIFS($L$11:$L1673, $L1673, $M$11:$M1673, $M1673)-1)</f>
        <v/>
      </c>
      <c r="Q1673" s="97"/>
      <c r="R1673" s="57" t="str">
        <f t="array" ref="R1673">IF(OR($L1673="", $M1673=""), "", MIN(IF($L$11:$L$2510=$L1673, $M$11:$M$2510)))</f>
        <v/>
      </c>
      <c r="S1673" s="18" t="str">
        <f t="array" ref="S1673">IF(OR($L1673="", $M1673=""), "", AVERAGEIF($L$11:$L$2510, $L1673, $M$11:$M$2510))</f>
        <v/>
      </c>
      <c r="T1673" s="21" t="str">
        <f t="array" ref="T1673">IF(OR($L1673="", $M1673=""), "", MAX(IF($L$11:$L$2510=$L1673, $M$11:$M$2510)))</f>
        <v/>
      </c>
      <c r="U1673" s="97"/>
      <c r="W1673" s="26" t="str">
        <f t="shared" si="278"/>
        <v/>
      </c>
      <c r="X1673" s="26" t="str">
        <f t="shared" si="279"/>
        <v/>
      </c>
      <c r="Z1673" s="48" t="str">
        <f>IFERROR(INDEX('Standard Runs'!$E$11:$E$65, MATCH($L1673, 'Standard Runs'!$D$11:$D$65, 0)), "")</f>
        <v/>
      </c>
      <c r="AB1673" s="26" t="str">
        <f t="shared" si="280"/>
        <v/>
      </c>
      <c r="AC1673" s="26" t="str">
        <f t="shared" si="281"/>
        <v/>
      </c>
      <c r="AE1673" s="26" t="str">
        <f t="shared" si="282"/>
        <v/>
      </c>
      <c r="AG1673" s="26" t="str">
        <f>IF($D1673="", "", COUNTIF($D$11:$D$2510, "&gt;"&amp;$D1673)+1+COUNTIF($D$11:$D1673, $D1673)-1)</f>
        <v/>
      </c>
      <c r="AH1673" s="92" t="str">
        <f t="shared" si="283"/>
        <v/>
      </c>
      <c r="AJ1673" s="26" t="str">
        <f t="shared" si="284"/>
        <v/>
      </c>
      <c r="AK1673" s="26" t="str">
        <f t="shared" si="285"/>
        <v/>
      </c>
    </row>
    <row r="1674" spans="1:37" x14ac:dyDescent="0.25">
      <c r="A1674" s="97"/>
      <c r="B1674" s="26" t="str">
        <f t="shared" si="275"/>
        <v/>
      </c>
      <c r="C1674" s="97"/>
      <c r="D1674" s="123"/>
      <c r="E1674" s="124"/>
      <c r="F1674" s="125"/>
      <c r="G1674" s="97"/>
      <c r="H1674" s="24" t="str">
        <f>IF($E1674="", "", IFERROR(ROUND($E1674*INDEX('Intro &amp; Setup'!$BY$8:$BY$9, MATCH($E$8, 'Intro &amp; Setup'!$BX$8:$BX$9, 0)), 2), ""))</f>
        <v/>
      </c>
      <c r="I1674" s="18" t="str">
        <f>IF(OR($E1674="", $F1674=""), "", IF($E$8='Intro &amp; Setup'!$BX$9, $F1674/$E1674, IF($H$8='Intro &amp; Setup'!$BX$9, $F1674/$H1674, "")))</f>
        <v/>
      </c>
      <c r="J1674" s="21" t="str">
        <f>IF(OR($E1674="", $F1674=""), "", IF($E$8='Intro &amp; Setup'!$BX$8, $F1674/$E1674, IF($H$8='Intro &amp; Setup'!$BX$8, $F1674/$H1674, "")))</f>
        <v/>
      </c>
      <c r="K1674" s="97"/>
      <c r="L1674" s="42" t="str">
        <f t="array" ref="L1674">IF($W1674="", "", IFERROR(INDEX('Standard Runs'!$D$11:$D$65, MATCH(1, ('Standard Runs'!$F$11:$F$65&lt;=E1674)*('Standard Runs'!$G$11:$G$65&gt;=E1674), 0)), ""))</f>
        <v/>
      </c>
      <c r="M1674" s="45" t="str">
        <f t="shared" si="276"/>
        <v/>
      </c>
      <c r="N1674" s="97"/>
      <c r="O1674" s="52" t="str">
        <f t="shared" si="277"/>
        <v/>
      </c>
      <c r="P1674" s="53" t="str">
        <f>IF(OR($L1674="", $M1674=""), "", COUNTIFS($L$11:$L$2510, $L1674, $M$11:$M$2510, "&lt;"&amp;$M1674)+1+COUNTIFS($L$11:$L1674, $L1674, $M$11:$M1674, $M1674)-1)</f>
        <v/>
      </c>
      <c r="Q1674" s="97"/>
      <c r="R1674" s="57" t="str">
        <f t="array" ref="R1674">IF(OR($L1674="", $M1674=""), "", MIN(IF($L$11:$L$2510=$L1674, $M$11:$M$2510)))</f>
        <v/>
      </c>
      <c r="S1674" s="18" t="str">
        <f t="array" ref="S1674">IF(OR($L1674="", $M1674=""), "", AVERAGEIF($L$11:$L$2510, $L1674, $M$11:$M$2510))</f>
        <v/>
      </c>
      <c r="T1674" s="21" t="str">
        <f t="array" ref="T1674">IF(OR($L1674="", $M1674=""), "", MAX(IF($L$11:$L$2510=$L1674, $M$11:$M$2510)))</f>
        <v/>
      </c>
      <c r="U1674" s="97"/>
      <c r="W1674" s="26" t="str">
        <f t="shared" si="278"/>
        <v/>
      </c>
      <c r="X1674" s="26" t="str">
        <f t="shared" si="279"/>
        <v/>
      </c>
      <c r="Z1674" s="48" t="str">
        <f>IFERROR(INDEX('Standard Runs'!$E$11:$E$65, MATCH($L1674, 'Standard Runs'!$D$11:$D$65, 0)), "")</f>
        <v/>
      </c>
      <c r="AB1674" s="26" t="str">
        <f t="shared" si="280"/>
        <v/>
      </c>
      <c r="AC1674" s="26" t="str">
        <f t="shared" si="281"/>
        <v/>
      </c>
      <c r="AE1674" s="26" t="str">
        <f t="shared" si="282"/>
        <v/>
      </c>
      <c r="AG1674" s="26" t="str">
        <f>IF($D1674="", "", COUNTIF($D$11:$D$2510, "&gt;"&amp;$D1674)+1+COUNTIF($D$11:$D1674, $D1674)-1)</f>
        <v/>
      </c>
      <c r="AH1674" s="92" t="str">
        <f t="shared" si="283"/>
        <v/>
      </c>
      <c r="AJ1674" s="26" t="str">
        <f t="shared" si="284"/>
        <v/>
      </c>
      <c r="AK1674" s="26" t="str">
        <f t="shared" si="285"/>
        <v/>
      </c>
    </row>
    <row r="1675" spans="1:37" x14ac:dyDescent="0.25">
      <c r="A1675" s="97"/>
      <c r="B1675" s="26" t="str">
        <f t="shared" si="275"/>
        <v/>
      </c>
      <c r="C1675" s="97"/>
      <c r="D1675" s="123"/>
      <c r="E1675" s="124"/>
      <c r="F1675" s="125"/>
      <c r="G1675" s="97"/>
      <c r="H1675" s="24" t="str">
        <f>IF($E1675="", "", IFERROR(ROUND($E1675*INDEX('Intro &amp; Setup'!$BY$8:$BY$9, MATCH($E$8, 'Intro &amp; Setup'!$BX$8:$BX$9, 0)), 2), ""))</f>
        <v/>
      </c>
      <c r="I1675" s="18" t="str">
        <f>IF(OR($E1675="", $F1675=""), "", IF($E$8='Intro &amp; Setup'!$BX$9, $F1675/$E1675, IF($H$8='Intro &amp; Setup'!$BX$9, $F1675/$H1675, "")))</f>
        <v/>
      </c>
      <c r="J1675" s="21" t="str">
        <f>IF(OR($E1675="", $F1675=""), "", IF($E$8='Intro &amp; Setup'!$BX$8, $F1675/$E1675, IF($H$8='Intro &amp; Setup'!$BX$8, $F1675/$H1675, "")))</f>
        <v/>
      </c>
      <c r="K1675" s="97"/>
      <c r="L1675" s="42" t="str">
        <f t="array" ref="L1675">IF($W1675="", "", IFERROR(INDEX('Standard Runs'!$D$11:$D$65, MATCH(1, ('Standard Runs'!$F$11:$F$65&lt;=E1675)*('Standard Runs'!$G$11:$G$65&gt;=E1675), 0)), ""))</f>
        <v/>
      </c>
      <c r="M1675" s="45" t="str">
        <f t="shared" si="276"/>
        <v/>
      </c>
      <c r="N1675" s="97"/>
      <c r="O1675" s="52" t="str">
        <f t="shared" si="277"/>
        <v/>
      </c>
      <c r="P1675" s="53" t="str">
        <f>IF(OR($L1675="", $M1675=""), "", COUNTIFS($L$11:$L$2510, $L1675, $M$11:$M$2510, "&lt;"&amp;$M1675)+1+COUNTIFS($L$11:$L1675, $L1675, $M$11:$M1675, $M1675)-1)</f>
        <v/>
      </c>
      <c r="Q1675" s="97"/>
      <c r="R1675" s="57" t="str">
        <f t="array" ref="R1675">IF(OR($L1675="", $M1675=""), "", MIN(IF($L$11:$L$2510=$L1675, $M$11:$M$2510)))</f>
        <v/>
      </c>
      <c r="S1675" s="18" t="str">
        <f t="array" ref="S1675">IF(OR($L1675="", $M1675=""), "", AVERAGEIF($L$11:$L$2510, $L1675, $M$11:$M$2510))</f>
        <v/>
      </c>
      <c r="T1675" s="21" t="str">
        <f t="array" ref="T1675">IF(OR($L1675="", $M1675=""), "", MAX(IF($L$11:$L$2510=$L1675, $M$11:$M$2510)))</f>
        <v/>
      </c>
      <c r="U1675" s="97"/>
      <c r="W1675" s="26" t="str">
        <f t="shared" si="278"/>
        <v/>
      </c>
      <c r="X1675" s="26" t="str">
        <f t="shared" si="279"/>
        <v/>
      </c>
      <c r="Z1675" s="48" t="str">
        <f>IFERROR(INDEX('Standard Runs'!$E$11:$E$65, MATCH($L1675, 'Standard Runs'!$D$11:$D$65, 0)), "")</f>
        <v/>
      </c>
      <c r="AB1675" s="26" t="str">
        <f t="shared" si="280"/>
        <v/>
      </c>
      <c r="AC1675" s="26" t="str">
        <f t="shared" si="281"/>
        <v/>
      </c>
      <c r="AE1675" s="26" t="str">
        <f t="shared" si="282"/>
        <v/>
      </c>
      <c r="AG1675" s="26" t="str">
        <f>IF($D1675="", "", COUNTIF($D$11:$D$2510, "&gt;"&amp;$D1675)+1+COUNTIF($D$11:$D1675, $D1675)-1)</f>
        <v/>
      </c>
      <c r="AH1675" s="92" t="str">
        <f t="shared" si="283"/>
        <v/>
      </c>
      <c r="AJ1675" s="26" t="str">
        <f t="shared" si="284"/>
        <v/>
      </c>
      <c r="AK1675" s="26" t="str">
        <f t="shared" si="285"/>
        <v/>
      </c>
    </row>
    <row r="1676" spans="1:37" x14ac:dyDescent="0.25">
      <c r="A1676" s="97"/>
      <c r="B1676" s="26" t="str">
        <f t="shared" ref="B1676:B1739" si="286">IF($P1676="", "", IFERROR(INDEX($X$3:$X$5, MATCH($P1676, $Y$3:$Y$5, 0)), ""))</f>
        <v/>
      </c>
      <c r="C1676" s="97"/>
      <c r="D1676" s="123"/>
      <c r="E1676" s="124"/>
      <c r="F1676" s="125"/>
      <c r="G1676" s="97"/>
      <c r="H1676" s="24" t="str">
        <f>IF($E1676="", "", IFERROR(ROUND($E1676*INDEX('Intro &amp; Setup'!$BY$8:$BY$9, MATCH($E$8, 'Intro &amp; Setup'!$BX$8:$BX$9, 0)), 2), ""))</f>
        <v/>
      </c>
      <c r="I1676" s="18" t="str">
        <f>IF(OR($E1676="", $F1676=""), "", IF($E$8='Intro &amp; Setup'!$BX$9, $F1676/$E1676, IF($H$8='Intro &amp; Setup'!$BX$9, $F1676/$H1676, "")))</f>
        <v/>
      </c>
      <c r="J1676" s="21" t="str">
        <f>IF(OR($E1676="", $F1676=""), "", IF($E$8='Intro &amp; Setup'!$BX$8, $F1676/$E1676, IF($H$8='Intro &amp; Setup'!$BX$8, $F1676/$H1676, "")))</f>
        <v/>
      </c>
      <c r="K1676" s="97"/>
      <c r="L1676" s="42" t="str">
        <f t="array" ref="L1676">IF($W1676="", "", IFERROR(INDEX('Standard Runs'!$D$11:$D$65, MATCH(1, ('Standard Runs'!$F$11:$F$65&lt;=E1676)*('Standard Runs'!$G$11:$G$65&gt;=E1676), 0)), ""))</f>
        <v/>
      </c>
      <c r="M1676" s="45" t="str">
        <f t="shared" ref="M1676:M1739" si="287">IFERROR($F1676/$E1676*$Z1676, "")</f>
        <v/>
      </c>
      <c r="N1676" s="97"/>
      <c r="O1676" s="52" t="str">
        <f t="shared" ref="O1676:O1739" si="288">IF($L1676="", "", COUNTIF($L$11:$L$2510, $L1676))</f>
        <v/>
      </c>
      <c r="P1676" s="53" t="str">
        <f>IF(OR($L1676="", $M1676=""), "", COUNTIFS($L$11:$L$2510, $L1676, $M$11:$M$2510, "&lt;"&amp;$M1676)+1+COUNTIFS($L$11:$L1676, $L1676, $M$11:$M1676, $M1676)-1)</f>
        <v/>
      </c>
      <c r="Q1676" s="97"/>
      <c r="R1676" s="57" t="str">
        <f t="array" ref="R1676">IF(OR($L1676="", $M1676=""), "", MIN(IF($L$11:$L$2510=$L1676, $M$11:$M$2510)))</f>
        <v/>
      </c>
      <c r="S1676" s="18" t="str">
        <f t="array" ref="S1676">IF(OR($L1676="", $M1676=""), "", AVERAGEIF($L$11:$L$2510, $L1676, $M$11:$M$2510))</f>
        <v/>
      </c>
      <c r="T1676" s="21" t="str">
        <f t="array" ref="T1676">IF(OR($L1676="", $M1676=""), "", MAX(IF($L$11:$L$2510=$L1676, $M$11:$M$2510)))</f>
        <v/>
      </c>
      <c r="U1676" s="97"/>
      <c r="W1676" s="26" t="str">
        <f t="shared" ref="W1676:W1739" si="289">IF(AND($D1676="", $E1676="", $F1676=""), "", "X")</f>
        <v/>
      </c>
      <c r="X1676" s="26" t="str">
        <f t="shared" ref="X1676:X1739" si="290">IF($W1676="", "", IF($L1676="", "X", ""))</f>
        <v/>
      </c>
      <c r="Z1676" s="48" t="str">
        <f>IFERROR(INDEX('Standard Runs'!$E$11:$E$65, MATCH($L1676, 'Standard Runs'!$D$11:$D$65, 0)), "")</f>
        <v/>
      </c>
      <c r="AB1676" s="26" t="str">
        <f t="shared" ref="AB1676:AB1739" si="291">IF($B1676="", "", _xlfn.CONCAT($L1676, " - ", $P1676))</f>
        <v/>
      </c>
      <c r="AC1676" s="26" t="str">
        <f t="shared" ref="AC1676:AC1739" si="292">IF(COUNTIF($D1676:$F1676, "")=0, "X", "")</f>
        <v/>
      </c>
      <c r="AE1676" s="26" t="str">
        <f t="shared" ref="AE1676:AE1739" si="293">IF($P1676="", "", IF($P1676=1, _xlfn.CONCAT($L1676, " - ", $AE$7), IF($P1676=$O1676, _xlfn.CONCAT($L1676, " - ", $AE$8), "")))</f>
        <v/>
      </c>
      <c r="AG1676" s="26" t="str">
        <f>IF($D1676="", "", COUNTIF($D$11:$D$2510, "&gt;"&amp;$D1676)+1+COUNTIF($D$11:$D1676, $D1676)-1)</f>
        <v/>
      </c>
      <c r="AH1676" s="92" t="str">
        <f t="shared" ref="AH1676:AH1739" si="294">IF(OR($M1676="", $Z1676=""), "", $M1676/$Z1676)</f>
        <v/>
      </c>
      <c r="AJ1676" s="26" t="str">
        <f t="shared" ref="AJ1676:AJ1739" si="295">IF(OR($AJ$8="", $AG1676=""), "", IF($AJ$8=$L1676, $AG1676, ""))</f>
        <v/>
      </c>
      <c r="AK1676" s="26" t="str">
        <f t="shared" ref="AK1676:AK1739" si="296">IF($AJ1676="", "", COUNTIF($AJ$11:$AJ$2510, "&lt;"&amp;$AJ1676)+1)</f>
        <v/>
      </c>
    </row>
    <row r="1677" spans="1:37" x14ac:dyDescent="0.25">
      <c r="A1677" s="97"/>
      <c r="B1677" s="26" t="str">
        <f t="shared" si="286"/>
        <v/>
      </c>
      <c r="C1677" s="97"/>
      <c r="D1677" s="123"/>
      <c r="E1677" s="124"/>
      <c r="F1677" s="125"/>
      <c r="G1677" s="97"/>
      <c r="H1677" s="24" t="str">
        <f>IF($E1677="", "", IFERROR(ROUND($E1677*INDEX('Intro &amp; Setup'!$BY$8:$BY$9, MATCH($E$8, 'Intro &amp; Setup'!$BX$8:$BX$9, 0)), 2), ""))</f>
        <v/>
      </c>
      <c r="I1677" s="18" t="str">
        <f>IF(OR($E1677="", $F1677=""), "", IF($E$8='Intro &amp; Setup'!$BX$9, $F1677/$E1677, IF($H$8='Intro &amp; Setup'!$BX$9, $F1677/$H1677, "")))</f>
        <v/>
      </c>
      <c r="J1677" s="21" t="str">
        <f>IF(OR($E1677="", $F1677=""), "", IF($E$8='Intro &amp; Setup'!$BX$8, $F1677/$E1677, IF($H$8='Intro &amp; Setup'!$BX$8, $F1677/$H1677, "")))</f>
        <v/>
      </c>
      <c r="K1677" s="97"/>
      <c r="L1677" s="42" t="str">
        <f t="array" ref="L1677">IF($W1677="", "", IFERROR(INDEX('Standard Runs'!$D$11:$D$65, MATCH(1, ('Standard Runs'!$F$11:$F$65&lt;=E1677)*('Standard Runs'!$G$11:$G$65&gt;=E1677), 0)), ""))</f>
        <v/>
      </c>
      <c r="M1677" s="45" t="str">
        <f t="shared" si="287"/>
        <v/>
      </c>
      <c r="N1677" s="97"/>
      <c r="O1677" s="52" t="str">
        <f t="shared" si="288"/>
        <v/>
      </c>
      <c r="P1677" s="53" t="str">
        <f>IF(OR($L1677="", $M1677=""), "", COUNTIFS($L$11:$L$2510, $L1677, $M$11:$M$2510, "&lt;"&amp;$M1677)+1+COUNTIFS($L$11:$L1677, $L1677, $M$11:$M1677, $M1677)-1)</f>
        <v/>
      </c>
      <c r="Q1677" s="97"/>
      <c r="R1677" s="57" t="str">
        <f t="array" ref="R1677">IF(OR($L1677="", $M1677=""), "", MIN(IF($L$11:$L$2510=$L1677, $M$11:$M$2510)))</f>
        <v/>
      </c>
      <c r="S1677" s="18" t="str">
        <f t="array" ref="S1677">IF(OR($L1677="", $M1677=""), "", AVERAGEIF($L$11:$L$2510, $L1677, $M$11:$M$2510))</f>
        <v/>
      </c>
      <c r="T1677" s="21" t="str">
        <f t="array" ref="T1677">IF(OR($L1677="", $M1677=""), "", MAX(IF($L$11:$L$2510=$L1677, $M$11:$M$2510)))</f>
        <v/>
      </c>
      <c r="U1677" s="97"/>
      <c r="W1677" s="26" t="str">
        <f t="shared" si="289"/>
        <v/>
      </c>
      <c r="X1677" s="26" t="str">
        <f t="shared" si="290"/>
        <v/>
      </c>
      <c r="Z1677" s="48" t="str">
        <f>IFERROR(INDEX('Standard Runs'!$E$11:$E$65, MATCH($L1677, 'Standard Runs'!$D$11:$D$65, 0)), "")</f>
        <v/>
      </c>
      <c r="AB1677" s="26" t="str">
        <f t="shared" si="291"/>
        <v/>
      </c>
      <c r="AC1677" s="26" t="str">
        <f t="shared" si="292"/>
        <v/>
      </c>
      <c r="AE1677" s="26" t="str">
        <f t="shared" si="293"/>
        <v/>
      </c>
      <c r="AG1677" s="26" t="str">
        <f>IF($D1677="", "", COUNTIF($D$11:$D$2510, "&gt;"&amp;$D1677)+1+COUNTIF($D$11:$D1677, $D1677)-1)</f>
        <v/>
      </c>
      <c r="AH1677" s="92" t="str">
        <f t="shared" si="294"/>
        <v/>
      </c>
      <c r="AJ1677" s="26" t="str">
        <f t="shared" si="295"/>
        <v/>
      </c>
      <c r="AK1677" s="26" t="str">
        <f t="shared" si="296"/>
        <v/>
      </c>
    </row>
    <row r="1678" spans="1:37" x14ac:dyDescent="0.25">
      <c r="A1678" s="97"/>
      <c r="B1678" s="26" t="str">
        <f t="shared" si="286"/>
        <v/>
      </c>
      <c r="C1678" s="97"/>
      <c r="D1678" s="123"/>
      <c r="E1678" s="124"/>
      <c r="F1678" s="125"/>
      <c r="G1678" s="97"/>
      <c r="H1678" s="24" t="str">
        <f>IF($E1678="", "", IFERROR(ROUND($E1678*INDEX('Intro &amp; Setup'!$BY$8:$BY$9, MATCH($E$8, 'Intro &amp; Setup'!$BX$8:$BX$9, 0)), 2), ""))</f>
        <v/>
      </c>
      <c r="I1678" s="18" t="str">
        <f>IF(OR($E1678="", $F1678=""), "", IF($E$8='Intro &amp; Setup'!$BX$9, $F1678/$E1678, IF($H$8='Intro &amp; Setup'!$BX$9, $F1678/$H1678, "")))</f>
        <v/>
      </c>
      <c r="J1678" s="21" t="str">
        <f>IF(OR($E1678="", $F1678=""), "", IF($E$8='Intro &amp; Setup'!$BX$8, $F1678/$E1678, IF($H$8='Intro &amp; Setup'!$BX$8, $F1678/$H1678, "")))</f>
        <v/>
      </c>
      <c r="K1678" s="97"/>
      <c r="L1678" s="42" t="str">
        <f t="array" ref="L1678">IF($W1678="", "", IFERROR(INDEX('Standard Runs'!$D$11:$D$65, MATCH(1, ('Standard Runs'!$F$11:$F$65&lt;=E1678)*('Standard Runs'!$G$11:$G$65&gt;=E1678), 0)), ""))</f>
        <v/>
      </c>
      <c r="M1678" s="45" t="str">
        <f t="shared" si="287"/>
        <v/>
      </c>
      <c r="N1678" s="97"/>
      <c r="O1678" s="52" t="str">
        <f t="shared" si="288"/>
        <v/>
      </c>
      <c r="P1678" s="53" t="str">
        <f>IF(OR($L1678="", $M1678=""), "", COUNTIFS($L$11:$L$2510, $L1678, $M$11:$M$2510, "&lt;"&amp;$M1678)+1+COUNTIFS($L$11:$L1678, $L1678, $M$11:$M1678, $M1678)-1)</f>
        <v/>
      </c>
      <c r="Q1678" s="97"/>
      <c r="R1678" s="57" t="str">
        <f t="array" ref="R1678">IF(OR($L1678="", $M1678=""), "", MIN(IF($L$11:$L$2510=$L1678, $M$11:$M$2510)))</f>
        <v/>
      </c>
      <c r="S1678" s="18" t="str">
        <f t="array" ref="S1678">IF(OR($L1678="", $M1678=""), "", AVERAGEIF($L$11:$L$2510, $L1678, $M$11:$M$2510))</f>
        <v/>
      </c>
      <c r="T1678" s="21" t="str">
        <f t="array" ref="T1678">IF(OR($L1678="", $M1678=""), "", MAX(IF($L$11:$L$2510=$L1678, $M$11:$M$2510)))</f>
        <v/>
      </c>
      <c r="U1678" s="97"/>
      <c r="W1678" s="26" t="str">
        <f t="shared" si="289"/>
        <v/>
      </c>
      <c r="X1678" s="26" t="str">
        <f t="shared" si="290"/>
        <v/>
      </c>
      <c r="Z1678" s="48" t="str">
        <f>IFERROR(INDEX('Standard Runs'!$E$11:$E$65, MATCH($L1678, 'Standard Runs'!$D$11:$D$65, 0)), "")</f>
        <v/>
      </c>
      <c r="AB1678" s="26" t="str">
        <f t="shared" si="291"/>
        <v/>
      </c>
      <c r="AC1678" s="26" t="str">
        <f t="shared" si="292"/>
        <v/>
      </c>
      <c r="AE1678" s="26" t="str">
        <f t="shared" si="293"/>
        <v/>
      </c>
      <c r="AG1678" s="26" t="str">
        <f>IF($D1678="", "", COUNTIF($D$11:$D$2510, "&gt;"&amp;$D1678)+1+COUNTIF($D$11:$D1678, $D1678)-1)</f>
        <v/>
      </c>
      <c r="AH1678" s="92" t="str">
        <f t="shared" si="294"/>
        <v/>
      </c>
      <c r="AJ1678" s="26" t="str">
        <f t="shared" si="295"/>
        <v/>
      </c>
      <c r="AK1678" s="26" t="str">
        <f t="shared" si="296"/>
        <v/>
      </c>
    </row>
    <row r="1679" spans="1:37" x14ac:dyDescent="0.25">
      <c r="A1679" s="97"/>
      <c r="B1679" s="26" t="str">
        <f t="shared" si="286"/>
        <v/>
      </c>
      <c r="C1679" s="97"/>
      <c r="D1679" s="123"/>
      <c r="E1679" s="124"/>
      <c r="F1679" s="125"/>
      <c r="G1679" s="97"/>
      <c r="H1679" s="24" t="str">
        <f>IF($E1679="", "", IFERROR(ROUND($E1679*INDEX('Intro &amp; Setup'!$BY$8:$BY$9, MATCH($E$8, 'Intro &amp; Setup'!$BX$8:$BX$9, 0)), 2), ""))</f>
        <v/>
      </c>
      <c r="I1679" s="18" t="str">
        <f>IF(OR($E1679="", $F1679=""), "", IF($E$8='Intro &amp; Setup'!$BX$9, $F1679/$E1679, IF($H$8='Intro &amp; Setup'!$BX$9, $F1679/$H1679, "")))</f>
        <v/>
      </c>
      <c r="J1679" s="21" t="str">
        <f>IF(OR($E1679="", $F1679=""), "", IF($E$8='Intro &amp; Setup'!$BX$8, $F1679/$E1679, IF($H$8='Intro &amp; Setup'!$BX$8, $F1679/$H1679, "")))</f>
        <v/>
      </c>
      <c r="K1679" s="97"/>
      <c r="L1679" s="42" t="str">
        <f t="array" ref="L1679">IF($W1679="", "", IFERROR(INDEX('Standard Runs'!$D$11:$D$65, MATCH(1, ('Standard Runs'!$F$11:$F$65&lt;=E1679)*('Standard Runs'!$G$11:$G$65&gt;=E1679), 0)), ""))</f>
        <v/>
      </c>
      <c r="M1679" s="45" t="str">
        <f t="shared" si="287"/>
        <v/>
      </c>
      <c r="N1679" s="97"/>
      <c r="O1679" s="52" t="str">
        <f t="shared" si="288"/>
        <v/>
      </c>
      <c r="P1679" s="53" t="str">
        <f>IF(OR($L1679="", $M1679=""), "", COUNTIFS($L$11:$L$2510, $L1679, $M$11:$M$2510, "&lt;"&amp;$M1679)+1+COUNTIFS($L$11:$L1679, $L1679, $M$11:$M1679, $M1679)-1)</f>
        <v/>
      </c>
      <c r="Q1679" s="97"/>
      <c r="R1679" s="57" t="str">
        <f t="array" ref="R1679">IF(OR($L1679="", $M1679=""), "", MIN(IF($L$11:$L$2510=$L1679, $M$11:$M$2510)))</f>
        <v/>
      </c>
      <c r="S1679" s="18" t="str">
        <f t="array" ref="S1679">IF(OR($L1679="", $M1679=""), "", AVERAGEIF($L$11:$L$2510, $L1679, $M$11:$M$2510))</f>
        <v/>
      </c>
      <c r="T1679" s="21" t="str">
        <f t="array" ref="T1679">IF(OR($L1679="", $M1679=""), "", MAX(IF($L$11:$L$2510=$L1679, $M$11:$M$2510)))</f>
        <v/>
      </c>
      <c r="U1679" s="97"/>
      <c r="W1679" s="26" t="str">
        <f t="shared" si="289"/>
        <v/>
      </c>
      <c r="X1679" s="26" t="str">
        <f t="shared" si="290"/>
        <v/>
      </c>
      <c r="Z1679" s="48" t="str">
        <f>IFERROR(INDEX('Standard Runs'!$E$11:$E$65, MATCH($L1679, 'Standard Runs'!$D$11:$D$65, 0)), "")</f>
        <v/>
      </c>
      <c r="AB1679" s="26" t="str">
        <f t="shared" si="291"/>
        <v/>
      </c>
      <c r="AC1679" s="26" t="str">
        <f t="shared" si="292"/>
        <v/>
      </c>
      <c r="AE1679" s="26" t="str">
        <f t="shared" si="293"/>
        <v/>
      </c>
      <c r="AG1679" s="26" t="str">
        <f>IF($D1679="", "", COUNTIF($D$11:$D$2510, "&gt;"&amp;$D1679)+1+COUNTIF($D$11:$D1679, $D1679)-1)</f>
        <v/>
      </c>
      <c r="AH1679" s="92" t="str">
        <f t="shared" si="294"/>
        <v/>
      </c>
      <c r="AJ1679" s="26" t="str">
        <f t="shared" si="295"/>
        <v/>
      </c>
      <c r="AK1679" s="26" t="str">
        <f t="shared" si="296"/>
        <v/>
      </c>
    </row>
    <row r="1680" spans="1:37" x14ac:dyDescent="0.25">
      <c r="A1680" s="97"/>
      <c r="B1680" s="26" t="str">
        <f t="shared" si="286"/>
        <v/>
      </c>
      <c r="C1680" s="97"/>
      <c r="D1680" s="123"/>
      <c r="E1680" s="124"/>
      <c r="F1680" s="125"/>
      <c r="G1680" s="97"/>
      <c r="H1680" s="24" t="str">
        <f>IF($E1680="", "", IFERROR(ROUND($E1680*INDEX('Intro &amp; Setup'!$BY$8:$BY$9, MATCH($E$8, 'Intro &amp; Setup'!$BX$8:$BX$9, 0)), 2), ""))</f>
        <v/>
      </c>
      <c r="I1680" s="18" t="str">
        <f>IF(OR($E1680="", $F1680=""), "", IF($E$8='Intro &amp; Setup'!$BX$9, $F1680/$E1680, IF($H$8='Intro &amp; Setup'!$BX$9, $F1680/$H1680, "")))</f>
        <v/>
      </c>
      <c r="J1680" s="21" t="str">
        <f>IF(OR($E1680="", $F1680=""), "", IF($E$8='Intro &amp; Setup'!$BX$8, $F1680/$E1680, IF($H$8='Intro &amp; Setup'!$BX$8, $F1680/$H1680, "")))</f>
        <v/>
      </c>
      <c r="K1680" s="97"/>
      <c r="L1680" s="42" t="str">
        <f t="array" ref="L1680">IF($W1680="", "", IFERROR(INDEX('Standard Runs'!$D$11:$D$65, MATCH(1, ('Standard Runs'!$F$11:$F$65&lt;=E1680)*('Standard Runs'!$G$11:$G$65&gt;=E1680), 0)), ""))</f>
        <v/>
      </c>
      <c r="M1680" s="45" t="str">
        <f t="shared" si="287"/>
        <v/>
      </c>
      <c r="N1680" s="97"/>
      <c r="O1680" s="52" t="str">
        <f t="shared" si="288"/>
        <v/>
      </c>
      <c r="P1680" s="53" t="str">
        <f>IF(OR($L1680="", $M1680=""), "", COUNTIFS($L$11:$L$2510, $L1680, $M$11:$M$2510, "&lt;"&amp;$M1680)+1+COUNTIFS($L$11:$L1680, $L1680, $M$11:$M1680, $M1680)-1)</f>
        <v/>
      </c>
      <c r="Q1680" s="97"/>
      <c r="R1680" s="57" t="str">
        <f t="array" ref="R1680">IF(OR($L1680="", $M1680=""), "", MIN(IF($L$11:$L$2510=$L1680, $M$11:$M$2510)))</f>
        <v/>
      </c>
      <c r="S1680" s="18" t="str">
        <f t="array" ref="S1680">IF(OR($L1680="", $M1680=""), "", AVERAGEIF($L$11:$L$2510, $L1680, $M$11:$M$2510))</f>
        <v/>
      </c>
      <c r="T1680" s="21" t="str">
        <f t="array" ref="T1680">IF(OR($L1680="", $M1680=""), "", MAX(IF($L$11:$L$2510=$L1680, $M$11:$M$2510)))</f>
        <v/>
      </c>
      <c r="U1680" s="97"/>
      <c r="W1680" s="26" t="str">
        <f t="shared" si="289"/>
        <v/>
      </c>
      <c r="X1680" s="26" t="str">
        <f t="shared" si="290"/>
        <v/>
      </c>
      <c r="Z1680" s="48" t="str">
        <f>IFERROR(INDEX('Standard Runs'!$E$11:$E$65, MATCH($L1680, 'Standard Runs'!$D$11:$D$65, 0)), "")</f>
        <v/>
      </c>
      <c r="AB1680" s="26" t="str">
        <f t="shared" si="291"/>
        <v/>
      </c>
      <c r="AC1680" s="26" t="str">
        <f t="shared" si="292"/>
        <v/>
      </c>
      <c r="AE1680" s="26" t="str">
        <f t="shared" si="293"/>
        <v/>
      </c>
      <c r="AG1680" s="26" t="str">
        <f>IF($D1680="", "", COUNTIF($D$11:$D$2510, "&gt;"&amp;$D1680)+1+COUNTIF($D$11:$D1680, $D1680)-1)</f>
        <v/>
      </c>
      <c r="AH1680" s="92" t="str">
        <f t="shared" si="294"/>
        <v/>
      </c>
      <c r="AJ1680" s="26" t="str">
        <f t="shared" si="295"/>
        <v/>
      </c>
      <c r="AK1680" s="26" t="str">
        <f t="shared" si="296"/>
        <v/>
      </c>
    </row>
    <row r="1681" spans="1:37" x14ac:dyDescent="0.25">
      <c r="A1681" s="97"/>
      <c r="B1681" s="26" t="str">
        <f t="shared" si="286"/>
        <v/>
      </c>
      <c r="C1681" s="97"/>
      <c r="D1681" s="123"/>
      <c r="E1681" s="124"/>
      <c r="F1681" s="125"/>
      <c r="G1681" s="97"/>
      <c r="H1681" s="24" t="str">
        <f>IF($E1681="", "", IFERROR(ROUND($E1681*INDEX('Intro &amp; Setup'!$BY$8:$BY$9, MATCH($E$8, 'Intro &amp; Setup'!$BX$8:$BX$9, 0)), 2), ""))</f>
        <v/>
      </c>
      <c r="I1681" s="18" t="str">
        <f>IF(OR($E1681="", $F1681=""), "", IF($E$8='Intro &amp; Setup'!$BX$9, $F1681/$E1681, IF($H$8='Intro &amp; Setup'!$BX$9, $F1681/$H1681, "")))</f>
        <v/>
      </c>
      <c r="J1681" s="21" t="str">
        <f>IF(OR($E1681="", $F1681=""), "", IF($E$8='Intro &amp; Setup'!$BX$8, $F1681/$E1681, IF($H$8='Intro &amp; Setup'!$BX$8, $F1681/$H1681, "")))</f>
        <v/>
      </c>
      <c r="K1681" s="97"/>
      <c r="L1681" s="42" t="str">
        <f t="array" ref="L1681">IF($W1681="", "", IFERROR(INDEX('Standard Runs'!$D$11:$D$65, MATCH(1, ('Standard Runs'!$F$11:$F$65&lt;=E1681)*('Standard Runs'!$G$11:$G$65&gt;=E1681), 0)), ""))</f>
        <v/>
      </c>
      <c r="M1681" s="45" t="str">
        <f t="shared" si="287"/>
        <v/>
      </c>
      <c r="N1681" s="97"/>
      <c r="O1681" s="52" t="str">
        <f t="shared" si="288"/>
        <v/>
      </c>
      <c r="P1681" s="53" t="str">
        <f>IF(OR($L1681="", $M1681=""), "", COUNTIFS($L$11:$L$2510, $L1681, $M$11:$M$2510, "&lt;"&amp;$M1681)+1+COUNTIFS($L$11:$L1681, $L1681, $M$11:$M1681, $M1681)-1)</f>
        <v/>
      </c>
      <c r="Q1681" s="97"/>
      <c r="R1681" s="57" t="str">
        <f t="array" ref="R1681">IF(OR($L1681="", $M1681=""), "", MIN(IF($L$11:$L$2510=$L1681, $M$11:$M$2510)))</f>
        <v/>
      </c>
      <c r="S1681" s="18" t="str">
        <f t="array" ref="S1681">IF(OR($L1681="", $M1681=""), "", AVERAGEIF($L$11:$L$2510, $L1681, $M$11:$M$2510))</f>
        <v/>
      </c>
      <c r="T1681" s="21" t="str">
        <f t="array" ref="T1681">IF(OR($L1681="", $M1681=""), "", MAX(IF($L$11:$L$2510=$L1681, $M$11:$M$2510)))</f>
        <v/>
      </c>
      <c r="U1681" s="97"/>
      <c r="W1681" s="26" t="str">
        <f t="shared" si="289"/>
        <v/>
      </c>
      <c r="X1681" s="26" t="str">
        <f t="shared" si="290"/>
        <v/>
      </c>
      <c r="Z1681" s="48" t="str">
        <f>IFERROR(INDEX('Standard Runs'!$E$11:$E$65, MATCH($L1681, 'Standard Runs'!$D$11:$D$65, 0)), "")</f>
        <v/>
      </c>
      <c r="AB1681" s="26" t="str">
        <f t="shared" si="291"/>
        <v/>
      </c>
      <c r="AC1681" s="26" t="str">
        <f t="shared" si="292"/>
        <v/>
      </c>
      <c r="AE1681" s="26" t="str">
        <f t="shared" si="293"/>
        <v/>
      </c>
      <c r="AG1681" s="26" t="str">
        <f>IF($D1681="", "", COUNTIF($D$11:$D$2510, "&gt;"&amp;$D1681)+1+COUNTIF($D$11:$D1681, $D1681)-1)</f>
        <v/>
      </c>
      <c r="AH1681" s="92" t="str">
        <f t="shared" si="294"/>
        <v/>
      </c>
      <c r="AJ1681" s="26" t="str">
        <f t="shared" si="295"/>
        <v/>
      </c>
      <c r="AK1681" s="26" t="str">
        <f t="shared" si="296"/>
        <v/>
      </c>
    </row>
    <row r="1682" spans="1:37" x14ac:dyDescent="0.25">
      <c r="A1682" s="97"/>
      <c r="B1682" s="26" t="str">
        <f t="shared" si="286"/>
        <v/>
      </c>
      <c r="C1682" s="97"/>
      <c r="D1682" s="123"/>
      <c r="E1682" s="124"/>
      <c r="F1682" s="125"/>
      <c r="G1682" s="97"/>
      <c r="H1682" s="24" t="str">
        <f>IF($E1682="", "", IFERROR(ROUND($E1682*INDEX('Intro &amp; Setup'!$BY$8:$BY$9, MATCH($E$8, 'Intro &amp; Setup'!$BX$8:$BX$9, 0)), 2), ""))</f>
        <v/>
      </c>
      <c r="I1682" s="18" t="str">
        <f>IF(OR($E1682="", $F1682=""), "", IF($E$8='Intro &amp; Setup'!$BX$9, $F1682/$E1682, IF($H$8='Intro &amp; Setup'!$BX$9, $F1682/$H1682, "")))</f>
        <v/>
      </c>
      <c r="J1682" s="21" t="str">
        <f>IF(OR($E1682="", $F1682=""), "", IF($E$8='Intro &amp; Setup'!$BX$8, $F1682/$E1682, IF($H$8='Intro &amp; Setup'!$BX$8, $F1682/$H1682, "")))</f>
        <v/>
      </c>
      <c r="K1682" s="97"/>
      <c r="L1682" s="42" t="str">
        <f t="array" ref="L1682">IF($W1682="", "", IFERROR(INDEX('Standard Runs'!$D$11:$D$65, MATCH(1, ('Standard Runs'!$F$11:$F$65&lt;=E1682)*('Standard Runs'!$G$11:$G$65&gt;=E1682), 0)), ""))</f>
        <v/>
      </c>
      <c r="M1682" s="45" t="str">
        <f t="shared" si="287"/>
        <v/>
      </c>
      <c r="N1682" s="97"/>
      <c r="O1682" s="52" t="str">
        <f t="shared" si="288"/>
        <v/>
      </c>
      <c r="P1682" s="53" t="str">
        <f>IF(OR($L1682="", $M1682=""), "", COUNTIFS($L$11:$L$2510, $L1682, $M$11:$M$2510, "&lt;"&amp;$M1682)+1+COUNTIFS($L$11:$L1682, $L1682, $M$11:$M1682, $M1682)-1)</f>
        <v/>
      </c>
      <c r="Q1682" s="97"/>
      <c r="R1682" s="57" t="str">
        <f t="array" ref="R1682">IF(OR($L1682="", $M1682=""), "", MIN(IF($L$11:$L$2510=$L1682, $M$11:$M$2510)))</f>
        <v/>
      </c>
      <c r="S1682" s="18" t="str">
        <f t="array" ref="S1682">IF(OR($L1682="", $M1682=""), "", AVERAGEIF($L$11:$L$2510, $L1682, $M$11:$M$2510))</f>
        <v/>
      </c>
      <c r="T1682" s="21" t="str">
        <f t="array" ref="T1682">IF(OR($L1682="", $M1682=""), "", MAX(IF($L$11:$L$2510=$L1682, $M$11:$M$2510)))</f>
        <v/>
      </c>
      <c r="U1682" s="97"/>
      <c r="W1682" s="26" t="str">
        <f t="shared" si="289"/>
        <v/>
      </c>
      <c r="X1682" s="26" t="str">
        <f t="shared" si="290"/>
        <v/>
      </c>
      <c r="Z1682" s="48" t="str">
        <f>IFERROR(INDEX('Standard Runs'!$E$11:$E$65, MATCH($L1682, 'Standard Runs'!$D$11:$D$65, 0)), "")</f>
        <v/>
      </c>
      <c r="AB1682" s="26" t="str">
        <f t="shared" si="291"/>
        <v/>
      </c>
      <c r="AC1682" s="26" t="str">
        <f t="shared" si="292"/>
        <v/>
      </c>
      <c r="AE1682" s="26" t="str">
        <f t="shared" si="293"/>
        <v/>
      </c>
      <c r="AG1682" s="26" t="str">
        <f>IF($D1682="", "", COUNTIF($D$11:$D$2510, "&gt;"&amp;$D1682)+1+COUNTIF($D$11:$D1682, $D1682)-1)</f>
        <v/>
      </c>
      <c r="AH1682" s="92" t="str">
        <f t="shared" si="294"/>
        <v/>
      </c>
      <c r="AJ1682" s="26" t="str">
        <f t="shared" si="295"/>
        <v/>
      </c>
      <c r="AK1682" s="26" t="str">
        <f t="shared" si="296"/>
        <v/>
      </c>
    </row>
    <row r="1683" spans="1:37" x14ac:dyDescent="0.25">
      <c r="A1683" s="97"/>
      <c r="B1683" s="26" t="str">
        <f t="shared" si="286"/>
        <v/>
      </c>
      <c r="C1683" s="97"/>
      <c r="D1683" s="123"/>
      <c r="E1683" s="124"/>
      <c r="F1683" s="125"/>
      <c r="G1683" s="97"/>
      <c r="H1683" s="24" t="str">
        <f>IF($E1683="", "", IFERROR(ROUND($E1683*INDEX('Intro &amp; Setup'!$BY$8:$BY$9, MATCH($E$8, 'Intro &amp; Setup'!$BX$8:$BX$9, 0)), 2), ""))</f>
        <v/>
      </c>
      <c r="I1683" s="18" t="str">
        <f>IF(OR($E1683="", $F1683=""), "", IF($E$8='Intro &amp; Setup'!$BX$9, $F1683/$E1683, IF($H$8='Intro &amp; Setup'!$BX$9, $F1683/$H1683, "")))</f>
        <v/>
      </c>
      <c r="J1683" s="21" t="str">
        <f>IF(OR($E1683="", $F1683=""), "", IF($E$8='Intro &amp; Setup'!$BX$8, $F1683/$E1683, IF($H$8='Intro &amp; Setup'!$BX$8, $F1683/$H1683, "")))</f>
        <v/>
      </c>
      <c r="K1683" s="97"/>
      <c r="L1683" s="42" t="str">
        <f t="array" ref="L1683">IF($W1683="", "", IFERROR(INDEX('Standard Runs'!$D$11:$D$65, MATCH(1, ('Standard Runs'!$F$11:$F$65&lt;=E1683)*('Standard Runs'!$G$11:$G$65&gt;=E1683), 0)), ""))</f>
        <v/>
      </c>
      <c r="M1683" s="45" t="str">
        <f t="shared" si="287"/>
        <v/>
      </c>
      <c r="N1683" s="97"/>
      <c r="O1683" s="52" t="str">
        <f t="shared" si="288"/>
        <v/>
      </c>
      <c r="P1683" s="53" t="str">
        <f>IF(OR($L1683="", $M1683=""), "", COUNTIFS($L$11:$L$2510, $L1683, $M$11:$M$2510, "&lt;"&amp;$M1683)+1+COUNTIFS($L$11:$L1683, $L1683, $M$11:$M1683, $M1683)-1)</f>
        <v/>
      </c>
      <c r="Q1683" s="97"/>
      <c r="R1683" s="57" t="str">
        <f t="array" ref="R1683">IF(OR($L1683="", $M1683=""), "", MIN(IF($L$11:$L$2510=$L1683, $M$11:$M$2510)))</f>
        <v/>
      </c>
      <c r="S1683" s="18" t="str">
        <f t="array" ref="S1683">IF(OR($L1683="", $M1683=""), "", AVERAGEIF($L$11:$L$2510, $L1683, $M$11:$M$2510))</f>
        <v/>
      </c>
      <c r="T1683" s="21" t="str">
        <f t="array" ref="T1683">IF(OR($L1683="", $M1683=""), "", MAX(IF($L$11:$L$2510=$L1683, $M$11:$M$2510)))</f>
        <v/>
      </c>
      <c r="U1683" s="97"/>
      <c r="W1683" s="26" t="str">
        <f t="shared" si="289"/>
        <v/>
      </c>
      <c r="X1683" s="26" t="str">
        <f t="shared" si="290"/>
        <v/>
      </c>
      <c r="Z1683" s="48" t="str">
        <f>IFERROR(INDEX('Standard Runs'!$E$11:$E$65, MATCH($L1683, 'Standard Runs'!$D$11:$D$65, 0)), "")</f>
        <v/>
      </c>
      <c r="AB1683" s="26" t="str">
        <f t="shared" si="291"/>
        <v/>
      </c>
      <c r="AC1683" s="26" t="str">
        <f t="shared" si="292"/>
        <v/>
      </c>
      <c r="AE1683" s="26" t="str">
        <f t="shared" si="293"/>
        <v/>
      </c>
      <c r="AG1683" s="26" t="str">
        <f>IF($D1683="", "", COUNTIF($D$11:$D$2510, "&gt;"&amp;$D1683)+1+COUNTIF($D$11:$D1683, $D1683)-1)</f>
        <v/>
      </c>
      <c r="AH1683" s="92" t="str">
        <f t="shared" si="294"/>
        <v/>
      </c>
      <c r="AJ1683" s="26" t="str">
        <f t="shared" si="295"/>
        <v/>
      </c>
      <c r="AK1683" s="26" t="str">
        <f t="shared" si="296"/>
        <v/>
      </c>
    </row>
    <row r="1684" spans="1:37" x14ac:dyDescent="0.25">
      <c r="A1684" s="97"/>
      <c r="B1684" s="26" t="str">
        <f t="shared" si="286"/>
        <v/>
      </c>
      <c r="C1684" s="97"/>
      <c r="D1684" s="123"/>
      <c r="E1684" s="124"/>
      <c r="F1684" s="125"/>
      <c r="G1684" s="97"/>
      <c r="H1684" s="24" t="str">
        <f>IF($E1684="", "", IFERROR(ROUND($E1684*INDEX('Intro &amp; Setup'!$BY$8:$BY$9, MATCH($E$8, 'Intro &amp; Setup'!$BX$8:$BX$9, 0)), 2), ""))</f>
        <v/>
      </c>
      <c r="I1684" s="18" t="str">
        <f>IF(OR($E1684="", $F1684=""), "", IF($E$8='Intro &amp; Setup'!$BX$9, $F1684/$E1684, IF($H$8='Intro &amp; Setup'!$BX$9, $F1684/$H1684, "")))</f>
        <v/>
      </c>
      <c r="J1684" s="21" t="str">
        <f>IF(OR($E1684="", $F1684=""), "", IF($E$8='Intro &amp; Setup'!$BX$8, $F1684/$E1684, IF($H$8='Intro &amp; Setup'!$BX$8, $F1684/$H1684, "")))</f>
        <v/>
      </c>
      <c r="K1684" s="97"/>
      <c r="L1684" s="42" t="str">
        <f t="array" ref="L1684">IF($W1684="", "", IFERROR(INDEX('Standard Runs'!$D$11:$D$65, MATCH(1, ('Standard Runs'!$F$11:$F$65&lt;=E1684)*('Standard Runs'!$G$11:$G$65&gt;=E1684), 0)), ""))</f>
        <v/>
      </c>
      <c r="M1684" s="45" t="str">
        <f t="shared" si="287"/>
        <v/>
      </c>
      <c r="N1684" s="97"/>
      <c r="O1684" s="52" t="str">
        <f t="shared" si="288"/>
        <v/>
      </c>
      <c r="P1684" s="53" t="str">
        <f>IF(OR($L1684="", $M1684=""), "", COUNTIFS($L$11:$L$2510, $L1684, $M$11:$M$2510, "&lt;"&amp;$M1684)+1+COUNTIFS($L$11:$L1684, $L1684, $M$11:$M1684, $M1684)-1)</f>
        <v/>
      </c>
      <c r="Q1684" s="97"/>
      <c r="R1684" s="57" t="str">
        <f t="array" ref="R1684">IF(OR($L1684="", $M1684=""), "", MIN(IF($L$11:$L$2510=$L1684, $M$11:$M$2510)))</f>
        <v/>
      </c>
      <c r="S1684" s="18" t="str">
        <f t="array" ref="S1684">IF(OR($L1684="", $M1684=""), "", AVERAGEIF($L$11:$L$2510, $L1684, $M$11:$M$2510))</f>
        <v/>
      </c>
      <c r="T1684" s="21" t="str">
        <f t="array" ref="T1684">IF(OR($L1684="", $M1684=""), "", MAX(IF($L$11:$L$2510=$L1684, $M$11:$M$2510)))</f>
        <v/>
      </c>
      <c r="U1684" s="97"/>
      <c r="W1684" s="26" t="str">
        <f t="shared" si="289"/>
        <v/>
      </c>
      <c r="X1684" s="26" t="str">
        <f t="shared" si="290"/>
        <v/>
      </c>
      <c r="Z1684" s="48" t="str">
        <f>IFERROR(INDEX('Standard Runs'!$E$11:$E$65, MATCH($L1684, 'Standard Runs'!$D$11:$D$65, 0)), "")</f>
        <v/>
      </c>
      <c r="AB1684" s="26" t="str">
        <f t="shared" si="291"/>
        <v/>
      </c>
      <c r="AC1684" s="26" t="str">
        <f t="shared" si="292"/>
        <v/>
      </c>
      <c r="AE1684" s="26" t="str">
        <f t="shared" si="293"/>
        <v/>
      </c>
      <c r="AG1684" s="26" t="str">
        <f>IF($D1684="", "", COUNTIF($D$11:$D$2510, "&gt;"&amp;$D1684)+1+COUNTIF($D$11:$D1684, $D1684)-1)</f>
        <v/>
      </c>
      <c r="AH1684" s="92" t="str">
        <f t="shared" si="294"/>
        <v/>
      </c>
      <c r="AJ1684" s="26" t="str">
        <f t="shared" si="295"/>
        <v/>
      </c>
      <c r="AK1684" s="26" t="str">
        <f t="shared" si="296"/>
        <v/>
      </c>
    </row>
    <row r="1685" spans="1:37" x14ac:dyDescent="0.25">
      <c r="A1685" s="97"/>
      <c r="B1685" s="26" t="str">
        <f t="shared" si="286"/>
        <v/>
      </c>
      <c r="C1685" s="97"/>
      <c r="D1685" s="123"/>
      <c r="E1685" s="124"/>
      <c r="F1685" s="125"/>
      <c r="G1685" s="97"/>
      <c r="H1685" s="24" t="str">
        <f>IF($E1685="", "", IFERROR(ROUND($E1685*INDEX('Intro &amp; Setup'!$BY$8:$BY$9, MATCH($E$8, 'Intro &amp; Setup'!$BX$8:$BX$9, 0)), 2), ""))</f>
        <v/>
      </c>
      <c r="I1685" s="18" t="str">
        <f>IF(OR($E1685="", $F1685=""), "", IF($E$8='Intro &amp; Setup'!$BX$9, $F1685/$E1685, IF($H$8='Intro &amp; Setup'!$BX$9, $F1685/$H1685, "")))</f>
        <v/>
      </c>
      <c r="J1685" s="21" t="str">
        <f>IF(OR($E1685="", $F1685=""), "", IF($E$8='Intro &amp; Setup'!$BX$8, $F1685/$E1685, IF($H$8='Intro &amp; Setup'!$BX$8, $F1685/$H1685, "")))</f>
        <v/>
      </c>
      <c r="K1685" s="97"/>
      <c r="L1685" s="42" t="str">
        <f t="array" ref="L1685">IF($W1685="", "", IFERROR(INDEX('Standard Runs'!$D$11:$D$65, MATCH(1, ('Standard Runs'!$F$11:$F$65&lt;=E1685)*('Standard Runs'!$G$11:$G$65&gt;=E1685), 0)), ""))</f>
        <v/>
      </c>
      <c r="M1685" s="45" t="str">
        <f t="shared" si="287"/>
        <v/>
      </c>
      <c r="N1685" s="97"/>
      <c r="O1685" s="52" t="str">
        <f t="shared" si="288"/>
        <v/>
      </c>
      <c r="P1685" s="53" t="str">
        <f>IF(OR($L1685="", $M1685=""), "", COUNTIFS($L$11:$L$2510, $L1685, $M$11:$M$2510, "&lt;"&amp;$M1685)+1+COUNTIFS($L$11:$L1685, $L1685, $M$11:$M1685, $M1685)-1)</f>
        <v/>
      </c>
      <c r="Q1685" s="97"/>
      <c r="R1685" s="57" t="str">
        <f t="array" ref="R1685">IF(OR($L1685="", $M1685=""), "", MIN(IF($L$11:$L$2510=$L1685, $M$11:$M$2510)))</f>
        <v/>
      </c>
      <c r="S1685" s="18" t="str">
        <f t="array" ref="S1685">IF(OR($L1685="", $M1685=""), "", AVERAGEIF($L$11:$L$2510, $L1685, $M$11:$M$2510))</f>
        <v/>
      </c>
      <c r="T1685" s="21" t="str">
        <f t="array" ref="T1685">IF(OR($L1685="", $M1685=""), "", MAX(IF($L$11:$L$2510=$L1685, $M$11:$M$2510)))</f>
        <v/>
      </c>
      <c r="U1685" s="97"/>
      <c r="W1685" s="26" t="str">
        <f t="shared" si="289"/>
        <v/>
      </c>
      <c r="X1685" s="26" t="str">
        <f t="shared" si="290"/>
        <v/>
      </c>
      <c r="Z1685" s="48" t="str">
        <f>IFERROR(INDEX('Standard Runs'!$E$11:$E$65, MATCH($L1685, 'Standard Runs'!$D$11:$D$65, 0)), "")</f>
        <v/>
      </c>
      <c r="AB1685" s="26" t="str">
        <f t="shared" si="291"/>
        <v/>
      </c>
      <c r="AC1685" s="26" t="str">
        <f t="shared" si="292"/>
        <v/>
      </c>
      <c r="AE1685" s="26" t="str">
        <f t="shared" si="293"/>
        <v/>
      </c>
      <c r="AG1685" s="26" t="str">
        <f>IF($D1685="", "", COUNTIF($D$11:$D$2510, "&gt;"&amp;$D1685)+1+COUNTIF($D$11:$D1685, $D1685)-1)</f>
        <v/>
      </c>
      <c r="AH1685" s="92" t="str">
        <f t="shared" si="294"/>
        <v/>
      </c>
      <c r="AJ1685" s="26" t="str">
        <f t="shared" si="295"/>
        <v/>
      </c>
      <c r="AK1685" s="26" t="str">
        <f t="shared" si="296"/>
        <v/>
      </c>
    </row>
    <row r="1686" spans="1:37" x14ac:dyDescent="0.25">
      <c r="A1686" s="97"/>
      <c r="B1686" s="26" t="str">
        <f t="shared" si="286"/>
        <v/>
      </c>
      <c r="C1686" s="97"/>
      <c r="D1686" s="123"/>
      <c r="E1686" s="124"/>
      <c r="F1686" s="125"/>
      <c r="G1686" s="97"/>
      <c r="H1686" s="24" t="str">
        <f>IF($E1686="", "", IFERROR(ROUND($E1686*INDEX('Intro &amp; Setup'!$BY$8:$BY$9, MATCH($E$8, 'Intro &amp; Setup'!$BX$8:$BX$9, 0)), 2), ""))</f>
        <v/>
      </c>
      <c r="I1686" s="18" t="str">
        <f>IF(OR($E1686="", $F1686=""), "", IF($E$8='Intro &amp; Setup'!$BX$9, $F1686/$E1686, IF($H$8='Intro &amp; Setup'!$BX$9, $F1686/$H1686, "")))</f>
        <v/>
      </c>
      <c r="J1686" s="21" t="str">
        <f>IF(OR($E1686="", $F1686=""), "", IF($E$8='Intro &amp; Setup'!$BX$8, $F1686/$E1686, IF($H$8='Intro &amp; Setup'!$BX$8, $F1686/$H1686, "")))</f>
        <v/>
      </c>
      <c r="K1686" s="97"/>
      <c r="L1686" s="42" t="str">
        <f t="array" ref="L1686">IF($W1686="", "", IFERROR(INDEX('Standard Runs'!$D$11:$D$65, MATCH(1, ('Standard Runs'!$F$11:$F$65&lt;=E1686)*('Standard Runs'!$G$11:$G$65&gt;=E1686), 0)), ""))</f>
        <v/>
      </c>
      <c r="M1686" s="45" t="str">
        <f t="shared" si="287"/>
        <v/>
      </c>
      <c r="N1686" s="97"/>
      <c r="O1686" s="52" t="str">
        <f t="shared" si="288"/>
        <v/>
      </c>
      <c r="P1686" s="53" t="str">
        <f>IF(OR($L1686="", $M1686=""), "", COUNTIFS($L$11:$L$2510, $L1686, $M$11:$M$2510, "&lt;"&amp;$M1686)+1+COUNTIFS($L$11:$L1686, $L1686, $M$11:$M1686, $M1686)-1)</f>
        <v/>
      </c>
      <c r="Q1686" s="97"/>
      <c r="R1686" s="57" t="str">
        <f t="array" ref="R1686">IF(OR($L1686="", $M1686=""), "", MIN(IF($L$11:$L$2510=$L1686, $M$11:$M$2510)))</f>
        <v/>
      </c>
      <c r="S1686" s="18" t="str">
        <f t="array" ref="S1686">IF(OR($L1686="", $M1686=""), "", AVERAGEIF($L$11:$L$2510, $L1686, $M$11:$M$2510))</f>
        <v/>
      </c>
      <c r="T1686" s="21" t="str">
        <f t="array" ref="T1686">IF(OR($L1686="", $M1686=""), "", MAX(IF($L$11:$L$2510=$L1686, $M$11:$M$2510)))</f>
        <v/>
      </c>
      <c r="U1686" s="97"/>
      <c r="W1686" s="26" t="str">
        <f t="shared" si="289"/>
        <v/>
      </c>
      <c r="X1686" s="26" t="str">
        <f t="shared" si="290"/>
        <v/>
      </c>
      <c r="Z1686" s="48" t="str">
        <f>IFERROR(INDEX('Standard Runs'!$E$11:$E$65, MATCH($L1686, 'Standard Runs'!$D$11:$D$65, 0)), "")</f>
        <v/>
      </c>
      <c r="AB1686" s="26" t="str">
        <f t="shared" si="291"/>
        <v/>
      </c>
      <c r="AC1686" s="26" t="str">
        <f t="shared" si="292"/>
        <v/>
      </c>
      <c r="AE1686" s="26" t="str">
        <f t="shared" si="293"/>
        <v/>
      </c>
      <c r="AG1686" s="26" t="str">
        <f>IF($D1686="", "", COUNTIF($D$11:$D$2510, "&gt;"&amp;$D1686)+1+COUNTIF($D$11:$D1686, $D1686)-1)</f>
        <v/>
      </c>
      <c r="AH1686" s="92" t="str">
        <f t="shared" si="294"/>
        <v/>
      </c>
      <c r="AJ1686" s="26" t="str">
        <f t="shared" si="295"/>
        <v/>
      </c>
      <c r="AK1686" s="26" t="str">
        <f t="shared" si="296"/>
        <v/>
      </c>
    </row>
    <row r="1687" spans="1:37" x14ac:dyDescent="0.25">
      <c r="A1687" s="97"/>
      <c r="B1687" s="26" t="str">
        <f t="shared" si="286"/>
        <v/>
      </c>
      <c r="C1687" s="97"/>
      <c r="D1687" s="123"/>
      <c r="E1687" s="124"/>
      <c r="F1687" s="125"/>
      <c r="G1687" s="97"/>
      <c r="H1687" s="24" t="str">
        <f>IF($E1687="", "", IFERROR(ROUND($E1687*INDEX('Intro &amp; Setup'!$BY$8:$BY$9, MATCH($E$8, 'Intro &amp; Setup'!$BX$8:$BX$9, 0)), 2), ""))</f>
        <v/>
      </c>
      <c r="I1687" s="18" t="str">
        <f>IF(OR($E1687="", $F1687=""), "", IF($E$8='Intro &amp; Setup'!$BX$9, $F1687/$E1687, IF($H$8='Intro &amp; Setup'!$BX$9, $F1687/$H1687, "")))</f>
        <v/>
      </c>
      <c r="J1687" s="21" t="str">
        <f>IF(OR($E1687="", $F1687=""), "", IF($E$8='Intro &amp; Setup'!$BX$8, $F1687/$E1687, IF($H$8='Intro &amp; Setup'!$BX$8, $F1687/$H1687, "")))</f>
        <v/>
      </c>
      <c r="K1687" s="97"/>
      <c r="L1687" s="42" t="str">
        <f t="array" ref="L1687">IF($W1687="", "", IFERROR(INDEX('Standard Runs'!$D$11:$D$65, MATCH(1, ('Standard Runs'!$F$11:$F$65&lt;=E1687)*('Standard Runs'!$G$11:$G$65&gt;=E1687), 0)), ""))</f>
        <v/>
      </c>
      <c r="M1687" s="45" t="str">
        <f t="shared" si="287"/>
        <v/>
      </c>
      <c r="N1687" s="97"/>
      <c r="O1687" s="52" t="str">
        <f t="shared" si="288"/>
        <v/>
      </c>
      <c r="P1687" s="53" t="str">
        <f>IF(OR($L1687="", $M1687=""), "", COUNTIFS($L$11:$L$2510, $L1687, $M$11:$M$2510, "&lt;"&amp;$M1687)+1+COUNTIFS($L$11:$L1687, $L1687, $M$11:$M1687, $M1687)-1)</f>
        <v/>
      </c>
      <c r="Q1687" s="97"/>
      <c r="R1687" s="57" t="str">
        <f t="array" ref="R1687">IF(OR($L1687="", $M1687=""), "", MIN(IF($L$11:$L$2510=$L1687, $M$11:$M$2510)))</f>
        <v/>
      </c>
      <c r="S1687" s="18" t="str">
        <f t="array" ref="S1687">IF(OR($L1687="", $M1687=""), "", AVERAGEIF($L$11:$L$2510, $L1687, $M$11:$M$2510))</f>
        <v/>
      </c>
      <c r="T1687" s="21" t="str">
        <f t="array" ref="T1687">IF(OR($L1687="", $M1687=""), "", MAX(IF($L$11:$L$2510=$L1687, $M$11:$M$2510)))</f>
        <v/>
      </c>
      <c r="U1687" s="97"/>
      <c r="W1687" s="26" t="str">
        <f t="shared" si="289"/>
        <v/>
      </c>
      <c r="X1687" s="26" t="str">
        <f t="shared" si="290"/>
        <v/>
      </c>
      <c r="Z1687" s="48" t="str">
        <f>IFERROR(INDEX('Standard Runs'!$E$11:$E$65, MATCH($L1687, 'Standard Runs'!$D$11:$D$65, 0)), "")</f>
        <v/>
      </c>
      <c r="AB1687" s="26" t="str">
        <f t="shared" si="291"/>
        <v/>
      </c>
      <c r="AC1687" s="26" t="str">
        <f t="shared" si="292"/>
        <v/>
      </c>
      <c r="AE1687" s="26" t="str">
        <f t="shared" si="293"/>
        <v/>
      </c>
      <c r="AG1687" s="26" t="str">
        <f>IF($D1687="", "", COUNTIF($D$11:$D$2510, "&gt;"&amp;$D1687)+1+COUNTIF($D$11:$D1687, $D1687)-1)</f>
        <v/>
      </c>
      <c r="AH1687" s="92" t="str">
        <f t="shared" si="294"/>
        <v/>
      </c>
      <c r="AJ1687" s="26" t="str">
        <f t="shared" si="295"/>
        <v/>
      </c>
      <c r="AK1687" s="26" t="str">
        <f t="shared" si="296"/>
        <v/>
      </c>
    </row>
    <row r="1688" spans="1:37" x14ac:dyDescent="0.25">
      <c r="A1688" s="97"/>
      <c r="B1688" s="26" t="str">
        <f t="shared" si="286"/>
        <v/>
      </c>
      <c r="C1688" s="97"/>
      <c r="D1688" s="123"/>
      <c r="E1688" s="124"/>
      <c r="F1688" s="125"/>
      <c r="G1688" s="97"/>
      <c r="H1688" s="24" t="str">
        <f>IF($E1688="", "", IFERROR(ROUND($E1688*INDEX('Intro &amp; Setup'!$BY$8:$BY$9, MATCH($E$8, 'Intro &amp; Setup'!$BX$8:$BX$9, 0)), 2), ""))</f>
        <v/>
      </c>
      <c r="I1688" s="18" t="str">
        <f>IF(OR($E1688="", $F1688=""), "", IF($E$8='Intro &amp; Setup'!$BX$9, $F1688/$E1688, IF($H$8='Intro &amp; Setup'!$BX$9, $F1688/$H1688, "")))</f>
        <v/>
      </c>
      <c r="J1688" s="21" t="str">
        <f>IF(OR($E1688="", $F1688=""), "", IF($E$8='Intro &amp; Setup'!$BX$8, $F1688/$E1688, IF($H$8='Intro &amp; Setup'!$BX$8, $F1688/$H1688, "")))</f>
        <v/>
      </c>
      <c r="K1688" s="97"/>
      <c r="L1688" s="42" t="str">
        <f t="array" ref="L1688">IF($W1688="", "", IFERROR(INDEX('Standard Runs'!$D$11:$D$65, MATCH(1, ('Standard Runs'!$F$11:$F$65&lt;=E1688)*('Standard Runs'!$G$11:$G$65&gt;=E1688), 0)), ""))</f>
        <v/>
      </c>
      <c r="M1688" s="45" t="str">
        <f t="shared" si="287"/>
        <v/>
      </c>
      <c r="N1688" s="97"/>
      <c r="O1688" s="52" t="str">
        <f t="shared" si="288"/>
        <v/>
      </c>
      <c r="P1688" s="53" t="str">
        <f>IF(OR($L1688="", $M1688=""), "", COUNTIFS($L$11:$L$2510, $L1688, $M$11:$M$2510, "&lt;"&amp;$M1688)+1+COUNTIFS($L$11:$L1688, $L1688, $M$11:$M1688, $M1688)-1)</f>
        <v/>
      </c>
      <c r="Q1688" s="97"/>
      <c r="R1688" s="57" t="str">
        <f t="array" ref="R1688">IF(OR($L1688="", $M1688=""), "", MIN(IF($L$11:$L$2510=$L1688, $M$11:$M$2510)))</f>
        <v/>
      </c>
      <c r="S1688" s="18" t="str">
        <f t="array" ref="S1688">IF(OR($L1688="", $M1688=""), "", AVERAGEIF($L$11:$L$2510, $L1688, $M$11:$M$2510))</f>
        <v/>
      </c>
      <c r="T1688" s="21" t="str">
        <f t="array" ref="T1688">IF(OR($L1688="", $M1688=""), "", MAX(IF($L$11:$L$2510=$L1688, $M$11:$M$2510)))</f>
        <v/>
      </c>
      <c r="U1688" s="97"/>
      <c r="W1688" s="26" t="str">
        <f t="shared" si="289"/>
        <v/>
      </c>
      <c r="X1688" s="26" t="str">
        <f t="shared" si="290"/>
        <v/>
      </c>
      <c r="Z1688" s="48" t="str">
        <f>IFERROR(INDEX('Standard Runs'!$E$11:$E$65, MATCH($L1688, 'Standard Runs'!$D$11:$D$65, 0)), "")</f>
        <v/>
      </c>
      <c r="AB1688" s="26" t="str">
        <f t="shared" si="291"/>
        <v/>
      </c>
      <c r="AC1688" s="26" t="str">
        <f t="shared" si="292"/>
        <v/>
      </c>
      <c r="AE1688" s="26" t="str">
        <f t="shared" si="293"/>
        <v/>
      </c>
      <c r="AG1688" s="26" t="str">
        <f>IF($D1688="", "", COUNTIF($D$11:$D$2510, "&gt;"&amp;$D1688)+1+COUNTIF($D$11:$D1688, $D1688)-1)</f>
        <v/>
      </c>
      <c r="AH1688" s="92" t="str">
        <f t="shared" si="294"/>
        <v/>
      </c>
      <c r="AJ1688" s="26" t="str">
        <f t="shared" si="295"/>
        <v/>
      </c>
      <c r="AK1688" s="26" t="str">
        <f t="shared" si="296"/>
        <v/>
      </c>
    </row>
    <row r="1689" spans="1:37" x14ac:dyDescent="0.25">
      <c r="A1689" s="97"/>
      <c r="B1689" s="26" t="str">
        <f t="shared" si="286"/>
        <v/>
      </c>
      <c r="C1689" s="97"/>
      <c r="D1689" s="123"/>
      <c r="E1689" s="124"/>
      <c r="F1689" s="125"/>
      <c r="G1689" s="97"/>
      <c r="H1689" s="24" t="str">
        <f>IF($E1689="", "", IFERROR(ROUND($E1689*INDEX('Intro &amp; Setup'!$BY$8:$BY$9, MATCH($E$8, 'Intro &amp; Setup'!$BX$8:$BX$9, 0)), 2), ""))</f>
        <v/>
      </c>
      <c r="I1689" s="18" t="str">
        <f>IF(OR($E1689="", $F1689=""), "", IF($E$8='Intro &amp; Setup'!$BX$9, $F1689/$E1689, IF($H$8='Intro &amp; Setup'!$BX$9, $F1689/$H1689, "")))</f>
        <v/>
      </c>
      <c r="J1689" s="21" t="str">
        <f>IF(OR($E1689="", $F1689=""), "", IF($E$8='Intro &amp; Setup'!$BX$8, $F1689/$E1689, IF($H$8='Intro &amp; Setup'!$BX$8, $F1689/$H1689, "")))</f>
        <v/>
      </c>
      <c r="K1689" s="97"/>
      <c r="L1689" s="42" t="str">
        <f t="array" ref="L1689">IF($W1689="", "", IFERROR(INDEX('Standard Runs'!$D$11:$D$65, MATCH(1, ('Standard Runs'!$F$11:$F$65&lt;=E1689)*('Standard Runs'!$G$11:$G$65&gt;=E1689), 0)), ""))</f>
        <v/>
      </c>
      <c r="M1689" s="45" t="str">
        <f t="shared" si="287"/>
        <v/>
      </c>
      <c r="N1689" s="97"/>
      <c r="O1689" s="52" t="str">
        <f t="shared" si="288"/>
        <v/>
      </c>
      <c r="P1689" s="53" t="str">
        <f>IF(OR($L1689="", $M1689=""), "", COUNTIFS($L$11:$L$2510, $L1689, $M$11:$M$2510, "&lt;"&amp;$M1689)+1+COUNTIFS($L$11:$L1689, $L1689, $M$11:$M1689, $M1689)-1)</f>
        <v/>
      </c>
      <c r="Q1689" s="97"/>
      <c r="R1689" s="57" t="str">
        <f t="array" ref="R1689">IF(OR($L1689="", $M1689=""), "", MIN(IF($L$11:$L$2510=$L1689, $M$11:$M$2510)))</f>
        <v/>
      </c>
      <c r="S1689" s="18" t="str">
        <f t="array" ref="S1689">IF(OR($L1689="", $M1689=""), "", AVERAGEIF($L$11:$L$2510, $L1689, $M$11:$M$2510))</f>
        <v/>
      </c>
      <c r="T1689" s="21" t="str">
        <f t="array" ref="T1689">IF(OR($L1689="", $M1689=""), "", MAX(IF($L$11:$L$2510=$L1689, $M$11:$M$2510)))</f>
        <v/>
      </c>
      <c r="U1689" s="97"/>
      <c r="W1689" s="26" t="str">
        <f t="shared" si="289"/>
        <v/>
      </c>
      <c r="X1689" s="26" t="str">
        <f t="shared" si="290"/>
        <v/>
      </c>
      <c r="Z1689" s="48" t="str">
        <f>IFERROR(INDEX('Standard Runs'!$E$11:$E$65, MATCH($L1689, 'Standard Runs'!$D$11:$D$65, 0)), "")</f>
        <v/>
      </c>
      <c r="AB1689" s="26" t="str">
        <f t="shared" si="291"/>
        <v/>
      </c>
      <c r="AC1689" s="26" t="str">
        <f t="shared" si="292"/>
        <v/>
      </c>
      <c r="AE1689" s="26" t="str">
        <f t="shared" si="293"/>
        <v/>
      </c>
      <c r="AG1689" s="26" t="str">
        <f>IF($D1689="", "", COUNTIF($D$11:$D$2510, "&gt;"&amp;$D1689)+1+COUNTIF($D$11:$D1689, $D1689)-1)</f>
        <v/>
      </c>
      <c r="AH1689" s="92" t="str">
        <f t="shared" si="294"/>
        <v/>
      </c>
      <c r="AJ1689" s="26" t="str">
        <f t="shared" si="295"/>
        <v/>
      </c>
      <c r="AK1689" s="26" t="str">
        <f t="shared" si="296"/>
        <v/>
      </c>
    </row>
    <row r="1690" spans="1:37" x14ac:dyDescent="0.25">
      <c r="A1690" s="97"/>
      <c r="B1690" s="26" t="str">
        <f t="shared" si="286"/>
        <v/>
      </c>
      <c r="C1690" s="97"/>
      <c r="D1690" s="123"/>
      <c r="E1690" s="124"/>
      <c r="F1690" s="125"/>
      <c r="G1690" s="97"/>
      <c r="H1690" s="24" t="str">
        <f>IF($E1690="", "", IFERROR(ROUND($E1690*INDEX('Intro &amp; Setup'!$BY$8:$BY$9, MATCH($E$8, 'Intro &amp; Setup'!$BX$8:$BX$9, 0)), 2), ""))</f>
        <v/>
      </c>
      <c r="I1690" s="18" t="str">
        <f>IF(OR($E1690="", $F1690=""), "", IF($E$8='Intro &amp; Setup'!$BX$9, $F1690/$E1690, IF($H$8='Intro &amp; Setup'!$BX$9, $F1690/$H1690, "")))</f>
        <v/>
      </c>
      <c r="J1690" s="21" t="str">
        <f>IF(OR($E1690="", $F1690=""), "", IF($E$8='Intro &amp; Setup'!$BX$8, $F1690/$E1690, IF($H$8='Intro &amp; Setup'!$BX$8, $F1690/$H1690, "")))</f>
        <v/>
      </c>
      <c r="K1690" s="97"/>
      <c r="L1690" s="42" t="str">
        <f t="array" ref="L1690">IF($W1690="", "", IFERROR(INDEX('Standard Runs'!$D$11:$D$65, MATCH(1, ('Standard Runs'!$F$11:$F$65&lt;=E1690)*('Standard Runs'!$G$11:$G$65&gt;=E1690), 0)), ""))</f>
        <v/>
      </c>
      <c r="M1690" s="45" t="str">
        <f t="shared" si="287"/>
        <v/>
      </c>
      <c r="N1690" s="97"/>
      <c r="O1690" s="52" t="str">
        <f t="shared" si="288"/>
        <v/>
      </c>
      <c r="P1690" s="53" t="str">
        <f>IF(OR($L1690="", $M1690=""), "", COUNTIFS($L$11:$L$2510, $L1690, $M$11:$M$2510, "&lt;"&amp;$M1690)+1+COUNTIFS($L$11:$L1690, $L1690, $M$11:$M1690, $M1690)-1)</f>
        <v/>
      </c>
      <c r="Q1690" s="97"/>
      <c r="R1690" s="57" t="str">
        <f t="array" ref="R1690">IF(OR($L1690="", $M1690=""), "", MIN(IF($L$11:$L$2510=$L1690, $M$11:$M$2510)))</f>
        <v/>
      </c>
      <c r="S1690" s="18" t="str">
        <f t="array" ref="S1690">IF(OR($L1690="", $M1690=""), "", AVERAGEIF($L$11:$L$2510, $L1690, $M$11:$M$2510))</f>
        <v/>
      </c>
      <c r="T1690" s="21" t="str">
        <f t="array" ref="T1690">IF(OR($L1690="", $M1690=""), "", MAX(IF($L$11:$L$2510=$L1690, $M$11:$M$2510)))</f>
        <v/>
      </c>
      <c r="U1690" s="97"/>
      <c r="W1690" s="26" t="str">
        <f t="shared" si="289"/>
        <v/>
      </c>
      <c r="X1690" s="26" t="str">
        <f t="shared" si="290"/>
        <v/>
      </c>
      <c r="Z1690" s="48" t="str">
        <f>IFERROR(INDEX('Standard Runs'!$E$11:$E$65, MATCH($L1690, 'Standard Runs'!$D$11:$D$65, 0)), "")</f>
        <v/>
      </c>
      <c r="AB1690" s="26" t="str">
        <f t="shared" si="291"/>
        <v/>
      </c>
      <c r="AC1690" s="26" t="str">
        <f t="shared" si="292"/>
        <v/>
      </c>
      <c r="AE1690" s="26" t="str">
        <f t="shared" si="293"/>
        <v/>
      </c>
      <c r="AG1690" s="26" t="str">
        <f>IF($D1690="", "", COUNTIF($D$11:$D$2510, "&gt;"&amp;$D1690)+1+COUNTIF($D$11:$D1690, $D1690)-1)</f>
        <v/>
      </c>
      <c r="AH1690" s="92" t="str">
        <f t="shared" si="294"/>
        <v/>
      </c>
      <c r="AJ1690" s="26" t="str">
        <f t="shared" si="295"/>
        <v/>
      </c>
      <c r="AK1690" s="26" t="str">
        <f t="shared" si="296"/>
        <v/>
      </c>
    </row>
    <row r="1691" spans="1:37" x14ac:dyDescent="0.25">
      <c r="A1691" s="97"/>
      <c r="B1691" s="26" t="str">
        <f t="shared" si="286"/>
        <v/>
      </c>
      <c r="C1691" s="97"/>
      <c r="D1691" s="123"/>
      <c r="E1691" s="124"/>
      <c r="F1691" s="125"/>
      <c r="G1691" s="97"/>
      <c r="H1691" s="24" t="str">
        <f>IF($E1691="", "", IFERROR(ROUND($E1691*INDEX('Intro &amp; Setup'!$BY$8:$BY$9, MATCH($E$8, 'Intro &amp; Setup'!$BX$8:$BX$9, 0)), 2), ""))</f>
        <v/>
      </c>
      <c r="I1691" s="18" t="str">
        <f>IF(OR($E1691="", $F1691=""), "", IF($E$8='Intro &amp; Setup'!$BX$9, $F1691/$E1691, IF($H$8='Intro &amp; Setup'!$BX$9, $F1691/$H1691, "")))</f>
        <v/>
      </c>
      <c r="J1691" s="21" t="str">
        <f>IF(OR($E1691="", $F1691=""), "", IF($E$8='Intro &amp; Setup'!$BX$8, $F1691/$E1691, IF($H$8='Intro &amp; Setup'!$BX$8, $F1691/$H1691, "")))</f>
        <v/>
      </c>
      <c r="K1691" s="97"/>
      <c r="L1691" s="42" t="str">
        <f t="array" ref="L1691">IF($W1691="", "", IFERROR(INDEX('Standard Runs'!$D$11:$D$65, MATCH(1, ('Standard Runs'!$F$11:$F$65&lt;=E1691)*('Standard Runs'!$G$11:$G$65&gt;=E1691), 0)), ""))</f>
        <v/>
      </c>
      <c r="M1691" s="45" t="str">
        <f t="shared" si="287"/>
        <v/>
      </c>
      <c r="N1691" s="97"/>
      <c r="O1691" s="52" t="str">
        <f t="shared" si="288"/>
        <v/>
      </c>
      <c r="P1691" s="53" t="str">
        <f>IF(OR($L1691="", $M1691=""), "", COUNTIFS($L$11:$L$2510, $L1691, $M$11:$M$2510, "&lt;"&amp;$M1691)+1+COUNTIFS($L$11:$L1691, $L1691, $M$11:$M1691, $M1691)-1)</f>
        <v/>
      </c>
      <c r="Q1691" s="97"/>
      <c r="R1691" s="57" t="str">
        <f t="array" ref="R1691">IF(OR($L1691="", $M1691=""), "", MIN(IF($L$11:$L$2510=$L1691, $M$11:$M$2510)))</f>
        <v/>
      </c>
      <c r="S1691" s="18" t="str">
        <f t="array" ref="S1691">IF(OR($L1691="", $M1691=""), "", AVERAGEIF($L$11:$L$2510, $L1691, $M$11:$M$2510))</f>
        <v/>
      </c>
      <c r="T1691" s="21" t="str">
        <f t="array" ref="T1691">IF(OR($L1691="", $M1691=""), "", MAX(IF($L$11:$L$2510=$L1691, $M$11:$M$2510)))</f>
        <v/>
      </c>
      <c r="U1691" s="97"/>
      <c r="W1691" s="26" t="str">
        <f t="shared" si="289"/>
        <v/>
      </c>
      <c r="X1691" s="26" t="str">
        <f t="shared" si="290"/>
        <v/>
      </c>
      <c r="Z1691" s="48" t="str">
        <f>IFERROR(INDEX('Standard Runs'!$E$11:$E$65, MATCH($L1691, 'Standard Runs'!$D$11:$D$65, 0)), "")</f>
        <v/>
      </c>
      <c r="AB1691" s="26" t="str">
        <f t="shared" si="291"/>
        <v/>
      </c>
      <c r="AC1691" s="26" t="str">
        <f t="shared" si="292"/>
        <v/>
      </c>
      <c r="AE1691" s="26" t="str">
        <f t="shared" si="293"/>
        <v/>
      </c>
      <c r="AG1691" s="26" t="str">
        <f>IF($D1691="", "", COUNTIF($D$11:$D$2510, "&gt;"&amp;$D1691)+1+COUNTIF($D$11:$D1691, $D1691)-1)</f>
        <v/>
      </c>
      <c r="AH1691" s="92" t="str">
        <f t="shared" si="294"/>
        <v/>
      </c>
      <c r="AJ1691" s="26" t="str">
        <f t="shared" si="295"/>
        <v/>
      </c>
      <c r="AK1691" s="26" t="str">
        <f t="shared" si="296"/>
        <v/>
      </c>
    </row>
    <row r="1692" spans="1:37" x14ac:dyDescent="0.25">
      <c r="A1692" s="97"/>
      <c r="B1692" s="26" t="str">
        <f t="shared" si="286"/>
        <v/>
      </c>
      <c r="C1692" s="97"/>
      <c r="D1692" s="123"/>
      <c r="E1692" s="124"/>
      <c r="F1692" s="125"/>
      <c r="G1692" s="97"/>
      <c r="H1692" s="24" t="str">
        <f>IF($E1692="", "", IFERROR(ROUND($E1692*INDEX('Intro &amp; Setup'!$BY$8:$BY$9, MATCH($E$8, 'Intro &amp; Setup'!$BX$8:$BX$9, 0)), 2), ""))</f>
        <v/>
      </c>
      <c r="I1692" s="18" t="str">
        <f>IF(OR($E1692="", $F1692=""), "", IF($E$8='Intro &amp; Setup'!$BX$9, $F1692/$E1692, IF($H$8='Intro &amp; Setup'!$BX$9, $F1692/$H1692, "")))</f>
        <v/>
      </c>
      <c r="J1692" s="21" t="str">
        <f>IF(OR($E1692="", $F1692=""), "", IF($E$8='Intro &amp; Setup'!$BX$8, $F1692/$E1692, IF($H$8='Intro &amp; Setup'!$BX$8, $F1692/$H1692, "")))</f>
        <v/>
      </c>
      <c r="K1692" s="97"/>
      <c r="L1692" s="42" t="str">
        <f t="array" ref="L1692">IF($W1692="", "", IFERROR(INDEX('Standard Runs'!$D$11:$D$65, MATCH(1, ('Standard Runs'!$F$11:$F$65&lt;=E1692)*('Standard Runs'!$G$11:$G$65&gt;=E1692), 0)), ""))</f>
        <v/>
      </c>
      <c r="M1692" s="45" t="str">
        <f t="shared" si="287"/>
        <v/>
      </c>
      <c r="N1692" s="97"/>
      <c r="O1692" s="52" t="str">
        <f t="shared" si="288"/>
        <v/>
      </c>
      <c r="P1692" s="53" t="str">
        <f>IF(OR($L1692="", $M1692=""), "", COUNTIFS($L$11:$L$2510, $L1692, $M$11:$M$2510, "&lt;"&amp;$M1692)+1+COUNTIFS($L$11:$L1692, $L1692, $M$11:$M1692, $M1692)-1)</f>
        <v/>
      </c>
      <c r="Q1692" s="97"/>
      <c r="R1692" s="57" t="str">
        <f t="array" ref="R1692">IF(OR($L1692="", $M1692=""), "", MIN(IF($L$11:$L$2510=$L1692, $M$11:$M$2510)))</f>
        <v/>
      </c>
      <c r="S1692" s="18" t="str">
        <f t="array" ref="S1692">IF(OR($L1692="", $M1692=""), "", AVERAGEIF($L$11:$L$2510, $L1692, $M$11:$M$2510))</f>
        <v/>
      </c>
      <c r="T1692" s="21" t="str">
        <f t="array" ref="T1692">IF(OR($L1692="", $M1692=""), "", MAX(IF($L$11:$L$2510=$L1692, $M$11:$M$2510)))</f>
        <v/>
      </c>
      <c r="U1692" s="97"/>
      <c r="W1692" s="26" t="str">
        <f t="shared" si="289"/>
        <v/>
      </c>
      <c r="X1692" s="26" t="str">
        <f t="shared" si="290"/>
        <v/>
      </c>
      <c r="Z1692" s="48" t="str">
        <f>IFERROR(INDEX('Standard Runs'!$E$11:$E$65, MATCH($L1692, 'Standard Runs'!$D$11:$D$65, 0)), "")</f>
        <v/>
      </c>
      <c r="AB1692" s="26" t="str">
        <f t="shared" si="291"/>
        <v/>
      </c>
      <c r="AC1692" s="26" t="str">
        <f t="shared" si="292"/>
        <v/>
      </c>
      <c r="AE1692" s="26" t="str">
        <f t="shared" si="293"/>
        <v/>
      </c>
      <c r="AG1692" s="26" t="str">
        <f>IF($D1692="", "", COUNTIF($D$11:$D$2510, "&gt;"&amp;$D1692)+1+COUNTIF($D$11:$D1692, $D1692)-1)</f>
        <v/>
      </c>
      <c r="AH1692" s="92" t="str">
        <f t="shared" si="294"/>
        <v/>
      </c>
      <c r="AJ1692" s="26" t="str">
        <f t="shared" si="295"/>
        <v/>
      </c>
      <c r="AK1692" s="26" t="str">
        <f t="shared" si="296"/>
        <v/>
      </c>
    </row>
    <row r="1693" spans="1:37" x14ac:dyDescent="0.25">
      <c r="A1693" s="97"/>
      <c r="B1693" s="26" t="str">
        <f t="shared" si="286"/>
        <v/>
      </c>
      <c r="C1693" s="97"/>
      <c r="D1693" s="123"/>
      <c r="E1693" s="124"/>
      <c r="F1693" s="125"/>
      <c r="G1693" s="97"/>
      <c r="H1693" s="24" t="str">
        <f>IF($E1693="", "", IFERROR(ROUND($E1693*INDEX('Intro &amp; Setup'!$BY$8:$BY$9, MATCH($E$8, 'Intro &amp; Setup'!$BX$8:$BX$9, 0)), 2), ""))</f>
        <v/>
      </c>
      <c r="I1693" s="18" t="str">
        <f>IF(OR($E1693="", $F1693=""), "", IF($E$8='Intro &amp; Setup'!$BX$9, $F1693/$E1693, IF($H$8='Intro &amp; Setup'!$BX$9, $F1693/$H1693, "")))</f>
        <v/>
      </c>
      <c r="J1693" s="21" t="str">
        <f>IF(OR($E1693="", $F1693=""), "", IF($E$8='Intro &amp; Setup'!$BX$8, $F1693/$E1693, IF($H$8='Intro &amp; Setup'!$BX$8, $F1693/$H1693, "")))</f>
        <v/>
      </c>
      <c r="K1693" s="97"/>
      <c r="L1693" s="42" t="str">
        <f t="array" ref="L1693">IF($W1693="", "", IFERROR(INDEX('Standard Runs'!$D$11:$D$65, MATCH(1, ('Standard Runs'!$F$11:$F$65&lt;=E1693)*('Standard Runs'!$G$11:$G$65&gt;=E1693), 0)), ""))</f>
        <v/>
      </c>
      <c r="M1693" s="45" t="str">
        <f t="shared" si="287"/>
        <v/>
      </c>
      <c r="N1693" s="97"/>
      <c r="O1693" s="52" t="str">
        <f t="shared" si="288"/>
        <v/>
      </c>
      <c r="P1693" s="53" t="str">
        <f>IF(OR($L1693="", $M1693=""), "", COUNTIFS($L$11:$L$2510, $L1693, $M$11:$M$2510, "&lt;"&amp;$M1693)+1+COUNTIFS($L$11:$L1693, $L1693, $M$11:$M1693, $M1693)-1)</f>
        <v/>
      </c>
      <c r="Q1693" s="97"/>
      <c r="R1693" s="57" t="str">
        <f t="array" ref="R1693">IF(OR($L1693="", $M1693=""), "", MIN(IF($L$11:$L$2510=$L1693, $M$11:$M$2510)))</f>
        <v/>
      </c>
      <c r="S1693" s="18" t="str">
        <f t="array" ref="S1693">IF(OR($L1693="", $M1693=""), "", AVERAGEIF($L$11:$L$2510, $L1693, $M$11:$M$2510))</f>
        <v/>
      </c>
      <c r="T1693" s="21" t="str">
        <f t="array" ref="T1693">IF(OR($L1693="", $M1693=""), "", MAX(IF($L$11:$L$2510=$L1693, $M$11:$M$2510)))</f>
        <v/>
      </c>
      <c r="U1693" s="97"/>
      <c r="W1693" s="26" t="str">
        <f t="shared" si="289"/>
        <v/>
      </c>
      <c r="X1693" s="26" t="str">
        <f t="shared" si="290"/>
        <v/>
      </c>
      <c r="Z1693" s="48" t="str">
        <f>IFERROR(INDEX('Standard Runs'!$E$11:$E$65, MATCH($L1693, 'Standard Runs'!$D$11:$D$65, 0)), "")</f>
        <v/>
      </c>
      <c r="AB1693" s="26" t="str">
        <f t="shared" si="291"/>
        <v/>
      </c>
      <c r="AC1693" s="26" t="str">
        <f t="shared" si="292"/>
        <v/>
      </c>
      <c r="AE1693" s="26" t="str">
        <f t="shared" si="293"/>
        <v/>
      </c>
      <c r="AG1693" s="26" t="str">
        <f>IF($D1693="", "", COUNTIF($D$11:$D$2510, "&gt;"&amp;$D1693)+1+COUNTIF($D$11:$D1693, $D1693)-1)</f>
        <v/>
      </c>
      <c r="AH1693" s="92" t="str">
        <f t="shared" si="294"/>
        <v/>
      </c>
      <c r="AJ1693" s="26" t="str">
        <f t="shared" si="295"/>
        <v/>
      </c>
      <c r="AK1693" s="26" t="str">
        <f t="shared" si="296"/>
        <v/>
      </c>
    </row>
    <row r="1694" spans="1:37" x14ac:dyDescent="0.25">
      <c r="A1694" s="97"/>
      <c r="B1694" s="26" t="str">
        <f t="shared" si="286"/>
        <v/>
      </c>
      <c r="C1694" s="97"/>
      <c r="D1694" s="123"/>
      <c r="E1694" s="124"/>
      <c r="F1694" s="125"/>
      <c r="G1694" s="97"/>
      <c r="H1694" s="24" t="str">
        <f>IF($E1694="", "", IFERROR(ROUND($E1694*INDEX('Intro &amp; Setup'!$BY$8:$BY$9, MATCH($E$8, 'Intro &amp; Setup'!$BX$8:$BX$9, 0)), 2), ""))</f>
        <v/>
      </c>
      <c r="I1694" s="18" t="str">
        <f>IF(OR($E1694="", $F1694=""), "", IF($E$8='Intro &amp; Setup'!$BX$9, $F1694/$E1694, IF($H$8='Intro &amp; Setup'!$BX$9, $F1694/$H1694, "")))</f>
        <v/>
      </c>
      <c r="J1694" s="21" t="str">
        <f>IF(OR($E1694="", $F1694=""), "", IF($E$8='Intro &amp; Setup'!$BX$8, $F1694/$E1694, IF($H$8='Intro &amp; Setup'!$BX$8, $F1694/$H1694, "")))</f>
        <v/>
      </c>
      <c r="K1694" s="97"/>
      <c r="L1694" s="42" t="str">
        <f t="array" ref="L1694">IF($W1694="", "", IFERROR(INDEX('Standard Runs'!$D$11:$D$65, MATCH(1, ('Standard Runs'!$F$11:$F$65&lt;=E1694)*('Standard Runs'!$G$11:$G$65&gt;=E1694), 0)), ""))</f>
        <v/>
      </c>
      <c r="M1694" s="45" t="str">
        <f t="shared" si="287"/>
        <v/>
      </c>
      <c r="N1694" s="97"/>
      <c r="O1694" s="52" t="str">
        <f t="shared" si="288"/>
        <v/>
      </c>
      <c r="P1694" s="53" t="str">
        <f>IF(OR($L1694="", $M1694=""), "", COUNTIFS($L$11:$L$2510, $L1694, $M$11:$M$2510, "&lt;"&amp;$M1694)+1+COUNTIFS($L$11:$L1694, $L1694, $M$11:$M1694, $M1694)-1)</f>
        <v/>
      </c>
      <c r="Q1694" s="97"/>
      <c r="R1694" s="57" t="str">
        <f t="array" ref="R1694">IF(OR($L1694="", $M1694=""), "", MIN(IF($L$11:$L$2510=$L1694, $M$11:$M$2510)))</f>
        <v/>
      </c>
      <c r="S1694" s="18" t="str">
        <f t="array" ref="S1694">IF(OR($L1694="", $M1694=""), "", AVERAGEIF($L$11:$L$2510, $L1694, $M$11:$M$2510))</f>
        <v/>
      </c>
      <c r="T1694" s="21" t="str">
        <f t="array" ref="T1694">IF(OR($L1694="", $M1694=""), "", MAX(IF($L$11:$L$2510=$L1694, $M$11:$M$2510)))</f>
        <v/>
      </c>
      <c r="U1694" s="97"/>
      <c r="W1694" s="26" t="str">
        <f t="shared" si="289"/>
        <v/>
      </c>
      <c r="X1694" s="26" t="str">
        <f t="shared" si="290"/>
        <v/>
      </c>
      <c r="Z1694" s="48" t="str">
        <f>IFERROR(INDEX('Standard Runs'!$E$11:$E$65, MATCH($L1694, 'Standard Runs'!$D$11:$D$65, 0)), "")</f>
        <v/>
      </c>
      <c r="AB1694" s="26" t="str">
        <f t="shared" si="291"/>
        <v/>
      </c>
      <c r="AC1694" s="26" t="str">
        <f t="shared" si="292"/>
        <v/>
      </c>
      <c r="AE1694" s="26" t="str">
        <f t="shared" si="293"/>
        <v/>
      </c>
      <c r="AG1694" s="26" t="str">
        <f>IF($D1694="", "", COUNTIF($D$11:$D$2510, "&gt;"&amp;$D1694)+1+COUNTIF($D$11:$D1694, $D1694)-1)</f>
        <v/>
      </c>
      <c r="AH1694" s="92" t="str">
        <f t="shared" si="294"/>
        <v/>
      </c>
      <c r="AJ1694" s="26" t="str">
        <f t="shared" si="295"/>
        <v/>
      </c>
      <c r="AK1694" s="26" t="str">
        <f t="shared" si="296"/>
        <v/>
      </c>
    </row>
    <row r="1695" spans="1:37" x14ac:dyDescent="0.25">
      <c r="A1695" s="97"/>
      <c r="B1695" s="26" t="str">
        <f t="shared" si="286"/>
        <v/>
      </c>
      <c r="C1695" s="97"/>
      <c r="D1695" s="123"/>
      <c r="E1695" s="124"/>
      <c r="F1695" s="125"/>
      <c r="G1695" s="97"/>
      <c r="H1695" s="24" t="str">
        <f>IF($E1695="", "", IFERROR(ROUND($E1695*INDEX('Intro &amp; Setup'!$BY$8:$BY$9, MATCH($E$8, 'Intro &amp; Setup'!$BX$8:$BX$9, 0)), 2), ""))</f>
        <v/>
      </c>
      <c r="I1695" s="18" t="str">
        <f>IF(OR($E1695="", $F1695=""), "", IF($E$8='Intro &amp; Setup'!$BX$9, $F1695/$E1695, IF($H$8='Intro &amp; Setup'!$BX$9, $F1695/$H1695, "")))</f>
        <v/>
      </c>
      <c r="J1695" s="21" t="str">
        <f>IF(OR($E1695="", $F1695=""), "", IF($E$8='Intro &amp; Setup'!$BX$8, $F1695/$E1695, IF($H$8='Intro &amp; Setup'!$BX$8, $F1695/$H1695, "")))</f>
        <v/>
      </c>
      <c r="K1695" s="97"/>
      <c r="L1695" s="42" t="str">
        <f t="array" ref="L1695">IF($W1695="", "", IFERROR(INDEX('Standard Runs'!$D$11:$D$65, MATCH(1, ('Standard Runs'!$F$11:$F$65&lt;=E1695)*('Standard Runs'!$G$11:$G$65&gt;=E1695), 0)), ""))</f>
        <v/>
      </c>
      <c r="M1695" s="45" t="str">
        <f t="shared" si="287"/>
        <v/>
      </c>
      <c r="N1695" s="97"/>
      <c r="O1695" s="52" t="str">
        <f t="shared" si="288"/>
        <v/>
      </c>
      <c r="P1695" s="53" t="str">
        <f>IF(OR($L1695="", $M1695=""), "", COUNTIFS($L$11:$L$2510, $L1695, $M$11:$M$2510, "&lt;"&amp;$M1695)+1+COUNTIFS($L$11:$L1695, $L1695, $M$11:$M1695, $M1695)-1)</f>
        <v/>
      </c>
      <c r="Q1695" s="97"/>
      <c r="R1695" s="57" t="str">
        <f t="array" ref="R1695">IF(OR($L1695="", $M1695=""), "", MIN(IF($L$11:$L$2510=$L1695, $M$11:$M$2510)))</f>
        <v/>
      </c>
      <c r="S1695" s="18" t="str">
        <f t="array" ref="S1695">IF(OR($L1695="", $M1695=""), "", AVERAGEIF($L$11:$L$2510, $L1695, $M$11:$M$2510))</f>
        <v/>
      </c>
      <c r="T1695" s="21" t="str">
        <f t="array" ref="T1695">IF(OR($L1695="", $M1695=""), "", MAX(IF($L$11:$L$2510=$L1695, $M$11:$M$2510)))</f>
        <v/>
      </c>
      <c r="U1695" s="97"/>
      <c r="W1695" s="26" t="str">
        <f t="shared" si="289"/>
        <v/>
      </c>
      <c r="X1695" s="26" t="str">
        <f t="shared" si="290"/>
        <v/>
      </c>
      <c r="Z1695" s="48" t="str">
        <f>IFERROR(INDEX('Standard Runs'!$E$11:$E$65, MATCH($L1695, 'Standard Runs'!$D$11:$D$65, 0)), "")</f>
        <v/>
      </c>
      <c r="AB1695" s="26" t="str">
        <f t="shared" si="291"/>
        <v/>
      </c>
      <c r="AC1695" s="26" t="str">
        <f t="shared" si="292"/>
        <v/>
      </c>
      <c r="AE1695" s="26" t="str">
        <f t="shared" si="293"/>
        <v/>
      </c>
      <c r="AG1695" s="26" t="str">
        <f>IF($D1695="", "", COUNTIF($D$11:$D$2510, "&gt;"&amp;$D1695)+1+COUNTIF($D$11:$D1695, $D1695)-1)</f>
        <v/>
      </c>
      <c r="AH1695" s="92" t="str">
        <f t="shared" si="294"/>
        <v/>
      </c>
      <c r="AJ1695" s="26" t="str">
        <f t="shared" si="295"/>
        <v/>
      </c>
      <c r="AK1695" s="26" t="str">
        <f t="shared" si="296"/>
        <v/>
      </c>
    </row>
    <row r="1696" spans="1:37" x14ac:dyDescent="0.25">
      <c r="A1696" s="97"/>
      <c r="B1696" s="26" t="str">
        <f t="shared" si="286"/>
        <v/>
      </c>
      <c r="C1696" s="97"/>
      <c r="D1696" s="123"/>
      <c r="E1696" s="124"/>
      <c r="F1696" s="125"/>
      <c r="G1696" s="97"/>
      <c r="H1696" s="24" t="str">
        <f>IF($E1696="", "", IFERROR(ROUND($E1696*INDEX('Intro &amp; Setup'!$BY$8:$BY$9, MATCH($E$8, 'Intro &amp; Setup'!$BX$8:$BX$9, 0)), 2), ""))</f>
        <v/>
      </c>
      <c r="I1696" s="18" t="str">
        <f>IF(OR($E1696="", $F1696=""), "", IF($E$8='Intro &amp; Setup'!$BX$9, $F1696/$E1696, IF($H$8='Intro &amp; Setup'!$BX$9, $F1696/$H1696, "")))</f>
        <v/>
      </c>
      <c r="J1696" s="21" t="str">
        <f>IF(OR($E1696="", $F1696=""), "", IF($E$8='Intro &amp; Setup'!$BX$8, $F1696/$E1696, IF($H$8='Intro &amp; Setup'!$BX$8, $F1696/$H1696, "")))</f>
        <v/>
      </c>
      <c r="K1696" s="97"/>
      <c r="L1696" s="42" t="str">
        <f t="array" ref="L1696">IF($W1696="", "", IFERROR(INDEX('Standard Runs'!$D$11:$D$65, MATCH(1, ('Standard Runs'!$F$11:$F$65&lt;=E1696)*('Standard Runs'!$G$11:$G$65&gt;=E1696), 0)), ""))</f>
        <v/>
      </c>
      <c r="M1696" s="45" t="str">
        <f t="shared" si="287"/>
        <v/>
      </c>
      <c r="N1696" s="97"/>
      <c r="O1696" s="52" t="str">
        <f t="shared" si="288"/>
        <v/>
      </c>
      <c r="P1696" s="53" t="str">
        <f>IF(OR($L1696="", $M1696=""), "", COUNTIFS($L$11:$L$2510, $L1696, $M$11:$M$2510, "&lt;"&amp;$M1696)+1+COUNTIFS($L$11:$L1696, $L1696, $M$11:$M1696, $M1696)-1)</f>
        <v/>
      </c>
      <c r="Q1696" s="97"/>
      <c r="R1696" s="57" t="str">
        <f t="array" ref="R1696">IF(OR($L1696="", $M1696=""), "", MIN(IF($L$11:$L$2510=$L1696, $M$11:$M$2510)))</f>
        <v/>
      </c>
      <c r="S1696" s="18" t="str">
        <f t="array" ref="S1696">IF(OR($L1696="", $M1696=""), "", AVERAGEIF($L$11:$L$2510, $L1696, $M$11:$M$2510))</f>
        <v/>
      </c>
      <c r="T1696" s="21" t="str">
        <f t="array" ref="T1696">IF(OR($L1696="", $M1696=""), "", MAX(IF($L$11:$L$2510=$L1696, $M$11:$M$2510)))</f>
        <v/>
      </c>
      <c r="U1696" s="97"/>
      <c r="W1696" s="26" t="str">
        <f t="shared" si="289"/>
        <v/>
      </c>
      <c r="X1696" s="26" t="str">
        <f t="shared" si="290"/>
        <v/>
      </c>
      <c r="Z1696" s="48" t="str">
        <f>IFERROR(INDEX('Standard Runs'!$E$11:$E$65, MATCH($L1696, 'Standard Runs'!$D$11:$D$65, 0)), "")</f>
        <v/>
      </c>
      <c r="AB1696" s="26" t="str">
        <f t="shared" si="291"/>
        <v/>
      </c>
      <c r="AC1696" s="26" t="str">
        <f t="shared" si="292"/>
        <v/>
      </c>
      <c r="AE1696" s="26" t="str">
        <f t="shared" si="293"/>
        <v/>
      </c>
      <c r="AG1696" s="26" t="str">
        <f>IF($D1696="", "", COUNTIF($D$11:$D$2510, "&gt;"&amp;$D1696)+1+COUNTIF($D$11:$D1696, $D1696)-1)</f>
        <v/>
      </c>
      <c r="AH1696" s="92" t="str">
        <f t="shared" si="294"/>
        <v/>
      </c>
      <c r="AJ1696" s="26" t="str">
        <f t="shared" si="295"/>
        <v/>
      </c>
      <c r="AK1696" s="26" t="str">
        <f t="shared" si="296"/>
        <v/>
      </c>
    </row>
    <row r="1697" spans="1:37" x14ac:dyDescent="0.25">
      <c r="A1697" s="97"/>
      <c r="B1697" s="26" t="str">
        <f t="shared" si="286"/>
        <v/>
      </c>
      <c r="C1697" s="97"/>
      <c r="D1697" s="123"/>
      <c r="E1697" s="124"/>
      <c r="F1697" s="125"/>
      <c r="G1697" s="97"/>
      <c r="H1697" s="24" t="str">
        <f>IF($E1697="", "", IFERROR(ROUND($E1697*INDEX('Intro &amp; Setup'!$BY$8:$BY$9, MATCH($E$8, 'Intro &amp; Setup'!$BX$8:$BX$9, 0)), 2), ""))</f>
        <v/>
      </c>
      <c r="I1697" s="18" t="str">
        <f>IF(OR($E1697="", $F1697=""), "", IF($E$8='Intro &amp; Setup'!$BX$9, $F1697/$E1697, IF($H$8='Intro &amp; Setup'!$BX$9, $F1697/$H1697, "")))</f>
        <v/>
      </c>
      <c r="J1697" s="21" t="str">
        <f>IF(OR($E1697="", $F1697=""), "", IF($E$8='Intro &amp; Setup'!$BX$8, $F1697/$E1697, IF($H$8='Intro &amp; Setup'!$BX$8, $F1697/$H1697, "")))</f>
        <v/>
      </c>
      <c r="K1697" s="97"/>
      <c r="L1697" s="42" t="str">
        <f t="array" ref="L1697">IF($W1697="", "", IFERROR(INDEX('Standard Runs'!$D$11:$D$65, MATCH(1, ('Standard Runs'!$F$11:$F$65&lt;=E1697)*('Standard Runs'!$G$11:$G$65&gt;=E1697), 0)), ""))</f>
        <v/>
      </c>
      <c r="M1697" s="45" t="str">
        <f t="shared" si="287"/>
        <v/>
      </c>
      <c r="N1697" s="97"/>
      <c r="O1697" s="52" t="str">
        <f t="shared" si="288"/>
        <v/>
      </c>
      <c r="P1697" s="53" t="str">
        <f>IF(OR($L1697="", $M1697=""), "", COUNTIFS($L$11:$L$2510, $L1697, $M$11:$M$2510, "&lt;"&amp;$M1697)+1+COUNTIFS($L$11:$L1697, $L1697, $M$11:$M1697, $M1697)-1)</f>
        <v/>
      </c>
      <c r="Q1697" s="97"/>
      <c r="R1697" s="57" t="str">
        <f t="array" ref="R1697">IF(OR($L1697="", $M1697=""), "", MIN(IF($L$11:$L$2510=$L1697, $M$11:$M$2510)))</f>
        <v/>
      </c>
      <c r="S1697" s="18" t="str">
        <f t="array" ref="S1697">IF(OR($L1697="", $M1697=""), "", AVERAGEIF($L$11:$L$2510, $L1697, $M$11:$M$2510))</f>
        <v/>
      </c>
      <c r="T1697" s="21" t="str">
        <f t="array" ref="T1697">IF(OR($L1697="", $M1697=""), "", MAX(IF($L$11:$L$2510=$L1697, $M$11:$M$2510)))</f>
        <v/>
      </c>
      <c r="U1697" s="97"/>
      <c r="W1697" s="26" t="str">
        <f t="shared" si="289"/>
        <v/>
      </c>
      <c r="X1697" s="26" t="str">
        <f t="shared" si="290"/>
        <v/>
      </c>
      <c r="Z1697" s="48" t="str">
        <f>IFERROR(INDEX('Standard Runs'!$E$11:$E$65, MATCH($L1697, 'Standard Runs'!$D$11:$D$65, 0)), "")</f>
        <v/>
      </c>
      <c r="AB1697" s="26" t="str">
        <f t="shared" si="291"/>
        <v/>
      </c>
      <c r="AC1697" s="26" t="str">
        <f t="shared" si="292"/>
        <v/>
      </c>
      <c r="AE1697" s="26" t="str">
        <f t="shared" si="293"/>
        <v/>
      </c>
      <c r="AG1697" s="26" t="str">
        <f>IF($D1697="", "", COUNTIF($D$11:$D$2510, "&gt;"&amp;$D1697)+1+COUNTIF($D$11:$D1697, $D1697)-1)</f>
        <v/>
      </c>
      <c r="AH1697" s="92" t="str">
        <f t="shared" si="294"/>
        <v/>
      </c>
      <c r="AJ1697" s="26" t="str">
        <f t="shared" si="295"/>
        <v/>
      </c>
      <c r="AK1697" s="26" t="str">
        <f t="shared" si="296"/>
        <v/>
      </c>
    </row>
    <row r="1698" spans="1:37" x14ac:dyDescent="0.25">
      <c r="A1698" s="97"/>
      <c r="B1698" s="26" t="str">
        <f t="shared" si="286"/>
        <v/>
      </c>
      <c r="C1698" s="97"/>
      <c r="D1698" s="123"/>
      <c r="E1698" s="124"/>
      <c r="F1698" s="125"/>
      <c r="G1698" s="97"/>
      <c r="H1698" s="24" t="str">
        <f>IF($E1698="", "", IFERROR(ROUND($E1698*INDEX('Intro &amp; Setup'!$BY$8:$BY$9, MATCH($E$8, 'Intro &amp; Setup'!$BX$8:$BX$9, 0)), 2), ""))</f>
        <v/>
      </c>
      <c r="I1698" s="18" t="str">
        <f>IF(OR($E1698="", $F1698=""), "", IF($E$8='Intro &amp; Setup'!$BX$9, $F1698/$E1698, IF($H$8='Intro &amp; Setup'!$BX$9, $F1698/$H1698, "")))</f>
        <v/>
      </c>
      <c r="J1698" s="21" t="str">
        <f>IF(OR($E1698="", $F1698=""), "", IF($E$8='Intro &amp; Setup'!$BX$8, $F1698/$E1698, IF($H$8='Intro &amp; Setup'!$BX$8, $F1698/$H1698, "")))</f>
        <v/>
      </c>
      <c r="K1698" s="97"/>
      <c r="L1698" s="42" t="str">
        <f t="array" ref="L1698">IF($W1698="", "", IFERROR(INDEX('Standard Runs'!$D$11:$D$65, MATCH(1, ('Standard Runs'!$F$11:$F$65&lt;=E1698)*('Standard Runs'!$G$11:$G$65&gt;=E1698), 0)), ""))</f>
        <v/>
      </c>
      <c r="M1698" s="45" t="str">
        <f t="shared" si="287"/>
        <v/>
      </c>
      <c r="N1698" s="97"/>
      <c r="O1698" s="52" t="str">
        <f t="shared" si="288"/>
        <v/>
      </c>
      <c r="P1698" s="53" t="str">
        <f>IF(OR($L1698="", $M1698=""), "", COUNTIFS($L$11:$L$2510, $L1698, $M$11:$M$2510, "&lt;"&amp;$M1698)+1+COUNTIFS($L$11:$L1698, $L1698, $M$11:$M1698, $M1698)-1)</f>
        <v/>
      </c>
      <c r="Q1698" s="97"/>
      <c r="R1698" s="57" t="str">
        <f t="array" ref="R1698">IF(OR($L1698="", $M1698=""), "", MIN(IF($L$11:$L$2510=$L1698, $M$11:$M$2510)))</f>
        <v/>
      </c>
      <c r="S1698" s="18" t="str">
        <f t="array" ref="S1698">IF(OR($L1698="", $M1698=""), "", AVERAGEIF($L$11:$L$2510, $L1698, $M$11:$M$2510))</f>
        <v/>
      </c>
      <c r="T1698" s="21" t="str">
        <f t="array" ref="T1698">IF(OR($L1698="", $M1698=""), "", MAX(IF($L$11:$L$2510=$L1698, $M$11:$M$2510)))</f>
        <v/>
      </c>
      <c r="U1698" s="97"/>
      <c r="W1698" s="26" t="str">
        <f t="shared" si="289"/>
        <v/>
      </c>
      <c r="X1698" s="26" t="str">
        <f t="shared" si="290"/>
        <v/>
      </c>
      <c r="Z1698" s="48" t="str">
        <f>IFERROR(INDEX('Standard Runs'!$E$11:$E$65, MATCH($L1698, 'Standard Runs'!$D$11:$D$65, 0)), "")</f>
        <v/>
      </c>
      <c r="AB1698" s="26" t="str">
        <f t="shared" si="291"/>
        <v/>
      </c>
      <c r="AC1698" s="26" t="str">
        <f t="shared" si="292"/>
        <v/>
      </c>
      <c r="AE1698" s="26" t="str">
        <f t="shared" si="293"/>
        <v/>
      </c>
      <c r="AG1698" s="26" t="str">
        <f>IF($D1698="", "", COUNTIF($D$11:$D$2510, "&gt;"&amp;$D1698)+1+COUNTIF($D$11:$D1698, $D1698)-1)</f>
        <v/>
      </c>
      <c r="AH1698" s="92" t="str">
        <f t="shared" si="294"/>
        <v/>
      </c>
      <c r="AJ1698" s="26" t="str">
        <f t="shared" si="295"/>
        <v/>
      </c>
      <c r="AK1698" s="26" t="str">
        <f t="shared" si="296"/>
        <v/>
      </c>
    </row>
    <row r="1699" spans="1:37" x14ac:dyDescent="0.25">
      <c r="A1699" s="97"/>
      <c r="B1699" s="26" t="str">
        <f t="shared" si="286"/>
        <v/>
      </c>
      <c r="C1699" s="97"/>
      <c r="D1699" s="123"/>
      <c r="E1699" s="124"/>
      <c r="F1699" s="125"/>
      <c r="G1699" s="97"/>
      <c r="H1699" s="24" t="str">
        <f>IF($E1699="", "", IFERROR(ROUND($E1699*INDEX('Intro &amp; Setup'!$BY$8:$BY$9, MATCH($E$8, 'Intro &amp; Setup'!$BX$8:$BX$9, 0)), 2), ""))</f>
        <v/>
      </c>
      <c r="I1699" s="18" t="str">
        <f>IF(OR($E1699="", $F1699=""), "", IF($E$8='Intro &amp; Setup'!$BX$9, $F1699/$E1699, IF($H$8='Intro &amp; Setup'!$BX$9, $F1699/$H1699, "")))</f>
        <v/>
      </c>
      <c r="J1699" s="21" t="str">
        <f>IF(OR($E1699="", $F1699=""), "", IF($E$8='Intro &amp; Setup'!$BX$8, $F1699/$E1699, IF($H$8='Intro &amp; Setup'!$BX$8, $F1699/$H1699, "")))</f>
        <v/>
      </c>
      <c r="K1699" s="97"/>
      <c r="L1699" s="42" t="str">
        <f t="array" ref="L1699">IF($W1699="", "", IFERROR(INDEX('Standard Runs'!$D$11:$D$65, MATCH(1, ('Standard Runs'!$F$11:$F$65&lt;=E1699)*('Standard Runs'!$G$11:$G$65&gt;=E1699), 0)), ""))</f>
        <v/>
      </c>
      <c r="M1699" s="45" t="str">
        <f t="shared" si="287"/>
        <v/>
      </c>
      <c r="N1699" s="97"/>
      <c r="O1699" s="52" t="str">
        <f t="shared" si="288"/>
        <v/>
      </c>
      <c r="P1699" s="53" t="str">
        <f>IF(OR($L1699="", $M1699=""), "", COUNTIFS($L$11:$L$2510, $L1699, $M$11:$M$2510, "&lt;"&amp;$M1699)+1+COUNTIFS($L$11:$L1699, $L1699, $M$11:$M1699, $M1699)-1)</f>
        <v/>
      </c>
      <c r="Q1699" s="97"/>
      <c r="R1699" s="57" t="str">
        <f t="array" ref="R1699">IF(OR($L1699="", $M1699=""), "", MIN(IF($L$11:$L$2510=$L1699, $M$11:$M$2510)))</f>
        <v/>
      </c>
      <c r="S1699" s="18" t="str">
        <f t="array" ref="S1699">IF(OR($L1699="", $M1699=""), "", AVERAGEIF($L$11:$L$2510, $L1699, $M$11:$M$2510))</f>
        <v/>
      </c>
      <c r="T1699" s="21" t="str">
        <f t="array" ref="T1699">IF(OR($L1699="", $M1699=""), "", MAX(IF($L$11:$L$2510=$L1699, $M$11:$M$2510)))</f>
        <v/>
      </c>
      <c r="U1699" s="97"/>
      <c r="W1699" s="26" t="str">
        <f t="shared" si="289"/>
        <v/>
      </c>
      <c r="X1699" s="26" t="str">
        <f t="shared" si="290"/>
        <v/>
      </c>
      <c r="Z1699" s="48" t="str">
        <f>IFERROR(INDEX('Standard Runs'!$E$11:$E$65, MATCH($L1699, 'Standard Runs'!$D$11:$D$65, 0)), "")</f>
        <v/>
      </c>
      <c r="AB1699" s="26" t="str">
        <f t="shared" si="291"/>
        <v/>
      </c>
      <c r="AC1699" s="26" t="str">
        <f t="shared" si="292"/>
        <v/>
      </c>
      <c r="AE1699" s="26" t="str">
        <f t="shared" si="293"/>
        <v/>
      </c>
      <c r="AG1699" s="26" t="str">
        <f>IF($D1699="", "", COUNTIF($D$11:$D$2510, "&gt;"&amp;$D1699)+1+COUNTIF($D$11:$D1699, $D1699)-1)</f>
        <v/>
      </c>
      <c r="AH1699" s="92" t="str">
        <f t="shared" si="294"/>
        <v/>
      </c>
      <c r="AJ1699" s="26" t="str">
        <f t="shared" si="295"/>
        <v/>
      </c>
      <c r="AK1699" s="26" t="str">
        <f t="shared" si="296"/>
        <v/>
      </c>
    </row>
    <row r="1700" spans="1:37" x14ac:dyDescent="0.25">
      <c r="A1700" s="97"/>
      <c r="B1700" s="26" t="str">
        <f t="shared" si="286"/>
        <v/>
      </c>
      <c r="C1700" s="97"/>
      <c r="D1700" s="123"/>
      <c r="E1700" s="124"/>
      <c r="F1700" s="125"/>
      <c r="G1700" s="97"/>
      <c r="H1700" s="24" t="str">
        <f>IF($E1700="", "", IFERROR(ROUND($E1700*INDEX('Intro &amp; Setup'!$BY$8:$BY$9, MATCH($E$8, 'Intro &amp; Setup'!$BX$8:$BX$9, 0)), 2), ""))</f>
        <v/>
      </c>
      <c r="I1700" s="18" t="str">
        <f>IF(OR($E1700="", $F1700=""), "", IF($E$8='Intro &amp; Setup'!$BX$9, $F1700/$E1700, IF($H$8='Intro &amp; Setup'!$BX$9, $F1700/$H1700, "")))</f>
        <v/>
      </c>
      <c r="J1700" s="21" t="str">
        <f>IF(OR($E1700="", $F1700=""), "", IF($E$8='Intro &amp; Setup'!$BX$8, $F1700/$E1700, IF($H$8='Intro &amp; Setup'!$BX$8, $F1700/$H1700, "")))</f>
        <v/>
      </c>
      <c r="K1700" s="97"/>
      <c r="L1700" s="42" t="str">
        <f t="array" ref="L1700">IF($W1700="", "", IFERROR(INDEX('Standard Runs'!$D$11:$D$65, MATCH(1, ('Standard Runs'!$F$11:$F$65&lt;=E1700)*('Standard Runs'!$G$11:$G$65&gt;=E1700), 0)), ""))</f>
        <v/>
      </c>
      <c r="M1700" s="45" t="str">
        <f t="shared" si="287"/>
        <v/>
      </c>
      <c r="N1700" s="97"/>
      <c r="O1700" s="52" t="str">
        <f t="shared" si="288"/>
        <v/>
      </c>
      <c r="P1700" s="53" t="str">
        <f>IF(OR($L1700="", $M1700=""), "", COUNTIFS($L$11:$L$2510, $L1700, $M$11:$M$2510, "&lt;"&amp;$M1700)+1+COUNTIFS($L$11:$L1700, $L1700, $M$11:$M1700, $M1700)-1)</f>
        <v/>
      </c>
      <c r="Q1700" s="97"/>
      <c r="R1700" s="57" t="str">
        <f t="array" ref="R1700">IF(OR($L1700="", $M1700=""), "", MIN(IF($L$11:$L$2510=$L1700, $M$11:$M$2510)))</f>
        <v/>
      </c>
      <c r="S1700" s="18" t="str">
        <f t="array" ref="S1700">IF(OR($L1700="", $M1700=""), "", AVERAGEIF($L$11:$L$2510, $L1700, $M$11:$M$2510))</f>
        <v/>
      </c>
      <c r="T1700" s="21" t="str">
        <f t="array" ref="T1700">IF(OR($L1700="", $M1700=""), "", MAX(IF($L$11:$L$2510=$L1700, $M$11:$M$2510)))</f>
        <v/>
      </c>
      <c r="U1700" s="97"/>
      <c r="W1700" s="26" t="str">
        <f t="shared" si="289"/>
        <v/>
      </c>
      <c r="X1700" s="26" t="str">
        <f t="shared" si="290"/>
        <v/>
      </c>
      <c r="Z1700" s="48" t="str">
        <f>IFERROR(INDEX('Standard Runs'!$E$11:$E$65, MATCH($L1700, 'Standard Runs'!$D$11:$D$65, 0)), "")</f>
        <v/>
      </c>
      <c r="AB1700" s="26" t="str">
        <f t="shared" si="291"/>
        <v/>
      </c>
      <c r="AC1700" s="26" t="str">
        <f t="shared" si="292"/>
        <v/>
      </c>
      <c r="AE1700" s="26" t="str">
        <f t="shared" si="293"/>
        <v/>
      </c>
      <c r="AG1700" s="26" t="str">
        <f>IF($D1700="", "", COUNTIF($D$11:$D$2510, "&gt;"&amp;$D1700)+1+COUNTIF($D$11:$D1700, $D1700)-1)</f>
        <v/>
      </c>
      <c r="AH1700" s="92" t="str">
        <f t="shared" si="294"/>
        <v/>
      </c>
      <c r="AJ1700" s="26" t="str">
        <f t="shared" si="295"/>
        <v/>
      </c>
      <c r="AK1700" s="26" t="str">
        <f t="shared" si="296"/>
        <v/>
      </c>
    </row>
    <row r="1701" spans="1:37" x14ac:dyDescent="0.25">
      <c r="A1701" s="97"/>
      <c r="B1701" s="26" t="str">
        <f t="shared" si="286"/>
        <v/>
      </c>
      <c r="C1701" s="97"/>
      <c r="D1701" s="123"/>
      <c r="E1701" s="124"/>
      <c r="F1701" s="125"/>
      <c r="G1701" s="97"/>
      <c r="H1701" s="24" t="str">
        <f>IF($E1701="", "", IFERROR(ROUND($E1701*INDEX('Intro &amp; Setup'!$BY$8:$BY$9, MATCH($E$8, 'Intro &amp; Setup'!$BX$8:$BX$9, 0)), 2), ""))</f>
        <v/>
      </c>
      <c r="I1701" s="18" t="str">
        <f>IF(OR($E1701="", $F1701=""), "", IF($E$8='Intro &amp; Setup'!$BX$9, $F1701/$E1701, IF($H$8='Intro &amp; Setup'!$BX$9, $F1701/$H1701, "")))</f>
        <v/>
      </c>
      <c r="J1701" s="21" t="str">
        <f>IF(OR($E1701="", $F1701=""), "", IF($E$8='Intro &amp; Setup'!$BX$8, $F1701/$E1701, IF($H$8='Intro &amp; Setup'!$BX$8, $F1701/$H1701, "")))</f>
        <v/>
      </c>
      <c r="K1701" s="97"/>
      <c r="L1701" s="42" t="str">
        <f t="array" ref="L1701">IF($W1701="", "", IFERROR(INDEX('Standard Runs'!$D$11:$D$65, MATCH(1, ('Standard Runs'!$F$11:$F$65&lt;=E1701)*('Standard Runs'!$G$11:$G$65&gt;=E1701), 0)), ""))</f>
        <v/>
      </c>
      <c r="M1701" s="45" t="str">
        <f t="shared" si="287"/>
        <v/>
      </c>
      <c r="N1701" s="97"/>
      <c r="O1701" s="52" t="str">
        <f t="shared" si="288"/>
        <v/>
      </c>
      <c r="P1701" s="53" t="str">
        <f>IF(OR($L1701="", $M1701=""), "", COUNTIFS($L$11:$L$2510, $L1701, $M$11:$M$2510, "&lt;"&amp;$M1701)+1+COUNTIFS($L$11:$L1701, $L1701, $M$11:$M1701, $M1701)-1)</f>
        <v/>
      </c>
      <c r="Q1701" s="97"/>
      <c r="R1701" s="57" t="str">
        <f t="array" ref="R1701">IF(OR($L1701="", $M1701=""), "", MIN(IF($L$11:$L$2510=$L1701, $M$11:$M$2510)))</f>
        <v/>
      </c>
      <c r="S1701" s="18" t="str">
        <f t="array" ref="S1701">IF(OR($L1701="", $M1701=""), "", AVERAGEIF($L$11:$L$2510, $L1701, $M$11:$M$2510))</f>
        <v/>
      </c>
      <c r="T1701" s="21" t="str">
        <f t="array" ref="T1701">IF(OR($L1701="", $M1701=""), "", MAX(IF($L$11:$L$2510=$L1701, $M$11:$M$2510)))</f>
        <v/>
      </c>
      <c r="U1701" s="97"/>
      <c r="W1701" s="26" t="str">
        <f t="shared" si="289"/>
        <v/>
      </c>
      <c r="X1701" s="26" t="str">
        <f t="shared" si="290"/>
        <v/>
      </c>
      <c r="Z1701" s="48" t="str">
        <f>IFERROR(INDEX('Standard Runs'!$E$11:$E$65, MATCH($L1701, 'Standard Runs'!$D$11:$D$65, 0)), "")</f>
        <v/>
      </c>
      <c r="AB1701" s="26" t="str">
        <f t="shared" si="291"/>
        <v/>
      </c>
      <c r="AC1701" s="26" t="str">
        <f t="shared" si="292"/>
        <v/>
      </c>
      <c r="AE1701" s="26" t="str">
        <f t="shared" si="293"/>
        <v/>
      </c>
      <c r="AG1701" s="26" t="str">
        <f>IF($D1701="", "", COUNTIF($D$11:$D$2510, "&gt;"&amp;$D1701)+1+COUNTIF($D$11:$D1701, $D1701)-1)</f>
        <v/>
      </c>
      <c r="AH1701" s="92" t="str">
        <f t="shared" si="294"/>
        <v/>
      </c>
      <c r="AJ1701" s="26" t="str">
        <f t="shared" si="295"/>
        <v/>
      </c>
      <c r="AK1701" s="26" t="str">
        <f t="shared" si="296"/>
        <v/>
      </c>
    </row>
    <row r="1702" spans="1:37" x14ac:dyDescent="0.25">
      <c r="A1702" s="97"/>
      <c r="B1702" s="26" t="str">
        <f t="shared" si="286"/>
        <v/>
      </c>
      <c r="C1702" s="97"/>
      <c r="D1702" s="123"/>
      <c r="E1702" s="124"/>
      <c r="F1702" s="125"/>
      <c r="G1702" s="97"/>
      <c r="H1702" s="24" t="str">
        <f>IF($E1702="", "", IFERROR(ROUND($E1702*INDEX('Intro &amp; Setup'!$BY$8:$BY$9, MATCH($E$8, 'Intro &amp; Setup'!$BX$8:$BX$9, 0)), 2), ""))</f>
        <v/>
      </c>
      <c r="I1702" s="18" t="str">
        <f>IF(OR($E1702="", $F1702=""), "", IF($E$8='Intro &amp; Setup'!$BX$9, $F1702/$E1702, IF($H$8='Intro &amp; Setup'!$BX$9, $F1702/$H1702, "")))</f>
        <v/>
      </c>
      <c r="J1702" s="21" t="str">
        <f>IF(OR($E1702="", $F1702=""), "", IF($E$8='Intro &amp; Setup'!$BX$8, $F1702/$E1702, IF($H$8='Intro &amp; Setup'!$BX$8, $F1702/$H1702, "")))</f>
        <v/>
      </c>
      <c r="K1702" s="97"/>
      <c r="L1702" s="42" t="str">
        <f t="array" ref="L1702">IF($W1702="", "", IFERROR(INDEX('Standard Runs'!$D$11:$D$65, MATCH(1, ('Standard Runs'!$F$11:$F$65&lt;=E1702)*('Standard Runs'!$G$11:$G$65&gt;=E1702), 0)), ""))</f>
        <v/>
      </c>
      <c r="M1702" s="45" t="str">
        <f t="shared" si="287"/>
        <v/>
      </c>
      <c r="N1702" s="97"/>
      <c r="O1702" s="52" t="str">
        <f t="shared" si="288"/>
        <v/>
      </c>
      <c r="P1702" s="53" t="str">
        <f>IF(OR($L1702="", $M1702=""), "", COUNTIFS($L$11:$L$2510, $L1702, $M$11:$M$2510, "&lt;"&amp;$M1702)+1+COUNTIFS($L$11:$L1702, $L1702, $M$11:$M1702, $M1702)-1)</f>
        <v/>
      </c>
      <c r="Q1702" s="97"/>
      <c r="R1702" s="57" t="str">
        <f t="array" ref="R1702">IF(OR($L1702="", $M1702=""), "", MIN(IF($L$11:$L$2510=$L1702, $M$11:$M$2510)))</f>
        <v/>
      </c>
      <c r="S1702" s="18" t="str">
        <f t="array" ref="S1702">IF(OR($L1702="", $M1702=""), "", AVERAGEIF($L$11:$L$2510, $L1702, $M$11:$M$2510))</f>
        <v/>
      </c>
      <c r="T1702" s="21" t="str">
        <f t="array" ref="T1702">IF(OR($L1702="", $M1702=""), "", MAX(IF($L$11:$L$2510=$L1702, $M$11:$M$2510)))</f>
        <v/>
      </c>
      <c r="U1702" s="97"/>
      <c r="W1702" s="26" t="str">
        <f t="shared" si="289"/>
        <v/>
      </c>
      <c r="X1702" s="26" t="str">
        <f t="shared" si="290"/>
        <v/>
      </c>
      <c r="Z1702" s="48" t="str">
        <f>IFERROR(INDEX('Standard Runs'!$E$11:$E$65, MATCH($L1702, 'Standard Runs'!$D$11:$D$65, 0)), "")</f>
        <v/>
      </c>
      <c r="AB1702" s="26" t="str">
        <f t="shared" si="291"/>
        <v/>
      </c>
      <c r="AC1702" s="26" t="str">
        <f t="shared" si="292"/>
        <v/>
      </c>
      <c r="AE1702" s="26" t="str">
        <f t="shared" si="293"/>
        <v/>
      </c>
      <c r="AG1702" s="26" t="str">
        <f>IF($D1702="", "", COUNTIF($D$11:$D$2510, "&gt;"&amp;$D1702)+1+COUNTIF($D$11:$D1702, $D1702)-1)</f>
        <v/>
      </c>
      <c r="AH1702" s="92" t="str">
        <f t="shared" si="294"/>
        <v/>
      </c>
      <c r="AJ1702" s="26" t="str">
        <f t="shared" si="295"/>
        <v/>
      </c>
      <c r="AK1702" s="26" t="str">
        <f t="shared" si="296"/>
        <v/>
      </c>
    </row>
    <row r="1703" spans="1:37" x14ac:dyDescent="0.25">
      <c r="A1703" s="97"/>
      <c r="B1703" s="26" t="str">
        <f t="shared" si="286"/>
        <v/>
      </c>
      <c r="C1703" s="97"/>
      <c r="D1703" s="123"/>
      <c r="E1703" s="124"/>
      <c r="F1703" s="125"/>
      <c r="G1703" s="97"/>
      <c r="H1703" s="24" t="str">
        <f>IF($E1703="", "", IFERROR(ROUND($E1703*INDEX('Intro &amp; Setup'!$BY$8:$BY$9, MATCH($E$8, 'Intro &amp; Setup'!$BX$8:$BX$9, 0)), 2), ""))</f>
        <v/>
      </c>
      <c r="I1703" s="18" t="str">
        <f>IF(OR($E1703="", $F1703=""), "", IF($E$8='Intro &amp; Setup'!$BX$9, $F1703/$E1703, IF($H$8='Intro &amp; Setup'!$BX$9, $F1703/$H1703, "")))</f>
        <v/>
      </c>
      <c r="J1703" s="21" t="str">
        <f>IF(OR($E1703="", $F1703=""), "", IF($E$8='Intro &amp; Setup'!$BX$8, $F1703/$E1703, IF($H$8='Intro &amp; Setup'!$BX$8, $F1703/$H1703, "")))</f>
        <v/>
      </c>
      <c r="K1703" s="97"/>
      <c r="L1703" s="42" t="str">
        <f t="array" ref="L1703">IF($W1703="", "", IFERROR(INDEX('Standard Runs'!$D$11:$D$65, MATCH(1, ('Standard Runs'!$F$11:$F$65&lt;=E1703)*('Standard Runs'!$G$11:$G$65&gt;=E1703), 0)), ""))</f>
        <v/>
      </c>
      <c r="M1703" s="45" t="str">
        <f t="shared" si="287"/>
        <v/>
      </c>
      <c r="N1703" s="97"/>
      <c r="O1703" s="52" t="str">
        <f t="shared" si="288"/>
        <v/>
      </c>
      <c r="P1703" s="53" t="str">
        <f>IF(OR($L1703="", $M1703=""), "", COUNTIFS($L$11:$L$2510, $L1703, $M$11:$M$2510, "&lt;"&amp;$M1703)+1+COUNTIFS($L$11:$L1703, $L1703, $M$11:$M1703, $M1703)-1)</f>
        <v/>
      </c>
      <c r="Q1703" s="97"/>
      <c r="R1703" s="57" t="str">
        <f t="array" ref="R1703">IF(OR($L1703="", $M1703=""), "", MIN(IF($L$11:$L$2510=$L1703, $M$11:$M$2510)))</f>
        <v/>
      </c>
      <c r="S1703" s="18" t="str">
        <f t="array" ref="S1703">IF(OR($L1703="", $M1703=""), "", AVERAGEIF($L$11:$L$2510, $L1703, $M$11:$M$2510))</f>
        <v/>
      </c>
      <c r="T1703" s="21" t="str">
        <f t="array" ref="T1703">IF(OR($L1703="", $M1703=""), "", MAX(IF($L$11:$L$2510=$L1703, $M$11:$M$2510)))</f>
        <v/>
      </c>
      <c r="U1703" s="97"/>
      <c r="W1703" s="26" t="str">
        <f t="shared" si="289"/>
        <v/>
      </c>
      <c r="X1703" s="26" t="str">
        <f t="shared" si="290"/>
        <v/>
      </c>
      <c r="Z1703" s="48" t="str">
        <f>IFERROR(INDEX('Standard Runs'!$E$11:$E$65, MATCH($L1703, 'Standard Runs'!$D$11:$D$65, 0)), "")</f>
        <v/>
      </c>
      <c r="AB1703" s="26" t="str">
        <f t="shared" si="291"/>
        <v/>
      </c>
      <c r="AC1703" s="26" t="str">
        <f t="shared" si="292"/>
        <v/>
      </c>
      <c r="AE1703" s="26" t="str">
        <f t="shared" si="293"/>
        <v/>
      </c>
      <c r="AG1703" s="26" t="str">
        <f>IF($D1703="", "", COUNTIF($D$11:$D$2510, "&gt;"&amp;$D1703)+1+COUNTIF($D$11:$D1703, $D1703)-1)</f>
        <v/>
      </c>
      <c r="AH1703" s="92" t="str">
        <f t="shared" si="294"/>
        <v/>
      </c>
      <c r="AJ1703" s="26" t="str">
        <f t="shared" si="295"/>
        <v/>
      </c>
      <c r="AK1703" s="26" t="str">
        <f t="shared" si="296"/>
        <v/>
      </c>
    </row>
    <row r="1704" spans="1:37" x14ac:dyDescent="0.25">
      <c r="A1704" s="97"/>
      <c r="B1704" s="26" t="str">
        <f t="shared" si="286"/>
        <v/>
      </c>
      <c r="C1704" s="97"/>
      <c r="D1704" s="123"/>
      <c r="E1704" s="124"/>
      <c r="F1704" s="125"/>
      <c r="G1704" s="97"/>
      <c r="H1704" s="24" t="str">
        <f>IF($E1704="", "", IFERROR(ROUND($E1704*INDEX('Intro &amp; Setup'!$BY$8:$BY$9, MATCH($E$8, 'Intro &amp; Setup'!$BX$8:$BX$9, 0)), 2), ""))</f>
        <v/>
      </c>
      <c r="I1704" s="18" t="str">
        <f>IF(OR($E1704="", $F1704=""), "", IF($E$8='Intro &amp; Setup'!$BX$9, $F1704/$E1704, IF($H$8='Intro &amp; Setup'!$BX$9, $F1704/$H1704, "")))</f>
        <v/>
      </c>
      <c r="J1704" s="21" t="str">
        <f>IF(OR($E1704="", $F1704=""), "", IF($E$8='Intro &amp; Setup'!$BX$8, $F1704/$E1704, IF($H$8='Intro &amp; Setup'!$BX$8, $F1704/$H1704, "")))</f>
        <v/>
      </c>
      <c r="K1704" s="97"/>
      <c r="L1704" s="42" t="str">
        <f t="array" ref="L1704">IF($W1704="", "", IFERROR(INDEX('Standard Runs'!$D$11:$D$65, MATCH(1, ('Standard Runs'!$F$11:$F$65&lt;=E1704)*('Standard Runs'!$G$11:$G$65&gt;=E1704), 0)), ""))</f>
        <v/>
      </c>
      <c r="M1704" s="45" t="str">
        <f t="shared" si="287"/>
        <v/>
      </c>
      <c r="N1704" s="97"/>
      <c r="O1704" s="52" t="str">
        <f t="shared" si="288"/>
        <v/>
      </c>
      <c r="P1704" s="53" t="str">
        <f>IF(OR($L1704="", $M1704=""), "", COUNTIFS($L$11:$L$2510, $L1704, $M$11:$M$2510, "&lt;"&amp;$M1704)+1+COUNTIFS($L$11:$L1704, $L1704, $M$11:$M1704, $M1704)-1)</f>
        <v/>
      </c>
      <c r="Q1704" s="97"/>
      <c r="R1704" s="57" t="str">
        <f t="array" ref="R1704">IF(OR($L1704="", $M1704=""), "", MIN(IF($L$11:$L$2510=$L1704, $M$11:$M$2510)))</f>
        <v/>
      </c>
      <c r="S1704" s="18" t="str">
        <f t="array" ref="S1704">IF(OR($L1704="", $M1704=""), "", AVERAGEIF($L$11:$L$2510, $L1704, $M$11:$M$2510))</f>
        <v/>
      </c>
      <c r="T1704" s="21" t="str">
        <f t="array" ref="T1704">IF(OR($L1704="", $M1704=""), "", MAX(IF($L$11:$L$2510=$L1704, $M$11:$M$2510)))</f>
        <v/>
      </c>
      <c r="U1704" s="97"/>
      <c r="W1704" s="26" t="str">
        <f t="shared" si="289"/>
        <v/>
      </c>
      <c r="X1704" s="26" t="str">
        <f t="shared" si="290"/>
        <v/>
      </c>
      <c r="Z1704" s="48" t="str">
        <f>IFERROR(INDEX('Standard Runs'!$E$11:$E$65, MATCH($L1704, 'Standard Runs'!$D$11:$D$65, 0)), "")</f>
        <v/>
      </c>
      <c r="AB1704" s="26" t="str">
        <f t="shared" si="291"/>
        <v/>
      </c>
      <c r="AC1704" s="26" t="str">
        <f t="shared" si="292"/>
        <v/>
      </c>
      <c r="AE1704" s="26" t="str">
        <f t="shared" si="293"/>
        <v/>
      </c>
      <c r="AG1704" s="26" t="str">
        <f>IF($D1704="", "", COUNTIF($D$11:$D$2510, "&gt;"&amp;$D1704)+1+COUNTIF($D$11:$D1704, $D1704)-1)</f>
        <v/>
      </c>
      <c r="AH1704" s="92" t="str">
        <f t="shared" si="294"/>
        <v/>
      </c>
      <c r="AJ1704" s="26" t="str">
        <f t="shared" si="295"/>
        <v/>
      </c>
      <c r="AK1704" s="26" t="str">
        <f t="shared" si="296"/>
        <v/>
      </c>
    </row>
    <row r="1705" spans="1:37" x14ac:dyDescent="0.25">
      <c r="A1705" s="97"/>
      <c r="B1705" s="26" t="str">
        <f t="shared" si="286"/>
        <v/>
      </c>
      <c r="C1705" s="97"/>
      <c r="D1705" s="123"/>
      <c r="E1705" s="124"/>
      <c r="F1705" s="125"/>
      <c r="G1705" s="97"/>
      <c r="H1705" s="24" t="str">
        <f>IF($E1705="", "", IFERROR(ROUND($E1705*INDEX('Intro &amp; Setup'!$BY$8:$BY$9, MATCH($E$8, 'Intro &amp; Setup'!$BX$8:$BX$9, 0)), 2), ""))</f>
        <v/>
      </c>
      <c r="I1705" s="18" t="str">
        <f>IF(OR($E1705="", $F1705=""), "", IF($E$8='Intro &amp; Setup'!$BX$9, $F1705/$E1705, IF($H$8='Intro &amp; Setup'!$BX$9, $F1705/$H1705, "")))</f>
        <v/>
      </c>
      <c r="J1705" s="21" t="str">
        <f>IF(OR($E1705="", $F1705=""), "", IF($E$8='Intro &amp; Setup'!$BX$8, $F1705/$E1705, IF($H$8='Intro &amp; Setup'!$BX$8, $F1705/$H1705, "")))</f>
        <v/>
      </c>
      <c r="K1705" s="97"/>
      <c r="L1705" s="42" t="str">
        <f t="array" ref="L1705">IF($W1705="", "", IFERROR(INDEX('Standard Runs'!$D$11:$D$65, MATCH(1, ('Standard Runs'!$F$11:$F$65&lt;=E1705)*('Standard Runs'!$G$11:$G$65&gt;=E1705), 0)), ""))</f>
        <v/>
      </c>
      <c r="M1705" s="45" t="str">
        <f t="shared" si="287"/>
        <v/>
      </c>
      <c r="N1705" s="97"/>
      <c r="O1705" s="52" t="str">
        <f t="shared" si="288"/>
        <v/>
      </c>
      <c r="P1705" s="53" t="str">
        <f>IF(OR($L1705="", $M1705=""), "", COUNTIFS($L$11:$L$2510, $L1705, $M$11:$M$2510, "&lt;"&amp;$M1705)+1+COUNTIFS($L$11:$L1705, $L1705, $M$11:$M1705, $M1705)-1)</f>
        <v/>
      </c>
      <c r="Q1705" s="97"/>
      <c r="R1705" s="57" t="str">
        <f t="array" ref="R1705">IF(OR($L1705="", $M1705=""), "", MIN(IF($L$11:$L$2510=$L1705, $M$11:$M$2510)))</f>
        <v/>
      </c>
      <c r="S1705" s="18" t="str">
        <f t="array" ref="S1705">IF(OR($L1705="", $M1705=""), "", AVERAGEIF($L$11:$L$2510, $L1705, $M$11:$M$2510))</f>
        <v/>
      </c>
      <c r="T1705" s="21" t="str">
        <f t="array" ref="T1705">IF(OR($L1705="", $M1705=""), "", MAX(IF($L$11:$L$2510=$L1705, $M$11:$M$2510)))</f>
        <v/>
      </c>
      <c r="U1705" s="97"/>
      <c r="W1705" s="26" t="str">
        <f t="shared" si="289"/>
        <v/>
      </c>
      <c r="X1705" s="26" t="str">
        <f t="shared" si="290"/>
        <v/>
      </c>
      <c r="Z1705" s="48" t="str">
        <f>IFERROR(INDEX('Standard Runs'!$E$11:$E$65, MATCH($L1705, 'Standard Runs'!$D$11:$D$65, 0)), "")</f>
        <v/>
      </c>
      <c r="AB1705" s="26" t="str">
        <f t="shared" si="291"/>
        <v/>
      </c>
      <c r="AC1705" s="26" t="str">
        <f t="shared" si="292"/>
        <v/>
      </c>
      <c r="AE1705" s="26" t="str">
        <f t="shared" si="293"/>
        <v/>
      </c>
      <c r="AG1705" s="26" t="str">
        <f>IF($D1705="", "", COUNTIF($D$11:$D$2510, "&gt;"&amp;$D1705)+1+COUNTIF($D$11:$D1705, $D1705)-1)</f>
        <v/>
      </c>
      <c r="AH1705" s="92" t="str">
        <f t="shared" si="294"/>
        <v/>
      </c>
      <c r="AJ1705" s="26" t="str">
        <f t="shared" si="295"/>
        <v/>
      </c>
      <c r="AK1705" s="26" t="str">
        <f t="shared" si="296"/>
        <v/>
      </c>
    </row>
    <row r="1706" spans="1:37" x14ac:dyDescent="0.25">
      <c r="A1706" s="97"/>
      <c r="B1706" s="26" t="str">
        <f t="shared" si="286"/>
        <v/>
      </c>
      <c r="C1706" s="97"/>
      <c r="D1706" s="123"/>
      <c r="E1706" s="124"/>
      <c r="F1706" s="125"/>
      <c r="G1706" s="97"/>
      <c r="H1706" s="24" t="str">
        <f>IF($E1706="", "", IFERROR(ROUND($E1706*INDEX('Intro &amp; Setup'!$BY$8:$BY$9, MATCH($E$8, 'Intro &amp; Setup'!$BX$8:$BX$9, 0)), 2), ""))</f>
        <v/>
      </c>
      <c r="I1706" s="18" t="str">
        <f>IF(OR($E1706="", $F1706=""), "", IF($E$8='Intro &amp; Setup'!$BX$9, $F1706/$E1706, IF($H$8='Intro &amp; Setup'!$BX$9, $F1706/$H1706, "")))</f>
        <v/>
      </c>
      <c r="J1706" s="21" t="str">
        <f>IF(OR($E1706="", $F1706=""), "", IF($E$8='Intro &amp; Setup'!$BX$8, $F1706/$E1706, IF($H$8='Intro &amp; Setup'!$BX$8, $F1706/$H1706, "")))</f>
        <v/>
      </c>
      <c r="K1706" s="97"/>
      <c r="L1706" s="42" t="str">
        <f t="array" ref="L1706">IF($W1706="", "", IFERROR(INDEX('Standard Runs'!$D$11:$D$65, MATCH(1, ('Standard Runs'!$F$11:$F$65&lt;=E1706)*('Standard Runs'!$G$11:$G$65&gt;=E1706), 0)), ""))</f>
        <v/>
      </c>
      <c r="M1706" s="45" t="str">
        <f t="shared" si="287"/>
        <v/>
      </c>
      <c r="N1706" s="97"/>
      <c r="O1706" s="52" t="str">
        <f t="shared" si="288"/>
        <v/>
      </c>
      <c r="P1706" s="53" t="str">
        <f>IF(OR($L1706="", $M1706=""), "", COUNTIFS($L$11:$L$2510, $L1706, $M$11:$M$2510, "&lt;"&amp;$M1706)+1+COUNTIFS($L$11:$L1706, $L1706, $M$11:$M1706, $M1706)-1)</f>
        <v/>
      </c>
      <c r="Q1706" s="97"/>
      <c r="R1706" s="57" t="str">
        <f t="array" ref="R1706">IF(OR($L1706="", $M1706=""), "", MIN(IF($L$11:$L$2510=$L1706, $M$11:$M$2510)))</f>
        <v/>
      </c>
      <c r="S1706" s="18" t="str">
        <f t="array" ref="S1706">IF(OR($L1706="", $M1706=""), "", AVERAGEIF($L$11:$L$2510, $L1706, $M$11:$M$2510))</f>
        <v/>
      </c>
      <c r="T1706" s="21" t="str">
        <f t="array" ref="T1706">IF(OR($L1706="", $M1706=""), "", MAX(IF($L$11:$L$2510=$L1706, $M$11:$M$2510)))</f>
        <v/>
      </c>
      <c r="U1706" s="97"/>
      <c r="W1706" s="26" t="str">
        <f t="shared" si="289"/>
        <v/>
      </c>
      <c r="X1706" s="26" t="str">
        <f t="shared" si="290"/>
        <v/>
      </c>
      <c r="Z1706" s="48" t="str">
        <f>IFERROR(INDEX('Standard Runs'!$E$11:$E$65, MATCH($L1706, 'Standard Runs'!$D$11:$D$65, 0)), "")</f>
        <v/>
      </c>
      <c r="AB1706" s="26" t="str">
        <f t="shared" si="291"/>
        <v/>
      </c>
      <c r="AC1706" s="26" t="str">
        <f t="shared" si="292"/>
        <v/>
      </c>
      <c r="AE1706" s="26" t="str">
        <f t="shared" si="293"/>
        <v/>
      </c>
      <c r="AG1706" s="26" t="str">
        <f>IF($D1706="", "", COUNTIF($D$11:$D$2510, "&gt;"&amp;$D1706)+1+COUNTIF($D$11:$D1706, $D1706)-1)</f>
        <v/>
      </c>
      <c r="AH1706" s="92" t="str">
        <f t="shared" si="294"/>
        <v/>
      </c>
      <c r="AJ1706" s="26" t="str">
        <f t="shared" si="295"/>
        <v/>
      </c>
      <c r="AK1706" s="26" t="str">
        <f t="shared" si="296"/>
        <v/>
      </c>
    </row>
    <row r="1707" spans="1:37" x14ac:dyDescent="0.25">
      <c r="A1707" s="97"/>
      <c r="B1707" s="26" t="str">
        <f t="shared" si="286"/>
        <v/>
      </c>
      <c r="C1707" s="97"/>
      <c r="D1707" s="123"/>
      <c r="E1707" s="124"/>
      <c r="F1707" s="125"/>
      <c r="G1707" s="97"/>
      <c r="H1707" s="24" t="str">
        <f>IF($E1707="", "", IFERROR(ROUND($E1707*INDEX('Intro &amp; Setup'!$BY$8:$BY$9, MATCH($E$8, 'Intro &amp; Setup'!$BX$8:$BX$9, 0)), 2), ""))</f>
        <v/>
      </c>
      <c r="I1707" s="18" t="str">
        <f>IF(OR($E1707="", $F1707=""), "", IF($E$8='Intro &amp; Setup'!$BX$9, $F1707/$E1707, IF($H$8='Intro &amp; Setup'!$BX$9, $F1707/$H1707, "")))</f>
        <v/>
      </c>
      <c r="J1707" s="21" t="str">
        <f>IF(OR($E1707="", $F1707=""), "", IF($E$8='Intro &amp; Setup'!$BX$8, $F1707/$E1707, IF($H$8='Intro &amp; Setup'!$BX$8, $F1707/$H1707, "")))</f>
        <v/>
      </c>
      <c r="K1707" s="97"/>
      <c r="L1707" s="42" t="str">
        <f t="array" ref="L1707">IF($W1707="", "", IFERROR(INDEX('Standard Runs'!$D$11:$D$65, MATCH(1, ('Standard Runs'!$F$11:$F$65&lt;=E1707)*('Standard Runs'!$G$11:$G$65&gt;=E1707), 0)), ""))</f>
        <v/>
      </c>
      <c r="M1707" s="45" t="str">
        <f t="shared" si="287"/>
        <v/>
      </c>
      <c r="N1707" s="97"/>
      <c r="O1707" s="52" t="str">
        <f t="shared" si="288"/>
        <v/>
      </c>
      <c r="P1707" s="53" t="str">
        <f>IF(OR($L1707="", $M1707=""), "", COUNTIFS($L$11:$L$2510, $L1707, $M$11:$M$2510, "&lt;"&amp;$M1707)+1+COUNTIFS($L$11:$L1707, $L1707, $M$11:$M1707, $M1707)-1)</f>
        <v/>
      </c>
      <c r="Q1707" s="97"/>
      <c r="R1707" s="57" t="str">
        <f t="array" ref="R1707">IF(OR($L1707="", $M1707=""), "", MIN(IF($L$11:$L$2510=$L1707, $M$11:$M$2510)))</f>
        <v/>
      </c>
      <c r="S1707" s="18" t="str">
        <f t="array" ref="S1707">IF(OR($L1707="", $M1707=""), "", AVERAGEIF($L$11:$L$2510, $L1707, $M$11:$M$2510))</f>
        <v/>
      </c>
      <c r="T1707" s="21" t="str">
        <f t="array" ref="T1707">IF(OR($L1707="", $M1707=""), "", MAX(IF($L$11:$L$2510=$L1707, $M$11:$M$2510)))</f>
        <v/>
      </c>
      <c r="U1707" s="97"/>
      <c r="W1707" s="26" t="str">
        <f t="shared" si="289"/>
        <v/>
      </c>
      <c r="X1707" s="26" t="str">
        <f t="shared" si="290"/>
        <v/>
      </c>
      <c r="Z1707" s="48" t="str">
        <f>IFERROR(INDEX('Standard Runs'!$E$11:$E$65, MATCH($L1707, 'Standard Runs'!$D$11:$D$65, 0)), "")</f>
        <v/>
      </c>
      <c r="AB1707" s="26" t="str">
        <f t="shared" si="291"/>
        <v/>
      </c>
      <c r="AC1707" s="26" t="str">
        <f t="shared" si="292"/>
        <v/>
      </c>
      <c r="AE1707" s="26" t="str">
        <f t="shared" si="293"/>
        <v/>
      </c>
      <c r="AG1707" s="26" t="str">
        <f>IF($D1707="", "", COUNTIF($D$11:$D$2510, "&gt;"&amp;$D1707)+1+COUNTIF($D$11:$D1707, $D1707)-1)</f>
        <v/>
      </c>
      <c r="AH1707" s="92" t="str">
        <f t="shared" si="294"/>
        <v/>
      </c>
      <c r="AJ1707" s="26" t="str">
        <f t="shared" si="295"/>
        <v/>
      </c>
      <c r="AK1707" s="26" t="str">
        <f t="shared" si="296"/>
        <v/>
      </c>
    </row>
    <row r="1708" spans="1:37" x14ac:dyDescent="0.25">
      <c r="A1708" s="97"/>
      <c r="B1708" s="26" t="str">
        <f t="shared" si="286"/>
        <v/>
      </c>
      <c r="C1708" s="97"/>
      <c r="D1708" s="123"/>
      <c r="E1708" s="124"/>
      <c r="F1708" s="125"/>
      <c r="G1708" s="97"/>
      <c r="H1708" s="24" t="str">
        <f>IF($E1708="", "", IFERROR(ROUND($E1708*INDEX('Intro &amp; Setup'!$BY$8:$BY$9, MATCH($E$8, 'Intro &amp; Setup'!$BX$8:$BX$9, 0)), 2), ""))</f>
        <v/>
      </c>
      <c r="I1708" s="18" t="str">
        <f>IF(OR($E1708="", $F1708=""), "", IF($E$8='Intro &amp; Setup'!$BX$9, $F1708/$E1708, IF($H$8='Intro &amp; Setup'!$BX$9, $F1708/$H1708, "")))</f>
        <v/>
      </c>
      <c r="J1708" s="21" t="str">
        <f>IF(OR($E1708="", $F1708=""), "", IF($E$8='Intro &amp; Setup'!$BX$8, $F1708/$E1708, IF($H$8='Intro &amp; Setup'!$BX$8, $F1708/$H1708, "")))</f>
        <v/>
      </c>
      <c r="K1708" s="97"/>
      <c r="L1708" s="42" t="str">
        <f t="array" ref="L1708">IF($W1708="", "", IFERROR(INDEX('Standard Runs'!$D$11:$D$65, MATCH(1, ('Standard Runs'!$F$11:$F$65&lt;=E1708)*('Standard Runs'!$G$11:$G$65&gt;=E1708), 0)), ""))</f>
        <v/>
      </c>
      <c r="M1708" s="45" t="str">
        <f t="shared" si="287"/>
        <v/>
      </c>
      <c r="N1708" s="97"/>
      <c r="O1708" s="52" t="str">
        <f t="shared" si="288"/>
        <v/>
      </c>
      <c r="P1708" s="53" t="str">
        <f>IF(OR($L1708="", $M1708=""), "", COUNTIFS($L$11:$L$2510, $L1708, $M$11:$M$2510, "&lt;"&amp;$M1708)+1+COUNTIFS($L$11:$L1708, $L1708, $M$11:$M1708, $M1708)-1)</f>
        <v/>
      </c>
      <c r="Q1708" s="97"/>
      <c r="R1708" s="57" t="str">
        <f t="array" ref="R1708">IF(OR($L1708="", $M1708=""), "", MIN(IF($L$11:$L$2510=$L1708, $M$11:$M$2510)))</f>
        <v/>
      </c>
      <c r="S1708" s="18" t="str">
        <f t="array" ref="S1708">IF(OR($L1708="", $M1708=""), "", AVERAGEIF($L$11:$L$2510, $L1708, $M$11:$M$2510))</f>
        <v/>
      </c>
      <c r="T1708" s="21" t="str">
        <f t="array" ref="T1708">IF(OR($L1708="", $M1708=""), "", MAX(IF($L$11:$L$2510=$L1708, $M$11:$M$2510)))</f>
        <v/>
      </c>
      <c r="U1708" s="97"/>
      <c r="W1708" s="26" t="str">
        <f t="shared" si="289"/>
        <v/>
      </c>
      <c r="X1708" s="26" t="str">
        <f t="shared" si="290"/>
        <v/>
      </c>
      <c r="Z1708" s="48" t="str">
        <f>IFERROR(INDEX('Standard Runs'!$E$11:$E$65, MATCH($L1708, 'Standard Runs'!$D$11:$D$65, 0)), "")</f>
        <v/>
      </c>
      <c r="AB1708" s="26" t="str">
        <f t="shared" si="291"/>
        <v/>
      </c>
      <c r="AC1708" s="26" t="str">
        <f t="shared" si="292"/>
        <v/>
      </c>
      <c r="AE1708" s="26" t="str">
        <f t="shared" si="293"/>
        <v/>
      </c>
      <c r="AG1708" s="26" t="str">
        <f>IF($D1708="", "", COUNTIF($D$11:$D$2510, "&gt;"&amp;$D1708)+1+COUNTIF($D$11:$D1708, $D1708)-1)</f>
        <v/>
      </c>
      <c r="AH1708" s="92" t="str">
        <f t="shared" si="294"/>
        <v/>
      </c>
      <c r="AJ1708" s="26" t="str">
        <f t="shared" si="295"/>
        <v/>
      </c>
      <c r="AK1708" s="26" t="str">
        <f t="shared" si="296"/>
        <v/>
      </c>
    </row>
    <row r="1709" spans="1:37" x14ac:dyDescent="0.25">
      <c r="A1709" s="97"/>
      <c r="B1709" s="26" t="str">
        <f t="shared" si="286"/>
        <v/>
      </c>
      <c r="C1709" s="97"/>
      <c r="D1709" s="123"/>
      <c r="E1709" s="124"/>
      <c r="F1709" s="125"/>
      <c r="G1709" s="97"/>
      <c r="H1709" s="24" t="str">
        <f>IF($E1709="", "", IFERROR(ROUND($E1709*INDEX('Intro &amp; Setup'!$BY$8:$BY$9, MATCH($E$8, 'Intro &amp; Setup'!$BX$8:$BX$9, 0)), 2), ""))</f>
        <v/>
      </c>
      <c r="I1709" s="18" t="str">
        <f>IF(OR($E1709="", $F1709=""), "", IF($E$8='Intro &amp; Setup'!$BX$9, $F1709/$E1709, IF($H$8='Intro &amp; Setup'!$BX$9, $F1709/$H1709, "")))</f>
        <v/>
      </c>
      <c r="J1709" s="21" t="str">
        <f>IF(OR($E1709="", $F1709=""), "", IF($E$8='Intro &amp; Setup'!$BX$8, $F1709/$E1709, IF($H$8='Intro &amp; Setup'!$BX$8, $F1709/$H1709, "")))</f>
        <v/>
      </c>
      <c r="K1709" s="97"/>
      <c r="L1709" s="42" t="str">
        <f t="array" ref="L1709">IF($W1709="", "", IFERROR(INDEX('Standard Runs'!$D$11:$D$65, MATCH(1, ('Standard Runs'!$F$11:$F$65&lt;=E1709)*('Standard Runs'!$G$11:$G$65&gt;=E1709), 0)), ""))</f>
        <v/>
      </c>
      <c r="M1709" s="45" t="str">
        <f t="shared" si="287"/>
        <v/>
      </c>
      <c r="N1709" s="97"/>
      <c r="O1709" s="52" t="str">
        <f t="shared" si="288"/>
        <v/>
      </c>
      <c r="P1709" s="53" t="str">
        <f>IF(OR($L1709="", $M1709=""), "", COUNTIFS($L$11:$L$2510, $L1709, $M$11:$M$2510, "&lt;"&amp;$M1709)+1+COUNTIFS($L$11:$L1709, $L1709, $M$11:$M1709, $M1709)-1)</f>
        <v/>
      </c>
      <c r="Q1709" s="97"/>
      <c r="R1709" s="57" t="str">
        <f t="array" ref="R1709">IF(OR($L1709="", $M1709=""), "", MIN(IF($L$11:$L$2510=$L1709, $M$11:$M$2510)))</f>
        <v/>
      </c>
      <c r="S1709" s="18" t="str">
        <f t="array" ref="S1709">IF(OR($L1709="", $M1709=""), "", AVERAGEIF($L$11:$L$2510, $L1709, $M$11:$M$2510))</f>
        <v/>
      </c>
      <c r="T1709" s="21" t="str">
        <f t="array" ref="T1709">IF(OR($L1709="", $M1709=""), "", MAX(IF($L$11:$L$2510=$L1709, $M$11:$M$2510)))</f>
        <v/>
      </c>
      <c r="U1709" s="97"/>
      <c r="W1709" s="26" t="str">
        <f t="shared" si="289"/>
        <v/>
      </c>
      <c r="X1709" s="26" t="str">
        <f t="shared" si="290"/>
        <v/>
      </c>
      <c r="Z1709" s="48" t="str">
        <f>IFERROR(INDEX('Standard Runs'!$E$11:$E$65, MATCH($L1709, 'Standard Runs'!$D$11:$D$65, 0)), "")</f>
        <v/>
      </c>
      <c r="AB1709" s="26" t="str">
        <f t="shared" si="291"/>
        <v/>
      </c>
      <c r="AC1709" s="26" t="str">
        <f t="shared" si="292"/>
        <v/>
      </c>
      <c r="AE1709" s="26" t="str">
        <f t="shared" si="293"/>
        <v/>
      </c>
      <c r="AG1709" s="26" t="str">
        <f>IF($D1709="", "", COUNTIF($D$11:$D$2510, "&gt;"&amp;$D1709)+1+COUNTIF($D$11:$D1709, $D1709)-1)</f>
        <v/>
      </c>
      <c r="AH1709" s="92" t="str">
        <f t="shared" si="294"/>
        <v/>
      </c>
      <c r="AJ1709" s="26" t="str">
        <f t="shared" si="295"/>
        <v/>
      </c>
      <c r="AK1709" s="26" t="str">
        <f t="shared" si="296"/>
        <v/>
      </c>
    </row>
    <row r="1710" spans="1:37" x14ac:dyDescent="0.25">
      <c r="A1710" s="97"/>
      <c r="B1710" s="26" t="str">
        <f t="shared" si="286"/>
        <v/>
      </c>
      <c r="C1710" s="97"/>
      <c r="D1710" s="123"/>
      <c r="E1710" s="124"/>
      <c r="F1710" s="125"/>
      <c r="G1710" s="97"/>
      <c r="H1710" s="24" t="str">
        <f>IF($E1710="", "", IFERROR(ROUND($E1710*INDEX('Intro &amp; Setup'!$BY$8:$BY$9, MATCH($E$8, 'Intro &amp; Setup'!$BX$8:$BX$9, 0)), 2), ""))</f>
        <v/>
      </c>
      <c r="I1710" s="18" t="str">
        <f>IF(OR($E1710="", $F1710=""), "", IF($E$8='Intro &amp; Setup'!$BX$9, $F1710/$E1710, IF($H$8='Intro &amp; Setup'!$BX$9, $F1710/$H1710, "")))</f>
        <v/>
      </c>
      <c r="J1710" s="21" t="str">
        <f>IF(OR($E1710="", $F1710=""), "", IF($E$8='Intro &amp; Setup'!$BX$8, $F1710/$E1710, IF($H$8='Intro &amp; Setup'!$BX$8, $F1710/$H1710, "")))</f>
        <v/>
      </c>
      <c r="K1710" s="97"/>
      <c r="L1710" s="42" t="str">
        <f t="array" ref="L1710">IF($W1710="", "", IFERROR(INDEX('Standard Runs'!$D$11:$D$65, MATCH(1, ('Standard Runs'!$F$11:$F$65&lt;=E1710)*('Standard Runs'!$G$11:$G$65&gt;=E1710), 0)), ""))</f>
        <v/>
      </c>
      <c r="M1710" s="45" t="str">
        <f t="shared" si="287"/>
        <v/>
      </c>
      <c r="N1710" s="97"/>
      <c r="O1710" s="52" t="str">
        <f t="shared" si="288"/>
        <v/>
      </c>
      <c r="P1710" s="53" t="str">
        <f>IF(OR($L1710="", $M1710=""), "", COUNTIFS($L$11:$L$2510, $L1710, $M$11:$M$2510, "&lt;"&amp;$M1710)+1+COUNTIFS($L$11:$L1710, $L1710, $M$11:$M1710, $M1710)-1)</f>
        <v/>
      </c>
      <c r="Q1710" s="97"/>
      <c r="R1710" s="57" t="str">
        <f t="array" ref="R1710">IF(OR($L1710="", $M1710=""), "", MIN(IF($L$11:$L$2510=$L1710, $M$11:$M$2510)))</f>
        <v/>
      </c>
      <c r="S1710" s="18" t="str">
        <f t="array" ref="S1710">IF(OR($L1710="", $M1710=""), "", AVERAGEIF($L$11:$L$2510, $L1710, $M$11:$M$2510))</f>
        <v/>
      </c>
      <c r="T1710" s="21" t="str">
        <f t="array" ref="T1710">IF(OR($L1710="", $M1710=""), "", MAX(IF($L$11:$L$2510=$L1710, $M$11:$M$2510)))</f>
        <v/>
      </c>
      <c r="U1710" s="97"/>
      <c r="W1710" s="26" t="str">
        <f t="shared" si="289"/>
        <v/>
      </c>
      <c r="X1710" s="26" t="str">
        <f t="shared" si="290"/>
        <v/>
      </c>
      <c r="Z1710" s="48" t="str">
        <f>IFERROR(INDEX('Standard Runs'!$E$11:$E$65, MATCH($L1710, 'Standard Runs'!$D$11:$D$65, 0)), "")</f>
        <v/>
      </c>
      <c r="AB1710" s="26" t="str">
        <f t="shared" si="291"/>
        <v/>
      </c>
      <c r="AC1710" s="26" t="str">
        <f t="shared" si="292"/>
        <v/>
      </c>
      <c r="AE1710" s="26" t="str">
        <f t="shared" si="293"/>
        <v/>
      </c>
      <c r="AG1710" s="26" t="str">
        <f>IF($D1710="", "", COUNTIF($D$11:$D$2510, "&gt;"&amp;$D1710)+1+COUNTIF($D$11:$D1710, $D1710)-1)</f>
        <v/>
      </c>
      <c r="AH1710" s="92" t="str">
        <f t="shared" si="294"/>
        <v/>
      </c>
      <c r="AJ1710" s="26" t="str">
        <f t="shared" si="295"/>
        <v/>
      </c>
      <c r="AK1710" s="26" t="str">
        <f t="shared" si="296"/>
        <v/>
      </c>
    </row>
    <row r="1711" spans="1:37" x14ac:dyDescent="0.25">
      <c r="A1711" s="97"/>
      <c r="B1711" s="26" t="str">
        <f t="shared" si="286"/>
        <v/>
      </c>
      <c r="C1711" s="97"/>
      <c r="D1711" s="123"/>
      <c r="E1711" s="124"/>
      <c r="F1711" s="125"/>
      <c r="G1711" s="97"/>
      <c r="H1711" s="24" t="str">
        <f>IF($E1711="", "", IFERROR(ROUND($E1711*INDEX('Intro &amp; Setup'!$BY$8:$BY$9, MATCH($E$8, 'Intro &amp; Setup'!$BX$8:$BX$9, 0)), 2), ""))</f>
        <v/>
      </c>
      <c r="I1711" s="18" t="str">
        <f>IF(OR($E1711="", $F1711=""), "", IF($E$8='Intro &amp; Setup'!$BX$9, $F1711/$E1711, IF($H$8='Intro &amp; Setup'!$BX$9, $F1711/$H1711, "")))</f>
        <v/>
      </c>
      <c r="J1711" s="21" t="str">
        <f>IF(OR($E1711="", $F1711=""), "", IF($E$8='Intro &amp; Setup'!$BX$8, $F1711/$E1711, IF($H$8='Intro &amp; Setup'!$BX$8, $F1711/$H1711, "")))</f>
        <v/>
      </c>
      <c r="K1711" s="97"/>
      <c r="L1711" s="42" t="str">
        <f t="array" ref="L1711">IF($W1711="", "", IFERROR(INDEX('Standard Runs'!$D$11:$D$65, MATCH(1, ('Standard Runs'!$F$11:$F$65&lt;=E1711)*('Standard Runs'!$G$11:$G$65&gt;=E1711), 0)), ""))</f>
        <v/>
      </c>
      <c r="M1711" s="45" t="str">
        <f t="shared" si="287"/>
        <v/>
      </c>
      <c r="N1711" s="97"/>
      <c r="O1711" s="52" t="str">
        <f t="shared" si="288"/>
        <v/>
      </c>
      <c r="P1711" s="53" t="str">
        <f>IF(OR($L1711="", $M1711=""), "", COUNTIFS($L$11:$L$2510, $L1711, $M$11:$M$2510, "&lt;"&amp;$M1711)+1+COUNTIFS($L$11:$L1711, $L1711, $M$11:$M1711, $M1711)-1)</f>
        <v/>
      </c>
      <c r="Q1711" s="97"/>
      <c r="R1711" s="57" t="str">
        <f t="array" ref="R1711">IF(OR($L1711="", $M1711=""), "", MIN(IF($L$11:$L$2510=$L1711, $M$11:$M$2510)))</f>
        <v/>
      </c>
      <c r="S1711" s="18" t="str">
        <f t="array" ref="S1711">IF(OR($L1711="", $M1711=""), "", AVERAGEIF($L$11:$L$2510, $L1711, $M$11:$M$2510))</f>
        <v/>
      </c>
      <c r="T1711" s="21" t="str">
        <f t="array" ref="T1711">IF(OR($L1711="", $M1711=""), "", MAX(IF($L$11:$L$2510=$L1711, $M$11:$M$2510)))</f>
        <v/>
      </c>
      <c r="U1711" s="97"/>
      <c r="W1711" s="26" t="str">
        <f t="shared" si="289"/>
        <v/>
      </c>
      <c r="X1711" s="26" t="str">
        <f t="shared" si="290"/>
        <v/>
      </c>
      <c r="Z1711" s="48" t="str">
        <f>IFERROR(INDEX('Standard Runs'!$E$11:$E$65, MATCH($L1711, 'Standard Runs'!$D$11:$D$65, 0)), "")</f>
        <v/>
      </c>
      <c r="AB1711" s="26" t="str">
        <f t="shared" si="291"/>
        <v/>
      </c>
      <c r="AC1711" s="26" t="str">
        <f t="shared" si="292"/>
        <v/>
      </c>
      <c r="AE1711" s="26" t="str">
        <f t="shared" si="293"/>
        <v/>
      </c>
      <c r="AG1711" s="26" t="str">
        <f>IF($D1711="", "", COUNTIF($D$11:$D$2510, "&gt;"&amp;$D1711)+1+COUNTIF($D$11:$D1711, $D1711)-1)</f>
        <v/>
      </c>
      <c r="AH1711" s="92" t="str">
        <f t="shared" si="294"/>
        <v/>
      </c>
      <c r="AJ1711" s="26" t="str">
        <f t="shared" si="295"/>
        <v/>
      </c>
      <c r="AK1711" s="26" t="str">
        <f t="shared" si="296"/>
        <v/>
      </c>
    </row>
    <row r="1712" spans="1:37" x14ac:dyDescent="0.25">
      <c r="A1712" s="97"/>
      <c r="B1712" s="26" t="str">
        <f t="shared" si="286"/>
        <v/>
      </c>
      <c r="C1712" s="97"/>
      <c r="D1712" s="123"/>
      <c r="E1712" s="124"/>
      <c r="F1712" s="125"/>
      <c r="G1712" s="97"/>
      <c r="H1712" s="24" t="str">
        <f>IF($E1712="", "", IFERROR(ROUND($E1712*INDEX('Intro &amp; Setup'!$BY$8:$BY$9, MATCH($E$8, 'Intro &amp; Setup'!$BX$8:$BX$9, 0)), 2), ""))</f>
        <v/>
      </c>
      <c r="I1712" s="18" t="str">
        <f>IF(OR($E1712="", $F1712=""), "", IF($E$8='Intro &amp; Setup'!$BX$9, $F1712/$E1712, IF($H$8='Intro &amp; Setup'!$BX$9, $F1712/$H1712, "")))</f>
        <v/>
      </c>
      <c r="J1712" s="21" t="str">
        <f>IF(OR($E1712="", $F1712=""), "", IF($E$8='Intro &amp; Setup'!$BX$8, $F1712/$E1712, IF($H$8='Intro &amp; Setup'!$BX$8, $F1712/$H1712, "")))</f>
        <v/>
      </c>
      <c r="K1712" s="97"/>
      <c r="L1712" s="42" t="str">
        <f t="array" ref="L1712">IF($W1712="", "", IFERROR(INDEX('Standard Runs'!$D$11:$D$65, MATCH(1, ('Standard Runs'!$F$11:$F$65&lt;=E1712)*('Standard Runs'!$G$11:$G$65&gt;=E1712), 0)), ""))</f>
        <v/>
      </c>
      <c r="M1712" s="45" t="str">
        <f t="shared" si="287"/>
        <v/>
      </c>
      <c r="N1712" s="97"/>
      <c r="O1712" s="52" t="str">
        <f t="shared" si="288"/>
        <v/>
      </c>
      <c r="P1712" s="53" t="str">
        <f>IF(OR($L1712="", $M1712=""), "", COUNTIFS($L$11:$L$2510, $L1712, $M$11:$M$2510, "&lt;"&amp;$M1712)+1+COUNTIFS($L$11:$L1712, $L1712, $M$11:$M1712, $M1712)-1)</f>
        <v/>
      </c>
      <c r="Q1712" s="97"/>
      <c r="R1712" s="57" t="str">
        <f t="array" ref="R1712">IF(OR($L1712="", $M1712=""), "", MIN(IF($L$11:$L$2510=$L1712, $M$11:$M$2510)))</f>
        <v/>
      </c>
      <c r="S1712" s="18" t="str">
        <f t="array" ref="S1712">IF(OR($L1712="", $M1712=""), "", AVERAGEIF($L$11:$L$2510, $L1712, $M$11:$M$2510))</f>
        <v/>
      </c>
      <c r="T1712" s="21" t="str">
        <f t="array" ref="T1712">IF(OR($L1712="", $M1712=""), "", MAX(IF($L$11:$L$2510=$L1712, $M$11:$M$2510)))</f>
        <v/>
      </c>
      <c r="U1712" s="97"/>
      <c r="W1712" s="26" t="str">
        <f t="shared" si="289"/>
        <v/>
      </c>
      <c r="X1712" s="26" t="str">
        <f t="shared" si="290"/>
        <v/>
      </c>
      <c r="Z1712" s="48" t="str">
        <f>IFERROR(INDEX('Standard Runs'!$E$11:$E$65, MATCH($L1712, 'Standard Runs'!$D$11:$D$65, 0)), "")</f>
        <v/>
      </c>
      <c r="AB1712" s="26" t="str">
        <f t="shared" si="291"/>
        <v/>
      </c>
      <c r="AC1712" s="26" t="str">
        <f t="shared" si="292"/>
        <v/>
      </c>
      <c r="AE1712" s="26" t="str">
        <f t="shared" si="293"/>
        <v/>
      </c>
      <c r="AG1712" s="26" t="str">
        <f>IF($D1712="", "", COUNTIF($D$11:$D$2510, "&gt;"&amp;$D1712)+1+COUNTIF($D$11:$D1712, $D1712)-1)</f>
        <v/>
      </c>
      <c r="AH1712" s="92" t="str">
        <f t="shared" si="294"/>
        <v/>
      </c>
      <c r="AJ1712" s="26" t="str">
        <f t="shared" si="295"/>
        <v/>
      </c>
      <c r="AK1712" s="26" t="str">
        <f t="shared" si="296"/>
        <v/>
      </c>
    </row>
    <row r="1713" spans="1:37" x14ac:dyDescent="0.25">
      <c r="A1713" s="97"/>
      <c r="B1713" s="26" t="str">
        <f t="shared" si="286"/>
        <v/>
      </c>
      <c r="C1713" s="97"/>
      <c r="D1713" s="123"/>
      <c r="E1713" s="124"/>
      <c r="F1713" s="125"/>
      <c r="G1713" s="97"/>
      <c r="H1713" s="24" t="str">
        <f>IF($E1713="", "", IFERROR(ROUND($E1713*INDEX('Intro &amp; Setup'!$BY$8:$BY$9, MATCH($E$8, 'Intro &amp; Setup'!$BX$8:$BX$9, 0)), 2), ""))</f>
        <v/>
      </c>
      <c r="I1713" s="18" t="str">
        <f>IF(OR($E1713="", $F1713=""), "", IF($E$8='Intro &amp; Setup'!$BX$9, $F1713/$E1713, IF($H$8='Intro &amp; Setup'!$BX$9, $F1713/$H1713, "")))</f>
        <v/>
      </c>
      <c r="J1713" s="21" t="str">
        <f>IF(OR($E1713="", $F1713=""), "", IF($E$8='Intro &amp; Setup'!$BX$8, $F1713/$E1713, IF($H$8='Intro &amp; Setup'!$BX$8, $F1713/$H1713, "")))</f>
        <v/>
      </c>
      <c r="K1713" s="97"/>
      <c r="L1713" s="42" t="str">
        <f t="array" ref="L1713">IF($W1713="", "", IFERROR(INDEX('Standard Runs'!$D$11:$D$65, MATCH(1, ('Standard Runs'!$F$11:$F$65&lt;=E1713)*('Standard Runs'!$G$11:$G$65&gt;=E1713), 0)), ""))</f>
        <v/>
      </c>
      <c r="M1713" s="45" t="str">
        <f t="shared" si="287"/>
        <v/>
      </c>
      <c r="N1713" s="97"/>
      <c r="O1713" s="52" t="str">
        <f t="shared" si="288"/>
        <v/>
      </c>
      <c r="P1713" s="53" t="str">
        <f>IF(OR($L1713="", $M1713=""), "", COUNTIFS($L$11:$L$2510, $L1713, $M$11:$M$2510, "&lt;"&amp;$M1713)+1+COUNTIFS($L$11:$L1713, $L1713, $M$11:$M1713, $M1713)-1)</f>
        <v/>
      </c>
      <c r="Q1713" s="97"/>
      <c r="R1713" s="57" t="str">
        <f t="array" ref="R1713">IF(OR($L1713="", $M1713=""), "", MIN(IF($L$11:$L$2510=$L1713, $M$11:$M$2510)))</f>
        <v/>
      </c>
      <c r="S1713" s="18" t="str">
        <f t="array" ref="S1713">IF(OR($L1713="", $M1713=""), "", AVERAGEIF($L$11:$L$2510, $L1713, $M$11:$M$2510))</f>
        <v/>
      </c>
      <c r="T1713" s="21" t="str">
        <f t="array" ref="T1713">IF(OR($L1713="", $M1713=""), "", MAX(IF($L$11:$L$2510=$L1713, $M$11:$M$2510)))</f>
        <v/>
      </c>
      <c r="U1713" s="97"/>
      <c r="W1713" s="26" t="str">
        <f t="shared" si="289"/>
        <v/>
      </c>
      <c r="X1713" s="26" t="str">
        <f t="shared" si="290"/>
        <v/>
      </c>
      <c r="Z1713" s="48" t="str">
        <f>IFERROR(INDEX('Standard Runs'!$E$11:$E$65, MATCH($L1713, 'Standard Runs'!$D$11:$D$65, 0)), "")</f>
        <v/>
      </c>
      <c r="AB1713" s="26" t="str">
        <f t="shared" si="291"/>
        <v/>
      </c>
      <c r="AC1713" s="26" t="str">
        <f t="shared" si="292"/>
        <v/>
      </c>
      <c r="AE1713" s="26" t="str">
        <f t="shared" si="293"/>
        <v/>
      </c>
      <c r="AG1713" s="26" t="str">
        <f>IF($D1713="", "", COUNTIF($D$11:$D$2510, "&gt;"&amp;$D1713)+1+COUNTIF($D$11:$D1713, $D1713)-1)</f>
        <v/>
      </c>
      <c r="AH1713" s="92" t="str">
        <f t="shared" si="294"/>
        <v/>
      </c>
      <c r="AJ1713" s="26" t="str">
        <f t="shared" si="295"/>
        <v/>
      </c>
      <c r="AK1713" s="26" t="str">
        <f t="shared" si="296"/>
        <v/>
      </c>
    </row>
    <row r="1714" spans="1:37" x14ac:dyDescent="0.25">
      <c r="A1714" s="97"/>
      <c r="B1714" s="26" t="str">
        <f t="shared" si="286"/>
        <v/>
      </c>
      <c r="C1714" s="97"/>
      <c r="D1714" s="123"/>
      <c r="E1714" s="124"/>
      <c r="F1714" s="125"/>
      <c r="G1714" s="97"/>
      <c r="H1714" s="24" t="str">
        <f>IF($E1714="", "", IFERROR(ROUND($E1714*INDEX('Intro &amp; Setup'!$BY$8:$BY$9, MATCH($E$8, 'Intro &amp; Setup'!$BX$8:$BX$9, 0)), 2), ""))</f>
        <v/>
      </c>
      <c r="I1714" s="18" t="str">
        <f>IF(OR($E1714="", $F1714=""), "", IF($E$8='Intro &amp; Setup'!$BX$9, $F1714/$E1714, IF($H$8='Intro &amp; Setup'!$BX$9, $F1714/$H1714, "")))</f>
        <v/>
      </c>
      <c r="J1714" s="21" t="str">
        <f>IF(OR($E1714="", $F1714=""), "", IF($E$8='Intro &amp; Setup'!$BX$8, $F1714/$E1714, IF($H$8='Intro &amp; Setup'!$BX$8, $F1714/$H1714, "")))</f>
        <v/>
      </c>
      <c r="K1714" s="97"/>
      <c r="L1714" s="42" t="str">
        <f t="array" ref="L1714">IF($W1714="", "", IFERROR(INDEX('Standard Runs'!$D$11:$D$65, MATCH(1, ('Standard Runs'!$F$11:$F$65&lt;=E1714)*('Standard Runs'!$G$11:$G$65&gt;=E1714), 0)), ""))</f>
        <v/>
      </c>
      <c r="M1714" s="45" t="str">
        <f t="shared" si="287"/>
        <v/>
      </c>
      <c r="N1714" s="97"/>
      <c r="O1714" s="52" t="str">
        <f t="shared" si="288"/>
        <v/>
      </c>
      <c r="P1714" s="53" t="str">
        <f>IF(OR($L1714="", $M1714=""), "", COUNTIFS($L$11:$L$2510, $L1714, $M$11:$M$2510, "&lt;"&amp;$M1714)+1+COUNTIFS($L$11:$L1714, $L1714, $M$11:$M1714, $M1714)-1)</f>
        <v/>
      </c>
      <c r="Q1714" s="97"/>
      <c r="R1714" s="57" t="str">
        <f t="array" ref="R1714">IF(OR($L1714="", $M1714=""), "", MIN(IF($L$11:$L$2510=$L1714, $M$11:$M$2510)))</f>
        <v/>
      </c>
      <c r="S1714" s="18" t="str">
        <f t="array" ref="S1714">IF(OR($L1714="", $M1714=""), "", AVERAGEIF($L$11:$L$2510, $L1714, $M$11:$M$2510))</f>
        <v/>
      </c>
      <c r="T1714" s="21" t="str">
        <f t="array" ref="T1714">IF(OR($L1714="", $M1714=""), "", MAX(IF($L$11:$L$2510=$L1714, $M$11:$M$2510)))</f>
        <v/>
      </c>
      <c r="U1714" s="97"/>
      <c r="W1714" s="26" t="str">
        <f t="shared" si="289"/>
        <v/>
      </c>
      <c r="X1714" s="26" t="str">
        <f t="shared" si="290"/>
        <v/>
      </c>
      <c r="Z1714" s="48" t="str">
        <f>IFERROR(INDEX('Standard Runs'!$E$11:$E$65, MATCH($L1714, 'Standard Runs'!$D$11:$D$65, 0)), "")</f>
        <v/>
      </c>
      <c r="AB1714" s="26" t="str">
        <f t="shared" si="291"/>
        <v/>
      </c>
      <c r="AC1714" s="26" t="str">
        <f t="shared" si="292"/>
        <v/>
      </c>
      <c r="AE1714" s="26" t="str">
        <f t="shared" si="293"/>
        <v/>
      </c>
      <c r="AG1714" s="26" t="str">
        <f>IF($D1714="", "", COUNTIF($D$11:$D$2510, "&gt;"&amp;$D1714)+1+COUNTIF($D$11:$D1714, $D1714)-1)</f>
        <v/>
      </c>
      <c r="AH1714" s="92" t="str">
        <f t="shared" si="294"/>
        <v/>
      </c>
      <c r="AJ1714" s="26" t="str">
        <f t="shared" si="295"/>
        <v/>
      </c>
      <c r="AK1714" s="26" t="str">
        <f t="shared" si="296"/>
        <v/>
      </c>
    </row>
    <row r="1715" spans="1:37" x14ac:dyDescent="0.25">
      <c r="A1715" s="97"/>
      <c r="B1715" s="26" t="str">
        <f t="shared" si="286"/>
        <v/>
      </c>
      <c r="C1715" s="97"/>
      <c r="D1715" s="123"/>
      <c r="E1715" s="124"/>
      <c r="F1715" s="125"/>
      <c r="G1715" s="97"/>
      <c r="H1715" s="24" t="str">
        <f>IF($E1715="", "", IFERROR(ROUND($E1715*INDEX('Intro &amp; Setup'!$BY$8:$BY$9, MATCH($E$8, 'Intro &amp; Setup'!$BX$8:$BX$9, 0)), 2), ""))</f>
        <v/>
      </c>
      <c r="I1715" s="18" t="str">
        <f>IF(OR($E1715="", $F1715=""), "", IF($E$8='Intro &amp; Setup'!$BX$9, $F1715/$E1715, IF($H$8='Intro &amp; Setup'!$BX$9, $F1715/$H1715, "")))</f>
        <v/>
      </c>
      <c r="J1715" s="21" t="str">
        <f>IF(OR($E1715="", $F1715=""), "", IF($E$8='Intro &amp; Setup'!$BX$8, $F1715/$E1715, IF($H$8='Intro &amp; Setup'!$BX$8, $F1715/$H1715, "")))</f>
        <v/>
      </c>
      <c r="K1715" s="97"/>
      <c r="L1715" s="42" t="str">
        <f t="array" ref="L1715">IF($W1715="", "", IFERROR(INDEX('Standard Runs'!$D$11:$D$65, MATCH(1, ('Standard Runs'!$F$11:$F$65&lt;=E1715)*('Standard Runs'!$G$11:$G$65&gt;=E1715), 0)), ""))</f>
        <v/>
      </c>
      <c r="M1715" s="45" t="str">
        <f t="shared" si="287"/>
        <v/>
      </c>
      <c r="N1715" s="97"/>
      <c r="O1715" s="52" t="str">
        <f t="shared" si="288"/>
        <v/>
      </c>
      <c r="P1715" s="53" t="str">
        <f>IF(OR($L1715="", $M1715=""), "", COUNTIFS($L$11:$L$2510, $L1715, $M$11:$M$2510, "&lt;"&amp;$M1715)+1+COUNTIFS($L$11:$L1715, $L1715, $M$11:$M1715, $M1715)-1)</f>
        <v/>
      </c>
      <c r="Q1715" s="97"/>
      <c r="R1715" s="57" t="str">
        <f t="array" ref="R1715">IF(OR($L1715="", $M1715=""), "", MIN(IF($L$11:$L$2510=$L1715, $M$11:$M$2510)))</f>
        <v/>
      </c>
      <c r="S1715" s="18" t="str">
        <f t="array" ref="S1715">IF(OR($L1715="", $M1715=""), "", AVERAGEIF($L$11:$L$2510, $L1715, $M$11:$M$2510))</f>
        <v/>
      </c>
      <c r="T1715" s="21" t="str">
        <f t="array" ref="T1715">IF(OR($L1715="", $M1715=""), "", MAX(IF($L$11:$L$2510=$L1715, $M$11:$M$2510)))</f>
        <v/>
      </c>
      <c r="U1715" s="97"/>
      <c r="W1715" s="26" t="str">
        <f t="shared" si="289"/>
        <v/>
      </c>
      <c r="X1715" s="26" t="str">
        <f t="shared" si="290"/>
        <v/>
      </c>
      <c r="Z1715" s="48" t="str">
        <f>IFERROR(INDEX('Standard Runs'!$E$11:$E$65, MATCH($L1715, 'Standard Runs'!$D$11:$D$65, 0)), "")</f>
        <v/>
      </c>
      <c r="AB1715" s="26" t="str">
        <f t="shared" si="291"/>
        <v/>
      </c>
      <c r="AC1715" s="26" t="str">
        <f t="shared" si="292"/>
        <v/>
      </c>
      <c r="AE1715" s="26" t="str">
        <f t="shared" si="293"/>
        <v/>
      </c>
      <c r="AG1715" s="26" t="str">
        <f>IF($D1715="", "", COUNTIF($D$11:$D$2510, "&gt;"&amp;$D1715)+1+COUNTIF($D$11:$D1715, $D1715)-1)</f>
        <v/>
      </c>
      <c r="AH1715" s="92" t="str">
        <f t="shared" si="294"/>
        <v/>
      </c>
      <c r="AJ1715" s="26" t="str">
        <f t="shared" si="295"/>
        <v/>
      </c>
      <c r="AK1715" s="26" t="str">
        <f t="shared" si="296"/>
        <v/>
      </c>
    </row>
    <row r="1716" spans="1:37" x14ac:dyDescent="0.25">
      <c r="A1716" s="97"/>
      <c r="B1716" s="26" t="str">
        <f t="shared" si="286"/>
        <v/>
      </c>
      <c r="C1716" s="97"/>
      <c r="D1716" s="123"/>
      <c r="E1716" s="124"/>
      <c r="F1716" s="125"/>
      <c r="G1716" s="97"/>
      <c r="H1716" s="24" t="str">
        <f>IF($E1716="", "", IFERROR(ROUND($E1716*INDEX('Intro &amp; Setup'!$BY$8:$BY$9, MATCH($E$8, 'Intro &amp; Setup'!$BX$8:$BX$9, 0)), 2), ""))</f>
        <v/>
      </c>
      <c r="I1716" s="18" t="str">
        <f>IF(OR($E1716="", $F1716=""), "", IF($E$8='Intro &amp; Setup'!$BX$9, $F1716/$E1716, IF($H$8='Intro &amp; Setup'!$BX$9, $F1716/$H1716, "")))</f>
        <v/>
      </c>
      <c r="J1716" s="21" t="str">
        <f>IF(OR($E1716="", $F1716=""), "", IF($E$8='Intro &amp; Setup'!$BX$8, $F1716/$E1716, IF($H$8='Intro &amp; Setup'!$BX$8, $F1716/$H1716, "")))</f>
        <v/>
      </c>
      <c r="K1716" s="97"/>
      <c r="L1716" s="42" t="str">
        <f t="array" ref="L1716">IF($W1716="", "", IFERROR(INDEX('Standard Runs'!$D$11:$D$65, MATCH(1, ('Standard Runs'!$F$11:$F$65&lt;=E1716)*('Standard Runs'!$G$11:$G$65&gt;=E1716), 0)), ""))</f>
        <v/>
      </c>
      <c r="M1716" s="45" t="str">
        <f t="shared" si="287"/>
        <v/>
      </c>
      <c r="N1716" s="97"/>
      <c r="O1716" s="52" t="str">
        <f t="shared" si="288"/>
        <v/>
      </c>
      <c r="P1716" s="53" t="str">
        <f>IF(OR($L1716="", $M1716=""), "", COUNTIFS($L$11:$L$2510, $L1716, $M$11:$M$2510, "&lt;"&amp;$M1716)+1+COUNTIFS($L$11:$L1716, $L1716, $M$11:$M1716, $M1716)-1)</f>
        <v/>
      </c>
      <c r="Q1716" s="97"/>
      <c r="R1716" s="57" t="str">
        <f t="array" ref="R1716">IF(OR($L1716="", $M1716=""), "", MIN(IF($L$11:$L$2510=$L1716, $M$11:$M$2510)))</f>
        <v/>
      </c>
      <c r="S1716" s="18" t="str">
        <f t="array" ref="S1716">IF(OR($L1716="", $M1716=""), "", AVERAGEIF($L$11:$L$2510, $L1716, $M$11:$M$2510))</f>
        <v/>
      </c>
      <c r="T1716" s="21" t="str">
        <f t="array" ref="T1716">IF(OR($L1716="", $M1716=""), "", MAX(IF($L$11:$L$2510=$L1716, $M$11:$M$2510)))</f>
        <v/>
      </c>
      <c r="U1716" s="97"/>
      <c r="W1716" s="26" t="str">
        <f t="shared" si="289"/>
        <v/>
      </c>
      <c r="X1716" s="26" t="str">
        <f t="shared" si="290"/>
        <v/>
      </c>
      <c r="Z1716" s="48" t="str">
        <f>IFERROR(INDEX('Standard Runs'!$E$11:$E$65, MATCH($L1716, 'Standard Runs'!$D$11:$D$65, 0)), "")</f>
        <v/>
      </c>
      <c r="AB1716" s="26" t="str">
        <f t="shared" si="291"/>
        <v/>
      </c>
      <c r="AC1716" s="26" t="str">
        <f t="shared" si="292"/>
        <v/>
      </c>
      <c r="AE1716" s="26" t="str">
        <f t="shared" si="293"/>
        <v/>
      </c>
      <c r="AG1716" s="26" t="str">
        <f>IF($D1716="", "", COUNTIF($D$11:$D$2510, "&gt;"&amp;$D1716)+1+COUNTIF($D$11:$D1716, $D1716)-1)</f>
        <v/>
      </c>
      <c r="AH1716" s="92" t="str">
        <f t="shared" si="294"/>
        <v/>
      </c>
      <c r="AJ1716" s="26" t="str">
        <f t="shared" si="295"/>
        <v/>
      </c>
      <c r="AK1716" s="26" t="str">
        <f t="shared" si="296"/>
        <v/>
      </c>
    </row>
    <row r="1717" spans="1:37" x14ac:dyDescent="0.25">
      <c r="A1717" s="97"/>
      <c r="B1717" s="26" t="str">
        <f t="shared" si="286"/>
        <v/>
      </c>
      <c r="C1717" s="97"/>
      <c r="D1717" s="123"/>
      <c r="E1717" s="124"/>
      <c r="F1717" s="125"/>
      <c r="G1717" s="97"/>
      <c r="H1717" s="24" t="str">
        <f>IF($E1717="", "", IFERROR(ROUND($E1717*INDEX('Intro &amp; Setup'!$BY$8:$BY$9, MATCH($E$8, 'Intro &amp; Setup'!$BX$8:$BX$9, 0)), 2), ""))</f>
        <v/>
      </c>
      <c r="I1717" s="18" t="str">
        <f>IF(OR($E1717="", $F1717=""), "", IF($E$8='Intro &amp; Setup'!$BX$9, $F1717/$E1717, IF($H$8='Intro &amp; Setup'!$BX$9, $F1717/$H1717, "")))</f>
        <v/>
      </c>
      <c r="J1717" s="21" t="str">
        <f>IF(OR($E1717="", $F1717=""), "", IF($E$8='Intro &amp; Setup'!$BX$8, $F1717/$E1717, IF($H$8='Intro &amp; Setup'!$BX$8, $F1717/$H1717, "")))</f>
        <v/>
      </c>
      <c r="K1717" s="97"/>
      <c r="L1717" s="42" t="str">
        <f t="array" ref="L1717">IF($W1717="", "", IFERROR(INDEX('Standard Runs'!$D$11:$D$65, MATCH(1, ('Standard Runs'!$F$11:$F$65&lt;=E1717)*('Standard Runs'!$G$11:$G$65&gt;=E1717), 0)), ""))</f>
        <v/>
      </c>
      <c r="M1717" s="45" t="str">
        <f t="shared" si="287"/>
        <v/>
      </c>
      <c r="N1717" s="97"/>
      <c r="O1717" s="52" t="str">
        <f t="shared" si="288"/>
        <v/>
      </c>
      <c r="P1717" s="53" t="str">
        <f>IF(OR($L1717="", $M1717=""), "", COUNTIFS($L$11:$L$2510, $L1717, $M$11:$M$2510, "&lt;"&amp;$M1717)+1+COUNTIFS($L$11:$L1717, $L1717, $M$11:$M1717, $M1717)-1)</f>
        <v/>
      </c>
      <c r="Q1717" s="97"/>
      <c r="R1717" s="57" t="str">
        <f t="array" ref="R1717">IF(OR($L1717="", $M1717=""), "", MIN(IF($L$11:$L$2510=$L1717, $M$11:$M$2510)))</f>
        <v/>
      </c>
      <c r="S1717" s="18" t="str">
        <f t="array" ref="S1717">IF(OR($L1717="", $M1717=""), "", AVERAGEIF($L$11:$L$2510, $L1717, $M$11:$M$2510))</f>
        <v/>
      </c>
      <c r="T1717" s="21" t="str">
        <f t="array" ref="T1717">IF(OR($L1717="", $M1717=""), "", MAX(IF($L$11:$L$2510=$L1717, $M$11:$M$2510)))</f>
        <v/>
      </c>
      <c r="U1717" s="97"/>
      <c r="W1717" s="26" t="str">
        <f t="shared" si="289"/>
        <v/>
      </c>
      <c r="X1717" s="26" t="str">
        <f t="shared" si="290"/>
        <v/>
      </c>
      <c r="Z1717" s="48" t="str">
        <f>IFERROR(INDEX('Standard Runs'!$E$11:$E$65, MATCH($L1717, 'Standard Runs'!$D$11:$D$65, 0)), "")</f>
        <v/>
      </c>
      <c r="AB1717" s="26" t="str">
        <f t="shared" si="291"/>
        <v/>
      </c>
      <c r="AC1717" s="26" t="str">
        <f t="shared" si="292"/>
        <v/>
      </c>
      <c r="AE1717" s="26" t="str">
        <f t="shared" si="293"/>
        <v/>
      </c>
      <c r="AG1717" s="26" t="str">
        <f>IF($D1717="", "", COUNTIF($D$11:$D$2510, "&gt;"&amp;$D1717)+1+COUNTIF($D$11:$D1717, $D1717)-1)</f>
        <v/>
      </c>
      <c r="AH1717" s="92" t="str">
        <f t="shared" si="294"/>
        <v/>
      </c>
      <c r="AJ1717" s="26" t="str">
        <f t="shared" si="295"/>
        <v/>
      </c>
      <c r="AK1717" s="26" t="str">
        <f t="shared" si="296"/>
        <v/>
      </c>
    </row>
    <row r="1718" spans="1:37" x14ac:dyDescent="0.25">
      <c r="A1718" s="97"/>
      <c r="B1718" s="26" t="str">
        <f t="shared" si="286"/>
        <v/>
      </c>
      <c r="C1718" s="97"/>
      <c r="D1718" s="123"/>
      <c r="E1718" s="124"/>
      <c r="F1718" s="125"/>
      <c r="G1718" s="97"/>
      <c r="H1718" s="24" t="str">
        <f>IF($E1718="", "", IFERROR(ROUND($E1718*INDEX('Intro &amp; Setup'!$BY$8:$BY$9, MATCH($E$8, 'Intro &amp; Setup'!$BX$8:$BX$9, 0)), 2), ""))</f>
        <v/>
      </c>
      <c r="I1718" s="18" t="str">
        <f>IF(OR($E1718="", $F1718=""), "", IF($E$8='Intro &amp; Setup'!$BX$9, $F1718/$E1718, IF($H$8='Intro &amp; Setup'!$BX$9, $F1718/$H1718, "")))</f>
        <v/>
      </c>
      <c r="J1718" s="21" t="str">
        <f>IF(OR($E1718="", $F1718=""), "", IF($E$8='Intro &amp; Setup'!$BX$8, $F1718/$E1718, IF($H$8='Intro &amp; Setup'!$BX$8, $F1718/$H1718, "")))</f>
        <v/>
      </c>
      <c r="K1718" s="97"/>
      <c r="L1718" s="42" t="str">
        <f t="array" ref="L1718">IF($W1718="", "", IFERROR(INDEX('Standard Runs'!$D$11:$D$65, MATCH(1, ('Standard Runs'!$F$11:$F$65&lt;=E1718)*('Standard Runs'!$G$11:$G$65&gt;=E1718), 0)), ""))</f>
        <v/>
      </c>
      <c r="M1718" s="45" t="str">
        <f t="shared" si="287"/>
        <v/>
      </c>
      <c r="N1718" s="97"/>
      <c r="O1718" s="52" t="str">
        <f t="shared" si="288"/>
        <v/>
      </c>
      <c r="P1718" s="53" t="str">
        <f>IF(OR($L1718="", $M1718=""), "", COUNTIFS($L$11:$L$2510, $L1718, $M$11:$M$2510, "&lt;"&amp;$M1718)+1+COUNTIFS($L$11:$L1718, $L1718, $M$11:$M1718, $M1718)-1)</f>
        <v/>
      </c>
      <c r="Q1718" s="97"/>
      <c r="R1718" s="57" t="str">
        <f t="array" ref="R1718">IF(OR($L1718="", $M1718=""), "", MIN(IF($L$11:$L$2510=$L1718, $M$11:$M$2510)))</f>
        <v/>
      </c>
      <c r="S1718" s="18" t="str">
        <f t="array" ref="S1718">IF(OR($L1718="", $M1718=""), "", AVERAGEIF($L$11:$L$2510, $L1718, $M$11:$M$2510))</f>
        <v/>
      </c>
      <c r="T1718" s="21" t="str">
        <f t="array" ref="T1718">IF(OR($L1718="", $M1718=""), "", MAX(IF($L$11:$L$2510=$L1718, $M$11:$M$2510)))</f>
        <v/>
      </c>
      <c r="U1718" s="97"/>
      <c r="W1718" s="26" t="str">
        <f t="shared" si="289"/>
        <v/>
      </c>
      <c r="X1718" s="26" t="str">
        <f t="shared" si="290"/>
        <v/>
      </c>
      <c r="Z1718" s="48" t="str">
        <f>IFERROR(INDEX('Standard Runs'!$E$11:$E$65, MATCH($L1718, 'Standard Runs'!$D$11:$D$65, 0)), "")</f>
        <v/>
      </c>
      <c r="AB1718" s="26" t="str">
        <f t="shared" si="291"/>
        <v/>
      </c>
      <c r="AC1718" s="26" t="str">
        <f t="shared" si="292"/>
        <v/>
      </c>
      <c r="AE1718" s="26" t="str">
        <f t="shared" si="293"/>
        <v/>
      </c>
      <c r="AG1718" s="26" t="str">
        <f>IF($D1718="", "", COUNTIF($D$11:$D$2510, "&gt;"&amp;$D1718)+1+COUNTIF($D$11:$D1718, $D1718)-1)</f>
        <v/>
      </c>
      <c r="AH1718" s="92" t="str">
        <f t="shared" si="294"/>
        <v/>
      </c>
      <c r="AJ1718" s="26" t="str">
        <f t="shared" si="295"/>
        <v/>
      </c>
      <c r="AK1718" s="26" t="str">
        <f t="shared" si="296"/>
        <v/>
      </c>
    </row>
    <row r="1719" spans="1:37" x14ac:dyDescent="0.25">
      <c r="A1719" s="97"/>
      <c r="B1719" s="26" t="str">
        <f t="shared" si="286"/>
        <v/>
      </c>
      <c r="C1719" s="97"/>
      <c r="D1719" s="123"/>
      <c r="E1719" s="124"/>
      <c r="F1719" s="125"/>
      <c r="G1719" s="97"/>
      <c r="H1719" s="24" t="str">
        <f>IF($E1719="", "", IFERROR(ROUND($E1719*INDEX('Intro &amp; Setup'!$BY$8:$BY$9, MATCH($E$8, 'Intro &amp; Setup'!$BX$8:$BX$9, 0)), 2), ""))</f>
        <v/>
      </c>
      <c r="I1719" s="18" t="str">
        <f>IF(OR($E1719="", $F1719=""), "", IF($E$8='Intro &amp; Setup'!$BX$9, $F1719/$E1719, IF($H$8='Intro &amp; Setup'!$BX$9, $F1719/$H1719, "")))</f>
        <v/>
      </c>
      <c r="J1719" s="21" t="str">
        <f>IF(OR($E1719="", $F1719=""), "", IF($E$8='Intro &amp; Setup'!$BX$8, $F1719/$E1719, IF($H$8='Intro &amp; Setup'!$BX$8, $F1719/$H1719, "")))</f>
        <v/>
      </c>
      <c r="K1719" s="97"/>
      <c r="L1719" s="42" t="str">
        <f t="array" ref="L1719">IF($W1719="", "", IFERROR(INDEX('Standard Runs'!$D$11:$D$65, MATCH(1, ('Standard Runs'!$F$11:$F$65&lt;=E1719)*('Standard Runs'!$G$11:$G$65&gt;=E1719), 0)), ""))</f>
        <v/>
      </c>
      <c r="M1719" s="45" t="str">
        <f t="shared" si="287"/>
        <v/>
      </c>
      <c r="N1719" s="97"/>
      <c r="O1719" s="52" t="str">
        <f t="shared" si="288"/>
        <v/>
      </c>
      <c r="P1719" s="53" t="str">
        <f>IF(OR($L1719="", $M1719=""), "", COUNTIFS($L$11:$L$2510, $L1719, $M$11:$M$2510, "&lt;"&amp;$M1719)+1+COUNTIFS($L$11:$L1719, $L1719, $M$11:$M1719, $M1719)-1)</f>
        <v/>
      </c>
      <c r="Q1719" s="97"/>
      <c r="R1719" s="57" t="str">
        <f t="array" ref="R1719">IF(OR($L1719="", $M1719=""), "", MIN(IF($L$11:$L$2510=$L1719, $M$11:$M$2510)))</f>
        <v/>
      </c>
      <c r="S1719" s="18" t="str">
        <f t="array" ref="S1719">IF(OR($L1719="", $M1719=""), "", AVERAGEIF($L$11:$L$2510, $L1719, $M$11:$M$2510))</f>
        <v/>
      </c>
      <c r="T1719" s="21" t="str">
        <f t="array" ref="T1719">IF(OR($L1719="", $M1719=""), "", MAX(IF($L$11:$L$2510=$L1719, $M$11:$M$2510)))</f>
        <v/>
      </c>
      <c r="U1719" s="97"/>
      <c r="W1719" s="26" t="str">
        <f t="shared" si="289"/>
        <v/>
      </c>
      <c r="X1719" s="26" t="str">
        <f t="shared" si="290"/>
        <v/>
      </c>
      <c r="Z1719" s="48" t="str">
        <f>IFERROR(INDEX('Standard Runs'!$E$11:$E$65, MATCH($L1719, 'Standard Runs'!$D$11:$D$65, 0)), "")</f>
        <v/>
      </c>
      <c r="AB1719" s="26" t="str">
        <f t="shared" si="291"/>
        <v/>
      </c>
      <c r="AC1719" s="26" t="str">
        <f t="shared" si="292"/>
        <v/>
      </c>
      <c r="AE1719" s="26" t="str">
        <f t="shared" si="293"/>
        <v/>
      </c>
      <c r="AG1719" s="26" t="str">
        <f>IF($D1719="", "", COUNTIF($D$11:$D$2510, "&gt;"&amp;$D1719)+1+COUNTIF($D$11:$D1719, $D1719)-1)</f>
        <v/>
      </c>
      <c r="AH1719" s="92" t="str">
        <f t="shared" si="294"/>
        <v/>
      </c>
      <c r="AJ1719" s="26" t="str">
        <f t="shared" si="295"/>
        <v/>
      </c>
      <c r="AK1719" s="26" t="str">
        <f t="shared" si="296"/>
        <v/>
      </c>
    </row>
    <row r="1720" spans="1:37" x14ac:dyDescent="0.25">
      <c r="A1720" s="97"/>
      <c r="B1720" s="26" t="str">
        <f t="shared" si="286"/>
        <v/>
      </c>
      <c r="C1720" s="97"/>
      <c r="D1720" s="123"/>
      <c r="E1720" s="124"/>
      <c r="F1720" s="125"/>
      <c r="G1720" s="97"/>
      <c r="H1720" s="24" t="str">
        <f>IF($E1720="", "", IFERROR(ROUND($E1720*INDEX('Intro &amp; Setup'!$BY$8:$BY$9, MATCH($E$8, 'Intro &amp; Setup'!$BX$8:$BX$9, 0)), 2), ""))</f>
        <v/>
      </c>
      <c r="I1720" s="18" t="str">
        <f>IF(OR($E1720="", $F1720=""), "", IF($E$8='Intro &amp; Setup'!$BX$9, $F1720/$E1720, IF($H$8='Intro &amp; Setup'!$BX$9, $F1720/$H1720, "")))</f>
        <v/>
      </c>
      <c r="J1720" s="21" t="str">
        <f>IF(OR($E1720="", $F1720=""), "", IF($E$8='Intro &amp; Setup'!$BX$8, $F1720/$E1720, IF($H$8='Intro &amp; Setup'!$BX$8, $F1720/$H1720, "")))</f>
        <v/>
      </c>
      <c r="K1720" s="97"/>
      <c r="L1720" s="42" t="str">
        <f t="array" ref="L1720">IF($W1720="", "", IFERROR(INDEX('Standard Runs'!$D$11:$D$65, MATCH(1, ('Standard Runs'!$F$11:$F$65&lt;=E1720)*('Standard Runs'!$G$11:$G$65&gt;=E1720), 0)), ""))</f>
        <v/>
      </c>
      <c r="M1720" s="45" t="str">
        <f t="shared" si="287"/>
        <v/>
      </c>
      <c r="N1720" s="97"/>
      <c r="O1720" s="52" t="str">
        <f t="shared" si="288"/>
        <v/>
      </c>
      <c r="P1720" s="53" t="str">
        <f>IF(OR($L1720="", $M1720=""), "", COUNTIFS($L$11:$L$2510, $L1720, $M$11:$M$2510, "&lt;"&amp;$M1720)+1+COUNTIFS($L$11:$L1720, $L1720, $M$11:$M1720, $M1720)-1)</f>
        <v/>
      </c>
      <c r="Q1720" s="97"/>
      <c r="R1720" s="57" t="str">
        <f t="array" ref="R1720">IF(OR($L1720="", $M1720=""), "", MIN(IF($L$11:$L$2510=$L1720, $M$11:$M$2510)))</f>
        <v/>
      </c>
      <c r="S1720" s="18" t="str">
        <f t="array" ref="S1720">IF(OR($L1720="", $M1720=""), "", AVERAGEIF($L$11:$L$2510, $L1720, $M$11:$M$2510))</f>
        <v/>
      </c>
      <c r="T1720" s="21" t="str">
        <f t="array" ref="T1720">IF(OR($L1720="", $M1720=""), "", MAX(IF($L$11:$L$2510=$L1720, $M$11:$M$2510)))</f>
        <v/>
      </c>
      <c r="U1720" s="97"/>
      <c r="W1720" s="26" t="str">
        <f t="shared" si="289"/>
        <v/>
      </c>
      <c r="X1720" s="26" t="str">
        <f t="shared" si="290"/>
        <v/>
      </c>
      <c r="Z1720" s="48" t="str">
        <f>IFERROR(INDEX('Standard Runs'!$E$11:$E$65, MATCH($L1720, 'Standard Runs'!$D$11:$D$65, 0)), "")</f>
        <v/>
      </c>
      <c r="AB1720" s="26" t="str">
        <f t="shared" si="291"/>
        <v/>
      </c>
      <c r="AC1720" s="26" t="str">
        <f t="shared" si="292"/>
        <v/>
      </c>
      <c r="AE1720" s="26" t="str">
        <f t="shared" si="293"/>
        <v/>
      </c>
      <c r="AG1720" s="26" t="str">
        <f>IF($D1720="", "", COUNTIF($D$11:$D$2510, "&gt;"&amp;$D1720)+1+COUNTIF($D$11:$D1720, $D1720)-1)</f>
        <v/>
      </c>
      <c r="AH1720" s="92" t="str">
        <f t="shared" si="294"/>
        <v/>
      </c>
      <c r="AJ1720" s="26" t="str">
        <f t="shared" si="295"/>
        <v/>
      </c>
      <c r="AK1720" s="26" t="str">
        <f t="shared" si="296"/>
        <v/>
      </c>
    </row>
    <row r="1721" spans="1:37" x14ac:dyDescent="0.25">
      <c r="A1721" s="97"/>
      <c r="B1721" s="26" t="str">
        <f t="shared" si="286"/>
        <v/>
      </c>
      <c r="C1721" s="97"/>
      <c r="D1721" s="123"/>
      <c r="E1721" s="124"/>
      <c r="F1721" s="125"/>
      <c r="G1721" s="97"/>
      <c r="H1721" s="24" t="str">
        <f>IF($E1721="", "", IFERROR(ROUND($E1721*INDEX('Intro &amp; Setup'!$BY$8:$BY$9, MATCH($E$8, 'Intro &amp; Setup'!$BX$8:$BX$9, 0)), 2), ""))</f>
        <v/>
      </c>
      <c r="I1721" s="18" t="str">
        <f>IF(OR($E1721="", $F1721=""), "", IF($E$8='Intro &amp; Setup'!$BX$9, $F1721/$E1721, IF($H$8='Intro &amp; Setup'!$BX$9, $F1721/$H1721, "")))</f>
        <v/>
      </c>
      <c r="J1721" s="21" t="str">
        <f>IF(OR($E1721="", $F1721=""), "", IF($E$8='Intro &amp; Setup'!$BX$8, $F1721/$E1721, IF($H$8='Intro &amp; Setup'!$BX$8, $F1721/$H1721, "")))</f>
        <v/>
      </c>
      <c r="K1721" s="97"/>
      <c r="L1721" s="42" t="str">
        <f t="array" ref="L1721">IF($W1721="", "", IFERROR(INDEX('Standard Runs'!$D$11:$D$65, MATCH(1, ('Standard Runs'!$F$11:$F$65&lt;=E1721)*('Standard Runs'!$G$11:$G$65&gt;=E1721), 0)), ""))</f>
        <v/>
      </c>
      <c r="M1721" s="45" t="str">
        <f t="shared" si="287"/>
        <v/>
      </c>
      <c r="N1721" s="97"/>
      <c r="O1721" s="52" t="str">
        <f t="shared" si="288"/>
        <v/>
      </c>
      <c r="P1721" s="53" t="str">
        <f>IF(OR($L1721="", $M1721=""), "", COUNTIFS($L$11:$L$2510, $L1721, $M$11:$M$2510, "&lt;"&amp;$M1721)+1+COUNTIFS($L$11:$L1721, $L1721, $M$11:$M1721, $M1721)-1)</f>
        <v/>
      </c>
      <c r="Q1721" s="97"/>
      <c r="R1721" s="57" t="str">
        <f t="array" ref="R1721">IF(OR($L1721="", $M1721=""), "", MIN(IF($L$11:$L$2510=$L1721, $M$11:$M$2510)))</f>
        <v/>
      </c>
      <c r="S1721" s="18" t="str">
        <f t="array" ref="S1721">IF(OR($L1721="", $M1721=""), "", AVERAGEIF($L$11:$L$2510, $L1721, $M$11:$M$2510))</f>
        <v/>
      </c>
      <c r="T1721" s="21" t="str">
        <f t="array" ref="T1721">IF(OR($L1721="", $M1721=""), "", MAX(IF($L$11:$L$2510=$L1721, $M$11:$M$2510)))</f>
        <v/>
      </c>
      <c r="U1721" s="97"/>
      <c r="W1721" s="26" t="str">
        <f t="shared" si="289"/>
        <v/>
      </c>
      <c r="X1721" s="26" t="str">
        <f t="shared" si="290"/>
        <v/>
      </c>
      <c r="Z1721" s="48" t="str">
        <f>IFERROR(INDEX('Standard Runs'!$E$11:$E$65, MATCH($L1721, 'Standard Runs'!$D$11:$D$65, 0)), "")</f>
        <v/>
      </c>
      <c r="AB1721" s="26" t="str">
        <f t="shared" si="291"/>
        <v/>
      </c>
      <c r="AC1721" s="26" t="str">
        <f t="shared" si="292"/>
        <v/>
      </c>
      <c r="AE1721" s="26" t="str">
        <f t="shared" si="293"/>
        <v/>
      </c>
      <c r="AG1721" s="26" t="str">
        <f>IF($D1721="", "", COUNTIF($D$11:$D$2510, "&gt;"&amp;$D1721)+1+COUNTIF($D$11:$D1721, $D1721)-1)</f>
        <v/>
      </c>
      <c r="AH1721" s="92" t="str">
        <f t="shared" si="294"/>
        <v/>
      </c>
      <c r="AJ1721" s="26" t="str">
        <f t="shared" si="295"/>
        <v/>
      </c>
      <c r="AK1721" s="26" t="str">
        <f t="shared" si="296"/>
        <v/>
      </c>
    </row>
    <row r="1722" spans="1:37" x14ac:dyDescent="0.25">
      <c r="A1722" s="97"/>
      <c r="B1722" s="26" t="str">
        <f t="shared" si="286"/>
        <v/>
      </c>
      <c r="C1722" s="97"/>
      <c r="D1722" s="123"/>
      <c r="E1722" s="124"/>
      <c r="F1722" s="125"/>
      <c r="G1722" s="97"/>
      <c r="H1722" s="24" t="str">
        <f>IF($E1722="", "", IFERROR(ROUND($E1722*INDEX('Intro &amp; Setup'!$BY$8:$BY$9, MATCH($E$8, 'Intro &amp; Setup'!$BX$8:$BX$9, 0)), 2), ""))</f>
        <v/>
      </c>
      <c r="I1722" s="18" t="str">
        <f>IF(OR($E1722="", $F1722=""), "", IF($E$8='Intro &amp; Setup'!$BX$9, $F1722/$E1722, IF($H$8='Intro &amp; Setup'!$BX$9, $F1722/$H1722, "")))</f>
        <v/>
      </c>
      <c r="J1722" s="21" t="str">
        <f>IF(OR($E1722="", $F1722=""), "", IF($E$8='Intro &amp; Setup'!$BX$8, $F1722/$E1722, IF($H$8='Intro &amp; Setup'!$BX$8, $F1722/$H1722, "")))</f>
        <v/>
      </c>
      <c r="K1722" s="97"/>
      <c r="L1722" s="42" t="str">
        <f t="array" ref="L1722">IF($W1722="", "", IFERROR(INDEX('Standard Runs'!$D$11:$D$65, MATCH(1, ('Standard Runs'!$F$11:$F$65&lt;=E1722)*('Standard Runs'!$G$11:$G$65&gt;=E1722), 0)), ""))</f>
        <v/>
      </c>
      <c r="M1722" s="45" t="str">
        <f t="shared" si="287"/>
        <v/>
      </c>
      <c r="N1722" s="97"/>
      <c r="O1722" s="52" t="str">
        <f t="shared" si="288"/>
        <v/>
      </c>
      <c r="P1722" s="53" t="str">
        <f>IF(OR($L1722="", $M1722=""), "", COUNTIFS($L$11:$L$2510, $L1722, $M$11:$M$2510, "&lt;"&amp;$M1722)+1+COUNTIFS($L$11:$L1722, $L1722, $M$11:$M1722, $M1722)-1)</f>
        <v/>
      </c>
      <c r="Q1722" s="97"/>
      <c r="R1722" s="57" t="str">
        <f t="array" ref="R1722">IF(OR($L1722="", $M1722=""), "", MIN(IF($L$11:$L$2510=$L1722, $M$11:$M$2510)))</f>
        <v/>
      </c>
      <c r="S1722" s="18" t="str">
        <f t="array" ref="S1722">IF(OR($L1722="", $M1722=""), "", AVERAGEIF($L$11:$L$2510, $L1722, $M$11:$M$2510))</f>
        <v/>
      </c>
      <c r="T1722" s="21" t="str">
        <f t="array" ref="T1722">IF(OR($L1722="", $M1722=""), "", MAX(IF($L$11:$L$2510=$L1722, $M$11:$M$2510)))</f>
        <v/>
      </c>
      <c r="U1722" s="97"/>
      <c r="W1722" s="26" t="str">
        <f t="shared" si="289"/>
        <v/>
      </c>
      <c r="X1722" s="26" t="str">
        <f t="shared" si="290"/>
        <v/>
      </c>
      <c r="Z1722" s="48" t="str">
        <f>IFERROR(INDEX('Standard Runs'!$E$11:$E$65, MATCH($L1722, 'Standard Runs'!$D$11:$D$65, 0)), "")</f>
        <v/>
      </c>
      <c r="AB1722" s="26" t="str">
        <f t="shared" si="291"/>
        <v/>
      </c>
      <c r="AC1722" s="26" t="str">
        <f t="shared" si="292"/>
        <v/>
      </c>
      <c r="AE1722" s="26" t="str">
        <f t="shared" si="293"/>
        <v/>
      </c>
      <c r="AG1722" s="26" t="str">
        <f>IF($D1722="", "", COUNTIF($D$11:$D$2510, "&gt;"&amp;$D1722)+1+COUNTIF($D$11:$D1722, $D1722)-1)</f>
        <v/>
      </c>
      <c r="AH1722" s="92" t="str">
        <f t="shared" si="294"/>
        <v/>
      </c>
      <c r="AJ1722" s="26" t="str">
        <f t="shared" si="295"/>
        <v/>
      </c>
      <c r="AK1722" s="26" t="str">
        <f t="shared" si="296"/>
        <v/>
      </c>
    </row>
    <row r="1723" spans="1:37" x14ac:dyDescent="0.25">
      <c r="A1723" s="97"/>
      <c r="B1723" s="26" t="str">
        <f t="shared" si="286"/>
        <v/>
      </c>
      <c r="C1723" s="97"/>
      <c r="D1723" s="123"/>
      <c r="E1723" s="124"/>
      <c r="F1723" s="125"/>
      <c r="G1723" s="97"/>
      <c r="H1723" s="24" t="str">
        <f>IF($E1723="", "", IFERROR(ROUND($E1723*INDEX('Intro &amp; Setup'!$BY$8:$BY$9, MATCH($E$8, 'Intro &amp; Setup'!$BX$8:$BX$9, 0)), 2), ""))</f>
        <v/>
      </c>
      <c r="I1723" s="18" t="str">
        <f>IF(OR($E1723="", $F1723=""), "", IF($E$8='Intro &amp; Setup'!$BX$9, $F1723/$E1723, IF($H$8='Intro &amp; Setup'!$BX$9, $F1723/$H1723, "")))</f>
        <v/>
      </c>
      <c r="J1723" s="21" t="str">
        <f>IF(OR($E1723="", $F1723=""), "", IF($E$8='Intro &amp; Setup'!$BX$8, $F1723/$E1723, IF($H$8='Intro &amp; Setup'!$BX$8, $F1723/$H1723, "")))</f>
        <v/>
      </c>
      <c r="K1723" s="97"/>
      <c r="L1723" s="42" t="str">
        <f t="array" ref="L1723">IF($W1723="", "", IFERROR(INDEX('Standard Runs'!$D$11:$D$65, MATCH(1, ('Standard Runs'!$F$11:$F$65&lt;=E1723)*('Standard Runs'!$G$11:$G$65&gt;=E1723), 0)), ""))</f>
        <v/>
      </c>
      <c r="M1723" s="45" t="str">
        <f t="shared" si="287"/>
        <v/>
      </c>
      <c r="N1723" s="97"/>
      <c r="O1723" s="52" t="str">
        <f t="shared" si="288"/>
        <v/>
      </c>
      <c r="P1723" s="53" t="str">
        <f>IF(OR($L1723="", $M1723=""), "", COUNTIFS($L$11:$L$2510, $L1723, $M$11:$M$2510, "&lt;"&amp;$M1723)+1+COUNTIFS($L$11:$L1723, $L1723, $M$11:$M1723, $M1723)-1)</f>
        <v/>
      </c>
      <c r="Q1723" s="97"/>
      <c r="R1723" s="57" t="str">
        <f t="array" ref="R1723">IF(OR($L1723="", $M1723=""), "", MIN(IF($L$11:$L$2510=$L1723, $M$11:$M$2510)))</f>
        <v/>
      </c>
      <c r="S1723" s="18" t="str">
        <f t="array" ref="S1723">IF(OR($L1723="", $M1723=""), "", AVERAGEIF($L$11:$L$2510, $L1723, $M$11:$M$2510))</f>
        <v/>
      </c>
      <c r="T1723" s="21" t="str">
        <f t="array" ref="T1723">IF(OR($L1723="", $M1723=""), "", MAX(IF($L$11:$L$2510=$L1723, $M$11:$M$2510)))</f>
        <v/>
      </c>
      <c r="U1723" s="97"/>
      <c r="W1723" s="26" t="str">
        <f t="shared" si="289"/>
        <v/>
      </c>
      <c r="X1723" s="26" t="str">
        <f t="shared" si="290"/>
        <v/>
      </c>
      <c r="Z1723" s="48" t="str">
        <f>IFERROR(INDEX('Standard Runs'!$E$11:$E$65, MATCH($L1723, 'Standard Runs'!$D$11:$D$65, 0)), "")</f>
        <v/>
      </c>
      <c r="AB1723" s="26" t="str">
        <f t="shared" si="291"/>
        <v/>
      </c>
      <c r="AC1723" s="26" t="str">
        <f t="shared" si="292"/>
        <v/>
      </c>
      <c r="AE1723" s="26" t="str">
        <f t="shared" si="293"/>
        <v/>
      </c>
      <c r="AG1723" s="26" t="str">
        <f>IF($D1723="", "", COUNTIF($D$11:$D$2510, "&gt;"&amp;$D1723)+1+COUNTIF($D$11:$D1723, $D1723)-1)</f>
        <v/>
      </c>
      <c r="AH1723" s="92" t="str">
        <f t="shared" si="294"/>
        <v/>
      </c>
      <c r="AJ1723" s="26" t="str">
        <f t="shared" si="295"/>
        <v/>
      </c>
      <c r="AK1723" s="26" t="str">
        <f t="shared" si="296"/>
        <v/>
      </c>
    </row>
    <row r="1724" spans="1:37" x14ac:dyDescent="0.25">
      <c r="A1724" s="97"/>
      <c r="B1724" s="26" t="str">
        <f t="shared" si="286"/>
        <v/>
      </c>
      <c r="C1724" s="97"/>
      <c r="D1724" s="123"/>
      <c r="E1724" s="124"/>
      <c r="F1724" s="125"/>
      <c r="G1724" s="97"/>
      <c r="H1724" s="24" t="str">
        <f>IF($E1724="", "", IFERROR(ROUND($E1724*INDEX('Intro &amp; Setup'!$BY$8:$BY$9, MATCH($E$8, 'Intro &amp; Setup'!$BX$8:$BX$9, 0)), 2), ""))</f>
        <v/>
      </c>
      <c r="I1724" s="18" t="str">
        <f>IF(OR($E1724="", $F1724=""), "", IF($E$8='Intro &amp; Setup'!$BX$9, $F1724/$E1724, IF($H$8='Intro &amp; Setup'!$BX$9, $F1724/$H1724, "")))</f>
        <v/>
      </c>
      <c r="J1724" s="21" t="str">
        <f>IF(OR($E1724="", $F1724=""), "", IF($E$8='Intro &amp; Setup'!$BX$8, $F1724/$E1724, IF($H$8='Intro &amp; Setup'!$BX$8, $F1724/$H1724, "")))</f>
        <v/>
      </c>
      <c r="K1724" s="97"/>
      <c r="L1724" s="42" t="str">
        <f t="array" ref="L1724">IF($W1724="", "", IFERROR(INDEX('Standard Runs'!$D$11:$D$65, MATCH(1, ('Standard Runs'!$F$11:$F$65&lt;=E1724)*('Standard Runs'!$G$11:$G$65&gt;=E1724), 0)), ""))</f>
        <v/>
      </c>
      <c r="M1724" s="45" t="str">
        <f t="shared" si="287"/>
        <v/>
      </c>
      <c r="N1724" s="97"/>
      <c r="O1724" s="52" t="str">
        <f t="shared" si="288"/>
        <v/>
      </c>
      <c r="P1724" s="53" t="str">
        <f>IF(OR($L1724="", $M1724=""), "", COUNTIFS($L$11:$L$2510, $L1724, $M$11:$M$2510, "&lt;"&amp;$M1724)+1+COUNTIFS($L$11:$L1724, $L1724, $M$11:$M1724, $M1724)-1)</f>
        <v/>
      </c>
      <c r="Q1724" s="97"/>
      <c r="R1724" s="57" t="str">
        <f t="array" ref="R1724">IF(OR($L1724="", $M1724=""), "", MIN(IF($L$11:$L$2510=$L1724, $M$11:$M$2510)))</f>
        <v/>
      </c>
      <c r="S1724" s="18" t="str">
        <f t="array" ref="S1724">IF(OR($L1724="", $M1724=""), "", AVERAGEIF($L$11:$L$2510, $L1724, $M$11:$M$2510))</f>
        <v/>
      </c>
      <c r="T1724" s="21" t="str">
        <f t="array" ref="T1724">IF(OR($L1724="", $M1724=""), "", MAX(IF($L$11:$L$2510=$L1724, $M$11:$M$2510)))</f>
        <v/>
      </c>
      <c r="U1724" s="97"/>
      <c r="W1724" s="26" t="str">
        <f t="shared" si="289"/>
        <v/>
      </c>
      <c r="X1724" s="26" t="str">
        <f t="shared" si="290"/>
        <v/>
      </c>
      <c r="Z1724" s="48" t="str">
        <f>IFERROR(INDEX('Standard Runs'!$E$11:$E$65, MATCH($L1724, 'Standard Runs'!$D$11:$D$65, 0)), "")</f>
        <v/>
      </c>
      <c r="AB1724" s="26" t="str">
        <f t="shared" si="291"/>
        <v/>
      </c>
      <c r="AC1724" s="26" t="str">
        <f t="shared" si="292"/>
        <v/>
      </c>
      <c r="AE1724" s="26" t="str">
        <f t="shared" si="293"/>
        <v/>
      </c>
      <c r="AG1724" s="26" t="str">
        <f>IF($D1724="", "", COUNTIF($D$11:$D$2510, "&gt;"&amp;$D1724)+1+COUNTIF($D$11:$D1724, $D1724)-1)</f>
        <v/>
      </c>
      <c r="AH1724" s="92" t="str">
        <f t="shared" si="294"/>
        <v/>
      </c>
      <c r="AJ1724" s="26" t="str">
        <f t="shared" si="295"/>
        <v/>
      </c>
      <c r="AK1724" s="26" t="str">
        <f t="shared" si="296"/>
        <v/>
      </c>
    </row>
    <row r="1725" spans="1:37" x14ac:dyDescent="0.25">
      <c r="A1725" s="97"/>
      <c r="B1725" s="26" t="str">
        <f t="shared" si="286"/>
        <v/>
      </c>
      <c r="C1725" s="97"/>
      <c r="D1725" s="123"/>
      <c r="E1725" s="124"/>
      <c r="F1725" s="125"/>
      <c r="G1725" s="97"/>
      <c r="H1725" s="24" t="str">
        <f>IF($E1725="", "", IFERROR(ROUND($E1725*INDEX('Intro &amp; Setup'!$BY$8:$BY$9, MATCH($E$8, 'Intro &amp; Setup'!$BX$8:$BX$9, 0)), 2), ""))</f>
        <v/>
      </c>
      <c r="I1725" s="18" t="str">
        <f>IF(OR($E1725="", $F1725=""), "", IF($E$8='Intro &amp; Setup'!$BX$9, $F1725/$E1725, IF($H$8='Intro &amp; Setup'!$BX$9, $F1725/$H1725, "")))</f>
        <v/>
      </c>
      <c r="J1725" s="21" t="str">
        <f>IF(OR($E1725="", $F1725=""), "", IF($E$8='Intro &amp; Setup'!$BX$8, $F1725/$E1725, IF($H$8='Intro &amp; Setup'!$BX$8, $F1725/$H1725, "")))</f>
        <v/>
      </c>
      <c r="K1725" s="97"/>
      <c r="L1725" s="42" t="str">
        <f t="array" ref="L1725">IF($W1725="", "", IFERROR(INDEX('Standard Runs'!$D$11:$D$65, MATCH(1, ('Standard Runs'!$F$11:$F$65&lt;=E1725)*('Standard Runs'!$G$11:$G$65&gt;=E1725), 0)), ""))</f>
        <v/>
      </c>
      <c r="M1725" s="45" t="str">
        <f t="shared" si="287"/>
        <v/>
      </c>
      <c r="N1725" s="97"/>
      <c r="O1725" s="52" t="str">
        <f t="shared" si="288"/>
        <v/>
      </c>
      <c r="P1725" s="53" t="str">
        <f>IF(OR($L1725="", $M1725=""), "", COUNTIFS($L$11:$L$2510, $L1725, $M$11:$M$2510, "&lt;"&amp;$M1725)+1+COUNTIFS($L$11:$L1725, $L1725, $M$11:$M1725, $M1725)-1)</f>
        <v/>
      </c>
      <c r="Q1725" s="97"/>
      <c r="R1725" s="57" t="str">
        <f t="array" ref="R1725">IF(OR($L1725="", $M1725=""), "", MIN(IF($L$11:$L$2510=$L1725, $M$11:$M$2510)))</f>
        <v/>
      </c>
      <c r="S1725" s="18" t="str">
        <f t="array" ref="S1725">IF(OR($L1725="", $M1725=""), "", AVERAGEIF($L$11:$L$2510, $L1725, $M$11:$M$2510))</f>
        <v/>
      </c>
      <c r="T1725" s="21" t="str">
        <f t="array" ref="T1725">IF(OR($L1725="", $M1725=""), "", MAX(IF($L$11:$L$2510=$L1725, $M$11:$M$2510)))</f>
        <v/>
      </c>
      <c r="U1725" s="97"/>
      <c r="W1725" s="26" t="str">
        <f t="shared" si="289"/>
        <v/>
      </c>
      <c r="X1725" s="26" t="str">
        <f t="shared" si="290"/>
        <v/>
      </c>
      <c r="Z1725" s="48" t="str">
        <f>IFERROR(INDEX('Standard Runs'!$E$11:$E$65, MATCH($L1725, 'Standard Runs'!$D$11:$D$65, 0)), "")</f>
        <v/>
      </c>
      <c r="AB1725" s="26" t="str">
        <f t="shared" si="291"/>
        <v/>
      </c>
      <c r="AC1725" s="26" t="str">
        <f t="shared" si="292"/>
        <v/>
      </c>
      <c r="AE1725" s="26" t="str">
        <f t="shared" si="293"/>
        <v/>
      </c>
      <c r="AG1725" s="26" t="str">
        <f>IF($D1725="", "", COUNTIF($D$11:$D$2510, "&gt;"&amp;$D1725)+1+COUNTIF($D$11:$D1725, $D1725)-1)</f>
        <v/>
      </c>
      <c r="AH1725" s="92" t="str">
        <f t="shared" si="294"/>
        <v/>
      </c>
      <c r="AJ1725" s="26" t="str">
        <f t="shared" si="295"/>
        <v/>
      </c>
      <c r="AK1725" s="26" t="str">
        <f t="shared" si="296"/>
        <v/>
      </c>
    </row>
    <row r="1726" spans="1:37" x14ac:dyDescent="0.25">
      <c r="A1726" s="97"/>
      <c r="B1726" s="26" t="str">
        <f t="shared" si="286"/>
        <v/>
      </c>
      <c r="C1726" s="97"/>
      <c r="D1726" s="123"/>
      <c r="E1726" s="124"/>
      <c r="F1726" s="125"/>
      <c r="G1726" s="97"/>
      <c r="H1726" s="24" t="str">
        <f>IF($E1726="", "", IFERROR(ROUND($E1726*INDEX('Intro &amp; Setup'!$BY$8:$BY$9, MATCH($E$8, 'Intro &amp; Setup'!$BX$8:$BX$9, 0)), 2), ""))</f>
        <v/>
      </c>
      <c r="I1726" s="18" t="str">
        <f>IF(OR($E1726="", $F1726=""), "", IF($E$8='Intro &amp; Setup'!$BX$9, $F1726/$E1726, IF($H$8='Intro &amp; Setup'!$BX$9, $F1726/$H1726, "")))</f>
        <v/>
      </c>
      <c r="J1726" s="21" t="str">
        <f>IF(OR($E1726="", $F1726=""), "", IF($E$8='Intro &amp; Setup'!$BX$8, $F1726/$E1726, IF($H$8='Intro &amp; Setup'!$BX$8, $F1726/$H1726, "")))</f>
        <v/>
      </c>
      <c r="K1726" s="97"/>
      <c r="L1726" s="42" t="str">
        <f t="array" ref="L1726">IF($W1726="", "", IFERROR(INDEX('Standard Runs'!$D$11:$D$65, MATCH(1, ('Standard Runs'!$F$11:$F$65&lt;=E1726)*('Standard Runs'!$G$11:$G$65&gt;=E1726), 0)), ""))</f>
        <v/>
      </c>
      <c r="M1726" s="45" t="str">
        <f t="shared" si="287"/>
        <v/>
      </c>
      <c r="N1726" s="97"/>
      <c r="O1726" s="52" t="str">
        <f t="shared" si="288"/>
        <v/>
      </c>
      <c r="P1726" s="53" t="str">
        <f>IF(OR($L1726="", $M1726=""), "", COUNTIFS($L$11:$L$2510, $L1726, $M$11:$M$2510, "&lt;"&amp;$M1726)+1+COUNTIFS($L$11:$L1726, $L1726, $M$11:$M1726, $M1726)-1)</f>
        <v/>
      </c>
      <c r="Q1726" s="97"/>
      <c r="R1726" s="57" t="str">
        <f t="array" ref="R1726">IF(OR($L1726="", $M1726=""), "", MIN(IF($L$11:$L$2510=$L1726, $M$11:$M$2510)))</f>
        <v/>
      </c>
      <c r="S1726" s="18" t="str">
        <f t="array" ref="S1726">IF(OR($L1726="", $M1726=""), "", AVERAGEIF($L$11:$L$2510, $L1726, $M$11:$M$2510))</f>
        <v/>
      </c>
      <c r="T1726" s="21" t="str">
        <f t="array" ref="T1726">IF(OR($L1726="", $M1726=""), "", MAX(IF($L$11:$L$2510=$L1726, $M$11:$M$2510)))</f>
        <v/>
      </c>
      <c r="U1726" s="97"/>
      <c r="W1726" s="26" t="str">
        <f t="shared" si="289"/>
        <v/>
      </c>
      <c r="X1726" s="26" t="str">
        <f t="shared" si="290"/>
        <v/>
      </c>
      <c r="Z1726" s="48" t="str">
        <f>IFERROR(INDEX('Standard Runs'!$E$11:$E$65, MATCH($L1726, 'Standard Runs'!$D$11:$D$65, 0)), "")</f>
        <v/>
      </c>
      <c r="AB1726" s="26" t="str">
        <f t="shared" si="291"/>
        <v/>
      </c>
      <c r="AC1726" s="26" t="str">
        <f t="shared" si="292"/>
        <v/>
      </c>
      <c r="AE1726" s="26" t="str">
        <f t="shared" si="293"/>
        <v/>
      </c>
      <c r="AG1726" s="26" t="str">
        <f>IF($D1726="", "", COUNTIF($D$11:$D$2510, "&gt;"&amp;$D1726)+1+COUNTIF($D$11:$D1726, $D1726)-1)</f>
        <v/>
      </c>
      <c r="AH1726" s="92" t="str">
        <f t="shared" si="294"/>
        <v/>
      </c>
      <c r="AJ1726" s="26" t="str">
        <f t="shared" si="295"/>
        <v/>
      </c>
      <c r="AK1726" s="26" t="str">
        <f t="shared" si="296"/>
        <v/>
      </c>
    </row>
    <row r="1727" spans="1:37" x14ac:dyDescent="0.25">
      <c r="A1727" s="97"/>
      <c r="B1727" s="26" t="str">
        <f t="shared" si="286"/>
        <v/>
      </c>
      <c r="C1727" s="97"/>
      <c r="D1727" s="123"/>
      <c r="E1727" s="124"/>
      <c r="F1727" s="125"/>
      <c r="G1727" s="97"/>
      <c r="H1727" s="24" t="str">
        <f>IF($E1727="", "", IFERROR(ROUND($E1727*INDEX('Intro &amp; Setup'!$BY$8:$BY$9, MATCH($E$8, 'Intro &amp; Setup'!$BX$8:$BX$9, 0)), 2), ""))</f>
        <v/>
      </c>
      <c r="I1727" s="18" t="str">
        <f>IF(OR($E1727="", $F1727=""), "", IF($E$8='Intro &amp; Setup'!$BX$9, $F1727/$E1727, IF($H$8='Intro &amp; Setup'!$BX$9, $F1727/$H1727, "")))</f>
        <v/>
      </c>
      <c r="J1727" s="21" t="str">
        <f>IF(OR($E1727="", $F1727=""), "", IF($E$8='Intro &amp; Setup'!$BX$8, $F1727/$E1727, IF($H$8='Intro &amp; Setup'!$BX$8, $F1727/$H1727, "")))</f>
        <v/>
      </c>
      <c r="K1727" s="97"/>
      <c r="L1727" s="42" t="str">
        <f t="array" ref="L1727">IF($W1727="", "", IFERROR(INDEX('Standard Runs'!$D$11:$D$65, MATCH(1, ('Standard Runs'!$F$11:$F$65&lt;=E1727)*('Standard Runs'!$G$11:$G$65&gt;=E1727), 0)), ""))</f>
        <v/>
      </c>
      <c r="M1727" s="45" t="str">
        <f t="shared" si="287"/>
        <v/>
      </c>
      <c r="N1727" s="97"/>
      <c r="O1727" s="52" t="str">
        <f t="shared" si="288"/>
        <v/>
      </c>
      <c r="P1727" s="53" t="str">
        <f>IF(OR($L1727="", $M1727=""), "", COUNTIFS($L$11:$L$2510, $L1727, $M$11:$M$2510, "&lt;"&amp;$M1727)+1+COUNTIFS($L$11:$L1727, $L1727, $M$11:$M1727, $M1727)-1)</f>
        <v/>
      </c>
      <c r="Q1727" s="97"/>
      <c r="R1727" s="57" t="str">
        <f t="array" ref="R1727">IF(OR($L1727="", $M1727=""), "", MIN(IF($L$11:$L$2510=$L1727, $M$11:$M$2510)))</f>
        <v/>
      </c>
      <c r="S1727" s="18" t="str">
        <f t="array" ref="S1727">IF(OR($L1727="", $M1727=""), "", AVERAGEIF($L$11:$L$2510, $L1727, $M$11:$M$2510))</f>
        <v/>
      </c>
      <c r="T1727" s="21" t="str">
        <f t="array" ref="T1727">IF(OR($L1727="", $M1727=""), "", MAX(IF($L$11:$L$2510=$L1727, $M$11:$M$2510)))</f>
        <v/>
      </c>
      <c r="U1727" s="97"/>
      <c r="W1727" s="26" t="str">
        <f t="shared" si="289"/>
        <v/>
      </c>
      <c r="X1727" s="26" t="str">
        <f t="shared" si="290"/>
        <v/>
      </c>
      <c r="Z1727" s="48" t="str">
        <f>IFERROR(INDEX('Standard Runs'!$E$11:$E$65, MATCH($L1727, 'Standard Runs'!$D$11:$D$65, 0)), "")</f>
        <v/>
      </c>
      <c r="AB1727" s="26" t="str">
        <f t="shared" si="291"/>
        <v/>
      </c>
      <c r="AC1727" s="26" t="str">
        <f t="shared" si="292"/>
        <v/>
      </c>
      <c r="AE1727" s="26" t="str">
        <f t="shared" si="293"/>
        <v/>
      </c>
      <c r="AG1727" s="26" t="str">
        <f>IF($D1727="", "", COUNTIF($D$11:$D$2510, "&gt;"&amp;$D1727)+1+COUNTIF($D$11:$D1727, $D1727)-1)</f>
        <v/>
      </c>
      <c r="AH1727" s="92" t="str">
        <f t="shared" si="294"/>
        <v/>
      </c>
      <c r="AJ1727" s="26" t="str">
        <f t="shared" si="295"/>
        <v/>
      </c>
      <c r="AK1727" s="26" t="str">
        <f t="shared" si="296"/>
        <v/>
      </c>
    </row>
    <row r="1728" spans="1:37" x14ac:dyDescent="0.25">
      <c r="A1728" s="97"/>
      <c r="B1728" s="26" t="str">
        <f t="shared" si="286"/>
        <v/>
      </c>
      <c r="C1728" s="97"/>
      <c r="D1728" s="123"/>
      <c r="E1728" s="124"/>
      <c r="F1728" s="125"/>
      <c r="G1728" s="97"/>
      <c r="H1728" s="24" t="str">
        <f>IF($E1728="", "", IFERROR(ROUND($E1728*INDEX('Intro &amp; Setup'!$BY$8:$BY$9, MATCH($E$8, 'Intro &amp; Setup'!$BX$8:$BX$9, 0)), 2), ""))</f>
        <v/>
      </c>
      <c r="I1728" s="18" t="str">
        <f>IF(OR($E1728="", $F1728=""), "", IF($E$8='Intro &amp; Setup'!$BX$9, $F1728/$E1728, IF($H$8='Intro &amp; Setup'!$BX$9, $F1728/$H1728, "")))</f>
        <v/>
      </c>
      <c r="J1728" s="21" t="str">
        <f>IF(OR($E1728="", $F1728=""), "", IF($E$8='Intro &amp; Setup'!$BX$8, $F1728/$E1728, IF($H$8='Intro &amp; Setup'!$BX$8, $F1728/$H1728, "")))</f>
        <v/>
      </c>
      <c r="K1728" s="97"/>
      <c r="L1728" s="42" t="str">
        <f t="array" ref="L1728">IF($W1728="", "", IFERROR(INDEX('Standard Runs'!$D$11:$D$65, MATCH(1, ('Standard Runs'!$F$11:$F$65&lt;=E1728)*('Standard Runs'!$G$11:$G$65&gt;=E1728), 0)), ""))</f>
        <v/>
      </c>
      <c r="M1728" s="45" t="str">
        <f t="shared" si="287"/>
        <v/>
      </c>
      <c r="N1728" s="97"/>
      <c r="O1728" s="52" t="str">
        <f t="shared" si="288"/>
        <v/>
      </c>
      <c r="P1728" s="53" t="str">
        <f>IF(OR($L1728="", $M1728=""), "", COUNTIFS($L$11:$L$2510, $L1728, $M$11:$M$2510, "&lt;"&amp;$M1728)+1+COUNTIFS($L$11:$L1728, $L1728, $M$11:$M1728, $M1728)-1)</f>
        <v/>
      </c>
      <c r="Q1728" s="97"/>
      <c r="R1728" s="57" t="str">
        <f t="array" ref="R1728">IF(OR($L1728="", $M1728=""), "", MIN(IF($L$11:$L$2510=$L1728, $M$11:$M$2510)))</f>
        <v/>
      </c>
      <c r="S1728" s="18" t="str">
        <f t="array" ref="S1728">IF(OR($L1728="", $M1728=""), "", AVERAGEIF($L$11:$L$2510, $L1728, $M$11:$M$2510))</f>
        <v/>
      </c>
      <c r="T1728" s="21" t="str">
        <f t="array" ref="T1728">IF(OR($L1728="", $M1728=""), "", MAX(IF($L$11:$L$2510=$L1728, $M$11:$M$2510)))</f>
        <v/>
      </c>
      <c r="U1728" s="97"/>
      <c r="W1728" s="26" t="str">
        <f t="shared" si="289"/>
        <v/>
      </c>
      <c r="X1728" s="26" t="str">
        <f t="shared" si="290"/>
        <v/>
      </c>
      <c r="Z1728" s="48" t="str">
        <f>IFERROR(INDEX('Standard Runs'!$E$11:$E$65, MATCH($L1728, 'Standard Runs'!$D$11:$D$65, 0)), "")</f>
        <v/>
      </c>
      <c r="AB1728" s="26" t="str">
        <f t="shared" si="291"/>
        <v/>
      </c>
      <c r="AC1728" s="26" t="str">
        <f t="shared" si="292"/>
        <v/>
      </c>
      <c r="AE1728" s="26" t="str">
        <f t="shared" si="293"/>
        <v/>
      </c>
      <c r="AG1728" s="26" t="str">
        <f>IF($D1728="", "", COUNTIF($D$11:$D$2510, "&gt;"&amp;$D1728)+1+COUNTIF($D$11:$D1728, $D1728)-1)</f>
        <v/>
      </c>
      <c r="AH1728" s="92" t="str">
        <f t="shared" si="294"/>
        <v/>
      </c>
      <c r="AJ1728" s="26" t="str">
        <f t="shared" si="295"/>
        <v/>
      </c>
      <c r="AK1728" s="26" t="str">
        <f t="shared" si="296"/>
        <v/>
      </c>
    </row>
    <row r="1729" spans="1:37" x14ac:dyDescent="0.25">
      <c r="A1729" s="97"/>
      <c r="B1729" s="26" t="str">
        <f t="shared" si="286"/>
        <v/>
      </c>
      <c r="C1729" s="97"/>
      <c r="D1729" s="123"/>
      <c r="E1729" s="124"/>
      <c r="F1729" s="125"/>
      <c r="G1729" s="97"/>
      <c r="H1729" s="24" t="str">
        <f>IF($E1729="", "", IFERROR(ROUND($E1729*INDEX('Intro &amp; Setup'!$BY$8:$BY$9, MATCH($E$8, 'Intro &amp; Setup'!$BX$8:$BX$9, 0)), 2), ""))</f>
        <v/>
      </c>
      <c r="I1729" s="18" t="str">
        <f>IF(OR($E1729="", $F1729=""), "", IF($E$8='Intro &amp; Setup'!$BX$9, $F1729/$E1729, IF($H$8='Intro &amp; Setup'!$BX$9, $F1729/$H1729, "")))</f>
        <v/>
      </c>
      <c r="J1729" s="21" t="str">
        <f>IF(OR($E1729="", $F1729=""), "", IF($E$8='Intro &amp; Setup'!$BX$8, $F1729/$E1729, IF($H$8='Intro &amp; Setup'!$BX$8, $F1729/$H1729, "")))</f>
        <v/>
      </c>
      <c r="K1729" s="97"/>
      <c r="L1729" s="42" t="str">
        <f t="array" ref="L1729">IF($W1729="", "", IFERROR(INDEX('Standard Runs'!$D$11:$D$65, MATCH(1, ('Standard Runs'!$F$11:$F$65&lt;=E1729)*('Standard Runs'!$G$11:$G$65&gt;=E1729), 0)), ""))</f>
        <v/>
      </c>
      <c r="M1729" s="45" t="str">
        <f t="shared" si="287"/>
        <v/>
      </c>
      <c r="N1729" s="97"/>
      <c r="O1729" s="52" t="str">
        <f t="shared" si="288"/>
        <v/>
      </c>
      <c r="P1729" s="53" t="str">
        <f>IF(OR($L1729="", $M1729=""), "", COUNTIFS($L$11:$L$2510, $L1729, $M$11:$M$2510, "&lt;"&amp;$M1729)+1+COUNTIFS($L$11:$L1729, $L1729, $M$11:$M1729, $M1729)-1)</f>
        <v/>
      </c>
      <c r="Q1729" s="97"/>
      <c r="R1729" s="57" t="str">
        <f t="array" ref="R1729">IF(OR($L1729="", $M1729=""), "", MIN(IF($L$11:$L$2510=$L1729, $M$11:$M$2510)))</f>
        <v/>
      </c>
      <c r="S1729" s="18" t="str">
        <f t="array" ref="S1729">IF(OR($L1729="", $M1729=""), "", AVERAGEIF($L$11:$L$2510, $L1729, $M$11:$M$2510))</f>
        <v/>
      </c>
      <c r="T1729" s="21" t="str">
        <f t="array" ref="T1729">IF(OR($L1729="", $M1729=""), "", MAX(IF($L$11:$L$2510=$L1729, $M$11:$M$2510)))</f>
        <v/>
      </c>
      <c r="U1729" s="97"/>
      <c r="W1729" s="26" t="str">
        <f t="shared" si="289"/>
        <v/>
      </c>
      <c r="X1729" s="26" t="str">
        <f t="shared" si="290"/>
        <v/>
      </c>
      <c r="Z1729" s="48" t="str">
        <f>IFERROR(INDEX('Standard Runs'!$E$11:$E$65, MATCH($L1729, 'Standard Runs'!$D$11:$D$65, 0)), "")</f>
        <v/>
      </c>
      <c r="AB1729" s="26" t="str">
        <f t="shared" si="291"/>
        <v/>
      </c>
      <c r="AC1729" s="26" t="str">
        <f t="shared" si="292"/>
        <v/>
      </c>
      <c r="AE1729" s="26" t="str">
        <f t="shared" si="293"/>
        <v/>
      </c>
      <c r="AG1729" s="26" t="str">
        <f>IF($D1729="", "", COUNTIF($D$11:$D$2510, "&gt;"&amp;$D1729)+1+COUNTIF($D$11:$D1729, $D1729)-1)</f>
        <v/>
      </c>
      <c r="AH1729" s="92" t="str">
        <f t="shared" si="294"/>
        <v/>
      </c>
      <c r="AJ1729" s="26" t="str">
        <f t="shared" si="295"/>
        <v/>
      </c>
      <c r="AK1729" s="26" t="str">
        <f t="shared" si="296"/>
        <v/>
      </c>
    </row>
    <row r="1730" spans="1:37" x14ac:dyDescent="0.25">
      <c r="A1730" s="97"/>
      <c r="B1730" s="26" t="str">
        <f t="shared" si="286"/>
        <v/>
      </c>
      <c r="C1730" s="97"/>
      <c r="D1730" s="123"/>
      <c r="E1730" s="124"/>
      <c r="F1730" s="125"/>
      <c r="G1730" s="97"/>
      <c r="H1730" s="24" t="str">
        <f>IF($E1730="", "", IFERROR(ROUND($E1730*INDEX('Intro &amp; Setup'!$BY$8:$BY$9, MATCH($E$8, 'Intro &amp; Setup'!$BX$8:$BX$9, 0)), 2), ""))</f>
        <v/>
      </c>
      <c r="I1730" s="18" t="str">
        <f>IF(OR($E1730="", $F1730=""), "", IF($E$8='Intro &amp; Setup'!$BX$9, $F1730/$E1730, IF($H$8='Intro &amp; Setup'!$BX$9, $F1730/$H1730, "")))</f>
        <v/>
      </c>
      <c r="J1730" s="21" t="str">
        <f>IF(OR($E1730="", $F1730=""), "", IF($E$8='Intro &amp; Setup'!$BX$8, $F1730/$E1730, IF($H$8='Intro &amp; Setup'!$BX$8, $F1730/$H1730, "")))</f>
        <v/>
      </c>
      <c r="K1730" s="97"/>
      <c r="L1730" s="42" t="str">
        <f t="array" ref="L1730">IF($W1730="", "", IFERROR(INDEX('Standard Runs'!$D$11:$D$65, MATCH(1, ('Standard Runs'!$F$11:$F$65&lt;=E1730)*('Standard Runs'!$G$11:$G$65&gt;=E1730), 0)), ""))</f>
        <v/>
      </c>
      <c r="M1730" s="45" t="str">
        <f t="shared" si="287"/>
        <v/>
      </c>
      <c r="N1730" s="97"/>
      <c r="O1730" s="52" t="str">
        <f t="shared" si="288"/>
        <v/>
      </c>
      <c r="P1730" s="53" t="str">
        <f>IF(OR($L1730="", $M1730=""), "", COUNTIFS($L$11:$L$2510, $L1730, $M$11:$M$2510, "&lt;"&amp;$M1730)+1+COUNTIFS($L$11:$L1730, $L1730, $M$11:$M1730, $M1730)-1)</f>
        <v/>
      </c>
      <c r="Q1730" s="97"/>
      <c r="R1730" s="57" t="str">
        <f t="array" ref="R1730">IF(OR($L1730="", $M1730=""), "", MIN(IF($L$11:$L$2510=$L1730, $M$11:$M$2510)))</f>
        <v/>
      </c>
      <c r="S1730" s="18" t="str">
        <f t="array" ref="S1730">IF(OR($L1730="", $M1730=""), "", AVERAGEIF($L$11:$L$2510, $L1730, $M$11:$M$2510))</f>
        <v/>
      </c>
      <c r="T1730" s="21" t="str">
        <f t="array" ref="T1730">IF(OR($L1730="", $M1730=""), "", MAX(IF($L$11:$L$2510=$L1730, $M$11:$M$2510)))</f>
        <v/>
      </c>
      <c r="U1730" s="97"/>
      <c r="W1730" s="26" t="str">
        <f t="shared" si="289"/>
        <v/>
      </c>
      <c r="X1730" s="26" t="str">
        <f t="shared" si="290"/>
        <v/>
      </c>
      <c r="Z1730" s="48" t="str">
        <f>IFERROR(INDEX('Standard Runs'!$E$11:$E$65, MATCH($L1730, 'Standard Runs'!$D$11:$D$65, 0)), "")</f>
        <v/>
      </c>
      <c r="AB1730" s="26" t="str">
        <f t="shared" si="291"/>
        <v/>
      </c>
      <c r="AC1730" s="26" t="str">
        <f t="shared" si="292"/>
        <v/>
      </c>
      <c r="AE1730" s="26" t="str">
        <f t="shared" si="293"/>
        <v/>
      </c>
      <c r="AG1730" s="26" t="str">
        <f>IF($D1730="", "", COUNTIF($D$11:$D$2510, "&gt;"&amp;$D1730)+1+COUNTIF($D$11:$D1730, $D1730)-1)</f>
        <v/>
      </c>
      <c r="AH1730" s="92" t="str">
        <f t="shared" si="294"/>
        <v/>
      </c>
      <c r="AJ1730" s="26" t="str">
        <f t="shared" si="295"/>
        <v/>
      </c>
      <c r="AK1730" s="26" t="str">
        <f t="shared" si="296"/>
        <v/>
      </c>
    </row>
    <row r="1731" spans="1:37" x14ac:dyDescent="0.25">
      <c r="A1731" s="97"/>
      <c r="B1731" s="26" t="str">
        <f t="shared" si="286"/>
        <v/>
      </c>
      <c r="C1731" s="97"/>
      <c r="D1731" s="123"/>
      <c r="E1731" s="124"/>
      <c r="F1731" s="125"/>
      <c r="G1731" s="97"/>
      <c r="H1731" s="24" t="str">
        <f>IF($E1731="", "", IFERROR(ROUND($E1731*INDEX('Intro &amp; Setup'!$BY$8:$BY$9, MATCH($E$8, 'Intro &amp; Setup'!$BX$8:$BX$9, 0)), 2), ""))</f>
        <v/>
      </c>
      <c r="I1731" s="18" t="str">
        <f>IF(OR($E1731="", $F1731=""), "", IF($E$8='Intro &amp; Setup'!$BX$9, $F1731/$E1731, IF($H$8='Intro &amp; Setup'!$BX$9, $F1731/$H1731, "")))</f>
        <v/>
      </c>
      <c r="J1731" s="21" t="str">
        <f>IF(OR($E1731="", $F1731=""), "", IF($E$8='Intro &amp; Setup'!$BX$8, $F1731/$E1731, IF($H$8='Intro &amp; Setup'!$BX$8, $F1731/$H1731, "")))</f>
        <v/>
      </c>
      <c r="K1731" s="97"/>
      <c r="L1731" s="42" t="str">
        <f t="array" ref="L1731">IF($W1731="", "", IFERROR(INDEX('Standard Runs'!$D$11:$D$65, MATCH(1, ('Standard Runs'!$F$11:$F$65&lt;=E1731)*('Standard Runs'!$G$11:$G$65&gt;=E1731), 0)), ""))</f>
        <v/>
      </c>
      <c r="M1731" s="45" t="str">
        <f t="shared" si="287"/>
        <v/>
      </c>
      <c r="N1731" s="97"/>
      <c r="O1731" s="52" t="str">
        <f t="shared" si="288"/>
        <v/>
      </c>
      <c r="P1731" s="53" t="str">
        <f>IF(OR($L1731="", $M1731=""), "", COUNTIFS($L$11:$L$2510, $L1731, $M$11:$M$2510, "&lt;"&amp;$M1731)+1+COUNTIFS($L$11:$L1731, $L1731, $M$11:$M1731, $M1731)-1)</f>
        <v/>
      </c>
      <c r="Q1731" s="97"/>
      <c r="R1731" s="57" t="str">
        <f t="array" ref="R1731">IF(OR($L1731="", $M1731=""), "", MIN(IF($L$11:$L$2510=$L1731, $M$11:$M$2510)))</f>
        <v/>
      </c>
      <c r="S1731" s="18" t="str">
        <f t="array" ref="S1731">IF(OR($L1731="", $M1731=""), "", AVERAGEIF($L$11:$L$2510, $L1731, $M$11:$M$2510))</f>
        <v/>
      </c>
      <c r="T1731" s="21" t="str">
        <f t="array" ref="T1731">IF(OR($L1731="", $M1731=""), "", MAX(IF($L$11:$L$2510=$L1731, $M$11:$M$2510)))</f>
        <v/>
      </c>
      <c r="U1731" s="97"/>
      <c r="W1731" s="26" t="str">
        <f t="shared" si="289"/>
        <v/>
      </c>
      <c r="X1731" s="26" t="str">
        <f t="shared" si="290"/>
        <v/>
      </c>
      <c r="Z1731" s="48" t="str">
        <f>IFERROR(INDEX('Standard Runs'!$E$11:$E$65, MATCH($L1731, 'Standard Runs'!$D$11:$D$65, 0)), "")</f>
        <v/>
      </c>
      <c r="AB1731" s="26" t="str">
        <f t="shared" si="291"/>
        <v/>
      </c>
      <c r="AC1731" s="26" t="str">
        <f t="shared" si="292"/>
        <v/>
      </c>
      <c r="AE1731" s="26" t="str">
        <f t="shared" si="293"/>
        <v/>
      </c>
      <c r="AG1731" s="26" t="str">
        <f>IF($D1731="", "", COUNTIF($D$11:$D$2510, "&gt;"&amp;$D1731)+1+COUNTIF($D$11:$D1731, $D1731)-1)</f>
        <v/>
      </c>
      <c r="AH1731" s="92" t="str">
        <f t="shared" si="294"/>
        <v/>
      </c>
      <c r="AJ1731" s="26" t="str">
        <f t="shared" si="295"/>
        <v/>
      </c>
      <c r="AK1731" s="26" t="str">
        <f t="shared" si="296"/>
        <v/>
      </c>
    </row>
    <row r="1732" spans="1:37" x14ac:dyDescent="0.25">
      <c r="A1732" s="97"/>
      <c r="B1732" s="26" t="str">
        <f t="shared" si="286"/>
        <v/>
      </c>
      <c r="C1732" s="97"/>
      <c r="D1732" s="123"/>
      <c r="E1732" s="124"/>
      <c r="F1732" s="125"/>
      <c r="G1732" s="97"/>
      <c r="H1732" s="24" t="str">
        <f>IF($E1732="", "", IFERROR(ROUND($E1732*INDEX('Intro &amp; Setup'!$BY$8:$BY$9, MATCH($E$8, 'Intro &amp; Setup'!$BX$8:$BX$9, 0)), 2), ""))</f>
        <v/>
      </c>
      <c r="I1732" s="18" t="str">
        <f>IF(OR($E1732="", $F1732=""), "", IF($E$8='Intro &amp; Setup'!$BX$9, $F1732/$E1732, IF($H$8='Intro &amp; Setup'!$BX$9, $F1732/$H1732, "")))</f>
        <v/>
      </c>
      <c r="J1732" s="21" t="str">
        <f>IF(OR($E1732="", $F1732=""), "", IF($E$8='Intro &amp; Setup'!$BX$8, $F1732/$E1732, IF($H$8='Intro &amp; Setup'!$BX$8, $F1732/$H1732, "")))</f>
        <v/>
      </c>
      <c r="K1732" s="97"/>
      <c r="L1732" s="42" t="str">
        <f t="array" ref="L1732">IF($W1732="", "", IFERROR(INDEX('Standard Runs'!$D$11:$D$65, MATCH(1, ('Standard Runs'!$F$11:$F$65&lt;=E1732)*('Standard Runs'!$G$11:$G$65&gt;=E1732), 0)), ""))</f>
        <v/>
      </c>
      <c r="M1732" s="45" t="str">
        <f t="shared" si="287"/>
        <v/>
      </c>
      <c r="N1732" s="97"/>
      <c r="O1732" s="52" t="str">
        <f t="shared" si="288"/>
        <v/>
      </c>
      <c r="P1732" s="53" t="str">
        <f>IF(OR($L1732="", $M1732=""), "", COUNTIFS($L$11:$L$2510, $L1732, $M$11:$M$2510, "&lt;"&amp;$M1732)+1+COUNTIFS($L$11:$L1732, $L1732, $M$11:$M1732, $M1732)-1)</f>
        <v/>
      </c>
      <c r="Q1732" s="97"/>
      <c r="R1732" s="57" t="str">
        <f t="array" ref="R1732">IF(OR($L1732="", $M1732=""), "", MIN(IF($L$11:$L$2510=$L1732, $M$11:$M$2510)))</f>
        <v/>
      </c>
      <c r="S1732" s="18" t="str">
        <f t="array" ref="S1732">IF(OR($L1732="", $M1732=""), "", AVERAGEIF($L$11:$L$2510, $L1732, $M$11:$M$2510))</f>
        <v/>
      </c>
      <c r="T1732" s="21" t="str">
        <f t="array" ref="T1732">IF(OR($L1732="", $M1732=""), "", MAX(IF($L$11:$L$2510=$L1732, $M$11:$M$2510)))</f>
        <v/>
      </c>
      <c r="U1732" s="97"/>
      <c r="W1732" s="26" t="str">
        <f t="shared" si="289"/>
        <v/>
      </c>
      <c r="X1732" s="26" t="str">
        <f t="shared" si="290"/>
        <v/>
      </c>
      <c r="Z1732" s="48" t="str">
        <f>IFERROR(INDEX('Standard Runs'!$E$11:$E$65, MATCH($L1732, 'Standard Runs'!$D$11:$D$65, 0)), "")</f>
        <v/>
      </c>
      <c r="AB1732" s="26" t="str">
        <f t="shared" si="291"/>
        <v/>
      </c>
      <c r="AC1732" s="26" t="str">
        <f t="shared" si="292"/>
        <v/>
      </c>
      <c r="AE1732" s="26" t="str">
        <f t="shared" si="293"/>
        <v/>
      </c>
      <c r="AG1732" s="26" t="str">
        <f>IF($D1732="", "", COUNTIF($D$11:$D$2510, "&gt;"&amp;$D1732)+1+COUNTIF($D$11:$D1732, $D1732)-1)</f>
        <v/>
      </c>
      <c r="AH1732" s="92" t="str">
        <f t="shared" si="294"/>
        <v/>
      </c>
      <c r="AJ1732" s="26" t="str">
        <f t="shared" si="295"/>
        <v/>
      </c>
      <c r="AK1732" s="26" t="str">
        <f t="shared" si="296"/>
        <v/>
      </c>
    </row>
    <row r="1733" spans="1:37" x14ac:dyDescent="0.25">
      <c r="A1733" s="97"/>
      <c r="B1733" s="26" t="str">
        <f t="shared" si="286"/>
        <v/>
      </c>
      <c r="C1733" s="97"/>
      <c r="D1733" s="123"/>
      <c r="E1733" s="124"/>
      <c r="F1733" s="125"/>
      <c r="G1733" s="97"/>
      <c r="H1733" s="24" t="str">
        <f>IF($E1733="", "", IFERROR(ROUND($E1733*INDEX('Intro &amp; Setup'!$BY$8:$BY$9, MATCH($E$8, 'Intro &amp; Setup'!$BX$8:$BX$9, 0)), 2), ""))</f>
        <v/>
      </c>
      <c r="I1733" s="18" t="str">
        <f>IF(OR($E1733="", $F1733=""), "", IF($E$8='Intro &amp; Setup'!$BX$9, $F1733/$E1733, IF($H$8='Intro &amp; Setup'!$BX$9, $F1733/$H1733, "")))</f>
        <v/>
      </c>
      <c r="J1733" s="21" t="str">
        <f>IF(OR($E1733="", $F1733=""), "", IF($E$8='Intro &amp; Setup'!$BX$8, $F1733/$E1733, IF($H$8='Intro &amp; Setup'!$BX$8, $F1733/$H1733, "")))</f>
        <v/>
      </c>
      <c r="K1733" s="97"/>
      <c r="L1733" s="42" t="str">
        <f t="array" ref="L1733">IF($W1733="", "", IFERROR(INDEX('Standard Runs'!$D$11:$D$65, MATCH(1, ('Standard Runs'!$F$11:$F$65&lt;=E1733)*('Standard Runs'!$G$11:$G$65&gt;=E1733), 0)), ""))</f>
        <v/>
      </c>
      <c r="M1733" s="45" t="str">
        <f t="shared" si="287"/>
        <v/>
      </c>
      <c r="N1733" s="97"/>
      <c r="O1733" s="52" t="str">
        <f t="shared" si="288"/>
        <v/>
      </c>
      <c r="P1733" s="53" t="str">
        <f>IF(OR($L1733="", $M1733=""), "", COUNTIFS($L$11:$L$2510, $L1733, $M$11:$M$2510, "&lt;"&amp;$M1733)+1+COUNTIFS($L$11:$L1733, $L1733, $M$11:$M1733, $M1733)-1)</f>
        <v/>
      </c>
      <c r="Q1733" s="97"/>
      <c r="R1733" s="57" t="str">
        <f t="array" ref="R1733">IF(OR($L1733="", $M1733=""), "", MIN(IF($L$11:$L$2510=$L1733, $M$11:$M$2510)))</f>
        <v/>
      </c>
      <c r="S1733" s="18" t="str">
        <f t="array" ref="S1733">IF(OR($L1733="", $M1733=""), "", AVERAGEIF($L$11:$L$2510, $L1733, $M$11:$M$2510))</f>
        <v/>
      </c>
      <c r="T1733" s="21" t="str">
        <f t="array" ref="T1733">IF(OR($L1733="", $M1733=""), "", MAX(IF($L$11:$L$2510=$L1733, $M$11:$M$2510)))</f>
        <v/>
      </c>
      <c r="U1733" s="97"/>
      <c r="W1733" s="26" t="str">
        <f t="shared" si="289"/>
        <v/>
      </c>
      <c r="X1733" s="26" t="str">
        <f t="shared" si="290"/>
        <v/>
      </c>
      <c r="Z1733" s="48" t="str">
        <f>IFERROR(INDEX('Standard Runs'!$E$11:$E$65, MATCH($L1733, 'Standard Runs'!$D$11:$D$65, 0)), "")</f>
        <v/>
      </c>
      <c r="AB1733" s="26" t="str">
        <f t="shared" si="291"/>
        <v/>
      </c>
      <c r="AC1733" s="26" t="str">
        <f t="shared" si="292"/>
        <v/>
      </c>
      <c r="AE1733" s="26" t="str">
        <f t="shared" si="293"/>
        <v/>
      </c>
      <c r="AG1733" s="26" t="str">
        <f>IF($D1733="", "", COUNTIF($D$11:$D$2510, "&gt;"&amp;$D1733)+1+COUNTIF($D$11:$D1733, $D1733)-1)</f>
        <v/>
      </c>
      <c r="AH1733" s="92" t="str">
        <f t="shared" si="294"/>
        <v/>
      </c>
      <c r="AJ1733" s="26" t="str">
        <f t="shared" si="295"/>
        <v/>
      </c>
      <c r="AK1733" s="26" t="str">
        <f t="shared" si="296"/>
        <v/>
      </c>
    </row>
    <row r="1734" spans="1:37" x14ac:dyDescent="0.25">
      <c r="A1734" s="97"/>
      <c r="B1734" s="26" t="str">
        <f t="shared" si="286"/>
        <v/>
      </c>
      <c r="C1734" s="97"/>
      <c r="D1734" s="123"/>
      <c r="E1734" s="124"/>
      <c r="F1734" s="125"/>
      <c r="G1734" s="97"/>
      <c r="H1734" s="24" t="str">
        <f>IF($E1734="", "", IFERROR(ROUND($E1734*INDEX('Intro &amp; Setup'!$BY$8:$BY$9, MATCH($E$8, 'Intro &amp; Setup'!$BX$8:$BX$9, 0)), 2), ""))</f>
        <v/>
      </c>
      <c r="I1734" s="18" t="str">
        <f>IF(OR($E1734="", $F1734=""), "", IF($E$8='Intro &amp; Setup'!$BX$9, $F1734/$E1734, IF($H$8='Intro &amp; Setup'!$BX$9, $F1734/$H1734, "")))</f>
        <v/>
      </c>
      <c r="J1734" s="21" t="str">
        <f>IF(OR($E1734="", $F1734=""), "", IF($E$8='Intro &amp; Setup'!$BX$8, $F1734/$E1734, IF($H$8='Intro &amp; Setup'!$BX$8, $F1734/$H1734, "")))</f>
        <v/>
      </c>
      <c r="K1734" s="97"/>
      <c r="L1734" s="42" t="str">
        <f t="array" ref="L1734">IF($W1734="", "", IFERROR(INDEX('Standard Runs'!$D$11:$D$65, MATCH(1, ('Standard Runs'!$F$11:$F$65&lt;=E1734)*('Standard Runs'!$G$11:$G$65&gt;=E1734), 0)), ""))</f>
        <v/>
      </c>
      <c r="M1734" s="45" t="str">
        <f t="shared" si="287"/>
        <v/>
      </c>
      <c r="N1734" s="97"/>
      <c r="O1734" s="52" t="str">
        <f t="shared" si="288"/>
        <v/>
      </c>
      <c r="P1734" s="53" t="str">
        <f>IF(OR($L1734="", $M1734=""), "", COUNTIFS($L$11:$L$2510, $L1734, $M$11:$M$2510, "&lt;"&amp;$M1734)+1+COUNTIFS($L$11:$L1734, $L1734, $M$11:$M1734, $M1734)-1)</f>
        <v/>
      </c>
      <c r="Q1734" s="97"/>
      <c r="R1734" s="57" t="str">
        <f t="array" ref="R1734">IF(OR($L1734="", $M1734=""), "", MIN(IF($L$11:$L$2510=$L1734, $M$11:$M$2510)))</f>
        <v/>
      </c>
      <c r="S1734" s="18" t="str">
        <f t="array" ref="S1734">IF(OR($L1734="", $M1734=""), "", AVERAGEIF($L$11:$L$2510, $L1734, $M$11:$M$2510))</f>
        <v/>
      </c>
      <c r="T1734" s="21" t="str">
        <f t="array" ref="T1734">IF(OR($L1734="", $M1734=""), "", MAX(IF($L$11:$L$2510=$L1734, $M$11:$M$2510)))</f>
        <v/>
      </c>
      <c r="U1734" s="97"/>
      <c r="W1734" s="26" t="str">
        <f t="shared" si="289"/>
        <v/>
      </c>
      <c r="X1734" s="26" t="str">
        <f t="shared" si="290"/>
        <v/>
      </c>
      <c r="Z1734" s="48" t="str">
        <f>IFERROR(INDEX('Standard Runs'!$E$11:$E$65, MATCH($L1734, 'Standard Runs'!$D$11:$D$65, 0)), "")</f>
        <v/>
      </c>
      <c r="AB1734" s="26" t="str">
        <f t="shared" si="291"/>
        <v/>
      </c>
      <c r="AC1734" s="26" t="str">
        <f t="shared" si="292"/>
        <v/>
      </c>
      <c r="AE1734" s="26" t="str">
        <f t="shared" si="293"/>
        <v/>
      </c>
      <c r="AG1734" s="26" t="str">
        <f>IF($D1734="", "", COUNTIF($D$11:$D$2510, "&gt;"&amp;$D1734)+1+COUNTIF($D$11:$D1734, $D1734)-1)</f>
        <v/>
      </c>
      <c r="AH1734" s="92" t="str">
        <f t="shared" si="294"/>
        <v/>
      </c>
      <c r="AJ1734" s="26" t="str">
        <f t="shared" si="295"/>
        <v/>
      </c>
      <c r="AK1734" s="26" t="str">
        <f t="shared" si="296"/>
        <v/>
      </c>
    </row>
    <row r="1735" spans="1:37" x14ac:dyDescent="0.25">
      <c r="A1735" s="97"/>
      <c r="B1735" s="26" t="str">
        <f t="shared" si="286"/>
        <v/>
      </c>
      <c r="C1735" s="97"/>
      <c r="D1735" s="123"/>
      <c r="E1735" s="124"/>
      <c r="F1735" s="125"/>
      <c r="G1735" s="97"/>
      <c r="H1735" s="24" t="str">
        <f>IF($E1735="", "", IFERROR(ROUND($E1735*INDEX('Intro &amp; Setup'!$BY$8:$BY$9, MATCH($E$8, 'Intro &amp; Setup'!$BX$8:$BX$9, 0)), 2), ""))</f>
        <v/>
      </c>
      <c r="I1735" s="18" t="str">
        <f>IF(OR($E1735="", $F1735=""), "", IF($E$8='Intro &amp; Setup'!$BX$9, $F1735/$E1735, IF($H$8='Intro &amp; Setup'!$BX$9, $F1735/$H1735, "")))</f>
        <v/>
      </c>
      <c r="J1735" s="21" t="str">
        <f>IF(OR($E1735="", $F1735=""), "", IF($E$8='Intro &amp; Setup'!$BX$8, $F1735/$E1735, IF($H$8='Intro &amp; Setup'!$BX$8, $F1735/$H1735, "")))</f>
        <v/>
      </c>
      <c r="K1735" s="97"/>
      <c r="L1735" s="42" t="str">
        <f t="array" ref="L1735">IF($W1735="", "", IFERROR(INDEX('Standard Runs'!$D$11:$D$65, MATCH(1, ('Standard Runs'!$F$11:$F$65&lt;=E1735)*('Standard Runs'!$G$11:$G$65&gt;=E1735), 0)), ""))</f>
        <v/>
      </c>
      <c r="M1735" s="45" t="str">
        <f t="shared" si="287"/>
        <v/>
      </c>
      <c r="N1735" s="97"/>
      <c r="O1735" s="52" t="str">
        <f t="shared" si="288"/>
        <v/>
      </c>
      <c r="P1735" s="53" t="str">
        <f>IF(OR($L1735="", $M1735=""), "", COUNTIFS($L$11:$L$2510, $L1735, $M$11:$M$2510, "&lt;"&amp;$M1735)+1+COUNTIFS($L$11:$L1735, $L1735, $M$11:$M1735, $M1735)-1)</f>
        <v/>
      </c>
      <c r="Q1735" s="97"/>
      <c r="R1735" s="57" t="str">
        <f t="array" ref="R1735">IF(OR($L1735="", $M1735=""), "", MIN(IF($L$11:$L$2510=$L1735, $M$11:$M$2510)))</f>
        <v/>
      </c>
      <c r="S1735" s="18" t="str">
        <f t="array" ref="S1735">IF(OR($L1735="", $M1735=""), "", AVERAGEIF($L$11:$L$2510, $L1735, $M$11:$M$2510))</f>
        <v/>
      </c>
      <c r="T1735" s="21" t="str">
        <f t="array" ref="T1735">IF(OR($L1735="", $M1735=""), "", MAX(IF($L$11:$L$2510=$L1735, $M$11:$M$2510)))</f>
        <v/>
      </c>
      <c r="U1735" s="97"/>
      <c r="W1735" s="26" t="str">
        <f t="shared" si="289"/>
        <v/>
      </c>
      <c r="X1735" s="26" t="str">
        <f t="shared" si="290"/>
        <v/>
      </c>
      <c r="Z1735" s="48" t="str">
        <f>IFERROR(INDEX('Standard Runs'!$E$11:$E$65, MATCH($L1735, 'Standard Runs'!$D$11:$D$65, 0)), "")</f>
        <v/>
      </c>
      <c r="AB1735" s="26" t="str">
        <f t="shared" si="291"/>
        <v/>
      </c>
      <c r="AC1735" s="26" t="str">
        <f t="shared" si="292"/>
        <v/>
      </c>
      <c r="AE1735" s="26" t="str">
        <f t="shared" si="293"/>
        <v/>
      </c>
      <c r="AG1735" s="26" t="str">
        <f>IF($D1735="", "", COUNTIF($D$11:$D$2510, "&gt;"&amp;$D1735)+1+COUNTIF($D$11:$D1735, $D1735)-1)</f>
        <v/>
      </c>
      <c r="AH1735" s="92" t="str">
        <f t="shared" si="294"/>
        <v/>
      </c>
      <c r="AJ1735" s="26" t="str">
        <f t="shared" si="295"/>
        <v/>
      </c>
      <c r="AK1735" s="26" t="str">
        <f t="shared" si="296"/>
        <v/>
      </c>
    </row>
    <row r="1736" spans="1:37" x14ac:dyDescent="0.25">
      <c r="A1736" s="97"/>
      <c r="B1736" s="26" t="str">
        <f t="shared" si="286"/>
        <v/>
      </c>
      <c r="C1736" s="97"/>
      <c r="D1736" s="123"/>
      <c r="E1736" s="124"/>
      <c r="F1736" s="125"/>
      <c r="G1736" s="97"/>
      <c r="H1736" s="24" t="str">
        <f>IF($E1736="", "", IFERROR(ROUND($E1736*INDEX('Intro &amp; Setup'!$BY$8:$BY$9, MATCH($E$8, 'Intro &amp; Setup'!$BX$8:$BX$9, 0)), 2), ""))</f>
        <v/>
      </c>
      <c r="I1736" s="18" t="str">
        <f>IF(OR($E1736="", $F1736=""), "", IF($E$8='Intro &amp; Setup'!$BX$9, $F1736/$E1736, IF($H$8='Intro &amp; Setup'!$BX$9, $F1736/$H1736, "")))</f>
        <v/>
      </c>
      <c r="J1736" s="21" t="str">
        <f>IF(OR($E1736="", $F1736=""), "", IF($E$8='Intro &amp; Setup'!$BX$8, $F1736/$E1736, IF($H$8='Intro &amp; Setup'!$BX$8, $F1736/$H1736, "")))</f>
        <v/>
      </c>
      <c r="K1736" s="97"/>
      <c r="L1736" s="42" t="str">
        <f t="array" ref="L1736">IF($W1736="", "", IFERROR(INDEX('Standard Runs'!$D$11:$D$65, MATCH(1, ('Standard Runs'!$F$11:$F$65&lt;=E1736)*('Standard Runs'!$G$11:$G$65&gt;=E1736), 0)), ""))</f>
        <v/>
      </c>
      <c r="M1736" s="45" t="str">
        <f t="shared" si="287"/>
        <v/>
      </c>
      <c r="N1736" s="97"/>
      <c r="O1736" s="52" t="str">
        <f t="shared" si="288"/>
        <v/>
      </c>
      <c r="P1736" s="53" t="str">
        <f>IF(OR($L1736="", $M1736=""), "", COUNTIFS($L$11:$L$2510, $L1736, $M$11:$M$2510, "&lt;"&amp;$M1736)+1+COUNTIFS($L$11:$L1736, $L1736, $M$11:$M1736, $M1736)-1)</f>
        <v/>
      </c>
      <c r="Q1736" s="97"/>
      <c r="R1736" s="57" t="str">
        <f t="array" ref="R1736">IF(OR($L1736="", $M1736=""), "", MIN(IF($L$11:$L$2510=$L1736, $M$11:$M$2510)))</f>
        <v/>
      </c>
      <c r="S1736" s="18" t="str">
        <f t="array" ref="S1736">IF(OR($L1736="", $M1736=""), "", AVERAGEIF($L$11:$L$2510, $L1736, $M$11:$M$2510))</f>
        <v/>
      </c>
      <c r="T1736" s="21" t="str">
        <f t="array" ref="T1736">IF(OR($L1736="", $M1736=""), "", MAX(IF($L$11:$L$2510=$L1736, $M$11:$M$2510)))</f>
        <v/>
      </c>
      <c r="U1736" s="97"/>
      <c r="W1736" s="26" t="str">
        <f t="shared" si="289"/>
        <v/>
      </c>
      <c r="X1736" s="26" t="str">
        <f t="shared" si="290"/>
        <v/>
      </c>
      <c r="Z1736" s="48" t="str">
        <f>IFERROR(INDEX('Standard Runs'!$E$11:$E$65, MATCH($L1736, 'Standard Runs'!$D$11:$D$65, 0)), "")</f>
        <v/>
      </c>
      <c r="AB1736" s="26" t="str">
        <f t="shared" si="291"/>
        <v/>
      </c>
      <c r="AC1736" s="26" t="str">
        <f t="shared" si="292"/>
        <v/>
      </c>
      <c r="AE1736" s="26" t="str">
        <f t="shared" si="293"/>
        <v/>
      </c>
      <c r="AG1736" s="26" t="str">
        <f>IF($D1736="", "", COUNTIF($D$11:$D$2510, "&gt;"&amp;$D1736)+1+COUNTIF($D$11:$D1736, $D1736)-1)</f>
        <v/>
      </c>
      <c r="AH1736" s="92" t="str">
        <f t="shared" si="294"/>
        <v/>
      </c>
      <c r="AJ1736" s="26" t="str">
        <f t="shared" si="295"/>
        <v/>
      </c>
      <c r="AK1736" s="26" t="str">
        <f t="shared" si="296"/>
        <v/>
      </c>
    </row>
    <row r="1737" spans="1:37" x14ac:dyDescent="0.25">
      <c r="A1737" s="97"/>
      <c r="B1737" s="26" t="str">
        <f t="shared" si="286"/>
        <v/>
      </c>
      <c r="C1737" s="97"/>
      <c r="D1737" s="123"/>
      <c r="E1737" s="124"/>
      <c r="F1737" s="125"/>
      <c r="G1737" s="97"/>
      <c r="H1737" s="24" t="str">
        <f>IF($E1737="", "", IFERROR(ROUND($E1737*INDEX('Intro &amp; Setup'!$BY$8:$BY$9, MATCH($E$8, 'Intro &amp; Setup'!$BX$8:$BX$9, 0)), 2), ""))</f>
        <v/>
      </c>
      <c r="I1737" s="18" t="str">
        <f>IF(OR($E1737="", $F1737=""), "", IF($E$8='Intro &amp; Setup'!$BX$9, $F1737/$E1737, IF($H$8='Intro &amp; Setup'!$BX$9, $F1737/$H1737, "")))</f>
        <v/>
      </c>
      <c r="J1737" s="21" t="str">
        <f>IF(OR($E1737="", $F1737=""), "", IF($E$8='Intro &amp; Setup'!$BX$8, $F1737/$E1737, IF($H$8='Intro &amp; Setup'!$BX$8, $F1737/$H1737, "")))</f>
        <v/>
      </c>
      <c r="K1737" s="97"/>
      <c r="L1737" s="42" t="str">
        <f t="array" ref="L1737">IF($W1737="", "", IFERROR(INDEX('Standard Runs'!$D$11:$D$65, MATCH(1, ('Standard Runs'!$F$11:$F$65&lt;=E1737)*('Standard Runs'!$G$11:$G$65&gt;=E1737), 0)), ""))</f>
        <v/>
      </c>
      <c r="M1737" s="45" t="str">
        <f t="shared" si="287"/>
        <v/>
      </c>
      <c r="N1737" s="97"/>
      <c r="O1737" s="52" t="str">
        <f t="shared" si="288"/>
        <v/>
      </c>
      <c r="P1737" s="53" t="str">
        <f>IF(OR($L1737="", $M1737=""), "", COUNTIFS($L$11:$L$2510, $L1737, $M$11:$M$2510, "&lt;"&amp;$M1737)+1+COUNTIFS($L$11:$L1737, $L1737, $M$11:$M1737, $M1737)-1)</f>
        <v/>
      </c>
      <c r="Q1737" s="97"/>
      <c r="R1737" s="57" t="str">
        <f t="array" ref="R1737">IF(OR($L1737="", $M1737=""), "", MIN(IF($L$11:$L$2510=$L1737, $M$11:$M$2510)))</f>
        <v/>
      </c>
      <c r="S1737" s="18" t="str">
        <f t="array" ref="S1737">IF(OR($L1737="", $M1737=""), "", AVERAGEIF($L$11:$L$2510, $L1737, $M$11:$M$2510))</f>
        <v/>
      </c>
      <c r="T1737" s="21" t="str">
        <f t="array" ref="T1737">IF(OR($L1737="", $M1737=""), "", MAX(IF($L$11:$L$2510=$L1737, $M$11:$M$2510)))</f>
        <v/>
      </c>
      <c r="U1737" s="97"/>
      <c r="W1737" s="26" t="str">
        <f t="shared" si="289"/>
        <v/>
      </c>
      <c r="X1737" s="26" t="str">
        <f t="shared" si="290"/>
        <v/>
      </c>
      <c r="Z1737" s="48" t="str">
        <f>IFERROR(INDEX('Standard Runs'!$E$11:$E$65, MATCH($L1737, 'Standard Runs'!$D$11:$D$65, 0)), "")</f>
        <v/>
      </c>
      <c r="AB1737" s="26" t="str">
        <f t="shared" si="291"/>
        <v/>
      </c>
      <c r="AC1737" s="26" t="str">
        <f t="shared" si="292"/>
        <v/>
      </c>
      <c r="AE1737" s="26" t="str">
        <f t="shared" si="293"/>
        <v/>
      </c>
      <c r="AG1737" s="26" t="str">
        <f>IF($D1737="", "", COUNTIF($D$11:$D$2510, "&gt;"&amp;$D1737)+1+COUNTIF($D$11:$D1737, $D1737)-1)</f>
        <v/>
      </c>
      <c r="AH1737" s="92" t="str">
        <f t="shared" si="294"/>
        <v/>
      </c>
      <c r="AJ1737" s="26" t="str">
        <f t="shared" si="295"/>
        <v/>
      </c>
      <c r="AK1737" s="26" t="str">
        <f t="shared" si="296"/>
        <v/>
      </c>
    </row>
    <row r="1738" spans="1:37" x14ac:dyDescent="0.25">
      <c r="A1738" s="97"/>
      <c r="B1738" s="26" t="str">
        <f t="shared" si="286"/>
        <v/>
      </c>
      <c r="C1738" s="97"/>
      <c r="D1738" s="123"/>
      <c r="E1738" s="124"/>
      <c r="F1738" s="125"/>
      <c r="G1738" s="97"/>
      <c r="H1738" s="24" t="str">
        <f>IF($E1738="", "", IFERROR(ROUND($E1738*INDEX('Intro &amp; Setup'!$BY$8:$BY$9, MATCH($E$8, 'Intro &amp; Setup'!$BX$8:$BX$9, 0)), 2), ""))</f>
        <v/>
      </c>
      <c r="I1738" s="18" t="str">
        <f>IF(OR($E1738="", $F1738=""), "", IF($E$8='Intro &amp; Setup'!$BX$9, $F1738/$E1738, IF($H$8='Intro &amp; Setup'!$BX$9, $F1738/$H1738, "")))</f>
        <v/>
      </c>
      <c r="J1738" s="21" t="str">
        <f>IF(OR($E1738="", $F1738=""), "", IF($E$8='Intro &amp; Setup'!$BX$8, $F1738/$E1738, IF($H$8='Intro &amp; Setup'!$BX$8, $F1738/$H1738, "")))</f>
        <v/>
      </c>
      <c r="K1738" s="97"/>
      <c r="L1738" s="42" t="str">
        <f t="array" ref="L1738">IF($W1738="", "", IFERROR(INDEX('Standard Runs'!$D$11:$D$65, MATCH(1, ('Standard Runs'!$F$11:$F$65&lt;=E1738)*('Standard Runs'!$G$11:$G$65&gt;=E1738), 0)), ""))</f>
        <v/>
      </c>
      <c r="M1738" s="45" t="str">
        <f t="shared" si="287"/>
        <v/>
      </c>
      <c r="N1738" s="97"/>
      <c r="O1738" s="52" t="str">
        <f t="shared" si="288"/>
        <v/>
      </c>
      <c r="P1738" s="53" t="str">
        <f>IF(OR($L1738="", $M1738=""), "", COUNTIFS($L$11:$L$2510, $L1738, $M$11:$M$2510, "&lt;"&amp;$M1738)+1+COUNTIFS($L$11:$L1738, $L1738, $M$11:$M1738, $M1738)-1)</f>
        <v/>
      </c>
      <c r="Q1738" s="97"/>
      <c r="R1738" s="57" t="str">
        <f t="array" ref="R1738">IF(OR($L1738="", $M1738=""), "", MIN(IF($L$11:$L$2510=$L1738, $M$11:$M$2510)))</f>
        <v/>
      </c>
      <c r="S1738" s="18" t="str">
        <f t="array" ref="S1738">IF(OR($L1738="", $M1738=""), "", AVERAGEIF($L$11:$L$2510, $L1738, $M$11:$M$2510))</f>
        <v/>
      </c>
      <c r="T1738" s="21" t="str">
        <f t="array" ref="T1738">IF(OR($L1738="", $M1738=""), "", MAX(IF($L$11:$L$2510=$L1738, $M$11:$M$2510)))</f>
        <v/>
      </c>
      <c r="U1738" s="97"/>
      <c r="W1738" s="26" t="str">
        <f t="shared" si="289"/>
        <v/>
      </c>
      <c r="X1738" s="26" t="str">
        <f t="shared" si="290"/>
        <v/>
      </c>
      <c r="Z1738" s="48" t="str">
        <f>IFERROR(INDEX('Standard Runs'!$E$11:$E$65, MATCH($L1738, 'Standard Runs'!$D$11:$D$65, 0)), "")</f>
        <v/>
      </c>
      <c r="AB1738" s="26" t="str">
        <f t="shared" si="291"/>
        <v/>
      </c>
      <c r="AC1738" s="26" t="str">
        <f t="shared" si="292"/>
        <v/>
      </c>
      <c r="AE1738" s="26" t="str">
        <f t="shared" si="293"/>
        <v/>
      </c>
      <c r="AG1738" s="26" t="str">
        <f>IF($D1738="", "", COUNTIF($D$11:$D$2510, "&gt;"&amp;$D1738)+1+COUNTIF($D$11:$D1738, $D1738)-1)</f>
        <v/>
      </c>
      <c r="AH1738" s="92" t="str">
        <f t="shared" si="294"/>
        <v/>
      </c>
      <c r="AJ1738" s="26" t="str">
        <f t="shared" si="295"/>
        <v/>
      </c>
      <c r="AK1738" s="26" t="str">
        <f t="shared" si="296"/>
        <v/>
      </c>
    </row>
    <row r="1739" spans="1:37" x14ac:dyDescent="0.25">
      <c r="A1739" s="97"/>
      <c r="B1739" s="26" t="str">
        <f t="shared" si="286"/>
        <v/>
      </c>
      <c r="C1739" s="97"/>
      <c r="D1739" s="123"/>
      <c r="E1739" s="124"/>
      <c r="F1739" s="125"/>
      <c r="G1739" s="97"/>
      <c r="H1739" s="24" t="str">
        <f>IF($E1739="", "", IFERROR(ROUND($E1739*INDEX('Intro &amp; Setup'!$BY$8:$BY$9, MATCH($E$8, 'Intro &amp; Setup'!$BX$8:$BX$9, 0)), 2), ""))</f>
        <v/>
      </c>
      <c r="I1739" s="18" t="str">
        <f>IF(OR($E1739="", $F1739=""), "", IF($E$8='Intro &amp; Setup'!$BX$9, $F1739/$E1739, IF($H$8='Intro &amp; Setup'!$BX$9, $F1739/$H1739, "")))</f>
        <v/>
      </c>
      <c r="J1739" s="21" t="str">
        <f>IF(OR($E1739="", $F1739=""), "", IF($E$8='Intro &amp; Setup'!$BX$8, $F1739/$E1739, IF($H$8='Intro &amp; Setup'!$BX$8, $F1739/$H1739, "")))</f>
        <v/>
      </c>
      <c r="K1739" s="97"/>
      <c r="L1739" s="42" t="str">
        <f t="array" ref="L1739">IF($W1739="", "", IFERROR(INDEX('Standard Runs'!$D$11:$D$65, MATCH(1, ('Standard Runs'!$F$11:$F$65&lt;=E1739)*('Standard Runs'!$G$11:$G$65&gt;=E1739), 0)), ""))</f>
        <v/>
      </c>
      <c r="M1739" s="45" t="str">
        <f t="shared" si="287"/>
        <v/>
      </c>
      <c r="N1739" s="97"/>
      <c r="O1739" s="52" t="str">
        <f t="shared" si="288"/>
        <v/>
      </c>
      <c r="P1739" s="53" t="str">
        <f>IF(OR($L1739="", $M1739=""), "", COUNTIFS($L$11:$L$2510, $L1739, $M$11:$M$2510, "&lt;"&amp;$M1739)+1+COUNTIFS($L$11:$L1739, $L1739, $M$11:$M1739, $M1739)-1)</f>
        <v/>
      </c>
      <c r="Q1739" s="97"/>
      <c r="R1739" s="57" t="str">
        <f t="array" ref="R1739">IF(OR($L1739="", $M1739=""), "", MIN(IF($L$11:$L$2510=$L1739, $M$11:$M$2510)))</f>
        <v/>
      </c>
      <c r="S1739" s="18" t="str">
        <f t="array" ref="S1739">IF(OR($L1739="", $M1739=""), "", AVERAGEIF($L$11:$L$2510, $L1739, $M$11:$M$2510))</f>
        <v/>
      </c>
      <c r="T1739" s="21" t="str">
        <f t="array" ref="T1739">IF(OR($L1739="", $M1739=""), "", MAX(IF($L$11:$L$2510=$L1739, $M$11:$M$2510)))</f>
        <v/>
      </c>
      <c r="U1739" s="97"/>
      <c r="W1739" s="26" t="str">
        <f t="shared" si="289"/>
        <v/>
      </c>
      <c r="X1739" s="26" t="str">
        <f t="shared" si="290"/>
        <v/>
      </c>
      <c r="Z1739" s="48" t="str">
        <f>IFERROR(INDEX('Standard Runs'!$E$11:$E$65, MATCH($L1739, 'Standard Runs'!$D$11:$D$65, 0)), "")</f>
        <v/>
      </c>
      <c r="AB1739" s="26" t="str">
        <f t="shared" si="291"/>
        <v/>
      </c>
      <c r="AC1739" s="26" t="str">
        <f t="shared" si="292"/>
        <v/>
      </c>
      <c r="AE1739" s="26" t="str">
        <f t="shared" si="293"/>
        <v/>
      </c>
      <c r="AG1739" s="26" t="str">
        <f>IF($D1739="", "", COUNTIF($D$11:$D$2510, "&gt;"&amp;$D1739)+1+COUNTIF($D$11:$D1739, $D1739)-1)</f>
        <v/>
      </c>
      <c r="AH1739" s="92" t="str">
        <f t="shared" si="294"/>
        <v/>
      </c>
      <c r="AJ1739" s="26" t="str">
        <f t="shared" si="295"/>
        <v/>
      </c>
      <c r="AK1739" s="26" t="str">
        <f t="shared" si="296"/>
        <v/>
      </c>
    </row>
    <row r="1740" spans="1:37" x14ac:dyDescent="0.25">
      <c r="A1740" s="97"/>
      <c r="B1740" s="26" t="str">
        <f t="shared" ref="B1740:B1803" si="297">IF($P1740="", "", IFERROR(INDEX($X$3:$X$5, MATCH($P1740, $Y$3:$Y$5, 0)), ""))</f>
        <v/>
      </c>
      <c r="C1740" s="97"/>
      <c r="D1740" s="123"/>
      <c r="E1740" s="124"/>
      <c r="F1740" s="125"/>
      <c r="G1740" s="97"/>
      <c r="H1740" s="24" t="str">
        <f>IF($E1740="", "", IFERROR(ROUND($E1740*INDEX('Intro &amp; Setup'!$BY$8:$BY$9, MATCH($E$8, 'Intro &amp; Setup'!$BX$8:$BX$9, 0)), 2), ""))</f>
        <v/>
      </c>
      <c r="I1740" s="18" t="str">
        <f>IF(OR($E1740="", $F1740=""), "", IF($E$8='Intro &amp; Setup'!$BX$9, $F1740/$E1740, IF($H$8='Intro &amp; Setup'!$BX$9, $F1740/$H1740, "")))</f>
        <v/>
      </c>
      <c r="J1740" s="21" t="str">
        <f>IF(OR($E1740="", $F1740=""), "", IF($E$8='Intro &amp; Setup'!$BX$8, $F1740/$E1740, IF($H$8='Intro &amp; Setup'!$BX$8, $F1740/$H1740, "")))</f>
        <v/>
      </c>
      <c r="K1740" s="97"/>
      <c r="L1740" s="42" t="str">
        <f t="array" ref="L1740">IF($W1740="", "", IFERROR(INDEX('Standard Runs'!$D$11:$D$65, MATCH(1, ('Standard Runs'!$F$11:$F$65&lt;=E1740)*('Standard Runs'!$G$11:$G$65&gt;=E1740), 0)), ""))</f>
        <v/>
      </c>
      <c r="M1740" s="45" t="str">
        <f t="shared" ref="M1740:M1803" si="298">IFERROR($F1740/$E1740*$Z1740, "")</f>
        <v/>
      </c>
      <c r="N1740" s="97"/>
      <c r="O1740" s="52" t="str">
        <f t="shared" ref="O1740:O1803" si="299">IF($L1740="", "", COUNTIF($L$11:$L$2510, $L1740))</f>
        <v/>
      </c>
      <c r="P1740" s="53" t="str">
        <f>IF(OR($L1740="", $M1740=""), "", COUNTIFS($L$11:$L$2510, $L1740, $M$11:$M$2510, "&lt;"&amp;$M1740)+1+COUNTIFS($L$11:$L1740, $L1740, $M$11:$M1740, $M1740)-1)</f>
        <v/>
      </c>
      <c r="Q1740" s="97"/>
      <c r="R1740" s="57" t="str">
        <f t="array" ref="R1740">IF(OR($L1740="", $M1740=""), "", MIN(IF($L$11:$L$2510=$L1740, $M$11:$M$2510)))</f>
        <v/>
      </c>
      <c r="S1740" s="18" t="str">
        <f t="array" ref="S1740">IF(OR($L1740="", $M1740=""), "", AVERAGEIF($L$11:$L$2510, $L1740, $M$11:$M$2510))</f>
        <v/>
      </c>
      <c r="T1740" s="21" t="str">
        <f t="array" ref="T1740">IF(OR($L1740="", $M1740=""), "", MAX(IF($L$11:$L$2510=$L1740, $M$11:$M$2510)))</f>
        <v/>
      </c>
      <c r="U1740" s="97"/>
      <c r="W1740" s="26" t="str">
        <f t="shared" ref="W1740:W1803" si="300">IF(AND($D1740="", $E1740="", $F1740=""), "", "X")</f>
        <v/>
      </c>
      <c r="X1740" s="26" t="str">
        <f t="shared" ref="X1740:X1803" si="301">IF($W1740="", "", IF($L1740="", "X", ""))</f>
        <v/>
      </c>
      <c r="Z1740" s="48" t="str">
        <f>IFERROR(INDEX('Standard Runs'!$E$11:$E$65, MATCH($L1740, 'Standard Runs'!$D$11:$D$65, 0)), "")</f>
        <v/>
      </c>
      <c r="AB1740" s="26" t="str">
        <f t="shared" ref="AB1740:AB1803" si="302">IF($B1740="", "", _xlfn.CONCAT($L1740, " - ", $P1740))</f>
        <v/>
      </c>
      <c r="AC1740" s="26" t="str">
        <f t="shared" ref="AC1740:AC1803" si="303">IF(COUNTIF($D1740:$F1740, "")=0, "X", "")</f>
        <v/>
      </c>
      <c r="AE1740" s="26" t="str">
        <f t="shared" ref="AE1740:AE1803" si="304">IF($P1740="", "", IF($P1740=1, _xlfn.CONCAT($L1740, " - ", $AE$7), IF($P1740=$O1740, _xlfn.CONCAT($L1740, " - ", $AE$8), "")))</f>
        <v/>
      </c>
      <c r="AG1740" s="26" t="str">
        <f>IF($D1740="", "", COUNTIF($D$11:$D$2510, "&gt;"&amp;$D1740)+1+COUNTIF($D$11:$D1740, $D1740)-1)</f>
        <v/>
      </c>
      <c r="AH1740" s="92" t="str">
        <f t="shared" ref="AH1740:AH1803" si="305">IF(OR($M1740="", $Z1740=""), "", $M1740/$Z1740)</f>
        <v/>
      </c>
      <c r="AJ1740" s="26" t="str">
        <f t="shared" ref="AJ1740:AJ1803" si="306">IF(OR($AJ$8="", $AG1740=""), "", IF($AJ$8=$L1740, $AG1740, ""))</f>
        <v/>
      </c>
      <c r="AK1740" s="26" t="str">
        <f t="shared" ref="AK1740:AK1803" si="307">IF($AJ1740="", "", COUNTIF($AJ$11:$AJ$2510, "&lt;"&amp;$AJ1740)+1)</f>
        <v/>
      </c>
    </row>
    <row r="1741" spans="1:37" x14ac:dyDescent="0.25">
      <c r="A1741" s="97"/>
      <c r="B1741" s="26" t="str">
        <f t="shared" si="297"/>
        <v/>
      </c>
      <c r="C1741" s="97"/>
      <c r="D1741" s="123"/>
      <c r="E1741" s="124"/>
      <c r="F1741" s="125"/>
      <c r="G1741" s="97"/>
      <c r="H1741" s="24" t="str">
        <f>IF($E1741="", "", IFERROR(ROUND($E1741*INDEX('Intro &amp; Setup'!$BY$8:$BY$9, MATCH($E$8, 'Intro &amp; Setup'!$BX$8:$BX$9, 0)), 2), ""))</f>
        <v/>
      </c>
      <c r="I1741" s="18" t="str">
        <f>IF(OR($E1741="", $F1741=""), "", IF($E$8='Intro &amp; Setup'!$BX$9, $F1741/$E1741, IF($H$8='Intro &amp; Setup'!$BX$9, $F1741/$H1741, "")))</f>
        <v/>
      </c>
      <c r="J1741" s="21" t="str">
        <f>IF(OR($E1741="", $F1741=""), "", IF($E$8='Intro &amp; Setup'!$BX$8, $F1741/$E1741, IF($H$8='Intro &amp; Setup'!$BX$8, $F1741/$H1741, "")))</f>
        <v/>
      </c>
      <c r="K1741" s="97"/>
      <c r="L1741" s="42" t="str">
        <f t="array" ref="L1741">IF($W1741="", "", IFERROR(INDEX('Standard Runs'!$D$11:$D$65, MATCH(1, ('Standard Runs'!$F$11:$F$65&lt;=E1741)*('Standard Runs'!$G$11:$G$65&gt;=E1741), 0)), ""))</f>
        <v/>
      </c>
      <c r="M1741" s="45" t="str">
        <f t="shared" si="298"/>
        <v/>
      </c>
      <c r="N1741" s="97"/>
      <c r="O1741" s="52" t="str">
        <f t="shared" si="299"/>
        <v/>
      </c>
      <c r="P1741" s="53" t="str">
        <f>IF(OR($L1741="", $M1741=""), "", COUNTIFS($L$11:$L$2510, $L1741, $M$11:$M$2510, "&lt;"&amp;$M1741)+1+COUNTIFS($L$11:$L1741, $L1741, $M$11:$M1741, $M1741)-1)</f>
        <v/>
      </c>
      <c r="Q1741" s="97"/>
      <c r="R1741" s="57" t="str">
        <f t="array" ref="R1741">IF(OR($L1741="", $M1741=""), "", MIN(IF($L$11:$L$2510=$L1741, $M$11:$M$2510)))</f>
        <v/>
      </c>
      <c r="S1741" s="18" t="str">
        <f t="array" ref="S1741">IF(OR($L1741="", $M1741=""), "", AVERAGEIF($L$11:$L$2510, $L1741, $M$11:$M$2510))</f>
        <v/>
      </c>
      <c r="T1741" s="21" t="str">
        <f t="array" ref="T1741">IF(OR($L1741="", $M1741=""), "", MAX(IF($L$11:$L$2510=$L1741, $M$11:$M$2510)))</f>
        <v/>
      </c>
      <c r="U1741" s="97"/>
      <c r="W1741" s="26" t="str">
        <f t="shared" si="300"/>
        <v/>
      </c>
      <c r="X1741" s="26" t="str">
        <f t="shared" si="301"/>
        <v/>
      </c>
      <c r="Z1741" s="48" t="str">
        <f>IFERROR(INDEX('Standard Runs'!$E$11:$E$65, MATCH($L1741, 'Standard Runs'!$D$11:$D$65, 0)), "")</f>
        <v/>
      </c>
      <c r="AB1741" s="26" t="str">
        <f t="shared" si="302"/>
        <v/>
      </c>
      <c r="AC1741" s="26" t="str">
        <f t="shared" si="303"/>
        <v/>
      </c>
      <c r="AE1741" s="26" t="str">
        <f t="shared" si="304"/>
        <v/>
      </c>
      <c r="AG1741" s="26" t="str">
        <f>IF($D1741="", "", COUNTIF($D$11:$D$2510, "&gt;"&amp;$D1741)+1+COUNTIF($D$11:$D1741, $D1741)-1)</f>
        <v/>
      </c>
      <c r="AH1741" s="92" t="str">
        <f t="shared" si="305"/>
        <v/>
      </c>
      <c r="AJ1741" s="26" t="str">
        <f t="shared" si="306"/>
        <v/>
      </c>
      <c r="AK1741" s="26" t="str">
        <f t="shared" si="307"/>
        <v/>
      </c>
    </row>
    <row r="1742" spans="1:37" x14ac:dyDescent="0.25">
      <c r="A1742" s="97"/>
      <c r="B1742" s="26" t="str">
        <f t="shared" si="297"/>
        <v/>
      </c>
      <c r="C1742" s="97"/>
      <c r="D1742" s="123"/>
      <c r="E1742" s="124"/>
      <c r="F1742" s="125"/>
      <c r="G1742" s="97"/>
      <c r="H1742" s="24" t="str">
        <f>IF($E1742="", "", IFERROR(ROUND($E1742*INDEX('Intro &amp; Setup'!$BY$8:$BY$9, MATCH($E$8, 'Intro &amp; Setup'!$BX$8:$BX$9, 0)), 2), ""))</f>
        <v/>
      </c>
      <c r="I1742" s="18" t="str">
        <f>IF(OR($E1742="", $F1742=""), "", IF($E$8='Intro &amp; Setup'!$BX$9, $F1742/$E1742, IF($H$8='Intro &amp; Setup'!$BX$9, $F1742/$H1742, "")))</f>
        <v/>
      </c>
      <c r="J1742" s="21" t="str">
        <f>IF(OR($E1742="", $F1742=""), "", IF($E$8='Intro &amp; Setup'!$BX$8, $F1742/$E1742, IF($H$8='Intro &amp; Setup'!$BX$8, $F1742/$H1742, "")))</f>
        <v/>
      </c>
      <c r="K1742" s="97"/>
      <c r="L1742" s="42" t="str">
        <f t="array" ref="L1742">IF($W1742="", "", IFERROR(INDEX('Standard Runs'!$D$11:$D$65, MATCH(1, ('Standard Runs'!$F$11:$F$65&lt;=E1742)*('Standard Runs'!$G$11:$G$65&gt;=E1742), 0)), ""))</f>
        <v/>
      </c>
      <c r="M1742" s="45" t="str">
        <f t="shared" si="298"/>
        <v/>
      </c>
      <c r="N1742" s="97"/>
      <c r="O1742" s="52" t="str">
        <f t="shared" si="299"/>
        <v/>
      </c>
      <c r="P1742" s="53" t="str">
        <f>IF(OR($L1742="", $M1742=""), "", COUNTIFS($L$11:$L$2510, $L1742, $M$11:$M$2510, "&lt;"&amp;$M1742)+1+COUNTIFS($L$11:$L1742, $L1742, $M$11:$M1742, $M1742)-1)</f>
        <v/>
      </c>
      <c r="Q1742" s="97"/>
      <c r="R1742" s="57" t="str">
        <f t="array" ref="R1742">IF(OR($L1742="", $M1742=""), "", MIN(IF($L$11:$L$2510=$L1742, $M$11:$M$2510)))</f>
        <v/>
      </c>
      <c r="S1742" s="18" t="str">
        <f t="array" ref="S1742">IF(OR($L1742="", $M1742=""), "", AVERAGEIF($L$11:$L$2510, $L1742, $M$11:$M$2510))</f>
        <v/>
      </c>
      <c r="T1742" s="21" t="str">
        <f t="array" ref="T1742">IF(OR($L1742="", $M1742=""), "", MAX(IF($L$11:$L$2510=$L1742, $M$11:$M$2510)))</f>
        <v/>
      </c>
      <c r="U1742" s="97"/>
      <c r="W1742" s="26" t="str">
        <f t="shared" si="300"/>
        <v/>
      </c>
      <c r="X1742" s="26" t="str">
        <f t="shared" si="301"/>
        <v/>
      </c>
      <c r="Z1742" s="48" t="str">
        <f>IFERROR(INDEX('Standard Runs'!$E$11:$E$65, MATCH($L1742, 'Standard Runs'!$D$11:$D$65, 0)), "")</f>
        <v/>
      </c>
      <c r="AB1742" s="26" t="str">
        <f t="shared" si="302"/>
        <v/>
      </c>
      <c r="AC1742" s="26" t="str">
        <f t="shared" si="303"/>
        <v/>
      </c>
      <c r="AE1742" s="26" t="str">
        <f t="shared" si="304"/>
        <v/>
      </c>
      <c r="AG1742" s="26" t="str">
        <f>IF($D1742="", "", COUNTIF($D$11:$D$2510, "&gt;"&amp;$D1742)+1+COUNTIF($D$11:$D1742, $D1742)-1)</f>
        <v/>
      </c>
      <c r="AH1742" s="92" t="str">
        <f t="shared" si="305"/>
        <v/>
      </c>
      <c r="AJ1742" s="26" t="str">
        <f t="shared" si="306"/>
        <v/>
      </c>
      <c r="AK1742" s="26" t="str">
        <f t="shared" si="307"/>
        <v/>
      </c>
    </row>
    <row r="1743" spans="1:37" x14ac:dyDescent="0.25">
      <c r="A1743" s="97"/>
      <c r="B1743" s="26" t="str">
        <f t="shared" si="297"/>
        <v/>
      </c>
      <c r="C1743" s="97"/>
      <c r="D1743" s="123"/>
      <c r="E1743" s="124"/>
      <c r="F1743" s="125"/>
      <c r="G1743" s="97"/>
      <c r="H1743" s="24" t="str">
        <f>IF($E1743="", "", IFERROR(ROUND($E1743*INDEX('Intro &amp; Setup'!$BY$8:$BY$9, MATCH($E$8, 'Intro &amp; Setup'!$BX$8:$BX$9, 0)), 2), ""))</f>
        <v/>
      </c>
      <c r="I1743" s="18" t="str">
        <f>IF(OR($E1743="", $F1743=""), "", IF($E$8='Intro &amp; Setup'!$BX$9, $F1743/$E1743, IF($H$8='Intro &amp; Setup'!$BX$9, $F1743/$H1743, "")))</f>
        <v/>
      </c>
      <c r="J1743" s="21" t="str">
        <f>IF(OR($E1743="", $F1743=""), "", IF($E$8='Intro &amp; Setup'!$BX$8, $F1743/$E1743, IF($H$8='Intro &amp; Setup'!$BX$8, $F1743/$H1743, "")))</f>
        <v/>
      </c>
      <c r="K1743" s="97"/>
      <c r="L1743" s="42" t="str">
        <f t="array" ref="L1743">IF($W1743="", "", IFERROR(INDEX('Standard Runs'!$D$11:$D$65, MATCH(1, ('Standard Runs'!$F$11:$F$65&lt;=E1743)*('Standard Runs'!$G$11:$G$65&gt;=E1743), 0)), ""))</f>
        <v/>
      </c>
      <c r="M1743" s="45" t="str">
        <f t="shared" si="298"/>
        <v/>
      </c>
      <c r="N1743" s="97"/>
      <c r="O1743" s="52" t="str">
        <f t="shared" si="299"/>
        <v/>
      </c>
      <c r="P1743" s="53" t="str">
        <f>IF(OR($L1743="", $M1743=""), "", COUNTIFS($L$11:$L$2510, $L1743, $M$11:$M$2510, "&lt;"&amp;$M1743)+1+COUNTIFS($L$11:$L1743, $L1743, $M$11:$M1743, $M1743)-1)</f>
        <v/>
      </c>
      <c r="Q1743" s="97"/>
      <c r="R1743" s="57" t="str">
        <f t="array" ref="R1743">IF(OR($L1743="", $M1743=""), "", MIN(IF($L$11:$L$2510=$L1743, $M$11:$M$2510)))</f>
        <v/>
      </c>
      <c r="S1743" s="18" t="str">
        <f t="array" ref="S1743">IF(OR($L1743="", $M1743=""), "", AVERAGEIF($L$11:$L$2510, $L1743, $M$11:$M$2510))</f>
        <v/>
      </c>
      <c r="T1743" s="21" t="str">
        <f t="array" ref="T1743">IF(OR($L1743="", $M1743=""), "", MAX(IF($L$11:$L$2510=$L1743, $M$11:$M$2510)))</f>
        <v/>
      </c>
      <c r="U1743" s="97"/>
      <c r="W1743" s="26" t="str">
        <f t="shared" si="300"/>
        <v/>
      </c>
      <c r="X1743" s="26" t="str">
        <f t="shared" si="301"/>
        <v/>
      </c>
      <c r="Z1743" s="48" t="str">
        <f>IFERROR(INDEX('Standard Runs'!$E$11:$E$65, MATCH($L1743, 'Standard Runs'!$D$11:$D$65, 0)), "")</f>
        <v/>
      </c>
      <c r="AB1743" s="26" t="str">
        <f t="shared" si="302"/>
        <v/>
      </c>
      <c r="AC1743" s="26" t="str">
        <f t="shared" si="303"/>
        <v/>
      </c>
      <c r="AE1743" s="26" t="str">
        <f t="shared" si="304"/>
        <v/>
      </c>
      <c r="AG1743" s="26" t="str">
        <f>IF($D1743="", "", COUNTIF($D$11:$D$2510, "&gt;"&amp;$D1743)+1+COUNTIF($D$11:$D1743, $D1743)-1)</f>
        <v/>
      </c>
      <c r="AH1743" s="92" t="str">
        <f t="shared" si="305"/>
        <v/>
      </c>
      <c r="AJ1743" s="26" t="str">
        <f t="shared" si="306"/>
        <v/>
      </c>
      <c r="AK1743" s="26" t="str">
        <f t="shared" si="307"/>
        <v/>
      </c>
    </row>
    <row r="1744" spans="1:37" x14ac:dyDescent="0.25">
      <c r="A1744" s="97"/>
      <c r="B1744" s="26" t="str">
        <f t="shared" si="297"/>
        <v/>
      </c>
      <c r="C1744" s="97"/>
      <c r="D1744" s="123"/>
      <c r="E1744" s="124"/>
      <c r="F1744" s="125"/>
      <c r="G1744" s="97"/>
      <c r="H1744" s="24" t="str">
        <f>IF($E1744="", "", IFERROR(ROUND($E1744*INDEX('Intro &amp; Setup'!$BY$8:$BY$9, MATCH($E$8, 'Intro &amp; Setup'!$BX$8:$BX$9, 0)), 2), ""))</f>
        <v/>
      </c>
      <c r="I1744" s="18" t="str">
        <f>IF(OR($E1744="", $F1744=""), "", IF($E$8='Intro &amp; Setup'!$BX$9, $F1744/$E1744, IF($H$8='Intro &amp; Setup'!$BX$9, $F1744/$H1744, "")))</f>
        <v/>
      </c>
      <c r="J1744" s="21" t="str">
        <f>IF(OR($E1744="", $F1744=""), "", IF($E$8='Intro &amp; Setup'!$BX$8, $F1744/$E1744, IF($H$8='Intro &amp; Setup'!$BX$8, $F1744/$H1744, "")))</f>
        <v/>
      </c>
      <c r="K1744" s="97"/>
      <c r="L1744" s="42" t="str">
        <f t="array" ref="L1744">IF($W1744="", "", IFERROR(INDEX('Standard Runs'!$D$11:$D$65, MATCH(1, ('Standard Runs'!$F$11:$F$65&lt;=E1744)*('Standard Runs'!$G$11:$G$65&gt;=E1744), 0)), ""))</f>
        <v/>
      </c>
      <c r="M1744" s="45" t="str">
        <f t="shared" si="298"/>
        <v/>
      </c>
      <c r="N1744" s="97"/>
      <c r="O1744" s="52" t="str">
        <f t="shared" si="299"/>
        <v/>
      </c>
      <c r="P1744" s="53" t="str">
        <f>IF(OR($L1744="", $M1744=""), "", COUNTIFS($L$11:$L$2510, $L1744, $M$11:$M$2510, "&lt;"&amp;$M1744)+1+COUNTIFS($L$11:$L1744, $L1744, $M$11:$M1744, $M1744)-1)</f>
        <v/>
      </c>
      <c r="Q1744" s="97"/>
      <c r="R1744" s="57" t="str">
        <f t="array" ref="R1744">IF(OR($L1744="", $M1744=""), "", MIN(IF($L$11:$L$2510=$L1744, $M$11:$M$2510)))</f>
        <v/>
      </c>
      <c r="S1744" s="18" t="str">
        <f t="array" ref="S1744">IF(OR($L1744="", $M1744=""), "", AVERAGEIF($L$11:$L$2510, $L1744, $M$11:$M$2510))</f>
        <v/>
      </c>
      <c r="T1744" s="21" t="str">
        <f t="array" ref="T1744">IF(OR($L1744="", $M1744=""), "", MAX(IF($L$11:$L$2510=$L1744, $M$11:$M$2510)))</f>
        <v/>
      </c>
      <c r="U1744" s="97"/>
      <c r="W1744" s="26" t="str">
        <f t="shared" si="300"/>
        <v/>
      </c>
      <c r="X1744" s="26" t="str">
        <f t="shared" si="301"/>
        <v/>
      </c>
      <c r="Z1744" s="48" t="str">
        <f>IFERROR(INDEX('Standard Runs'!$E$11:$E$65, MATCH($L1744, 'Standard Runs'!$D$11:$D$65, 0)), "")</f>
        <v/>
      </c>
      <c r="AB1744" s="26" t="str">
        <f t="shared" si="302"/>
        <v/>
      </c>
      <c r="AC1744" s="26" t="str">
        <f t="shared" si="303"/>
        <v/>
      </c>
      <c r="AE1744" s="26" t="str">
        <f t="shared" si="304"/>
        <v/>
      </c>
      <c r="AG1744" s="26" t="str">
        <f>IF($D1744="", "", COUNTIF($D$11:$D$2510, "&gt;"&amp;$D1744)+1+COUNTIF($D$11:$D1744, $D1744)-1)</f>
        <v/>
      </c>
      <c r="AH1744" s="92" t="str">
        <f t="shared" si="305"/>
        <v/>
      </c>
      <c r="AJ1744" s="26" t="str">
        <f t="shared" si="306"/>
        <v/>
      </c>
      <c r="AK1744" s="26" t="str">
        <f t="shared" si="307"/>
        <v/>
      </c>
    </row>
    <row r="1745" spans="1:37" x14ac:dyDescent="0.25">
      <c r="A1745" s="97"/>
      <c r="B1745" s="26" t="str">
        <f t="shared" si="297"/>
        <v/>
      </c>
      <c r="C1745" s="97"/>
      <c r="D1745" s="123"/>
      <c r="E1745" s="124"/>
      <c r="F1745" s="125"/>
      <c r="G1745" s="97"/>
      <c r="H1745" s="24" t="str">
        <f>IF($E1745="", "", IFERROR(ROUND($E1745*INDEX('Intro &amp; Setup'!$BY$8:$BY$9, MATCH($E$8, 'Intro &amp; Setup'!$BX$8:$BX$9, 0)), 2), ""))</f>
        <v/>
      </c>
      <c r="I1745" s="18" t="str">
        <f>IF(OR($E1745="", $F1745=""), "", IF($E$8='Intro &amp; Setup'!$BX$9, $F1745/$E1745, IF($H$8='Intro &amp; Setup'!$BX$9, $F1745/$H1745, "")))</f>
        <v/>
      </c>
      <c r="J1745" s="21" t="str">
        <f>IF(OR($E1745="", $F1745=""), "", IF($E$8='Intro &amp; Setup'!$BX$8, $F1745/$E1745, IF($H$8='Intro &amp; Setup'!$BX$8, $F1745/$H1745, "")))</f>
        <v/>
      </c>
      <c r="K1745" s="97"/>
      <c r="L1745" s="42" t="str">
        <f t="array" ref="L1745">IF($W1745="", "", IFERROR(INDEX('Standard Runs'!$D$11:$D$65, MATCH(1, ('Standard Runs'!$F$11:$F$65&lt;=E1745)*('Standard Runs'!$G$11:$G$65&gt;=E1745), 0)), ""))</f>
        <v/>
      </c>
      <c r="M1745" s="45" t="str">
        <f t="shared" si="298"/>
        <v/>
      </c>
      <c r="N1745" s="97"/>
      <c r="O1745" s="52" t="str">
        <f t="shared" si="299"/>
        <v/>
      </c>
      <c r="P1745" s="53" t="str">
        <f>IF(OR($L1745="", $M1745=""), "", COUNTIFS($L$11:$L$2510, $L1745, $M$11:$M$2510, "&lt;"&amp;$M1745)+1+COUNTIFS($L$11:$L1745, $L1745, $M$11:$M1745, $M1745)-1)</f>
        <v/>
      </c>
      <c r="Q1745" s="97"/>
      <c r="R1745" s="57" t="str">
        <f t="array" ref="R1745">IF(OR($L1745="", $M1745=""), "", MIN(IF($L$11:$L$2510=$L1745, $M$11:$M$2510)))</f>
        <v/>
      </c>
      <c r="S1745" s="18" t="str">
        <f t="array" ref="S1745">IF(OR($L1745="", $M1745=""), "", AVERAGEIF($L$11:$L$2510, $L1745, $M$11:$M$2510))</f>
        <v/>
      </c>
      <c r="T1745" s="21" t="str">
        <f t="array" ref="T1745">IF(OR($L1745="", $M1745=""), "", MAX(IF($L$11:$L$2510=$L1745, $M$11:$M$2510)))</f>
        <v/>
      </c>
      <c r="U1745" s="97"/>
      <c r="W1745" s="26" t="str">
        <f t="shared" si="300"/>
        <v/>
      </c>
      <c r="X1745" s="26" t="str">
        <f t="shared" si="301"/>
        <v/>
      </c>
      <c r="Z1745" s="48" t="str">
        <f>IFERROR(INDEX('Standard Runs'!$E$11:$E$65, MATCH($L1745, 'Standard Runs'!$D$11:$D$65, 0)), "")</f>
        <v/>
      </c>
      <c r="AB1745" s="26" t="str">
        <f t="shared" si="302"/>
        <v/>
      </c>
      <c r="AC1745" s="26" t="str">
        <f t="shared" si="303"/>
        <v/>
      </c>
      <c r="AE1745" s="26" t="str">
        <f t="shared" si="304"/>
        <v/>
      </c>
      <c r="AG1745" s="26" t="str">
        <f>IF($D1745="", "", COUNTIF($D$11:$D$2510, "&gt;"&amp;$D1745)+1+COUNTIF($D$11:$D1745, $D1745)-1)</f>
        <v/>
      </c>
      <c r="AH1745" s="92" t="str">
        <f t="shared" si="305"/>
        <v/>
      </c>
      <c r="AJ1745" s="26" t="str">
        <f t="shared" si="306"/>
        <v/>
      </c>
      <c r="AK1745" s="26" t="str">
        <f t="shared" si="307"/>
        <v/>
      </c>
    </row>
    <row r="1746" spans="1:37" x14ac:dyDescent="0.25">
      <c r="A1746" s="97"/>
      <c r="B1746" s="26" t="str">
        <f t="shared" si="297"/>
        <v/>
      </c>
      <c r="C1746" s="97"/>
      <c r="D1746" s="123"/>
      <c r="E1746" s="124"/>
      <c r="F1746" s="125"/>
      <c r="G1746" s="97"/>
      <c r="H1746" s="24" t="str">
        <f>IF($E1746="", "", IFERROR(ROUND($E1746*INDEX('Intro &amp; Setup'!$BY$8:$BY$9, MATCH($E$8, 'Intro &amp; Setup'!$BX$8:$BX$9, 0)), 2), ""))</f>
        <v/>
      </c>
      <c r="I1746" s="18" t="str">
        <f>IF(OR($E1746="", $F1746=""), "", IF($E$8='Intro &amp; Setup'!$BX$9, $F1746/$E1746, IF($H$8='Intro &amp; Setup'!$BX$9, $F1746/$H1746, "")))</f>
        <v/>
      </c>
      <c r="J1746" s="21" t="str">
        <f>IF(OR($E1746="", $F1746=""), "", IF($E$8='Intro &amp; Setup'!$BX$8, $F1746/$E1746, IF($H$8='Intro &amp; Setup'!$BX$8, $F1746/$H1746, "")))</f>
        <v/>
      </c>
      <c r="K1746" s="97"/>
      <c r="L1746" s="42" t="str">
        <f t="array" ref="L1746">IF($W1746="", "", IFERROR(INDEX('Standard Runs'!$D$11:$D$65, MATCH(1, ('Standard Runs'!$F$11:$F$65&lt;=E1746)*('Standard Runs'!$G$11:$G$65&gt;=E1746), 0)), ""))</f>
        <v/>
      </c>
      <c r="M1746" s="45" t="str">
        <f t="shared" si="298"/>
        <v/>
      </c>
      <c r="N1746" s="97"/>
      <c r="O1746" s="52" t="str">
        <f t="shared" si="299"/>
        <v/>
      </c>
      <c r="P1746" s="53" t="str">
        <f>IF(OR($L1746="", $M1746=""), "", COUNTIFS($L$11:$L$2510, $L1746, $M$11:$M$2510, "&lt;"&amp;$M1746)+1+COUNTIFS($L$11:$L1746, $L1746, $M$11:$M1746, $M1746)-1)</f>
        <v/>
      </c>
      <c r="Q1746" s="97"/>
      <c r="R1746" s="57" t="str">
        <f t="array" ref="R1746">IF(OR($L1746="", $M1746=""), "", MIN(IF($L$11:$L$2510=$L1746, $M$11:$M$2510)))</f>
        <v/>
      </c>
      <c r="S1746" s="18" t="str">
        <f t="array" ref="S1746">IF(OR($L1746="", $M1746=""), "", AVERAGEIF($L$11:$L$2510, $L1746, $M$11:$M$2510))</f>
        <v/>
      </c>
      <c r="T1746" s="21" t="str">
        <f t="array" ref="T1746">IF(OR($L1746="", $M1746=""), "", MAX(IF($L$11:$L$2510=$L1746, $M$11:$M$2510)))</f>
        <v/>
      </c>
      <c r="U1746" s="97"/>
      <c r="W1746" s="26" t="str">
        <f t="shared" si="300"/>
        <v/>
      </c>
      <c r="X1746" s="26" t="str">
        <f t="shared" si="301"/>
        <v/>
      </c>
      <c r="Z1746" s="48" t="str">
        <f>IFERROR(INDEX('Standard Runs'!$E$11:$E$65, MATCH($L1746, 'Standard Runs'!$D$11:$D$65, 0)), "")</f>
        <v/>
      </c>
      <c r="AB1746" s="26" t="str">
        <f t="shared" si="302"/>
        <v/>
      </c>
      <c r="AC1746" s="26" t="str">
        <f t="shared" si="303"/>
        <v/>
      </c>
      <c r="AE1746" s="26" t="str">
        <f t="shared" si="304"/>
        <v/>
      </c>
      <c r="AG1746" s="26" t="str">
        <f>IF($D1746="", "", COUNTIF($D$11:$D$2510, "&gt;"&amp;$D1746)+1+COUNTIF($D$11:$D1746, $D1746)-1)</f>
        <v/>
      </c>
      <c r="AH1746" s="92" t="str">
        <f t="shared" si="305"/>
        <v/>
      </c>
      <c r="AJ1746" s="26" t="str">
        <f t="shared" si="306"/>
        <v/>
      </c>
      <c r="AK1746" s="26" t="str">
        <f t="shared" si="307"/>
        <v/>
      </c>
    </row>
    <row r="1747" spans="1:37" x14ac:dyDescent="0.25">
      <c r="A1747" s="97"/>
      <c r="B1747" s="26" t="str">
        <f t="shared" si="297"/>
        <v/>
      </c>
      <c r="C1747" s="97"/>
      <c r="D1747" s="123"/>
      <c r="E1747" s="124"/>
      <c r="F1747" s="125"/>
      <c r="G1747" s="97"/>
      <c r="H1747" s="24" t="str">
        <f>IF($E1747="", "", IFERROR(ROUND($E1747*INDEX('Intro &amp; Setup'!$BY$8:$BY$9, MATCH($E$8, 'Intro &amp; Setup'!$BX$8:$BX$9, 0)), 2), ""))</f>
        <v/>
      </c>
      <c r="I1747" s="18" t="str">
        <f>IF(OR($E1747="", $F1747=""), "", IF($E$8='Intro &amp; Setup'!$BX$9, $F1747/$E1747, IF($H$8='Intro &amp; Setup'!$BX$9, $F1747/$H1747, "")))</f>
        <v/>
      </c>
      <c r="J1747" s="21" t="str">
        <f>IF(OR($E1747="", $F1747=""), "", IF($E$8='Intro &amp; Setup'!$BX$8, $F1747/$E1747, IF($H$8='Intro &amp; Setup'!$BX$8, $F1747/$H1747, "")))</f>
        <v/>
      </c>
      <c r="K1747" s="97"/>
      <c r="L1747" s="42" t="str">
        <f t="array" ref="L1747">IF($W1747="", "", IFERROR(INDEX('Standard Runs'!$D$11:$D$65, MATCH(1, ('Standard Runs'!$F$11:$F$65&lt;=E1747)*('Standard Runs'!$G$11:$G$65&gt;=E1747), 0)), ""))</f>
        <v/>
      </c>
      <c r="M1747" s="45" t="str">
        <f t="shared" si="298"/>
        <v/>
      </c>
      <c r="N1747" s="97"/>
      <c r="O1747" s="52" t="str">
        <f t="shared" si="299"/>
        <v/>
      </c>
      <c r="P1747" s="53" t="str">
        <f>IF(OR($L1747="", $M1747=""), "", COUNTIFS($L$11:$L$2510, $L1747, $M$11:$M$2510, "&lt;"&amp;$M1747)+1+COUNTIFS($L$11:$L1747, $L1747, $M$11:$M1747, $M1747)-1)</f>
        <v/>
      </c>
      <c r="Q1747" s="97"/>
      <c r="R1747" s="57" t="str">
        <f t="array" ref="R1747">IF(OR($L1747="", $M1747=""), "", MIN(IF($L$11:$L$2510=$L1747, $M$11:$M$2510)))</f>
        <v/>
      </c>
      <c r="S1747" s="18" t="str">
        <f t="array" ref="S1747">IF(OR($L1747="", $M1747=""), "", AVERAGEIF($L$11:$L$2510, $L1747, $M$11:$M$2510))</f>
        <v/>
      </c>
      <c r="T1747" s="21" t="str">
        <f t="array" ref="T1747">IF(OR($L1747="", $M1747=""), "", MAX(IF($L$11:$L$2510=$L1747, $M$11:$M$2510)))</f>
        <v/>
      </c>
      <c r="U1747" s="97"/>
      <c r="W1747" s="26" t="str">
        <f t="shared" si="300"/>
        <v/>
      </c>
      <c r="X1747" s="26" t="str">
        <f t="shared" si="301"/>
        <v/>
      </c>
      <c r="Z1747" s="48" t="str">
        <f>IFERROR(INDEX('Standard Runs'!$E$11:$E$65, MATCH($L1747, 'Standard Runs'!$D$11:$D$65, 0)), "")</f>
        <v/>
      </c>
      <c r="AB1747" s="26" t="str">
        <f t="shared" si="302"/>
        <v/>
      </c>
      <c r="AC1747" s="26" t="str">
        <f t="shared" si="303"/>
        <v/>
      </c>
      <c r="AE1747" s="26" t="str">
        <f t="shared" si="304"/>
        <v/>
      </c>
      <c r="AG1747" s="26" t="str">
        <f>IF($D1747="", "", COUNTIF($D$11:$D$2510, "&gt;"&amp;$D1747)+1+COUNTIF($D$11:$D1747, $D1747)-1)</f>
        <v/>
      </c>
      <c r="AH1747" s="92" t="str">
        <f t="shared" si="305"/>
        <v/>
      </c>
      <c r="AJ1747" s="26" t="str">
        <f t="shared" si="306"/>
        <v/>
      </c>
      <c r="AK1747" s="26" t="str">
        <f t="shared" si="307"/>
        <v/>
      </c>
    </row>
    <row r="1748" spans="1:37" x14ac:dyDescent="0.25">
      <c r="A1748" s="97"/>
      <c r="B1748" s="26" t="str">
        <f t="shared" si="297"/>
        <v/>
      </c>
      <c r="C1748" s="97"/>
      <c r="D1748" s="123"/>
      <c r="E1748" s="124"/>
      <c r="F1748" s="125"/>
      <c r="G1748" s="97"/>
      <c r="H1748" s="24" t="str">
        <f>IF($E1748="", "", IFERROR(ROUND($E1748*INDEX('Intro &amp; Setup'!$BY$8:$BY$9, MATCH($E$8, 'Intro &amp; Setup'!$BX$8:$BX$9, 0)), 2), ""))</f>
        <v/>
      </c>
      <c r="I1748" s="18" t="str">
        <f>IF(OR($E1748="", $F1748=""), "", IF($E$8='Intro &amp; Setup'!$BX$9, $F1748/$E1748, IF($H$8='Intro &amp; Setup'!$BX$9, $F1748/$H1748, "")))</f>
        <v/>
      </c>
      <c r="J1748" s="21" t="str">
        <f>IF(OR($E1748="", $F1748=""), "", IF($E$8='Intro &amp; Setup'!$BX$8, $F1748/$E1748, IF($H$8='Intro &amp; Setup'!$BX$8, $F1748/$H1748, "")))</f>
        <v/>
      </c>
      <c r="K1748" s="97"/>
      <c r="L1748" s="42" t="str">
        <f t="array" ref="L1748">IF($W1748="", "", IFERROR(INDEX('Standard Runs'!$D$11:$D$65, MATCH(1, ('Standard Runs'!$F$11:$F$65&lt;=E1748)*('Standard Runs'!$G$11:$G$65&gt;=E1748), 0)), ""))</f>
        <v/>
      </c>
      <c r="M1748" s="45" t="str">
        <f t="shared" si="298"/>
        <v/>
      </c>
      <c r="N1748" s="97"/>
      <c r="O1748" s="52" t="str">
        <f t="shared" si="299"/>
        <v/>
      </c>
      <c r="P1748" s="53" t="str">
        <f>IF(OR($L1748="", $M1748=""), "", COUNTIFS($L$11:$L$2510, $L1748, $M$11:$M$2510, "&lt;"&amp;$M1748)+1+COUNTIFS($L$11:$L1748, $L1748, $M$11:$M1748, $M1748)-1)</f>
        <v/>
      </c>
      <c r="Q1748" s="97"/>
      <c r="R1748" s="57" t="str">
        <f t="array" ref="R1748">IF(OR($L1748="", $M1748=""), "", MIN(IF($L$11:$L$2510=$L1748, $M$11:$M$2510)))</f>
        <v/>
      </c>
      <c r="S1748" s="18" t="str">
        <f t="array" ref="S1748">IF(OR($L1748="", $M1748=""), "", AVERAGEIF($L$11:$L$2510, $L1748, $M$11:$M$2510))</f>
        <v/>
      </c>
      <c r="T1748" s="21" t="str">
        <f t="array" ref="T1748">IF(OR($L1748="", $M1748=""), "", MAX(IF($L$11:$L$2510=$L1748, $M$11:$M$2510)))</f>
        <v/>
      </c>
      <c r="U1748" s="97"/>
      <c r="W1748" s="26" t="str">
        <f t="shared" si="300"/>
        <v/>
      </c>
      <c r="X1748" s="26" t="str">
        <f t="shared" si="301"/>
        <v/>
      </c>
      <c r="Z1748" s="48" t="str">
        <f>IFERROR(INDEX('Standard Runs'!$E$11:$E$65, MATCH($L1748, 'Standard Runs'!$D$11:$D$65, 0)), "")</f>
        <v/>
      </c>
      <c r="AB1748" s="26" t="str">
        <f t="shared" si="302"/>
        <v/>
      </c>
      <c r="AC1748" s="26" t="str">
        <f t="shared" si="303"/>
        <v/>
      </c>
      <c r="AE1748" s="26" t="str">
        <f t="shared" si="304"/>
        <v/>
      </c>
      <c r="AG1748" s="26" t="str">
        <f>IF($D1748="", "", COUNTIF($D$11:$D$2510, "&gt;"&amp;$D1748)+1+COUNTIF($D$11:$D1748, $D1748)-1)</f>
        <v/>
      </c>
      <c r="AH1748" s="92" t="str">
        <f t="shared" si="305"/>
        <v/>
      </c>
      <c r="AJ1748" s="26" t="str">
        <f t="shared" si="306"/>
        <v/>
      </c>
      <c r="AK1748" s="26" t="str">
        <f t="shared" si="307"/>
        <v/>
      </c>
    </row>
    <row r="1749" spans="1:37" x14ac:dyDescent="0.25">
      <c r="A1749" s="97"/>
      <c r="B1749" s="26" t="str">
        <f t="shared" si="297"/>
        <v/>
      </c>
      <c r="C1749" s="97"/>
      <c r="D1749" s="123"/>
      <c r="E1749" s="124"/>
      <c r="F1749" s="125"/>
      <c r="G1749" s="97"/>
      <c r="H1749" s="24" t="str">
        <f>IF($E1749="", "", IFERROR(ROUND($E1749*INDEX('Intro &amp; Setup'!$BY$8:$BY$9, MATCH($E$8, 'Intro &amp; Setup'!$BX$8:$BX$9, 0)), 2), ""))</f>
        <v/>
      </c>
      <c r="I1749" s="18" t="str">
        <f>IF(OR($E1749="", $F1749=""), "", IF($E$8='Intro &amp; Setup'!$BX$9, $F1749/$E1749, IF($H$8='Intro &amp; Setup'!$BX$9, $F1749/$H1749, "")))</f>
        <v/>
      </c>
      <c r="J1749" s="21" t="str">
        <f>IF(OR($E1749="", $F1749=""), "", IF($E$8='Intro &amp; Setup'!$BX$8, $F1749/$E1749, IF($H$8='Intro &amp; Setup'!$BX$8, $F1749/$H1749, "")))</f>
        <v/>
      </c>
      <c r="K1749" s="97"/>
      <c r="L1749" s="42" t="str">
        <f t="array" ref="L1749">IF($W1749="", "", IFERROR(INDEX('Standard Runs'!$D$11:$D$65, MATCH(1, ('Standard Runs'!$F$11:$F$65&lt;=E1749)*('Standard Runs'!$G$11:$G$65&gt;=E1749), 0)), ""))</f>
        <v/>
      </c>
      <c r="M1749" s="45" t="str">
        <f t="shared" si="298"/>
        <v/>
      </c>
      <c r="N1749" s="97"/>
      <c r="O1749" s="52" t="str">
        <f t="shared" si="299"/>
        <v/>
      </c>
      <c r="P1749" s="53" t="str">
        <f>IF(OR($L1749="", $M1749=""), "", COUNTIFS($L$11:$L$2510, $L1749, $M$11:$M$2510, "&lt;"&amp;$M1749)+1+COUNTIFS($L$11:$L1749, $L1749, $M$11:$M1749, $M1749)-1)</f>
        <v/>
      </c>
      <c r="Q1749" s="97"/>
      <c r="R1749" s="57" t="str">
        <f t="array" ref="R1749">IF(OR($L1749="", $M1749=""), "", MIN(IF($L$11:$L$2510=$L1749, $M$11:$M$2510)))</f>
        <v/>
      </c>
      <c r="S1749" s="18" t="str">
        <f t="array" ref="S1749">IF(OR($L1749="", $M1749=""), "", AVERAGEIF($L$11:$L$2510, $L1749, $M$11:$M$2510))</f>
        <v/>
      </c>
      <c r="T1749" s="21" t="str">
        <f t="array" ref="T1749">IF(OR($L1749="", $M1749=""), "", MAX(IF($L$11:$L$2510=$L1749, $M$11:$M$2510)))</f>
        <v/>
      </c>
      <c r="U1749" s="97"/>
      <c r="W1749" s="26" t="str">
        <f t="shared" si="300"/>
        <v/>
      </c>
      <c r="X1749" s="26" t="str">
        <f t="shared" si="301"/>
        <v/>
      </c>
      <c r="Z1749" s="48" t="str">
        <f>IFERROR(INDEX('Standard Runs'!$E$11:$E$65, MATCH($L1749, 'Standard Runs'!$D$11:$D$65, 0)), "")</f>
        <v/>
      </c>
      <c r="AB1749" s="26" t="str">
        <f t="shared" si="302"/>
        <v/>
      </c>
      <c r="AC1749" s="26" t="str">
        <f t="shared" si="303"/>
        <v/>
      </c>
      <c r="AE1749" s="26" t="str">
        <f t="shared" si="304"/>
        <v/>
      </c>
      <c r="AG1749" s="26" t="str">
        <f>IF($D1749="", "", COUNTIF($D$11:$D$2510, "&gt;"&amp;$D1749)+1+COUNTIF($D$11:$D1749, $D1749)-1)</f>
        <v/>
      </c>
      <c r="AH1749" s="92" t="str">
        <f t="shared" si="305"/>
        <v/>
      </c>
      <c r="AJ1749" s="26" t="str">
        <f t="shared" si="306"/>
        <v/>
      </c>
      <c r="AK1749" s="26" t="str">
        <f t="shared" si="307"/>
        <v/>
      </c>
    </row>
    <row r="1750" spans="1:37" x14ac:dyDescent="0.25">
      <c r="A1750" s="97"/>
      <c r="B1750" s="26" t="str">
        <f t="shared" si="297"/>
        <v/>
      </c>
      <c r="C1750" s="97"/>
      <c r="D1750" s="123"/>
      <c r="E1750" s="124"/>
      <c r="F1750" s="125"/>
      <c r="G1750" s="97"/>
      <c r="H1750" s="24" t="str">
        <f>IF($E1750="", "", IFERROR(ROUND($E1750*INDEX('Intro &amp; Setup'!$BY$8:$BY$9, MATCH($E$8, 'Intro &amp; Setup'!$BX$8:$BX$9, 0)), 2), ""))</f>
        <v/>
      </c>
      <c r="I1750" s="18" t="str">
        <f>IF(OR($E1750="", $F1750=""), "", IF($E$8='Intro &amp; Setup'!$BX$9, $F1750/$E1750, IF($H$8='Intro &amp; Setup'!$BX$9, $F1750/$H1750, "")))</f>
        <v/>
      </c>
      <c r="J1750" s="21" t="str">
        <f>IF(OR($E1750="", $F1750=""), "", IF($E$8='Intro &amp; Setup'!$BX$8, $F1750/$E1750, IF($H$8='Intro &amp; Setup'!$BX$8, $F1750/$H1750, "")))</f>
        <v/>
      </c>
      <c r="K1750" s="97"/>
      <c r="L1750" s="42" t="str">
        <f t="array" ref="L1750">IF($W1750="", "", IFERROR(INDEX('Standard Runs'!$D$11:$D$65, MATCH(1, ('Standard Runs'!$F$11:$F$65&lt;=E1750)*('Standard Runs'!$G$11:$G$65&gt;=E1750), 0)), ""))</f>
        <v/>
      </c>
      <c r="M1750" s="45" t="str">
        <f t="shared" si="298"/>
        <v/>
      </c>
      <c r="N1750" s="97"/>
      <c r="O1750" s="52" t="str">
        <f t="shared" si="299"/>
        <v/>
      </c>
      <c r="P1750" s="53" t="str">
        <f>IF(OR($L1750="", $M1750=""), "", COUNTIFS($L$11:$L$2510, $L1750, $M$11:$M$2510, "&lt;"&amp;$M1750)+1+COUNTIFS($L$11:$L1750, $L1750, $M$11:$M1750, $M1750)-1)</f>
        <v/>
      </c>
      <c r="Q1750" s="97"/>
      <c r="R1750" s="57" t="str">
        <f t="array" ref="R1750">IF(OR($L1750="", $M1750=""), "", MIN(IF($L$11:$L$2510=$L1750, $M$11:$M$2510)))</f>
        <v/>
      </c>
      <c r="S1750" s="18" t="str">
        <f t="array" ref="S1750">IF(OR($L1750="", $M1750=""), "", AVERAGEIF($L$11:$L$2510, $L1750, $M$11:$M$2510))</f>
        <v/>
      </c>
      <c r="T1750" s="21" t="str">
        <f t="array" ref="T1750">IF(OR($L1750="", $M1750=""), "", MAX(IF($L$11:$L$2510=$L1750, $M$11:$M$2510)))</f>
        <v/>
      </c>
      <c r="U1750" s="97"/>
      <c r="W1750" s="26" t="str">
        <f t="shared" si="300"/>
        <v/>
      </c>
      <c r="X1750" s="26" t="str">
        <f t="shared" si="301"/>
        <v/>
      </c>
      <c r="Z1750" s="48" t="str">
        <f>IFERROR(INDEX('Standard Runs'!$E$11:$E$65, MATCH($L1750, 'Standard Runs'!$D$11:$D$65, 0)), "")</f>
        <v/>
      </c>
      <c r="AB1750" s="26" t="str">
        <f t="shared" si="302"/>
        <v/>
      </c>
      <c r="AC1750" s="26" t="str">
        <f t="shared" si="303"/>
        <v/>
      </c>
      <c r="AE1750" s="26" t="str">
        <f t="shared" si="304"/>
        <v/>
      </c>
      <c r="AG1750" s="26" t="str">
        <f>IF($D1750="", "", COUNTIF($D$11:$D$2510, "&gt;"&amp;$D1750)+1+COUNTIF($D$11:$D1750, $D1750)-1)</f>
        <v/>
      </c>
      <c r="AH1750" s="92" t="str">
        <f t="shared" si="305"/>
        <v/>
      </c>
      <c r="AJ1750" s="26" t="str">
        <f t="shared" si="306"/>
        <v/>
      </c>
      <c r="AK1750" s="26" t="str">
        <f t="shared" si="307"/>
        <v/>
      </c>
    </row>
    <row r="1751" spans="1:37" x14ac:dyDescent="0.25">
      <c r="A1751" s="97"/>
      <c r="B1751" s="26" t="str">
        <f t="shared" si="297"/>
        <v/>
      </c>
      <c r="C1751" s="97"/>
      <c r="D1751" s="123"/>
      <c r="E1751" s="124"/>
      <c r="F1751" s="125"/>
      <c r="G1751" s="97"/>
      <c r="H1751" s="24" t="str">
        <f>IF($E1751="", "", IFERROR(ROUND($E1751*INDEX('Intro &amp; Setup'!$BY$8:$BY$9, MATCH($E$8, 'Intro &amp; Setup'!$BX$8:$BX$9, 0)), 2), ""))</f>
        <v/>
      </c>
      <c r="I1751" s="18" t="str">
        <f>IF(OR($E1751="", $F1751=""), "", IF($E$8='Intro &amp; Setup'!$BX$9, $F1751/$E1751, IF($H$8='Intro &amp; Setup'!$BX$9, $F1751/$H1751, "")))</f>
        <v/>
      </c>
      <c r="J1751" s="21" t="str">
        <f>IF(OR($E1751="", $F1751=""), "", IF($E$8='Intro &amp; Setup'!$BX$8, $F1751/$E1751, IF($H$8='Intro &amp; Setup'!$BX$8, $F1751/$H1751, "")))</f>
        <v/>
      </c>
      <c r="K1751" s="97"/>
      <c r="L1751" s="42" t="str">
        <f t="array" ref="L1751">IF($W1751="", "", IFERROR(INDEX('Standard Runs'!$D$11:$D$65, MATCH(1, ('Standard Runs'!$F$11:$F$65&lt;=E1751)*('Standard Runs'!$G$11:$G$65&gt;=E1751), 0)), ""))</f>
        <v/>
      </c>
      <c r="M1751" s="45" t="str">
        <f t="shared" si="298"/>
        <v/>
      </c>
      <c r="N1751" s="97"/>
      <c r="O1751" s="52" t="str">
        <f t="shared" si="299"/>
        <v/>
      </c>
      <c r="P1751" s="53" t="str">
        <f>IF(OR($L1751="", $M1751=""), "", COUNTIFS($L$11:$L$2510, $L1751, $M$11:$M$2510, "&lt;"&amp;$M1751)+1+COUNTIFS($L$11:$L1751, $L1751, $M$11:$M1751, $M1751)-1)</f>
        <v/>
      </c>
      <c r="Q1751" s="97"/>
      <c r="R1751" s="57" t="str">
        <f t="array" ref="R1751">IF(OR($L1751="", $M1751=""), "", MIN(IF($L$11:$L$2510=$L1751, $M$11:$M$2510)))</f>
        <v/>
      </c>
      <c r="S1751" s="18" t="str">
        <f t="array" ref="S1751">IF(OR($L1751="", $M1751=""), "", AVERAGEIF($L$11:$L$2510, $L1751, $M$11:$M$2510))</f>
        <v/>
      </c>
      <c r="T1751" s="21" t="str">
        <f t="array" ref="T1751">IF(OR($L1751="", $M1751=""), "", MAX(IF($L$11:$L$2510=$L1751, $M$11:$M$2510)))</f>
        <v/>
      </c>
      <c r="U1751" s="97"/>
      <c r="W1751" s="26" t="str">
        <f t="shared" si="300"/>
        <v/>
      </c>
      <c r="X1751" s="26" t="str">
        <f t="shared" si="301"/>
        <v/>
      </c>
      <c r="Z1751" s="48" t="str">
        <f>IFERROR(INDEX('Standard Runs'!$E$11:$E$65, MATCH($L1751, 'Standard Runs'!$D$11:$D$65, 0)), "")</f>
        <v/>
      </c>
      <c r="AB1751" s="26" t="str">
        <f t="shared" si="302"/>
        <v/>
      </c>
      <c r="AC1751" s="26" t="str">
        <f t="shared" si="303"/>
        <v/>
      </c>
      <c r="AE1751" s="26" t="str">
        <f t="shared" si="304"/>
        <v/>
      </c>
      <c r="AG1751" s="26" t="str">
        <f>IF($D1751="", "", COUNTIF($D$11:$D$2510, "&gt;"&amp;$D1751)+1+COUNTIF($D$11:$D1751, $D1751)-1)</f>
        <v/>
      </c>
      <c r="AH1751" s="92" t="str">
        <f t="shared" si="305"/>
        <v/>
      </c>
      <c r="AJ1751" s="26" t="str">
        <f t="shared" si="306"/>
        <v/>
      </c>
      <c r="AK1751" s="26" t="str">
        <f t="shared" si="307"/>
        <v/>
      </c>
    </row>
    <row r="1752" spans="1:37" x14ac:dyDescent="0.25">
      <c r="A1752" s="97"/>
      <c r="B1752" s="26" t="str">
        <f t="shared" si="297"/>
        <v/>
      </c>
      <c r="C1752" s="97"/>
      <c r="D1752" s="123"/>
      <c r="E1752" s="124"/>
      <c r="F1752" s="125"/>
      <c r="G1752" s="97"/>
      <c r="H1752" s="24" t="str">
        <f>IF($E1752="", "", IFERROR(ROUND($E1752*INDEX('Intro &amp; Setup'!$BY$8:$BY$9, MATCH($E$8, 'Intro &amp; Setup'!$BX$8:$BX$9, 0)), 2), ""))</f>
        <v/>
      </c>
      <c r="I1752" s="18" t="str">
        <f>IF(OR($E1752="", $F1752=""), "", IF($E$8='Intro &amp; Setup'!$BX$9, $F1752/$E1752, IF($H$8='Intro &amp; Setup'!$BX$9, $F1752/$H1752, "")))</f>
        <v/>
      </c>
      <c r="J1752" s="21" t="str">
        <f>IF(OR($E1752="", $F1752=""), "", IF($E$8='Intro &amp; Setup'!$BX$8, $F1752/$E1752, IF($H$8='Intro &amp; Setup'!$BX$8, $F1752/$H1752, "")))</f>
        <v/>
      </c>
      <c r="K1752" s="97"/>
      <c r="L1752" s="42" t="str">
        <f t="array" ref="L1752">IF($W1752="", "", IFERROR(INDEX('Standard Runs'!$D$11:$D$65, MATCH(1, ('Standard Runs'!$F$11:$F$65&lt;=E1752)*('Standard Runs'!$G$11:$G$65&gt;=E1752), 0)), ""))</f>
        <v/>
      </c>
      <c r="M1752" s="45" t="str">
        <f t="shared" si="298"/>
        <v/>
      </c>
      <c r="N1752" s="97"/>
      <c r="O1752" s="52" t="str">
        <f t="shared" si="299"/>
        <v/>
      </c>
      <c r="P1752" s="53" t="str">
        <f>IF(OR($L1752="", $M1752=""), "", COUNTIFS($L$11:$L$2510, $L1752, $M$11:$M$2510, "&lt;"&amp;$M1752)+1+COUNTIFS($L$11:$L1752, $L1752, $M$11:$M1752, $M1752)-1)</f>
        <v/>
      </c>
      <c r="Q1752" s="97"/>
      <c r="R1752" s="57" t="str">
        <f t="array" ref="R1752">IF(OR($L1752="", $M1752=""), "", MIN(IF($L$11:$L$2510=$L1752, $M$11:$M$2510)))</f>
        <v/>
      </c>
      <c r="S1752" s="18" t="str">
        <f t="array" ref="S1752">IF(OR($L1752="", $M1752=""), "", AVERAGEIF($L$11:$L$2510, $L1752, $M$11:$M$2510))</f>
        <v/>
      </c>
      <c r="T1752" s="21" t="str">
        <f t="array" ref="T1752">IF(OR($L1752="", $M1752=""), "", MAX(IF($L$11:$L$2510=$L1752, $M$11:$M$2510)))</f>
        <v/>
      </c>
      <c r="U1752" s="97"/>
      <c r="W1752" s="26" t="str">
        <f t="shared" si="300"/>
        <v/>
      </c>
      <c r="X1752" s="26" t="str">
        <f t="shared" si="301"/>
        <v/>
      </c>
      <c r="Z1752" s="48" t="str">
        <f>IFERROR(INDEX('Standard Runs'!$E$11:$E$65, MATCH($L1752, 'Standard Runs'!$D$11:$D$65, 0)), "")</f>
        <v/>
      </c>
      <c r="AB1752" s="26" t="str">
        <f t="shared" si="302"/>
        <v/>
      </c>
      <c r="AC1752" s="26" t="str">
        <f t="shared" si="303"/>
        <v/>
      </c>
      <c r="AE1752" s="26" t="str">
        <f t="shared" si="304"/>
        <v/>
      </c>
      <c r="AG1752" s="26" t="str">
        <f>IF($D1752="", "", COUNTIF($D$11:$D$2510, "&gt;"&amp;$D1752)+1+COUNTIF($D$11:$D1752, $D1752)-1)</f>
        <v/>
      </c>
      <c r="AH1752" s="92" t="str">
        <f t="shared" si="305"/>
        <v/>
      </c>
      <c r="AJ1752" s="26" t="str">
        <f t="shared" si="306"/>
        <v/>
      </c>
      <c r="AK1752" s="26" t="str">
        <f t="shared" si="307"/>
        <v/>
      </c>
    </row>
    <row r="1753" spans="1:37" x14ac:dyDescent="0.25">
      <c r="A1753" s="97"/>
      <c r="B1753" s="26" t="str">
        <f t="shared" si="297"/>
        <v/>
      </c>
      <c r="C1753" s="97"/>
      <c r="D1753" s="123"/>
      <c r="E1753" s="124"/>
      <c r="F1753" s="125"/>
      <c r="G1753" s="97"/>
      <c r="H1753" s="24" t="str">
        <f>IF($E1753="", "", IFERROR(ROUND($E1753*INDEX('Intro &amp; Setup'!$BY$8:$BY$9, MATCH($E$8, 'Intro &amp; Setup'!$BX$8:$BX$9, 0)), 2), ""))</f>
        <v/>
      </c>
      <c r="I1753" s="18" t="str">
        <f>IF(OR($E1753="", $F1753=""), "", IF($E$8='Intro &amp; Setup'!$BX$9, $F1753/$E1753, IF($H$8='Intro &amp; Setup'!$BX$9, $F1753/$H1753, "")))</f>
        <v/>
      </c>
      <c r="J1753" s="21" t="str">
        <f>IF(OR($E1753="", $F1753=""), "", IF($E$8='Intro &amp; Setup'!$BX$8, $F1753/$E1753, IF($H$8='Intro &amp; Setup'!$BX$8, $F1753/$H1753, "")))</f>
        <v/>
      </c>
      <c r="K1753" s="97"/>
      <c r="L1753" s="42" t="str">
        <f t="array" ref="L1753">IF($W1753="", "", IFERROR(INDEX('Standard Runs'!$D$11:$D$65, MATCH(1, ('Standard Runs'!$F$11:$F$65&lt;=E1753)*('Standard Runs'!$G$11:$G$65&gt;=E1753), 0)), ""))</f>
        <v/>
      </c>
      <c r="M1753" s="45" t="str">
        <f t="shared" si="298"/>
        <v/>
      </c>
      <c r="N1753" s="97"/>
      <c r="O1753" s="52" t="str">
        <f t="shared" si="299"/>
        <v/>
      </c>
      <c r="P1753" s="53" t="str">
        <f>IF(OR($L1753="", $M1753=""), "", COUNTIFS($L$11:$L$2510, $L1753, $M$11:$M$2510, "&lt;"&amp;$M1753)+1+COUNTIFS($L$11:$L1753, $L1753, $M$11:$M1753, $M1753)-1)</f>
        <v/>
      </c>
      <c r="Q1753" s="97"/>
      <c r="R1753" s="57" t="str">
        <f t="array" ref="R1753">IF(OR($L1753="", $M1753=""), "", MIN(IF($L$11:$L$2510=$L1753, $M$11:$M$2510)))</f>
        <v/>
      </c>
      <c r="S1753" s="18" t="str">
        <f t="array" ref="S1753">IF(OR($L1753="", $M1753=""), "", AVERAGEIF($L$11:$L$2510, $L1753, $M$11:$M$2510))</f>
        <v/>
      </c>
      <c r="T1753" s="21" t="str">
        <f t="array" ref="T1753">IF(OR($L1753="", $M1753=""), "", MAX(IF($L$11:$L$2510=$L1753, $M$11:$M$2510)))</f>
        <v/>
      </c>
      <c r="U1753" s="97"/>
      <c r="W1753" s="26" t="str">
        <f t="shared" si="300"/>
        <v/>
      </c>
      <c r="X1753" s="26" t="str">
        <f t="shared" si="301"/>
        <v/>
      </c>
      <c r="Z1753" s="48" t="str">
        <f>IFERROR(INDEX('Standard Runs'!$E$11:$E$65, MATCH($L1753, 'Standard Runs'!$D$11:$D$65, 0)), "")</f>
        <v/>
      </c>
      <c r="AB1753" s="26" t="str">
        <f t="shared" si="302"/>
        <v/>
      </c>
      <c r="AC1753" s="26" t="str">
        <f t="shared" si="303"/>
        <v/>
      </c>
      <c r="AE1753" s="26" t="str">
        <f t="shared" si="304"/>
        <v/>
      </c>
      <c r="AG1753" s="26" t="str">
        <f>IF($D1753="", "", COUNTIF($D$11:$D$2510, "&gt;"&amp;$D1753)+1+COUNTIF($D$11:$D1753, $D1753)-1)</f>
        <v/>
      </c>
      <c r="AH1753" s="92" t="str">
        <f t="shared" si="305"/>
        <v/>
      </c>
      <c r="AJ1753" s="26" t="str">
        <f t="shared" si="306"/>
        <v/>
      </c>
      <c r="AK1753" s="26" t="str">
        <f t="shared" si="307"/>
        <v/>
      </c>
    </row>
    <row r="1754" spans="1:37" x14ac:dyDescent="0.25">
      <c r="A1754" s="97"/>
      <c r="B1754" s="26" t="str">
        <f t="shared" si="297"/>
        <v/>
      </c>
      <c r="C1754" s="97"/>
      <c r="D1754" s="123"/>
      <c r="E1754" s="124"/>
      <c r="F1754" s="125"/>
      <c r="G1754" s="97"/>
      <c r="H1754" s="24" t="str">
        <f>IF($E1754="", "", IFERROR(ROUND($E1754*INDEX('Intro &amp; Setup'!$BY$8:$BY$9, MATCH($E$8, 'Intro &amp; Setup'!$BX$8:$BX$9, 0)), 2), ""))</f>
        <v/>
      </c>
      <c r="I1754" s="18" t="str">
        <f>IF(OR($E1754="", $F1754=""), "", IF($E$8='Intro &amp; Setup'!$BX$9, $F1754/$E1754, IF($H$8='Intro &amp; Setup'!$BX$9, $F1754/$H1754, "")))</f>
        <v/>
      </c>
      <c r="J1754" s="21" t="str">
        <f>IF(OR($E1754="", $F1754=""), "", IF($E$8='Intro &amp; Setup'!$BX$8, $F1754/$E1754, IF($H$8='Intro &amp; Setup'!$BX$8, $F1754/$H1754, "")))</f>
        <v/>
      </c>
      <c r="K1754" s="97"/>
      <c r="L1754" s="42" t="str">
        <f t="array" ref="L1754">IF($W1754="", "", IFERROR(INDEX('Standard Runs'!$D$11:$D$65, MATCH(1, ('Standard Runs'!$F$11:$F$65&lt;=E1754)*('Standard Runs'!$G$11:$G$65&gt;=E1754), 0)), ""))</f>
        <v/>
      </c>
      <c r="M1754" s="45" t="str">
        <f t="shared" si="298"/>
        <v/>
      </c>
      <c r="N1754" s="97"/>
      <c r="O1754" s="52" t="str">
        <f t="shared" si="299"/>
        <v/>
      </c>
      <c r="P1754" s="53" t="str">
        <f>IF(OR($L1754="", $M1754=""), "", COUNTIFS($L$11:$L$2510, $L1754, $M$11:$M$2510, "&lt;"&amp;$M1754)+1+COUNTIFS($L$11:$L1754, $L1754, $M$11:$M1754, $M1754)-1)</f>
        <v/>
      </c>
      <c r="Q1754" s="97"/>
      <c r="R1754" s="57" t="str">
        <f t="array" ref="R1754">IF(OR($L1754="", $M1754=""), "", MIN(IF($L$11:$L$2510=$L1754, $M$11:$M$2510)))</f>
        <v/>
      </c>
      <c r="S1754" s="18" t="str">
        <f t="array" ref="S1754">IF(OR($L1754="", $M1754=""), "", AVERAGEIF($L$11:$L$2510, $L1754, $M$11:$M$2510))</f>
        <v/>
      </c>
      <c r="T1754" s="21" t="str">
        <f t="array" ref="T1754">IF(OR($L1754="", $M1754=""), "", MAX(IF($L$11:$L$2510=$L1754, $M$11:$M$2510)))</f>
        <v/>
      </c>
      <c r="U1754" s="97"/>
      <c r="W1754" s="26" t="str">
        <f t="shared" si="300"/>
        <v/>
      </c>
      <c r="X1754" s="26" t="str">
        <f t="shared" si="301"/>
        <v/>
      </c>
      <c r="Z1754" s="48" t="str">
        <f>IFERROR(INDEX('Standard Runs'!$E$11:$E$65, MATCH($L1754, 'Standard Runs'!$D$11:$D$65, 0)), "")</f>
        <v/>
      </c>
      <c r="AB1754" s="26" t="str">
        <f t="shared" si="302"/>
        <v/>
      </c>
      <c r="AC1754" s="26" t="str">
        <f t="shared" si="303"/>
        <v/>
      </c>
      <c r="AE1754" s="26" t="str">
        <f t="shared" si="304"/>
        <v/>
      </c>
      <c r="AG1754" s="26" t="str">
        <f>IF($D1754="", "", COUNTIF($D$11:$D$2510, "&gt;"&amp;$D1754)+1+COUNTIF($D$11:$D1754, $D1754)-1)</f>
        <v/>
      </c>
      <c r="AH1754" s="92" t="str">
        <f t="shared" si="305"/>
        <v/>
      </c>
      <c r="AJ1754" s="26" t="str">
        <f t="shared" si="306"/>
        <v/>
      </c>
      <c r="AK1754" s="26" t="str">
        <f t="shared" si="307"/>
        <v/>
      </c>
    </row>
    <row r="1755" spans="1:37" x14ac:dyDescent="0.25">
      <c r="A1755" s="97"/>
      <c r="B1755" s="26" t="str">
        <f t="shared" si="297"/>
        <v/>
      </c>
      <c r="C1755" s="97"/>
      <c r="D1755" s="123"/>
      <c r="E1755" s="124"/>
      <c r="F1755" s="125"/>
      <c r="G1755" s="97"/>
      <c r="H1755" s="24" t="str">
        <f>IF($E1755="", "", IFERROR(ROUND($E1755*INDEX('Intro &amp; Setup'!$BY$8:$BY$9, MATCH($E$8, 'Intro &amp; Setup'!$BX$8:$BX$9, 0)), 2), ""))</f>
        <v/>
      </c>
      <c r="I1755" s="18" t="str">
        <f>IF(OR($E1755="", $F1755=""), "", IF($E$8='Intro &amp; Setup'!$BX$9, $F1755/$E1755, IF($H$8='Intro &amp; Setup'!$BX$9, $F1755/$H1755, "")))</f>
        <v/>
      </c>
      <c r="J1755" s="21" t="str">
        <f>IF(OR($E1755="", $F1755=""), "", IF($E$8='Intro &amp; Setup'!$BX$8, $F1755/$E1755, IF($H$8='Intro &amp; Setup'!$BX$8, $F1755/$H1755, "")))</f>
        <v/>
      </c>
      <c r="K1755" s="97"/>
      <c r="L1755" s="42" t="str">
        <f t="array" ref="L1755">IF($W1755="", "", IFERROR(INDEX('Standard Runs'!$D$11:$D$65, MATCH(1, ('Standard Runs'!$F$11:$F$65&lt;=E1755)*('Standard Runs'!$G$11:$G$65&gt;=E1755), 0)), ""))</f>
        <v/>
      </c>
      <c r="M1755" s="45" t="str">
        <f t="shared" si="298"/>
        <v/>
      </c>
      <c r="N1755" s="97"/>
      <c r="O1755" s="52" t="str">
        <f t="shared" si="299"/>
        <v/>
      </c>
      <c r="P1755" s="53" t="str">
        <f>IF(OR($L1755="", $M1755=""), "", COUNTIFS($L$11:$L$2510, $L1755, $M$11:$M$2510, "&lt;"&amp;$M1755)+1+COUNTIFS($L$11:$L1755, $L1755, $M$11:$M1755, $M1755)-1)</f>
        <v/>
      </c>
      <c r="Q1755" s="97"/>
      <c r="R1755" s="57" t="str">
        <f t="array" ref="R1755">IF(OR($L1755="", $M1755=""), "", MIN(IF($L$11:$L$2510=$L1755, $M$11:$M$2510)))</f>
        <v/>
      </c>
      <c r="S1755" s="18" t="str">
        <f t="array" ref="S1755">IF(OR($L1755="", $M1755=""), "", AVERAGEIF($L$11:$L$2510, $L1755, $M$11:$M$2510))</f>
        <v/>
      </c>
      <c r="T1755" s="21" t="str">
        <f t="array" ref="T1755">IF(OR($L1755="", $M1755=""), "", MAX(IF($L$11:$L$2510=$L1755, $M$11:$M$2510)))</f>
        <v/>
      </c>
      <c r="U1755" s="97"/>
      <c r="W1755" s="26" t="str">
        <f t="shared" si="300"/>
        <v/>
      </c>
      <c r="X1755" s="26" t="str">
        <f t="shared" si="301"/>
        <v/>
      </c>
      <c r="Z1755" s="48" t="str">
        <f>IFERROR(INDEX('Standard Runs'!$E$11:$E$65, MATCH($L1755, 'Standard Runs'!$D$11:$D$65, 0)), "")</f>
        <v/>
      </c>
      <c r="AB1755" s="26" t="str">
        <f t="shared" si="302"/>
        <v/>
      </c>
      <c r="AC1755" s="26" t="str">
        <f t="shared" si="303"/>
        <v/>
      </c>
      <c r="AE1755" s="26" t="str">
        <f t="shared" si="304"/>
        <v/>
      </c>
      <c r="AG1755" s="26" t="str">
        <f>IF($D1755="", "", COUNTIF($D$11:$D$2510, "&gt;"&amp;$D1755)+1+COUNTIF($D$11:$D1755, $D1755)-1)</f>
        <v/>
      </c>
      <c r="AH1755" s="92" t="str">
        <f t="shared" si="305"/>
        <v/>
      </c>
      <c r="AJ1755" s="26" t="str">
        <f t="shared" si="306"/>
        <v/>
      </c>
      <c r="AK1755" s="26" t="str">
        <f t="shared" si="307"/>
        <v/>
      </c>
    </row>
    <row r="1756" spans="1:37" x14ac:dyDescent="0.25">
      <c r="A1756" s="97"/>
      <c r="B1756" s="26" t="str">
        <f t="shared" si="297"/>
        <v/>
      </c>
      <c r="C1756" s="97"/>
      <c r="D1756" s="123"/>
      <c r="E1756" s="124"/>
      <c r="F1756" s="125"/>
      <c r="G1756" s="97"/>
      <c r="H1756" s="24" t="str">
        <f>IF($E1756="", "", IFERROR(ROUND($E1756*INDEX('Intro &amp; Setup'!$BY$8:$BY$9, MATCH($E$8, 'Intro &amp; Setup'!$BX$8:$BX$9, 0)), 2), ""))</f>
        <v/>
      </c>
      <c r="I1756" s="18" t="str">
        <f>IF(OR($E1756="", $F1756=""), "", IF($E$8='Intro &amp; Setup'!$BX$9, $F1756/$E1756, IF($H$8='Intro &amp; Setup'!$BX$9, $F1756/$H1756, "")))</f>
        <v/>
      </c>
      <c r="J1756" s="21" t="str">
        <f>IF(OR($E1756="", $F1756=""), "", IF($E$8='Intro &amp; Setup'!$BX$8, $F1756/$E1756, IF($H$8='Intro &amp; Setup'!$BX$8, $F1756/$H1756, "")))</f>
        <v/>
      </c>
      <c r="K1756" s="97"/>
      <c r="L1756" s="42" t="str">
        <f t="array" ref="L1756">IF($W1756="", "", IFERROR(INDEX('Standard Runs'!$D$11:$D$65, MATCH(1, ('Standard Runs'!$F$11:$F$65&lt;=E1756)*('Standard Runs'!$G$11:$G$65&gt;=E1756), 0)), ""))</f>
        <v/>
      </c>
      <c r="M1756" s="45" t="str">
        <f t="shared" si="298"/>
        <v/>
      </c>
      <c r="N1756" s="97"/>
      <c r="O1756" s="52" t="str">
        <f t="shared" si="299"/>
        <v/>
      </c>
      <c r="P1756" s="53" t="str">
        <f>IF(OR($L1756="", $M1756=""), "", COUNTIFS($L$11:$L$2510, $L1756, $M$11:$M$2510, "&lt;"&amp;$M1756)+1+COUNTIFS($L$11:$L1756, $L1756, $M$11:$M1756, $M1756)-1)</f>
        <v/>
      </c>
      <c r="Q1756" s="97"/>
      <c r="R1756" s="57" t="str">
        <f t="array" ref="R1756">IF(OR($L1756="", $M1756=""), "", MIN(IF($L$11:$L$2510=$L1756, $M$11:$M$2510)))</f>
        <v/>
      </c>
      <c r="S1756" s="18" t="str">
        <f t="array" ref="S1756">IF(OR($L1756="", $M1756=""), "", AVERAGEIF($L$11:$L$2510, $L1756, $M$11:$M$2510))</f>
        <v/>
      </c>
      <c r="T1756" s="21" t="str">
        <f t="array" ref="T1756">IF(OR($L1756="", $M1756=""), "", MAX(IF($L$11:$L$2510=$L1756, $M$11:$M$2510)))</f>
        <v/>
      </c>
      <c r="U1756" s="97"/>
      <c r="W1756" s="26" t="str">
        <f t="shared" si="300"/>
        <v/>
      </c>
      <c r="X1756" s="26" t="str">
        <f t="shared" si="301"/>
        <v/>
      </c>
      <c r="Z1756" s="48" t="str">
        <f>IFERROR(INDEX('Standard Runs'!$E$11:$E$65, MATCH($L1756, 'Standard Runs'!$D$11:$D$65, 0)), "")</f>
        <v/>
      </c>
      <c r="AB1756" s="26" t="str">
        <f t="shared" si="302"/>
        <v/>
      </c>
      <c r="AC1756" s="26" t="str">
        <f t="shared" si="303"/>
        <v/>
      </c>
      <c r="AE1756" s="26" t="str">
        <f t="shared" si="304"/>
        <v/>
      </c>
      <c r="AG1756" s="26" t="str">
        <f>IF($D1756="", "", COUNTIF($D$11:$D$2510, "&gt;"&amp;$D1756)+1+COUNTIF($D$11:$D1756, $D1756)-1)</f>
        <v/>
      </c>
      <c r="AH1756" s="92" t="str">
        <f t="shared" si="305"/>
        <v/>
      </c>
      <c r="AJ1756" s="26" t="str">
        <f t="shared" si="306"/>
        <v/>
      </c>
      <c r="AK1756" s="26" t="str">
        <f t="shared" si="307"/>
        <v/>
      </c>
    </row>
    <row r="1757" spans="1:37" x14ac:dyDescent="0.25">
      <c r="A1757" s="97"/>
      <c r="B1757" s="26" t="str">
        <f t="shared" si="297"/>
        <v/>
      </c>
      <c r="C1757" s="97"/>
      <c r="D1757" s="123"/>
      <c r="E1757" s="124"/>
      <c r="F1757" s="125"/>
      <c r="G1757" s="97"/>
      <c r="H1757" s="24" t="str">
        <f>IF($E1757="", "", IFERROR(ROUND($E1757*INDEX('Intro &amp; Setup'!$BY$8:$BY$9, MATCH($E$8, 'Intro &amp; Setup'!$BX$8:$BX$9, 0)), 2), ""))</f>
        <v/>
      </c>
      <c r="I1757" s="18" t="str">
        <f>IF(OR($E1757="", $F1757=""), "", IF($E$8='Intro &amp; Setup'!$BX$9, $F1757/$E1757, IF($H$8='Intro &amp; Setup'!$BX$9, $F1757/$H1757, "")))</f>
        <v/>
      </c>
      <c r="J1757" s="21" t="str">
        <f>IF(OR($E1757="", $F1757=""), "", IF($E$8='Intro &amp; Setup'!$BX$8, $F1757/$E1757, IF($H$8='Intro &amp; Setup'!$BX$8, $F1757/$H1757, "")))</f>
        <v/>
      </c>
      <c r="K1757" s="97"/>
      <c r="L1757" s="42" t="str">
        <f t="array" ref="L1757">IF($W1757="", "", IFERROR(INDEX('Standard Runs'!$D$11:$D$65, MATCH(1, ('Standard Runs'!$F$11:$F$65&lt;=E1757)*('Standard Runs'!$G$11:$G$65&gt;=E1757), 0)), ""))</f>
        <v/>
      </c>
      <c r="M1757" s="45" t="str">
        <f t="shared" si="298"/>
        <v/>
      </c>
      <c r="N1757" s="97"/>
      <c r="O1757" s="52" t="str">
        <f t="shared" si="299"/>
        <v/>
      </c>
      <c r="P1757" s="53" t="str">
        <f>IF(OR($L1757="", $M1757=""), "", COUNTIFS($L$11:$L$2510, $L1757, $M$11:$M$2510, "&lt;"&amp;$M1757)+1+COUNTIFS($L$11:$L1757, $L1757, $M$11:$M1757, $M1757)-1)</f>
        <v/>
      </c>
      <c r="Q1757" s="97"/>
      <c r="R1757" s="57" t="str">
        <f t="array" ref="R1757">IF(OR($L1757="", $M1757=""), "", MIN(IF($L$11:$L$2510=$L1757, $M$11:$M$2510)))</f>
        <v/>
      </c>
      <c r="S1757" s="18" t="str">
        <f t="array" ref="S1757">IF(OR($L1757="", $M1757=""), "", AVERAGEIF($L$11:$L$2510, $L1757, $M$11:$M$2510))</f>
        <v/>
      </c>
      <c r="T1757" s="21" t="str">
        <f t="array" ref="T1757">IF(OR($L1757="", $M1757=""), "", MAX(IF($L$11:$L$2510=$L1757, $M$11:$M$2510)))</f>
        <v/>
      </c>
      <c r="U1757" s="97"/>
      <c r="W1757" s="26" t="str">
        <f t="shared" si="300"/>
        <v/>
      </c>
      <c r="X1757" s="26" t="str">
        <f t="shared" si="301"/>
        <v/>
      </c>
      <c r="Z1757" s="48" t="str">
        <f>IFERROR(INDEX('Standard Runs'!$E$11:$E$65, MATCH($L1757, 'Standard Runs'!$D$11:$D$65, 0)), "")</f>
        <v/>
      </c>
      <c r="AB1757" s="26" t="str">
        <f t="shared" si="302"/>
        <v/>
      </c>
      <c r="AC1757" s="26" t="str">
        <f t="shared" si="303"/>
        <v/>
      </c>
      <c r="AE1757" s="26" t="str">
        <f t="shared" si="304"/>
        <v/>
      </c>
      <c r="AG1757" s="26" t="str">
        <f>IF($D1757="", "", COUNTIF($D$11:$D$2510, "&gt;"&amp;$D1757)+1+COUNTIF($D$11:$D1757, $D1757)-1)</f>
        <v/>
      </c>
      <c r="AH1757" s="92" t="str">
        <f t="shared" si="305"/>
        <v/>
      </c>
      <c r="AJ1757" s="26" t="str">
        <f t="shared" si="306"/>
        <v/>
      </c>
      <c r="AK1757" s="26" t="str">
        <f t="shared" si="307"/>
        <v/>
      </c>
    </row>
    <row r="1758" spans="1:37" x14ac:dyDescent="0.25">
      <c r="A1758" s="97"/>
      <c r="B1758" s="26" t="str">
        <f t="shared" si="297"/>
        <v/>
      </c>
      <c r="C1758" s="97"/>
      <c r="D1758" s="123"/>
      <c r="E1758" s="124"/>
      <c r="F1758" s="125"/>
      <c r="G1758" s="97"/>
      <c r="H1758" s="24" t="str">
        <f>IF($E1758="", "", IFERROR(ROUND($E1758*INDEX('Intro &amp; Setup'!$BY$8:$BY$9, MATCH($E$8, 'Intro &amp; Setup'!$BX$8:$BX$9, 0)), 2), ""))</f>
        <v/>
      </c>
      <c r="I1758" s="18" t="str">
        <f>IF(OR($E1758="", $F1758=""), "", IF($E$8='Intro &amp; Setup'!$BX$9, $F1758/$E1758, IF($H$8='Intro &amp; Setup'!$BX$9, $F1758/$H1758, "")))</f>
        <v/>
      </c>
      <c r="J1758" s="21" t="str">
        <f>IF(OR($E1758="", $F1758=""), "", IF($E$8='Intro &amp; Setup'!$BX$8, $F1758/$E1758, IF($H$8='Intro &amp; Setup'!$BX$8, $F1758/$H1758, "")))</f>
        <v/>
      </c>
      <c r="K1758" s="97"/>
      <c r="L1758" s="42" t="str">
        <f t="array" ref="L1758">IF($W1758="", "", IFERROR(INDEX('Standard Runs'!$D$11:$D$65, MATCH(1, ('Standard Runs'!$F$11:$F$65&lt;=E1758)*('Standard Runs'!$G$11:$G$65&gt;=E1758), 0)), ""))</f>
        <v/>
      </c>
      <c r="M1758" s="45" t="str">
        <f t="shared" si="298"/>
        <v/>
      </c>
      <c r="N1758" s="97"/>
      <c r="O1758" s="52" t="str">
        <f t="shared" si="299"/>
        <v/>
      </c>
      <c r="P1758" s="53" t="str">
        <f>IF(OR($L1758="", $M1758=""), "", COUNTIFS($L$11:$L$2510, $L1758, $M$11:$M$2510, "&lt;"&amp;$M1758)+1+COUNTIFS($L$11:$L1758, $L1758, $M$11:$M1758, $M1758)-1)</f>
        <v/>
      </c>
      <c r="Q1758" s="97"/>
      <c r="R1758" s="57" t="str">
        <f t="array" ref="R1758">IF(OR($L1758="", $M1758=""), "", MIN(IF($L$11:$L$2510=$L1758, $M$11:$M$2510)))</f>
        <v/>
      </c>
      <c r="S1758" s="18" t="str">
        <f t="array" ref="S1758">IF(OR($L1758="", $M1758=""), "", AVERAGEIF($L$11:$L$2510, $L1758, $M$11:$M$2510))</f>
        <v/>
      </c>
      <c r="T1758" s="21" t="str">
        <f t="array" ref="T1758">IF(OR($L1758="", $M1758=""), "", MAX(IF($L$11:$L$2510=$L1758, $M$11:$M$2510)))</f>
        <v/>
      </c>
      <c r="U1758" s="97"/>
      <c r="W1758" s="26" t="str">
        <f t="shared" si="300"/>
        <v/>
      </c>
      <c r="X1758" s="26" t="str">
        <f t="shared" si="301"/>
        <v/>
      </c>
      <c r="Z1758" s="48" t="str">
        <f>IFERROR(INDEX('Standard Runs'!$E$11:$E$65, MATCH($L1758, 'Standard Runs'!$D$11:$D$65, 0)), "")</f>
        <v/>
      </c>
      <c r="AB1758" s="26" t="str">
        <f t="shared" si="302"/>
        <v/>
      </c>
      <c r="AC1758" s="26" t="str">
        <f t="shared" si="303"/>
        <v/>
      </c>
      <c r="AE1758" s="26" t="str">
        <f t="shared" si="304"/>
        <v/>
      </c>
      <c r="AG1758" s="26" t="str">
        <f>IF($D1758="", "", COUNTIF($D$11:$D$2510, "&gt;"&amp;$D1758)+1+COUNTIF($D$11:$D1758, $D1758)-1)</f>
        <v/>
      </c>
      <c r="AH1758" s="92" t="str">
        <f t="shared" si="305"/>
        <v/>
      </c>
      <c r="AJ1758" s="26" t="str">
        <f t="shared" si="306"/>
        <v/>
      </c>
      <c r="AK1758" s="26" t="str">
        <f t="shared" si="307"/>
        <v/>
      </c>
    </row>
    <row r="1759" spans="1:37" x14ac:dyDescent="0.25">
      <c r="A1759" s="97"/>
      <c r="B1759" s="26" t="str">
        <f t="shared" si="297"/>
        <v/>
      </c>
      <c r="C1759" s="97"/>
      <c r="D1759" s="123"/>
      <c r="E1759" s="124"/>
      <c r="F1759" s="125"/>
      <c r="G1759" s="97"/>
      <c r="H1759" s="24" t="str">
        <f>IF($E1759="", "", IFERROR(ROUND($E1759*INDEX('Intro &amp; Setup'!$BY$8:$BY$9, MATCH($E$8, 'Intro &amp; Setup'!$BX$8:$BX$9, 0)), 2), ""))</f>
        <v/>
      </c>
      <c r="I1759" s="18" t="str">
        <f>IF(OR($E1759="", $F1759=""), "", IF($E$8='Intro &amp; Setup'!$BX$9, $F1759/$E1759, IF($H$8='Intro &amp; Setup'!$BX$9, $F1759/$H1759, "")))</f>
        <v/>
      </c>
      <c r="J1759" s="21" t="str">
        <f>IF(OR($E1759="", $F1759=""), "", IF($E$8='Intro &amp; Setup'!$BX$8, $F1759/$E1759, IF($H$8='Intro &amp; Setup'!$BX$8, $F1759/$H1759, "")))</f>
        <v/>
      </c>
      <c r="K1759" s="97"/>
      <c r="L1759" s="42" t="str">
        <f t="array" ref="L1759">IF($W1759="", "", IFERROR(INDEX('Standard Runs'!$D$11:$D$65, MATCH(1, ('Standard Runs'!$F$11:$F$65&lt;=E1759)*('Standard Runs'!$G$11:$G$65&gt;=E1759), 0)), ""))</f>
        <v/>
      </c>
      <c r="M1759" s="45" t="str">
        <f t="shared" si="298"/>
        <v/>
      </c>
      <c r="N1759" s="97"/>
      <c r="O1759" s="52" t="str">
        <f t="shared" si="299"/>
        <v/>
      </c>
      <c r="P1759" s="53" t="str">
        <f>IF(OR($L1759="", $M1759=""), "", COUNTIFS($L$11:$L$2510, $L1759, $M$11:$M$2510, "&lt;"&amp;$M1759)+1+COUNTIFS($L$11:$L1759, $L1759, $M$11:$M1759, $M1759)-1)</f>
        <v/>
      </c>
      <c r="Q1759" s="97"/>
      <c r="R1759" s="57" t="str">
        <f t="array" ref="R1759">IF(OR($L1759="", $M1759=""), "", MIN(IF($L$11:$L$2510=$L1759, $M$11:$M$2510)))</f>
        <v/>
      </c>
      <c r="S1759" s="18" t="str">
        <f t="array" ref="S1759">IF(OR($L1759="", $M1759=""), "", AVERAGEIF($L$11:$L$2510, $L1759, $M$11:$M$2510))</f>
        <v/>
      </c>
      <c r="T1759" s="21" t="str">
        <f t="array" ref="T1759">IF(OR($L1759="", $M1759=""), "", MAX(IF($L$11:$L$2510=$L1759, $M$11:$M$2510)))</f>
        <v/>
      </c>
      <c r="U1759" s="97"/>
      <c r="W1759" s="26" t="str">
        <f t="shared" si="300"/>
        <v/>
      </c>
      <c r="X1759" s="26" t="str">
        <f t="shared" si="301"/>
        <v/>
      </c>
      <c r="Z1759" s="48" t="str">
        <f>IFERROR(INDEX('Standard Runs'!$E$11:$E$65, MATCH($L1759, 'Standard Runs'!$D$11:$D$65, 0)), "")</f>
        <v/>
      </c>
      <c r="AB1759" s="26" t="str">
        <f t="shared" si="302"/>
        <v/>
      </c>
      <c r="AC1759" s="26" t="str">
        <f t="shared" si="303"/>
        <v/>
      </c>
      <c r="AE1759" s="26" t="str">
        <f t="shared" si="304"/>
        <v/>
      </c>
      <c r="AG1759" s="26" t="str">
        <f>IF($D1759="", "", COUNTIF($D$11:$D$2510, "&gt;"&amp;$D1759)+1+COUNTIF($D$11:$D1759, $D1759)-1)</f>
        <v/>
      </c>
      <c r="AH1759" s="92" t="str">
        <f t="shared" si="305"/>
        <v/>
      </c>
      <c r="AJ1759" s="26" t="str">
        <f t="shared" si="306"/>
        <v/>
      </c>
      <c r="AK1759" s="26" t="str">
        <f t="shared" si="307"/>
        <v/>
      </c>
    </row>
    <row r="1760" spans="1:37" x14ac:dyDescent="0.25">
      <c r="A1760" s="97"/>
      <c r="B1760" s="26" t="str">
        <f t="shared" si="297"/>
        <v/>
      </c>
      <c r="C1760" s="97"/>
      <c r="D1760" s="123"/>
      <c r="E1760" s="124"/>
      <c r="F1760" s="125"/>
      <c r="G1760" s="97"/>
      <c r="H1760" s="24" t="str">
        <f>IF($E1760="", "", IFERROR(ROUND($E1760*INDEX('Intro &amp; Setup'!$BY$8:$BY$9, MATCH($E$8, 'Intro &amp; Setup'!$BX$8:$BX$9, 0)), 2), ""))</f>
        <v/>
      </c>
      <c r="I1760" s="18" t="str">
        <f>IF(OR($E1760="", $F1760=""), "", IF($E$8='Intro &amp; Setup'!$BX$9, $F1760/$E1760, IF($H$8='Intro &amp; Setup'!$BX$9, $F1760/$H1760, "")))</f>
        <v/>
      </c>
      <c r="J1760" s="21" t="str">
        <f>IF(OR($E1760="", $F1760=""), "", IF($E$8='Intro &amp; Setup'!$BX$8, $F1760/$E1760, IF($H$8='Intro &amp; Setup'!$BX$8, $F1760/$H1760, "")))</f>
        <v/>
      </c>
      <c r="K1760" s="97"/>
      <c r="L1760" s="42" t="str">
        <f t="array" ref="L1760">IF($W1760="", "", IFERROR(INDEX('Standard Runs'!$D$11:$D$65, MATCH(1, ('Standard Runs'!$F$11:$F$65&lt;=E1760)*('Standard Runs'!$G$11:$G$65&gt;=E1760), 0)), ""))</f>
        <v/>
      </c>
      <c r="M1760" s="45" t="str">
        <f t="shared" si="298"/>
        <v/>
      </c>
      <c r="N1760" s="97"/>
      <c r="O1760" s="52" t="str">
        <f t="shared" si="299"/>
        <v/>
      </c>
      <c r="P1760" s="53" t="str">
        <f>IF(OR($L1760="", $M1760=""), "", COUNTIFS($L$11:$L$2510, $L1760, $M$11:$M$2510, "&lt;"&amp;$M1760)+1+COUNTIFS($L$11:$L1760, $L1760, $M$11:$M1760, $M1760)-1)</f>
        <v/>
      </c>
      <c r="Q1760" s="97"/>
      <c r="R1760" s="57" t="str">
        <f t="array" ref="R1760">IF(OR($L1760="", $M1760=""), "", MIN(IF($L$11:$L$2510=$L1760, $M$11:$M$2510)))</f>
        <v/>
      </c>
      <c r="S1760" s="18" t="str">
        <f t="array" ref="S1760">IF(OR($L1760="", $M1760=""), "", AVERAGEIF($L$11:$L$2510, $L1760, $M$11:$M$2510))</f>
        <v/>
      </c>
      <c r="T1760" s="21" t="str">
        <f t="array" ref="T1760">IF(OR($L1760="", $M1760=""), "", MAX(IF($L$11:$L$2510=$L1760, $M$11:$M$2510)))</f>
        <v/>
      </c>
      <c r="U1760" s="97"/>
      <c r="W1760" s="26" t="str">
        <f t="shared" si="300"/>
        <v/>
      </c>
      <c r="X1760" s="26" t="str">
        <f t="shared" si="301"/>
        <v/>
      </c>
      <c r="Z1760" s="48" t="str">
        <f>IFERROR(INDEX('Standard Runs'!$E$11:$E$65, MATCH($L1760, 'Standard Runs'!$D$11:$D$65, 0)), "")</f>
        <v/>
      </c>
      <c r="AB1760" s="26" t="str">
        <f t="shared" si="302"/>
        <v/>
      </c>
      <c r="AC1760" s="26" t="str">
        <f t="shared" si="303"/>
        <v/>
      </c>
      <c r="AE1760" s="26" t="str">
        <f t="shared" si="304"/>
        <v/>
      </c>
      <c r="AG1760" s="26" t="str">
        <f>IF($D1760="", "", COUNTIF($D$11:$D$2510, "&gt;"&amp;$D1760)+1+COUNTIF($D$11:$D1760, $D1760)-1)</f>
        <v/>
      </c>
      <c r="AH1760" s="92" t="str">
        <f t="shared" si="305"/>
        <v/>
      </c>
      <c r="AJ1760" s="26" t="str">
        <f t="shared" si="306"/>
        <v/>
      </c>
      <c r="AK1760" s="26" t="str">
        <f t="shared" si="307"/>
        <v/>
      </c>
    </row>
    <row r="1761" spans="1:37" x14ac:dyDescent="0.25">
      <c r="A1761" s="97"/>
      <c r="B1761" s="26" t="str">
        <f t="shared" si="297"/>
        <v/>
      </c>
      <c r="C1761" s="97"/>
      <c r="D1761" s="123"/>
      <c r="E1761" s="124"/>
      <c r="F1761" s="125"/>
      <c r="G1761" s="97"/>
      <c r="H1761" s="24" t="str">
        <f>IF($E1761="", "", IFERROR(ROUND($E1761*INDEX('Intro &amp; Setup'!$BY$8:$BY$9, MATCH($E$8, 'Intro &amp; Setup'!$BX$8:$BX$9, 0)), 2), ""))</f>
        <v/>
      </c>
      <c r="I1761" s="18" t="str">
        <f>IF(OR($E1761="", $F1761=""), "", IF($E$8='Intro &amp; Setup'!$BX$9, $F1761/$E1761, IF($H$8='Intro &amp; Setup'!$BX$9, $F1761/$H1761, "")))</f>
        <v/>
      </c>
      <c r="J1761" s="21" t="str">
        <f>IF(OR($E1761="", $F1761=""), "", IF($E$8='Intro &amp; Setup'!$BX$8, $F1761/$E1761, IF($H$8='Intro &amp; Setup'!$BX$8, $F1761/$H1761, "")))</f>
        <v/>
      </c>
      <c r="K1761" s="97"/>
      <c r="L1761" s="42" t="str">
        <f t="array" ref="L1761">IF($W1761="", "", IFERROR(INDEX('Standard Runs'!$D$11:$D$65, MATCH(1, ('Standard Runs'!$F$11:$F$65&lt;=E1761)*('Standard Runs'!$G$11:$G$65&gt;=E1761), 0)), ""))</f>
        <v/>
      </c>
      <c r="M1761" s="45" t="str">
        <f t="shared" si="298"/>
        <v/>
      </c>
      <c r="N1761" s="97"/>
      <c r="O1761" s="52" t="str">
        <f t="shared" si="299"/>
        <v/>
      </c>
      <c r="P1761" s="53" t="str">
        <f>IF(OR($L1761="", $M1761=""), "", COUNTIFS($L$11:$L$2510, $L1761, $M$11:$M$2510, "&lt;"&amp;$M1761)+1+COUNTIFS($L$11:$L1761, $L1761, $M$11:$M1761, $M1761)-1)</f>
        <v/>
      </c>
      <c r="Q1761" s="97"/>
      <c r="R1761" s="57" t="str">
        <f t="array" ref="R1761">IF(OR($L1761="", $M1761=""), "", MIN(IF($L$11:$L$2510=$L1761, $M$11:$M$2510)))</f>
        <v/>
      </c>
      <c r="S1761" s="18" t="str">
        <f t="array" ref="S1761">IF(OR($L1761="", $M1761=""), "", AVERAGEIF($L$11:$L$2510, $L1761, $M$11:$M$2510))</f>
        <v/>
      </c>
      <c r="T1761" s="21" t="str">
        <f t="array" ref="T1761">IF(OR($L1761="", $M1761=""), "", MAX(IF($L$11:$L$2510=$L1761, $M$11:$M$2510)))</f>
        <v/>
      </c>
      <c r="U1761" s="97"/>
      <c r="W1761" s="26" t="str">
        <f t="shared" si="300"/>
        <v/>
      </c>
      <c r="X1761" s="26" t="str">
        <f t="shared" si="301"/>
        <v/>
      </c>
      <c r="Z1761" s="48" t="str">
        <f>IFERROR(INDEX('Standard Runs'!$E$11:$E$65, MATCH($L1761, 'Standard Runs'!$D$11:$D$65, 0)), "")</f>
        <v/>
      </c>
      <c r="AB1761" s="26" t="str">
        <f t="shared" si="302"/>
        <v/>
      </c>
      <c r="AC1761" s="26" t="str">
        <f t="shared" si="303"/>
        <v/>
      </c>
      <c r="AE1761" s="26" t="str">
        <f t="shared" si="304"/>
        <v/>
      </c>
      <c r="AG1761" s="26" t="str">
        <f>IF($D1761="", "", COUNTIF($D$11:$D$2510, "&gt;"&amp;$D1761)+1+COUNTIF($D$11:$D1761, $D1761)-1)</f>
        <v/>
      </c>
      <c r="AH1761" s="92" t="str">
        <f t="shared" si="305"/>
        <v/>
      </c>
      <c r="AJ1761" s="26" t="str">
        <f t="shared" si="306"/>
        <v/>
      </c>
      <c r="AK1761" s="26" t="str">
        <f t="shared" si="307"/>
        <v/>
      </c>
    </row>
    <row r="1762" spans="1:37" x14ac:dyDescent="0.25">
      <c r="A1762" s="97"/>
      <c r="B1762" s="26" t="str">
        <f t="shared" si="297"/>
        <v/>
      </c>
      <c r="C1762" s="97"/>
      <c r="D1762" s="123"/>
      <c r="E1762" s="124"/>
      <c r="F1762" s="125"/>
      <c r="G1762" s="97"/>
      <c r="H1762" s="24" t="str">
        <f>IF($E1762="", "", IFERROR(ROUND($E1762*INDEX('Intro &amp; Setup'!$BY$8:$BY$9, MATCH($E$8, 'Intro &amp; Setup'!$BX$8:$BX$9, 0)), 2), ""))</f>
        <v/>
      </c>
      <c r="I1762" s="18" t="str">
        <f>IF(OR($E1762="", $F1762=""), "", IF($E$8='Intro &amp; Setup'!$BX$9, $F1762/$E1762, IF($H$8='Intro &amp; Setup'!$BX$9, $F1762/$H1762, "")))</f>
        <v/>
      </c>
      <c r="J1762" s="21" t="str">
        <f>IF(OR($E1762="", $F1762=""), "", IF($E$8='Intro &amp; Setup'!$BX$8, $F1762/$E1762, IF($H$8='Intro &amp; Setup'!$BX$8, $F1762/$H1762, "")))</f>
        <v/>
      </c>
      <c r="K1762" s="97"/>
      <c r="L1762" s="42" t="str">
        <f t="array" ref="L1762">IF($W1762="", "", IFERROR(INDEX('Standard Runs'!$D$11:$D$65, MATCH(1, ('Standard Runs'!$F$11:$F$65&lt;=E1762)*('Standard Runs'!$G$11:$G$65&gt;=E1762), 0)), ""))</f>
        <v/>
      </c>
      <c r="M1762" s="45" t="str">
        <f t="shared" si="298"/>
        <v/>
      </c>
      <c r="N1762" s="97"/>
      <c r="O1762" s="52" t="str">
        <f t="shared" si="299"/>
        <v/>
      </c>
      <c r="P1762" s="53" t="str">
        <f>IF(OR($L1762="", $M1762=""), "", COUNTIFS($L$11:$L$2510, $L1762, $M$11:$M$2510, "&lt;"&amp;$M1762)+1+COUNTIFS($L$11:$L1762, $L1762, $M$11:$M1762, $M1762)-1)</f>
        <v/>
      </c>
      <c r="Q1762" s="97"/>
      <c r="R1762" s="57" t="str">
        <f t="array" ref="R1762">IF(OR($L1762="", $M1762=""), "", MIN(IF($L$11:$L$2510=$L1762, $M$11:$M$2510)))</f>
        <v/>
      </c>
      <c r="S1762" s="18" t="str">
        <f t="array" ref="S1762">IF(OR($L1762="", $M1762=""), "", AVERAGEIF($L$11:$L$2510, $L1762, $M$11:$M$2510))</f>
        <v/>
      </c>
      <c r="T1762" s="21" t="str">
        <f t="array" ref="T1762">IF(OR($L1762="", $M1762=""), "", MAX(IF($L$11:$L$2510=$L1762, $M$11:$M$2510)))</f>
        <v/>
      </c>
      <c r="U1762" s="97"/>
      <c r="W1762" s="26" t="str">
        <f t="shared" si="300"/>
        <v/>
      </c>
      <c r="X1762" s="26" t="str">
        <f t="shared" si="301"/>
        <v/>
      </c>
      <c r="Z1762" s="48" t="str">
        <f>IFERROR(INDEX('Standard Runs'!$E$11:$E$65, MATCH($L1762, 'Standard Runs'!$D$11:$D$65, 0)), "")</f>
        <v/>
      </c>
      <c r="AB1762" s="26" t="str">
        <f t="shared" si="302"/>
        <v/>
      </c>
      <c r="AC1762" s="26" t="str">
        <f t="shared" si="303"/>
        <v/>
      </c>
      <c r="AE1762" s="26" t="str">
        <f t="shared" si="304"/>
        <v/>
      </c>
      <c r="AG1762" s="26" t="str">
        <f>IF($D1762="", "", COUNTIF($D$11:$D$2510, "&gt;"&amp;$D1762)+1+COUNTIF($D$11:$D1762, $D1762)-1)</f>
        <v/>
      </c>
      <c r="AH1762" s="92" t="str">
        <f t="shared" si="305"/>
        <v/>
      </c>
      <c r="AJ1762" s="26" t="str">
        <f t="shared" si="306"/>
        <v/>
      </c>
      <c r="AK1762" s="26" t="str">
        <f t="shared" si="307"/>
        <v/>
      </c>
    </row>
    <row r="1763" spans="1:37" x14ac:dyDescent="0.25">
      <c r="A1763" s="97"/>
      <c r="B1763" s="26" t="str">
        <f t="shared" si="297"/>
        <v/>
      </c>
      <c r="C1763" s="97"/>
      <c r="D1763" s="123"/>
      <c r="E1763" s="124"/>
      <c r="F1763" s="125"/>
      <c r="G1763" s="97"/>
      <c r="H1763" s="24" t="str">
        <f>IF($E1763="", "", IFERROR(ROUND($E1763*INDEX('Intro &amp; Setup'!$BY$8:$BY$9, MATCH($E$8, 'Intro &amp; Setup'!$BX$8:$BX$9, 0)), 2), ""))</f>
        <v/>
      </c>
      <c r="I1763" s="18" t="str">
        <f>IF(OR($E1763="", $F1763=""), "", IF($E$8='Intro &amp; Setup'!$BX$9, $F1763/$E1763, IF($H$8='Intro &amp; Setup'!$BX$9, $F1763/$H1763, "")))</f>
        <v/>
      </c>
      <c r="J1763" s="21" t="str">
        <f>IF(OR($E1763="", $F1763=""), "", IF($E$8='Intro &amp; Setup'!$BX$8, $F1763/$E1763, IF($H$8='Intro &amp; Setup'!$BX$8, $F1763/$H1763, "")))</f>
        <v/>
      </c>
      <c r="K1763" s="97"/>
      <c r="L1763" s="42" t="str">
        <f t="array" ref="L1763">IF($W1763="", "", IFERROR(INDEX('Standard Runs'!$D$11:$D$65, MATCH(1, ('Standard Runs'!$F$11:$F$65&lt;=E1763)*('Standard Runs'!$G$11:$G$65&gt;=E1763), 0)), ""))</f>
        <v/>
      </c>
      <c r="M1763" s="45" t="str">
        <f t="shared" si="298"/>
        <v/>
      </c>
      <c r="N1763" s="97"/>
      <c r="O1763" s="52" t="str">
        <f t="shared" si="299"/>
        <v/>
      </c>
      <c r="P1763" s="53" t="str">
        <f>IF(OR($L1763="", $M1763=""), "", COUNTIFS($L$11:$L$2510, $L1763, $M$11:$M$2510, "&lt;"&amp;$M1763)+1+COUNTIFS($L$11:$L1763, $L1763, $M$11:$M1763, $M1763)-1)</f>
        <v/>
      </c>
      <c r="Q1763" s="97"/>
      <c r="R1763" s="57" t="str">
        <f t="array" ref="R1763">IF(OR($L1763="", $M1763=""), "", MIN(IF($L$11:$L$2510=$L1763, $M$11:$M$2510)))</f>
        <v/>
      </c>
      <c r="S1763" s="18" t="str">
        <f t="array" ref="S1763">IF(OR($L1763="", $M1763=""), "", AVERAGEIF($L$11:$L$2510, $L1763, $M$11:$M$2510))</f>
        <v/>
      </c>
      <c r="T1763" s="21" t="str">
        <f t="array" ref="T1763">IF(OR($L1763="", $M1763=""), "", MAX(IF($L$11:$L$2510=$L1763, $M$11:$M$2510)))</f>
        <v/>
      </c>
      <c r="U1763" s="97"/>
      <c r="W1763" s="26" t="str">
        <f t="shared" si="300"/>
        <v/>
      </c>
      <c r="X1763" s="26" t="str">
        <f t="shared" si="301"/>
        <v/>
      </c>
      <c r="Z1763" s="48" t="str">
        <f>IFERROR(INDEX('Standard Runs'!$E$11:$E$65, MATCH($L1763, 'Standard Runs'!$D$11:$D$65, 0)), "")</f>
        <v/>
      </c>
      <c r="AB1763" s="26" t="str">
        <f t="shared" si="302"/>
        <v/>
      </c>
      <c r="AC1763" s="26" t="str">
        <f t="shared" si="303"/>
        <v/>
      </c>
      <c r="AE1763" s="26" t="str">
        <f t="shared" si="304"/>
        <v/>
      </c>
      <c r="AG1763" s="26" t="str">
        <f>IF($D1763="", "", COUNTIF($D$11:$D$2510, "&gt;"&amp;$D1763)+1+COUNTIF($D$11:$D1763, $D1763)-1)</f>
        <v/>
      </c>
      <c r="AH1763" s="92" t="str">
        <f t="shared" si="305"/>
        <v/>
      </c>
      <c r="AJ1763" s="26" t="str">
        <f t="shared" si="306"/>
        <v/>
      </c>
      <c r="AK1763" s="26" t="str">
        <f t="shared" si="307"/>
        <v/>
      </c>
    </row>
    <row r="1764" spans="1:37" x14ac:dyDescent="0.25">
      <c r="A1764" s="97"/>
      <c r="B1764" s="26" t="str">
        <f t="shared" si="297"/>
        <v/>
      </c>
      <c r="C1764" s="97"/>
      <c r="D1764" s="123"/>
      <c r="E1764" s="124"/>
      <c r="F1764" s="125"/>
      <c r="G1764" s="97"/>
      <c r="H1764" s="24" t="str">
        <f>IF($E1764="", "", IFERROR(ROUND($E1764*INDEX('Intro &amp; Setup'!$BY$8:$BY$9, MATCH($E$8, 'Intro &amp; Setup'!$BX$8:$BX$9, 0)), 2), ""))</f>
        <v/>
      </c>
      <c r="I1764" s="18" t="str">
        <f>IF(OR($E1764="", $F1764=""), "", IF($E$8='Intro &amp; Setup'!$BX$9, $F1764/$E1764, IF($H$8='Intro &amp; Setup'!$BX$9, $F1764/$H1764, "")))</f>
        <v/>
      </c>
      <c r="J1764" s="21" t="str">
        <f>IF(OR($E1764="", $F1764=""), "", IF($E$8='Intro &amp; Setup'!$BX$8, $F1764/$E1764, IF($H$8='Intro &amp; Setup'!$BX$8, $F1764/$H1764, "")))</f>
        <v/>
      </c>
      <c r="K1764" s="97"/>
      <c r="L1764" s="42" t="str">
        <f t="array" ref="L1764">IF($W1764="", "", IFERROR(INDEX('Standard Runs'!$D$11:$D$65, MATCH(1, ('Standard Runs'!$F$11:$F$65&lt;=E1764)*('Standard Runs'!$G$11:$G$65&gt;=E1764), 0)), ""))</f>
        <v/>
      </c>
      <c r="M1764" s="45" t="str">
        <f t="shared" si="298"/>
        <v/>
      </c>
      <c r="N1764" s="97"/>
      <c r="O1764" s="52" t="str">
        <f t="shared" si="299"/>
        <v/>
      </c>
      <c r="P1764" s="53" t="str">
        <f>IF(OR($L1764="", $M1764=""), "", COUNTIFS($L$11:$L$2510, $L1764, $M$11:$M$2510, "&lt;"&amp;$M1764)+1+COUNTIFS($L$11:$L1764, $L1764, $M$11:$M1764, $M1764)-1)</f>
        <v/>
      </c>
      <c r="Q1764" s="97"/>
      <c r="R1764" s="57" t="str">
        <f t="array" ref="R1764">IF(OR($L1764="", $M1764=""), "", MIN(IF($L$11:$L$2510=$L1764, $M$11:$M$2510)))</f>
        <v/>
      </c>
      <c r="S1764" s="18" t="str">
        <f t="array" ref="S1764">IF(OR($L1764="", $M1764=""), "", AVERAGEIF($L$11:$L$2510, $L1764, $M$11:$M$2510))</f>
        <v/>
      </c>
      <c r="T1764" s="21" t="str">
        <f t="array" ref="T1764">IF(OR($L1764="", $M1764=""), "", MAX(IF($L$11:$L$2510=$L1764, $M$11:$M$2510)))</f>
        <v/>
      </c>
      <c r="U1764" s="97"/>
      <c r="W1764" s="26" t="str">
        <f t="shared" si="300"/>
        <v/>
      </c>
      <c r="X1764" s="26" t="str">
        <f t="shared" si="301"/>
        <v/>
      </c>
      <c r="Z1764" s="48" t="str">
        <f>IFERROR(INDEX('Standard Runs'!$E$11:$E$65, MATCH($L1764, 'Standard Runs'!$D$11:$D$65, 0)), "")</f>
        <v/>
      </c>
      <c r="AB1764" s="26" t="str">
        <f t="shared" si="302"/>
        <v/>
      </c>
      <c r="AC1764" s="26" t="str">
        <f t="shared" si="303"/>
        <v/>
      </c>
      <c r="AE1764" s="26" t="str">
        <f t="shared" si="304"/>
        <v/>
      </c>
      <c r="AG1764" s="26" t="str">
        <f>IF($D1764="", "", COUNTIF($D$11:$D$2510, "&gt;"&amp;$D1764)+1+COUNTIF($D$11:$D1764, $D1764)-1)</f>
        <v/>
      </c>
      <c r="AH1764" s="92" t="str">
        <f t="shared" si="305"/>
        <v/>
      </c>
      <c r="AJ1764" s="26" t="str">
        <f t="shared" si="306"/>
        <v/>
      </c>
      <c r="AK1764" s="26" t="str">
        <f t="shared" si="307"/>
        <v/>
      </c>
    </row>
    <row r="1765" spans="1:37" x14ac:dyDescent="0.25">
      <c r="A1765" s="97"/>
      <c r="B1765" s="26" t="str">
        <f t="shared" si="297"/>
        <v/>
      </c>
      <c r="C1765" s="97"/>
      <c r="D1765" s="123"/>
      <c r="E1765" s="124"/>
      <c r="F1765" s="125"/>
      <c r="G1765" s="97"/>
      <c r="H1765" s="24" t="str">
        <f>IF($E1765="", "", IFERROR(ROUND($E1765*INDEX('Intro &amp; Setup'!$BY$8:$BY$9, MATCH($E$8, 'Intro &amp; Setup'!$BX$8:$BX$9, 0)), 2), ""))</f>
        <v/>
      </c>
      <c r="I1765" s="18" t="str">
        <f>IF(OR($E1765="", $F1765=""), "", IF($E$8='Intro &amp; Setup'!$BX$9, $F1765/$E1765, IF($H$8='Intro &amp; Setup'!$BX$9, $F1765/$H1765, "")))</f>
        <v/>
      </c>
      <c r="J1765" s="21" t="str">
        <f>IF(OR($E1765="", $F1765=""), "", IF($E$8='Intro &amp; Setup'!$BX$8, $F1765/$E1765, IF($H$8='Intro &amp; Setup'!$BX$8, $F1765/$H1765, "")))</f>
        <v/>
      </c>
      <c r="K1765" s="97"/>
      <c r="L1765" s="42" t="str">
        <f t="array" ref="L1765">IF($W1765="", "", IFERROR(INDEX('Standard Runs'!$D$11:$D$65, MATCH(1, ('Standard Runs'!$F$11:$F$65&lt;=E1765)*('Standard Runs'!$G$11:$G$65&gt;=E1765), 0)), ""))</f>
        <v/>
      </c>
      <c r="M1765" s="45" t="str">
        <f t="shared" si="298"/>
        <v/>
      </c>
      <c r="N1765" s="97"/>
      <c r="O1765" s="52" t="str">
        <f t="shared" si="299"/>
        <v/>
      </c>
      <c r="P1765" s="53" t="str">
        <f>IF(OR($L1765="", $M1765=""), "", COUNTIFS($L$11:$L$2510, $L1765, $M$11:$M$2510, "&lt;"&amp;$M1765)+1+COUNTIFS($L$11:$L1765, $L1765, $M$11:$M1765, $M1765)-1)</f>
        <v/>
      </c>
      <c r="Q1765" s="97"/>
      <c r="R1765" s="57" t="str">
        <f t="array" ref="R1765">IF(OR($L1765="", $M1765=""), "", MIN(IF($L$11:$L$2510=$L1765, $M$11:$M$2510)))</f>
        <v/>
      </c>
      <c r="S1765" s="18" t="str">
        <f t="array" ref="S1765">IF(OR($L1765="", $M1765=""), "", AVERAGEIF($L$11:$L$2510, $L1765, $M$11:$M$2510))</f>
        <v/>
      </c>
      <c r="T1765" s="21" t="str">
        <f t="array" ref="T1765">IF(OR($L1765="", $M1765=""), "", MAX(IF($L$11:$L$2510=$L1765, $M$11:$M$2510)))</f>
        <v/>
      </c>
      <c r="U1765" s="97"/>
      <c r="W1765" s="26" t="str">
        <f t="shared" si="300"/>
        <v/>
      </c>
      <c r="X1765" s="26" t="str">
        <f t="shared" si="301"/>
        <v/>
      </c>
      <c r="Z1765" s="48" t="str">
        <f>IFERROR(INDEX('Standard Runs'!$E$11:$E$65, MATCH($L1765, 'Standard Runs'!$D$11:$D$65, 0)), "")</f>
        <v/>
      </c>
      <c r="AB1765" s="26" t="str">
        <f t="shared" si="302"/>
        <v/>
      </c>
      <c r="AC1765" s="26" t="str">
        <f t="shared" si="303"/>
        <v/>
      </c>
      <c r="AE1765" s="26" t="str">
        <f t="shared" si="304"/>
        <v/>
      </c>
      <c r="AG1765" s="26" t="str">
        <f>IF($D1765="", "", COUNTIF($D$11:$D$2510, "&gt;"&amp;$D1765)+1+COUNTIF($D$11:$D1765, $D1765)-1)</f>
        <v/>
      </c>
      <c r="AH1765" s="92" t="str">
        <f t="shared" si="305"/>
        <v/>
      </c>
      <c r="AJ1765" s="26" t="str">
        <f t="shared" si="306"/>
        <v/>
      </c>
      <c r="AK1765" s="26" t="str">
        <f t="shared" si="307"/>
        <v/>
      </c>
    </row>
    <row r="1766" spans="1:37" x14ac:dyDescent="0.25">
      <c r="A1766" s="97"/>
      <c r="B1766" s="26" t="str">
        <f t="shared" si="297"/>
        <v/>
      </c>
      <c r="C1766" s="97"/>
      <c r="D1766" s="123"/>
      <c r="E1766" s="124"/>
      <c r="F1766" s="125"/>
      <c r="G1766" s="97"/>
      <c r="H1766" s="24" t="str">
        <f>IF($E1766="", "", IFERROR(ROUND($E1766*INDEX('Intro &amp; Setup'!$BY$8:$BY$9, MATCH($E$8, 'Intro &amp; Setup'!$BX$8:$BX$9, 0)), 2), ""))</f>
        <v/>
      </c>
      <c r="I1766" s="18" t="str">
        <f>IF(OR($E1766="", $F1766=""), "", IF($E$8='Intro &amp; Setup'!$BX$9, $F1766/$E1766, IF($H$8='Intro &amp; Setup'!$BX$9, $F1766/$H1766, "")))</f>
        <v/>
      </c>
      <c r="J1766" s="21" t="str">
        <f>IF(OR($E1766="", $F1766=""), "", IF($E$8='Intro &amp; Setup'!$BX$8, $F1766/$E1766, IF($H$8='Intro &amp; Setup'!$BX$8, $F1766/$H1766, "")))</f>
        <v/>
      </c>
      <c r="K1766" s="97"/>
      <c r="L1766" s="42" t="str">
        <f t="array" ref="L1766">IF($W1766="", "", IFERROR(INDEX('Standard Runs'!$D$11:$D$65, MATCH(1, ('Standard Runs'!$F$11:$F$65&lt;=E1766)*('Standard Runs'!$G$11:$G$65&gt;=E1766), 0)), ""))</f>
        <v/>
      </c>
      <c r="M1766" s="45" t="str">
        <f t="shared" si="298"/>
        <v/>
      </c>
      <c r="N1766" s="97"/>
      <c r="O1766" s="52" t="str">
        <f t="shared" si="299"/>
        <v/>
      </c>
      <c r="P1766" s="53" t="str">
        <f>IF(OR($L1766="", $M1766=""), "", COUNTIFS($L$11:$L$2510, $L1766, $M$11:$M$2510, "&lt;"&amp;$M1766)+1+COUNTIFS($L$11:$L1766, $L1766, $M$11:$M1766, $M1766)-1)</f>
        <v/>
      </c>
      <c r="Q1766" s="97"/>
      <c r="R1766" s="57" t="str">
        <f t="array" ref="R1766">IF(OR($L1766="", $M1766=""), "", MIN(IF($L$11:$L$2510=$L1766, $M$11:$M$2510)))</f>
        <v/>
      </c>
      <c r="S1766" s="18" t="str">
        <f t="array" ref="S1766">IF(OR($L1766="", $M1766=""), "", AVERAGEIF($L$11:$L$2510, $L1766, $M$11:$M$2510))</f>
        <v/>
      </c>
      <c r="T1766" s="21" t="str">
        <f t="array" ref="T1766">IF(OR($L1766="", $M1766=""), "", MAX(IF($L$11:$L$2510=$L1766, $M$11:$M$2510)))</f>
        <v/>
      </c>
      <c r="U1766" s="97"/>
      <c r="W1766" s="26" t="str">
        <f t="shared" si="300"/>
        <v/>
      </c>
      <c r="X1766" s="26" t="str">
        <f t="shared" si="301"/>
        <v/>
      </c>
      <c r="Z1766" s="48" t="str">
        <f>IFERROR(INDEX('Standard Runs'!$E$11:$E$65, MATCH($L1766, 'Standard Runs'!$D$11:$D$65, 0)), "")</f>
        <v/>
      </c>
      <c r="AB1766" s="26" t="str">
        <f t="shared" si="302"/>
        <v/>
      </c>
      <c r="AC1766" s="26" t="str">
        <f t="shared" si="303"/>
        <v/>
      </c>
      <c r="AE1766" s="26" t="str">
        <f t="shared" si="304"/>
        <v/>
      </c>
      <c r="AG1766" s="26" t="str">
        <f>IF($D1766="", "", COUNTIF($D$11:$D$2510, "&gt;"&amp;$D1766)+1+COUNTIF($D$11:$D1766, $D1766)-1)</f>
        <v/>
      </c>
      <c r="AH1766" s="92" t="str">
        <f t="shared" si="305"/>
        <v/>
      </c>
      <c r="AJ1766" s="26" t="str">
        <f t="shared" si="306"/>
        <v/>
      </c>
      <c r="AK1766" s="26" t="str">
        <f t="shared" si="307"/>
        <v/>
      </c>
    </row>
    <row r="1767" spans="1:37" x14ac:dyDescent="0.25">
      <c r="A1767" s="97"/>
      <c r="B1767" s="26" t="str">
        <f t="shared" si="297"/>
        <v/>
      </c>
      <c r="C1767" s="97"/>
      <c r="D1767" s="123"/>
      <c r="E1767" s="124"/>
      <c r="F1767" s="125"/>
      <c r="G1767" s="97"/>
      <c r="H1767" s="24" t="str">
        <f>IF($E1767="", "", IFERROR(ROUND($E1767*INDEX('Intro &amp; Setup'!$BY$8:$BY$9, MATCH($E$8, 'Intro &amp; Setup'!$BX$8:$BX$9, 0)), 2), ""))</f>
        <v/>
      </c>
      <c r="I1767" s="18" t="str">
        <f>IF(OR($E1767="", $F1767=""), "", IF($E$8='Intro &amp; Setup'!$BX$9, $F1767/$E1767, IF($H$8='Intro &amp; Setup'!$BX$9, $F1767/$H1767, "")))</f>
        <v/>
      </c>
      <c r="J1767" s="21" t="str">
        <f>IF(OR($E1767="", $F1767=""), "", IF($E$8='Intro &amp; Setup'!$BX$8, $F1767/$E1767, IF($H$8='Intro &amp; Setup'!$BX$8, $F1767/$H1767, "")))</f>
        <v/>
      </c>
      <c r="K1767" s="97"/>
      <c r="L1767" s="42" t="str">
        <f t="array" ref="L1767">IF($W1767="", "", IFERROR(INDEX('Standard Runs'!$D$11:$D$65, MATCH(1, ('Standard Runs'!$F$11:$F$65&lt;=E1767)*('Standard Runs'!$G$11:$G$65&gt;=E1767), 0)), ""))</f>
        <v/>
      </c>
      <c r="M1767" s="45" t="str">
        <f t="shared" si="298"/>
        <v/>
      </c>
      <c r="N1767" s="97"/>
      <c r="O1767" s="52" t="str">
        <f t="shared" si="299"/>
        <v/>
      </c>
      <c r="P1767" s="53" t="str">
        <f>IF(OR($L1767="", $M1767=""), "", COUNTIFS($L$11:$L$2510, $L1767, $M$11:$M$2510, "&lt;"&amp;$M1767)+1+COUNTIFS($L$11:$L1767, $L1767, $M$11:$M1767, $M1767)-1)</f>
        <v/>
      </c>
      <c r="Q1767" s="97"/>
      <c r="R1767" s="57" t="str">
        <f t="array" ref="R1767">IF(OR($L1767="", $M1767=""), "", MIN(IF($L$11:$L$2510=$L1767, $M$11:$M$2510)))</f>
        <v/>
      </c>
      <c r="S1767" s="18" t="str">
        <f t="array" ref="S1767">IF(OR($L1767="", $M1767=""), "", AVERAGEIF($L$11:$L$2510, $L1767, $M$11:$M$2510))</f>
        <v/>
      </c>
      <c r="T1767" s="21" t="str">
        <f t="array" ref="T1767">IF(OR($L1767="", $M1767=""), "", MAX(IF($L$11:$L$2510=$L1767, $M$11:$M$2510)))</f>
        <v/>
      </c>
      <c r="U1767" s="97"/>
      <c r="W1767" s="26" t="str">
        <f t="shared" si="300"/>
        <v/>
      </c>
      <c r="X1767" s="26" t="str">
        <f t="shared" si="301"/>
        <v/>
      </c>
      <c r="Z1767" s="48" t="str">
        <f>IFERROR(INDEX('Standard Runs'!$E$11:$E$65, MATCH($L1767, 'Standard Runs'!$D$11:$D$65, 0)), "")</f>
        <v/>
      </c>
      <c r="AB1767" s="26" t="str">
        <f t="shared" si="302"/>
        <v/>
      </c>
      <c r="AC1767" s="26" t="str">
        <f t="shared" si="303"/>
        <v/>
      </c>
      <c r="AE1767" s="26" t="str">
        <f t="shared" si="304"/>
        <v/>
      </c>
      <c r="AG1767" s="26" t="str">
        <f>IF($D1767="", "", COUNTIF($D$11:$D$2510, "&gt;"&amp;$D1767)+1+COUNTIF($D$11:$D1767, $D1767)-1)</f>
        <v/>
      </c>
      <c r="AH1767" s="92" t="str">
        <f t="shared" si="305"/>
        <v/>
      </c>
      <c r="AJ1767" s="26" t="str">
        <f t="shared" si="306"/>
        <v/>
      </c>
      <c r="AK1767" s="26" t="str">
        <f t="shared" si="307"/>
        <v/>
      </c>
    </row>
    <row r="1768" spans="1:37" x14ac:dyDescent="0.25">
      <c r="A1768" s="97"/>
      <c r="B1768" s="26" t="str">
        <f t="shared" si="297"/>
        <v/>
      </c>
      <c r="C1768" s="97"/>
      <c r="D1768" s="123"/>
      <c r="E1768" s="124"/>
      <c r="F1768" s="125"/>
      <c r="G1768" s="97"/>
      <c r="H1768" s="24" t="str">
        <f>IF($E1768="", "", IFERROR(ROUND($E1768*INDEX('Intro &amp; Setup'!$BY$8:$BY$9, MATCH($E$8, 'Intro &amp; Setup'!$BX$8:$BX$9, 0)), 2), ""))</f>
        <v/>
      </c>
      <c r="I1768" s="18" t="str">
        <f>IF(OR($E1768="", $F1768=""), "", IF($E$8='Intro &amp; Setup'!$BX$9, $F1768/$E1768, IF($H$8='Intro &amp; Setup'!$BX$9, $F1768/$H1768, "")))</f>
        <v/>
      </c>
      <c r="J1768" s="21" t="str">
        <f>IF(OR($E1768="", $F1768=""), "", IF($E$8='Intro &amp; Setup'!$BX$8, $F1768/$E1768, IF($H$8='Intro &amp; Setup'!$BX$8, $F1768/$H1768, "")))</f>
        <v/>
      </c>
      <c r="K1768" s="97"/>
      <c r="L1768" s="42" t="str">
        <f t="array" ref="L1768">IF($W1768="", "", IFERROR(INDEX('Standard Runs'!$D$11:$D$65, MATCH(1, ('Standard Runs'!$F$11:$F$65&lt;=E1768)*('Standard Runs'!$G$11:$G$65&gt;=E1768), 0)), ""))</f>
        <v/>
      </c>
      <c r="M1768" s="45" t="str">
        <f t="shared" si="298"/>
        <v/>
      </c>
      <c r="N1768" s="97"/>
      <c r="O1768" s="52" t="str">
        <f t="shared" si="299"/>
        <v/>
      </c>
      <c r="P1768" s="53" t="str">
        <f>IF(OR($L1768="", $M1768=""), "", COUNTIFS($L$11:$L$2510, $L1768, $M$11:$M$2510, "&lt;"&amp;$M1768)+1+COUNTIFS($L$11:$L1768, $L1768, $M$11:$M1768, $M1768)-1)</f>
        <v/>
      </c>
      <c r="Q1768" s="97"/>
      <c r="R1768" s="57" t="str">
        <f t="array" ref="R1768">IF(OR($L1768="", $M1768=""), "", MIN(IF($L$11:$L$2510=$L1768, $M$11:$M$2510)))</f>
        <v/>
      </c>
      <c r="S1768" s="18" t="str">
        <f t="array" ref="S1768">IF(OR($L1768="", $M1768=""), "", AVERAGEIF($L$11:$L$2510, $L1768, $M$11:$M$2510))</f>
        <v/>
      </c>
      <c r="T1768" s="21" t="str">
        <f t="array" ref="T1768">IF(OR($L1768="", $M1768=""), "", MAX(IF($L$11:$L$2510=$L1768, $M$11:$M$2510)))</f>
        <v/>
      </c>
      <c r="U1768" s="97"/>
      <c r="W1768" s="26" t="str">
        <f t="shared" si="300"/>
        <v/>
      </c>
      <c r="X1768" s="26" t="str">
        <f t="shared" si="301"/>
        <v/>
      </c>
      <c r="Z1768" s="48" t="str">
        <f>IFERROR(INDEX('Standard Runs'!$E$11:$E$65, MATCH($L1768, 'Standard Runs'!$D$11:$D$65, 0)), "")</f>
        <v/>
      </c>
      <c r="AB1768" s="26" t="str">
        <f t="shared" si="302"/>
        <v/>
      </c>
      <c r="AC1768" s="26" t="str">
        <f t="shared" si="303"/>
        <v/>
      </c>
      <c r="AE1768" s="26" t="str">
        <f t="shared" si="304"/>
        <v/>
      </c>
      <c r="AG1768" s="26" t="str">
        <f>IF($D1768="", "", COUNTIF($D$11:$D$2510, "&gt;"&amp;$D1768)+1+COUNTIF($D$11:$D1768, $D1768)-1)</f>
        <v/>
      </c>
      <c r="AH1768" s="92" t="str">
        <f t="shared" si="305"/>
        <v/>
      </c>
      <c r="AJ1768" s="26" t="str">
        <f t="shared" si="306"/>
        <v/>
      </c>
      <c r="AK1768" s="26" t="str">
        <f t="shared" si="307"/>
        <v/>
      </c>
    </row>
    <row r="1769" spans="1:37" x14ac:dyDescent="0.25">
      <c r="A1769" s="97"/>
      <c r="B1769" s="26" t="str">
        <f t="shared" si="297"/>
        <v/>
      </c>
      <c r="C1769" s="97"/>
      <c r="D1769" s="123"/>
      <c r="E1769" s="124"/>
      <c r="F1769" s="125"/>
      <c r="G1769" s="97"/>
      <c r="H1769" s="24" t="str">
        <f>IF($E1769="", "", IFERROR(ROUND($E1769*INDEX('Intro &amp; Setup'!$BY$8:$BY$9, MATCH($E$8, 'Intro &amp; Setup'!$BX$8:$BX$9, 0)), 2), ""))</f>
        <v/>
      </c>
      <c r="I1769" s="18" t="str">
        <f>IF(OR($E1769="", $F1769=""), "", IF($E$8='Intro &amp; Setup'!$BX$9, $F1769/$E1769, IF($H$8='Intro &amp; Setup'!$BX$9, $F1769/$H1769, "")))</f>
        <v/>
      </c>
      <c r="J1769" s="21" t="str">
        <f>IF(OR($E1769="", $F1769=""), "", IF($E$8='Intro &amp; Setup'!$BX$8, $F1769/$E1769, IF($H$8='Intro &amp; Setup'!$BX$8, $F1769/$H1769, "")))</f>
        <v/>
      </c>
      <c r="K1769" s="97"/>
      <c r="L1769" s="42" t="str">
        <f t="array" ref="L1769">IF($W1769="", "", IFERROR(INDEX('Standard Runs'!$D$11:$D$65, MATCH(1, ('Standard Runs'!$F$11:$F$65&lt;=E1769)*('Standard Runs'!$G$11:$G$65&gt;=E1769), 0)), ""))</f>
        <v/>
      </c>
      <c r="M1769" s="45" t="str">
        <f t="shared" si="298"/>
        <v/>
      </c>
      <c r="N1769" s="97"/>
      <c r="O1769" s="52" t="str">
        <f t="shared" si="299"/>
        <v/>
      </c>
      <c r="P1769" s="53" t="str">
        <f>IF(OR($L1769="", $M1769=""), "", COUNTIFS($L$11:$L$2510, $L1769, $M$11:$M$2510, "&lt;"&amp;$M1769)+1+COUNTIFS($L$11:$L1769, $L1769, $M$11:$M1769, $M1769)-1)</f>
        <v/>
      </c>
      <c r="Q1769" s="97"/>
      <c r="R1769" s="57" t="str">
        <f t="array" ref="R1769">IF(OR($L1769="", $M1769=""), "", MIN(IF($L$11:$L$2510=$L1769, $M$11:$M$2510)))</f>
        <v/>
      </c>
      <c r="S1769" s="18" t="str">
        <f t="array" ref="S1769">IF(OR($L1769="", $M1769=""), "", AVERAGEIF($L$11:$L$2510, $L1769, $M$11:$M$2510))</f>
        <v/>
      </c>
      <c r="T1769" s="21" t="str">
        <f t="array" ref="T1769">IF(OR($L1769="", $M1769=""), "", MAX(IF($L$11:$L$2510=$L1769, $M$11:$M$2510)))</f>
        <v/>
      </c>
      <c r="U1769" s="97"/>
      <c r="W1769" s="26" t="str">
        <f t="shared" si="300"/>
        <v/>
      </c>
      <c r="X1769" s="26" t="str">
        <f t="shared" si="301"/>
        <v/>
      </c>
      <c r="Z1769" s="48" t="str">
        <f>IFERROR(INDEX('Standard Runs'!$E$11:$E$65, MATCH($L1769, 'Standard Runs'!$D$11:$D$65, 0)), "")</f>
        <v/>
      </c>
      <c r="AB1769" s="26" t="str">
        <f t="shared" si="302"/>
        <v/>
      </c>
      <c r="AC1769" s="26" t="str">
        <f t="shared" si="303"/>
        <v/>
      </c>
      <c r="AE1769" s="26" t="str">
        <f t="shared" si="304"/>
        <v/>
      </c>
      <c r="AG1769" s="26" t="str">
        <f>IF($D1769="", "", COUNTIF($D$11:$D$2510, "&gt;"&amp;$D1769)+1+COUNTIF($D$11:$D1769, $D1769)-1)</f>
        <v/>
      </c>
      <c r="AH1769" s="92" t="str">
        <f t="shared" si="305"/>
        <v/>
      </c>
      <c r="AJ1769" s="26" t="str">
        <f t="shared" si="306"/>
        <v/>
      </c>
      <c r="AK1769" s="26" t="str">
        <f t="shared" si="307"/>
        <v/>
      </c>
    </row>
    <row r="1770" spans="1:37" x14ac:dyDescent="0.25">
      <c r="A1770" s="97"/>
      <c r="B1770" s="26" t="str">
        <f t="shared" si="297"/>
        <v/>
      </c>
      <c r="C1770" s="97"/>
      <c r="D1770" s="123"/>
      <c r="E1770" s="124"/>
      <c r="F1770" s="125"/>
      <c r="G1770" s="97"/>
      <c r="H1770" s="24" t="str">
        <f>IF($E1770="", "", IFERROR(ROUND($E1770*INDEX('Intro &amp; Setup'!$BY$8:$BY$9, MATCH($E$8, 'Intro &amp; Setup'!$BX$8:$BX$9, 0)), 2), ""))</f>
        <v/>
      </c>
      <c r="I1770" s="18" t="str">
        <f>IF(OR($E1770="", $F1770=""), "", IF($E$8='Intro &amp; Setup'!$BX$9, $F1770/$E1770, IF($H$8='Intro &amp; Setup'!$BX$9, $F1770/$H1770, "")))</f>
        <v/>
      </c>
      <c r="J1770" s="21" t="str">
        <f>IF(OR($E1770="", $F1770=""), "", IF($E$8='Intro &amp; Setup'!$BX$8, $F1770/$E1770, IF($H$8='Intro &amp; Setup'!$BX$8, $F1770/$H1770, "")))</f>
        <v/>
      </c>
      <c r="K1770" s="97"/>
      <c r="L1770" s="42" t="str">
        <f t="array" ref="L1770">IF($W1770="", "", IFERROR(INDEX('Standard Runs'!$D$11:$D$65, MATCH(1, ('Standard Runs'!$F$11:$F$65&lt;=E1770)*('Standard Runs'!$G$11:$G$65&gt;=E1770), 0)), ""))</f>
        <v/>
      </c>
      <c r="M1770" s="45" t="str">
        <f t="shared" si="298"/>
        <v/>
      </c>
      <c r="N1770" s="97"/>
      <c r="O1770" s="52" t="str">
        <f t="shared" si="299"/>
        <v/>
      </c>
      <c r="P1770" s="53" t="str">
        <f>IF(OR($L1770="", $M1770=""), "", COUNTIFS($L$11:$L$2510, $L1770, $M$11:$M$2510, "&lt;"&amp;$M1770)+1+COUNTIFS($L$11:$L1770, $L1770, $M$11:$M1770, $M1770)-1)</f>
        <v/>
      </c>
      <c r="Q1770" s="97"/>
      <c r="R1770" s="57" t="str">
        <f t="array" ref="R1770">IF(OR($L1770="", $M1770=""), "", MIN(IF($L$11:$L$2510=$L1770, $M$11:$M$2510)))</f>
        <v/>
      </c>
      <c r="S1770" s="18" t="str">
        <f t="array" ref="S1770">IF(OR($L1770="", $M1770=""), "", AVERAGEIF($L$11:$L$2510, $L1770, $M$11:$M$2510))</f>
        <v/>
      </c>
      <c r="T1770" s="21" t="str">
        <f t="array" ref="T1770">IF(OR($L1770="", $M1770=""), "", MAX(IF($L$11:$L$2510=$L1770, $M$11:$M$2510)))</f>
        <v/>
      </c>
      <c r="U1770" s="97"/>
      <c r="W1770" s="26" t="str">
        <f t="shared" si="300"/>
        <v/>
      </c>
      <c r="X1770" s="26" t="str">
        <f t="shared" si="301"/>
        <v/>
      </c>
      <c r="Z1770" s="48" t="str">
        <f>IFERROR(INDEX('Standard Runs'!$E$11:$E$65, MATCH($L1770, 'Standard Runs'!$D$11:$D$65, 0)), "")</f>
        <v/>
      </c>
      <c r="AB1770" s="26" t="str">
        <f t="shared" si="302"/>
        <v/>
      </c>
      <c r="AC1770" s="26" t="str">
        <f t="shared" si="303"/>
        <v/>
      </c>
      <c r="AE1770" s="26" t="str">
        <f t="shared" si="304"/>
        <v/>
      </c>
      <c r="AG1770" s="26" t="str">
        <f>IF($D1770="", "", COUNTIF($D$11:$D$2510, "&gt;"&amp;$D1770)+1+COUNTIF($D$11:$D1770, $D1770)-1)</f>
        <v/>
      </c>
      <c r="AH1770" s="92" t="str">
        <f t="shared" si="305"/>
        <v/>
      </c>
      <c r="AJ1770" s="26" t="str">
        <f t="shared" si="306"/>
        <v/>
      </c>
      <c r="AK1770" s="26" t="str">
        <f t="shared" si="307"/>
        <v/>
      </c>
    </row>
    <row r="1771" spans="1:37" x14ac:dyDescent="0.25">
      <c r="A1771" s="97"/>
      <c r="B1771" s="26" t="str">
        <f t="shared" si="297"/>
        <v/>
      </c>
      <c r="C1771" s="97"/>
      <c r="D1771" s="123"/>
      <c r="E1771" s="124"/>
      <c r="F1771" s="125"/>
      <c r="G1771" s="97"/>
      <c r="H1771" s="24" t="str">
        <f>IF($E1771="", "", IFERROR(ROUND($E1771*INDEX('Intro &amp; Setup'!$BY$8:$BY$9, MATCH($E$8, 'Intro &amp; Setup'!$BX$8:$BX$9, 0)), 2), ""))</f>
        <v/>
      </c>
      <c r="I1771" s="18" t="str">
        <f>IF(OR($E1771="", $F1771=""), "", IF($E$8='Intro &amp; Setup'!$BX$9, $F1771/$E1771, IF($H$8='Intro &amp; Setup'!$BX$9, $F1771/$H1771, "")))</f>
        <v/>
      </c>
      <c r="J1771" s="21" t="str">
        <f>IF(OR($E1771="", $F1771=""), "", IF($E$8='Intro &amp; Setup'!$BX$8, $F1771/$E1771, IF($H$8='Intro &amp; Setup'!$BX$8, $F1771/$H1771, "")))</f>
        <v/>
      </c>
      <c r="K1771" s="97"/>
      <c r="L1771" s="42" t="str">
        <f t="array" ref="L1771">IF($W1771="", "", IFERROR(INDEX('Standard Runs'!$D$11:$D$65, MATCH(1, ('Standard Runs'!$F$11:$F$65&lt;=E1771)*('Standard Runs'!$G$11:$G$65&gt;=E1771), 0)), ""))</f>
        <v/>
      </c>
      <c r="M1771" s="45" t="str">
        <f t="shared" si="298"/>
        <v/>
      </c>
      <c r="N1771" s="97"/>
      <c r="O1771" s="52" t="str">
        <f t="shared" si="299"/>
        <v/>
      </c>
      <c r="P1771" s="53" t="str">
        <f>IF(OR($L1771="", $M1771=""), "", COUNTIFS($L$11:$L$2510, $L1771, $M$11:$M$2510, "&lt;"&amp;$M1771)+1+COUNTIFS($L$11:$L1771, $L1771, $M$11:$M1771, $M1771)-1)</f>
        <v/>
      </c>
      <c r="Q1771" s="97"/>
      <c r="R1771" s="57" t="str">
        <f t="array" ref="R1771">IF(OR($L1771="", $M1771=""), "", MIN(IF($L$11:$L$2510=$L1771, $M$11:$M$2510)))</f>
        <v/>
      </c>
      <c r="S1771" s="18" t="str">
        <f t="array" ref="S1771">IF(OR($L1771="", $M1771=""), "", AVERAGEIF($L$11:$L$2510, $L1771, $M$11:$M$2510))</f>
        <v/>
      </c>
      <c r="T1771" s="21" t="str">
        <f t="array" ref="T1771">IF(OR($L1771="", $M1771=""), "", MAX(IF($L$11:$L$2510=$L1771, $M$11:$M$2510)))</f>
        <v/>
      </c>
      <c r="U1771" s="97"/>
      <c r="W1771" s="26" t="str">
        <f t="shared" si="300"/>
        <v/>
      </c>
      <c r="X1771" s="26" t="str">
        <f t="shared" si="301"/>
        <v/>
      </c>
      <c r="Z1771" s="48" t="str">
        <f>IFERROR(INDEX('Standard Runs'!$E$11:$E$65, MATCH($L1771, 'Standard Runs'!$D$11:$D$65, 0)), "")</f>
        <v/>
      </c>
      <c r="AB1771" s="26" t="str">
        <f t="shared" si="302"/>
        <v/>
      </c>
      <c r="AC1771" s="26" t="str">
        <f t="shared" si="303"/>
        <v/>
      </c>
      <c r="AE1771" s="26" t="str">
        <f t="shared" si="304"/>
        <v/>
      </c>
      <c r="AG1771" s="26" t="str">
        <f>IF($D1771="", "", COUNTIF($D$11:$D$2510, "&gt;"&amp;$D1771)+1+COUNTIF($D$11:$D1771, $D1771)-1)</f>
        <v/>
      </c>
      <c r="AH1771" s="92" t="str">
        <f t="shared" si="305"/>
        <v/>
      </c>
      <c r="AJ1771" s="26" t="str">
        <f t="shared" si="306"/>
        <v/>
      </c>
      <c r="AK1771" s="26" t="str">
        <f t="shared" si="307"/>
        <v/>
      </c>
    </row>
    <row r="1772" spans="1:37" x14ac:dyDescent="0.25">
      <c r="A1772" s="97"/>
      <c r="B1772" s="26" t="str">
        <f t="shared" si="297"/>
        <v/>
      </c>
      <c r="C1772" s="97"/>
      <c r="D1772" s="123"/>
      <c r="E1772" s="124"/>
      <c r="F1772" s="125"/>
      <c r="G1772" s="97"/>
      <c r="H1772" s="24" t="str">
        <f>IF($E1772="", "", IFERROR(ROUND($E1772*INDEX('Intro &amp; Setup'!$BY$8:$BY$9, MATCH($E$8, 'Intro &amp; Setup'!$BX$8:$BX$9, 0)), 2), ""))</f>
        <v/>
      </c>
      <c r="I1772" s="18" t="str">
        <f>IF(OR($E1772="", $F1772=""), "", IF($E$8='Intro &amp; Setup'!$BX$9, $F1772/$E1772, IF($H$8='Intro &amp; Setup'!$BX$9, $F1772/$H1772, "")))</f>
        <v/>
      </c>
      <c r="J1772" s="21" t="str">
        <f>IF(OR($E1772="", $F1772=""), "", IF($E$8='Intro &amp; Setup'!$BX$8, $F1772/$E1772, IF($H$8='Intro &amp; Setup'!$BX$8, $F1772/$H1772, "")))</f>
        <v/>
      </c>
      <c r="K1772" s="97"/>
      <c r="L1772" s="42" t="str">
        <f t="array" ref="L1772">IF($W1772="", "", IFERROR(INDEX('Standard Runs'!$D$11:$D$65, MATCH(1, ('Standard Runs'!$F$11:$F$65&lt;=E1772)*('Standard Runs'!$G$11:$G$65&gt;=E1772), 0)), ""))</f>
        <v/>
      </c>
      <c r="M1772" s="45" t="str">
        <f t="shared" si="298"/>
        <v/>
      </c>
      <c r="N1772" s="97"/>
      <c r="O1772" s="52" t="str">
        <f t="shared" si="299"/>
        <v/>
      </c>
      <c r="P1772" s="53" t="str">
        <f>IF(OR($L1772="", $M1772=""), "", COUNTIFS($L$11:$L$2510, $L1772, $M$11:$M$2510, "&lt;"&amp;$M1772)+1+COUNTIFS($L$11:$L1772, $L1772, $M$11:$M1772, $M1772)-1)</f>
        <v/>
      </c>
      <c r="Q1772" s="97"/>
      <c r="R1772" s="57" t="str">
        <f t="array" ref="R1772">IF(OR($L1772="", $M1772=""), "", MIN(IF($L$11:$L$2510=$L1772, $M$11:$M$2510)))</f>
        <v/>
      </c>
      <c r="S1772" s="18" t="str">
        <f t="array" ref="S1772">IF(OR($L1772="", $M1772=""), "", AVERAGEIF($L$11:$L$2510, $L1772, $M$11:$M$2510))</f>
        <v/>
      </c>
      <c r="T1772" s="21" t="str">
        <f t="array" ref="T1772">IF(OR($L1772="", $M1772=""), "", MAX(IF($L$11:$L$2510=$L1772, $M$11:$M$2510)))</f>
        <v/>
      </c>
      <c r="U1772" s="97"/>
      <c r="W1772" s="26" t="str">
        <f t="shared" si="300"/>
        <v/>
      </c>
      <c r="X1772" s="26" t="str">
        <f t="shared" si="301"/>
        <v/>
      </c>
      <c r="Z1772" s="48" t="str">
        <f>IFERROR(INDEX('Standard Runs'!$E$11:$E$65, MATCH($L1772, 'Standard Runs'!$D$11:$D$65, 0)), "")</f>
        <v/>
      </c>
      <c r="AB1772" s="26" t="str">
        <f t="shared" si="302"/>
        <v/>
      </c>
      <c r="AC1772" s="26" t="str">
        <f t="shared" si="303"/>
        <v/>
      </c>
      <c r="AE1772" s="26" t="str">
        <f t="shared" si="304"/>
        <v/>
      </c>
      <c r="AG1772" s="26" t="str">
        <f>IF($D1772="", "", COUNTIF($D$11:$D$2510, "&gt;"&amp;$D1772)+1+COUNTIF($D$11:$D1772, $D1772)-1)</f>
        <v/>
      </c>
      <c r="AH1772" s="92" t="str">
        <f t="shared" si="305"/>
        <v/>
      </c>
      <c r="AJ1772" s="26" t="str">
        <f t="shared" si="306"/>
        <v/>
      </c>
      <c r="AK1772" s="26" t="str">
        <f t="shared" si="307"/>
        <v/>
      </c>
    </row>
    <row r="1773" spans="1:37" x14ac:dyDescent="0.25">
      <c r="A1773" s="97"/>
      <c r="B1773" s="26" t="str">
        <f t="shared" si="297"/>
        <v/>
      </c>
      <c r="C1773" s="97"/>
      <c r="D1773" s="123"/>
      <c r="E1773" s="124"/>
      <c r="F1773" s="125"/>
      <c r="G1773" s="97"/>
      <c r="H1773" s="24" t="str">
        <f>IF($E1773="", "", IFERROR(ROUND($E1773*INDEX('Intro &amp; Setup'!$BY$8:$BY$9, MATCH($E$8, 'Intro &amp; Setup'!$BX$8:$BX$9, 0)), 2), ""))</f>
        <v/>
      </c>
      <c r="I1773" s="18" t="str">
        <f>IF(OR($E1773="", $F1773=""), "", IF($E$8='Intro &amp; Setup'!$BX$9, $F1773/$E1773, IF($H$8='Intro &amp; Setup'!$BX$9, $F1773/$H1773, "")))</f>
        <v/>
      </c>
      <c r="J1773" s="21" t="str">
        <f>IF(OR($E1773="", $F1773=""), "", IF($E$8='Intro &amp; Setup'!$BX$8, $F1773/$E1773, IF($H$8='Intro &amp; Setup'!$BX$8, $F1773/$H1773, "")))</f>
        <v/>
      </c>
      <c r="K1773" s="97"/>
      <c r="L1773" s="42" t="str">
        <f t="array" ref="L1773">IF($W1773="", "", IFERROR(INDEX('Standard Runs'!$D$11:$D$65, MATCH(1, ('Standard Runs'!$F$11:$F$65&lt;=E1773)*('Standard Runs'!$G$11:$G$65&gt;=E1773), 0)), ""))</f>
        <v/>
      </c>
      <c r="M1773" s="45" t="str">
        <f t="shared" si="298"/>
        <v/>
      </c>
      <c r="N1773" s="97"/>
      <c r="O1773" s="52" t="str">
        <f t="shared" si="299"/>
        <v/>
      </c>
      <c r="P1773" s="53" t="str">
        <f>IF(OR($L1773="", $M1773=""), "", COUNTIFS($L$11:$L$2510, $L1773, $M$11:$M$2510, "&lt;"&amp;$M1773)+1+COUNTIFS($L$11:$L1773, $L1773, $M$11:$M1773, $M1773)-1)</f>
        <v/>
      </c>
      <c r="Q1773" s="97"/>
      <c r="R1773" s="57" t="str">
        <f t="array" ref="R1773">IF(OR($L1773="", $M1773=""), "", MIN(IF($L$11:$L$2510=$L1773, $M$11:$M$2510)))</f>
        <v/>
      </c>
      <c r="S1773" s="18" t="str">
        <f t="array" ref="S1773">IF(OR($L1773="", $M1773=""), "", AVERAGEIF($L$11:$L$2510, $L1773, $M$11:$M$2510))</f>
        <v/>
      </c>
      <c r="T1773" s="21" t="str">
        <f t="array" ref="T1773">IF(OR($L1773="", $M1773=""), "", MAX(IF($L$11:$L$2510=$L1773, $M$11:$M$2510)))</f>
        <v/>
      </c>
      <c r="U1773" s="97"/>
      <c r="W1773" s="26" t="str">
        <f t="shared" si="300"/>
        <v/>
      </c>
      <c r="X1773" s="26" t="str">
        <f t="shared" si="301"/>
        <v/>
      </c>
      <c r="Z1773" s="48" t="str">
        <f>IFERROR(INDEX('Standard Runs'!$E$11:$E$65, MATCH($L1773, 'Standard Runs'!$D$11:$D$65, 0)), "")</f>
        <v/>
      </c>
      <c r="AB1773" s="26" t="str">
        <f t="shared" si="302"/>
        <v/>
      </c>
      <c r="AC1773" s="26" t="str">
        <f t="shared" si="303"/>
        <v/>
      </c>
      <c r="AE1773" s="26" t="str">
        <f t="shared" si="304"/>
        <v/>
      </c>
      <c r="AG1773" s="26" t="str">
        <f>IF($D1773="", "", COUNTIF($D$11:$D$2510, "&gt;"&amp;$D1773)+1+COUNTIF($D$11:$D1773, $D1773)-1)</f>
        <v/>
      </c>
      <c r="AH1773" s="92" t="str">
        <f t="shared" si="305"/>
        <v/>
      </c>
      <c r="AJ1773" s="26" t="str">
        <f t="shared" si="306"/>
        <v/>
      </c>
      <c r="AK1773" s="26" t="str">
        <f t="shared" si="307"/>
        <v/>
      </c>
    </row>
    <row r="1774" spans="1:37" x14ac:dyDescent="0.25">
      <c r="A1774" s="97"/>
      <c r="B1774" s="26" t="str">
        <f t="shared" si="297"/>
        <v/>
      </c>
      <c r="C1774" s="97"/>
      <c r="D1774" s="123"/>
      <c r="E1774" s="124"/>
      <c r="F1774" s="125"/>
      <c r="G1774" s="97"/>
      <c r="H1774" s="24" t="str">
        <f>IF($E1774="", "", IFERROR(ROUND($E1774*INDEX('Intro &amp; Setup'!$BY$8:$BY$9, MATCH($E$8, 'Intro &amp; Setup'!$BX$8:$BX$9, 0)), 2), ""))</f>
        <v/>
      </c>
      <c r="I1774" s="18" t="str">
        <f>IF(OR($E1774="", $F1774=""), "", IF($E$8='Intro &amp; Setup'!$BX$9, $F1774/$E1774, IF($H$8='Intro &amp; Setup'!$BX$9, $F1774/$H1774, "")))</f>
        <v/>
      </c>
      <c r="J1774" s="21" t="str">
        <f>IF(OR($E1774="", $F1774=""), "", IF($E$8='Intro &amp; Setup'!$BX$8, $F1774/$E1774, IF($H$8='Intro &amp; Setup'!$BX$8, $F1774/$H1774, "")))</f>
        <v/>
      </c>
      <c r="K1774" s="97"/>
      <c r="L1774" s="42" t="str">
        <f t="array" ref="L1774">IF($W1774="", "", IFERROR(INDEX('Standard Runs'!$D$11:$D$65, MATCH(1, ('Standard Runs'!$F$11:$F$65&lt;=E1774)*('Standard Runs'!$G$11:$G$65&gt;=E1774), 0)), ""))</f>
        <v/>
      </c>
      <c r="M1774" s="45" t="str">
        <f t="shared" si="298"/>
        <v/>
      </c>
      <c r="N1774" s="97"/>
      <c r="O1774" s="52" t="str">
        <f t="shared" si="299"/>
        <v/>
      </c>
      <c r="P1774" s="53" t="str">
        <f>IF(OR($L1774="", $M1774=""), "", COUNTIFS($L$11:$L$2510, $L1774, $M$11:$M$2510, "&lt;"&amp;$M1774)+1+COUNTIFS($L$11:$L1774, $L1774, $M$11:$M1774, $M1774)-1)</f>
        <v/>
      </c>
      <c r="Q1774" s="97"/>
      <c r="R1774" s="57" t="str">
        <f t="array" ref="R1774">IF(OR($L1774="", $M1774=""), "", MIN(IF($L$11:$L$2510=$L1774, $M$11:$M$2510)))</f>
        <v/>
      </c>
      <c r="S1774" s="18" t="str">
        <f t="array" ref="S1774">IF(OR($L1774="", $M1774=""), "", AVERAGEIF($L$11:$L$2510, $L1774, $M$11:$M$2510))</f>
        <v/>
      </c>
      <c r="T1774" s="21" t="str">
        <f t="array" ref="T1774">IF(OR($L1774="", $M1774=""), "", MAX(IF($L$11:$L$2510=$L1774, $M$11:$M$2510)))</f>
        <v/>
      </c>
      <c r="U1774" s="97"/>
      <c r="W1774" s="26" t="str">
        <f t="shared" si="300"/>
        <v/>
      </c>
      <c r="X1774" s="26" t="str">
        <f t="shared" si="301"/>
        <v/>
      </c>
      <c r="Z1774" s="48" t="str">
        <f>IFERROR(INDEX('Standard Runs'!$E$11:$E$65, MATCH($L1774, 'Standard Runs'!$D$11:$D$65, 0)), "")</f>
        <v/>
      </c>
      <c r="AB1774" s="26" t="str">
        <f t="shared" si="302"/>
        <v/>
      </c>
      <c r="AC1774" s="26" t="str">
        <f t="shared" si="303"/>
        <v/>
      </c>
      <c r="AE1774" s="26" t="str">
        <f t="shared" si="304"/>
        <v/>
      </c>
      <c r="AG1774" s="26" t="str">
        <f>IF($D1774="", "", COUNTIF($D$11:$D$2510, "&gt;"&amp;$D1774)+1+COUNTIF($D$11:$D1774, $D1774)-1)</f>
        <v/>
      </c>
      <c r="AH1774" s="92" t="str">
        <f t="shared" si="305"/>
        <v/>
      </c>
      <c r="AJ1774" s="26" t="str">
        <f t="shared" si="306"/>
        <v/>
      </c>
      <c r="AK1774" s="26" t="str">
        <f t="shared" si="307"/>
        <v/>
      </c>
    </row>
    <row r="1775" spans="1:37" x14ac:dyDescent="0.25">
      <c r="A1775" s="97"/>
      <c r="B1775" s="26" t="str">
        <f t="shared" si="297"/>
        <v/>
      </c>
      <c r="C1775" s="97"/>
      <c r="D1775" s="123"/>
      <c r="E1775" s="124"/>
      <c r="F1775" s="125"/>
      <c r="G1775" s="97"/>
      <c r="H1775" s="24" t="str">
        <f>IF($E1775="", "", IFERROR(ROUND($E1775*INDEX('Intro &amp; Setup'!$BY$8:$BY$9, MATCH($E$8, 'Intro &amp; Setup'!$BX$8:$BX$9, 0)), 2), ""))</f>
        <v/>
      </c>
      <c r="I1775" s="18" t="str">
        <f>IF(OR($E1775="", $F1775=""), "", IF($E$8='Intro &amp; Setup'!$BX$9, $F1775/$E1775, IF($H$8='Intro &amp; Setup'!$BX$9, $F1775/$H1775, "")))</f>
        <v/>
      </c>
      <c r="J1775" s="21" t="str">
        <f>IF(OR($E1775="", $F1775=""), "", IF($E$8='Intro &amp; Setup'!$BX$8, $F1775/$E1775, IF($H$8='Intro &amp; Setup'!$BX$8, $F1775/$H1775, "")))</f>
        <v/>
      </c>
      <c r="K1775" s="97"/>
      <c r="L1775" s="42" t="str">
        <f t="array" ref="L1775">IF($W1775="", "", IFERROR(INDEX('Standard Runs'!$D$11:$D$65, MATCH(1, ('Standard Runs'!$F$11:$F$65&lt;=E1775)*('Standard Runs'!$G$11:$G$65&gt;=E1775), 0)), ""))</f>
        <v/>
      </c>
      <c r="M1775" s="45" t="str">
        <f t="shared" si="298"/>
        <v/>
      </c>
      <c r="N1775" s="97"/>
      <c r="O1775" s="52" t="str">
        <f t="shared" si="299"/>
        <v/>
      </c>
      <c r="P1775" s="53" t="str">
        <f>IF(OR($L1775="", $M1775=""), "", COUNTIFS($L$11:$L$2510, $L1775, $M$11:$M$2510, "&lt;"&amp;$M1775)+1+COUNTIFS($L$11:$L1775, $L1775, $M$11:$M1775, $M1775)-1)</f>
        <v/>
      </c>
      <c r="Q1775" s="97"/>
      <c r="R1775" s="57" t="str">
        <f t="array" ref="R1775">IF(OR($L1775="", $M1775=""), "", MIN(IF($L$11:$L$2510=$L1775, $M$11:$M$2510)))</f>
        <v/>
      </c>
      <c r="S1775" s="18" t="str">
        <f t="array" ref="S1775">IF(OR($L1775="", $M1775=""), "", AVERAGEIF($L$11:$L$2510, $L1775, $M$11:$M$2510))</f>
        <v/>
      </c>
      <c r="T1775" s="21" t="str">
        <f t="array" ref="T1775">IF(OR($L1775="", $M1775=""), "", MAX(IF($L$11:$L$2510=$L1775, $M$11:$M$2510)))</f>
        <v/>
      </c>
      <c r="U1775" s="97"/>
      <c r="W1775" s="26" t="str">
        <f t="shared" si="300"/>
        <v/>
      </c>
      <c r="X1775" s="26" t="str">
        <f t="shared" si="301"/>
        <v/>
      </c>
      <c r="Z1775" s="48" t="str">
        <f>IFERROR(INDEX('Standard Runs'!$E$11:$E$65, MATCH($L1775, 'Standard Runs'!$D$11:$D$65, 0)), "")</f>
        <v/>
      </c>
      <c r="AB1775" s="26" t="str">
        <f t="shared" si="302"/>
        <v/>
      </c>
      <c r="AC1775" s="26" t="str">
        <f t="shared" si="303"/>
        <v/>
      </c>
      <c r="AE1775" s="26" t="str">
        <f t="shared" si="304"/>
        <v/>
      </c>
      <c r="AG1775" s="26" t="str">
        <f>IF($D1775="", "", COUNTIF($D$11:$D$2510, "&gt;"&amp;$D1775)+1+COUNTIF($D$11:$D1775, $D1775)-1)</f>
        <v/>
      </c>
      <c r="AH1775" s="92" t="str">
        <f t="shared" si="305"/>
        <v/>
      </c>
      <c r="AJ1775" s="26" t="str">
        <f t="shared" si="306"/>
        <v/>
      </c>
      <c r="AK1775" s="26" t="str">
        <f t="shared" si="307"/>
        <v/>
      </c>
    </row>
    <row r="1776" spans="1:37" x14ac:dyDescent="0.25">
      <c r="A1776" s="97"/>
      <c r="B1776" s="26" t="str">
        <f t="shared" si="297"/>
        <v/>
      </c>
      <c r="C1776" s="97"/>
      <c r="D1776" s="123"/>
      <c r="E1776" s="124"/>
      <c r="F1776" s="125"/>
      <c r="G1776" s="97"/>
      <c r="H1776" s="24" t="str">
        <f>IF($E1776="", "", IFERROR(ROUND($E1776*INDEX('Intro &amp; Setup'!$BY$8:$BY$9, MATCH($E$8, 'Intro &amp; Setup'!$BX$8:$BX$9, 0)), 2), ""))</f>
        <v/>
      </c>
      <c r="I1776" s="18" t="str">
        <f>IF(OR($E1776="", $F1776=""), "", IF($E$8='Intro &amp; Setup'!$BX$9, $F1776/$E1776, IF($H$8='Intro &amp; Setup'!$BX$9, $F1776/$H1776, "")))</f>
        <v/>
      </c>
      <c r="J1776" s="21" t="str">
        <f>IF(OR($E1776="", $F1776=""), "", IF($E$8='Intro &amp; Setup'!$BX$8, $F1776/$E1776, IF($H$8='Intro &amp; Setup'!$BX$8, $F1776/$H1776, "")))</f>
        <v/>
      </c>
      <c r="K1776" s="97"/>
      <c r="L1776" s="42" t="str">
        <f t="array" ref="L1776">IF($W1776="", "", IFERROR(INDEX('Standard Runs'!$D$11:$D$65, MATCH(1, ('Standard Runs'!$F$11:$F$65&lt;=E1776)*('Standard Runs'!$G$11:$G$65&gt;=E1776), 0)), ""))</f>
        <v/>
      </c>
      <c r="M1776" s="45" t="str">
        <f t="shared" si="298"/>
        <v/>
      </c>
      <c r="N1776" s="97"/>
      <c r="O1776" s="52" t="str">
        <f t="shared" si="299"/>
        <v/>
      </c>
      <c r="P1776" s="53" t="str">
        <f>IF(OR($L1776="", $M1776=""), "", COUNTIFS($L$11:$L$2510, $L1776, $M$11:$M$2510, "&lt;"&amp;$M1776)+1+COUNTIFS($L$11:$L1776, $L1776, $M$11:$M1776, $M1776)-1)</f>
        <v/>
      </c>
      <c r="Q1776" s="97"/>
      <c r="R1776" s="57" t="str">
        <f t="array" ref="R1776">IF(OR($L1776="", $M1776=""), "", MIN(IF($L$11:$L$2510=$L1776, $M$11:$M$2510)))</f>
        <v/>
      </c>
      <c r="S1776" s="18" t="str">
        <f t="array" ref="S1776">IF(OR($L1776="", $M1776=""), "", AVERAGEIF($L$11:$L$2510, $L1776, $M$11:$M$2510))</f>
        <v/>
      </c>
      <c r="T1776" s="21" t="str">
        <f t="array" ref="T1776">IF(OR($L1776="", $M1776=""), "", MAX(IF($L$11:$L$2510=$L1776, $M$11:$M$2510)))</f>
        <v/>
      </c>
      <c r="U1776" s="97"/>
      <c r="W1776" s="26" t="str">
        <f t="shared" si="300"/>
        <v/>
      </c>
      <c r="X1776" s="26" t="str">
        <f t="shared" si="301"/>
        <v/>
      </c>
      <c r="Z1776" s="48" t="str">
        <f>IFERROR(INDEX('Standard Runs'!$E$11:$E$65, MATCH($L1776, 'Standard Runs'!$D$11:$D$65, 0)), "")</f>
        <v/>
      </c>
      <c r="AB1776" s="26" t="str">
        <f t="shared" si="302"/>
        <v/>
      </c>
      <c r="AC1776" s="26" t="str">
        <f t="shared" si="303"/>
        <v/>
      </c>
      <c r="AE1776" s="26" t="str">
        <f t="shared" si="304"/>
        <v/>
      </c>
      <c r="AG1776" s="26" t="str">
        <f>IF($D1776="", "", COUNTIF($D$11:$D$2510, "&gt;"&amp;$D1776)+1+COUNTIF($D$11:$D1776, $D1776)-1)</f>
        <v/>
      </c>
      <c r="AH1776" s="92" t="str">
        <f t="shared" si="305"/>
        <v/>
      </c>
      <c r="AJ1776" s="26" t="str">
        <f t="shared" si="306"/>
        <v/>
      </c>
      <c r="AK1776" s="26" t="str">
        <f t="shared" si="307"/>
        <v/>
      </c>
    </row>
    <row r="1777" spans="1:37" x14ac:dyDescent="0.25">
      <c r="A1777" s="97"/>
      <c r="B1777" s="26" t="str">
        <f t="shared" si="297"/>
        <v/>
      </c>
      <c r="C1777" s="97"/>
      <c r="D1777" s="123"/>
      <c r="E1777" s="124"/>
      <c r="F1777" s="125"/>
      <c r="G1777" s="97"/>
      <c r="H1777" s="24" t="str">
        <f>IF($E1777="", "", IFERROR(ROUND($E1777*INDEX('Intro &amp; Setup'!$BY$8:$BY$9, MATCH($E$8, 'Intro &amp; Setup'!$BX$8:$BX$9, 0)), 2), ""))</f>
        <v/>
      </c>
      <c r="I1777" s="18" t="str">
        <f>IF(OR($E1777="", $F1777=""), "", IF($E$8='Intro &amp; Setup'!$BX$9, $F1777/$E1777, IF($H$8='Intro &amp; Setup'!$BX$9, $F1777/$H1777, "")))</f>
        <v/>
      </c>
      <c r="J1777" s="21" t="str">
        <f>IF(OR($E1777="", $F1777=""), "", IF($E$8='Intro &amp; Setup'!$BX$8, $F1777/$E1777, IF($H$8='Intro &amp; Setup'!$BX$8, $F1777/$H1777, "")))</f>
        <v/>
      </c>
      <c r="K1777" s="97"/>
      <c r="L1777" s="42" t="str">
        <f t="array" ref="L1777">IF($W1777="", "", IFERROR(INDEX('Standard Runs'!$D$11:$D$65, MATCH(1, ('Standard Runs'!$F$11:$F$65&lt;=E1777)*('Standard Runs'!$G$11:$G$65&gt;=E1777), 0)), ""))</f>
        <v/>
      </c>
      <c r="M1777" s="45" t="str">
        <f t="shared" si="298"/>
        <v/>
      </c>
      <c r="N1777" s="97"/>
      <c r="O1777" s="52" t="str">
        <f t="shared" si="299"/>
        <v/>
      </c>
      <c r="P1777" s="53" t="str">
        <f>IF(OR($L1777="", $M1777=""), "", COUNTIFS($L$11:$L$2510, $L1777, $M$11:$M$2510, "&lt;"&amp;$M1777)+1+COUNTIFS($L$11:$L1777, $L1777, $M$11:$M1777, $M1777)-1)</f>
        <v/>
      </c>
      <c r="Q1777" s="97"/>
      <c r="R1777" s="57" t="str">
        <f t="array" ref="R1777">IF(OR($L1777="", $M1777=""), "", MIN(IF($L$11:$L$2510=$L1777, $M$11:$M$2510)))</f>
        <v/>
      </c>
      <c r="S1777" s="18" t="str">
        <f t="array" ref="S1777">IF(OR($L1777="", $M1777=""), "", AVERAGEIF($L$11:$L$2510, $L1777, $M$11:$M$2510))</f>
        <v/>
      </c>
      <c r="T1777" s="21" t="str">
        <f t="array" ref="T1777">IF(OR($L1777="", $M1777=""), "", MAX(IF($L$11:$L$2510=$L1777, $M$11:$M$2510)))</f>
        <v/>
      </c>
      <c r="U1777" s="97"/>
      <c r="W1777" s="26" t="str">
        <f t="shared" si="300"/>
        <v/>
      </c>
      <c r="X1777" s="26" t="str">
        <f t="shared" si="301"/>
        <v/>
      </c>
      <c r="Z1777" s="48" t="str">
        <f>IFERROR(INDEX('Standard Runs'!$E$11:$E$65, MATCH($L1777, 'Standard Runs'!$D$11:$D$65, 0)), "")</f>
        <v/>
      </c>
      <c r="AB1777" s="26" t="str">
        <f t="shared" si="302"/>
        <v/>
      </c>
      <c r="AC1777" s="26" t="str">
        <f t="shared" si="303"/>
        <v/>
      </c>
      <c r="AE1777" s="26" t="str">
        <f t="shared" si="304"/>
        <v/>
      </c>
      <c r="AG1777" s="26" t="str">
        <f>IF($D1777="", "", COUNTIF($D$11:$D$2510, "&gt;"&amp;$D1777)+1+COUNTIF($D$11:$D1777, $D1777)-1)</f>
        <v/>
      </c>
      <c r="AH1777" s="92" t="str">
        <f t="shared" si="305"/>
        <v/>
      </c>
      <c r="AJ1777" s="26" t="str">
        <f t="shared" si="306"/>
        <v/>
      </c>
      <c r="AK1777" s="26" t="str">
        <f t="shared" si="307"/>
        <v/>
      </c>
    </row>
    <row r="1778" spans="1:37" x14ac:dyDescent="0.25">
      <c r="A1778" s="97"/>
      <c r="B1778" s="26" t="str">
        <f t="shared" si="297"/>
        <v/>
      </c>
      <c r="C1778" s="97"/>
      <c r="D1778" s="123"/>
      <c r="E1778" s="124"/>
      <c r="F1778" s="125"/>
      <c r="G1778" s="97"/>
      <c r="H1778" s="24" t="str">
        <f>IF($E1778="", "", IFERROR(ROUND($E1778*INDEX('Intro &amp; Setup'!$BY$8:$BY$9, MATCH($E$8, 'Intro &amp; Setup'!$BX$8:$BX$9, 0)), 2), ""))</f>
        <v/>
      </c>
      <c r="I1778" s="18" t="str">
        <f>IF(OR($E1778="", $F1778=""), "", IF($E$8='Intro &amp; Setup'!$BX$9, $F1778/$E1778, IF($H$8='Intro &amp; Setup'!$BX$9, $F1778/$H1778, "")))</f>
        <v/>
      </c>
      <c r="J1778" s="21" t="str">
        <f>IF(OR($E1778="", $F1778=""), "", IF($E$8='Intro &amp; Setup'!$BX$8, $F1778/$E1778, IF($H$8='Intro &amp; Setup'!$BX$8, $F1778/$H1778, "")))</f>
        <v/>
      </c>
      <c r="K1778" s="97"/>
      <c r="L1778" s="42" t="str">
        <f t="array" ref="L1778">IF($W1778="", "", IFERROR(INDEX('Standard Runs'!$D$11:$D$65, MATCH(1, ('Standard Runs'!$F$11:$F$65&lt;=E1778)*('Standard Runs'!$G$11:$G$65&gt;=E1778), 0)), ""))</f>
        <v/>
      </c>
      <c r="M1778" s="45" t="str">
        <f t="shared" si="298"/>
        <v/>
      </c>
      <c r="N1778" s="97"/>
      <c r="O1778" s="52" t="str">
        <f t="shared" si="299"/>
        <v/>
      </c>
      <c r="P1778" s="53" t="str">
        <f>IF(OR($L1778="", $M1778=""), "", COUNTIFS($L$11:$L$2510, $L1778, $M$11:$M$2510, "&lt;"&amp;$M1778)+1+COUNTIFS($L$11:$L1778, $L1778, $M$11:$M1778, $M1778)-1)</f>
        <v/>
      </c>
      <c r="Q1778" s="97"/>
      <c r="R1778" s="57" t="str">
        <f t="array" ref="R1778">IF(OR($L1778="", $M1778=""), "", MIN(IF($L$11:$L$2510=$L1778, $M$11:$M$2510)))</f>
        <v/>
      </c>
      <c r="S1778" s="18" t="str">
        <f t="array" ref="S1778">IF(OR($L1778="", $M1778=""), "", AVERAGEIF($L$11:$L$2510, $L1778, $M$11:$M$2510))</f>
        <v/>
      </c>
      <c r="T1778" s="21" t="str">
        <f t="array" ref="T1778">IF(OR($L1778="", $M1778=""), "", MAX(IF($L$11:$L$2510=$L1778, $M$11:$M$2510)))</f>
        <v/>
      </c>
      <c r="U1778" s="97"/>
      <c r="W1778" s="26" t="str">
        <f t="shared" si="300"/>
        <v/>
      </c>
      <c r="X1778" s="26" t="str">
        <f t="shared" si="301"/>
        <v/>
      </c>
      <c r="Z1778" s="48" t="str">
        <f>IFERROR(INDEX('Standard Runs'!$E$11:$E$65, MATCH($L1778, 'Standard Runs'!$D$11:$D$65, 0)), "")</f>
        <v/>
      </c>
      <c r="AB1778" s="26" t="str">
        <f t="shared" si="302"/>
        <v/>
      </c>
      <c r="AC1778" s="26" t="str">
        <f t="shared" si="303"/>
        <v/>
      </c>
      <c r="AE1778" s="26" t="str">
        <f t="shared" si="304"/>
        <v/>
      </c>
      <c r="AG1778" s="26" t="str">
        <f>IF($D1778="", "", COUNTIF($D$11:$D$2510, "&gt;"&amp;$D1778)+1+COUNTIF($D$11:$D1778, $D1778)-1)</f>
        <v/>
      </c>
      <c r="AH1778" s="92" t="str">
        <f t="shared" si="305"/>
        <v/>
      </c>
      <c r="AJ1778" s="26" t="str">
        <f t="shared" si="306"/>
        <v/>
      </c>
      <c r="AK1778" s="26" t="str">
        <f t="shared" si="307"/>
        <v/>
      </c>
    </row>
    <row r="1779" spans="1:37" x14ac:dyDescent="0.25">
      <c r="A1779" s="97"/>
      <c r="B1779" s="26" t="str">
        <f t="shared" si="297"/>
        <v/>
      </c>
      <c r="C1779" s="97"/>
      <c r="D1779" s="123"/>
      <c r="E1779" s="124"/>
      <c r="F1779" s="125"/>
      <c r="G1779" s="97"/>
      <c r="H1779" s="24" t="str">
        <f>IF($E1779="", "", IFERROR(ROUND($E1779*INDEX('Intro &amp; Setup'!$BY$8:$BY$9, MATCH($E$8, 'Intro &amp; Setup'!$BX$8:$BX$9, 0)), 2), ""))</f>
        <v/>
      </c>
      <c r="I1779" s="18" t="str">
        <f>IF(OR($E1779="", $F1779=""), "", IF($E$8='Intro &amp; Setup'!$BX$9, $F1779/$E1779, IF($H$8='Intro &amp; Setup'!$BX$9, $F1779/$H1779, "")))</f>
        <v/>
      </c>
      <c r="J1779" s="21" t="str">
        <f>IF(OR($E1779="", $F1779=""), "", IF($E$8='Intro &amp; Setup'!$BX$8, $F1779/$E1779, IF($H$8='Intro &amp; Setup'!$BX$8, $F1779/$H1779, "")))</f>
        <v/>
      </c>
      <c r="K1779" s="97"/>
      <c r="L1779" s="42" t="str">
        <f t="array" ref="L1779">IF($W1779="", "", IFERROR(INDEX('Standard Runs'!$D$11:$D$65, MATCH(1, ('Standard Runs'!$F$11:$F$65&lt;=E1779)*('Standard Runs'!$G$11:$G$65&gt;=E1779), 0)), ""))</f>
        <v/>
      </c>
      <c r="M1779" s="45" t="str">
        <f t="shared" si="298"/>
        <v/>
      </c>
      <c r="N1779" s="97"/>
      <c r="O1779" s="52" t="str">
        <f t="shared" si="299"/>
        <v/>
      </c>
      <c r="P1779" s="53" t="str">
        <f>IF(OR($L1779="", $M1779=""), "", COUNTIFS($L$11:$L$2510, $L1779, $M$11:$M$2510, "&lt;"&amp;$M1779)+1+COUNTIFS($L$11:$L1779, $L1779, $M$11:$M1779, $M1779)-1)</f>
        <v/>
      </c>
      <c r="Q1779" s="97"/>
      <c r="R1779" s="57" t="str">
        <f t="array" ref="R1779">IF(OR($L1779="", $M1779=""), "", MIN(IF($L$11:$L$2510=$L1779, $M$11:$M$2510)))</f>
        <v/>
      </c>
      <c r="S1779" s="18" t="str">
        <f t="array" ref="S1779">IF(OR($L1779="", $M1779=""), "", AVERAGEIF($L$11:$L$2510, $L1779, $M$11:$M$2510))</f>
        <v/>
      </c>
      <c r="T1779" s="21" t="str">
        <f t="array" ref="T1779">IF(OR($L1779="", $M1779=""), "", MAX(IF($L$11:$L$2510=$L1779, $M$11:$M$2510)))</f>
        <v/>
      </c>
      <c r="U1779" s="97"/>
      <c r="W1779" s="26" t="str">
        <f t="shared" si="300"/>
        <v/>
      </c>
      <c r="X1779" s="26" t="str">
        <f t="shared" si="301"/>
        <v/>
      </c>
      <c r="Z1779" s="48" t="str">
        <f>IFERROR(INDEX('Standard Runs'!$E$11:$E$65, MATCH($L1779, 'Standard Runs'!$D$11:$D$65, 0)), "")</f>
        <v/>
      </c>
      <c r="AB1779" s="26" t="str">
        <f t="shared" si="302"/>
        <v/>
      </c>
      <c r="AC1779" s="26" t="str">
        <f t="shared" si="303"/>
        <v/>
      </c>
      <c r="AE1779" s="26" t="str">
        <f t="shared" si="304"/>
        <v/>
      </c>
      <c r="AG1779" s="26" t="str">
        <f>IF($D1779="", "", COUNTIF($D$11:$D$2510, "&gt;"&amp;$D1779)+1+COUNTIF($D$11:$D1779, $D1779)-1)</f>
        <v/>
      </c>
      <c r="AH1779" s="92" t="str">
        <f t="shared" si="305"/>
        <v/>
      </c>
      <c r="AJ1779" s="26" t="str">
        <f t="shared" si="306"/>
        <v/>
      </c>
      <c r="AK1779" s="26" t="str">
        <f t="shared" si="307"/>
        <v/>
      </c>
    </row>
    <row r="1780" spans="1:37" x14ac:dyDescent="0.25">
      <c r="A1780" s="97"/>
      <c r="B1780" s="26" t="str">
        <f t="shared" si="297"/>
        <v/>
      </c>
      <c r="C1780" s="97"/>
      <c r="D1780" s="123"/>
      <c r="E1780" s="124"/>
      <c r="F1780" s="125"/>
      <c r="G1780" s="97"/>
      <c r="H1780" s="24" t="str">
        <f>IF($E1780="", "", IFERROR(ROUND($E1780*INDEX('Intro &amp; Setup'!$BY$8:$BY$9, MATCH($E$8, 'Intro &amp; Setup'!$BX$8:$BX$9, 0)), 2), ""))</f>
        <v/>
      </c>
      <c r="I1780" s="18" t="str">
        <f>IF(OR($E1780="", $F1780=""), "", IF($E$8='Intro &amp; Setup'!$BX$9, $F1780/$E1780, IF($H$8='Intro &amp; Setup'!$BX$9, $F1780/$H1780, "")))</f>
        <v/>
      </c>
      <c r="J1780" s="21" t="str">
        <f>IF(OR($E1780="", $F1780=""), "", IF($E$8='Intro &amp; Setup'!$BX$8, $F1780/$E1780, IF($H$8='Intro &amp; Setup'!$BX$8, $F1780/$H1780, "")))</f>
        <v/>
      </c>
      <c r="K1780" s="97"/>
      <c r="L1780" s="42" t="str">
        <f t="array" ref="L1780">IF($W1780="", "", IFERROR(INDEX('Standard Runs'!$D$11:$D$65, MATCH(1, ('Standard Runs'!$F$11:$F$65&lt;=E1780)*('Standard Runs'!$G$11:$G$65&gt;=E1780), 0)), ""))</f>
        <v/>
      </c>
      <c r="M1780" s="45" t="str">
        <f t="shared" si="298"/>
        <v/>
      </c>
      <c r="N1780" s="97"/>
      <c r="O1780" s="52" t="str">
        <f t="shared" si="299"/>
        <v/>
      </c>
      <c r="P1780" s="53" t="str">
        <f>IF(OR($L1780="", $M1780=""), "", COUNTIFS($L$11:$L$2510, $L1780, $M$11:$M$2510, "&lt;"&amp;$M1780)+1+COUNTIFS($L$11:$L1780, $L1780, $M$11:$M1780, $M1780)-1)</f>
        <v/>
      </c>
      <c r="Q1780" s="97"/>
      <c r="R1780" s="57" t="str">
        <f t="array" ref="R1780">IF(OR($L1780="", $M1780=""), "", MIN(IF($L$11:$L$2510=$L1780, $M$11:$M$2510)))</f>
        <v/>
      </c>
      <c r="S1780" s="18" t="str">
        <f t="array" ref="S1780">IF(OR($L1780="", $M1780=""), "", AVERAGEIF($L$11:$L$2510, $L1780, $M$11:$M$2510))</f>
        <v/>
      </c>
      <c r="T1780" s="21" t="str">
        <f t="array" ref="T1780">IF(OR($L1780="", $M1780=""), "", MAX(IF($L$11:$L$2510=$L1780, $M$11:$M$2510)))</f>
        <v/>
      </c>
      <c r="U1780" s="97"/>
      <c r="W1780" s="26" t="str">
        <f t="shared" si="300"/>
        <v/>
      </c>
      <c r="X1780" s="26" t="str">
        <f t="shared" si="301"/>
        <v/>
      </c>
      <c r="Z1780" s="48" t="str">
        <f>IFERROR(INDEX('Standard Runs'!$E$11:$E$65, MATCH($L1780, 'Standard Runs'!$D$11:$D$65, 0)), "")</f>
        <v/>
      </c>
      <c r="AB1780" s="26" t="str">
        <f t="shared" si="302"/>
        <v/>
      </c>
      <c r="AC1780" s="26" t="str">
        <f t="shared" si="303"/>
        <v/>
      </c>
      <c r="AE1780" s="26" t="str">
        <f t="shared" si="304"/>
        <v/>
      </c>
      <c r="AG1780" s="26" t="str">
        <f>IF($D1780="", "", COUNTIF($D$11:$D$2510, "&gt;"&amp;$D1780)+1+COUNTIF($D$11:$D1780, $D1780)-1)</f>
        <v/>
      </c>
      <c r="AH1780" s="92" t="str">
        <f t="shared" si="305"/>
        <v/>
      </c>
      <c r="AJ1780" s="26" t="str">
        <f t="shared" si="306"/>
        <v/>
      </c>
      <c r="AK1780" s="26" t="str">
        <f t="shared" si="307"/>
        <v/>
      </c>
    </row>
    <row r="1781" spans="1:37" x14ac:dyDescent="0.25">
      <c r="A1781" s="97"/>
      <c r="B1781" s="26" t="str">
        <f t="shared" si="297"/>
        <v/>
      </c>
      <c r="C1781" s="97"/>
      <c r="D1781" s="123"/>
      <c r="E1781" s="124"/>
      <c r="F1781" s="125"/>
      <c r="G1781" s="97"/>
      <c r="H1781" s="24" t="str">
        <f>IF($E1781="", "", IFERROR(ROUND($E1781*INDEX('Intro &amp; Setup'!$BY$8:$BY$9, MATCH($E$8, 'Intro &amp; Setup'!$BX$8:$BX$9, 0)), 2), ""))</f>
        <v/>
      </c>
      <c r="I1781" s="18" t="str">
        <f>IF(OR($E1781="", $F1781=""), "", IF($E$8='Intro &amp; Setup'!$BX$9, $F1781/$E1781, IF($H$8='Intro &amp; Setup'!$BX$9, $F1781/$H1781, "")))</f>
        <v/>
      </c>
      <c r="J1781" s="21" t="str">
        <f>IF(OR($E1781="", $F1781=""), "", IF($E$8='Intro &amp; Setup'!$BX$8, $F1781/$E1781, IF($H$8='Intro &amp; Setup'!$BX$8, $F1781/$H1781, "")))</f>
        <v/>
      </c>
      <c r="K1781" s="97"/>
      <c r="L1781" s="42" t="str">
        <f t="array" ref="L1781">IF($W1781="", "", IFERROR(INDEX('Standard Runs'!$D$11:$D$65, MATCH(1, ('Standard Runs'!$F$11:$F$65&lt;=E1781)*('Standard Runs'!$G$11:$G$65&gt;=E1781), 0)), ""))</f>
        <v/>
      </c>
      <c r="M1781" s="45" t="str">
        <f t="shared" si="298"/>
        <v/>
      </c>
      <c r="N1781" s="97"/>
      <c r="O1781" s="52" t="str">
        <f t="shared" si="299"/>
        <v/>
      </c>
      <c r="P1781" s="53" t="str">
        <f>IF(OR($L1781="", $M1781=""), "", COUNTIFS($L$11:$L$2510, $L1781, $M$11:$M$2510, "&lt;"&amp;$M1781)+1+COUNTIFS($L$11:$L1781, $L1781, $M$11:$M1781, $M1781)-1)</f>
        <v/>
      </c>
      <c r="Q1781" s="97"/>
      <c r="R1781" s="57" t="str">
        <f t="array" ref="R1781">IF(OR($L1781="", $M1781=""), "", MIN(IF($L$11:$L$2510=$L1781, $M$11:$M$2510)))</f>
        <v/>
      </c>
      <c r="S1781" s="18" t="str">
        <f t="array" ref="S1781">IF(OR($L1781="", $M1781=""), "", AVERAGEIF($L$11:$L$2510, $L1781, $M$11:$M$2510))</f>
        <v/>
      </c>
      <c r="T1781" s="21" t="str">
        <f t="array" ref="T1781">IF(OR($L1781="", $M1781=""), "", MAX(IF($L$11:$L$2510=$L1781, $M$11:$M$2510)))</f>
        <v/>
      </c>
      <c r="U1781" s="97"/>
      <c r="W1781" s="26" t="str">
        <f t="shared" si="300"/>
        <v/>
      </c>
      <c r="X1781" s="26" t="str">
        <f t="shared" si="301"/>
        <v/>
      </c>
      <c r="Z1781" s="48" t="str">
        <f>IFERROR(INDEX('Standard Runs'!$E$11:$E$65, MATCH($L1781, 'Standard Runs'!$D$11:$D$65, 0)), "")</f>
        <v/>
      </c>
      <c r="AB1781" s="26" t="str">
        <f t="shared" si="302"/>
        <v/>
      </c>
      <c r="AC1781" s="26" t="str">
        <f t="shared" si="303"/>
        <v/>
      </c>
      <c r="AE1781" s="26" t="str">
        <f t="shared" si="304"/>
        <v/>
      </c>
      <c r="AG1781" s="26" t="str">
        <f>IF($D1781="", "", COUNTIF($D$11:$D$2510, "&gt;"&amp;$D1781)+1+COUNTIF($D$11:$D1781, $D1781)-1)</f>
        <v/>
      </c>
      <c r="AH1781" s="92" t="str">
        <f t="shared" si="305"/>
        <v/>
      </c>
      <c r="AJ1781" s="26" t="str">
        <f t="shared" si="306"/>
        <v/>
      </c>
      <c r="AK1781" s="26" t="str">
        <f t="shared" si="307"/>
        <v/>
      </c>
    </row>
    <row r="1782" spans="1:37" x14ac:dyDescent="0.25">
      <c r="A1782" s="97"/>
      <c r="B1782" s="26" t="str">
        <f t="shared" si="297"/>
        <v/>
      </c>
      <c r="C1782" s="97"/>
      <c r="D1782" s="123"/>
      <c r="E1782" s="124"/>
      <c r="F1782" s="125"/>
      <c r="G1782" s="97"/>
      <c r="H1782" s="24" t="str">
        <f>IF($E1782="", "", IFERROR(ROUND($E1782*INDEX('Intro &amp; Setup'!$BY$8:$BY$9, MATCH($E$8, 'Intro &amp; Setup'!$BX$8:$BX$9, 0)), 2), ""))</f>
        <v/>
      </c>
      <c r="I1782" s="18" t="str">
        <f>IF(OR($E1782="", $F1782=""), "", IF($E$8='Intro &amp; Setup'!$BX$9, $F1782/$E1782, IF($H$8='Intro &amp; Setup'!$BX$9, $F1782/$H1782, "")))</f>
        <v/>
      </c>
      <c r="J1782" s="21" t="str">
        <f>IF(OR($E1782="", $F1782=""), "", IF($E$8='Intro &amp; Setup'!$BX$8, $F1782/$E1782, IF($H$8='Intro &amp; Setup'!$BX$8, $F1782/$H1782, "")))</f>
        <v/>
      </c>
      <c r="K1782" s="97"/>
      <c r="L1782" s="42" t="str">
        <f t="array" ref="L1782">IF($W1782="", "", IFERROR(INDEX('Standard Runs'!$D$11:$D$65, MATCH(1, ('Standard Runs'!$F$11:$F$65&lt;=E1782)*('Standard Runs'!$G$11:$G$65&gt;=E1782), 0)), ""))</f>
        <v/>
      </c>
      <c r="M1782" s="45" t="str">
        <f t="shared" si="298"/>
        <v/>
      </c>
      <c r="N1782" s="97"/>
      <c r="O1782" s="52" t="str">
        <f t="shared" si="299"/>
        <v/>
      </c>
      <c r="P1782" s="53" t="str">
        <f>IF(OR($L1782="", $M1782=""), "", COUNTIFS($L$11:$L$2510, $L1782, $M$11:$M$2510, "&lt;"&amp;$M1782)+1+COUNTIFS($L$11:$L1782, $L1782, $M$11:$M1782, $M1782)-1)</f>
        <v/>
      </c>
      <c r="Q1782" s="97"/>
      <c r="R1782" s="57" t="str">
        <f t="array" ref="R1782">IF(OR($L1782="", $M1782=""), "", MIN(IF($L$11:$L$2510=$L1782, $M$11:$M$2510)))</f>
        <v/>
      </c>
      <c r="S1782" s="18" t="str">
        <f t="array" ref="S1782">IF(OR($L1782="", $M1782=""), "", AVERAGEIF($L$11:$L$2510, $L1782, $M$11:$M$2510))</f>
        <v/>
      </c>
      <c r="T1782" s="21" t="str">
        <f t="array" ref="T1782">IF(OR($L1782="", $M1782=""), "", MAX(IF($L$11:$L$2510=$L1782, $M$11:$M$2510)))</f>
        <v/>
      </c>
      <c r="U1782" s="97"/>
      <c r="W1782" s="26" t="str">
        <f t="shared" si="300"/>
        <v/>
      </c>
      <c r="X1782" s="26" t="str">
        <f t="shared" si="301"/>
        <v/>
      </c>
      <c r="Z1782" s="48" t="str">
        <f>IFERROR(INDEX('Standard Runs'!$E$11:$E$65, MATCH($L1782, 'Standard Runs'!$D$11:$D$65, 0)), "")</f>
        <v/>
      </c>
      <c r="AB1782" s="26" t="str">
        <f t="shared" si="302"/>
        <v/>
      </c>
      <c r="AC1782" s="26" t="str">
        <f t="shared" si="303"/>
        <v/>
      </c>
      <c r="AE1782" s="26" t="str">
        <f t="shared" si="304"/>
        <v/>
      </c>
      <c r="AG1782" s="26" t="str">
        <f>IF($D1782="", "", COUNTIF($D$11:$D$2510, "&gt;"&amp;$D1782)+1+COUNTIF($D$11:$D1782, $D1782)-1)</f>
        <v/>
      </c>
      <c r="AH1782" s="92" t="str">
        <f t="shared" si="305"/>
        <v/>
      </c>
      <c r="AJ1782" s="26" t="str">
        <f t="shared" si="306"/>
        <v/>
      </c>
      <c r="AK1782" s="26" t="str">
        <f t="shared" si="307"/>
        <v/>
      </c>
    </row>
    <row r="1783" spans="1:37" x14ac:dyDescent="0.25">
      <c r="A1783" s="97"/>
      <c r="B1783" s="26" t="str">
        <f t="shared" si="297"/>
        <v/>
      </c>
      <c r="C1783" s="97"/>
      <c r="D1783" s="123"/>
      <c r="E1783" s="124"/>
      <c r="F1783" s="125"/>
      <c r="G1783" s="97"/>
      <c r="H1783" s="24" t="str">
        <f>IF($E1783="", "", IFERROR(ROUND($E1783*INDEX('Intro &amp; Setup'!$BY$8:$BY$9, MATCH($E$8, 'Intro &amp; Setup'!$BX$8:$BX$9, 0)), 2), ""))</f>
        <v/>
      </c>
      <c r="I1783" s="18" t="str">
        <f>IF(OR($E1783="", $F1783=""), "", IF($E$8='Intro &amp; Setup'!$BX$9, $F1783/$E1783, IF($H$8='Intro &amp; Setup'!$BX$9, $F1783/$H1783, "")))</f>
        <v/>
      </c>
      <c r="J1783" s="21" t="str">
        <f>IF(OR($E1783="", $F1783=""), "", IF($E$8='Intro &amp; Setup'!$BX$8, $F1783/$E1783, IF($H$8='Intro &amp; Setup'!$BX$8, $F1783/$H1783, "")))</f>
        <v/>
      </c>
      <c r="K1783" s="97"/>
      <c r="L1783" s="42" t="str">
        <f t="array" ref="L1783">IF($W1783="", "", IFERROR(INDEX('Standard Runs'!$D$11:$D$65, MATCH(1, ('Standard Runs'!$F$11:$F$65&lt;=E1783)*('Standard Runs'!$G$11:$G$65&gt;=E1783), 0)), ""))</f>
        <v/>
      </c>
      <c r="M1783" s="45" t="str">
        <f t="shared" si="298"/>
        <v/>
      </c>
      <c r="N1783" s="97"/>
      <c r="O1783" s="52" t="str">
        <f t="shared" si="299"/>
        <v/>
      </c>
      <c r="P1783" s="53" t="str">
        <f>IF(OR($L1783="", $M1783=""), "", COUNTIFS($L$11:$L$2510, $L1783, $M$11:$M$2510, "&lt;"&amp;$M1783)+1+COUNTIFS($L$11:$L1783, $L1783, $M$11:$M1783, $M1783)-1)</f>
        <v/>
      </c>
      <c r="Q1783" s="97"/>
      <c r="R1783" s="57" t="str">
        <f t="array" ref="R1783">IF(OR($L1783="", $M1783=""), "", MIN(IF($L$11:$L$2510=$L1783, $M$11:$M$2510)))</f>
        <v/>
      </c>
      <c r="S1783" s="18" t="str">
        <f t="array" ref="S1783">IF(OR($L1783="", $M1783=""), "", AVERAGEIF($L$11:$L$2510, $L1783, $M$11:$M$2510))</f>
        <v/>
      </c>
      <c r="T1783" s="21" t="str">
        <f t="array" ref="T1783">IF(OR($L1783="", $M1783=""), "", MAX(IF($L$11:$L$2510=$L1783, $M$11:$M$2510)))</f>
        <v/>
      </c>
      <c r="U1783" s="97"/>
      <c r="W1783" s="26" t="str">
        <f t="shared" si="300"/>
        <v/>
      </c>
      <c r="X1783" s="26" t="str">
        <f t="shared" si="301"/>
        <v/>
      </c>
      <c r="Z1783" s="48" t="str">
        <f>IFERROR(INDEX('Standard Runs'!$E$11:$E$65, MATCH($L1783, 'Standard Runs'!$D$11:$D$65, 0)), "")</f>
        <v/>
      </c>
      <c r="AB1783" s="26" t="str">
        <f t="shared" si="302"/>
        <v/>
      </c>
      <c r="AC1783" s="26" t="str">
        <f t="shared" si="303"/>
        <v/>
      </c>
      <c r="AE1783" s="26" t="str">
        <f t="shared" si="304"/>
        <v/>
      </c>
      <c r="AG1783" s="26" t="str">
        <f>IF($D1783="", "", COUNTIF($D$11:$D$2510, "&gt;"&amp;$D1783)+1+COUNTIF($D$11:$D1783, $D1783)-1)</f>
        <v/>
      </c>
      <c r="AH1783" s="92" t="str">
        <f t="shared" si="305"/>
        <v/>
      </c>
      <c r="AJ1783" s="26" t="str">
        <f t="shared" si="306"/>
        <v/>
      </c>
      <c r="AK1783" s="26" t="str">
        <f t="shared" si="307"/>
        <v/>
      </c>
    </row>
    <row r="1784" spans="1:37" x14ac:dyDescent="0.25">
      <c r="A1784" s="97"/>
      <c r="B1784" s="26" t="str">
        <f t="shared" si="297"/>
        <v/>
      </c>
      <c r="C1784" s="97"/>
      <c r="D1784" s="123"/>
      <c r="E1784" s="124"/>
      <c r="F1784" s="125"/>
      <c r="G1784" s="97"/>
      <c r="H1784" s="24" t="str">
        <f>IF($E1784="", "", IFERROR(ROUND($E1784*INDEX('Intro &amp; Setup'!$BY$8:$BY$9, MATCH($E$8, 'Intro &amp; Setup'!$BX$8:$BX$9, 0)), 2), ""))</f>
        <v/>
      </c>
      <c r="I1784" s="18" t="str">
        <f>IF(OR($E1784="", $F1784=""), "", IF($E$8='Intro &amp; Setup'!$BX$9, $F1784/$E1784, IF($H$8='Intro &amp; Setup'!$BX$9, $F1784/$H1784, "")))</f>
        <v/>
      </c>
      <c r="J1784" s="21" t="str">
        <f>IF(OR($E1784="", $F1784=""), "", IF($E$8='Intro &amp; Setup'!$BX$8, $F1784/$E1784, IF($H$8='Intro &amp; Setup'!$BX$8, $F1784/$H1784, "")))</f>
        <v/>
      </c>
      <c r="K1784" s="97"/>
      <c r="L1784" s="42" t="str">
        <f t="array" ref="L1784">IF($W1784="", "", IFERROR(INDEX('Standard Runs'!$D$11:$D$65, MATCH(1, ('Standard Runs'!$F$11:$F$65&lt;=E1784)*('Standard Runs'!$G$11:$G$65&gt;=E1784), 0)), ""))</f>
        <v/>
      </c>
      <c r="M1784" s="45" t="str">
        <f t="shared" si="298"/>
        <v/>
      </c>
      <c r="N1784" s="97"/>
      <c r="O1784" s="52" t="str">
        <f t="shared" si="299"/>
        <v/>
      </c>
      <c r="P1784" s="53" t="str">
        <f>IF(OR($L1784="", $M1784=""), "", COUNTIFS($L$11:$L$2510, $L1784, $M$11:$M$2510, "&lt;"&amp;$M1784)+1+COUNTIFS($L$11:$L1784, $L1784, $M$11:$M1784, $M1784)-1)</f>
        <v/>
      </c>
      <c r="Q1784" s="97"/>
      <c r="R1784" s="57" t="str">
        <f t="array" ref="R1784">IF(OR($L1784="", $M1784=""), "", MIN(IF($L$11:$L$2510=$L1784, $M$11:$M$2510)))</f>
        <v/>
      </c>
      <c r="S1784" s="18" t="str">
        <f t="array" ref="S1784">IF(OR($L1784="", $M1784=""), "", AVERAGEIF($L$11:$L$2510, $L1784, $M$11:$M$2510))</f>
        <v/>
      </c>
      <c r="T1784" s="21" t="str">
        <f t="array" ref="T1784">IF(OR($L1784="", $M1784=""), "", MAX(IF($L$11:$L$2510=$L1784, $M$11:$M$2510)))</f>
        <v/>
      </c>
      <c r="U1784" s="97"/>
      <c r="W1784" s="26" t="str">
        <f t="shared" si="300"/>
        <v/>
      </c>
      <c r="X1784" s="26" t="str">
        <f t="shared" si="301"/>
        <v/>
      </c>
      <c r="Z1784" s="48" t="str">
        <f>IFERROR(INDEX('Standard Runs'!$E$11:$E$65, MATCH($L1784, 'Standard Runs'!$D$11:$D$65, 0)), "")</f>
        <v/>
      </c>
      <c r="AB1784" s="26" t="str">
        <f t="shared" si="302"/>
        <v/>
      </c>
      <c r="AC1784" s="26" t="str">
        <f t="shared" si="303"/>
        <v/>
      </c>
      <c r="AE1784" s="26" t="str">
        <f t="shared" si="304"/>
        <v/>
      </c>
      <c r="AG1784" s="26" t="str">
        <f>IF($D1784="", "", COUNTIF($D$11:$D$2510, "&gt;"&amp;$D1784)+1+COUNTIF($D$11:$D1784, $D1784)-1)</f>
        <v/>
      </c>
      <c r="AH1784" s="92" t="str">
        <f t="shared" si="305"/>
        <v/>
      </c>
      <c r="AJ1784" s="26" t="str">
        <f t="shared" si="306"/>
        <v/>
      </c>
      <c r="AK1784" s="26" t="str">
        <f t="shared" si="307"/>
        <v/>
      </c>
    </row>
    <row r="1785" spans="1:37" x14ac:dyDescent="0.25">
      <c r="A1785" s="97"/>
      <c r="B1785" s="26" t="str">
        <f t="shared" si="297"/>
        <v/>
      </c>
      <c r="C1785" s="97"/>
      <c r="D1785" s="123"/>
      <c r="E1785" s="124"/>
      <c r="F1785" s="125"/>
      <c r="G1785" s="97"/>
      <c r="H1785" s="24" t="str">
        <f>IF($E1785="", "", IFERROR(ROUND($E1785*INDEX('Intro &amp; Setup'!$BY$8:$BY$9, MATCH($E$8, 'Intro &amp; Setup'!$BX$8:$BX$9, 0)), 2), ""))</f>
        <v/>
      </c>
      <c r="I1785" s="18" t="str">
        <f>IF(OR($E1785="", $F1785=""), "", IF($E$8='Intro &amp; Setup'!$BX$9, $F1785/$E1785, IF($H$8='Intro &amp; Setup'!$BX$9, $F1785/$H1785, "")))</f>
        <v/>
      </c>
      <c r="J1785" s="21" t="str">
        <f>IF(OR($E1785="", $F1785=""), "", IF($E$8='Intro &amp; Setup'!$BX$8, $F1785/$E1785, IF($H$8='Intro &amp; Setup'!$BX$8, $F1785/$H1785, "")))</f>
        <v/>
      </c>
      <c r="K1785" s="97"/>
      <c r="L1785" s="42" t="str">
        <f t="array" ref="L1785">IF($W1785="", "", IFERROR(INDEX('Standard Runs'!$D$11:$D$65, MATCH(1, ('Standard Runs'!$F$11:$F$65&lt;=E1785)*('Standard Runs'!$G$11:$G$65&gt;=E1785), 0)), ""))</f>
        <v/>
      </c>
      <c r="M1785" s="45" t="str">
        <f t="shared" si="298"/>
        <v/>
      </c>
      <c r="N1785" s="97"/>
      <c r="O1785" s="52" t="str">
        <f t="shared" si="299"/>
        <v/>
      </c>
      <c r="P1785" s="53" t="str">
        <f>IF(OR($L1785="", $M1785=""), "", COUNTIFS($L$11:$L$2510, $L1785, $M$11:$M$2510, "&lt;"&amp;$M1785)+1+COUNTIFS($L$11:$L1785, $L1785, $M$11:$M1785, $M1785)-1)</f>
        <v/>
      </c>
      <c r="Q1785" s="97"/>
      <c r="R1785" s="57" t="str">
        <f t="array" ref="R1785">IF(OR($L1785="", $M1785=""), "", MIN(IF($L$11:$L$2510=$L1785, $M$11:$M$2510)))</f>
        <v/>
      </c>
      <c r="S1785" s="18" t="str">
        <f t="array" ref="S1785">IF(OR($L1785="", $M1785=""), "", AVERAGEIF($L$11:$L$2510, $L1785, $M$11:$M$2510))</f>
        <v/>
      </c>
      <c r="T1785" s="21" t="str">
        <f t="array" ref="T1785">IF(OR($L1785="", $M1785=""), "", MAX(IF($L$11:$L$2510=$L1785, $M$11:$M$2510)))</f>
        <v/>
      </c>
      <c r="U1785" s="97"/>
      <c r="W1785" s="26" t="str">
        <f t="shared" si="300"/>
        <v/>
      </c>
      <c r="X1785" s="26" t="str">
        <f t="shared" si="301"/>
        <v/>
      </c>
      <c r="Z1785" s="48" t="str">
        <f>IFERROR(INDEX('Standard Runs'!$E$11:$E$65, MATCH($L1785, 'Standard Runs'!$D$11:$D$65, 0)), "")</f>
        <v/>
      </c>
      <c r="AB1785" s="26" t="str">
        <f t="shared" si="302"/>
        <v/>
      </c>
      <c r="AC1785" s="26" t="str">
        <f t="shared" si="303"/>
        <v/>
      </c>
      <c r="AE1785" s="26" t="str">
        <f t="shared" si="304"/>
        <v/>
      </c>
      <c r="AG1785" s="26" t="str">
        <f>IF($D1785="", "", COUNTIF($D$11:$D$2510, "&gt;"&amp;$D1785)+1+COUNTIF($D$11:$D1785, $D1785)-1)</f>
        <v/>
      </c>
      <c r="AH1785" s="92" t="str">
        <f t="shared" si="305"/>
        <v/>
      </c>
      <c r="AJ1785" s="26" t="str">
        <f t="shared" si="306"/>
        <v/>
      </c>
      <c r="AK1785" s="26" t="str">
        <f t="shared" si="307"/>
        <v/>
      </c>
    </row>
    <row r="1786" spans="1:37" x14ac:dyDescent="0.25">
      <c r="A1786" s="97"/>
      <c r="B1786" s="26" t="str">
        <f t="shared" si="297"/>
        <v/>
      </c>
      <c r="C1786" s="97"/>
      <c r="D1786" s="123"/>
      <c r="E1786" s="124"/>
      <c r="F1786" s="125"/>
      <c r="G1786" s="97"/>
      <c r="H1786" s="24" t="str">
        <f>IF($E1786="", "", IFERROR(ROUND($E1786*INDEX('Intro &amp; Setup'!$BY$8:$BY$9, MATCH($E$8, 'Intro &amp; Setup'!$BX$8:$BX$9, 0)), 2), ""))</f>
        <v/>
      </c>
      <c r="I1786" s="18" t="str">
        <f>IF(OR($E1786="", $F1786=""), "", IF($E$8='Intro &amp; Setup'!$BX$9, $F1786/$E1786, IF($H$8='Intro &amp; Setup'!$BX$9, $F1786/$H1786, "")))</f>
        <v/>
      </c>
      <c r="J1786" s="21" t="str">
        <f>IF(OR($E1786="", $F1786=""), "", IF($E$8='Intro &amp; Setup'!$BX$8, $F1786/$E1786, IF($H$8='Intro &amp; Setup'!$BX$8, $F1786/$H1786, "")))</f>
        <v/>
      </c>
      <c r="K1786" s="97"/>
      <c r="L1786" s="42" t="str">
        <f t="array" ref="L1786">IF($W1786="", "", IFERROR(INDEX('Standard Runs'!$D$11:$D$65, MATCH(1, ('Standard Runs'!$F$11:$F$65&lt;=E1786)*('Standard Runs'!$G$11:$G$65&gt;=E1786), 0)), ""))</f>
        <v/>
      </c>
      <c r="M1786" s="45" t="str">
        <f t="shared" si="298"/>
        <v/>
      </c>
      <c r="N1786" s="97"/>
      <c r="O1786" s="52" t="str">
        <f t="shared" si="299"/>
        <v/>
      </c>
      <c r="P1786" s="53" t="str">
        <f>IF(OR($L1786="", $M1786=""), "", COUNTIFS($L$11:$L$2510, $L1786, $M$11:$M$2510, "&lt;"&amp;$M1786)+1+COUNTIFS($L$11:$L1786, $L1786, $M$11:$M1786, $M1786)-1)</f>
        <v/>
      </c>
      <c r="Q1786" s="97"/>
      <c r="R1786" s="57" t="str">
        <f t="array" ref="R1786">IF(OR($L1786="", $M1786=""), "", MIN(IF($L$11:$L$2510=$L1786, $M$11:$M$2510)))</f>
        <v/>
      </c>
      <c r="S1786" s="18" t="str">
        <f t="array" ref="S1786">IF(OR($L1786="", $M1786=""), "", AVERAGEIF($L$11:$L$2510, $L1786, $M$11:$M$2510))</f>
        <v/>
      </c>
      <c r="T1786" s="21" t="str">
        <f t="array" ref="T1786">IF(OR($L1786="", $M1786=""), "", MAX(IF($L$11:$L$2510=$L1786, $M$11:$M$2510)))</f>
        <v/>
      </c>
      <c r="U1786" s="97"/>
      <c r="W1786" s="26" t="str">
        <f t="shared" si="300"/>
        <v/>
      </c>
      <c r="X1786" s="26" t="str">
        <f t="shared" si="301"/>
        <v/>
      </c>
      <c r="Z1786" s="48" t="str">
        <f>IFERROR(INDEX('Standard Runs'!$E$11:$E$65, MATCH($L1786, 'Standard Runs'!$D$11:$D$65, 0)), "")</f>
        <v/>
      </c>
      <c r="AB1786" s="26" t="str">
        <f t="shared" si="302"/>
        <v/>
      </c>
      <c r="AC1786" s="26" t="str">
        <f t="shared" si="303"/>
        <v/>
      </c>
      <c r="AE1786" s="26" t="str">
        <f t="shared" si="304"/>
        <v/>
      </c>
      <c r="AG1786" s="26" t="str">
        <f>IF($D1786="", "", COUNTIF($D$11:$D$2510, "&gt;"&amp;$D1786)+1+COUNTIF($D$11:$D1786, $D1786)-1)</f>
        <v/>
      </c>
      <c r="AH1786" s="92" t="str">
        <f t="shared" si="305"/>
        <v/>
      </c>
      <c r="AJ1786" s="26" t="str">
        <f t="shared" si="306"/>
        <v/>
      </c>
      <c r="AK1786" s="26" t="str">
        <f t="shared" si="307"/>
        <v/>
      </c>
    </row>
    <row r="1787" spans="1:37" x14ac:dyDescent="0.25">
      <c r="A1787" s="97"/>
      <c r="B1787" s="26" t="str">
        <f t="shared" si="297"/>
        <v/>
      </c>
      <c r="C1787" s="97"/>
      <c r="D1787" s="123"/>
      <c r="E1787" s="124"/>
      <c r="F1787" s="125"/>
      <c r="G1787" s="97"/>
      <c r="H1787" s="24" t="str">
        <f>IF($E1787="", "", IFERROR(ROUND($E1787*INDEX('Intro &amp; Setup'!$BY$8:$BY$9, MATCH($E$8, 'Intro &amp; Setup'!$BX$8:$BX$9, 0)), 2), ""))</f>
        <v/>
      </c>
      <c r="I1787" s="18" t="str">
        <f>IF(OR($E1787="", $F1787=""), "", IF($E$8='Intro &amp; Setup'!$BX$9, $F1787/$E1787, IF($H$8='Intro &amp; Setup'!$BX$9, $F1787/$H1787, "")))</f>
        <v/>
      </c>
      <c r="J1787" s="21" t="str">
        <f>IF(OR($E1787="", $F1787=""), "", IF($E$8='Intro &amp; Setup'!$BX$8, $F1787/$E1787, IF($H$8='Intro &amp; Setup'!$BX$8, $F1787/$H1787, "")))</f>
        <v/>
      </c>
      <c r="K1787" s="97"/>
      <c r="L1787" s="42" t="str">
        <f t="array" ref="L1787">IF($W1787="", "", IFERROR(INDEX('Standard Runs'!$D$11:$D$65, MATCH(1, ('Standard Runs'!$F$11:$F$65&lt;=E1787)*('Standard Runs'!$G$11:$G$65&gt;=E1787), 0)), ""))</f>
        <v/>
      </c>
      <c r="M1787" s="45" t="str">
        <f t="shared" si="298"/>
        <v/>
      </c>
      <c r="N1787" s="97"/>
      <c r="O1787" s="52" t="str">
        <f t="shared" si="299"/>
        <v/>
      </c>
      <c r="P1787" s="53" t="str">
        <f>IF(OR($L1787="", $M1787=""), "", COUNTIFS($L$11:$L$2510, $L1787, $M$11:$M$2510, "&lt;"&amp;$M1787)+1+COUNTIFS($L$11:$L1787, $L1787, $M$11:$M1787, $M1787)-1)</f>
        <v/>
      </c>
      <c r="Q1787" s="97"/>
      <c r="R1787" s="57" t="str">
        <f t="array" ref="R1787">IF(OR($L1787="", $M1787=""), "", MIN(IF($L$11:$L$2510=$L1787, $M$11:$M$2510)))</f>
        <v/>
      </c>
      <c r="S1787" s="18" t="str">
        <f t="array" ref="S1787">IF(OR($L1787="", $M1787=""), "", AVERAGEIF($L$11:$L$2510, $L1787, $M$11:$M$2510))</f>
        <v/>
      </c>
      <c r="T1787" s="21" t="str">
        <f t="array" ref="T1787">IF(OR($L1787="", $M1787=""), "", MAX(IF($L$11:$L$2510=$L1787, $M$11:$M$2510)))</f>
        <v/>
      </c>
      <c r="U1787" s="97"/>
      <c r="W1787" s="26" t="str">
        <f t="shared" si="300"/>
        <v/>
      </c>
      <c r="X1787" s="26" t="str">
        <f t="shared" si="301"/>
        <v/>
      </c>
      <c r="Z1787" s="48" t="str">
        <f>IFERROR(INDEX('Standard Runs'!$E$11:$E$65, MATCH($L1787, 'Standard Runs'!$D$11:$D$65, 0)), "")</f>
        <v/>
      </c>
      <c r="AB1787" s="26" t="str">
        <f t="shared" si="302"/>
        <v/>
      </c>
      <c r="AC1787" s="26" t="str">
        <f t="shared" si="303"/>
        <v/>
      </c>
      <c r="AE1787" s="26" t="str">
        <f t="shared" si="304"/>
        <v/>
      </c>
      <c r="AG1787" s="26" t="str">
        <f>IF($D1787="", "", COUNTIF($D$11:$D$2510, "&gt;"&amp;$D1787)+1+COUNTIF($D$11:$D1787, $D1787)-1)</f>
        <v/>
      </c>
      <c r="AH1787" s="92" t="str">
        <f t="shared" si="305"/>
        <v/>
      </c>
      <c r="AJ1787" s="26" t="str">
        <f t="shared" si="306"/>
        <v/>
      </c>
      <c r="AK1787" s="26" t="str">
        <f t="shared" si="307"/>
        <v/>
      </c>
    </row>
    <row r="1788" spans="1:37" x14ac:dyDescent="0.25">
      <c r="A1788" s="97"/>
      <c r="B1788" s="26" t="str">
        <f t="shared" si="297"/>
        <v/>
      </c>
      <c r="C1788" s="97"/>
      <c r="D1788" s="123"/>
      <c r="E1788" s="124"/>
      <c r="F1788" s="125"/>
      <c r="G1788" s="97"/>
      <c r="H1788" s="24" t="str">
        <f>IF($E1788="", "", IFERROR(ROUND($E1788*INDEX('Intro &amp; Setup'!$BY$8:$BY$9, MATCH($E$8, 'Intro &amp; Setup'!$BX$8:$BX$9, 0)), 2), ""))</f>
        <v/>
      </c>
      <c r="I1788" s="18" t="str">
        <f>IF(OR($E1788="", $F1788=""), "", IF($E$8='Intro &amp; Setup'!$BX$9, $F1788/$E1788, IF($H$8='Intro &amp; Setup'!$BX$9, $F1788/$H1788, "")))</f>
        <v/>
      </c>
      <c r="J1788" s="21" t="str">
        <f>IF(OR($E1788="", $F1788=""), "", IF($E$8='Intro &amp; Setup'!$BX$8, $F1788/$E1788, IF($H$8='Intro &amp; Setup'!$BX$8, $F1788/$H1788, "")))</f>
        <v/>
      </c>
      <c r="K1788" s="97"/>
      <c r="L1788" s="42" t="str">
        <f t="array" ref="L1788">IF($W1788="", "", IFERROR(INDEX('Standard Runs'!$D$11:$D$65, MATCH(1, ('Standard Runs'!$F$11:$F$65&lt;=E1788)*('Standard Runs'!$G$11:$G$65&gt;=E1788), 0)), ""))</f>
        <v/>
      </c>
      <c r="M1788" s="45" t="str">
        <f t="shared" si="298"/>
        <v/>
      </c>
      <c r="N1788" s="97"/>
      <c r="O1788" s="52" t="str">
        <f t="shared" si="299"/>
        <v/>
      </c>
      <c r="P1788" s="53" t="str">
        <f>IF(OR($L1788="", $M1788=""), "", COUNTIFS($L$11:$L$2510, $L1788, $M$11:$M$2510, "&lt;"&amp;$M1788)+1+COUNTIFS($L$11:$L1788, $L1788, $M$11:$M1788, $M1788)-1)</f>
        <v/>
      </c>
      <c r="Q1788" s="97"/>
      <c r="R1788" s="57" t="str">
        <f t="array" ref="R1788">IF(OR($L1788="", $M1788=""), "", MIN(IF($L$11:$L$2510=$L1788, $M$11:$M$2510)))</f>
        <v/>
      </c>
      <c r="S1788" s="18" t="str">
        <f t="array" ref="S1788">IF(OR($L1788="", $M1788=""), "", AVERAGEIF($L$11:$L$2510, $L1788, $M$11:$M$2510))</f>
        <v/>
      </c>
      <c r="T1788" s="21" t="str">
        <f t="array" ref="T1788">IF(OR($L1788="", $M1788=""), "", MAX(IF($L$11:$L$2510=$L1788, $M$11:$M$2510)))</f>
        <v/>
      </c>
      <c r="U1788" s="97"/>
      <c r="W1788" s="26" t="str">
        <f t="shared" si="300"/>
        <v/>
      </c>
      <c r="X1788" s="26" t="str">
        <f t="shared" si="301"/>
        <v/>
      </c>
      <c r="Z1788" s="48" t="str">
        <f>IFERROR(INDEX('Standard Runs'!$E$11:$E$65, MATCH($L1788, 'Standard Runs'!$D$11:$D$65, 0)), "")</f>
        <v/>
      </c>
      <c r="AB1788" s="26" t="str">
        <f t="shared" si="302"/>
        <v/>
      </c>
      <c r="AC1788" s="26" t="str">
        <f t="shared" si="303"/>
        <v/>
      </c>
      <c r="AE1788" s="26" t="str">
        <f t="shared" si="304"/>
        <v/>
      </c>
      <c r="AG1788" s="26" t="str">
        <f>IF($D1788="", "", COUNTIF($D$11:$D$2510, "&gt;"&amp;$D1788)+1+COUNTIF($D$11:$D1788, $D1788)-1)</f>
        <v/>
      </c>
      <c r="AH1788" s="92" t="str">
        <f t="shared" si="305"/>
        <v/>
      </c>
      <c r="AJ1788" s="26" t="str">
        <f t="shared" si="306"/>
        <v/>
      </c>
      <c r="AK1788" s="26" t="str">
        <f t="shared" si="307"/>
        <v/>
      </c>
    </row>
    <row r="1789" spans="1:37" x14ac:dyDescent="0.25">
      <c r="A1789" s="97"/>
      <c r="B1789" s="26" t="str">
        <f t="shared" si="297"/>
        <v/>
      </c>
      <c r="C1789" s="97"/>
      <c r="D1789" s="123"/>
      <c r="E1789" s="124"/>
      <c r="F1789" s="125"/>
      <c r="G1789" s="97"/>
      <c r="H1789" s="24" t="str">
        <f>IF($E1789="", "", IFERROR(ROUND($E1789*INDEX('Intro &amp; Setup'!$BY$8:$BY$9, MATCH($E$8, 'Intro &amp; Setup'!$BX$8:$BX$9, 0)), 2), ""))</f>
        <v/>
      </c>
      <c r="I1789" s="18" t="str">
        <f>IF(OR($E1789="", $F1789=""), "", IF($E$8='Intro &amp; Setup'!$BX$9, $F1789/$E1789, IF($H$8='Intro &amp; Setup'!$BX$9, $F1789/$H1789, "")))</f>
        <v/>
      </c>
      <c r="J1789" s="21" t="str">
        <f>IF(OR($E1789="", $F1789=""), "", IF($E$8='Intro &amp; Setup'!$BX$8, $F1789/$E1789, IF($H$8='Intro &amp; Setup'!$BX$8, $F1789/$H1789, "")))</f>
        <v/>
      </c>
      <c r="K1789" s="97"/>
      <c r="L1789" s="42" t="str">
        <f t="array" ref="L1789">IF($W1789="", "", IFERROR(INDEX('Standard Runs'!$D$11:$D$65, MATCH(1, ('Standard Runs'!$F$11:$F$65&lt;=E1789)*('Standard Runs'!$G$11:$G$65&gt;=E1789), 0)), ""))</f>
        <v/>
      </c>
      <c r="M1789" s="45" t="str">
        <f t="shared" si="298"/>
        <v/>
      </c>
      <c r="N1789" s="97"/>
      <c r="O1789" s="52" t="str">
        <f t="shared" si="299"/>
        <v/>
      </c>
      <c r="P1789" s="53" t="str">
        <f>IF(OR($L1789="", $M1789=""), "", COUNTIFS($L$11:$L$2510, $L1789, $M$11:$M$2510, "&lt;"&amp;$M1789)+1+COUNTIFS($L$11:$L1789, $L1789, $M$11:$M1789, $M1789)-1)</f>
        <v/>
      </c>
      <c r="Q1789" s="97"/>
      <c r="R1789" s="57" t="str">
        <f t="array" ref="R1789">IF(OR($L1789="", $M1789=""), "", MIN(IF($L$11:$L$2510=$L1789, $M$11:$M$2510)))</f>
        <v/>
      </c>
      <c r="S1789" s="18" t="str">
        <f t="array" ref="S1789">IF(OR($L1789="", $M1789=""), "", AVERAGEIF($L$11:$L$2510, $L1789, $M$11:$M$2510))</f>
        <v/>
      </c>
      <c r="T1789" s="21" t="str">
        <f t="array" ref="T1789">IF(OR($L1789="", $M1789=""), "", MAX(IF($L$11:$L$2510=$L1789, $M$11:$M$2510)))</f>
        <v/>
      </c>
      <c r="U1789" s="97"/>
      <c r="W1789" s="26" t="str">
        <f t="shared" si="300"/>
        <v/>
      </c>
      <c r="X1789" s="26" t="str">
        <f t="shared" si="301"/>
        <v/>
      </c>
      <c r="Z1789" s="48" t="str">
        <f>IFERROR(INDEX('Standard Runs'!$E$11:$E$65, MATCH($L1789, 'Standard Runs'!$D$11:$D$65, 0)), "")</f>
        <v/>
      </c>
      <c r="AB1789" s="26" t="str">
        <f t="shared" si="302"/>
        <v/>
      </c>
      <c r="AC1789" s="26" t="str">
        <f t="shared" si="303"/>
        <v/>
      </c>
      <c r="AE1789" s="26" t="str">
        <f t="shared" si="304"/>
        <v/>
      </c>
      <c r="AG1789" s="26" t="str">
        <f>IF($D1789="", "", COUNTIF($D$11:$D$2510, "&gt;"&amp;$D1789)+1+COUNTIF($D$11:$D1789, $D1789)-1)</f>
        <v/>
      </c>
      <c r="AH1789" s="92" t="str">
        <f t="shared" si="305"/>
        <v/>
      </c>
      <c r="AJ1789" s="26" t="str">
        <f t="shared" si="306"/>
        <v/>
      </c>
      <c r="AK1789" s="26" t="str">
        <f t="shared" si="307"/>
        <v/>
      </c>
    </row>
    <row r="1790" spans="1:37" x14ac:dyDescent="0.25">
      <c r="A1790" s="97"/>
      <c r="B1790" s="26" t="str">
        <f t="shared" si="297"/>
        <v/>
      </c>
      <c r="C1790" s="97"/>
      <c r="D1790" s="123"/>
      <c r="E1790" s="124"/>
      <c r="F1790" s="125"/>
      <c r="G1790" s="97"/>
      <c r="H1790" s="24" t="str">
        <f>IF($E1790="", "", IFERROR(ROUND($E1790*INDEX('Intro &amp; Setup'!$BY$8:$BY$9, MATCH($E$8, 'Intro &amp; Setup'!$BX$8:$BX$9, 0)), 2), ""))</f>
        <v/>
      </c>
      <c r="I1790" s="18" t="str">
        <f>IF(OR($E1790="", $F1790=""), "", IF($E$8='Intro &amp; Setup'!$BX$9, $F1790/$E1790, IF($H$8='Intro &amp; Setup'!$BX$9, $F1790/$H1790, "")))</f>
        <v/>
      </c>
      <c r="J1790" s="21" t="str">
        <f>IF(OR($E1790="", $F1790=""), "", IF($E$8='Intro &amp; Setup'!$BX$8, $F1790/$E1790, IF($H$8='Intro &amp; Setup'!$BX$8, $F1790/$H1790, "")))</f>
        <v/>
      </c>
      <c r="K1790" s="97"/>
      <c r="L1790" s="42" t="str">
        <f t="array" ref="L1790">IF($W1790="", "", IFERROR(INDEX('Standard Runs'!$D$11:$D$65, MATCH(1, ('Standard Runs'!$F$11:$F$65&lt;=E1790)*('Standard Runs'!$G$11:$G$65&gt;=E1790), 0)), ""))</f>
        <v/>
      </c>
      <c r="M1790" s="45" t="str">
        <f t="shared" si="298"/>
        <v/>
      </c>
      <c r="N1790" s="97"/>
      <c r="O1790" s="52" t="str">
        <f t="shared" si="299"/>
        <v/>
      </c>
      <c r="P1790" s="53" t="str">
        <f>IF(OR($L1790="", $M1790=""), "", COUNTIFS($L$11:$L$2510, $L1790, $M$11:$M$2510, "&lt;"&amp;$M1790)+1+COUNTIFS($L$11:$L1790, $L1790, $M$11:$M1790, $M1790)-1)</f>
        <v/>
      </c>
      <c r="Q1790" s="97"/>
      <c r="R1790" s="57" t="str">
        <f t="array" ref="R1790">IF(OR($L1790="", $M1790=""), "", MIN(IF($L$11:$L$2510=$L1790, $M$11:$M$2510)))</f>
        <v/>
      </c>
      <c r="S1790" s="18" t="str">
        <f t="array" ref="S1790">IF(OR($L1790="", $M1790=""), "", AVERAGEIF($L$11:$L$2510, $L1790, $M$11:$M$2510))</f>
        <v/>
      </c>
      <c r="T1790" s="21" t="str">
        <f t="array" ref="T1790">IF(OR($L1790="", $M1790=""), "", MAX(IF($L$11:$L$2510=$L1790, $M$11:$M$2510)))</f>
        <v/>
      </c>
      <c r="U1790" s="97"/>
      <c r="W1790" s="26" t="str">
        <f t="shared" si="300"/>
        <v/>
      </c>
      <c r="X1790" s="26" t="str">
        <f t="shared" si="301"/>
        <v/>
      </c>
      <c r="Z1790" s="48" t="str">
        <f>IFERROR(INDEX('Standard Runs'!$E$11:$E$65, MATCH($L1790, 'Standard Runs'!$D$11:$D$65, 0)), "")</f>
        <v/>
      </c>
      <c r="AB1790" s="26" t="str">
        <f t="shared" si="302"/>
        <v/>
      </c>
      <c r="AC1790" s="26" t="str">
        <f t="shared" si="303"/>
        <v/>
      </c>
      <c r="AE1790" s="26" t="str">
        <f t="shared" si="304"/>
        <v/>
      </c>
      <c r="AG1790" s="26" t="str">
        <f>IF($D1790="", "", COUNTIF($D$11:$D$2510, "&gt;"&amp;$D1790)+1+COUNTIF($D$11:$D1790, $D1790)-1)</f>
        <v/>
      </c>
      <c r="AH1790" s="92" t="str">
        <f t="shared" si="305"/>
        <v/>
      </c>
      <c r="AJ1790" s="26" t="str">
        <f t="shared" si="306"/>
        <v/>
      </c>
      <c r="AK1790" s="26" t="str">
        <f t="shared" si="307"/>
        <v/>
      </c>
    </row>
    <row r="1791" spans="1:37" x14ac:dyDescent="0.25">
      <c r="A1791" s="97"/>
      <c r="B1791" s="26" t="str">
        <f t="shared" si="297"/>
        <v/>
      </c>
      <c r="C1791" s="97"/>
      <c r="D1791" s="123"/>
      <c r="E1791" s="124"/>
      <c r="F1791" s="125"/>
      <c r="G1791" s="97"/>
      <c r="H1791" s="24" t="str">
        <f>IF($E1791="", "", IFERROR(ROUND($E1791*INDEX('Intro &amp; Setup'!$BY$8:$BY$9, MATCH($E$8, 'Intro &amp; Setup'!$BX$8:$BX$9, 0)), 2), ""))</f>
        <v/>
      </c>
      <c r="I1791" s="18" t="str">
        <f>IF(OR($E1791="", $F1791=""), "", IF($E$8='Intro &amp; Setup'!$BX$9, $F1791/$E1791, IF($H$8='Intro &amp; Setup'!$BX$9, $F1791/$H1791, "")))</f>
        <v/>
      </c>
      <c r="J1791" s="21" t="str">
        <f>IF(OR($E1791="", $F1791=""), "", IF($E$8='Intro &amp; Setup'!$BX$8, $F1791/$E1791, IF($H$8='Intro &amp; Setup'!$BX$8, $F1791/$H1791, "")))</f>
        <v/>
      </c>
      <c r="K1791" s="97"/>
      <c r="L1791" s="42" t="str">
        <f t="array" ref="L1791">IF($W1791="", "", IFERROR(INDEX('Standard Runs'!$D$11:$D$65, MATCH(1, ('Standard Runs'!$F$11:$F$65&lt;=E1791)*('Standard Runs'!$G$11:$G$65&gt;=E1791), 0)), ""))</f>
        <v/>
      </c>
      <c r="M1791" s="45" t="str">
        <f t="shared" si="298"/>
        <v/>
      </c>
      <c r="N1791" s="97"/>
      <c r="O1791" s="52" t="str">
        <f t="shared" si="299"/>
        <v/>
      </c>
      <c r="P1791" s="53" t="str">
        <f>IF(OR($L1791="", $M1791=""), "", COUNTIFS($L$11:$L$2510, $L1791, $M$11:$M$2510, "&lt;"&amp;$M1791)+1+COUNTIFS($L$11:$L1791, $L1791, $M$11:$M1791, $M1791)-1)</f>
        <v/>
      </c>
      <c r="Q1791" s="97"/>
      <c r="R1791" s="57" t="str">
        <f t="array" ref="R1791">IF(OR($L1791="", $M1791=""), "", MIN(IF($L$11:$L$2510=$L1791, $M$11:$M$2510)))</f>
        <v/>
      </c>
      <c r="S1791" s="18" t="str">
        <f t="array" ref="S1791">IF(OR($L1791="", $M1791=""), "", AVERAGEIF($L$11:$L$2510, $L1791, $M$11:$M$2510))</f>
        <v/>
      </c>
      <c r="T1791" s="21" t="str">
        <f t="array" ref="T1791">IF(OR($L1791="", $M1791=""), "", MAX(IF($L$11:$L$2510=$L1791, $M$11:$M$2510)))</f>
        <v/>
      </c>
      <c r="U1791" s="97"/>
      <c r="W1791" s="26" t="str">
        <f t="shared" si="300"/>
        <v/>
      </c>
      <c r="X1791" s="26" t="str">
        <f t="shared" si="301"/>
        <v/>
      </c>
      <c r="Z1791" s="48" t="str">
        <f>IFERROR(INDEX('Standard Runs'!$E$11:$E$65, MATCH($L1791, 'Standard Runs'!$D$11:$D$65, 0)), "")</f>
        <v/>
      </c>
      <c r="AB1791" s="26" t="str">
        <f t="shared" si="302"/>
        <v/>
      </c>
      <c r="AC1791" s="26" t="str">
        <f t="shared" si="303"/>
        <v/>
      </c>
      <c r="AE1791" s="26" t="str">
        <f t="shared" si="304"/>
        <v/>
      </c>
      <c r="AG1791" s="26" t="str">
        <f>IF($D1791="", "", COUNTIF($D$11:$D$2510, "&gt;"&amp;$D1791)+1+COUNTIF($D$11:$D1791, $D1791)-1)</f>
        <v/>
      </c>
      <c r="AH1791" s="92" t="str">
        <f t="shared" si="305"/>
        <v/>
      </c>
      <c r="AJ1791" s="26" t="str">
        <f t="shared" si="306"/>
        <v/>
      </c>
      <c r="AK1791" s="26" t="str">
        <f t="shared" si="307"/>
        <v/>
      </c>
    </row>
    <row r="1792" spans="1:37" x14ac:dyDescent="0.25">
      <c r="A1792" s="97"/>
      <c r="B1792" s="26" t="str">
        <f t="shared" si="297"/>
        <v/>
      </c>
      <c r="C1792" s="97"/>
      <c r="D1792" s="123"/>
      <c r="E1792" s="124"/>
      <c r="F1792" s="125"/>
      <c r="G1792" s="97"/>
      <c r="H1792" s="24" t="str">
        <f>IF($E1792="", "", IFERROR(ROUND($E1792*INDEX('Intro &amp; Setup'!$BY$8:$BY$9, MATCH($E$8, 'Intro &amp; Setup'!$BX$8:$BX$9, 0)), 2), ""))</f>
        <v/>
      </c>
      <c r="I1792" s="18" t="str">
        <f>IF(OR($E1792="", $F1792=""), "", IF($E$8='Intro &amp; Setup'!$BX$9, $F1792/$E1792, IF($H$8='Intro &amp; Setup'!$BX$9, $F1792/$H1792, "")))</f>
        <v/>
      </c>
      <c r="J1792" s="21" t="str">
        <f>IF(OR($E1792="", $F1792=""), "", IF($E$8='Intro &amp; Setup'!$BX$8, $F1792/$E1792, IF($H$8='Intro &amp; Setup'!$BX$8, $F1792/$H1792, "")))</f>
        <v/>
      </c>
      <c r="K1792" s="97"/>
      <c r="L1792" s="42" t="str">
        <f t="array" ref="L1792">IF($W1792="", "", IFERROR(INDEX('Standard Runs'!$D$11:$D$65, MATCH(1, ('Standard Runs'!$F$11:$F$65&lt;=E1792)*('Standard Runs'!$G$11:$G$65&gt;=E1792), 0)), ""))</f>
        <v/>
      </c>
      <c r="M1792" s="45" t="str">
        <f t="shared" si="298"/>
        <v/>
      </c>
      <c r="N1792" s="97"/>
      <c r="O1792" s="52" t="str">
        <f t="shared" si="299"/>
        <v/>
      </c>
      <c r="P1792" s="53" t="str">
        <f>IF(OR($L1792="", $M1792=""), "", COUNTIFS($L$11:$L$2510, $L1792, $M$11:$M$2510, "&lt;"&amp;$M1792)+1+COUNTIFS($L$11:$L1792, $L1792, $M$11:$M1792, $M1792)-1)</f>
        <v/>
      </c>
      <c r="Q1792" s="97"/>
      <c r="R1792" s="57" t="str">
        <f t="array" ref="R1792">IF(OR($L1792="", $M1792=""), "", MIN(IF($L$11:$L$2510=$L1792, $M$11:$M$2510)))</f>
        <v/>
      </c>
      <c r="S1792" s="18" t="str">
        <f t="array" ref="S1792">IF(OR($L1792="", $M1792=""), "", AVERAGEIF($L$11:$L$2510, $L1792, $M$11:$M$2510))</f>
        <v/>
      </c>
      <c r="T1792" s="21" t="str">
        <f t="array" ref="T1792">IF(OR($L1792="", $M1792=""), "", MAX(IF($L$11:$L$2510=$L1792, $M$11:$M$2510)))</f>
        <v/>
      </c>
      <c r="U1792" s="97"/>
      <c r="W1792" s="26" t="str">
        <f t="shared" si="300"/>
        <v/>
      </c>
      <c r="X1792" s="26" t="str">
        <f t="shared" si="301"/>
        <v/>
      </c>
      <c r="Z1792" s="48" t="str">
        <f>IFERROR(INDEX('Standard Runs'!$E$11:$E$65, MATCH($L1792, 'Standard Runs'!$D$11:$D$65, 0)), "")</f>
        <v/>
      </c>
      <c r="AB1792" s="26" t="str">
        <f t="shared" si="302"/>
        <v/>
      </c>
      <c r="AC1792" s="26" t="str">
        <f t="shared" si="303"/>
        <v/>
      </c>
      <c r="AE1792" s="26" t="str">
        <f t="shared" si="304"/>
        <v/>
      </c>
      <c r="AG1792" s="26" t="str">
        <f>IF($D1792="", "", COUNTIF($D$11:$D$2510, "&gt;"&amp;$D1792)+1+COUNTIF($D$11:$D1792, $D1792)-1)</f>
        <v/>
      </c>
      <c r="AH1792" s="92" t="str">
        <f t="shared" si="305"/>
        <v/>
      </c>
      <c r="AJ1792" s="26" t="str">
        <f t="shared" si="306"/>
        <v/>
      </c>
      <c r="AK1792" s="26" t="str">
        <f t="shared" si="307"/>
        <v/>
      </c>
    </row>
    <row r="1793" spans="1:37" x14ac:dyDescent="0.25">
      <c r="A1793" s="97"/>
      <c r="B1793" s="26" t="str">
        <f t="shared" si="297"/>
        <v/>
      </c>
      <c r="C1793" s="97"/>
      <c r="D1793" s="123"/>
      <c r="E1793" s="124"/>
      <c r="F1793" s="125"/>
      <c r="G1793" s="97"/>
      <c r="H1793" s="24" t="str">
        <f>IF($E1793="", "", IFERROR(ROUND($E1793*INDEX('Intro &amp; Setup'!$BY$8:$BY$9, MATCH($E$8, 'Intro &amp; Setup'!$BX$8:$BX$9, 0)), 2), ""))</f>
        <v/>
      </c>
      <c r="I1793" s="18" t="str">
        <f>IF(OR($E1793="", $F1793=""), "", IF($E$8='Intro &amp; Setup'!$BX$9, $F1793/$E1793, IF($H$8='Intro &amp; Setup'!$BX$9, $F1793/$H1793, "")))</f>
        <v/>
      </c>
      <c r="J1793" s="21" t="str">
        <f>IF(OR($E1793="", $F1793=""), "", IF($E$8='Intro &amp; Setup'!$BX$8, $F1793/$E1793, IF($H$8='Intro &amp; Setup'!$BX$8, $F1793/$H1793, "")))</f>
        <v/>
      </c>
      <c r="K1793" s="97"/>
      <c r="L1793" s="42" t="str">
        <f t="array" ref="L1793">IF($W1793="", "", IFERROR(INDEX('Standard Runs'!$D$11:$D$65, MATCH(1, ('Standard Runs'!$F$11:$F$65&lt;=E1793)*('Standard Runs'!$G$11:$G$65&gt;=E1793), 0)), ""))</f>
        <v/>
      </c>
      <c r="M1793" s="45" t="str">
        <f t="shared" si="298"/>
        <v/>
      </c>
      <c r="N1793" s="97"/>
      <c r="O1793" s="52" t="str">
        <f t="shared" si="299"/>
        <v/>
      </c>
      <c r="P1793" s="53" t="str">
        <f>IF(OR($L1793="", $M1793=""), "", COUNTIFS($L$11:$L$2510, $L1793, $M$11:$M$2510, "&lt;"&amp;$M1793)+1+COUNTIFS($L$11:$L1793, $L1793, $M$11:$M1793, $M1793)-1)</f>
        <v/>
      </c>
      <c r="Q1793" s="97"/>
      <c r="R1793" s="57" t="str">
        <f t="array" ref="R1793">IF(OR($L1793="", $M1793=""), "", MIN(IF($L$11:$L$2510=$L1793, $M$11:$M$2510)))</f>
        <v/>
      </c>
      <c r="S1793" s="18" t="str">
        <f t="array" ref="S1793">IF(OR($L1793="", $M1793=""), "", AVERAGEIF($L$11:$L$2510, $L1793, $M$11:$M$2510))</f>
        <v/>
      </c>
      <c r="T1793" s="21" t="str">
        <f t="array" ref="T1793">IF(OR($L1793="", $M1793=""), "", MAX(IF($L$11:$L$2510=$L1793, $M$11:$M$2510)))</f>
        <v/>
      </c>
      <c r="U1793" s="97"/>
      <c r="W1793" s="26" t="str">
        <f t="shared" si="300"/>
        <v/>
      </c>
      <c r="X1793" s="26" t="str">
        <f t="shared" si="301"/>
        <v/>
      </c>
      <c r="Z1793" s="48" t="str">
        <f>IFERROR(INDEX('Standard Runs'!$E$11:$E$65, MATCH($L1793, 'Standard Runs'!$D$11:$D$65, 0)), "")</f>
        <v/>
      </c>
      <c r="AB1793" s="26" t="str">
        <f t="shared" si="302"/>
        <v/>
      </c>
      <c r="AC1793" s="26" t="str">
        <f t="shared" si="303"/>
        <v/>
      </c>
      <c r="AE1793" s="26" t="str">
        <f t="shared" si="304"/>
        <v/>
      </c>
      <c r="AG1793" s="26" t="str">
        <f>IF($D1793="", "", COUNTIF($D$11:$D$2510, "&gt;"&amp;$D1793)+1+COUNTIF($D$11:$D1793, $D1793)-1)</f>
        <v/>
      </c>
      <c r="AH1793" s="92" t="str">
        <f t="shared" si="305"/>
        <v/>
      </c>
      <c r="AJ1793" s="26" t="str">
        <f t="shared" si="306"/>
        <v/>
      </c>
      <c r="AK1793" s="26" t="str">
        <f t="shared" si="307"/>
        <v/>
      </c>
    </row>
    <row r="1794" spans="1:37" x14ac:dyDescent="0.25">
      <c r="A1794" s="97"/>
      <c r="B1794" s="26" t="str">
        <f t="shared" si="297"/>
        <v/>
      </c>
      <c r="C1794" s="97"/>
      <c r="D1794" s="123"/>
      <c r="E1794" s="124"/>
      <c r="F1794" s="125"/>
      <c r="G1794" s="97"/>
      <c r="H1794" s="24" t="str">
        <f>IF($E1794="", "", IFERROR(ROUND($E1794*INDEX('Intro &amp; Setup'!$BY$8:$BY$9, MATCH($E$8, 'Intro &amp; Setup'!$BX$8:$BX$9, 0)), 2), ""))</f>
        <v/>
      </c>
      <c r="I1794" s="18" t="str">
        <f>IF(OR($E1794="", $F1794=""), "", IF($E$8='Intro &amp; Setup'!$BX$9, $F1794/$E1794, IF($H$8='Intro &amp; Setup'!$BX$9, $F1794/$H1794, "")))</f>
        <v/>
      </c>
      <c r="J1794" s="21" t="str">
        <f>IF(OR($E1794="", $F1794=""), "", IF($E$8='Intro &amp; Setup'!$BX$8, $F1794/$E1794, IF($H$8='Intro &amp; Setup'!$BX$8, $F1794/$H1794, "")))</f>
        <v/>
      </c>
      <c r="K1794" s="97"/>
      <c r="L1794" s="42" t="str">
        <f t="array" ref="L1794">IF($W1794="", "", IFERROR(INDEX('Standard Runs'!$D$11:$D$65, MATCH(1, ('Standard Runs'!$F$11:$F$65&lt;=E1794)*('Standard Runs'!$G$11:$G$65&gt;=E1794), 0)), ""))</f>
        <v/>
      </c>
      <c r="M1794" s="45" t="str">
        <f t="shared" si="298"/>
        <v/>
      </c>
      <c r="N1794" s="97"/>
      <c r="O1794" s="52" t="str">
        <f t="shared" si="299"/>
        <v/>
      </c>
      <c r="P1794" s="53" t="str">
        <f>IF(OR($L1794="", $M1794=""), "", COUNTIFS($L$11:$L$2510, $L1794, $M$11:$M$2510, "&lt;"&amp;$M1794)+1+COUNTIFS($L$11:$L1794, $L1794, $M$11:$M1794, $M1794)-1)</f>
        <v/>
      </c>
      <c r="Q1794" s="97"/>
      <c r="R1794" s="57" t="str">
        <f t="array" ref="R1794">IF(OR($L1794="", $M1794=""), "", MIN(IF($L$11:$L$2510=$L1794, $M$11:$M$2510)))</f>
        <v/>
      </c>
      <c r="S1794" s="18" t="str">
        <f t="array" ref="S1794">IF(OR($L1794="", $M1794=""), "", AVERAGEIF($L$11:$L$2510, $L1794, $M$11:$M$2510))</f>
        <v/>
      </c>
      <c r="T1794" s="21" t="str">
        <f t="array" ref="T1794">IF(OR($L1794="", $M1794=""), "", MAX(IF($L$11:$L$2510=$L1794, $M$11:$M$2510)))</f>
        <v/>
      </c>
      <c r="U1794" s="97"/>
      <c r="W1794" s="26" t="str">
        <f t="shared" si="300"/>
        <v/>
      </c>
      <c r="X1794" s="26" t="str">
        <f t="shared" si="301"/>
        <v/>
      </c>
      <c r="Z1794" s="48" t="str">
        <f>IFERROR(INDEX('Standard Runs'!$E$11:$E$65, MATCH($L1794, 'Standard Runs'!$D$11:$D$65, 0)), "")</f>
        <v/>
      </c>
      <c r="AB1794" s="26" t="str">
        <f t="shared" si="302"/>
        <v/>
      </c>
      <c r="AC1794" s="26" t="str">
        <f t="shared" si="303"/>
        <v/>
      </c>
      <c r="AE1794" s="26" t="str">
        <f t="shared" si="304"/>
        <v/>
      </c>
      <c r="AG1794" s="26" t="str">
        <f>IF($D1794="", "", COUNTIF($D$11:$D$2510, "&gt;"&amp;$D1794)+1+COUNTIF($D$11:$D1794, $D1794)-1)</f>
        <v/>
      </c>
      <c r="AH1794" s="92" t="str">
        <f t="shared" si="305"/>
        <v/>
      </c>
      <c r="AJ1794" s="26" t="str">
        <f t="shared" si="306"/>
        <v/>
      </c>
      <c r="AK1794" s="26" t="str">
        <f t="shared" si="307"/>
        <v/>
      </c>
    </row>
    <row r="1795" spans="1:37" x14ac:dyDescent="0.25">
      <c r="A1795" s="97"/>
      <c r="B1795" s="26" t="str">
        <f t="shared" si="297"/>
        <v/>
      </c>
      <c r="C1795" s="97"/>
      <c r="D1795" s="123"/>
      <c r="E1795" s="124"/>
      <c r="F1795" s="125"/>
      <c r="G1795" s="97"/>
      <c r="H1795" s="24" t="str">
        <f>IF($E1795="", "", IFERROR(ROUND($E1795*INDEX('Intro &amp; Setup'!$BY$8:$BY$9, MATCH($E$8, 'Intro &amp; Setup'!$BX$8:$BX$9, 0)), 2), ""))</f>
        <v/>
      </c>
      <c r="I1795" s="18" t="str">
        <f>IF(OR($E1795="", $F1795=""), "", IF($E$8='Intro &amp; Setup'!$BX$9, $F1795/$E1795, IF($H$8='Intro &amp; Setup'!$BX$9, $F1795/$H1795, "")))</f>
        <v/>
      </c>
      <c r="J1795" s="21" t="str">
        <f>IF(OR($E1795="", $F1795=""), "", IF($E$8='Intro &amp; Setup'!$BX$8, $F1795/$E1795, IF($H$8='Intro &amp; Setup'!$BX$8, $F1795/$H1795, "")))</f>
        <v/>
      </c>
      <c r="K1795" s="97"/>
      <c r="L1795" s="42" t="str">
        <f t="array" ref="L1795">IF($W1795="", "", IFERROR(INDEX('Standard Runs'!$D$11:$D$65, MATCH(1, ('Standard Runs'!$F$11:$F$65&lt;=E1795)*('Standard Runs'!$G$11:$G$65&gt;=E1795), 0)), ""))</f>
        <v/>
      </c>
      <c r="M1795" s="45" t="str">
        <f t="shared" si="298"/>
        <v/>
      </c>
      <c r="N1795" s="97"/>
      <c r="O1795" s="52" t="str">
        <f t="shared" si="299"/>
        <v/>
      </c>
      <c r="P1795" s="53" t="str">
        <f>IF(OR($L1795="", $M1795=""), "", COUNTIFS($L$11:$L$2510, $L1795, $M$11:$M$2510, "&lt;"&amp;$M1795)+1+COUNTIFS($L$11:$L1795, $L1795, $M$11:$M1795, $M1795)-1)</f>
        <v/>
      </c>
      <c r="Q1795" s="97"/>
      <c r="R1795" s="57" t="str">
        <f t="array" ref="R1795">IF(OR($L1795="", $M1795=""), "", MIN(IF($L$11:$L$2510=$L1795, $M$11:$M$2510)))</f>
        <v/>
      </c>
      <c r="S1795" s="18" t="str">
        <f t="array" ref="S1795">IF(OR($L1795="", $M1795=""), "", AVERAGEIF($L$11:$L$2510, $L1795, $M$11:$M$2510))</f>
        <v/>
      </c>
      <c r="T1795" s="21" t="str">
        <f t="array" ref="T1795">IF(OR($L1795="", $M1795=""), "", MAX(IF($L$11:$L$2510=$L1795, $M$11:$M$2510)))</f>
        <v/>
      </c>
      <c r="U1795" s="97"/>
      <c r="W1795" s="26" t="str">
        <f t="shared" si="300"/>
        <v/>
      </c>
      <c r="X1795" s="26" t="str">
        <f t="shared" si="301"/>
        <v/>
      </c>
      <c r="Z1795" s="48" t="str">
        <f>IFERROR(INDEX('Standard Runs'!$E$11:$E$65, MATCH($L1795, 'Standard Runs'!$D$11:$D$65, 0)), "")</f>
        <v/>
      </c>
      <c r="AB1795" s="26" t="str">
        <f t="shared" si="302"/>
        <v/>
      </c>
      <c r="AC1795" s="26" t="str">
        <f t="shared" si="303"/>
        <v/>
      </c>
      <c r="AE1795" s="26" t="str">
        <f t="shared" si="304"/>
        <v/>
      </c>
      <c r="AG1795" s="26" t="str">
        <f>IF($D1795="", "", COUNTIF($D$11:$D$2510, "&gt;"&amp;$D1795)+1+COUNTIF($D$11:$D1795, $D1795)-1)</f>
        <v/>
      </c>
      <c r="AH1795" s="92" t="str">
        <f t="shared" si="305"/>
        <v/>
      </c>
      <c r="AJ1795" s="26" t="str">
        <f t="shared" si="306"/>
        <v/>
      </c>
      <c r="AK1795" s="26" t="str">
        <f t="shared" si="307"/>
        <v/>
      </c>
    </row>
    <row r="1796" spans="1:37" x14ac:dyDescent="0.25">
      <c r="A1796" s="97"/>
      <c r="B1796" s="26" t="str">
        <f t="shared" si="297"/>
        <v/>
      </c>
      <c r="C1796" s="97"/>
      <c r="D1796" s="123"/>
      <c r="E1796" s="124"/>
      <c r="F1796" s="125"/>
      <c r="G1796" s="97"/>
      <c r="H1796" s="24" t="str">
        <f>IF($E1796="", "", IFERROR(ROUND($E1796*INDEX('Intro &amp; Setup'!$BY$8:$BY$9, MATCH($E$8, 'Intro &amp; Setup'!$BX$8:$BX$9, 0)), 2), ""))</f>
        <v/>
      </c>
      <c r="I1796" s="18" t="str">
        <f>IF(OR($E1796="", $F1796=""), "", IF($E$8='Intro &amp; Setup'!$BX$9, $F1796/$E1796, IF($H$8='Intro &amp; Setup'!$BX$9, $F1796/$H1796, "")))</f>
        <v/>
      </c>
      <c r="J1796" s="21" t="str">
        <f>IF(OR($E1796="", $F1796=""), "", IF($E$8='Intro &amp; Setup'!$BX$8, $F1796/$E1796, IF($H$8='Intro &amp; Setup'!$BX$8, $F1796/$H1796, "")))</f>
        <v/>
      </c>
      <c r="K1796" s="97"/>
      <c r="L1796" s="42" t="str">
        <f t="array" ref="L1796">IF($W1796="", "", IFERROR(INDEX('Standard Runs'!$D$11:$D$65, MATCH(1, ('Standard Runs'!$F$11:$F$65&lt;=E1796)*('Standard Runs'!$G$11:$G$65&gt;=E1796), 0)), ""))</f>
        <v/>
      </c>
      <c r="M1796" s="45" t="str">
        <f t="shared" si="298"/>
        <v/>
      </c>
      <c r="N1796" s="97"/>
      <c r="O1796" s="52" t="str">
        <f t="shared" si="299"/>
        <v/>
      </c>
      <c r="P1796" s="53" t="str">
        <f>IF(OR($L1796="", $M1796=""), "", COUNTIFS($L$11:$L$2510, $L1796, $M$11:$M$2510, "&lt;"&amp;$M1796)+1+COUNTIFS($L$11:$L1796, $L1796, $M$11:$M1796, $M1796)-1)</f>
        <v/>
      </c>
      <c r="Q1796" s="97"/>
      <c r="R1796" s="57" t="str">
        <f t="array" ref="R1796">IF(OR($L1796="", $M1796=""), "", MIN(IF($L$11:$L$2510=$L1796, $M$11:$M$2510)))</f>
        <v/>
      </c>
      <c r="S1796" s="18" t="str">
        <f t="array" ref="S1796">IF(OR($L1796="", $M1796=""), "", AVERAGEIF($L$11:$L$2510, $L1796, $M$11:$M$2510))</f>
        <v/>
      </c>
      <c r="T1796" s="21" t="str">
        <f t="array" ref="T1796">IF(OR($L1796="", $M1796=""), "", MAX(IF($L$11:$L$2510=$L1796, $M$11:$M$2510)))</f>
        <v/>
      </c>
      <c r="U1796" s="97"/>
      <c r="W1796" s="26" t="str">
        <f t="shared" si="300"/>
        <v/>
      </c>
      <c r="X1796" s="26" t="str">
        <f t="shared" si="301"/>
        <v/>
      </c>
      <c r="Z1796" s="48" t="str">
        <f>IFERROR(INDEX('Standard Runs'!$E$11:$E$65, MATCH($L1796, 'Standard Runs'!$D$11:$D$65, 0)), "")</f>
        <v/>
      </c>
      <c r="AB1796" s="26" t="str">
        <f t="shared" si="302"/>
        <v/>
      </c>
      <c r="AC1796" s="26" t="str">
        <f t="shared" si="303"/>
        <v/>
      </c>
      <c r="AE1796" s="26" t="str">
        <f t="shared" si="304"/>
        <v/>
      </c>
      <c r="AG1796" s="26" t="str">
        <f>IF($D1796="", "", COUNTIF($D$11:$D$2510, "&gt;"&amp;$D1796)+1+COUNTIF($D$11:$D1796, $D1796)-1)</f>
        <v/>
      </c>
      <c r="AH1796" s="92" t="str">
        <f t="shared" si="305"/>
        <v/>
      </c>
      <c r="AJ1796" s="26" t="str">
        <f t="shared" si="306"/>
        <v/>
      </c>
      <c r="AK1796" s="26" t="str">
        <f t="shared" si="307"/>
        <v/>
      </c>
    </row>
    <row r="1797" spans="1:37" x14ac:dyDescent="0.25">
      <c r="A1797" s="97"/>
      <c r="B1797" s="26" t="str">
        <f t="shared" si="297"/>
        <v/>
      </c>
      <c r="C1797" s="97"/>
      <c r="D1797" s="123"/>
      <c r="E1797" s="124"/>
      <c r="F1797" s="125"/>
      <c r="G1797" s="97"/>
      <c r="H1797" s="24" t="str">
        <f>IF($E1797="", "", IFERROR(ROUND($E1797*INDEX('Intro &amp; Setup'!$BY$8:$BY$9, MATCH($E$8, 'Intro &amp; Setup'!$BX$8:$BX$9, 0)), 2), ""))</f>
        <v/>
      </c>
      <c r="I1797" s="18" t="str">
        <f>IF(OR($E1797="", $F1797=""), "", IF($E$8='Intro &amp; Setup'!$BX$9, $F1797/$E1797, IF($H$8='Intro &amp; Setup'!$BX$9, $F1797/$H1797, "")))</f>
        <v/>
      </c>
      <c r="J1797" s="21" t="str">
        <f>IF(OR($E1797="", $F1797=""), "", IF($E$8='Intro &amp; Setup'!$BX$8, $F1797/$E1797, IF($H$8='Intro &amp; Setup'!$BX$8, $F1797/$H1797, "")))</f>
        <v/>
      </c>
      <c r="K1797" s="97"/>
      <c r="L1797" s="42" t="str">
        <f t="array" ref="L1797">IF($W1797="", "", IFERROR(INDEX('Standard Runs'!$D$11:$D$65, MATCH(1, ('Standard Runs'!$F$11:$F$65&lt;=E1797)*('Standard Runs'!$G$11:$G$65&gt;=E1797), 0)), ""))</f>
        <v/>
      </c>
      <c r="M1797" s="45" t="str">
        <f t="shared" si="298"/>
        <v/>
      </c>
      <c r="N1797" s="97"/>
      <c r="O1797" s="52" t="str">
        <f t="shared" si="299"/>
        <v/>
      </c>
      <c r="P1797" s="53" t="str">
        <f>IF(OR($L1797="", $M1797=""), "", COUNTIFS($L$11:$L$2510, $L1797, $M$11:$M$2510, "&lt;"&amp;$M1797)+1+COUNTIFS($L$11:$L1797, $L1797, $M$11:$M1797, $M1797)-1)</f>
        <v/>
      </c>
      <c r="Q1797" s="97"/>
      <c r="R1797" s="57" t="str">
        <f t="array" ref="R1797">IF(OR($L1797="", $M1797=""), "", MIN(IF($L$11:$L$2510=$L1797, $M$11:$M$2510)))</f>
        <v/>
      </c>
      <c r="S1797" s="18" t="str">
        <f t="array" ref="S1797">IF(OR($L1797="", $M1797=""), "", AVERAGEIF($L$11:$L$2510, $L1797, $M$11:$M$2510))</f>
        <v/>
      </c>
      <c r="T1797" s="21" t="str">
        <f t="array" ref="T1797">IF(OR($L1797="", $M1797=""), "", MAX(IF($L$11:$L$2510=$L1797, $M$11:$M$2510)))</f>
        <v/>
      </c>
      <c r="U1797" s="97"/>
      <c r="W1797" s="26" t="str">
        <f t="shared" si="300"/>
        <v/>
      </c>
      <c r="X1797" s="26" t="str">
        <f t="shared" si="301"/>
        <v/>
      </c>
      <c r="Z1797" s="48" t="str">
        <f>IFERROR(INDEX('Standard Runs'!$E$11:$E$65, MATCH($L1797, 'Standard Runs'!$D$11:$D$65, 0)), "")</f>
        <v/>
      </c>
      <c r="AB1797" s="26" t="str">
        <f t="shared" si="302"/>
        <v/>
      </c>
      <c r="AC1797" s="26" t="str">
        <f t="shared" si="303"/>
        <v/>
      </c>
      <c r="AE1797" s="26" t="str">
        <f t="shared" si="304"/>
        <v/>
      </c>
      <c r="AG1797" s="26" t="str">
        <f>IF($D1797="", "", COUNTIF($D$11:$D$2510, "&gt;"&amp;$D1797)+1+COUNTIF($D$11:$D1797, $D1797)-1)</f>
        <v/>
      </c>
      <c r="AH1797" s="92" t="str">
        <f t="shared" si="305"/>
        <v/>
      </c>
      <c r="AJ1797" s="26" t="str">
        <f t="shared" si="306"/>
        <v/>
      </c>
      <c r="AK1797" s="26" t="str">
        <f t="shared" si="307"/>
        <v/>
      </c>
    </row>
    <row r="1798" spans="1:37" x14ac:dyDescent="0.25">
      <c r="A1798" s="97"/>
      <c r="B1798" s="26" t="str">
        <f t="shared" si="297"/>
        <v/>
      </c>
      <c r="C1798" s="97"/>
      <c r="D1798" s="123"/>
      <c r="E1798" s="124"/>
      <c r="F1798" s="125"/>
      <c r="G1798" s="97"/>
      <c r="H1798" s="24" t="str">
        <f>IF($E1798="", "", IFERROR(ROUND($E1798*INDEX('Intro &amp; Setup'!$BY$8:$BY$9, MATCH($E$8, 'Intro &amp; Setup'!$BX$8:$BX$9, 0)), 2), ""))</f>
        <v/>
      </c>
      <c r="I1798" s="18" t="str">
        <f>IF(OR($E1798="", $F1798=""), "", IF($E$8='Intro &amp; Setup'!$BX$9, $F1798/$E1798, IF($H$8='Intro &amp; Setup'!$BX$9, $F1798/$H1798, "")))</f>
        <v/>
      </c>
      <c r="J1798" s="21" t="str">
        <f>IF(OR($E1798="", $F1798=""), "", IF($E$8='Intro &amp; Setup'!$BX$8, $F1798/$E1798, IF($H$8='Intro &amp; Setup'!$BX$8, $F1798/$H1798, "")))</f>
        <v/>
      </c>
      <c r="K1798" s="97"/>
      <c r="L1798" s="42" t="str">
        <f t="array" ref="L1798">IF($W1798="", "", IFERROR(INDEX('Standard Runs'!$D$11:$D$65, MATCH(1, ('Standard Runs'!$F$11:$F$65&lt;=E1798)*('Standard Runs'!$G$11:$G$65&gt;=E1798), 0)), ""))</f>
        <v/>
      </c>
      <c r="M1798" s="45" t="str">
        <f t="shared" si="298"/>
        <v/>
      </c>
      <c r="N1798" s="97"/>
      <c r="O1798" s="52" t="str">
        <f t="shared" si="299"/>
        <v/>
      </c>
      <c r="P1798" s="53" t="str">
        <f>IF(OR($L1798="", $M1798=""), "", COUNTIFS($L$11:$L$2510, $L1798, $M$11:$M$2510, "&lt;"&amp;$M1798)+1+COUNTIFS($L$11:$L1798, $L1798, $M$11:$M1798, $M1798)-1)</f>
        <v/>
      </c>
      <c r="Q1798" s="97"/>
      <c r="R1798" s="57" t="str">
        <f t="array" ref="R1798">IF(OR($L1798="", $M1798=""), "", MIN(IF($L$11:$L$2510=$L1798, $M$11:$M$2510)))</f>
        <v/>
      </c>
      <c r="S1798" s="18" t="str">
        <f t="array" ref="S1798">IF(OR($L1798="", $M1798=""), "", AVERAGEIF($L$11:$L$2510, $L1798, $M$11:$M$2510))</f>
        <v/>
      </c>
      <c r="T1798" s="21" t="str">
        <f t="array" ref="T1798">IF(OR($L1798="", $M1798=""), "", MAX(IF($L$11:$L$2510=$L1798, $M$11:$M$2510)))</f>
        <v/>
      </c>
      <c r="U1798" s="97"/>
      <c r="W1798" s="26" t="str">
        <f t="shared" si="300"/>
        <v/>
      </c>
      <c r="X1798" s="26" t="str">
        <f t="shared" si="301"/>
        <v/>
      </c>
      <c r="Z1798" s="48" t="str">
        <f>IFERROR(INDEX('Standard Runs'!$E$11:$E$65, MATCH($L1798, 'Standard Runs'!$D$11:$D$65, 0)), "")</f>
        <v/>
      </c>
      <c r="AB1798" s="26" t="str">
        <f t="shared" si="302"/>
        <v/>
      </c>
      <c r="AC1798" s="26" t="str">
        <f t="shared" si="303"/>
        <v/>
      </c>
      <c r="AE1798" s="26" t="str">
        <f t="shared" si="304"/>
        <v/>
      </c>
      <c r="AG1798" s="26" t="str">
        <f>IF($D1798="", "", COUNTIF($D$11:$D$2510, "&gt;"&amp;$D1798)+1+COUNTIF($D$11:$D1798, $D1798)-1)</f>
        <v/>
      </c>
      <c r="AH1798" s="92" t="str">
        <f t="shared" si="305"/>
        <v/>
      </c>
      <c r="AJ1798" s="26" t="str">
        <f t="shared" si="306"/>
        <v/>
      </c>
      <c r="AK1798" s="26" t="str">
        <f t="shared" si="307"/>
        <v/>
      </c>
    </row>
    <row r="1799" spans="1:37" x14ac:dyDescent="0.25">
      <c r="A1799" s="97"/>
      <c r="B1799" s="26" t="str">
        <f t="shared" si="297"/>
        <v/>
      </c>
      <c r="C1799" s="97"/>
      <c r="D1799" s="123"/>
      <c r="E1799" s="124"/>
      <c r="F1799" s="125"/>
      <c r="G1799" s="97"/>
      <c r="H1799" s="24" t="str">
        <f>IF($E1799="", "", IFERROR(ROUND($E1799*INDEX('Intro &amp; Setup'!$BY$8:$BY$9, MATCH($E$8, 'Intro &amp; Setup'!$BX$8:$BX$9, 0)), 2), ""))</f>
        <v/>
      </c>
      <c r="I1799" s="18" t="str">
        <f>IF(OR($E1799="", $F1799=""), "", IF($E$8='Intro &amp; Setup'!$BX$9, $F1799/$E1799, IF($H$8='Intro &amp; Setup'!$BX$9, $F1799/$H1799, "")))</f>
        <v/>
      </c>
      <c r="J1799" s="21" t="str">
        <f>IF(OR($E1799="", $F1799=""), "", IF($E$8='Intro &amp; Setup'!$BX$8, $F1799/$E1799, IF($H$8='Intro &amp; Setup'!$BX$8, $F1799/$H1799, "")))</f>
        <v/>
      </c>
      <c r="K1799" s="97"/>
      <c r="L1799" s="42" t="str">
        <f t="array" ref="L1799">IF($W1799="", "", IFERROR(INDEX('Standard Runs'!$D$11:$D$65, MATCH(1, ('Standard Runs'!$F$11:$F$65&lt;=E1799)*('Standard Runs'!$G$11:$G$65&gt;=E1799), 0)), ""))</f>
        <v/>
      </c>
      <c r="M1799" s="45" t="str">
        <f t="shared" si="298"/>
        <v/>
      </c>
      <c r="N1799" s="97"/>
      <c r="O1799" s="52" t="str">
        <f t="shared" si="299"/>
        <v/>
      </c>
      <c r="P1799" s="53" t="str">
        <f>IF(OR($L1799="", $M1799=""), "", COUNTIFS($L$11:$L$2510, $L1799, $M$11:$M$2510, "&lt;"&amp;$M1799)+1+COUNTIFS($L$11:$L1799, $L1799, $M$11:$M1799, $M1799)-1)</f>
        <v/>
      </c>
      <c r="Q1799" s="97"/>
      <c r="R1799" s="57" t="str">
        <f t="array" ref="R1799">IF(OR($L1799="", $M1799=""), "", MIN(IF($L$11:$L$2510=$L1799, $M$11:$M$2510)))</f>
        <v/>
      </c>
      <c r="S1799" s="18" t="str">
        <f t="array" ref="S1799">IF(OR($L1799="", $M1799=""), "", AVERAGEIF($L$11:$L$2510, $L1799, $M$11:$M$2510))</f>
        <v/>
      </c>
      <c r="T1799" s="21" t="str">
        <f t="array" ref="T1799">IF(OR($L1799="", $M1799=""), "", MAX(IF($L$11:$L$2510=$L1799, $M$11:$M$2510)))</f>
        <v/>
      </c>
      <c r="U1799" s="97"/>
      <c r="W1799" s="26" t="str">
        <f t="shared" si="300"/>
        <v/>
      </c>
      <c r="X1799" s="26" t="str">
        <f t="shared" si="301"/>
        <v/>
      </c>
      <c r="Z1799" s="48" t="str">
        <f>IFERROR(INDEX('Standard Runs'!$E$11:$E$65, MATCH($L1799, 'Standard Runs'!$D$11:$D$65, 0)), "")</f>
        <v/>
      </c>
      <c r="AB1799" s="26" t="str">
        <f t="shared" si="302"/>
        <v/>
      </c>
      <c r="AC1799" s="26" t="str">
        <f t="shared" si="303"/>
        <v/>
      </c>
      <c r="AE1799" s="26" t="str">
        <f t="shared" si="304"/>
        <v/>
      </c>
      <c r="AG1799" s="26" t="str">
        <f>IF($D1799="", "", COUNTIF($D$11:$D$2510, "&gt;"&amp;$D1799)+1+COUNTIF($D$11:$D1799, $D1799)-1)</f>
        <v/>
      </c>
      <c r="AH1799" s="92" t="str">
        <f t="shared" si="305"/>
        <v/>
      </c>
      <c r="AJ1799" s="26" t="str">
        <f t="shared" si="306"/>
        <v/>
      </c>
      <c r="AK1799" s="26" t="str">
        <f t="shared" si="307"/>
        <v/>
      </c>
    </row>
    <row r="1800" spans="1:37" x14ac:dyDescent="0.25">
      <c r="A1800" s="97"/>
      <c r="B1800" s="26" t="str">
        <f t="shared" si="297"/>
        <v/>
      </c>
      <c r="C1800" s="97"/>
      <c r="D1800" s="123"/>
      <c r="E1800" s="124"/>
      <c r="F1800" s="125"/>
      <c r="G1800" s="97"/>
      <c r="H1800" s="24" t="str">
        <f>IF($E1800="", "", IFERROR(ROUND($E1800*INDEX('Intro &amp; Setup'!$BY$8:$BY$9, MATCH($E$8, 'Intro &amp; Setup'!$BX$8:$BX$9, 0)), 2), ""))</f>
        <v/>
      </c>
      <c r="I1800" s="18" t="str">
        <f>IF(OR($E1800="", $F1800=""), "", IF($E$8='Intro &amp; Setup'!$BX$9, $F1800/$E1800, IF($H$8='Intro &amp; Setup'!$BX$9, $F1800/$H1800, "")))</f>
        <v/>
      </c>
      <c r="J1800" s="21" t="str">
        <f>IF(OR($E1800="", $F1800=""), "", IF($E$8='Intro &amp; Setup'!$BX$8, $F1800/$E1800, IF($H$8='Intro &amp; Setup'!$BX$8, $F1800/$H1800, "")))</f>
        <v/>
      </c>
      <c r="K1800" s="97"/>
      <c r="L1800" s="42" t="str">
        <f t="array" ref="L1800">IF($W1800="", "", IFERROR(INDEX('Standard Runs'!$D$11:$D$65, MATCH(1, ('Standard Runs'!$F$11:$F$65&lt;=E1800)*('Standard Runs'!$G$11:$G$65&gt;=E1800), 0)), ""))</f>
        <v/>
      </c>
      <c r="M1800" s="45" t="str">
        <f t="shared" si="298"/>
        <v/>
      </c>
      <c r="N1800" s="97"/>
      <c r="O1800" s="52" t="str">
        <f t="shared" si="299"/>
        <v/>
      </c>
      <c r="P1800" s="53" t="str">
        <f>IF(OR($L1800="", $M1800=""), "", COUNTIFS($L$11:$L$2510, $L1800, $M$11:$M$2510, "&lt;"&amp;$M1800)+1+COUNTIFS($L$11:$L1800, $L1800, $M$11:$M1800, $M1800)-1)</f>
        <v/>
      </c>
      <c r="Q1800" s="97"/>
      <c r="R1800" s="57" t="str">
        <f t="array" ref="R1800">IF(OR($L1800="", $M1800=""), "", MIN(IF($L$11:$L$2510=$L1800, $M$11:$M$2510)))</f>
        <v/>
      </c>
      <c r="S1800" s="18" t="str">
        <f t="array" ref="S1800">IF(OR($L1800="", $M1800=""), "", AVERAGEIF($L$11:$L$2510, $L1800, $M$11:$M$2510))</f>
        <v/>
      </c>
      <c r="T1800" s="21" t="str">
        <f t="array" ref="T1800">IF(OR($L1800="", $M1800=""), "", MAX(IF($L$11:$L$2510=$L1800, $M$11:$M$2510)))</f>
        <v/>
      </c>
      <c r="U1800" s="97"/>
      <c r="W1800" s="26" t="str">
        <f t="shared" si="300"/>
        <v/>
      </c>
      <c r="X1800" s="26" t="str">
        <f t="shared" si="301"/>
        <v/>
      </c>
      <c r="Z1800" s="48" t="str">
        <f>IFERROR(INDEX('Standard Runs'!$E$11:$E$65, MATCH($L1800, 'Standard Runs'!$D$11:$D$65, 0)), "")</f>
        <v/>
      </c>
      <c r="AB1800" s="26" t="str">
        <f t="shared" si="302"/>
        <v/>
      </c>
      <c r="AC1800" s="26" t="str">
        <f t="shared" si="303"/>
        <v/>
      </c>
      <c r="AE1800" s="26" t="str">
        <f t="shared" si="304"/>
        <v/>
      </c>
      <c r="AG1800" s="26" t="str">
        <f>IF($D1800="", "", COUNTIF($D$11:$D$2510, "&gt;"&amp;$D1800)+1+COUNTIF($D$11:$D1800, $D1800)-1)</f>
        <v/>
      </c>
      <c r="AH1800" s="92" t="str">
        <f t="shared" si="305"/>
        <v/>
      </c>
      <c r="AJ1800" s="26" t="str">
        <f t="shared" si="306"/>
        <v/>
      </c>
      <c r="AK1800" s="26" t="str">
        <f t="shared" si="307"/>
        <v/>
      </c>
    </row>
    <row r="1801" spans="1:37" x14ac:dyDescent="0.25">
      <c r="A1801" s="97"/>
      <c r="B1801" s="26" t="str">
        <f t="shared" si="297"/>
        <v/>
      </c>
      <c r="C1801" s="97"/>
      <c r="D1801" s="123"/>
      <c r="E1801" s="124"/>
      <c r="F1801" s="125"/>
      <c r="G1801" s="97"/>
      <c r="H1801" s="24" t="str">
        <f>IF($E1801="", "", IFERROR(ROUND($E1801*INDEX('Intro &amp; Setup'!$BY$8:$BY$9, MATCH($E$8, 'Intro &amp; Setup'!$BX$8:$BX$9, 0)), 2), ""))</f>
        <v/>
      </c>
      <c r="I1801" s="18" t="str">
        <f>IF(OR($E1801="", $F1801=""), "", IF($E$8='Intro &amp; Setup'!$BX$9, $F1801/$E1801, IF($H$8='Intro &amp; Setup'!$BX$9, $F1801/$H1801, "")))</f>
        <v/>
      </c>
      <c r="J1801" s="21" t="str">
        <f>IF(OR($E1801="", $F1801=""), "", IF($E$8='Intro &amp; Setup'!$BX$8, $F1801/$E1801, IF($H$8='Intro &amp; Setup'!$BX$8, $F1801/$H1801, "")))</f>
        <v/>
      </c>
      <c r="K1801" s="97"/>
      <c r="L1801" s="42" t="str">
        <f t="array" ref="L1801">IF($W1801="", "", IFERROR(INDEX('Standard Runs'!$D$11:$D$65, MATCH(1, ('Standard Runs'!$F$11:$F$65&lt;=E1801)*('Standard Runs'!$G$11:$G$65&gt;=E1801), 0)), ""))</f>
        <v/>
      </c>
      <c r="M1801" s="45" t="str">
        <f t="shared" si="298"/>
        <v/>
      </c>
      <c r="N1801" s="97"/>
      <c r="O1801" s="52" t="str">
        <f t="shared" si="299"/>
        <v/>
      </c>
      <c r="P1801" s="53" t="str">
        <f>IF(OR($L1801="", $M1801=""), "", COUNTIFS($L$11:$L$2510, $L1801, $M$11:$M$2510, "&lt;"&amp;$M1801)+1+COUNTIFS($L$11:$L1801, $L1801, $M$11:$M1801, $M1801)-1)</f>
        <v/>
      </c>
      <c r="Q1801" s="97"/>
      <c r="R1801" s="57" t="str">
        <f t="array" ref="R1801">IF(OR($L1801="", $M1801=""), "", MIN(IF($L$11:$L$2510=$L1801, $M$11:$M$2510)))</f>
        <v/>
      </c>
      <c r="S1801" s="18" t="str">
        <f t="array" ref="S1801">IF(OR($L1801="", $M1801=""), "", AVERAGEIF($L$11:$L$2510, $L1801, $M$11:$M$2510))</f>
        <v/>
      </c>
      <c r="T1801" s="21" t="str">
        <f t="array" ref="T1801">IF(OR($L1801="", $M1801=""), "", MAX(IF($L$11:$L$2510=$L1801, $M$11:$M$2510)))</f>
        <v/>
      </c>
      <c r="U1801" s="97"/>
      <c r="W1801" s="26" t="str">
        <f t="shared" si="300"/>
        <v/>
      </c>
      <c r="X1801" s="26" t="str">
        <f t="shared" si="301"/>
        <v/>
      </c>
      <c r="Z1801" s="48" t="str">
        <f>IFERROR(INDEX('Standard Runs'!$E$11:$E$65, MATCH($L1801, 'Standard Runs'!$D$11:$D$65, 0)), "")</f>
        <v/>
      </c>
      <c r="AB1801" s="26" t="str">
        <f t="shared" si="302"/>
        <v/>
      </c>
      <c r="AC1801" s="26" t="str">
        <f t="shared" si="303"/>
        <v/>
      </c>
      <c r="AE1801" s="26" t="str">
        <f t="shared" si="304"/>
        <v/>
      </c>
      <c r="AG1801" s="26" t="str">
        <f>IF($D1801="", "", COUNTIF($D$11:$D$2510, "&gt;"&amp;$D1801)+1+COUNTIF($D$11:$D1801, $D1801)-1)</f>
        <v/>
      </c>
      <c r="AH1801" s="92" t="str">
        <f t="shared" si="305"/>
        <v/>
      </c>
      <c r="AJ1801" s="26" t="str">
        <f t="shared" si="306"/>
        <v/>
      </c>
      <c r="AK1801" s="26" t="str">
        <f t="shared" si="307"/>
        <v/>
      </c>
    </row>
    <row r="1802" spans="1:37" x14ac:dyDescent="0.25">
      <c r="A1802" s="97"/>
      <c r="B1802" s="26" t="str">
        <f t="shared" si="297"/>
        <v/>
      </c>
      <c r="C1802" s="97"/>
      <c r="D1802" s="123"/>
      <c r="E1802" s="124"/>
      <c r="F1802" s="125"/>
      <c r="G1802" s="97"/>
      <c r="H1802" s="24" t="str">
        <f>IF($E1802="", "", IFERROR(ROUND($E1802*INDEX('Intro &amp; Setup'!$BY$8:$BY$9, MATCH($E$8, 'Intro &amp; Setup'!$BX$8:$BX$9, 0)), 2), ""))</f>
        <v/>
      </c>
      <c r="I1802" s="18" t="str">
        <f>IF(OR($E1802="", $F1802=""), "", IF($E$8='Intro &amp; Setup'!$BX$9, $F1802/$E1802, IF($H$8='Intro &amp; Setup'!$BX$9, $F1802/$H1802, "")))</f>
        <v/>
      </c>
      <c r="J1802" s="21" t="str">
        <f>IF(OR($E1802="", $F1802=""), "", IF($E$8='Intro &amp; Setup'!$BX$8, $F1802/$E1802, IF($H$8='Intro &amp; Setup'!$BX$8, $F1802/$H1802, "")))</f>
        <v/>
      </c>
      <c r="K1802" s="97"/>
      <c r="L1802" s="42" t="str">
        <f t="array" ref="L1802">IF($W1802="", "", IFERROR(INDEX('Standard Runs'!$D$11:$D$65, MATCH(1, ('Standard Runs'!$F$11:$F$65&lt;=E1802)*('Standard Runs'!$G$11:$G$65&gt;=E1802), 0)), ""))</f>
        <v/>
      </c>
      <c r="M1802" s="45" t="str">
        <f t="shared" si="298"/>
        <v/>
      </c>
      <c r="N1802" s="97"/>
      <c r="O1802" s="52" t="str">
        <f t="shared" si="299"/>
        <v/>
      </c>
      <c r="P1802" s="53" t="str">
        <f>IF(OR($L1802="", $M1802=""), "", COUNTIFS($L$11:$L$2510, $L1802, $M$11:$M$2510, "&lt;"&amp;$M1802)+1+COUNTIFS($L$11:$L1802, $L1802, $M$11:$M1802, $M1802)-1)</f>
        <v/>
      </c>
      <c r="Q1802" s="97"/>
      <c r="R1802" s="57" t="str">
        <f t="array" ref="R1802">IF(OR($L1802="", $M1802=""), "", MIN(IF($L$11:$L$2510=$L1802, $M$11:$M$2510)))</f>
        <v/>
      </c>
      <c r="S1802" s="18" t="str">
        <f t="array" ref="S1802">IF(OR($L1802="", $M1802=""), "", AVERAGEIF($L$11:$L$2510, $L1802, $M$11:$M$2510))</f>
        <v/>
      </c>
      <c r="T1802" s="21" t="str">
        <f t="array" ref="T1802">IF(OR($L1802="", $M1802=""), "", MAX(IF($L$11:$L$2510=$L1802, $M$11:$M$2510)))</f>
        <v/>
      </c>
      <c r="U1802" s="97"/>
      <c r="W1802" s="26" t="str">
        <f t="shared" si="300"/>
        <v/>
      </c>
      <c r="X1802" s="26" t="str">
        <f t="shared" si="301"/>
        <v/>
      </c>
      <c r="Z1802" s="48" t="str">
        <f>IFERROR(INDEX('Standard Runs'!$E$11:$E$65, MATCH($L1802, 'Standard Runs'!$D$11:$D$65, 0)), "")</f>
        <v/>
      </c>
      <c r="AB1802" s="26" t="str">
        <f t="shared" si="302"/>
        <v/>
      </c>
      <c r="AC1802" s="26" t="str">
        <f t="shared" si="303"/>
        <v/>
      </c>
      <c r="AE1802" s="26" t="str">
        <f t="shared" si="304"/>
        <v/>
      </c>
      <c r="AG1802" s="26" t="str">
        <f>IF($D1802="", "", COUNTIF($D$11:$D$2510, "&gt;"&amp;$D1802)+1+COUNTIF($D$11:$D1802, $D1802)-1)</f>
        <v/>
      </c>
      <c r="AH1802" s="92" t="str">
        <f t="shared" si="305"/>
        <v/>
      </c>
      <c r="AJ1802" s="26" t="str">
        <f t="shared" si="306"/>
        <v/>
      </c>
      <c r="AK1802" s="26" t="str">
        <f t="shared" si="307"/>
        <v/>
      </c>
    </row>
    <row r="1803" spans="1:37" x14ac:dyDescent="0.25">
      <c r="A1803" s="97"/>
      <c r="B1803" s="26" t="str">
        <f t="shared" si="297"/>
        <v/>
      </c>
      <c r="C1803" s="97"/>
      <c r="D1803" s="123"/>
      <c r="E1803" s="124"/>
      <c r="F1803" s="125"/>
      <c r="G1803" s="97"/>
      <c r="H1803" s="24" t="str">
        <f>IF($E1803="", "", IFERROR(ROUND($E1803*INDEX('Intro &amp; Setup'!$BY$8:$BY$9, MATCH($E$8, 'Intro &amp; Setup'!$BX$8:$BX$9, 0)), 2), ""))</f>
        <v/>
      </c>
      <c r="I1803" s="18" t="str">
        <f>IF(OR($E1803="", $F1803=""), "", IF($E$8='Intro &amp; Setup'!$BX$9, $F1803/$E1803, IF($H$8='Intro &amp; Setup'!$BX$9, $F1803/$H1803, "")))</f>
        <v/>
      </c>
      <c r="J1803" s="21" t="str">
        <f>IF(OR($E1803="", $F1803=""), "", IF($E$8='Intro &amp; Setup'!$BX$8, $F1803/$E1803, IF($H$8='Intro &amp; Setup'!$BX$8, $F1803/$H1803, "")))</f>
        <v/>
      </c>
      <c r="K1803" s="97"/>
      <c r="L1803" s="42" t="str">
        <f t="array" ref="L1803">IF($W1803="", "", IFERROR(INDEX('Standard Runs'!$D$11:$D$65, MATCH(1, ('Standard Runs'!$F$11:$F$65&lt;=E1803)*('Standard Runs'!$G$11:$G$65&gt;=E1803), 0)), ""))</f>
        <v/>
      </c>
      <c r="M1803" s="45" t="str">
        <f t="shared" si="298"/>
        <v/>
      </c>
      <c r="N1803" s="97"/>
      <c r="O1803" s="52" t="str">
        <f t="shared" si="299"/>
        <v/>
      </c>
      <c r="P1803" s="53" t="str">
        <f>IF(OR($L1803="", $M1803=""), "", COUNTIFS($L$11:$L$2510, $L1803, $M$11:$M$2510, "&lt;"&amp;$M1803)+1+COUNTIFS($L$11:$L1803, $L1803, $M$11:$M1803, $M1803)-1)</f>
        <v/>
      </c>
      <c r="Q1803" s="97"/>
      <c r="R1803" s="57" t="str">
        <f t="array" ref="R1803">IF(OR($L1803="", $M1803=""), "", MIN(IF($L$11:$L$2510=$L1803, $M$11:$M$2510)))</f>
        <v/>
      </c>
      <c r="S1803" s="18" t="str">
        <f t="array" ref="S1803">IF(OR($L1803="", $M1803=""), "", AVERAGEIF($L$11:$L$2510, $L1803, $M$11:$M$2510))</f>
        <v/>
      </c>
      <c r="T1803" s="21" t="str">
        <f t="array" ref="T1803">IF(OR($L1803="", $M1803=""), "", MAX(IF($L$11:$L$2510=$L1803, $M$11:$M$2510)))</f>
        <v/>
      </c>
      <c r="U1803" s="97"/>
      <c r="W1803" s="26" t="str">
        <f t="shared" si="300"/>
        <v/>
      </c>
      <c r="X1803" s="26" t="str">
        <f t="shared" si="301"/>
        <v/>
      </c>
      <c r="Z1803" s="48" t="str">
        <f>IFERROR(INDEX('Standard Runs'!$E$11:$E$65, MATCH($L1803, 'Standard Runs'!$D$11:$D$65, 0)), "")</f>
        <v/>
      </c>
      <c r="AB1803" s="26" t="str">
        <f t="shared" si="302"/>
        <v/>
      </c>
      <c r="AC1803" s="26" t="str">
        <f t="shared" si="303"/>
        <v/>
      </c>
      <c r="AE1803" s="26" t="str">
        <f t="shared" si="304"/>
        <v/>
      </c>
      <c r="AG1803" s="26" t="str">
        <f>IF($D1803="", "", COUNTIF($D$11:$D$2510, "&gt;"&amp;$D1803)+1+COUNTIF($D$11:$D1803, $D1803)-1)</f>
        <v/>
      </c>
      <c r="AH1803" s="92" t="str">
        <f t="shared" si="305"/>
        <v/>
      </c>
      <c r="AJ1803" s="26" t="str">
        <f t="shared" si="306"/>
        <v/>
      </c>
      <c r="AK1803" s="26" t="str">
        <f t="shared" si="307"/>
        <v/>
      </c>
    </row>
    <row r="1804" spans="1:37" x14ac:dyDescent="0.25">
      <c r="A1804" s="97"/>
      <c r="B1804" s="26" t="str">
        <f t="shared" ref="B1804:B1867" si="308">IF($P1804="", "", IFERROR(INDEX($X$3:$X$5, MATCH($P1804, $Y$3:$Y$5, 0)), ""))</f>
        <v/>
      </c>
      <c r="C1804" s="97"/>
      <c r="D1804" s="123"/>
      <c r="E1804" s="124"/>
      <c r="F1804" s="125"/>
      <c r="G1804" s="97"/>
      <c r="H1804" s="24" t="str">
        <f>IF($E1804="", "", IFERROR(ROUND($E1804*INDEX('Intro &amp; Setup'!$BY$8:$BY$9, MATCH($E$8, 'Intro &amp; Setup'!$BX$8:$BX$9, 0)), 2), ""))</f>
        <v/>
      </c>
      <c r="I1804" s="18" t="str">
        <f>IF(OR($E1804="", $F1804=""), "", IF($E$8='Intro &amp; Setup'!$BX$9, $F1804/$E1804, IF($H$8='Intro &amp; Setup'!$BX$9, $F1804/$H1804, "")))</f>
        <v/>
      </c>
      <c r="J1804" s="21" t="str">
        <f>IF(OR($E1804="", $F1804=""), "", IF($E$8='Intro &amp; Setup'!$BX$8, $F1804/$E1804, IF($H$8='Intro &amp; Setup'!$BX$8, $F1804/$H1804, "")))</f>
        <v/>
      </c>
      <c r="K1804" s="97"/>
      <c r="L1804" s="42" t="str">
        <f t="array" ref="L1804">IF($W1804="", "", IFERROR(INDEX('Standard Runs'!$D$11:$D$65, MATCH(1, ('Standard Runs'!$F$11:$F$65&lt;=E1804)*('Standard Runs'!$G$11:$G$65&gt;=E1804), 0)), ""))</f>
        <v/>
      </c>
      <c r="M1804" s="45" t="str">
        <f t="shared" ref="M1804:M1867" si="309">IFERROR($F1804/$E1804*$Z1804, "")</f>
        <v/>
      </c>
      <c r="N1804" s="97"/>
      <c r="O1804" s="52" t="str">
        <f t="shared" ref="O1804:O1867" si="310">IF($L1804="", "", COUNTIF($L$11:$L$2510, $L1804))</f>
        <v/>
      </c>
      <c r="P1804" s="53" t="str">
        <f>IF(OR($L1804="", $M1804=""), "", COUNTIFS($L$11:$L$2510, $L1804, $M$11:$M$2510, "&lt;"&amp;$M1804)+1+COUNTIFS($L$11:$L1804, $L1804, $M$11:$M1804, $M1804)-1)</f>
        <v/>
      </c>
      <c r="Q1804" s="97"/>
      <c r="R1804" s="57" t="str">
        <f t="array" ref="R1804">IF(OR($L1804="", $M1804=""), "", MIN(IF($L$11:$L$2510=$L1804, $M$11:$M$2510)))</f>
        <v/>
      </c>
      <c r="S1804" s="18" t="str">
        <f t="array" ref="S1804">IF(OR($L1804="", $M1804=""), "", AVERAGEIF($L$11:$L$2510, $L1804, $M$11:$M$2510))</f>
        <v/>
      </c>
      <c r="T1804" s="21" t="str">
        <f t="array" ref="T1804">IF(OR($L1804="", $M1804=""), "", MAX(IF($L$11:$L$2510=$L1804, $M$11:$M$2510)))</f>
        <v/>
      </c>
      <c r="U1804" s="97"/>
      <c r="W1804" s="26" t="str">
        <f t="shared" ref="W1804:W1867" si="311">IF(AND($D1804="", $E1804="", $F1804=""), "", "X")</f>
        <v/>
      </c>
      <c r="X1804" s="26" t="str">
        <f t="shared" ref="X1804:X1867" si="312">IF($W1804="", "", IF($L1804="", "X", ""))</f>
        <v/>
      </c>
      <c r="Z1804" s="48" t="str">
        <f>IFERROR(INDEX('Standard Runs'!$E$11:$E$65, MATCH($L1804, 'Standard Runs'!$D$11:$D$65, 0)), "")</f>
        <v/>
      </c>
      <c r="AB1804" s="26" t="str">
        <f t="shared" ref="AB1804:AB1867" si="313">IF($B1804="", "", _xlfn.CONCAT($L1804, " - ", $P1804))</f>
        <v/>
      </c>
      <c r="AC1804" s="26" t="str">
        <f t="shared" ref="AC1804:AC1867" si="314">IF(COUNTIF($D1804:$F1804, "")=0, "X", "")</f>
        <v/>
      </c>
      <c r="AE1804" s="26" t="str">
        <f t="shared" ref="AE1804:AE1867" si="315">IF($P1804="", "", IF($P1804=1, _xlfn.CONCAT($L1804, " - ", $AE$7), IF($P1804=$O1804, _xlfn.CONCAT($L1804, " - ", $AE$8), "")))</f>
        <v/>
      </c>
      <c r="AG1804" s="26" t="str">
        <f>IF($D1804="", "", COUNTIF($D$11:$D$2510, "&gt;"&amp;$D1804)+1+COUNTIF($D$11:$D1804, $D1804)-1)</f>
        <v/>
      </c>
      <c r="AH1804" s="92" t="str">
        <f t="shared" ref="AH1804:AH1867" si="316">IF(OR($M1804="", $Z1804=""), "", $M1804/$Z1804)</f>
        <v/>
      </c>
      <c r="AJ1804" s="26" t="str">
        <f t="shared" ref="AJ1804:AJ1867" si="317">IF(OR($AJ$8="", $AG1804=""), "", IF($AJ$8=$L1804, $AG1804, ""))</f>
        <v/>
      </c>
      <c r="AK1804" s="26" t="str">
        <f t="shared" ref="AK1804:AK1867" si="318">IF($AJ1804="", "", COUNTIF($AJ$11:$AJ$2510, "&lt;"&amp;$AJ1804)+1)</f>
        <v/>
      </c>
    </row>
    <row r="1805" spans="1:37" x14ac:dyDescent="0.25">
      <c r="A1805" s="97"/>
      <c r="B1805" s="26" t="str">
        <f t="shared" si="308"/>
        <v/>
      </c>
      <c r="C1805" s="97"/>
      <c r="D1805" s="123"/>
      <c r="E1805" s="124"/>
      <c r="F1805" s="125"/>
      <c r="G1805" s="97"/>
      <c r="H1805" s="24" t="str">
        <f>IF($E1805="", "", IFERROR(ROUND($E1805*INDEX('Intro &amp; Setup'!$BY$8:$BY$9, MATCH($E$8, 'Intro &amp; Setup'!$BX$8:$BX$9, 0)), 2), ""))</f>
        <v/>
      </c>
      <c r="I1805" s="18" t="str">
        <f>IF(OR($E1805="", $F1805=""), "", IF($E$8='Intro &amp; Setup'!$BX$9, $F1805/$E1805, IF($H$8='Intro &amp; Setup'!$BX$9, $F1805/$H1805, "")))</f>
        <v/>
      </c>
      <c r="J1805" s="21" t="str">
        <f>IF(OR($E1805="", $F1805=""), "", IF($E$8='Intro &amp; Setup'!$BX$8, $F1805/$E1805, IF($H$8='Intro &amp; Setup'!$BX$8, $F1805/$H1805, "")))</f>
        <v/>
      </c>
      <c r="K1805" s="97"/>
      <c r="L1805" s="42" t="str">
        <f t="array" ref="L1805">IF($W1805="", "", IFERROR(INDEX('Standard Runs'!$D$11:$D$65, MATCH(1, ('Standard Runs'!$F$11:$F$65&lt;=E1805)*('Standard Runs'!$G$11:$G$65&gt;=E1805), 0)), ""))</f>
        <v/>
      </c>
      <c r="M1805" s="45" t="str">
        <f t="shared" si="309"/>
        <v/>
      </c>
      <c r="N1805" s="97"/>
      <c r="O1805" s="52" t="str">
        <f t="shared" si="310"/>
        <v/>
      </c>
      <c r="P1805" s="53" t="str">
        <f>IF(OR($L1805="", $M1805=""), "", COUNTIFS($L$11:$L$2510, $L1805, $M$11:$M$2510, "&lt;"&amp;$M1805)+1+COUNTIFS($L$11:$L1805, $L1805, $M$11:$M1805, $M1805)-1)</f>
        <v/>
      </c>
      <c r="Q1805" s="97"/>
      <c r="R1805" s="57" t="str">
        <f t="array" ref="R1805">IF(OR($L1805="", $M1805=""), "", MIN(IF($L$11:$L$2510=$L1805, $M$11:$M$2510)))</f>
        <v/>
      </c>
      <c r="S1805" s="18" t="str">
        <f t="array" ref="S1805">IF(OR($L1805="", $M1805=""), "", AVERAGEIF($L$11:$L$2510, $L1805, $M$11:$M$2510))</f>
        <v/>
      </c>
      <c r="T1805" s="21" t="str">
        <f t="array" ref="T1805">IF(OR($L1805="", $M1805=""), "", MAX(IF($L$11:$L$2510=$L1805, $M$11:$M$2510)))</f>
        <v/>
      </c>
      <c r="U1805" s="97"/>
      <c r="W1805" s="26" t="str">
        <f t="shared" si="311"/>
        <v/>
      </c>
      <c r="X1805" s="26" t="str">
        <f t="shared" si="312"/>
        <v/>
      </c>
      <c r="Z1805" s="48" t="str">
        <f>IFERROR(INDEX('Standard Runs'!$E$11:$E$65, MATCH($L1805, 'Standard Runs'!$D$11:$D$65, 0)), "")</f>
        <v/>
      </c>
      <c r="AB1805" s="26" t="str">
        <f t="shared" si="313"/>
        <v/>
      </c>
      <c r="AC1805" s="26" t="str">
        <f t="shared" si="314"/>
        <v/>
      </c>
      <c r="AE1805" s="26" t="str">
        <f t="shared" si="315"/>
        <v/>
      </c>
      <c r="AG1805" s="26" t="str">
        <f>IF($D1805="", "", COUNTIF($D$11:$D$2510, "&gt;"&amp;$D1805)+1+COUNTIF($D$11:$D1805, $D1805)-1)</f>
        <v/>
      </c>
      <c r="AH1805" s="92" t="str">
        <f t="shared" si="316"/>
        <v/>
      </c>
      <c r="AJ1805" s="26" t="str">
        <f t="shared" si="317"/>
        <v/>
      </c>
      <c r="AK1805" s="26" t="str">
        <f t="shared" si="318"/>
        <v/>
      </c>
    </row>
    <row r="1806" spans="1:37" x14ac:dyDescent="0.25">
      <c r="A1806" s="97"/>
      <c r="B1806" s="26" t="str">
        <f t="shared" si="308"/>
        <v/>
      </c>
      <c r="C1806" s="97"/>
      <c r="D1806" s="123"/>
      <c r="E1806" s="124"/>
      <c r="F1806" s="125"/>
      <c r="G1806" s="97"/>
      <c r="H1806" s="24" t="str">
        <f>IF($E1806="", "", IFERROR(ROUND($E1806*INDEX('Intro &amp; Setup'!$BY$8:$BY$9, MATCH($E$8, 'Intro &amp; Setup'!$BX$8:$BX$9, 0)), 2), ""))</f>
        <v/>
      </c>
      <c r="I1806" s="18" t="str">
        <f>IF(OR($E1806="", $F1806=""), "", IF($E$8='Intro &amp; Setup'!$BX$9, $F1806/$E1806, IF($H$8='Intro &amp; Setup'!$BX$9, $F1806/$H1806, "")))</f>
        <v/>
      </c>
      <c r="J1806" s="21" t="str">
        <f>IF(OR($E1806="", $F1806=""), "", IF($E$8='Intro &amp; Setup'!$BX$8, $F1806/$E1806, IF($H$8='Intro &amp; Setup'!$BX$8, $F1806/$H1806, "")))</f>
        <v/>
      </c>
      <c r="K1806" s="97"/>
      <c r="L1806" s="42" t="str">
        <f t="array" ref="L1806">IF($W1806="", "", IFERROR(INDEX('Standard Runs'!$D$11:$D$65, MATCH(1, ('Standard Runs'!$F$11:$F$65&lt;=E1806)*('Standard Runs'!$G$11:$G$65&gt;=E1806), 0)), ""))</f>
        <v/>
      </c>
      <c r="M1806" s="45" t="str">
        <f t="shared" si="309"/>
        <v/>
      </c>
      <c r="N1806" s="97"/>
      <c r="O1806" s="52" t="str">
        <f t="shared" si="310"/>
        <v/>
      </c>
      <c r="P1806" s="53" t="str">
        <f>IF(OR($L1806="", $M1806=""), "", COUNTIFS($L$11:$L$2510, $L1806, $M$11:$M$2510, "&lt;"&amp;$M1806)+1+COUNTIFS($L$11:$L1806, $L1806, $M$11:$M1806, $M1806)-1)</f>
        <v/>
      </c>
      <c r="Q1806" s="97"/>
      <c r="R1806" s="57" t="str">
        <f t="array" ref="R1806">IF(OR($L1806="", $M1806=""), "", MIN(IF($L$11:$L$2510=$L1806, $M$11:$M$2510)))</f>
        <v/>
      </c>
      <c r="S1806" s="18" t="str">
        <f t="array" ref="S1806">IF(OR($L1806="", $M1806=""), "", AVERAGEIF($L$11:$L$2510, $L1806, $M$11:$M$2510))</f>
        <v/>
      </c>
      <c r="T1806" s="21" t="str">
        <f t="array" ref="T1806">IF(OR($L1806="", $M1806=""), "", MAX(IF($L$11:$L$2510=$L1806, $M$11:$M$2510)))</f>
        <v/>
      </c>
      <c r="U1806" s="97"/>
      <c r="W1806" s="26" t="str">
        <f t="shared" si="311"/>
        <v/>
      </c>
      <c r="X1806" s="26" t="str">
        <f t="shared" si="312"/>
        <v/>
      </c>
      <c r="Z1806" s="48" t="str">
        <f>IFERROR(INDEX('Standard Runs'!$E$11:$E$65, MATCH($L1806, 'Standard Runs'!$D$11:$D$65, 0)), "")</f>
        <v/>
      </c>
      <c r="AB1806" s="26" t="str">
        <f t="shared" si="313"/>
        <v/>
      </c>
      <c r="AC1806" s="26" t="str">
        <f t="shared" si="314"/>
        <v/>
      </c>
      <c r="AE1806" s="26" t="str">
        <f t="shared" si="315"/>
        <v/>
      </c>
      <c r="AG1806" s="26" t="str">
        <f>IF($D1806="", "", COUNTIF($D$11:$D$2510, "&gt;"&amp;$D1806)+1+COUNTIF($D$11:$D1806, $D1806)-1)</f>
        <v/>
      </c>
      <c r="AH1806" s="92" t="str">
        <f t="shared" si="316"/>
        <v/>
      </c>
      <c r="AJ1806" s="26" t="str">
        <f t="shared" si="317"/>
        <v/>
      </c>
      <c r="AK1806" s="26" t="str">
        <f t="shared" si="318"/>
        <v/>
      </c>
    </row>
    <row r="1807" spans="1:37" x14ac:dyDescent="0.25">
      <c r="A1807" s="97"/>
      <c r="B1807" s="26" t="str">
        <f t="shared" si="308"/>
        <v/>
      </c>
      <c r="C1807" s="97"/>
      <c r="D1807" s="123"/>
      <c r="E1807" s="124"/>
      <c r="F1807" s="125"/>
      <c r="G1807" s="97"/>
      <c r="H1807" s="24" t="str">
        <f>IF($E1807="", "", IFERROR(ROUND($E1807*INDEX('Intro &amp; Setup'!$BY$8:$BY$9, MATCH($E$8, 'Intro &amp; Setup'!$BX$8:$BX$9, 0)), 2), ""))</f>
        <v/>
      </c>
      <c r="I1807" s="18" t="str">
        <f>IF(OR($E1807="", $F1807=""), "", IF($E$8='Intro &amp; Setup'!$BX$9, $F1807/$E1807, IF($H$8='Intro &amp; Setup'!$BX$9, $F1807/$H1807, "")))</f>
        <v/>
      </c>
      <c r="J1807" s="21" t="str">
        <f>IF(OR($E1807="", $F1807=""), "", IF($E$8='Intro &amp; Setup'!$BX$8, $F1807/$E1807, IF($H$8='Intro &amp; Setup'!$BX$8, $F1807/$H1807, "")))</f>
        <v/>
      </c>
      <c r="K1807" s="97"/>
      <c r="L1807" s="42" t="str">
        <f t="array" ref="L1807">IF($W1807="", "", IFERROR(INDEX('Standard Runs'!$D$11:$D$65, MATCH(1, ('Standard Runs'!$F$11:$F$65&lt;=E1807)*('Standard Runs'!$G$11:$G$65&gt;=E1807), 0)), ""))</f>
        <v/>
      </c>
      <c r="M1807" s="45" t="str">
        <f t="shared" si="309"/>
        <v/>
      </c>
      <c r="N1807" s="97"/>
      <c r="O1807" s="52" t="str">
        <f t="shared" si="310"/>
        <v/>
      </c>
      <c r="P1807" s="53" t="str">
        <f>IF(OR($L1807="", $M1807=""), "", COUNTIFS($L$11:$L$2510, $L1807, $M$11:$M$2510, "&lt;"&amp;$M1807)+1+COUNTIFS($L$11:$L1807, $L1807, $M$11:$M1807, $M1807)-1)</f>
        <v/>
      </c>
      <c r="Q1807" s="97"/>
      <c r="R1807" s="57" t="str">
        <f t="array" ref="R1807">IF(OR($L1807="", $M1807=""), "", MIN(IF($L$11:$L$2510=$L1807, $M$11:$M$2510)))</f>
        <v/>
      </c>
      <c r="S1807" s="18" t="str">
        <f t="array" ref="S1807">IF(OR($L1807="", $M1807=""), "", AVERAGEIF($L$11:$L$2510, $L1807, $M$11:$M$2510))</f>
        <v/>
      </c>
      <c r="T1807" s="21" t="str">
        <f t="array" ref="T1807">IF(OR($L1807="", $M1807=""), "", MAX(IF($L$11:$L$2510=$L1807, $M$11:$M$2510)))</f>
        <v/>
      </c>
      <c r="U1807" s="97"/>
      <c r="W1807" s="26" t="str">
        <f t="shared" si="311"/>
        <v/>
      </c>
      <c r="X1807" s="26" t="str">
        <f t="shared" si="312"/>
        <v/>
      </c>
      <c r="Z1807" s="48" t="str">
        <f>IFERROR(INDEX('Standard Runs'!$E$11:$E$65, MATCH($L1807, 'Standard Runs'!$D$11:$D$65, 0)), "")</f>
        <v/>
      </c>
      <c r="AB1807" s="26" t="str">
        <f t="shared" si="313"/>
        <v/>
      </c>
      <c r="AC1807" s="26" t="str">
        <f t="shared" si="314"/>
        <v/>
      </c>
      <c r="AE1807" s="26" t="str">
        <f t="shared" si="315"/>
        <v/>
      </c>
      <c r="AG1807" s="26" t="str">
        <f>IF($D1807="", "", COUNTIF($D$11:$D$2510, "&gt;"&amp;$D1807)+1+COUNTIF($D$11:$D1807, $D1807)-1)</f>
        <v/>
      </c>
      <c r="AH1807" s="92" t="str">
        <f t="shared" si="316"/>
        <v/>
      </c>
      <c r="AJ1807" s="26" t="str">
        <f t="shared" si="317"/>
        <v/>
      </c>
      <c r="AK1807" s="26" t="str">
        <f t="shared" si="318"/>
        <v/>
      </c>
    </row>
    <row r="1808" spans="1:37" x14ac:dyDescent="0.25">
      <c r="A1808" s="97"/>
      <c r="B1808" s="26" t="str">
        <f t="shared" si="308"/>
        <v/>
      </c>
      <c r="C1808" s="97"/>
      <c r="D1808" s="123"/>
      <c r="E1808" s="124"/>
      <c r="F1808" s="125"/>
      <c r="G1808" s="97"/>
      <c r="H1808" s="24" t="str">
        <f>IF($E1808="", "", IFERROR(ROUND($E1808*INDEX('Intro &amp; Setup'!$BY$8:$BY$9, MATCH($E$8, 'Intro &amp; Setup'!$BX$8:$BX$9, 0)), 2), ""))</f>
        <v/>
      </c>
      <c r="I1808" s="18" t="str">
        <f>IF(OR($E1808="", $F1808=""), "", IF($E$8='Intro &amp; Setup'!$BX$9, $F1808/$E1808, IF($H$8='Intro &amp; Setup'!$BX$9, $F1808/$H1808, "")))</f>
        <v/>
      </c>
      <c r="J1808" s="21" t="str">
        <f>IF(OR($E1808="", $F1808=""), "", IF($E$8='Intro &amp; Setup'!$BX$8, $F1808/$E1808, IF($H$8='Intro &amp; Setup'!$BX$8, $F1808/$H1808, "")))</f>
        <v/>
      </c>
      <c r="K1808" s="97"/>
      <c r="L1808" s="42" t="str">
        <f t="array" ref="L1808">IF($W1808="", "", IFERROR(INDEX('Standard Runs'!$D$11:$D$65, MATCH(1, ('Standard Runs'!$F$11:$F$65&lt;=E1808)*('Standard Runs'!$G$11:$G$65&gt;=E1808), 0)), ""))</f>
        <v/>
      </c>
      <c r="M1808" s="45" t="str">
        <f t="shared" si="309"/>
        <v/>
      </c>
      <c r="N1808" s="97"/>
      <c r="O1808" s="52" t="str">
        <f t="shared" si="310"/>
        <v/>
      </c>
      <c r="P1808" s="53" t="str">
        <f>IF(OR($L1808="", $M1808=""), "", COUNTIFS($L$11:$L$2510, $L1808, $M$11:$M$2510, "&lt;"&amp;$M1808)+1+COUNTIFS($L$11:$L1808, $L1808, $M$11:$M1808, $M1808)-1)</f>
        <v/>
      </c>
      <c r="Q1808" s="97"/>
      <c r="R1808" s="57" t="str">
        <f t="array" ref="R1808">IF(OR($L1808="", $M1808=""), "", MIN(IF($L$11:$L$2510=$L1808, $M$11:$M$2510)))</f>
        <v/>
      </c>
      <c r="S1808" s="18" t="str">
        <f t="array" ref="S1808">IF(OR($L1808="", $M1808=""), "", AVERAGEIF($L$11:$L$2510, $L1808, $M$11:$M$2510))</f>
        <v/>
      </c>
      <c r="T1808" s="21" t="str">
        <f t="array" ref="T1808">IF(OR($L1808="", $M1808=""), "", MAX(IF($L$11:$L$2510=$L1808, $M$11:$M$2510)))</f>
        <v/>
      </c>
      <c r="U1808" s="97"/>
      <c r="W1808" s="26" t="str">
        <f t="shared" si="311"/>
        <v/>
      </c>
      <c r="X1808" s="26" t="str">
        <f t="shared" si="312"/>
        <v/>
      </c>
      <c r="Z1808" s="48" t="str">
        <f>IFERROR(INDEX('Standard Runs'!$E$11:$E$65, MATCH($L1808, 'Standard Runs'!$D$11:$D$65, 0)), "")</f>
        <v/>
      </c>
      <c r="AB1808" s="26" t="str">
        <f t="shared" si="313"/>
        <v/>
      </c>
      <c r="AC1808" s="26" t="str">
        <f t="shared" si="314"/>
        <v/>
      </c>
      <c r="AE1808" s="26" t="str">
        <f t="shared" si="315"/>
        <v/>
      </c>
      <c r="AG1808" s="26" t="str">
        <f>IF($D1808="", "", COUNTIF($D$11:$D$2510, "&gt;"&amp;$D1808)+1+COUNTIF($D$11:$D1808, $D1808)-1)</f>
        <v/>
      </c>
      <c r="AH1808" s="92" t="str">
        <f t="shared" si="316"/>
        <v/>
      </c>
      <c r="AJ1808" s="26" t="str">
        <f t="shared" si="317"/>
        <v/>
      </c>
      <c r="AK1808" s="26" t="str">
        <f t="shared" si="318"/>
        <v/>
      </c>
    </row>
    <row r="1809" spans="1:37" x14ac:dyDescent="0.25">
      <c r="A1809" s="97"/>
      <c r="B1809" s="26" t="str">
        <f t="shared" si="308"/>
        <v/>
      </c>
      <c r="C1809" s="97"/>
      <c r="D1809" s="123"/>
      <c r="E1809" s="124"/>
      <c r="F1809" s="125"/>
      <c r="G1809" s="97"/>
      <c r="H1809" s="24" t="str">
        <f>IF($E1809="", "", IFERROR(ROUND($E1809*INDEX('Intro &amp; Setup'!$BY$8:$BY$9, MATCH($E$8, 'Intro &amp; Setup'!$BX$8:$BX$9, 0)), 2), ""))</f>
        <v/>
      </c>
      <c r="I1809" s="18" t="str">
        <f>IF(OR($E1809="", $F1809=""), "", IF($E$8='Intro &amp; Setup'!$BX$9, $F1809/$E1809, IF($H$8='Intro &amp; Setup'!$BX$9, $F1809/$H1809, "")))</f>
        <v/>
      </c>
      <c r="J1809" s="21" t="str">
        <f>IF(OR($E1809="", $F1809=""), "", IF($E$8='Intro &amp; Setup'!$BX$8, $F1809/$E1809, IF($H$8='Intro &amp; Setup'!$BX$8, $F1809/$H1809, "")))</f>
        <v/>
      </c>
      <c r="K1809" s="97"/>
      <c r="L1809" s="42" t="str">
        <f t="array" ref="L1809">IF($W1809="", "", IFERROR(INDEX('Standard Runs'!$D$11:$D$65, MATCH(1, ('Standard Runs'!$F$11:$F$65&lt;=E1809)*('Standard Runs'!$G$11:$G$65&gt;=E1809), 0)), ""))</f>
        <v/>
      </c>
      <c r="M1809" s="45" t="str">
        <f t="shared" si="309"/>
        <v/>
      </c>
      <c r="N1809" s="97"/>
      <c r="O1809" s="52" t="str">
        <f t="shared" si="310"/>
        <v/>
      </c>
      <c r="P1809" s="53" t="str">
        <f>IF(OR($L1809="", $M1809=""), "", COUNTIFS($L$11:$L$2510, $L1809, $M$11:$M$2510, "&lt;"&amp;$M1809)+1+COUNTIFS($L$11:$L1809, $L1809, $M$11:$M1809, $M1809)-1)</f>
        <v/>
      </c>
      <c r="Q1809" s="97"/>
      <c r="R1809" s="57" t="str">
        <f t="array" ref="R1809">IF(OR($L1809="", $M1809=""), "", MIN(IF($L$11:$L$2510=$L1809, $M$11:$M$2510)))</f>
        <v/>
      </c>
      <c r="S1809" s="18" t="str">
        <f t="array" ref="S1809">IF(OR($L1809="", $M1809=""), "", AVERAGEIF($L$11:$L$2510, $L1809, $M$11:$M$2510))</f>
        <v/>
      </c>
      <c r="T1809" s="21" t="str">
        <f t="array" ref="T1809">IF(OR($L1809="", $M1809=""), "", MAX(IF($L$11:$L$2510=$L1809, $M$11:$M$2510)))</f>
        <v/>
      </c>
      <c r="U1809" s="97"/>
      <c r="W1809" s="26" t="str">
        <f t="shared" si="311"/>
        <v/>
      </c>
      <c r="X1809" s="26" t="str">
        <f t="shared" si="312"/>
        <v/>
      </c>
      <c r="Z1809" s="48" t="str">
        <f>IFERROR(INDEX('Standard Runs'!$E$11:$E$65, MATCH($L1809, 'Standard Runs'!$D$11:$D$65, 0)), "")</f>
        <v/>
      </c>
      <c r="AB1809" s="26" t="str">
        <f t="shared" si="313"/>
        <v/>
      </c>
      <c r="AC1809" s="26" t="str">
        <f t="shared" si="314"/>
        <v/>
      </c>
      <c r="AE1809" s="26" t="str">
        <f t="shared" si="315"/>
        <v/>
      </c>
      <c r="AG1809" s="26" t="str">
        <f>IF($D1809="", "", COUNTIF($D$11:$D$2510, "&gt;"&amp;$D1809)+1+COUNTIF($D$11:$D1809, $D1809)-1)</f>
        <v/>
      </c>
      <c r="AH1809" s="92" t="str">
        <f t="shared" si="316"/>
        <v/>
      </c>
      <c r="AJ1809" s="26" t="str">
        <f t="shared" si="317"/>
        <v/>
      </c>
      <c r="AK1809" s="26" t="str">
        <f t="shared" si="318"/>
        <v/>
      </c>
    </row>
    <row r="1810" spans="1:37" x14ac:dyDescent="0.25">
      <c r="A1810" s="97"/>
      <c r="B1810" s="26" t="str">
        <f t="shared" si="308"/>
        <v/>
      </c>
      <c r="C1810" s="97"/>
      <c r="D1810" s="123"/>
      <c r="E1810" s="124"/>
      <c r="F1810" s="125"/>
      <c r="G1810" s="97"/>
      <c r="H1810" s="24" t="str">
        <f>IF($E1810="", "", IFERROR(ROUND($E1810*INDEX('Intro &amp; Setup'!$BY$8:$BY$9, MATCH($E$8, 'Intro &amp; Setup'!$BX$8:$BX$9, 0)), 2), ""))</f>
        <v/>
      </c>
      <c r="I1810" s="18" t="str">
        <f>IF(OR($E1810="", $F1810=""), "", IF($E$8='Intro &amp; Setup'!$BX$9, $F1810/$E1810, IF($H$8='Intro &amp; Setup'!$BX$9, $F1810/$H1810, "")))</f>
        <v/>
      </c>
      <c r="J1810" s="21" t="str">
        <f>IF(OR($E1810="", $F1810=""), "", IF($E$8='Intro &amp; Setup'!$BX$8, $F1810/$E1810, IF($H$8='Intro &amp; Setup'!$BX$8, $F1810/$H1810, "")))</f>
        <v/>
      </c>
      <c r="K1810" s="97"/>
      <c r="L1810" s="42" t="str">
        <f t="array" ref="L1810">IF($W1810="", "", IFERROR(INDEX('Standard Runs'!$D$11:$D$65, MATCH(1, ('Standard Runs'!$F$11:$F$65&lt;=E1810)*('Standard Runs'!$G$11:$G$65&gt;=E1810), 0)), ""))</f>
        <v/>
      </c>
      <c r="M1810" s="45" t="str">
        <f t="shared" si="309"/>
        <v/>
      </c>
      <c r="N1810" s="97"/>
      <c r="O1810" s="52" t="str">
        <f t="shared" si="310"/>
        <v/>
      </c>
      <c r="P1810" s="53" t="str">
        <f>IF(OR($L1810="", $M1810=""), "", COUNTIFS($L$11:$L$2510, $L1810, $M$11:$M$2510, "&lt;"&amp;$M1810)+1+COUNTIFS($L$11:$L1810, $L1810, $M$11:$M1810, $M1810)-1)</f>
        <v/>
      </c>
      <c r="Q1810" s="97"/>
      <c r="R1810" s="57" t="str">
        <f t="array" ref="R1810">IF(OR($L1810="", $M1810=""), "", MIN(IF($L$11:$L$2510=$L1810, $M$11:$M$2510)))</f>
        <v/>
      </c>
      <c r="S1810" s="18" t="str">
        <f t="array" ref="S1810">IF(OR($L1810="", $M1810=""), "", AVERAGEIF($L$11:$L$2510, $L1810, $M$11:$M$2510))</f>
        <v/>
      </c>
      <c r="T1810" s="21" t="str">
        <f t="array" ref="T1810">IF(OR($L1810="", $M1810=""), "", MAX(IF($L$11:$L$2510=$L1810, $M$11:$M$2510)))</f>
        <v/>
      </c>
      <c r="U1810" s="97"/>
      <c r="W1810" s="26" t="str">
        <f t="shared" si="311"/>
        <v/>
      </c>
      <c r="X1810" s="26" t="str">
        <f t="shared" si="312"/>
        <v/>
      </c>
      <c r="Z1810" s="48" t="str">
        <f>IFERROR(INDEX('Standard Runs'!$E$11:$E$65, MATCH($L1810, 'Standard Runs'!$D$11:$D$65, 0)), "")</f>
        <v/>
      </c>
      <c r="AB1810" s="26" t="str">
        <f t="shared" si="313"/>
        <v/>
      </c>
      <c r="AC1810" s="26" t="str">
        <f t="shared" si="314"/>
        <v/>
      </c>
      <c r="AE1810" s="26" t="str">
        <f t="shared" si="315"/>
        <v/>
      </c>
      <c r="AG1810" s="26" t="str">
        <f>IF($D1810="", "", COUNTIF($D$11:$D$2510, "&gt;"&amp;$D1810)+1+COUNTIF($D$11:$D1810, $D1810)-1)</f>
        <v/>
      </c>
      <c r="AH1810" s="92" t="str">
        <f t="shared" si="316"/>
        <v/>
      </c>
      <c r="AJ1810" s="26" t="str">
        <f t="shared" si="317"/>
        <v/>
      </c>
      <c r="AK1810" s="26" t="str">
        <f t="shared" si="318"/>
        <v/>
      </c>
    </row>
    <row r="1811" spans="1:37" x14ac:dyDescent="0.25">
      <c r="A1811" s="97"/>
      <c r="B1811" s="26" t="str">
        <f t="shared" si="308"/>
        <v/>
      </c>
      <c r="C1811" s="97"/>
      <c r="D1811" s="123"/>
      <c r="E1811" s="124"/>
      <c r="F1811" s="125"/>
      <c r="G1811" s="97"/>
      <c r="H1811" s="24" t="str">
        <f>IF($E1811="", "", IFERROR(ROUND($E1811*INDEX('Intro &amp; Setup'!$BY$8:$BY$9, MATCH($E$8, 'Intro &amp; Setup'!$BX$8:$BX$9, 0)), 2), ""))</f>
        <v/>
      </c>
      <c r="I1811" s="18" t="str">
        <f>IF(OR($E1811="", $F1811=""), "", IF($E$8='Intro &amp; Setup'!$BX$9, $F1811/$E1811, IF($H$8='Intro &amp; Setup'!$BX$9, $F1811/$H1811, "")))</f>
        <v/>
      </c>
      <c r="J1811" s="21" t="str">
        <f>IF(OR($E1811="", $F1811=""), "", IF($E$8='Intro &amp; Setup'!$BX$8, $F1811/$E1811, IF($H$8='Intro &amp; Setup'!$BX$8, $F1811/$H1811, "")))</f>
        <v/>
      </c>
      <c r="K1811" s="97"/>
      <c r="L1811" s="42" t="str">
        <f t="array" ref="L1811">IF($W1811="", "", IFERROR(INDEX('Standard Runs'!$D$11:$D$65, MATCH(1, ('Standard Runs'!$F$11:$F$65&lt;=E1811)*('Standard Runs'!$G$11:$G$65&gt;=E1811), 0)), ""))</f>
        <v/>
      </c>
      <c r="M1811" s="45" t="str">
        <f t="shared" si="309"/>
        <v/>
      </c>
      <c r="N1811" s="97"/>
      <c r="O1811" s="52" t="str">
        <f t="shared" si="310"/>
        <v/>
      </c>
      <c r="P1811" s="53" t="str">
        <f>IF(OR($L1811="", $M1811=""), "", COUNTIFS($L$11:$L$2510, $L1811, $M$11:$M$2510, "&lt;"&amp;$M1811)+1+COUNTIFS($L$11:$L1811, $L1811, $M$11:$M1811, $M1811)-1)</f>
        <v/>
      </c>
      <c r="Q1811" s="97"/>
      <c r="R1811" s="57" t="str">
        <f t="array" ref="R1811">IF(OR($L1811="", $M1811=""), "", MIN(IF($L$11:$L$2510=$L1811, $M$11:$M$2510)))</f>
        <v/>
      </c>
      <c r="S1811" s="18" t="str">
        <f t="array" ref="S1811">IF(OR($L1811="", $M1811=""), "", AVERAGEIF($L$11:$L$2510, $L1811, $M$11:$M$2510))</f>
        <v/>
      </c>
      <c r="T1811" s="21" t="str">
        <f t="array" ref="T1811">IF(OR($L1811="", $M1811=""), "", MAX(IF($L$11:$L$2510=$L1811, $M$11:$M$2510)))</f>
        <v/>
      </c>
      <c r="U1811" s="97"/>
      <c r="W1811" s="26" t="str">
        <f t="shared" si="311"/>
        <v/>
      </c>
      <c r="X1811" s="26" t="str">
        <f t="shared" si="312"/>
        <v/>
      </c>
      <c r="Z1811" s="48" t="str">
        <f>IFERROR(INDEX('Standard Runs'!$E$11:$E$65, MATCH($L1811, 'Standard Runs'!$D$11:$D$65, 0)), "")</f>
        <v/>
      </c>
      <c r="AB1811" s="26" t="str">
        <f t="shared" si="313"/>
        <v/>
      </c>
      <c r="AC1811" s="26" t="str">
        <f t="shared" si="314"/>
        <v/>
      </c>
      <c r="AE1811" s="26" t="str">
        <f t="shared" si="315"/>
        <v/>
      </c>
      <c r="AG1811" s="26" t="str">
        <f>IF($D1811="", "", COUNTIF($D$11:$D$2510, "&gt;"&amp;$D1811)+1+COUNTIF($D$11:$D1811, $D1811)-1)</f>
        <v/>
      </c>
      <c r="AH1811" s="92" t="str">
        <f t="shared" si="316"/>
        <v/>
      </c>
      <c r="AJ1811" s="26" t="str">
        <f t="shared" si="317"/>
        <v/>
      </c>
      <c r="AK1811" s="26" t="str">
        <f t="shared" si="318"/>
        <v/>
      </c>
    </row>
    <row r="1812" spans="1:37" x14ac:dyDescent="0.25">
      <c r="A1812" s="97"/>
      <c r="B1812" s="26" t="str">
        <f t="shared" si="308"/>
        <v/>
      </c>
      <c r="C1812" s="97"/>
      <c r="D1812" s="123"/>
      <c r="E1812" s="124"/>
      <c r="F1812" s="125"/>
      <c r="G1812" s="97"/>
      <c r="H1812" s="24" t="str">
        <f>IF($E1812="", "", IFERROR(ROUND($E1812*INDEX('Intro &amp; Setup'!$BY$8:$BY$9, MATCH($E$8, 'Intro &amp; Setup'!$BX$8:$BX$9, 0)), 2), ""))</f>
        <v/>
      </c>
      <c r="I1812" s="18" t="str">
        <f>IF(OR($E1812="", $F1812=""), "", IF($E$8='Intro &amp; Setup'!$BX$9, $F1812/$E1812, IF($H$8='Intro &amp; Setup'!$BX$9, $F1812/$H1812, "")))</f>
        <v/>
      </c>
      <c r="J1812" s="21" t="str">
        <f>IF(OR($E1812="", $F1812=""), "", IF($E$8='Intro &amp; Setup'!$BX$8, $F1812/$E1812, IF($H$8='Intro &amp; Setup'!$BX$8, $F1812/$H1812, "")))</f>
        <v/>
      </c>
      <c r="K1812" s="97"/>
      <c r="L1812" s="42" t="str">
        <f t="array" ref="L1812">IF($W1812="", "", IFERROR(INDEX('Standard Runs'!$D$11:$D$65, MATCH(1, ('Standard Runs'!$F$11:$F$65&lt;=E1812)*('Standard Runs'!$G$11:$G$65&gt;=E1812), 0)), ""))</f>
        <v/>
      </c>
      <c r="M1812" s="45" t="str">
        <f t="shared" si="309"/>
        <v/>
      </c>
      <c r="N1812" s="97"/>
      <c r="O1812" s="52" t="str">
        <f t="shared" si="310"/>
        <v/>
      </c>
      <c r="P1812" s="53" t="str">
        <f>IF(OR($L1812="", $M1812=""), "", COUNTIFS($L$11:$L$2510, $L1812, $M$11:$M$2510, "&lt;"&amp;$M1812)+1+COUNTIFS($L$11:$L1812, $L1812, $M$11:$M1812, $M1812)-1)</f>
        <v/>
      </c>
      <c r="Q1812" s="97"/>
      <c r="R1812" s="57" t="str">
        <f t="array" ref="R1812">IF(OR($L1812="", $M1812=""), "", MIN(IF($L$11:$L$2510=$L1812, $M$11:$M$2510)))</f>
        <v/>
      </c>
      <c r="S1812" s="18" t="str">
        <f t="array" ref="S1812">IF(OR($L1812="", $M1812=""), "", AVERAGEIF($L$11:$L$2510, $L1812, $M$11:$M$2510))</f>
        <v/>
      </c>
      <c r="T1812" s="21" t="str">
        <f t="array" ref="T1812">IF(OR($L1812="", $M1812=""), "", MAX(IF($L$11:$L$2510=$L1812, $M$11:$M$2510)))</f>
        <v/>
      </c>
      <c r="U1812" s="97"/>
      <c r="W1812" s="26" t="str">
        <f t="shared" si="311"/>
        <v/>
      </c>
      <c r="X1812" s="26" t="str">
        <f t="shared" si="312"/>
        <v/>
      </c>
      <c r="Z1812" s="48" t="str">
        <f>IFERROR(INDEX('Standard Runs'!$E$11:$E$65, MATCH($L1812, 'Standard Runs'!$D$11:$D$65, 0)), "")</f>
        <v/>
      </c>
      <c r="AB1812" s="26" t="str">
        <f t="shared" si="313"/>
        <v/>
      </c>
      <c r="AC1812" s="26" t="str">
        <f t="shared" si="314"/>
        <v/>
      </c>
      <c r="AE1812" s="26" t="str">
        <f t="shared" si="315"/>
        <v/>
      </c>
      <c r="AG1812" s="26" t="str">
        <f>IF($D1812="", "", COUNTIF($D$11:$D$2510, "&gt;"&amp;$D1812)+1+COUNTIF($D$11:$D1812, $D1812)-1)</f>
        <v/>
      </c>
      <c r="AH1812" s="92" t="str">
        <f t="shared" si="316"/>
        <v/>
      </c>
      <c r="AJ1812" s="26" t="str">
        <f t="shared" si="317"/>
        <v/>
      </c>
      <c r="AK1812" s="26" t="str">
        <f t="shared" si="318"/>
        <v/>
      </c>
    </row>
    <row r="1813" spans="1:37" x14ac:dyDescent="0.25">
      <c r="A1813" s="97"/>
      <c r="B1813" s="26" t="str">
        <f t="shared" si="308"/>
        <v/>
      </c>
      <c r="C1813" s="97"/>
      <c r="D1813" s="123"/>
      <c r="E1813" s="124"/>
      <c r="F1813" s="125"/>
      <c r="G1813" s="97"/>
      <c r="H1813" s="24" t="str">
        <f>IF($E1813="", "", IFERROR(ROUND($E1813*INDEX('Intro &amp; Setup'!$BY$8:$BY$9, MATCH($E$8, 'Intro &amp; Setup'!$BX$8:$BX$9, 0)), 2), ""))</f>
        <v/>
      </c>
      <c r="I1813" s="18" t="str">
        <f>IF(OR($E1813="", $F1813=""), "", IF($E$8='Intro &amp; Setup'!$BX$9, $F1813/$E1813, IF($H$8='Intro &amp; Setup'!$BX$9, $F1813/$H1813, "")))</f>
        <v/>
      </c>
      <c r="J1813" s="21" t="str">
        <f>IF(OR($E1813="", $F1813=""), "", IF($E$8='Intro &amp; Setup'!$BX$8, $F1813/$E1813, IF($H$8='Intro &amp; Setup'!$BX$8, $F1813/$H1813, "")))</f>
        <v/>
      </c>
      <c r="K1813" s="97"/>
      <c r="L1813" s="42" t="str">
        <f t="array" ref="L1813">IF($W1813="", "", IFERROR(INDEX('Standard Runs'!$D$11:$D$65, MATCH(1, ('Standard Runs'!$F$11:$F$65&lt;=E1813)*('Standard Runs'!$G$11:$G$65&gt;=E1813), 0)), ""))</f>
        <v/>
      </c>
      <c r="M1813" s="45" t="str">
        <f t="shared" si="309"/>
        <v/>
      </c>
      <c r="N1813" s="97"/>
      <c r="O1813" s="52" t="str">
        <f t="shared" si="310"/>
        <v/>
      </c>
      <c r="P1813" s="53" t="str">
        <f>IF(OR($L1813="", $M1813=""), "", COUNTIFS($L$11:$L$2510, $L1813, $M$11:$M$2510, "&lt;"&amp;$M1813)+1+COUNTIFS($L$11:$L1813, $L1813, $M$11:$M1813, $M1813)-1)</f>
        <v/>
      </c>
      <c r="Q1813" s="97"/>
      <c r="R1813" s="57" t="str">
        <f t="array" ref="R1813">IF(OR($L1813="", $M1813=""), "", MIN(IF($L$11:$L$2510=$L1813, $M$11:$M$2510)))</f>
        <v/>
      </c>
      <c r="S1813" s="18" t="str">
        <f t="array" ref="S1813">IF(OR($L1813="", $M1813=""), "", AVERAGEIF($L$11:$L$2510, $L1813, $M$11:$M$2510))</f>
        <v/>
      </c>
      <c r="T1813" s="21" t="str">
        <f t="array" ref="T1813">IF(OR($L1813="", $M1813=""), "", MAX(IF($L$11:$L$2510=$L1813, $M$11:$M$2510)))</f>
        <v/>
      </c>
      <c r="U1813" s="97"/>
      <c r="W1813" s="26" t="str">
        <f t="shared" si="311"/>
        <v/>
      </c>
      <c r="X1813" s="26" t="str">
        <f t="shared" si="312"/>
        <v/>
      </c>
      <c r="Z1813" s="48" t="str">
        <f>IFERROR(INDEX('Standard Runs'!$E$11:$E$65, MATCH($L1813, 'Standard Runs'!$D$11:$D$65, 0)), "")</f>
        <v/>
      </c>
      <c r="AB1813" s="26" t="str">
        <f t="shared" si="313"/>
        <v/>
      </c>
      <c r="AC1813" s="26" t="str">
        <f t="shared" si="314"/>
        <v/>
      </c>
      <c r="AE1813" s="26" t="str">
        <f t="shared" si="315"/>
        <v/>
      </c>
      <c r="AG1813" s="26" t="str">
        <f>IF($D1813="", "", COUNTIF($D$11:$D$2510, "&gt;"&amp;$D1813)+1+COUNTIF($D$11:$D1813, $D1813)-1)</f>
        <v/>
      </c>
      <c r="AH1813" s="92" t="str">
        <f t="shared" si="316"/>
        <v/>
      </c>
      <c r="AJ1813" s="26" t="str">
        <f t="shared" si="317"/>
        <v/>
      </c>
      <c r="AK1813" s="26" t="str">
        <f t="shared" si="318"/>
        <v/>
      </c>
    </row>
    <row r="1814" spans="1:37" x14ac:dyDescent="0.25">
      <c r="A1814" s="97"/>
      <c r="B1814" s="26" t="str">
        <f t="shared" si="308"/>
        <v/>
      </c>
      <c r="C1814" s="97"/>
      <c r="D1814" s="123"/>
      <c r="E1814" s="124"/>
      <c r="F1814" s="125"/>
      <c r="G1814" s="97"/>
      <c r="H1814" s="24" t="str">
        <f>IF($E1814="", "", IFERROR(ROUND($E1814*INDEX('Intro &amp; Setup'!$BY$8:$BY$9, MATCH($E$8, 'Intro &amp; Setup'!$BX$8:$BX$9, 0)), 2), ""))</f>
        <v/>
      </c>
      <c r="I1814" s="18" t="str">
        <f>IF(OR($E1814="", $F1814=""), "", IF($E$8='Intro &amp; Setup'!$BX$9, $F1814/$E1814, IF($H$8='Intro &amp; Setup'!$BX$9, $F1814/$H1814, "")))</f>
        <v/>
      </c>
      <c r="J1814" s="21" t="str">
        <f>IF(OR($E1814="", $F1814=""), "", IF($E$8='Intro &amp; Setup'!$BX$8, $F1814/$E1814, IF($H$8='Intro &amp; Setup'!$BX$8, $F1814/$H1814, "")))</f>
        <v/>
      </c>
      <c r="K1814" s="97"/>
      <c r="L1814" s="42" t="str">
        <f t="array" ref="L1814">IF($W1814="", "", IFERROR(INDEX('Standard Runs'!$D$11:$D$65, MATCH(1, ('Standard Runs'!$F$11:$F$65&lt;=E1814)*('Standard Runs'!$G$11:$G$65&gt;=E1814), 0)), ""))</f>
        <v/>
      </c>
      <c r="M1814" s="45" t="str">
        <f t="shared" si="309"/>
        <v/>
      </c>
      <c r="N1814" s="97"/>
      <c r="O1814" s="52" t="str">
        <f t="shared" si="310"/>
        <v/>
      </c>
      <c r="P1814" s="53" t="str">
        <f>IF(OR($L1814="", $M1814=""), "", COUNTIFS($L$11:$L$2510, $L1814, $M$11:$M$2510, "&lt;"&amp;$M1814)+1+COUNTIFS($L$11:$L1814, $L1814, $M$11:$M1814, $M1814)-1)</f>
        <v/>
      </c>
      <c r="Q1814" s="97"/>
      <c r="R1814" s="57" t="str">
        <f t="array" ref="R1814">IF(OR($L1814="", $M1814=""), "", MIN(IF($L$11:$L$2510=$L1814, $M$11:$M$2510)))</f>
        <v/>
      </c>
      <c r="S1814" s="18" t="str">
        <f t="array" ref="S1814">IF(OR($L1814="", $M1814=""), "", AVERAGEIF($L$11:$L$2510, $L1814, $M$11:$M$2510))</f>
        <v/>
      </c>
      <c r="T1814" s="21" t="str">
        <f t="array" ref="T1814">IF(OR($L1814="", $M1814=""), "", MAX(IF($L$11:$L$2510=$L1814, $M$11:$M$2510)))</f>
        <v/>
      </c>
      <c r="U1814" s="97"/>
      <c r="W1814" s="26" t="str">
        <f t="shared" si="311"/>
        <v/>
      </c>
      <c r="X1814" s="26" t="str">
        <f t="shared" si="312"/>
        <v/>
      </c>
      <c r="Z1814" s="48" t="str">
        <f>IFERROR(INDEX('Standard Runs'!$E$11:$E$65, MATCH($L1814, 'Standard Runs'!$D$11:$D$65, 0)), "")</f>
        <v/>
      </c>
      <c r="AB1814" s="26" t="str">
        <f t="shared" si="313"/>
        <v/>
      </c>
      <c r="AC1814" s="26" t="str">
        <f t="shared" si="314"/>
        <v/>
      </c>
      <c r="AE1814" s="26" t="str">
        <f t="shared" si="315"/>
        <v/>
      </c>
      <c r="AG1814" s="26" t="str">
        <f>IF($D1814="", "", COUNTIF($D$11:$D$2510, "&gt;"&amp;$D1814)+1+COUNTIF($D$11:$D1814, $D1814)-1)</f>
        <v/>
      </c>
      <c r="AH1814" s="92" t="str">
        <f t="shared" si="316"/>
        <v/>
      </c>
      <c r="AJ1814" s="26" t="str">
        <f t="shared" si="317"/>
        <v/>
      </c>
      <c r="AK1814" s="26" t="str">
        <f t="shared" si="318"/>
        <v/>
      </c>
    </row>
    <row r="1815" spans="1:37" x14ac:dyDescent="0.25">
      <c r="A1815" s="97"/>
      <c r="B1815" s="26" t="str">
        <f t="shared" si="308"/>
        <v/>
      </c>
      <c r="C1815" s="97"/>
      <c r="D1815" s="123"/>
      <c r="E1815" s="124"/>
      <c r="F1815" s="125"/>
      <c r="G1815" s="97"/>
      <c r="H1815" s="24" t="str">
        <f>IF($E1815="", "", IFERROR(ROUND($E1815*INDEX('Intro &amp; Setup'!$BY$8:$BY$9, MATCH($E$8, 'Intro &amp; Setup'!$BX$8:$BX$9, 0)), 2), ""))</f>
        <v/>
      </c>
      <c r="I1815" s="18" t="str">
        <f>IF(OR($E1815="", $F1815=""), "", IF($E$8='Intro &amp; Setup'!$BX$9, $F1815/$E1815, IF($H$8='Intro &amp; Setup'!$BX$9, $F1815/$H1815, "")))</f>
        <v/>
      </c>
      <c r="J1815" s="21" t="str">
        <f>IF(OR($E1815="", $F1815=""), "", IF($E$8='Intro &amp; Setup'!$BX$8, $F1815/$E1815, IF($H$8='Intro &amp; Setup'!$BX$8, $F1815/$H1815, "")))</f>
        <v/>
      </c>
      <c r="K1815" s="97"/>
      <c r="L1815" s="42" t="str">
        <f t="array" ref="L1815">IF($W1815="", "", IFERROR(INDEX('Standard Runs'!$D$11:$D$65, MATCH(1, ('Standard Runs'!$F$11:$F$65&lt;=E1815)*('Standard Runs'!$G$11:$G$65&gt;=E1815), 0)), ""))</f>
        <v/>
      </c>
      <c r="M1815" s="45" t="str">
        <f t="shared" si="309"/>
        <v/>
      </c>
      <c r="N1815" s="97"/>
      <c r="O1815" s="52" t="str">
        <f t="shared" si="310"/>
        <v/>
      </c>
      <c r="P1815" s="53" t="str">
        <f>IF(OR($L1815="", $M1815=""), "", COUNTIFS($L$11:$L$2510, $L1815, $M$11:$M$2510, "&lt;"&amp;$M1815)+1+COUNTIFS($L$11:$L1815, $L1815, $M$11:$M1815, $M1815)-1)</f>
        <v/>
      </c>
      <c r="Q1815" s="97"/>
      <c r="R1815" s="57" t="str">
        <f t="array" ref="R1815">IF(OR($L1815="", $M1815=""), "", MIN(IF($L$11:$L$2510=$L1815, $M$11:$M$2510)))</f>
        <v/>
      </c>
      <c r="S1815" s="18" t="str">
        <f t="array" ref="S1815">IF(OR($L1815="", $M1815=""), "", AVERAGEIF($L$11:$L$2510, $L1815, $M$11:$M$2510))</f>
        <v/>
      </c>
      <c r="T1815" s="21" t="str">
        <f t="array" ref="T1815">IF(OR($L1815="", $M1815=""), "", MAX(IF($L$11:$L$2510=$L1815, $M$11:$M$2510)))</f>
        <v/>
      </c>
      <c r="U1815" s="97"/>
      <c r="W1815" s="26" t="str">
        <f t="shared" si="311"/>
        <v/>
      </c>
      <c r="X1815" s="26" t="str">
        <f t="shared" si="312"/>
        <v/>
      </c>
      <c r="Z1815" s="48" t="str">
        <f>IFERROR(INDEX('Standard Runs'!$E$11:$E$65, MATCH($L1815, 'Standard Runs'!$D$11:$D$65, 0)), "")</f>
        <v/>
      </c>
      <c r="AB1815" s="26" t="str">
        <f t="shared" si="313"/>
        <v/>
      </c>
      <c r="AC1815" s="26" t="str">
        <f t="shared" si="314"/>
        <v/>
      </c>
      <c r="AE1815" s="26" t="str">
        <f t="shared" si="315"/>
        <v/>
      </c>
      <c r="AG1815" s="26" t="str">
        <f>IF($D1815="", "", COUNTIF($D$11:$D$2510, "&gt;"&amp;$D1815)+1+COUNTIF($D$11:$D1815, $D1815)-1)</f>
        <v/>
      </c>
      <c r="AH1815" s="92" t="str">
        <f t="shared" si="316"/>
        <v/>
      </c>
      <c r="AJ1815" s="26" t="str">
        <f t="shared" si="317"/>
        <v/>
      </c>
      <c r="AK1815" s="26" t="str">
        <f t="shared" si="318"/>
        <v/>
      </c>
    </row>
    <row r="1816" spans="1:37" x14ac:dyDescent="0.25">
      <c r="A1816" s="97"/>
      <c r="B1816" s="26" t="str">
        <f t="shared" si="308"/>
        <v/>
      </c>
      <c r="C1816" s="97"/>
      <c r="D1816" s="123"/>
      <c r="E1816" s="124"/>
      <c r="F1816" s="125"/>
      <c r="G1816" s="97"/>
      <c r="H1816" s="24" t="str">
        <f>IF($E1816="", "", IFERROR(ROUND($E1816*INDEX('Intro &amp; Setup'!$BY$8:$BY$9, MATCH($E$8, 'Intro &amp; Setup'!$BX$8:$BX$9, 0)), 2), ""))</f>
        <v/>
      </c>
      <c r="I1816" s="18" t="str">
        <f>IF(OR($E1816="", $F1816=""), "", IF($E$8='Intro &amp; Setup'!$BX$9, $F1816/$E1816, IF($H$8='Intro &amp; Setup'!$BX$9, $F1816/$H1816, "")))</f>
        <v/>
      </c>
      <c r="J1816" s="21" t="str">
        <f>IF(OR($E1816="", $F1816=""), "", IF($E$8='Intro &amp; Setup'!$BX$8, $F1816/$E1816, IF($H$8='Intro &amp; Setup'!$BX$8, $F1816/$H1816, "")))</f>
        <v/>
      </c>
      <c r="K1816" s="97"/>
      <c r="L1816" s="42" t="str">
        <f t="array" ref="L1816">IF($W1816="", "", IFERROR(INDEX('Standard Runs'!$D$11:$D$65, MATCH(1, ('Standard Runs'!$F$11:$F$65&lt;=E1816)*('Standard Runs'!$G$11:$G$65&gt;=E1816), 0)), ""))</f>
        <v/>
      </c>
      <c r="M1816" s="45" t="str">
        <f t="shared" si="309"/>
        <v/>
      </c>
      <c r="N1816" s="97"/>
      <c r="O1816" s="52" t="str">
        <f t="shared" si="310"/>
        <v/>
      </c>
      <c r="P1816" s="53" t="str">
        <f>IF(OR($L1816="", $M1816=""), "", COUNTIFS($L$11:$L$2510, $L1816, $M$11:$M$2510, "&lt;"&amp;$M1816)+1+COUNTIFS($L$11:$L1816, $L1816, $M$11:$M1816, $M1816)-1)</f>
        <v/>
      </c>
      <c r="Q1816" s="97"/>
      <c r="R1816" s="57" t="str">
        <f t="array" ref="R1816">IF(OR($L1816="", $M1816=""), "", MIN(IF($L$11:$L$2510=$L1816, $M$11:$M$2510)))</f>
        <v/>
      </c>
      <c r="S1816" s="18" t="str">
        <f t="array" ref="S1816">IF(OR($L1816="", $M1816=""), "", AVERAGEIF($L$11:$L$2510, $L1816, $M$11:$M$2510))</f>
        <v/>
      </c>
      <c r="T1816" s="21" t="str">
        <f t="array" ref="T1816">IF(OR($L1816="", $M1816=""), "", MAX(IF($L$11:$L$2510=$L1816, $M$11:$M$2510)))</f>
        <v/>
      </c>
      <c r="U1816" s="97"/>
      <c r="W1816" s="26" t="str">
        <f t="shared" si="311"/>
        <v/>
      </c>
      <c r="X1816" s="26" t="str">
        <f t="shared" si="312"/>
        <v/>
      </c>
      <c r="Z1816" s="48" t="str">
        <f>IFERROR(INDEX('Standard Runs'!$E$11:$E$65, MATCH($L1816, 'Standard Runs'!$D$11:$D$65, 0)), "")</f>
        <v/>
      </c>
      <c r="AB1816" s="26" t="str">
        <f t="shared" si="313"/>
        <v/>
      </c>
      <c r="AC1816" s="26" t="str">
        <f t="shared" si="314"/>
        <v/>
      </c>
      <c r="AE1816" s="26" t="str">
        <f t="shared" si="315"/>
        <v/>
      </c>
      <c r="AG1816" s="26" t="str">
        <f>IF($D1816="", "", COUNTIF($D$11:$D$2510, "&gt;"&amp;$D1816)+1+COUNTIF($D$11:$D1816, $D1816)-1)</f>
        <v/>
      </c>
      <c r="AH1816" s="92" t="str">
        <f t="shared" si="316"/>
        <v/>
      </c>
      <c r="AJ1816" s="26" t="str">
        <f t="shared" si="317"/>
        <v/>
      </c>
      <c r="AK1816" s="26" t="str">
        <f t="shared" si="318"/>
        <v/>
      </c>
    </row>
    <row r="1817" spans="1:37" x14ac:dyDescent="0.25">
      <c r="A1817" s="97"/>
      <c r="B1817" s="26" t="str">
        <f t="shared" si="308"/>
        <v/>
      </c>
      <c r="C1817" s="97"/>
      <c r="D1817" s="123"/>
      <c r="E1817" s="124"/>
      <c r="F1817" s="125"/>
      <c r="G1817" s="97"/>
      <c r="H1817" s="24" t="str">
        <f>IF($E1817="", "", IFERROR(ROUND($E1817*INDEX('Intro &amp; Setup'!$BY$8:$BY$9, MATCH($E$8, 'Intro &amp; Setup'!$BX$8:$BX$9, 0)), 2), ""))</f>
        <v/>
      </c>
      <c r="I1817" s="18" t="str">
        <f>IF(OR($E1817="", $F1817=""), "", IF($E$8='Intro &amp; Setup'!$BX$9, $F1817/$E1817, IF($H$8='Intro &amp; Setup'!$BX$9, $F1817/$H1817, "")))</f>
        <v/>
      </c>
      <c r="J1817" s="21" t="str">
        <f>IF(OR($E1817="", $F1817=""), "", IF($E$8='Intro &amp; Setup'!$BX$8, $F1817/$E1817, IF($H$8='Intro &amp; Setup'!$BX$8, $F1817/$H1817, "")))</f>
        <v/>
      </c>
      <c r="K1817" s="97"/>
      <c r="L1817" s="42" t="str">
        <f t="array" ref="L1817">IF($W1817="", "", IFERROR(INDEX('Standard Runs'!$D$11:$D$65, MATCH(1, ('Standard Runs'!$F$11:$F$65&lt;=E1817)*('Standard Runs'!$G$11:$G$65&gt;=E1817), 0)), ""))</f>
        <v/>
      </c>
      <c r="M1817" s="45" t="str">
        <f t="shared" si="309"/>
        <v/>
      </c>
      <c r="N1817" s="97"/>
      <c r="O1817" s="52" t="str">
        <f t="shared" si="310"/>
        <v/>
      </c>
      <c r="P1817" s="53" t="str">
        <f>IF(OR($L1817="", $M1817=""), "", COUNTIFS($L$11:$L$2510, $L1817, $M$11:$M$2510, "&lt;"&amp;$M1817)+1+COUNTIFS($L$11:$L1817, $L1817, $M$11:$M1817, $M1817)-1)</f>
        <v/>
      </c>
      <c r="Q1817" s="97"/>
      <c r="R1817" s="57" t="str">
        <f t="array" ref="R1817">IF(OR($L1817="", $M1817=""), "", MIN(IF($L$11:$L$2510=$L1817, $M$11:$M$2510)))</f>
        <v/>
      </c>
      <c r="S1817" s="18" t="str">
        <f t="array" ref="S1817">IF(OR($L1817="", $M1817=""), "", AVERAGEIF($L$11:$L$2510, $L1817, $M$11:$M$2510))</f>
        <v/>
      </c>
      <c r="T1817" s="21" t="str">
        <f t="array" ref="T1817">IF(OR($L1817="", $M1817=""), "", MAX(IF($L$11:$L$2510=$L1817, $M$11:$M$2510)))</f>
        <v/>
      </c>
      <c r="U1817" s="97"/>
      <c r="W1817" s="26" t="str">
        <f t="shared" si="311"/>
        <v/>
      </c>
      <c r="X1817" s="26" t="str">
        <f t="shared" si="312"/>
        <v/>
      </c>
      <c r="Z1817" s="48" t="str">
        <f>IFERROR(INDEX('Standard Runs'!$E$11:$E$65, MATCH($L1817, 'Standard Runs'!$D$11:$D$65, 0)), "")</f>
        <v/>
      </c>
      <c r="AB1817" s="26" t="str">
        <f t="shared" si="313"/>
        <v/>
      </c>
      <c r="AC1817" s="26" t="str">
        <f t="shared" si="314"/>
        <v/>
      </c>
      <c r="AE1817" s="26" t="str">
        <f t="shared" si="315"/>
        <v/>
      </c>
      <c r="AG1817" s="26" t="str">
        <f>IF($D1817="", "", COUNTIF($D$11:$D$2510, "&gt;"&amp;$D1817)+1+COUNTIF($D$11:$D1817, $D1817)-1)</f>
        <v/>
      </c>
      <c r="AH1817" s="92" t="str">
        <f t="shared" si="316"/>
        <v/>
      </c>
      <c r="AJ1817" s="26" t="str">
        <f t="shared" si="317"/>
        <v/>
      </c>
      <c r="AK1817" s="26" t="str">
        <f t="shared" si="318"/>
        <v/>
      </c>
    </row>
    <row r="1818" spans="1:37" x14ac:dyDescent="0.25">
      <c r="A1818" s="97"/>
      <c r="B1818" s="26" t="str">
        <f t="shared" si="308"/>
        <v/>
      </c>
      <c r="C1818" s="97"/>
      <c r="D1818" s="123"/>
      <c r="E1818" s="124"/>
      <c r="F1818" s="125"/>
      <c r="G1818" s="97"/>
      <c r="H1818" s="24" t="str">
        <f>IF($E1818="", "", IFERROR(ROUND($E1818*INDEX('Intro &amp; Setup'!$BY$8:$BY$9, MATCH($E$8, 'Intro &amp; Setup'!$BX$8:$BX$9, 0)), 2), ""))</f>
        <v/>
      </c>
      <c r="I1818" s="18" t="str">
        <f>IF(OR($E1818="", $F1818=""), "", IF($E$8='Intro &amp; Setup'!$BX$9, $F1818/$E1818, IF($H$8='Intro &amp; Setup'!$BX$9, $F1818/$H1818, "")))</f>
        <v/>
      </c>
      <c r="J1818" s="21" t="str">
        <f>IF(OR($E1818="", $F1818=""), "", IF($E$8='Intro &amp; Setup'!$BX$8, $F1818/$E1818, IF($H$8='Intro &amp; Setup'!$BX$8, $F1818/$H1818, "")))</f>
        <v/>
      </c>
      <c r="K1818" s="97"/>
      <c r="L1818" s="42" t="str">
        <f t="array" ref="L1818">IF($W1818="", "", IFERROR(INDEX('Standard Runs'!$D$11:$D$65, MATCH(1, ('Standard Runs'!$F$11:$F$65&lt;=E1818)*('Standard Runs'!$G$11:$G$65&gt;=E1818), 0)), ""))</f>
        <v/>
      </c>
      <c r="M1818" s="45" t="str">
        <f t="shared" si="309"/>
        <v/>
      </c>
      <c r="N1818" s="97"/>
      <c r="O1818" s="52" t="str">
        <f t="shared" si="310"/>
        <v/>
      </c>
      <c r="P1818" s="53" t="str">
        <f>IF(OR($L1818="", $M1818=""), "", COUNTIFS($L$11:$L$2510, $L1818, $M$11:$M$2510, "&lt;"&amp;$M1818)+1+COUNTIFS($L$11:$L1818, $L1818, $M$11:$M1818, $M1818)-1)</f>
        <v/>
      </c>
      <c r="Q1818" s="97"/>
      <c r="R1818" s="57" t="str">
        <f t="array" ref="R1818">IF(OR($L1818="", $M1818=""), "", MIN(IF($L$11:$L$2510=$L1818, $M$11:$M$2510)))</f>
        <v/>
      </c>
      <c r="S1818" s="18" t="str">
        <f t="array" ref="S1818">IF(OR($L1818="", $M1818=""), "", AVERAGEIF($L$11:$L$2510, $L1818, $M$11:$M$2510))</f>
        <v/>
      </c>
      <c r="T1818" s="21" t="str">
        <f t="array" ref="T1818">IF(OR($L1818="", $M1818=""), "", MAX(IF($L$11:$L$2510=$L1818, $M$11:$M$2510)))</f>
        <v/>
      </c>
      <c r="U1818" s="97"/>
      <c r="W1818" s="26" t="str">
        <f t="shared" si="311"/>
        <v/>
      </c>
      <c r="X1818" s="26" t="str">
        <f t="shared" si="312"/>
        <v/>
      </c>
      <c r="Z1818" s="48" t="str">
        <f>IFERROR(INDEX('Standard Runs'!$E$11:$E$65, MATCH($L1818, 'Standard Runs'!$D$11:$D$65, 0)), "")</f>
        <v/>
      </c>
      <c r="AB1818" s="26" t="str">
        <f t="shared" si="313"/>
        <v/>
      </c>
      <c r="AC1818" s="26" t="str">
        <f t="shared" si="314"/>
        <v/>
      </c>
      <c r="AE1818" s="26" t="str">
        <f t="shared" si="315"/>
        <v/>
      </c>
      <c r="AG1818" s="26" t="str">
        <f>IF($D1818="", "", COUNTIF($D$11:$D$2510, "&gt;"&amp;$D1818)+1+COUNTIF($D$11:$D1818, $D1818)-1)</f>
        <v/>
      </c>
      <c r="AH1818" s="92" t="str">
        <f t="shared" si="316"/>
        <v/>
      </c>
      <c r="AJ1818" s="26" t="str">
        <f t="shared" si="317"/>
        <v/>
      </c>
      <c r="AK1818" s="26" t="str">
        <f t="shared" si="318"/>
        <v/>
      </c>
    </row>
    <row r="1819" spans="1:37" x14ac:dyDescent="0.25">
      <c r="A1819" s="97"/>
      <c r="B1819" s="26" t="str">
        <f t="shared" si="308"/>
        <v/>
      </c>
      <c r="C1819" s="97"/>
      <c r="D1819" s="123"/>
      <c r="E1819" s="124"/>
      <c r="F1819" s="125"/>
      <c r="G1819" s="97"/>
      <c r="H1819" s="24" t="str">
        <f>IF($E1819="", "", IFERROR(ROUND($E1819*INDEX('Intro &amp; Setup'!$BY$8:$BY$9, MATCH($E$8, 'Intro &amp; Setup'!$BX$8:$BX$9, 0)), 2), ""))</f>
        <v/>
      </c>
      <c r="I1819" s="18" t="str">
        <f>IF(OR($E1819="", $F1819=""), "", IF($E$8='Intro &amp; Setup'!$BX$9, $F1819/$E1819, IF($H$8='Intro &amp; Setup'!$BX$9, $F1819/$H1819, "")))</f>
        <v/>
      </c>
      <c r="J1819" s="21" t="str">
        <f>IF(OR($E1819="", $F1819=""), "", IF($E$8='Intro &amp; Setup'!$BX$8, $F1819/$E1819, IF($H$8='Intro &amp; Setup'!$BX$8, $F1819/$H1819, "")))</f>
        <v/>
      </c>
      <c r="K1819" s="97"/>
      <c r="L1819" s="42" t="str">
        <f t="array" ref="L1819">IF($W1819="", "", IFERROR(INDEX('Standard Runs'!$D$11:$D$65, MATCH(1, ('Standard Runs'!$F$11:$F$65&lt;=E1819)*('Standard Runs'!$G$11:$G$65&gt;=E1819), 0)), ""))</f>
        <v/>
      </c>
      <c r="M1819" s="45" t="str">
        <f t="shared" si="309"/>
        <v/>
      </c>
      <c r="N1819" s="97"/>
      <c r="O1819" s="52" t="str">
        <f t="shared" si="310"/>
        <v/>
      </c>
      <c r="P1819" s="53" t="str">
        <f>IF(OR($L1819="", $M1819=""), "", COUNTIFS($L$11:$L$2510, $L1819, $M$11:$M$2510, "&lt;"&amp;$M1819)+1+COUNTIFS($L$11:$L1819, $L1819, $M$11:$M1819, $M1819)-1)</f>
        <v/>
      </c>
      <c r="Q1819" s="97"/>
      <c r="R1819" s="57" t="str">
        <f t="array" ref="R1819">IF(OR($L1819="", $M1819=""), "", MIN(IF($L$11:$L$2510=$L1819, $M$11:$M$2510)))</f>
        <v/>
      </c>
      <c r="S1819" s="18" t="str">
        <f t="array" ref="S1819">IF(OR($L1819="", $M1819=""), "", AVERAGEIF($L$11:$L$2510, $L1819, $M$11:$M$2510))</f>
        <v/>
      </c>
      <c r="T1819" s="21" t="str">
        <f t="array" ref="T1819">IF(OR($L1819="", $M1819=""), "", MAX(IF($L$11:$L$2510=$L1819, $M$11:$M$2510)))</f>
        <v/>
      </c>
      <c r="U1819" s="97"/>
      <c r="W1819" s="26" t="str">
        <f t="shared" si="311"/>
        <v/>
      </c>
      <c r="X1819" s="26" t="str">
        <f t="shared" si="312"/>
        <v/>
      </c>
      <c r="Z1819" s="48" t="str">
        <f>IFERROR(INDEX('Standard Runs'!$E$11:$E$65, MATCH($L1819, 'Standard Runs'!$D$11:$D$65, 0)), "")</f>
        <v/>
      </c>
      <c r="AB1819" s="26" t="str">
        <f t="shared" si="313"/>
        <v/>
      </c>
      <c r="AC1819" s="26" t="str">
        <f t="shared" si="314"/>
        <v/>
      </c>
      <c r="AE1819" s="26" t="str">
        <f t="shared" si="315"/>
        <v/>
      </c>
      <c r="AG1819" s="26" t="str">
        <f>IF($D1819="", "", COUNTIF($D$11:$D$2510, "&gt;"&amp;$D1819)+1+COUNTIF($D$11:$D1819, $D1819)-1)</f>
        <v/>
      </c>
      <c r="AH1819" s="92" t="str">
        <f t="shared" si="316"/>
        <v/>
      </c>
      <c r="AJ1819" s="26" t="str">
        <f t="shared" si="317"/>
        <v/>
      </c>
      <c r="AK1819" s="26" t="str">
        <f t="shared" si="318"/>
        <v/>
      </c>
    </row>
    <row r="1820" spans="1:37" x14ac:dyDescent="0.25">
      <c r="A1820" s="97"/>
      <c r="B1820" s="26" t="str">
        <f t="shared" si="308"/>
        <v/>
      </c>
      <c r="C1820" s="97"/>
      <c r="D1820" s="123"/>
      <c r="E1820" s="124"/>
      <c r="F1820" s="125"/>
      <c r="G1820" s="97"/>
      <c r="H1820" s="24" t="str">
        <f>IF($E1820="", "", IFERROR(ROUND($E1820*INDEX('Intro &amp; Setup'!$BY$8:$BY$9, MATCH($E$8, 'Intro &amp; Setup'!$BX$8:$BX$9, 0)), 2), ""))</f>
        <v/>
      </c>
      <c r="I1820" s="18" t="str">
        <f>IF(OR($E1820="", $F1820=""), "", IF($E$8='Intro &amp; Setup'!$BX$9, $F1820/$E1820, IF($H$8='Intro &amp; Setup'!$BX$9, $F1820/$H1820, "")))</f>
        <v/>
      </c>
      <c r="J1820" s="21" t="str">
        <f>IF(OR($E1820="", $F1820=""), "", IF($E$8='Intro &amp; Setup'!$BX$8, $F1820/$E1820, IF($H$8='Intro &amp; Setup'!$BX$8, $F1820/$H1820, "")))</f>
        <v/>
      </c>
      <c r="K1820" s="97"/>
      <c r="L1820" s="42" t="str">
        <f t="array" ref="L1820">IF($W1820="", "", IFERROR(INDEX('Standard Runs'!$D$11:$D$65, MATCH(1, ('Standard Runs'!$F$11:$F$65&lt;=E1820)*('Standard Runs'!$G$11:$G$65&gt;=E1820), 0)), ""))</f>
        <v/>
      </c>
      <c r="M1820" s="45" t="str">
        <f t="shared" si="309"/>
        <v/>
      </c>
      <c r="N1820" s="97"/>
      <c r="O1820" s="52" t="str">
        <f t="shared" si="310"/>
        <v/>
      </c>
      <c r="P1820" s="53" t="str">
        <f>IF(OR($L1820="", $M1820=""), "", COUNTIFS($L$11:$L$2510, $L1820, $M$11:$M$2510, "&lt;"&amp;$M1820)+1+COUNTIFS($L$11:$L1820, $L1820, $M$11:$M1820, $M1820)-1)</f>
        <v/>
      </c>
      <c r="Q1820" s="97"/>
      <c r="R1820" s="57" t="str">
        <f t="array" ref="R1820">IF(OR($L1820="", $M1820=""), "", MIN(IF($L$11:$L$2510=$L1820, $M$11:$M$2510)))</f>
        <v/>
      </c>
      <c r="S1820" s="18" t="str">
        <f t="array" ref="S1820">IF(OR($L1820="", $M1820=""), "", AVERAGEIF($L$11:$L$2510, $L1820, $M$11:$M$2510))</f>
        <v/>
      </c>
      <c r="T1820" s="21" t="str">
        <f t="array" ref="T1820">IF(OR($L1820="", $M1820=""), "", MAX(IF($L$11:$L$2510=$L1820, $M$11:$M$2510)))</f>
        <v/>
      </c>
      <c r="U1820" s="97"/>
      <c r="W1820" s="26" t="str">
        <f t="shared" si="311"/>
        <v/>
      </c>
      <c r="X1820" s="26" t="str">
        <f t="shared" si="312"/>
        <v/>
      </c>
      <c r="Z1820" s="48" t="str">
        <f>IFERROR(INDEX('Standard Runs'!$E$11:$E$65, MATCH($L1820, 'Standard Runs'!$D$11:$D$65, 0)), "")</f>
        <v/>
      </c>
      <c r="AB1820" s="26" t="str">
        <f t="shared" si="313"/>
        <v/>
      </c>
      <c r="AC1820" s="26" t="str">
        <f t="shared" si="314"/>
        <v/>
      </c>
      <c r="AE1820" s="26" t="str">
        <f t="shared" si="315"/>
        <v/>
      </c>
      <c r="AG1820" s="26" t="str">
        <f>IF($D1820="", "", COUNTIF($D$11:$D$2510, "&gt;"&amp;$D1820)+1+COUNTIF($D$11:$D1820, $D1820)-1)</f>
        <v/>
      </c>
      <c r="AH1820" s="92" t="str">
        <f t="shared" si="316"/>
        <v/>
      </c>
      <c r="AJ1820" s="26" t="str">
        <f t="shared" si="317"/>
        <v/>
      </c>
      <c r="AK1820" s="26" t="str">
        <f t="shared" si="318"/>
        <v/>
      </c>
    </row>
    <row r="1821" spans="1:37" x14ac:dyDescent="0.25">
      <c r="A1821" s="97"/>
      <c r="B1821" s="26" t="str">
        <f t="shared" si="308"/>
        <v/>
      </c>
      <c r="C1821" s="97"/>
      <c r="D1821" s="123"/>
      <c r="E1821" s="124"/>
      <c r="F1821" s="125"/>
      <c r="G1821" s="97"/>
      <c r="H1821" s="24" t="str">
        <f>IF($E1821="", "", IFERROR(ROUND($E1821*INDEX('Intro &amp; Setup'!$BY$8:$BY$9, MATCH($E$8, 'Intro &amp; Setup'!$BX$8:$BX$9, 0)), 2), ""))</f>
        <v/>
      </c>
      <c r="I1821" s="18" t="str">
        <f>IF(OR($E1821="", $F1821=""), "", IF($E$8='Intro &amp; Setup'!$BX$9, $F1821/$E1821, IF($H$8='Intro &amp; Setup'!$BX$9, $F1821/$H1821, "")))</f>
        <v/>
      </c>
      <c r="J1821" s="21" t="str">
        <f>IF(OR($E1821="", $F1821=""), "", IF($E$8='Intro &amp; Setup'!$BX$8, $F1821/$E1821, IF($H$8='Intro &amp; Setup'!$BX$8, $F1821/$H1821, "")))</f>
        <v/>
      </c>
      <c r="K1821" s="97"/>
      <c r="L1821" s="42" t="str">
        <f t="array" ref="L1821">IF($W1821="", "", IFERROR(INDEX('Standard Runs'!$D$11:$D$65, MATCH(1, ('Standard Runs'!$F$11:$F$65&lt;=E1821)*('Standard Runs'!$G$11:$G$65&gt;=E1821), 0)), ""))</f>
        <v/>
      </c>
      <c r="M1821" s="45" t="str">
        <f t="shared" si="309"/>
        <v/>
      </c>
      <c r="N1821" s="97"/>
      <c r="O1821" s="52" t="str">
        <f t="shared" si="310"/>
        <v/>
      </c>
      <c r="P1821" s="53" t="str">
        <f>IF(OR($L1821="", $M1821=""), "", COUNTIFS($L$11:$L$2510, $L1821, $M$11:$M$2510, "&lt;"&amp;$M1821)+1+COUNTIFS($L$11:$L1821, $L1821, $M$11:$M1821, $M1821)-1)</f>
        <v/>
      </c>
      <c r="Q1821" s="97"/>
      <c r="R1821" s="57" t="str">
        <f t="array" ref="R1821">IF(OR($L1821="", $M1821=""), "", MIN(IF($L$11:$L$2510=$L1821, $M$11:$M$2510)))</f>
        <v/>
      </c>
      <c r="S1821" s="18" t="str">
        <f t="array" ref="S1821">IF(OR($L1821="", $M1821=""), "", AVERAGEIF($L$11:$L$2510, $L1821, $M$11:$M$2510))</f>
        <v/>
      </c>
      <c r="T1821" s="21" t="str">
        <f t="array" ref="T1821">IF(OR($L1821="", $M1821=""), "", MAX(IF($L$11:$L$2510=$L1821, $M$11:$M$2510)))</f>
        <v/>
      </c>
      <c r="U1821" s="97"/>
      <c r="W1821" s="26" t="str">
        <f t="shared" si="311"/>
        <v/>
      </c>
      <c r="X1821" s="26" t="str">
        <f t="shared" si="312"/>
        <v/>
      </c>
      <c r="Z1821" s="48" t="str">
        <f>IFERROR(INDEX('Standard Runs'!$E$11:$E$65, MATCH($L1821, 'Standard Runs'!$D$11:$D$65, 0)), "")</f>
        <v/>
      </c>
      <c r="AB1821" s="26" t="str">
        <f t="shared" si="313"/>
        <v/>
      </c>
      <c r="AC1821" s="26" t="str">
        <f t="shared" si="314"/>
        <v/>
      </c>
      <c r="AE1821" s="26" t="str">
        <f t="shared" si="315"/>
        <v/>
      </c>
      <c r="AG1821" s="26" t="str">
        <f>IF($D1821="", "", COUNTIF($D$11:$D$2510, "&gt;"&amp;$D1821)+1+COUNTIF($D$11:$D1821, $D1821)-1)</f>
        <v/>
      </c>
      <c r="AH1821" s="92" t="str">
        <f t="shared" si="316"/>
        <v/>
      </c>
      <c r="AJ1821" s="26" t="str">
        <f t="shared" si="317"/>
        <v/>
      </c>
      <c r="AK1821" s="26" t="str">
        <f t="shared" si="318"/>
        <v/>
      </c>
    </row>
    <row r="1822" spans="1:37" x14ac:dyDescent="0.25">
      <c r="A1822" s="97"/>
      <c r="B1822" s="26" t="str">
        <f t="shared" si="308"/>
        <v/>
      </c>
      <c r="C1822" s="97"/>
      <c r="D1822" s="123"/>
      <c r="E1822" s="124"/>
      <c r="F1822" s="125"/>
      <c r="G1822" s="97"/>
      <c r="H1822" s="24" t="str">
        <f>IF($E1822="", "", IFERROR(ROUND($E1822*INDEX('Intro &amp; Setup'!$BY$8:$BY$9, MATCH($E$8, 'Intro &amp; Setup'!$BX$8:$BX$9, 0)), 2), ""))</f>
        <v/>
      </c>
      <c r="I1822" s="18" t="str">
        <f>IF(OR($E1822="", $F1822=""), "", IF($E$8='Intro &amp; Setup'!$BX$9, $F1822/$E1822, IF($H$8='Intro &amp; Setup'!$BX$9, $F1822/$H1822, "")))</f>
        <v/>
      </c>
      <c r="J1822" s="21" t="str">
        <f>IF(OR($E1822="", $F1822=""), "", IF($E$8='Intro &amp; Setup'!$BX$8, $F1822/$E1822, IF($H$8='Intro &amp; Setup'!$BX$8, $F1822/$H1822, "")))</f>
        <v/>
      </c>
      <c r="K1822" s="97"/>
      <c r="L1822" s="42" t="str">
        <f t="array" ref="L1822">IF($W1822="", "", IFERROR(INDEX('Standard Runs'!$D$11:$D$65, MATCH(1, ('Standard Runs'!$F$11:$F$65&lt;=E1822)*('Standard Runs'!$G$11:$G$65&gt;=E1822), 0)), ""))</f>
        <v/>
      </c>
      <c r="M1822" s="45" t="str">
        <f t="shared" si="309"/>
        <v/>
      </c>
      <c r="N1822" s="97"/>
      <c r="O1822" s="52" t="str">
        <f t="shared" si="310"/>
        <v/>
      </c>
      <c r="P1822" s="53" t="str">
        <f>IF(OR($L1822="", $M1822=""), "", COUNTIFS($L$11:$L$2510, $L1822, $M$11:$M$2510, "&lt;"&amp;$M1822)+1+COUNTIFS($L$11:$L1822, $L1822, $M$11:$M1822, $M1822)-1)</f>
        <v/>
      </c>
      <c r="Q1822" s="97"/>
      <c r="R1822" s="57" t="str">
        <f t="array" ref="R1822">IF(OR($L1822="", $M1822=""), "", MIN(IF($L$11:$L$2510=$L1822, $M$11:$M$2510)))</f>
        <v/>
      </c>
      <c r="S1822" s="18" t="str">
        <f t="array" ref="S1822">IF(OR($L1822="", $M1822=""), "", AVERAGEIF($L$11:$L$2510, $L1822, $M$11:$M$2510))</f>
        <v/>
      </c>
      <c r="T1822" s="21" t="str">
        <f t="array" ref="T1822">IF(OR($L1822="", $M1822=""), "", MAX(IF($L$11:$L$2510=$L1822, $M$11:$M$2510)))</f>
        <v/>
      </c>
      <c r="U1822" s="97"/>
      <c r="W1822" s="26" t="str">
        <f t="shared" si="311"/>
        <v/>
      </c>
      <c r="X1822" s="26" t="str">
        <f t="shared" si="312"/>
        <v/>
      </c>
      <c r="Z1822" s="48" t="str">
        <f>IFERROR(INDEX('Standard Runs'!$E$11:$E$65, MATCH($L1822, 'Standard Runs'!$D$11:$D$65, 0)), "")</f>
        <v/>
      </c>
      <c r="AB1822" s="26" t="str">
        <f t="shared" si="313"/>
        <v/>
      </c>
      <c r="AC1822" s="26" t="str">
        <f t="shared" si="314"/>
        <v/>
      </c>
      <c r="AE1822" s="26" t="str">
        <f t="shared" si="315"/>
        <v/>
      </c>
      <c r="AG1822" s="26" t="str">
        <f>IF($D1822="", "", COUNTIF($D$11:$D$2510, "&gt;"&amp;$D1822)+1+COUNTIF($D$11:$D1822, $D1822)-1)</f>
        <v/>
      </c>
      <c r="AH1822" s="92" t="str">
        <f t="shared" si="316"/>
        <v/>
      </c>
      <c r="AJ1822" s="26" t="str">
        <f t="shared" si="317"/>
        <v/>
      </c>
      <c r="AK1822" s="26" t="str">
        <f t="shared" si="318"/>
        <v/>
      </c>
    </row>
    <row r="1823" spans="1:37" x14ac:dyDescent="0.25">
      <c r="A1823" s="97"/>
      <c r="B1823" s="26" t="str">
        <f t="shared" si="308"/>
        <v/>
      </c>
      <c r="C1823" s="97"/>
      <c r="D1823" s="123"/>
      <c r="E1823" s="124"/>
      <c r="F1823" s="125"/>
      <c r="G1823" s="97"/>
      <c r="H1823" s="24" t="str">
        <f>IF($E1823="", "", IFERROR(ROUND($E1823*INDEX('Intro &amp; Setup'!$BY$8:$BY$9, MATCH($E$8, 'Intro &amp; Setup'!$BX$8:$BX$9, 0)), 2), ""))</f>
        <v/>
      </c>
      <c r="I1823" s="18" t="str">
        <f>IF(OR($E1823="", $F1823=""), "", IF($E$8='Intro &amp; Setup'!$BX$9, $F1823/$E1823, IF($H$8='Intro &amp; Setup'!$BX$9, $F1823/$H1823, "")))</f>
        <v/>
      </c>
      <c r="J1823" s="21" t="str">
        <f>IF(OR($E1823="", $F1823=""), "", IF($E$8='Intro &amp; Setup'!$BX$8, $F1823/$E1823, IF($H$8='Intro &amp; Setup'!$BX$8, $F1823/$H1823, "")))</f>
        <v/>
      </c>
      <c r="K1823" s="97"/>
      <c r="L1823" s="42" t="str">
        <f t="array" ref="L1823">IF($W1823="", "", IFERROR(INDEX('Standard Runs'!$D$11:$D$65, MATCH(1, ('Standard Runs'!$F$11:$F$65&lt;=E1823)*('Standard Runs'!$G$11:$G$65&gt;=E1823), 0)), ""))</f>
        <v/>
      </c>
      <c r="M1823" s="45" t="str">
        <f t="shared" si="309"/>
        <v/>
      </c>
      <c r="N1823" s="97"/>
      <c r="O1823" s="52" t="str">
        <f t="shared" si="310"/>
        <v/>
      </c>
      <c r="P1823" s="53" t="str">
        <f>IF(OR($L1823="", $M1823=""), "", COUNTIFS($L$11:$L$2510, $L1823, $M$11:$M$2510, "&lt;"&amp;$M1823)+1+COUNTIFS($L$11:$L1823, $L1823, $M$11:$M1823, $M1823)-1)</f>
        <v/>
      </c>
      <c r="Q1823" s="97"/>
      <c r="R1823" s="57" t="str">
        <f t="array" ref="R1823">IF(OR($L1823="", $M1823=""), "", MIN(IF($L$11:$L$2510=$L1823, $M$11:$M$2510)))</f>
        <v/>
      </c>
      <c r="S1823" s="18" t="str">
        <f t="array" ref="S1823">IF(OR($L1823="", $M1823=""), "", AVERAGEIF($L$11:$L$2510, $L1823, $M$11:$M$2510))</f>
        <v/>
      </c>
      <c r="T1823" s="21" t="str">
        <f t="array" ref="T1823">IF(OR($L1823="", $M1823=""), "", MAX(IF($L$11:$L$2510=$L1823, $M$11:$M$2510)))</f>
        <v/>
      </c>
      <c r="U1823" s="97"/>
      <c r="W1823" s="26" t="str">
        <f t="shared" si="311"/>
        <v/>
      </c>
      <c r="X1823" s="26" t="str">
        <f t="shared" si="312"/>
        <v/>
      </c>
      <c r="Z1823" s="48" t="str">
        <f>IFERROR(INDEX('Standard Runs'!$E$11:$E$65, MATCH($L1823, 'Standard Runs'!$D$11:$D$65, 0)), "")</f>
        <v/>
      </c>
      <c r="AB1823" s="26" t="str">
        <f t="shared" si="313"/>
        <v/>
      </c>
      <c r="AC1823" s="26" t="str">
        <f t="shared" si="314"/>
        <v/>
      </c>
      <c r="AE1823" s="26" t="str">
        <f t="shared" si="315"/>
        <v/>
      </c>
      <c r="AG1823" s="26" t="str">
        <f>IF($D1823="", "", COUNTIF($D$11:$D$2510, "&gt;"&amp;$D1823)+1+COUNTIF($D$11:$D1823, $D1823)-1)</f>
        <v/>
      </c>
      <c r="AH1823" s="92" t="str">
        <f t="shared" si="316"/>
        <v/>
      </c>
      <c r="AJ1823" s="26" t="str">
        <f t="shared" si="317"/>
        <v/>
      </c>
      <c r="AK1823" s="26" t="str">
        <f t="shared" si="318"/>
        <v/>
      </c>
    </row>
    <row r="1824" spans="1:37" x14ac:dyDescent="0.25">
      <c r="A1824" s="97"/>
      <c r="B1824" s="26" t="str">
        <f t="shared" si="308"/>
        <v/>
      </c>
      <c r="C1824" s="97"/>
      <c r="D1824" s="123"/>
      <c r="E1824" s="124"/>
      <c r="F1824" s="125"/>
      <c r="G1824" s="97"/>
      <c r="H1824" s="24" t="str">
        <f>IF($E1824="", "", IFERROR(ROUND($E1824*INDEX('Intro &amp; Setup'!$BY$8:$BY$9, MATCH($E$8, 'Intro &amp; Setup'!$BX$8:$BX$9, 0)), 2), ""))</f>
        <v/>
      </c>
      <c r="I1824" s="18" t="str">
        <f>IF(OR($E1824="", $F1824=""), "", IF($E$8='Intro &amp; Setup'!$BX$9, $F1824/$E1824, IF($H$8='Intro &amp; Setup'!$BX$9, $F1824/$H1824, "")))</f>
        <v/>
      </c>
      <c r="J1824" s="21" t="str">
        <f>IF(OR($E1824="", $F1824=""), "", IF($E$8='Intro &amp; Setup'!$BX$8, $F1824/$E1824, IF($H$8='Intro &amp; Setup'!$BX$8, $F1824/$H1824, "")))</f>
        <v/>
      </c>
      <c r="K1824" s="97"/>
      <c r="L1824" s="42" t="str">
        <f t="array" ref="L1824">IF($W1824="", "", IFERROR(INDEX('Standard Runs'!$D$11:$D$65, MATCH(1, ('Standard Runs'!$F$11:$F$65&lt;=E1824)*('Standard Runs'!$G$11:$G$65&gt;=E1824), 0)), ""))</f>
        <v/>
      </c>
      <c r="M1824" s="45" t="str">
        <f t="shared" si="309"/>
        <v/>
      </c>
      <c r="N1824" s="97"/>
      <c r="O1824" s="52" t="str">
        <f t="shared" si="310"/>
        <v/>
      </c>
      <c r="P1824" s="53" t="str">
        <f>IF(OR($L1824="", $M1824=""), "", COUNTIFS($L$11:$L$2510, $L1824, $M$11:$M$2510, "&lt;"&amp;$M1824)+1+COUNTIFS($L$11:$L1824, $L1824, $M$11:$M1824, $M1824)-1)</f>
        <v/>
      </c>
      <c r="Q1824" s="97"/>
      <c r="R1824" s="57" t="str">
        <f t="array" ref="R1824">IF(OR($L1824="", $M1824=""), "", MIN(IF($L$11:$L$2510=$L1824, $M$11:$M$2510)))</f>
        <v/>
      </c>
      <c r="S1824" s="18" t="str">
        <f t="array" ref="S1824">IF(OR($L1824="", $M1824=""), "", AVERAGEIF($L$11:$L$2510, $L1824, $M$11:$M$2510))</f>
        <v/>
      </c>
      <c r="T1824" s="21" t="str">
        <f t="array" ref="T1824">IF(OR($L1824="", $M1824=""), "", MAX(IF($L$11:$L$2510=$L1824, $M$11:$M$2510)))</f>
        <v/>
      </c>
      <c r="U1824" s="97"/>
      <c r="W1824" s="26" t="str">
        <f t="shared" si="311"/>
        <v/>
      </c>
      <c r="X1824" s="26" t="str">
        <f t="shared" si="312"/>
        <v/>
      </c>
      <c r="Z1824" s="48" t="str">
        <f>IFERROR(INDEX('Standard Runs'!$E$11:$E$65, MATCH($L1824, 'Standard Runs'!$D$11:$D$65, 0)), "")</f>
        <v/>
      </c>
      <c r="AB1824" s="26" t="str">
        <f t="shared" si="313"/>
        <v/>
      </c>
      <c r="AC1824" s="26" t="str">
        <f t="shared" si="314"/>
        <v/>
      </c>
      <c r="AE1824" s="26" t="str">
        <f t="shared" si="315"/>
        <v/>
      </c>
      <c r="AG1824" s="26" t="str">
        <f>IF($D1824="", "", COUNTIF($D$11:$D$2510, "&gt;"&amp;$D1824)+1+COUNTIF($D$11:$D1824, $D1824)-1)</f>
        <v/>
      </c>
      <c r="AH1824" s="92" t="str">
        <f t="shared" si="316"/>
        <v/>
      </c>
      <c r="AJ1824" s="26" t="str">
        <f t="shared" si="317"/>
        <v/>
      </c>
      <c r="AK1824" s="26" t="str">
        <f t="shared" si="318"/>
        <v/>
      </c>
    </row>
    <row r="1825" spans="1:37" x14ac:dyDescent="0.25">
      <c r="A1825" s="97"/>
      <c r="B1825" s="26" t="str">
        <f t="shared" si="308"/>
        <v/>
      </c>
      <c r="C1825" s="97"/>
      <c r="D1825" s="123"/>
      <c r="E1825" s="124"/>
      <c r="F1825" s="125"/>
      <c r="G1825" s="97"/>
      <c r="H1825" s="24" t="str">
        <f>IF($E1825="", "", IFERROR(ROUND($E1825*INDEX('Intro &amp; Setup'!$BY$8:$BY$9, MATCH($E$8, 'Intro &amp; Setup'!$BX$8:$BX$9, 0)), 2), ""))</f>
        <v/>
      </c>
      <c r="I1825" s="18" t="str">
        <f>IF(OR($E1825="", $F1825=""), "", IF($E$8='Intro &amp; Setup'!$BX$9, $F1825/$E1825, IF($H$8='Intro &amp; Setup'!$BX$9, $F1825/$H1825, "")))</f>
        <v/>
      </c>
      <c r="J1825" s="21" t="str">
        <f>IF(OR($E1825="", $F1825=""), "", IF($E$8='Intro &amp; Setup'!$BX$8, $F1825/$E1825, IF($H$8='Intro &amp; Setup'!$BX$8, $F1825/$H1825, "")))</f>
        <v/>
      </c>
      <c r="K1825" s="97"/>
      <c r="L1825" s="42" t="str">
        <f t="array" ref="L1825">IF($W1825="", "", IFERROR(INDEX('Standard Runs'!$D$11:$D$65, MATCH(1, ('Standard Runs'!$F$11:$F$65&lt;=E1825)*('Standard Runs'!$G$11:$G$65&gt;=E1825), 0)), ""))</f>
        <v/>
      </c>
      <c r="M1825" s="45" t="str">
        <f t="shared" si="309"/>
        <v/>
      </c>
      <c r="N1825" s="97"/>
      <c r="O1825" s="52" t="str">
        <f t="shared" si="310"/>
        <v/>
      </c>
      <c r="P1825" s="53" t="str">
        <f>IF(OR($L1825="", $M1825=""), "", COUNTIFS($L$11:$L$2510, $L1825, $M$11:$M$2510, "&lt;"&amp;$M1825)+1+COUNTIFS($L$11:$L1825, $L1825, $M$11:$M1825, $M1825)-1)</f>
        <v/>
      </c>
      <c r="Q1825" s="97"/>
      <c r="R1825" s="57" t="str">
        <f t="array" ref="R1825">IF(OR($L1825="", $M1825=""), "", MIN(IF($L$11:$L$2510=$L1825, $M$11:$M$2510)))</f>
        <v/>
      </c>
      <c r="S1825" s="18" t="str">
        <f t="array" ref="S1825">IF(OR($L1825="", $M1825=""), "", AVERAGEIF($L$11:$L$2510, $L1825, $M$11:$M$2510))</f>
        <v/>
      </c>
      <c r="T1825" s="21" t="str">
        <f t="array" ref="T1825">IF(OR($L1825="", $M1825=""), "", MAX(IF($L$11:$L$2510=$L1825, $M$11:$M$2510)))</f>
        <v/>
      </c>
      <c r="U1825" s="97"/>
      <c r="W1825" s="26" t="str">
        <f t="shared" si="311"/>
        <v/>
      </c>
      <c r="X1825" s="26" t="str">
        <f t="shared" si="312"/>
        <v/>
      </c>
      <c r="Z1825" s="48" t="str">
        <f>IFERROR(INDEX('Standard Runs'!$E$11:$E$65, MATCH($L1825, 'Standard Runs'!$D$11:$D$65, 0)), "")</f>
        <v/>
      </c>
      <c r="AB1825" s="26" t="str">
        <f t="shared" si="313"/>
        <v/>
      </c>
      <c r="AC1825" s="26" t="str">
        <f t="shared" si="314"/>
        <v/>
      </c>
      <c r="AE1825" s="26" t="str">
        <f t="shared" si="315"/>
        <v/>
      </c>
      <c r="AG1825" s="26" t="str">
        <f>IF($D1825="", "", COUNTIF($D$11:$D$2510, "&gt;"&amp;$D1825)+1+COUNTIF($D$11:$D1825, $D1825)-1)</f>
        <v/>
      </c>
      <c r="AH1825" s="92" t="str">
        <f t="shared" si="316"/>
        <v/>
      </c>
      <c r="AJ1825" s="26" t="str">
        <f t="shared" si="317"/>
        <v/>
      </c>
      <c r="AK1825" s="26" t="str">
        <f t="shared" si="318"/>
        <v/>
      </c>
    </row>
    <row r="1826" spans="1:37" x14ac:dyDescent="0.25">
      <c r="A1826" s="97"/>
      <c r="B1826" s="26" t="str">
        <f t="shared" si="308"/>
        <v/>
      </c>
      <c r="C1826" s="97"/>
      <c r="D1826" s="123"/>
      <c r="E1826" s="124"/>
      <c r="F1826" s="125"/>
      <c r="G1826" s="97"/>
      <c r="H1826" s="24" t="str">
        <f>IF($E1826="", "", IFERROR(ROUND($E1826*INDEX('Intro &amp; Setup'!$BY$8:$BY$9, MATCH($E$8, 'Intro &amp; Setup'!$BX$8:$BX$9, 0)), 2), ""))</f>
        <v/>
      </c>
      <c r="I1826" s="18" t="str">
        <f>IF(OR($E1826="", $F1826=""), "", IF($E$8='Intro &amp; Setup'!$BX$9, $F1826/$E1826, IF($H$8='Intro &amp; Setup'!$BX$9, $F1826/$H1826, "")))</f>
        <v/>
      </c>
      <c r="J1826" s="21" t="str">
        <f>IF(OR($E1826="", $F1826=""), "", IF($E$8='Intro &amp; Setup'!$BX$8, $F1826/$E1826, IF($H$8='Intro &amp; Setup'!$BX$8, $F1826/$H1826, "")))</f>
        <v/>
      </c>
      <c r="K1826" s="97"/>
      <c r="L1826" s="42" t="str">
        <f t="array" ref="L1826">IF($W1826="", "", IFERROR(INDEX('Standard Runs'!$D$11:$D$65, MATCH(1, ('Standard Runs'!$F$11:$F$65&lt;=E1826)*('Standard Runs'!$G$11:$G$65&gt;=E1826), 0)), ""))</f>
        <v/>
      </c>
      <c r="M1826" s="45" t="str">
        <f t="shared" si="309"/>
        <v/>
      </c>
      <c r="N1826" s="97"/>
      <c r="O1826" s="52" t="str">
        <f t="shared" si="310"/>
        <v/>
      </c>
      <c r="P1826" s="53" t="str">
        <f>IF(OR($L1826="", $M1826=""), "", COUNTIFS($L$11:$L$2510, $L1826, $M$11:$M$2510, "&lt;"&amp;$M1826)+1+COUNTIFS($L$11:$L1826, $L1826, $M$11:$M1826, $M1826)-1)</f>
        <v/>
      </c>
      <c r="Q1826" s="97"/>
      <c r="R1826" s="57" t="str">
        <f t="array" ref="R1826">IF(OR($L1826="", $M1826=""), "", MIN(IF($L$11:$L$2510=$L1826, $M$11:$M$2510)))</f>
        <v/>
      </c>
      <c r="S1826" s="18" t="str">
        <f t="array" ref="S1826">IF(OR($L1826="", $M1826=""), "", AVERAGEIF($L$11:$L$2510, $L1826, $M$11:$M$2510))</f>
        <v/>
      </c>
      <c r="T1826" s="21" t="str">
        <f t="array" ref="T1826">IF(OR($L1826="", $M1826=""), "", MAX(IF($L$11:$L$2510=$L1826, $M$11:$M$2510)))</f>
        <v/>
      </c>
      <c r="U1826" s="97"/>
      <c r="W1826" s="26" t="str">
        <f t="shared" si="311"/>
        <v/>
      </c>
      <c r="X1826" s="26" t="str">
        <f t="shared" si="312"/>
        <v/>
      </c>
      <c r="Z1826" s="48" t="str">
        <f>IFERROR(INDEX('Standard Runs'!$E$11:$E$65, MATCH($L1826, 'Standard Runs'!$D$11:$D$65, 0)), "")</f>
        <v/>
      </c>
      <c r="AB1826" s="26" t="str">
        <f t="shared" si="313"/>
        <v/>
      </c>
      <c r="AC1826" s="26" t="str">
        <f t="shared" si="314"/>
        <v/>
      </c>
      <c r="AE1826" s="26" t="str">
        <f t="shared" si="315"/>
        <v/>
      </c>
      <c r="AG1826" s="26" t="str">
        <f>IF($D1826="", "", COUNTIF($D$11:$D$2510, "&gt;"&amp;$D1826)+1+COUNTIF($D$11:$D1826, $D1826)-1)</f>
        <v/>
      </c>
      <c r="AH1826" s="92" t="str">
        <f t="shared" si="316"/>
        <v/>
      </c>
      <c r="AJ1826" s="26" t="str">
        <f t="shared" si="317"/>
        <v/>
      </c>
      <c r="AK1826" s="26" t="str">
        <f t="shared" si="318"/>
        <v/>
      </c>
    </row>
    <row r="1827" spans="1:37" x14ac:dyDescent="0.25">
      <c r="A1827" s="97"/>
      <c r="B1827" s="26" t="str">
        <f t="shared" si="308"/>
        <v/>
      </c>
      <c r="C1827" s="97"/>
      <c r="D1827" s="123"/>
      <c r="E1827" s="124"/>
      <c r="F1827" s="125"/>
      <c r="G1827" s="97"/>
      <c r="H1827" s="24" t="str">
        <f>IF($E1827="", "", IFERROR(ROUND($E1827*INDEX('Intro &amp; Setup'!$BY$8:$BY$9, MATCH($E$8, 'Intro &amp; Setup'!$BX$8:$BX$9, 0)), 2), ""))</f>
        <v/>
      </c>
      <c r="I1827" s="18" t="str">
        <f>IF(OR($E1827="", $F1827=""), "", IF($E$8='Intro &amp; Setup'!$BX$9, $F1827/$E1827, IF($H$8='Intro &amp; Setup'!$BX$9, $F1827/$H1827, "")))</f>
        <v/>
      </c>
      <c r="J1827" s="21" t="str">
        <f>IF(OR($E1827="", $F1827=""), "", IF($E$8='Intro &amp; Setup'!$BX$8, $F1827/$E1827, IF($H$8='Intro &amp; Setup'!$BX$8, $F1827/$H1827, "")))</f>
        <v/>
      </c>
      <c r="K1827" s="97"/>
      <c r="L1827" s="42" t="str">
        <f t="array" ref="L1827">IF($W1827="", "", IFERROR(INDEX('Standard Runs'!$D$11:$D$65, MATCH(1, ('Standard Runs'!$F$11:$F$65&lt;=E1827)*('Standard Runs'!$G$11:$G$65&gt;=E1827), 0)), ""))</f>
        <v/>
      </c>
      <c r="M1827" s="45" t="str">
        <f t="shared" si="309"/>
        <v/>
      </c>
      <c r="N1827" s="97"/>
      <c r="O1827" s="52" t="str">
        <f t="shared" si="310"/>
        <v/>
      </c>
      <c r="P1827" s="53" t="str">
        <f>IF(OR($L1827="", $M1827=""), "", COUNTIFS($L$11:$L$2510, $L1827, $M$11:$M$2510, "&lt;"&amp;$M1827)+1+COUNTIFS($L$11:$L1827, $L1827, $M$11:$M1827, $M1827)-1)</f>
        <v/>
      </c>
      <c r="Q1827" s="97"/>
      <c r="R1827" s="57" t="str">
        <f t="array" ref="R1827">IF(OR($L1827="", $M1827=""), "", MIN(IF($L$11:$L$2510=$L1827, $M$11:$M$2510)))</f>
        <v/>
      </c>
      <c r="S1827" s="18" t="str">
        <f t="array" ref="S1827">IF(OR($L1827="", $M1827=""), "", AVERAGEIF($L$11:$L$2510, $L1827, $M$11:$M$2510))</f>
        <v/>
      </c>
      <c r="T1827" s="21" t="str">
        <f t="array" ref="T1827">IF(OR($L1827="", $M1827=""), "", MAX(IF($L$11:$L$2510=$L1827, $M$11:$M$2510)))</f>
        <v/>
      </c>
      <c r="U1827" s="97"/>
      <c r="W1827" s="26" t="str">
        <f t="shared" si="311"/>
        <v/>
      </c>
      <c r="X1827" s="26" t="str">
        <f t="shared" si="312"/>
        <v/>
      </c>
      <c r="Z1827" s="48" t="str">
        <f>IFERROR(INDEX('Standard Runs'!$E$11:$E$65, MATCH($L1827, 'Standard Runs'!$D$11:$D$65, 0)), "")</f>
        <v/>
      </c>
      <c r="AB1827" s="26" t="str">
        <f t="shared" si="313"/>
        <v/>
      </c>
      <c r="AC1827" s="26" t="str">
        <f t="shared" si="314"/>
        <v/>
      </c>
      <c r="AE1827" s="26" t="str">
        <f t="shared" si="315"/>
        <v/>
      </c>
      <c r="AG1827" s="26" t="str">
        <f>IF($D1827="", "", COUNTIF($D$11:$D$2510, "&gt;"&amp;$D1827)+1+COUNTIF($D$11:$D1827, $D1827)-1)</f>
        <v/>
      </c>
      <c r="AH1827" s="92" t="str">
        <f t="shared" si="316"/>
        <v/>
      </c>
      <c r="AJ1827" s="26" t="str">
        <f t="shared" si="317"/>
        <v/>
      </c>
      <c r="AK1827" s="26" t="str">
        <f t="shared" si="318"/>
        <v/>
      </c>
    </row>
    <row r="1828" spans="1:37" x14ac:dyDescent="0.25">
      <c r="A1828" s="97"/>
      <c r="B1828" s="26" t="str">
        <f t="shared" si="308"/>
        <v/>
      </c>
      <c r="C1828" s="97"/>
      <c r="D1828" s="123"/>
      <c r="E1828" s="124"/>
      <c r="F1828" s="125"/>
      <c r="G1828" s="97"/>
      <c r="H1828" s="24" t="str">
        <f>IF($E1828="", "", IFERROR(ROUND($E1828*INDEX('Intro &amp; Setup'!$BY$8:$BY$9, MATCH($E$8, 'Intro &amp; Setup'!$BX$8:$BX$9, 0)), 2), ""))</f>
        <v/>
      </c>
      <c r="I1828" s="18" t="str">
        <f>IF(OR($E1828="", $F1828=""), "", IF($E$8='Intro &amp; Setup'!$BX$9, $F1828/$E1828, IF($H$8='Intro &amp; Setup'!$BX$9, $F1828/$H1828, "")))</f>
        <v/>
      </c>
      <c r="J1828" s="21" t="str">
        <f>IF(OR($E1828="", $F1828=""), "", IF($E$8='Intro &amp; Setup'!$BX$8, $F1828/$E1828, IF($H$8='Intro &amp; Setup'!$BX$8, $F1828/$H1828, "")))</f>
        <v/>
      </c>
      <c r="K1828" s="97"/>
      <c r="L1828" s="42" t="str">
        <f t="array" ref="L1828">IF($W1828="", "", IFERROR(INDEX('Standard Runs'!$D$11:$D$65, MATCH(1, ('Standard Runs'!$F$11:$F$65&lt;=E1828)*('Standard Runs'!$G$11:$G$65&gt;=E1828), 0)), ""))</f>
        <v/>
      </c>
      <c r="M1828" s="45" t="str">
        <f t="shared" si="309"/>
        <v/>
      </c>
      <c r="N1828" s="97"/>
      <c r="O1828" s="52" t="str">
        <f t="shared" si="310"/>
        <v/>
      </c>
      <c r="P1828" s="53" t="str">
        <f>IF(OR($L1828="", $M1828=""), "", COUNTIFS($L$11:$L$2510, $L1828, $M$11:$M$2510, "&lt;"&amp;$M1828)+1+COUNTIFS($L$11:$L1828, $L1828, $M$11:$M1828, $M1828)-1)</f>
        <v/>
      </c>
      <c r="Q1828" s="97"/>
      <c r="R1828" s="57" t="str">
        <f t="array" ref="R1828">IF(OR($L1828="", $M1828=""), "", MIN(IF($L$11:$L$2510=$L1828, $M$11:$M$2510)))</f>
        <v/>
      </c>
      <c r="S1828" s="18" t="str">
        <f t="array" ref="S1828">IF(OR($L1828="", $M1828=""), "", AVERAGEIF($L$11:$L$2510, $L1828, $M$11:$M$2510))</f>
        <v/>
      </c>
      <c r="T1828" s="21" t="str">
        <f t="array" ref="T1828">IF(OR($L1828="", $M1828=""), "", MAX(IF($L$11:$L$2510=$L1828, $M$11:$M$2510)))</f>
        <v/>
      </c>
      <c r="U1828" s="97"/>
      <c r="W1828" s="26" t="str">
        <f t="shared" si="311"/>
        <v/>
      </c>
      <c r="X1828" s="26" t="str">
        <f t="shared" si="312"/>
        <v/>
      </c>
      <c r="Z1828" s="48" t="str">
        <f>IFERROR(INDEX('Standard Runs'!$E$11:$E$65, MATCH($L1828, 'Standard Runs'!$D$11:$D$65, 0)), "")</f>
        <v/>
      </c>
      <c r="AB1828" s="26" t="str">
        <f t="shared" si="313"/>
        <v/>
      </c>
      <c r="AC1828" s="26" t="str">
        <f t="shared" si="314"/>
        <v/>
      </c>
      <c r="AE1828" s="26" t="str">
        <f t="shared" si="315"/>
        <v/>
      </c>
      <c r="AG1828" s="26" t="str">
        <f>IF($D1828="", "", COUNTIF($D$11:$D$2510, "&gt;"&amp;$D1828)+1+COUNTIF($D$11:$D1828, $D1828)-1)</f>
        <v/>
      </c>
      <c r="AH1828" s="92" t="str">
        <f t="shared" si="316"/>
        <v/>
      </c>
      <c r="AJ1828" s="26" t="str">
        <f t="shared" si="317"/>
        <v/>
      </c>
      <c r="AK1828" s="26" t="str">
        <f t="shared" si="318"/>
        <v/>
      </c>
    </row>
    <row r="1829" spans="1:37" x14ac:dyDescent="0.25">
      <c r="A1829" s="97"/>
      <c r="B1829" s="26" t="str">
        <f t="shared" si="308"/>
        <v/>
      </c>
      <c r="C1829" s="97"/>
      <c r="D1829" s="123"/>
      <c r="E1829" s="124"/>
      <c r="F1829" s="125"/>
      <c r="G1829" s="97"/>
      <c r="H1829" s="24" t="str">
        <f>IF($E1829="", "", IFERROR(ROUND($E1829*INDEX('Intro &amp; Setup'!$BY$8:$BY$9, MATCH($E$8, 'Intro &amp; Setup'!$BX$8:$BX$9, 0)), 2), ""))</f>
        <v/>
      </c>
      <c r="I1829" s="18" t="str">
        <f>IF(OR($E1829="", $F1829=""), "", IF($E$8='Intro &amp; Setup'!$BX$9, $F1829/$E1829, IF($H$8='Intro &amp; Setup'!$BX$9, $F1829/$H1829, "")))</f>
        <v/>
      </c>
      <c r="J1829" s="21" t="str">
        <f>IF(OR($E1829="", $F1829=""), "", IF($E$8='Intro &amp; Setup'!$BX$8, $F1829/$E1829, IF($H$8='Intro &amp; Setup'!$BX$8, $F1829/$H1829, "")))</f>
        <v/>
      </c>
      <c r="K1829" s="97"/>
      <c r="L1829" s="42" t="str">
        <f t="array" ref="L1829">IF($W1829="", "", IFERROR(INDEX('Standard Runs'!$D$11:$D$65, MATCH(1, ('Standard Runs'!$F$11:$F$65&lt;=E1829)*('Standard Runs'!$G$11:$G$65&gt;=E1829), 0)), ""))</f>
        <v/>
      </c>
      <c r="M1829" s="45" t="str">
        <f t="shared" si="309"/>
        <v/>
      </c>
      <c r="N1829" s="97"/>
      <c r="O1829" s="52" t="str">
        <f t="shared" si="310"/>
        <v/>
      </c>
      <c r="P1829" s="53" t="str">
        <f>IF(OR($L1829="", $M1829=""), "", COUNTIFS($L$11:$L$2510, $L1829, $M$11:$M$2510, "&lt;"&amp;$M1829)+1+COUNTIFS($L$11:$L1829, $L1829, $M$11:$M1829, $M1829)-1)</f>
        <v/>
      </c>
      <c r="Q1829" s="97"/>
      <c r="R1829" s="57" t="str">
        <f t="array" ref="R1829">IF(OR($L1829="", $M1829=""), "", MIN(IF($L$11:$L$2510=$L1829, $M$11:$M$2510)))</f>
        <v/>
      </c>
      <c r="S1829" s="18" t="str">
        <f t="array" ref="S1829">IF(OR($L1829="", $M1829=""), "", AVERAGEIF($L$11:$L$2510, $L1829, $M$11:$M$2510))</f>
        <v/>
      </c>
      <c r="T1829" s="21" t="str">
        <f t="array" ref="T1829">IF(OR($L1829="", $M1829=""), "", MAX(IF($L$11:$L$2510=$L1829, $M$11:$M$2510)))</f>
        <v/>
      </c>
      <c r="U1829" s="97"/>
      <c r="W1829" s="26" t="str">
        <f t="shared" si="311"/>
        <v/>
      </c>
      <c r="X1829" s="26" t="str">
        <f t="shared" si="312"/>
        <v/>
      </c>
      <c r="Z1829" s="48" t="str">
        <f>IFERROR(INDEX('Standard Runs'!$E$11:$E$65, MATCH($L1829, 'Standard Runs'!$D$11:$D$65, 0)), "")</f>
        <v/>
      </c>
      <c r="AB1829" s="26" t="str">
        <f t="shared" si="313"/>
        <v/>
      </c>
      <c r="AC1829" s="26" t="str">
        <f t="shared" si="314"/>
        <v/>
      </c>
      <c r="AE1829" s="26" t="str">
        <f t="shared" si="315"/>
        <v/>
      </c>
      <c r="AG1829" s="26" t="str">
        <f>IF($D1829="", "", COUNTIF($D$11:$D$2510, "&gt;"&amp;$D1829)+1+COUNTIF($D$11:$D1829, $D1829)-1)</f>
        <v/>
      </c>
      <c r="AH1829" s="92" t="str">
        <f t="shared" si="316"/>
        <v/>
      </c>
      <c r="AJ1829" s="26" t="str">
        <f t="shared" si="317"/>
        <v/>
      </c>
      <c r="AK1829" s="26" t="str">
        <f t="shared" si="318"/>
        <v/>
      </c>
    </row>
    <row r="1830" spans="1:37" x14ac:dyDescent="0.25">
      <c r="A1830" s="97"/>
      <c r="B1830" s="26" t="str">
        <f t="shared" si="308"/>
        <v/>
      </c>
      <c r="C1830" s="97"/>
      <c r="D1830" s="123"/>
      <c r="E1830" s="124"/>
      <c r="F1830" s="125"/>
      <c r="G1830" s="97"/>
      <c r="H1830" s="24" t="str">
        <f>IF($E1830="", "", IFERROR(ROUND($E1830*INDEX('Intro &amp; Setup'!$BY$8:$BY$9, MATCH($E$8, 'Intro &amp; Setup'!$BX$8:$BX$9, 0)), 2), ""))</f>
        <v/>
      </c>
      <c r="I1830" s="18" t="str">
        <f>IF(OR($E1830="", $F1830=""), "", IF($E$8='Intro &amp; Setup'!$BX$9, $F1830/$E1830, IF($H$8='Intro &amp; Setup'!$BX$9, $F1830/$H1830, "")))</f>
        <v/>
      </c>
      <c r="J1830" s="21" t="str">
        <f>IF(OR($E1830="", $F1830=""), "", IF($E$8='Intro &amp; Setup'!$BX$8, $F1830/$E1830, IF($H$8='Intro &amp; Setup'!$BX$8, $F1830/$H1830, "")))</f>
        <v/>
      </c>
      <c r="K1830" s="97"/>
      <c r="L1830" s="42" t="str">
        <f t="array" ref="L1830">IF($W1830="", "", IFERROR(INDEX('Standard Runs'!$D$11:$D$65, MATCH(1, ('Standard Runs'!$F$11:$F$65&lt;=E1830)*('Standard Runs'!$G$11:$G$65&gt;=E1830), 0)), ""))</f>
        <v/>
      </c>
      <c r="M1830" s="45" t="str">
        <f t="shared" si="309"/>
        <v/>
      </c>
      <c r="N1830" s="97"/>
      <c r="O1830" s="52" t="str">
        <f t="shared" si="310"/>
        <v/>
      </c>
      <c r="P1830" s="53" t="str">
        <f>IF(OR($L1830="", $M1830=""), "", COUNTIFS($L$11:$L$2510, $L1830, $M$11:$M$2510, "&lt;"&amp;$M1830)+1+COUNTIFS($L$11:$L1830, $L1830, $M$11:$M1830, $M1830)-1)</f>
        <v/>
      </c>
      <c r="Q1830" s="97"/>
      <c r="R1830" s="57" t="str">
        <f t="array" ref="R1830">IF(OR($L1830="", $M1830=""), "", MIN(IF($L$11:$L$2510=$L1830, $M$11:$M$2510)))</f>
        <v/>
      </c>
      <c r="S1830" s="18" t="str">
        <f t="array" ref="S1830">IF(OR($L1830="", $M1830=""), "", AVERAGEIF($L$11:$L$2510, $L1830, $M$11:$M$2510))</f>
        <v/>
      </c>
      <c r="T1830" s="21" t="str">
        <f t="array" ref="T1830">IF(OR($L1830="", $M1830=""), "", MAX(IF($L$11:$L$2510=$L1830, $M$11:$M$2510)))</f>
        <v/>
      </c>
      <c r="U1830" s="97"/>
      <c r="W1830" s="26" t="str">
        <f t="shared" si="311"/>
        <v/>
      </c>
      <c r="X1830" s="26" t="str">
        <f t="shared" si="312"/>
        <v/>
      </c>
      <c r="Z1830" s="48" t="str">
        <f>IFERROR(INDEX('Standard Runs'!$E$11:$E$65, MATCH($L1830, 'Standard Runs'!$D$11:$D$65, 0)), "")</f>
        <v/>
      </c>
      <c r="AB1830" s="26" t="str">
        <f t="shared" si="313"/>
        <v/>
      </c>
      <c r="AC1830" s="26" t="str">
        <f t="shared" si="314"/>
        <v/>
      </c>
      <c r="AE1830" s="26" t="str">
        <f t="shared" si="315"/>
        <v/>
      </c>
      <c r="AG1830" s="26" t="str">
        <f>IF($D1830="", "", COUNTIF($D$11:$D$2510, "&gt;"&amp;$D1830)+1+COUNTIF($D$11:$D1830, $D1830)-1)</f>
        <v/>
      </c>
      <c r="AH1830" s="92" t="str">
        <f t="shared" si="316"/>
        <v/>
      </c>
      <c r="AJ1830" s="26" t="str">
        <f t="shared" si="317"/>
        <v/>
      </c>
      <c r="AK1830" s="26" t="str">
        <f t="shared" si="318"/>
        <v/>
      </c>
    </row>
    <row r="1831" spans="1:37" x14ac:dyDescent="0.25">
      <c r="A1831" s="97"/>
      <c r="B1831" s="26" t="str">
        <f t="shared" si="308"/>
        <v/>
      </c>
      <c r="C1831" s="97"/>
      <c r="D1831" s="123"/>
      <c r="E1831" s="124"/>
      <c r="F1831" s="125"/>
      <c r="G1831" s="97"/>
      <c r="H1831" s="24" t="str">
        <f>IF($E1831="", "", IFERROR(ROUND($E1831*INDEX('Intro &amp; Setup'!$BY$8:$BY$9, MATCH($E$8, 'Intro &amp; Setup'!$BX$8:$BX$9, 0)), 2), ""))</f>
        <v/>
      </c>
      <c r="I1831" s="18" t="str">
        <f>IF(OR($E1831="", $F1831=""), "", IF($E$8='Intro &amp; Setup'!$BX$9, $F1831/$E1831, IF($H$8='Intro &amp; Setup'!$BX$9, $F1831/$H1831, "")))</f>
        <v/>
      </c>
      <c r="J1831" s="21" t="str">
        <f>IF(OR($E1831="", $F1831=""), "", IF($E$8='Intro &amp; Setup'!$BX$8, $F1831/$E1831, IF($H$8='Intro &amp; Setup'!$BX$8, $F1831/$H1831, "")))</f>
        <v/>
      </c>
      <c r="K1831" s="97"/>
      <c r="L1831" s="42" t="str">
        <f t="array" ref="L1831">IF($W1831="", "", IFERROR(INDEX('Standard Runs'!$D$11:$D$65, MATCH(1, ('Standard Runs'!$F$11:$F$65&lt;=E1831)*('Standard Runs'!$G$11:$G$65&gt;=E1831), 0)), ""))</f>
        <v/>
      </c>
      <c r="M1831" s="45" t="str">
        <f t="shared" si="309"/>
        <v/>
      </c>
      <c r="N1831" s="97"/>
      <c r="O1831" s="52" t="str">
        <f t="shared" si="310"/>
        <v/>
      </c>
      <c r="P1831" s="53" t="str">
        <f>IF(OR($L1831="", $M1831=""), "", COUNTIFS($L$11:$L$2510, $L1831, $M$11:$M$2510, "&lt;"&amp;$M1831)+1+COUNTIFS($L$11:$L1831, $L1831, $M$11:$M1831, $M1831)-1)</f>
        <v/>
      </c>
      <c r="Q1831" s="97"/>
      <c r="R1831" s="57" t="str">
        <f t="array" ref="R1831">IF(OR($L1831="", $M1831=""), "", MIN(IF($L$11:$L$2510=$L1831, $M$11:$M$2510)))</f>
        <v/>
      </c>
      <c r="S1831" s="18" t="str">
        <f t="array" ref="S1831">IF(OR($L1831="", $M1831=""), "", AVERAGEIF($L$11:$L$2510, $L1831, $M$11:$M$2510))</f>
        <v/>
      </c>
      <c r="T1831" s="21" t="str">
        <f t="array" ref="T1831">IF(OR($L1831="", $M1831=""), "", MAX(IF($L$11:$L$2510=$L1831, $M$11:$M$2510)))</f>
        <v/>
      </c>
      <c r="U1831" s="97"/>
      <c r="W1831" s="26" t="str">
        <f t="shared" si="311"/>
        <v/>
      </c>
      <c r="X1831" s="26" t="str">
        <f t="shared" si="312"/>
        <v/>
      </c>
      <c r="Z1831" s="48" t="str">
        <f>IFERROR(INDEX('Standard Runs'!$E$11:$E$65, MATCH($L1831, 'Standard Runs'!$D$11:$D$65, 0)), "")</f>
        <v/>
      </c>
      <c r="AB1831" s="26" t="str">
        <f t="shared" si="313"/>
        <v/>
      </c>
      <c r="AC1831" s="26" t="str">
        <f t="shared" si="314"/>
        <v/>
      </c>
      <c r="AE1831" s="26" t="str">
        <f t="shared" si="315"/>
        <v/>
      </c>
      <c r="AG1831" s="26" t="str">
        <f>IF($D1831="", "", COUNTIF($D$11:$D$2510, "&gt;"&amp;$D1831)+1+COUNTIF($D$11:$D1831, $D1831)-1)</f>
        <v/>
      </c>
      <c r="AH1831" s="92" t="str">
        <f t="shared" si="316"/>
        <v/>
      </c>
      <c r="AJ1831" s="26" t="str">
        <f t="shared" si="317"/>
        <v/>
      </c>
      <c r="AK1831" s="26" t="str">
        <f t="shared" si="318"/>
        <v/>
      </c>
    </row>
    <row r="1832" spans="1:37" x14ac:dyDescent="0.25">
      <c r="A1832" s="97"/>
      <c r="B1832" s="26" t="str">
        <f t="shared" si="308"/>
        <v/>
      </c>
      <c r="C1832" s="97"/>
      <c r="D1832" s="123"/>
      <c r="E1832" s="124"/>
      <c r="F1832" s="125"/>
      <c r="G1832" s="97"/>
      <c r="H1832" s="24" t="str">
        <f>IF($E1832="", "", IFERROR(ROUND($E1832*INDEX('Intro &amp; Setup'!$BY$8:$BY$9, MATCH($E$8, 'Intro &amp; Setup'!$BX$8:$BX$9, 0)), 2), ""))</f>
        <v/>
      </c>
      <c r="I1832" s="18" t="str">
        <f>IF(OR($E1832="", $F1832=""), "", IF($E$8='Intro &amp; Setup'!$BX$9, $F1832/$E1832, IF($H$8='Intro &amp; Setup'!$BX$9, $F1832/$H1832, "")))</f>
        <v/>
      </c>
      <c r="J1832" s="21" t="str">
        <f>IF(OR($E1832="", $F1832=""), "", IF($E$8='Intro &amp; Setup'!$BX$8, $F1832/$E1832, IF($H$8='Intro &amp; Setup'!$BX$8, $F1832/$H1832, "")))</f>
        <v/>
      </c>
      <c r="K1832" s="97"/>
      <c r="L1832" s="42" t="str">
        <f t="array" ref="L1832">IF($W1832="", "", IFERROR(INDEX('Standard Runs'!$D$11:$D$65, MATCH(1, ('Standard Runs'!$F$11:$F$65&lt;=E1832)*('Standard Runs'!$G$11:$G$65&gt;=E1832), 0)), ""))</f>
        <v/>
      </c>
      <c r="M1832" s="45" t="str">
        <f t="shared" si="309"/>
        <v/>
      </c>
      <c r="N1832" s="97"/>
      <c r="O1832" s="52" t="str">
        <f t="shared" si="310"/>
        <v/>
      </c>
      <c r="P1832" s="53" t="str">
        <f>IF(OR($L1832="", $M1832=""), "", COUNTIFS($L$11:$L$2510, $L1832, $M$11:$M$2510, "&lt;"&amp;$M1832)+1+COUNTIFS($L$11:$L1832, $L1832, $M$11:$M1832, $M1832)-1)</f>
        <v/>
      </c>
      <c r="Q1832" s="97"/>
      <c r="R1832" s="57" t="str">
        <f t="array" ref="R1832">IF(OR($L1832="", $M1832=""), "", MIN(IF($L$11:$L$2510=$L1832, $M$11:$M$2510)))</f>
        <v/>
      </c>
      <c r="S1832" s="18" t="str">
        <f t="array" ref="S1832">IF(OR($L1832="", $M1832=""), "", AVERAGEIF($L$11:$L$2510, $L1832, $M$11:$M$2510))</f>
        <v/>
      </c>
      <c r="T1832" s="21" t="str">
        <f t="array" ref="T1832">IF(OR($L1832="", $M1832=""), "", MAX(IF($L$11:$L$2510=$L1832, $M$11:$M$2510)))</f>
        <v/>
      </c>
      <c r="U1832" s="97"/>
      <c r="W1832" s="26" t="str">
        <f t="shared" si="311"/>
        <v/>
      </c>
      <c r="X1832" s="26" t="str">
        <f t="shared" si="312"/>
        <v/>
      </c>
      <c r="Z1832" s="48" t="str">
        <f>IFERROR(INDEX('Standard Runs'!$E$11:$E$65, MATCH($L1832, 'Standard Runs'!$D$11:$D$65, 0)), "")</f>
        <v/>
      </c>
      <c r="AB1832" s="26" t="str">
        <f t="shared" si="313"/>
        <v/>
      </c>
      <c r="AC1832" s="26" t="str">
        <f t="shared" si="314"/>
        <v/>
      </c>
      <c r="AE1832" s="26" t="str">
        <f t="shared" si="315"/>
        <v/>
      </c>
      <c r="AG1832" s="26" t="str">
        <f>IF($D1832="", "", COUNTIF($D$11:$D$2510, "&gt;"&amp;$D1832)+1+COUNTIF($D$11:$D1832, $D1832)-1)</f>
        <v/>
      </c>
      <c r="AH1832" s="92" t="str">
        <f t="shared" si="316"/>
        <v/>
      </c>
      <c r="AJ1832" s="26" t="str">
        <f t="shared" si="317"/>
        <v/>
      </c>
      <c r="AK1832" s="26" t="str">
        <f t="shared" si="318"/>
        <v/>
      </c>
    </row>
    <row r="1833" spans="1:37" x14ac:dyDescent="0.25">
      <c r="A1833" s="97"/>
      <c r="B1833" s="26" t="str">
        <f t="shared" si="308"/>
        <v/>
      </c>
      <c r="C1833" s="97"/>
      <c r="D1833" s="123"/>
      <c r="E1833" s="124"/>
      <c r="F1833" s="125"/>
      <c r="G1833" s="97"/>
      <c r="H1833" s="24" t="str">
        <f>IF($E1833="", "", IFERROR(ROUND($E1833*INDEX('Intro &amp; Setup'!$BY$8:$BY$9, MATCH($E$8, 'Intro &amp; Setup'!$BX$8:$BX$9, 0)), 2), ""))</f>
        <v/>
      </c>
      <c r="I1833" s="18" t="str">
        <f>IF(OR($E1833="", $F1833=""), "", IF($E$8='Intro &amp; Setup'!$BX$9, $F1833/$E1833, IF($H$8='Intro &amp; Setup'!$BX$9, $F1833/$H1833, "")))</f>
        <v/>
      </c>
      <c r="J1833" s="21" t="str">
        <f>IF(OR($E1833="", $F1833=""), "", IF($E$8='Intro &amp; Setup'!$BX$8, $F1833/$E1833, IF($H$8='Intro &amp; Setup'!$BX$8, $F1833/$H1833, "")))</f>
        <v/>
      </c>
      <c r="K1833" s="97"/>
      <c r="L1833" s="42" t="str">
        <f t="array" ref="L1833">IF($W1833="", "", IFERROR(INDEX('Standard Runs'!$D$11:$D$65, MATCH(1, ('Standard Runs'!$F$11:$F$65&lt;=E1833)*('Standard Runs'!$G$11:$G$65&gt;=E1833), 0)), ""))</f>
        <v/>
      </c>
      <c r="M1833" s="45" t="str">
        <f t="shared" si="309"/>
        <v/>
      </c>
      <c r="N1833" s="97"/>
      <c r="O1833" s="52" t="str">
        <f t="shared" si="310"/>
        <v/>
      </c>
      <c r="P1833" s="53" t="str">
        <f>IF(OR($L1833="", $M1833=""), "", COUNTIFS($L$11:$L$2510, $L1833, $M$11:$M$2510, "&lt;"&amp;$M1833)+1+COUNTIFS($L$11:$L1833, $L1833, $M$11:$M1833, $M1833)-1)</f>
        <v/>
      </c>
      <c r="Q1833" s="97"/>
      <c r="R1833" s="57" t="str">
        <f t="array" ref="R1833">IF(OR($L1833="", $M1833=""), "", MIN(IF($L$11:$L$2510=$L1833, $M$11:$M$2510)))</f>
        <v/>
      </c>
      <c r="S1833" s="18" t="str">
        <f t="array" ref="S1833">IF(OR($L1833="", $M1833=""), "", AVERAGEIF($L$11:$L$2510, $L1833, $M$11:$M$2510))</f>
        <v/>
      </c>
      <c r="T1833" s="21" t="str">
        <f t="array" ref="T1833">IF(OR($L1833="", $M1833=""), "", MAX(IF($L$11:$L$2510=$L1833, $M$11:$M$2510)))</f>
        <v/>
      </c>
      <c r="U1833" s="97"/>
      <c r="W1833" s="26" t="str">
        <f t="shared" si="311"/>
        <v/>
      </c>
      <c r="X1833" s="26" t="str">
        <f t="shared" si="312"/>
        <v/>
      </c>
      <c r="Z1833" s="48" t="str">
        <f>IFERROR(INDEX('Standard Runs'!$E$11:$E$65, MATCH($L1833, 'Standard Runs'!$D$11:$D$65, 0)), "")</f>
        <v/>
      </c>
      <c r="AB1833" s="26" t="str">
        <f t="shared" si="313"/>
        <v/>
      </c>
      <c r="AC1833" s="26" t="str">
        <f t="shared" si="314"/>
        <v/>
      </c>
      <c r="AE1833" s="26" t="str">
        <f t="shared" si="315"/>
        <v/>
      </c>
      <c r="AG1833" s="26" t="str">
        <f>IF($D1833="", "", COUNTIF($D$11:$D$2510, "&gt;"&amp;$D1833)+1+COUNTIF($D$11:$D1833, $D1833)-1)</f>
        <v/>
      </c>
      <c r="AH1833" s="92" t="str">
        <f t="shared" si="316"/>
        <v/>
      </c>
      <c r="AJ1833" s="26" t="str">
        <f t="shared" si="317"/>
        <v/>
      </c>
      <c r="AK1833" s="26" t="str">
        <f t="shared" si="318"/>
        <v/>
      </c>
    </row>
    <row r="1834" spans="1:37" x14ac:dyDescent="0.25">
      <c r="A1834" s="97"/>
      <c r="B1834" s="26" t="str">
        <f t="shared" si="308"/>
        <v/>
      </c>
      <c r="C1834" s="97"/>
      <c r="D1834" s="123"/>
      <c r="E1834" s="124"/>
      <c r="F1834" s="125"/>
      <c r="G1834" s="97"/>
      <c r="H1834" s="24" t="str">
        <f>IF($E1834="", "", IFERROR(ROUND($E1834*INDEX('Intro &amp; Setup'!$BY$8:$BY$9, MATCH($E$8, 'Intro &amp; Setup'!$BX$8:$BX$9, 0)), 2), ""))</f>
        <v/>
      </c>
      <c r="I1834" s="18" t="str">
        <f>IF(OR($E1834="", $F1834=""), "", IF($E$8='Intro &amp; Setup'!$BX$9, $F1834/$E1834, IF($H$8='Intro &amp; Setup'!$BX$9, $F1834/$H1834, "")))</f>
        <v/>
      </c>
      <c r="J1834" s="21" t="str">
        <f>IF(OR($E1834="", $F1834=""), "", IF($E$8='Intro &amp; Setup'!$BX$8, $F1834/$E1834, IF($H$8='Intro &amp; Setup'!$BX$8, $F1834/$H1834, "")))</f>
        <v/>
      </c>
      <c r="K1834" s="97"/>
      <c r="L1834" s="42" t="str">
        <f t="array" ref="L1834">IF($W1834="", "", IFERROR(INDEX('Standard Runs'!$D$11:$D$65, MATCH(1, ('Standard Runs'!$F$11:$F$65&lt;=E1834)*('Standard Runs'!$G$11:$G$65&gt;=E1834), 0)), ""))</f>
        <v/>
      </c>
      <c r="M1834" s="45" t="str">
        <f t="shared" si="309"/>
        <v/>
      </c>
      <c r="N1834" s="97"/>
      <c r="O1834" s="52" t="str">
        <f t="shared" si="310"/>
        <v/>
      </c>
      <c r="P1834" s="53" t="str">
        <f>IF(OR($L1834="", $M1834=""), "", COUNTIFS($L$11:$L$2510, $L1834, $M$11:$M$2510, "&lt;"&amp;$M1834)+1+COUNTIFS($L$11:$L1834, $L1834, $M$11:$M1834, $M1834)-1)</f>
        <v/>
      </c>
      <c r="Q1834" s="97"/>
      <c r="R1834" s="57" t="str">
        <f t="array" ref="R1834">IF(OR($L1834="", $M1834=""), "", MIN(IF($L$11:$L$2510=$L1834, $M$11:$M$2510)))</f>
        <v/>
      </c>
      <c r="S1834" s="18" t="str">
        <f t="array" ref="S1834">IF(OR($L1834="", $M1834=""), "", AVERAGEIF($L$11:$L$2510, $L1834, $M$11:$M$2510))</f>
        <v/>
      </c>
      <c r="T1834" s="21" t="str">
        <f t="array" ref="T1834">IF(OR($L1834="", $M1834=""), "", MAX(IF($L$11:$L$2510=$L1834, $M$11:$M$2510)))</f>
        <v/>
      </c>
      <c r="U1834" s="97"/>
      <c r="W1834" s="26" t="str">
        <f t="shared" si="311"/>
        <v/>
      </c>
      <c r="X1834" s="26" t="str">
        <f t="shared" si="312"/>
        <v/>
      </c>
      <c r="Z1834" s="48" t="str">
        <f>IFERROR(INDEX('Standard Runs'!$E$11:$E$65, MATCH($L1834, 'Standard Runs'!$D$11:$D$65, 0)), "")</f>
        <v/>
      </c>
      <c r="AB1834" s="26" t="str">
        <f t="shared" si="313"/>
        <v/>
      </c>
      <c r="AC1834" s="26" t="str">
        <f t="shared" si="314"/>
        <v/>
      </c>
      <c r="AE1834" s="26" t="str">
        <f t="shared" si="315"/>
        <v/>
      </c>
      <c r="AG1834" s="26" t="str">
        <f>IF($D1834="", "", COUNTIF($D$11:$D$2510, "&gt;"&amp;$D1834)+1+COUNTIF($D$11:$D1834, $D1834)-1)</f>
        <v/>
      </c>
      <c r="AH1834" s="92" t="str">
        <f t="shared" si="316"/>
        <v/>
      </c>
      <c r="AJ1834" s="26" t="str">
        <f t="shared" si="317"/>
        <v/>
      </c>
      <c r="AK1834" s="26" t="str">
        <f t="shared" si="318"/>
        <v/>
      </c>
    </row>
    <row r="1835" spans="1:37" x14ac:dyDescent="0.25">
      <c r="A1835" s="97"/>
      <c r="B1835" s="26" t="str">
        <f t="shared" si="308"/>
        <v/>
      </c>
      <c r="C1835" s="97"/>
      <c r="D1835" s="123"/>
      <c r="E1835" s="124"/>
      <c r="F1835" s="125"/>
      <c r="G1835" s="97"/>
      <c r="H1835" s="24" t="str">
        <f>IF($E1835="", "", IFERROR(ROUND($E1835*INDEX('Intro &amp; Setup'!$BY$8:$BY$9, MATCH($E$8, 'Intro &amp; Setup'!$BX$8:$BX$9, 0)), 2), ""))</f>
        <v/>
      </c>
      <c r="I1835" s="18" t="str">
        <f>IF(OR($E1835="", $F1835=""), "", IF($E$8='Intro &amp; Setup'!$BX$9, $F1835/$E1835, IF($H$8='Intro &amp; Setup'!$BX$9, $F1835/$H1835, "")))</f>
        <v/>
      </c>
      <c r="J1835" s="21" t="str">
        <f>IF(OR($E1835="", $F1835=""), "", IF($E$8='Intro &amp; Setup'!$BX$8, $F1835/$E1835, IF($H$8='Intro &amp; Setup'!$BX$8, $F1835/$H1835, "")))</f>
        <v/>
      </c>
      <c r="K1835" s="97"/>
      <c r="L1835" s="42" t="str">
        <f t="array" ref="L1835">IF($W1835="", "", IFERROR(INDEX('Standard Runs'!$D$11:$D$65, MATCH(1, ('Standard Runs'!$F$11:$F$65&lt;=E1835)*('Standard Runs'!$G$11:$G$65&gt;=E1835), 0)), ""))</f>
        <v/>
      </c>
      <c r="M1835" s="45" t="str">
        <f t="shared" si="309"/>
        <v/>
      </c>
      <c r="N1835" s="97"/>
      <c r="O1835" s="52" t="str">
        <f t="shared" si="310"/>
        <v/>
      </c>
      <c r="P1835" s="53" t="str">
        <f>IF(OR($L1835="", $M1835=""), "", COUNTIFS($L$11:$L$2510, $L1835, $M$11:$M$2510, "&lt;"&amp;$M1835)+1+COUNTIFS($L$11:$L1835, $L1835, $M$11:$M1835, $M1835)-1)</f>
        <v/>
      </c>
      <c r="Q1835" s="97"/>
      <c r="R1835" s="57" t="str">
        <f t="array" ref="R1835">IF(OR($L1835="", $M1835=""), "", MIN(IF($L$11:$L$2510=$L1835, $M$11:$M$2510)))</f>
        <v/>
      </c>
      <c r="S1835" s="18" t="str">
        <f t="array" ref="S1835">IF(OR($L1835="", $M1835=""), "", AVERAGEIF($L$11:$L$2510, $L1835, $M$11:$M$2510))</f>
        <v/>
      </c>
      <c r="T1835" s="21" t="str">
        <f t="array" ref="T1835">IF(OR($L1835="", $M1835=""), "", MAX(IF($L$11:$L$2510=$L1835, $M$11:$M$2510)))</f>
        <v/>
      </c>
      <c r="U1835" s="97"/>
      <c r="W1835" s="26" t="str">
        <f t="shared" si="311"/>
        <v/>
      </c>
      <c r="X1835" s="26" t="str">
        <f t="shared" si="312"/>
        <v/>
      </c>
      <c r="Z1835" s="48" t="str">
        <f>IFERROR(INDEX('Standard Runs'!$E$11:$E$65, MATCH($L1835, 'Standard Runs'!$D$11:$D$65, 0)), "")</f>
        <v/>
      </c>
      <c r="AB1835" s="26" t="str">
        <f t="shared" si="313"/>
        <v/>
      </c>
      <c r="AC1835" s="26" t="str">
        <f t="shared" si="314"/>
        <v/>
      </c>
      <c r="AE1835" s="26" t="str">
        <f t="shared" si="315"/>
        <v/>
      </c>
      <c r="AG1835" s="26" t="str">
        <f>IF($D1835="", "", COUNTIF($D$11:$D$2510, "&gt;"&amp;$D1835)+1+COUNTIF($D$11:$D1835, $D1835)-1)</f>
        <v/>
      </c>
      <c r="AH1835" s="92" t="str">
        <f t="shared" si="316"/>
        <v/>
      </c>
      <c r="AJ1835" s="26" t="str">
        <f t="shared" si="317"/>
        <v/>
      </c>
      <c r="AK1835" s="26" t="str">
        <f t="shared" si="318"/>
        <v/>
      </c>
    </row>
    <row r="1836" spans="1:37" x14ac:dyDescent="0.25">
      <c r="A1836" s="97"/>
      <c r="B1836" s="26" t="str">
        <f t="shared" si="308"/>
        <v/>
      </c>
      <c r="C1836" s="97"/>
      <c r="D1836" s="123"/>
      <c r="E1836" s="124"/>
      <c r="F1836" s="125"/>
      <c r="G1836" s="97"/>
      <c r="H1836" s="24" t="str">
        <f>IF($E1836="", "", IFERROR(ROUND($E1836*INDEX('Intro &amp; Setup'!$BY$8:$BY$9, MATCH($E$8, 'Intro &amp; Setup'!$BX$8:$BX$9, 0)), 2), ""))</f>
        <v/>
      </c>
      <c r="I1836" s="18" t="str">
        <f>IF(OR($E1836="", $F1836=""), "", IF($E$8='Intro &amp; Setup'!$BX$9, $F1836/$E1836, IF($H$8='Intro &amp; Setup'!$BX$9, $F1836/$H1836, "")))</f>
        <v/>
      </c>
      <c r="J1836" s="21" t="str">
        <f>IF(OR($E1836="", $F1836=""), "", IF($E$8='Intro &amp; Setup'!$BX$8, $F1836/$E1836, IF($H$8='Intro &amp; Setup'!$BX$8, $F1836/$H1836, "")))</f>
        <v/>
      </c>
      <c r="K1836" s="97"/>
      <c r="L1836" s="42" t="str">
        <f t="array" ref="L1836">IF($W1836="", "", IFERROR(INDEX('Standard Runs'!$D$11:$D$65, MATCH(1, ('Standard Runs'!$F$11:$F$65&lt;=E1836)*('Standard Runs'!$G$11:$G$65&gt;=E1836), 0)), ""))</f>
        <v/>
      </c>
      <c r="M1836" s="45" t="str">
        <f t="shared" si="309"/>
        <v/>
      </c>
      <c r="N1836" s="97"/>
      <c r="O1836" s="52" t="str">
        <f t="shared" si="310"/>
        <v/>
      </c>
      <c r="P1836" s="53" t="str">
        <f>IF(OR($L1836="", $M1836=""), "", COUNTIFS($L$11:$L$2510, $L1836, $M$11:$M$2510, "&lt;"&amp;$M1836)+1+COUNTIFS($L$11:$L1836, $L1836, $M$11:$M1836, $M1836)-1)</f>
        <v/>
      </c>
      <c r="Q1836" s="97"/>
      <c r="R1836" s="57" t="str">
        <f t="array" ref="R1836">IF(OR($L1836="", $M1836=""), "", MIN(IF($L$11:$L$2510=$L1836, $M$11:$M$2510)))</f>
        <v/>
      </c>
      <c r="S1836" s="18" t="str">
        <f t="array" ref="S1836">IF(OR($L1836="", $M1836=""), "", AVERAGEIF($L$11:$L$2510, $L1836, $M$11:$M$2510))</f>
        <v/>
      </c>
      <c r="T1836" s="21" t="str">
        <f t="array" ref="T1836">IF(OR($L1836="", $M1836=""), "", MAX(IF($L$11:$L$2510=$L1836, $M$11:$M$2510)))</f>
        <v/>
      </c>
      <c r="U1836" s="97"/>
      <c r="W1836" s="26" t="str">
        <f t="shared" si="311"/>
        <v/>
      </c>
      <c r="X1836" s="26" t="str">
        <f t="shared" si="312"/>
        <v/>
      </c>
      <c r="Z1836" s="48" t="str">
        <f>IFERROR(INDEX('Standard Runs'!$E$11:$E$65, MATCH($L1836, 'Standard Runs'!$D$11:$D$65, 0)), "")</f>
        <v/>
      </c>
      <c r="AB1836" s="26" t="str">
        <f t="shared" si="313"/>
        <v/>
      </c>
      <c r="AC1836" s="26" t="str">
        <f t="shared" si="314"/>
        <v/>
      </c>
      <c r="AE1836" s="26" t="str">
        <f t="shared" si="315"/>
        <v/>
      </c>
      <c r="AG1836" s="26" t="str">
        <f>IF($D1836="", "", COUNTIF($D$11:$D$2510, "&gt;"&amp;$D1836)+1+COUNTIF($D$11:$D1836, $D1836)-1)</f>
        <v/>
      </c>
      <c r="AH1836" s="92" t="str">
        <f t="shared" si="316"/>
        <v/>
      </c>
      <c r="AJ1836" s="26" t="str">
        <f t="shared" si="317"/>
        <v/>
      </c>
      <c r="AK1836" s="26" t="str">
        <f t="shared" si="318"/>
        <v/>
      </c>
    </row>
    <row r="1837" spans="1:37" x14ac:dyDescent="0.25">
      <c r="A1837" s="97"/>
      <c r="B1837" s="26" t="str">
        <f t="shared" si="308"/>
        <v/>
      </c>
      <c r="C1837" s="97"/>
      <c r="D1837" s="123"/>
      <c r="E1837" s="124"/>
      <c r="F1837" s="125"/>
      <c r="G1837" s="97"/>
      <c r="H1837" s="24" t="str">
        <f>IF($E1837="", "", IFERROR(ROUND($E1837*INDEX('Intro &amp; Setup'!$BY$8:$BY$9, MATCH($E$8, 'Intro &amp; Setup'!$BX$8:$BX$9, 0)), 2), ""))</f>
        <v/>
      </c>
      <c r="I1837" s="18" t="str">
        <f>IF(OR($E1837="", $F1837=""), "", IF($E$8='Intro &amp; Setup'!$BX$9, $F1837/$E1837, IF($H$8='Intro &amp; Setup'!$BX$9, $F1837/$H1837, "")))</f>
        <v/>
      </c>
      <c r="J1837" s="21" t="str">
        <f>IF(OR($E1837="", $F1837=""), "", IF($E$8='Intro &amp; Setup'!$BX$8, $F1837/$E1837, IF($H$8='Intro &amp; Setup'!$BX$8, $F1837/$H1837, "")))</f>
        <v/>
      </c>
      <c r="K1837" s="97"/>
      <c r="L1837" s="42" t="str">
        <f t="array" ref="L1837">IF($W1837="", "", IFERROR(INDEX('Standard Runs'!$D$11:$D$65, MATCH(1, ('Standard Runs'!$F$11:$F$65&lt;=E1837)*('Standard Runs'!$G$11:$G$65&gt;=E1837), 0)), ""))</f>
        <v/>
      </c>
      <c r="M1837" s="45" t="str">
        <f t="shared" si="309"/>
        <v/>
      </c>
      <c r="N1837" s="97"/>
      <c r="O1837" s="52" t="str">
        <f t="shared" si="310"/>
        <v/>
      </c>
      <c r="P1837" s="53" t="str">
        <f>IF(OR($L1837="", $M1837=""), "", COUNTIFS($L$11:$L$2510, $L1837, $M$11:$M$2510, "&lt;"&amp;$M1837)+1+COUNTIFS($L$11:$L1837, $L1837, $M$11:$M1837, $M1837)-1)</f>
        <v/>
      </c>
      <c r="Q1837" s="97"/>
      <c r="R1837" s="57" t="str">
        <f t="array" ref="R1837">IF(OR($L1837="", $M1837=""), "", MIN(IF($L$11:$L$2510=$L1837, $M$11:$M$2510)))</f>
        <v/>
      </c>
      <c r="S1837" s="18" t="str">
        <f t="array" ref="S1837">IF(OR($L1837="", $M1837=""), "", AVERAGEIF($L$11:$L$2510, $L1837, $M$11:$M$2510))</f>
        <v/>
      </c>
      <c r="T1837" s="21" t="str">
        <f t="array" ref="T1837">IF(OR($L1837="", $M1837=""), "", MAX(IF($L$11:$L$2510=$L1837, $M$11:$M$2510)))</f>
        <v/>
      </c>
      <c r="U1837" s="97"/>
      <c r="W1837" s="26" t="str">
        <f t="shared" si="311"/>
        <v/>
      </c>
      <c r="X1837" s="26" t="str">
        <f t="shared" si="312"/>
        <v/>
      </c>
      <c r="Z1837" s="48" t="str">
        <f>IFERROR(INDEX('Standard Runs'!$E$11:$E$65, MATCH($L1837, 'Standard Runs'!$D$11:$D$65, 0)), "")</f>
        <v/>
      </c>
      <c r="AB1837" s="26" t="str">
        <f t="shared" si="313"/>
        <v/>
      </c>
      <c r="AC1837" s="26" t="str">
        <f t="shared" si="314"/>
        <v/>
      </c>
      <c r="AE1837" s="26" t="str">
        <f t="shared" si="315"/>
        <v/>
      </c>
      <c r="AG1837" s="26" t="str">
        <f>IF($D1837="", "", COUNTIF($D$11:$D$2510, "&gt;"&amp;$D1837)+1+COUNTIF($D$11:$D1837, $D1837)-1)</f>
        <v/>
      </c>
      <c r="AH1837" s="92" t="str">
        <f t="shared" si="316"/>
        <v/>
      </c>
      <c r="AJ1837" s="26" t="str">
        <f t="shared" si="317"/>
        <v/>
      </c>
      <c r="AK1837" s="26" t="str">
        <f t="shared" si="318"/>
        <v/>
      </c>
    </row>
    <row r="1838" spans="1:37" x14ac:dyDescent="0.25">
      <c r="A1838" s="97"/>
      <c r="B1838" s="26" t="str">
        <f t="shared" si="308"/>
        <v/>
      </c>
      <c r="C1838" s="97"/>
      <c r="D1838" s="123"/>
      <c r="E1838" s="124"/>
      <c r="F1838" s="125"/>
      <c r="G1838" s="97"/>
      <c r="H1838" s="24" t="str">
        <f>IF($E1838="", "", IFERROR(ROUND($E1838*INDEX('Intro &amp; Setup'!$BY$8:$BY$9, MATCH($E$8, 'Intro &amp; Setup'!$BX$8:$BX$9, 0)), 2), ""))</f>
        <v/>
      </c>
      <c r="I1838" s="18" t="str">
        <f>IF(OR($E1838="", $F1838=""), "", IF($E$8='Intro &amp; Setup'!$BX$9, $F1838/$E1838, IF($H$8='Intro &amp; Setup'!$BX$9, $F1838/$H1838, "")))</f>
        <v/>
      </c>
      <c r="J1838" s="21" t="str">
        <f>IF(OR($E1838="", $F1838=""), "", IF($E$8='Intro &amp; Setup'!$BX$8, $F1838/$E1838, IF($H$8='Intro &amp; Setup'!$BX$8, $F1838/$H1838, "")))</f>
        <v/>
      </c>
      <c r="K1838" s="97"/>
      <c r="L1838" s="42" t="str">
        <f t="array" ref="L1838">IF($W1838="", "", IFERROR(INDEX('Standard Runs'!$D$11:$D$65, MATCH(1, ('Standard Runs'!$F$11:$F$65&lt;=E1838)*('Standard Runs'!$G$11:$G$65&gt;=E1838), 0)), ""))</f>
        <v/>
      </c>
      <c r="M1838" s="45" t="str">
        <f t="shared" si="309"/>
        <v/>
      </c>
      <c r="N1838" s="97"/>
      <c r="O1838" s="52" t="str">
        <f t="shared" si="310"/>
        <v/>
      </c>
      <c r="P1838" s="53" t="str">
        <f>IF(OR($L1838="", $M1838=""), "", COUNTIFS($L$11:$L$2510, $L1838, $M$11:$M$2510, "&lt;"&amp;$M1838)+1+COUNTIFS($L$11:$L1838, $L1838, $M$11:$M1838, $M1838)-1)</f>
        <v/>
      </c>
      <c r="Q1838" s="97"/>
      <c r="R1838" s="57" t="str">
        <f t="array" ref="R1838">IF(OR($L1838="", $M1838=""), "", MIN(IF($L$11:$L$2510=$L1838, $M$11:$M$2510)))</f>
        <v/>
      </c>
      <c r="S1838" s="18" t="str">
        <f t="array" ref="S1838">IF(OR($L1838="", $M1838=""), "", AVERAGEIF($L$11:$L$2510, $L1838, $M$11:$M$2510))</f>
        <v/>
      </c>
      <c r="T1838" s="21" t="str">
        <f t="array" ref="T1838">IF(OR($L1838="", $M1838=""), "", MAX(IF($L$11:$L$2510=$L1838, $M$11:$M$2510)))</f>
        <v/>
      </c>
      <c r="U1838" s="97"/>
      <c r="W1838" s="26" t="str">
        <f t="shared" si="311"/>
        <v/>
      </c>
      <c r="X1838" s="26" t="str">
        <f t="shared" si="312"/>
        <v/>
      </c>
      <c r="Z1838" s="48" t="str">
        <f>IFERROR(INDEX('Standard Runs'!$E$11:$E$65, MATCH($L1838, 'Standard Runs'!$D$11:$D$65, 0)), "")</f>
        <v/>
      </c>
      <c r="AB1838" s="26" t="str">
        <f t="shared" si="313"/>
        <v/>
      </c>
      <c r="AC1838" s="26" t="str">
        <f t="shared" si="314"/>
        <v/>
      </c>
      <c r="AE1838" s="26" t="str">
        <f t="shared" si="315"/>
        <v/>
      </c>
      <c r="AG1838" s="26" t="str">
        <f>IF($D1838="", "", COUNTIF($D$11:$D$2510, "&gt;"&amp;$D1838)+1+COUNTIF($D$11:$D1838, $D1838)-1)</f>
        <v/>
      </c>
      <c r="AH1838" s="92" t="str">
        <f t="shared" si="316"/>
        <v/>
      </c>
      <c r="AJ1838" s="26" t="str">
        <f t="shared" si="317"/>
        <v/>
      </c>
      <c r="AK1838" s="26" t="str">
        <f t="shared" si="318"/>
        <v/>
      </c>
    </row>
    <row r="1839" spans="1:37" x14ac:dyDescent="0.25">
      <c r="A1839" s="97"/>
      <c r="B1839" s="26" t="str">
        <f t="shared" si="308"/>
        <v/>
      </c>
      <c r="C1839" s="97"/>
      <c r="D1839" s="123"/>
      <c r="E1839" s="124"/>
      <c r="F1839" s="125"/>
      <c r="G1839" s="97"/>
      <c r="H1839" s="24" t="str">
        <f>IF($E1839="", "", IFERROR(ROUND($E1839*INDEX('Intro &amp; Setup'!$BY$8:$BY$9, MATCH($E$8, 'Intro &amp; Setup'!$BX$8:$BX$9, 0)), 2), ""))</f>
        <v/>
      </c>
      <c r="I1839" s="18" t="str">
        <f>IF(OR($E1839="", $F1839=""), "", IF($E$8='Intro &amp; Setup'!$BX$9, $F1839/$E1839, IF($H$8='Intro &amp; Setup'!$BX$9, $F1839/$H1839, "")))</f>
        <v/>
      </c>
      <c r="J1839" s="21" t="str">
        <f>IF(OR($E1839="", $F1839=""), "", IF($E$8='Intro &amp; Setup'!$BX$8, $F1839/$E1839, IF($H$8='Intro &amp; Setup'!$BX$8, $F1839/$H1839, "")))</f>
        <v/>
      </c>
      <c r="K1839" s="97"/>
      <c r="L1839" s="42" t="str">
        <f t="array" ref="L1839">IF($W1839="", "", IFERROR(INDEX('Standard Runs'!$D$11:$D$65, MATCH(1, ('Standard Runs'!$F$11:$F$65&lt;=E1839)*('Standard Runs'!$G$11:$G$65&gt;=E1839), 0)), ""))</f>
        <v/>
      </c>
      <c r="M1839" s="45" t="str">
        <f t="shared" si="309"/>
        <v/>
      </c>
      <c r="N1839" s="97"/>
      <c r="O1839" s="52" t="str">
        <f t="shared" si="310"/>
        <v/>
      </c>
      <c r="P1839" s="53" t="str">
        <f>IF(OR($L1839="", $M1839=""), "", COUNTIFS($L$11:$L$2510, $L1839, $M$11:$M$2510, "&lt;"&amp;$M1839)+1+COUNTIFS($L$11:$L1839, $L1839, $M$11:$M1839, $M1839)-1)</f>
        <v/>
      </c>
      <c r="Q1839" s="97"/>
      <c r="R1839" s="57" t="str">
        <f t="array" ref="R1839">IF(OR($L1839="", $M1839=""), "", MIN(IF($L$11:$L$2510=$L1839, $M$11:$M$2510)))</f>
        <v/>
      </c>
      <c r="S1839" s="18" t="str">
        <f t="array" ref="S1839">IF(OR($L1839="", $M1839=""), "", AVERAGEIF($L$11:$L$2510, $L1839, $M$11:$M$2510))</f>
        <v/>
      </c>
      <c r="T1839" s="21" t="str">
        <f t="array" ref="T1839">IF(OR($L1839="", $M1839=""), "", MAX(IF($L$11:$L$2510=$L1839, $M$11:$M$2510)))</f>
        <v/>
      </c>
      <c r="U1839" s="97"/>
      <c r="W1839" s="26" t="str">
        <f t="shared" si="311"/>
        <v/>
      </c>
      <c r="X1839" s="26" t="str">
        <f t="shared" si="312"/>
        <v/>
      </c>
      <c r="Z1839" s="48" t="str">
        <f>IFERROR(INDEX('Standard Runs'!$E$11:$E$65, MATCH($L1839, 'Standard Runs'!$D$11:$D$65, 0)), "")</f>
        <v/>
      </c>
      <c r="AB1839" s="26" t="str">
        <f t="shared" si="313"/>
        <v/>
      </c>
      <c r="AC1839" s="26" t="str">
        <f t="shared" si="314"/>
        <v/>
      </c>
      <c r="AE1839" s="26" t="str">
        <f t="shared" si="315"/>
        <v/>
      </c>
      <c r="AG1839" s="26" t="str">
        <f>IF($D1839="", "", COUNTIF($D$11:$D$2510, "&gt;"&amp;$D1839)+1+COUNTIF($D$11:$D1839, $D1839)-1)</f>
        <v/>
      </c>
      <c r="AH1839" s="92" t="str">
        <f t="shared" si="316"/>
        <v/>
      </c>
      <c r="AJ1839" s="26" t="str">
        <f t="shared" si="317"/>
        <v/>
      </c>
      <c r="AK1839" s="26" t="str">
        <f t="shared" si="318"/>
        <v/>
      </c>
    </row>
    <row r="1840" spans="1:37" x14ac:dyDescent="0.25">
      <c r="A1840" s="97"/>
      <c r="B1840" s="26" t="str">
        <f t="shared" si="308"/>
        <v/>
      </c>
      <c r="C1840" s="97"/>
      <c r="D1840" s="123"/>
      <c r="E1840" s="124"/>
      <c r="F1840" s="125"/>
      <c r="G1840" s="97"/>
      <c r="H1840" s="24" t="str">
        <f>IF($E1840="", "", IFERROR(ROUND($E1840*INDEX('Intro &amp; Setup'!$BY$8:$BY$9, MATCH($E$8, 'Intro &amp; Setup'!$BX$8:$BX$9, 0)), 2), ""))</f>
        <v/>
      </c>
      <c r="I1840" s="18" t="str">
        <f>IF(OR($E1840="", $F1840=""), "", IF($E$8='Intro &amp; Setup'!$BX$9, $F1840/$E1840, IF($H$8='Intro &amp; Setup'!$BX$9, $F1840/$H1840, "")))</f>
        <v/>
      </c>
      <c r="J1840" s="21" t="str">
        <f>IF(OR($E1840="", $F1840=""), "", IF($E$8='Intro &amp; Setup'!$BX$8, $F1840/$E1840, IF($H$8='Intro &amp; Setup'!$BX$8, $F1840/$H1840, "")))</f>
        <v/>
      </c>
      <c r="K1840" s="97"/>
      <c r="L1840" s="42" t="str">
        <f t="array" ref="L1840">IF($W1840="", "", IFERROR(INDEX('Standard Runs'!$D$11:$D$65, MATCH(1, ('Standard Runs'!$F$11:$F$65&lt;=E1840)*('Standard Runs'!$G$11:$G$65&gt;=E1840), 0)), ""))</f>
        <v/>
      </c>
      <c r="M1840" s="45" t="str">
        <f t="shared" si="309"/>
        <v/>
      </c>
      <c r="N1840" s="97"/>
      <c r="O1840" s="52" t="str">
        <f t="shared" si="310"/>
        <v/>
      </c>
      <c r="P1840" s="53" t="str">
        <f>IF(OR($L1840="", $M1840=""), "", COUNTIFS($L$11:$L$2510, $L1840, $M$11:$M$2510, "&lt;"&amp;$M1840)+1+COUNTIFS($L$11:$L1840, $L1840, $M$11:$M1840, $M1840)-1)</f>
        <v/>
      </c>
      <c r="Q1840" s="97"/>
      <c r="R1840" s="57" t="str">
        <f t="array" ref="R1840">IF(OR($L1840="", $M1840=""), "", MIN(IF($L$11:$L$2510=$L1840, $M$11:$M$2510)))</f>
        <v/>
      </c>
      <c r="S1840" s="18" t="str">
        <f t="array" ref="S1840">IF(OR($L1840="", $M1840=""), "", AVERAGEIF($L$11:$L$2510, $L1840, $M$11:$M$2510))</f>
        <v/>
      </c>
      <c r="T1840" s="21" t="str">
        <f t="array" ref="T1840">IF(OR($L1840="", $M1840=""), "", MAX(IF($L$11:$L$2510=$L1840, $M$11:$M$2510)))</f>
        <v/>
      </c>
      <c r="U1840" s="97"/>
      <c r="W1840" s="26" t="str">
        <f t="shared" si="311"/>
        <v/>
      </c>
      <c r="X1840" s="26" t="str">
        <f t="shared" si="312"/>
        <v/>
      </c>
      <c r="Z1840" s="48" t="str">
        <f>IFERROR(INDEX('Standard Runs'!$E$11:$E$65, MATCH($L1840, 'Standard Runs'!$D$11:$D$65, 0)), "")</f>
        <v/>
      </c>
      <c r="AB1840" s="26" t="str">
        <f t="shared" si="313"/>
        <v/>
      </c>
      <c r="AC1840" s="26" t="str">
        <f t="shared" si="314"/>
        <v/>
      </c>
      <c r="AE1840" s="26" t="str">
        <f t="shared" si="315"/>
        <v/>
      </c>
      <c r="AG1840" s="26" t="str">
        <f>IF($D1840="", "", COUNTIF($D$11:$D$2510, "&gt;"&amp;$D1840)+1+COUNTIF($D$11:$D1840, $D1840)-1)</f>
        <v/>
      </c>
      <c r="AH1840" s="92" t="str">
        <f t="shared" si="316"/>
        <v/>
      </c>
      <c r="AJ1840" s="26" t="str">
        <f t="shared" si="317"/>
        <v/>
      </c>
      <c r="AK1840" s="26" t="str">
        <f t="shared" si="318"/>
        <v/>
      </c>
    </row>
    <row r="1841" spans="1:37" x14ac:dyDescent="0.25">
      <c r="A1841" s="97"/>
      <c r="B1841" s="26" t="str">
        <f t="shared" si="308"/>
        <v/>
      </c>
      <c r="C1841" s="97"/>
      <c r="D1841" s="123"/>
      <c r="E1841" s="124"/>
      <c r="F1841" s="125"/>
      <c r="G1841" s="97"/>
      <c r="H1841" s="24" t="str">
        <f>IF($E1841="", "", IFERROR(ROUND($E1841*INDEX('Intro &amp; Setup'!$BY$8:$BY$9, MATCH($E$8, 'Intro &amp; Setup'!$BX$8:$BX$9, 0)), 2), ""))</f>
        <v/>
      </c>
      <c r="I1841" s="18" t="str">
        <f>IF(OR($E1841="", $F1841=""), "", IF($E$8='Intro &amp; Setup'!$BX$9, $F1841/$E1841, IF($H$8='Intro &amp; Setup'!$BX$9, $F1841/$H1841, "")))</f>
        <v/>
      </c>
      <c r="J1841" s="21" t="str">
        <f>IF(OR($E1841="", $F1841=""), "", IF($E$8='Intro &amp; Setup'!$BX$8, $F1841/$E1841, IF($H$8='Intro &amp; Setup'!$BX$8, $F1841/$H1841, "")))</f>
        <v/>
      </c>
      <c r="K1841" s="97"/>
      <c r="L1841" s="42" t="str">
        <f t="array" ref="L1841">IF($W1841="", "", IFERROR(INDEX('Standard Runs'!$D$11:$D$65, MATCH(1, ('Standard Runs'!$F$11:$F$65&lt;=E1841)*('Standard Runs'!$G$11:$G$65&gt;=E1841), 0)), ""))</f>
        <v/>
      </c>
      <c r="M1841" s="45" t="str">
        <f t="shared" si="309"/>
        <v/>
      </c>
      <c r="N1841" s="97"/>
      <c r="O1841" s="52" t="str">
        <f t="shared" si="310"/>
        <v/>
      </c>
      <c r="P1841" s="53" t="str">
        <f>IF(OR($L1841="", $M1841=""), "", COUNTIFS($L$11:$L$2510, $L1841, $M$11:$M$2510, "&lt;"&amp;$M1841)+1+COUNTIFS($L$11:$L1841, $L1841, $M$11:$M1841, $M1841)-1)</f>
        <v/>
      </c>
      <c r="Q1841" s="97"/>
      <c r="R1841" s="57" t="str">
        <f t="array" ref="R1841">IF(OR($L1841="", $M1841=""), "", MIN(IF($L$11:$L$2510=$L1841, $M$11:$M$2510)))</f>
        <v/>
      </c>
      <c r="S1841" s="18" t="str">
        <f t="array" ref="S1841">IF(OR($L1841="", $M1841=""), "", AVERAGEIF($L$11:$L$2510, $L1841, $M$11:$M$2510))</f>
        <v/>
      </c>
      <c r="T1841" s="21" t="str">
        <f t="array" ref="T1841">IF(OR($L1841="", $M1841=""), "", MAX(IF($L$11:$L$2510=$L1841, $M$11:$M$2510)))</f>
        <v/>
      </c>
      <c r="U1841" s="97"/>
      <c r="W1841" s="26" t="str">
        <f t="shared" si="311"/>
        <v/>
      </c>
      <c r="X1841" s="26" t="str">
        <f t="shared" si="312"/>
        <v/>
      </c>
      <c r="Z1841" s="48" t="str">
        <f>IFERROR(INDEX('Standard Runs'!$E$11:$E$65, MATCH($L1841, 'Standard Runs'!$D$11:$D$65, 0)), "")</f>
        <v/>
      </c>
      <c r="AB1841" s="26" t="str">
        <f t="shared" si="313"/>
        <v/>
      </c>
      <c r="AC1841" s="26" t="str">
        <f t="shared" si="314"/>
        <v/>
      </c>
      <c r="AE1841" s="26" t="str">
        <f t="shared" si="315"/>
        <v/>
      </c>
      <c r="AG1841" s="26" t="str">
        <f>IF($D1841="", "", COUNTIF($D$11:$D$2510, "&gt;"&amp;$D1841)+1+COUNTIF($D$11:$D1841, $D1841)-1)</f>
        <v/>
      </c>
      <c r="AH1841" s="92" t="str">
        <f t="shared" si="316"/>
        <v/>
      </c>
      <c r="AJ1841" s="26" t="str">
        <f t="shared" si="317"/>
        <v/>
      </c>
      <c r="AK1841" s="26" t="str">
        <f t="shared" si="318"/>
        <v/>
      </c>
    </row>
    <row r="1842" spans="1:37" x14ac:dyDescent="0.25">
      <c r="A1842" s="97"/>
      <c r="B1842" s="26" t="str">
        <f t="shared" si="308"/>
        <v/>
      </c>
      <c r="C1842" s="97"/>
      <c r="D1842" s="123"/>
      <c r="E1842" s="124"/>
      <c r="F1842" s="125"/>
      <c r="G1842" s="97"/>
      <c r="H1842" s="24" t="str">
        <f>IF($E1842="", "", IFERROR(ROUND($E1842*INDEX('Intro &amp; Setup'!$BY$8:$BY$9, MATCH($E$8, 'Intro &amp; Setup'!$BX$8:$BX$9, 0)), 2), ""))</f>
        <v/>
      </c>
      <c r="I1842" s="18" t="str">
        <f>IF(OR($E1842="", $F1842=""), "", IF($E$8='Intro &amp; Setup'!$BX$9, $F1842/$E1842, IF($H$8='Intro &amp; Setup'!$BX$9, $F1842/$H1842, "")))</f>
        <v/>
      </c>
      <c r="J1842" s="21" t="str">
        <f>IF(OR($E1842="", $F1842=""), "", IF($E$8='Intro &amp; Setup'!$BX$8, $F1842/$E1842, IF($H$8='Intro &amp; Setup'!$BX$8, $F1842/$H1842, "")))</f>
        <v/>
      </c>
      <c r="K1842" s="97"/>
      <c r="L1842" s="42" t="str">
        <f t="array" ref="L1842">IF($W1842="", "", IFERROR(INDEX('Standard Runs'!$D$11:$D$65, MATCH(1, ('Standard Runs'!$F$11:$F$65&lt;=E1842)*('Standard Runs'!$G$11:$G$65&gt;=E1842), 0)), ""))</f>
        <v/>
      </c>
      <c r="M1842" s="45" t="str">
        <f t="shared" si="309"/>
        <v/>
      </c>
      <c r="N1842" s="97"/>
      <c r="O1842" s="52" t="str">
        <f t="shared" si="310"/>
        <v/>
      </c>
      <c r="P1842" s="53" t="str">
        <f>IF(OR($L1842="", $M1842=""), "", COUNTIFS($L$11:$L$2510, $L1842, $M$11:$M$2510, "&lt;"&amp;$M1842)+1+COUNTIFS($L$11:$L1842, $L1842, $M$11:$M1842, $M1842)-1)</f>
        <v/>
      </c>
      <c r="Q1842" s="97"/>
      <c r="R1842" s="57" t="str">
        <f t="array" ref="R1842">IF(OR($L1842="", $M1842=""), "", MIN(IF($L$11:$L$2510=$L1842, $M$11:$M$2510)))</f>
        <v/>
      </c>
      <c r="S1842" s="18" t="str">
        <f t="array" ref="S1842">IF(OR($L1842="", $M1842=""), "", AVERAGEIF($L$11:$L$2510, $L1842, $M$11:$M$2510))</f>
        <v/>
      </c>
      <c r="T1842" s="21" t="str">
        <f t="array" ref="T1842">IF(OR($L1842="", $M1842=""), "", MAX(IF($L$11:$L$2510=$L1842, $M$11:$M$2510)))</f>
        <v/>
      </c>
      <c r="U1842" s="97"/>
      <c r="W1842" s="26" t="str">
        <f t="shared" si="311"/>
        <v/>
      </c>
      <c r="X1842" s="26" t="str">
        <f t="shared" si="312"/>
        <v/>
      </c>
      <c r="Z1842" s="48" t="str">
        <f>IFERROR(INDEX('Standard Runs'!$E$11:$E$65, MATCH($L1842, 'Standard Runs'!$D$11:$D$65, 0)), "")</f>
        <v/>
      </c>
      <c r="AB1842" s="26" t="str">
        <f t="shared" si="313"/>
        <v/>
      </c>
      <c r="AC1842" s="26" t="str">
        <f t="shared" si="314"/>
        <v/>
      </c>
      <c r="AE1842" s="26" t="str">
        <f t="shared" si="315"/>
        <v/>
      </c>
      <c r="AG1842" s="26" t="str">
        <f>IF($D1842="", "", COUNTIF($D$11:$D$2510, "&gt;"&amp;$D1842)+1+COUNTIF($D$11:$D1842, $D1842)-1)</f>
        <v/>
      </c>
      <c r="AH1842" s="92" t="str">
        <f t="shared" si="316"/>
        <v/>
      </c>
      <c r="AJ1842" s="26" t="str">
        <f t="shared" si="317"/>
        <v/>
      </c>
      <c r="AK1842" s="26" t="str">
        <f t="shared" si="318"/>
        <v/>
      </c>
    </row>
    <row r="1843" spans="1:37" x14ac:dyDescent="0.25">
      <c r="A1843" s="97"/>
      <c r="B1843" s="26" t="str">
        <f t="shared" si="308"/>
        <v/>
      </c>
      <c r="C1843" s="97"/>
      <c r="D1843" s="123"/>
      <c r="E1843" s="124"/>
      <c r="F1843" s="125"/>
      <c r="G1843" s="97"/>
      <c r="H1843" s="24" t="str">
        <f>IF($E1843="", "", IFERROR(ROUND($E1843*INDEX('Intro &amp; Setup'!$BY$8:$BY$9, MATCH($E$8, 'Intro &amp; Setup'!$BX$8:$BX$9, 0)), 2), ""))</f>
        <v/>
      </c>
      <c r="I1843" s="18" t="str">
        <f>IF(OR($E1843="", $F1843=""), "", IF($E$8='Intro &amp; Setup'!$BX$9, $F1843/$E1843, IF($H$8='Intro &amp; Setup'!$BX$9, $F1843/$H1843, "")))</f>
        <v/>
      </c>
      <c r="J1843" s="21" t="str">
        <f>IF(OR($E1843="", $F1843=""), "", IF($E$8='Intro &amp; Setup'!$BX$8, $F1843/$E1843, IF($H$8='Intro &amp; Setup'!$BX$8, $F1843/$H1843, "")))</f>
        <v/>
      </c>
      <c r="K1843" s="97"/>
      <c r="L1843" s="42" t="str">
        <f t="array" ref="L1843">IF($W1843="", "", IFERROR(INDEX('Standard Runs'!$D$11:$D$65, MATCH(1, ('Standard Runs'!$F$11:$F$65&lt;=E1843)*('Standard Runs'!$G$11:$G$65&gt;=E1843), 0)), ""))</f>
        <v/>
      </c>
      <c r="M1843" s="45" t="str">
        <f t="shared" si="309"/>
        <v/>
      </c>
      <c r="N1843" s="97"/>
      <c r="O1843" s="52" t="str">
        <f t="shared" si="310"/>
        <v/>
      </c>
      <c r="P1843" s="53" t="str">
        <f>IF(OR($L1843="", $M1843=""), "", COUNTIFS($L$11:$L$2510, $L1843, $M$11:$M$2510, "&lt;"&amp;$M1843)+1+COUNTIFS($L$11:$L1843, $L1843, $M$11:$M1843, $M1843)-1)</f>
        <v/>
      </c>
      <c r="Q1843" s="97"/>
      <c r="R1843" s="57" t="str">
        <f t="array" ref="R1843">IF(OR($L1843="", $M1843=""), "", MIN(IF($L$11:$L$2510=$L1843, $M$11:$M$2510)))</f>
        <v/>
      </c>
      <c r="S1843" s="18" t="str">
        <f t="array" ref="S1843">IF(OR($L1843="", $M1843=""), "", AVERAGEIF($L$11:$L$2510, $L1843, $M$11:$M$2510))</f>
        <v/>
      </c>
      <c r="T1843" s="21" t="str">
        <f t="array" ref="T1843">IF(OR($L1843="", $M1843=""), "", MAX(IF($L$11:$L$2510=$L1843, $M$11:$M$2510)))</f>
        <v/>
      </c>
      <c r="U1843" s="97"/>
      <c r="W1843" s="26" t="str">
        <f t="shared" si="311"/>
        <v/>
      </c>
      <c r="X1843" s="26" t="str">
        <f t="shared" si="312"/>
        <v/>
      </c>
      <c r="Z1843" s="48" t="str">
        <f>IFERROR(INDEX('Standard Runs'!$E$11:$E$65, MATCH($L1843, 'Standard Runs'!$D$11:$D$65, 0)), "")</f>
        <v/>
      </c>
      <c r="AB1843" s="26" t="str">
        <f t="shared" si="313"/>
        <v/>
      </c>
      <c r="AC1843" s="26" t="str">
        <f t="shared" si="314"/>
        <v/>
      </c>
      <c r="AE1843" s="26" t="str">
        <f t="shared" si="315"/>
        <v/>
      </c>
      <c r="AG1843" s="26" t="str">
        <f>IF($D1843="", "", COUNTIF($D$11:$D$2510, "&gt;"&amp;$D1843)+1+COUNTIF($D$11:$D1843, $D1843)-1)</f>
        <v/>
      </c>
      <c r="AH1843" s="92" t="str">
        <f t="shared" si="316"/>
        <v/>
      </c>
      <c r="AJ1843" s="26" t="str">
        <f t="shared" si="317"/>
        <v/>
      </c>
      <c r="AK1843" s="26" t="str">
        <f t="shared" si="318"/>
        <v/>
      </c>
    </row>
    <row r="1844" spans="1:37" x14ac:dyDescent="0.25">
      <c r="A1844" s="97"/>
      <c r="B1844" s="26" t="str">
        <f t="shared" si="308"/>
        <v/>
      </c>
      <c r="C1844" s="97"/>
      <c r="D1844" s="123"/>
      <c r="E1844" s="124"/>
      <c r="F1844" s="125"/>
      <c r="G1844" s="97"/>
      <c r="H1844" s="24" t="str">
        <f>IF($E1844="", "", IFERROR(ROUND($E1844*INDEX('Intro &amp; Setup'!$BY$8:$BY$9, MATCH($E$8, 'Intro &amp; Setup'!$BX$8:$BX$9, 0)), 2), ""))</f>
        <v/>
      </c>
      <c r="I1844" s="18" t="str">
        <f>IF(OR($E1844="", $F1844=""), "", IF($E$8='Intro &amp; Setup'!$BX$9, $F1844/$E1844, IF($H$8='Intro &amp; Setup'!$BX$9, $F1844/$H1844, "")))</f>
        <v/>
      </c>
      <c r="J1844" s="21" t="str">
        <f>IF(OR($E1844="", $F1844=""), "", IF($E$8='Intro &amp; Setup'!$BX$8, $F1844/$E1844, IF($H$8='Intro &amp; Setup'!$BX$8, $F1844/$H1844, "")))</f>
        <v/>
      </c>
      <c r="K1844" s="97"/>
      <c r="L1844" s="42" t="str">
        <f t="array" ref="L1844">IF($W1844="", "", IFERROR(INDEX('Standard Runs'!$D$11:$D$65, MATCH(1, ('Standard Runs'!$F$11:$F$65&lt;=E1844)*('Standard Runs'!$G$11:$G$65&gt;=E1844), 0)), ""))</f>
        <v/>
      </c>
      <c r="M1844" s="45" t="str">
        <f t="shared" si="309"/>
        <v/>
      </c>
      <c r="N1844" s="97"/>
      <c r="O1844" s="52" t="str">
        <f t="shared" si="310"/>
        <v/>
      </c>
      <c r="P1844" s="53" t="str">
        <f>IF(OR($L1844="", $M1844=""), "", COUNTIFS($L$11:$L$2510, $L1844, $M$11:$M$2510, "&lt;"&amp;$M1844)+1+COUNTIFS($L$11:$L1844, $L1844, $M$11:$M1844, $M1844)-1)</f>
        <v/>
      </c>
      <c r="Q1844" s="97"/>
      <c r="R1844" s="57" t="str">
        <f t="array" ref="R1844">IF(OR($L1844="", $M1844=""), "", MIN(IF($L$11:$L$2510=$L1844, $M$11:$M$2510)))</f>
        <v/>
      </c>
      <c r="S1844" s="18" t="str">
        <f t="array" ref="S1844">IF(OR($L1844="", $M1844=""), "", AVERAGEIF($L$11:$L$2510, $L1844, $M$11:$M$2510))</f>
        <v/>
      </c>
      <c r="T1844" s="21" t="str">
        <f t="array" ref="T1844">IF(OR($L1844="", $M1844=""), "", MAX(IF($L$11:$L$2510=$L1844, $M$11:$M$2510)))</f>
        <v/>
      </c>
      <c r="U1844" s="97"/>
      <c r="W1844" s="26" t="str">
        <f t="shared" si="311"/>
        <v/>
      </c>
      <c r="X1844" s="26" t="str">
        <f t="shared" si="312"/>
        <v/>
      </c>
      <c r="Z1844" s="48" t="str">
        <f>IFERROR(INDEX('Standard Runs'!$E$11:$E$65, MATCH($L1844, 'Standard Runs'!$D$11:$D$65, 0)), "")</f>
        <v/>
      </c>
      <c r="AB1844" s="26" t="str">
        <f t="shared" si="313"/>
        <v/>
      </c>
      <c r="AC1844" s="26" t="str">
        <f t="shared" si="314"/>
        <v/>
      </c>
      <c r="AE1844" s="26" t="str">
        <f t="shared" si="315"/>
        <v/>
      </c>
      <c r="AG1844" s="26" t="str">
        <f>IF($D1844="", "", COUNTIF($D$11:$D$2510, "&gt;"&amp;$D1844)+1+COUNTIF($D$11:$D1844, $D1844)-1)</f>
        <v/>
      </c>
      <c r="AH1844" s="92" t="str">
        <f t="shared" si="316"/>
        <v/>
      </c>
      <c r="AJ1844" s="26" t="str">
        <f t="shared" si="317"/>
        <v/>
      </c>
      <c r="AK1844" s="26" t="str">
        <f t="shared" si="318"/>
        <v/>
      </c>
    </row>
    <row r="1845" spans="1:37" x14ac:dyDescent="0.25">
      <c r="A1845" s="97"/>
      <c r="B1845" s="26" t="str">
        <f t="shared" si="308"/>
        <v/>
      </c>
      <c r="C1845" s="97"/>
      <c r="D1845" s="123"/>
      <c r="E1845" s="124"/>
      <c r="F1845" s="125"/>
      <c r="G1845" s="97"/>
      <c r="H1845" s="24" t="str">
        <f>IF($E1845="", "", IFERROR(ROUND($E1845*INDEX('Intro &amp; Setup'!$BY$8:$BY$9, MATCH($E$8, 'Intro &amp; Setup'!$BX$8:$BX$9, 0)), 2), ""))</f>
        <v/>
      </c>
      <c r="I1845" s="18" t="str">
        <f>IF(OR($E1845="", $F1845=""), "", IF($E$8='Intro &amp; Setup'!$BX$9, $F1845/$E1845, IF($H$8='Intro &amp; Setup'!$BX$9, $F1845/$H1845, "")))</f>
        <v/>
      </c>
      <c r="J1845" s="21" t="str">
        <f>IF(OR($E1845="", $F1845=""), "", IF($E$8='Intro &amp; Setup'!$BX$8, $F1845/$E1845, IF($H$8='Intro &amp; Setup'!$BX$8, $F1845/$H1845, "")))</f>
        <v/>
      </c>
      <c r="K1845" s="97"/>
      <c r="L1845" s="42" t="str">
        <f t="array" ref="L1845">IF($W1845="", "", IFERROR(INDEX('Standard Runs'!$D$11:$D$65, MATCH(1, ('Standard Runs'!$F$11:$F$65&lt;=E1845)*('Standard Runs'!$G$11:$G$65&gt;=E1845), 0)), ""))</f>
        <v/>
      </c>
      <c r="M1845" s="45" t="str">
        <f t="shared" si="309"/>
        <v/>
      </c>
      <c r="N1845" s="97"/>
      <c r="O1845" s="52" t="str">
        <f t="shared" si="310"/>
        <v/>
      </c>
      <c r="P1845" s="53" t="str">
        <f>IF(OR($L1845="", $M1845=""), "", COUNTIFS($L$11:$L$2510, $L1845, $M$11:$M$2510, "&lt;"&amp;$M1845)+1+COUNTIFS($L$11:$L1845, $L1845, $M$11:$M1845, $M1845)-1)</f>
        <v/>
      </c>
      <c r="Q1845" s="97"/>
      <c r="R1845" s="57" t="str">
        <f t="array" ref="R1845">IF(OR($L1845="", $M1845=""), "", MIN(IF($L$11:$L$2510=$L1845, $M$11:$M$2510)))</f>
        <v/>
      </c>
      <c r="S1845" s="18" t="str">
        <f t="array" ref="S1845">IF(OR($L1845="", $M1845=""), "", AVERAGEIF($L$11:$L$2510, $L1845, $M$11:$M$2510))</f>
        <v/>
      </c>
      <c r="T1845" s="21" t="str">
        <f t="array" ref="T1845">IF(OR($L1845="", $M1845=""), "", MAX(IF($L$11:$L$2510=$L1845, $M$11:$M$2510)))</f>
        <v/>
      </c>
      <c r="U1845" s="97"/>
      <c r="W1845" s="26" t="str">
        <f t="shared" si="311"/>
        <v/>
      </c>
      <c r="X1845" s="26" t="str">
        <f t="shared" si="312"/>
        <v/>
      </c>
      <c r="Z1845" s="48" t="str">
        <f>IFERROR(INDEX('Standard Runs'!$E$11:$E$65, MATCH($L1845, 'Standard Runs'!$D$11:$D$65, 0)), "")</f>
        <v/>
      </c>
      <c r="AB1845" s="26" t="str">
        <f t="shared" si="313"/>
        <v/>
      </c>
      <c r="AC1845" s="26" t="str">
        <f t="shared" si="314"/>
        <v/>
      </c>
      <c r="AE1845" s="26" t="str">
        <f t="shared" si="315"/>
        <v/>
      </c>
      <c r="AG1845" s="26" t="str">
        <f>IF($D1845="", "", COUNTIF($D$11:$D$2510, "&gt;"&amp;$D1845)+1+COUNTIF($D$11:$D1845, $D1845)-1)</f>
        <v/>
      </c>
      <c r="AH1845" s="92" t="str">
        <f t="shared" si="316"/>
        <v/>
      </c>
      <c r="AJ1845" s="26" t="str">
        <f t="shared" si="317"/>
        <v/>
      </c>
      <c r="AK1845" s="26" t="str">
        <f t="shared" si="318"/>
        <v/>
      </c>
    </row>
    <row r="1846" spans="1:37" x14ac:dyDescent="0.25">
      <c r="A1846" s="97"/>
      <c r="B1846" s="26" t="str">
        <f t="shared" si="308"/>
        <v/>
      </c>
      <c r="C1846" s="97"/>
      <c r="D1846" s="123"/>
      <c r="E1846" s="124"/>
      <c r="F1846" s="125"/>
      <c r="G1846" s="97"/>
      <c r="H1846" s="24" t="str">
        <f>IF($E1846="", "", IFERROR(ROUND($E1846*INDEX('Intro &amp; Setup'!$BY$8:$BY$9, MATCH($E$8, 'Intro &amp; Setup'!$BX$8:$BX$9, 0)), 2), ""))</f>
        <v/>
      </c>
      <c r="I1846" s="18" t="str">
        <f>IF(OR($E1846="", $F1846=""), "", IF($E$8='Intro &amp; Setup'!$BX$9, $F1846/$E1846, IF($H$8='Intro &amp; Setup'!$BX$9, $F1846/$H1846, "")))</f>
        <v/>
      </c>
      <c r="J1846" s="21" t="str">
        <f>IF(OR($E1846="", $F1846=""), "", IF($E$8='Intro &amp; Setup'!$BX$8, $F1846/$E1846, IF($H$8='Intro &amp; Setup'!$BX$8, $F1846/$H1846, "")))</f>
        <v/>
      </c>
      <c r="K1846" s="97"/>
      <c r="L1846" s="42" t="str">
        <f t="array" ref="L1846">IF($W1846="", "", IFERROR(INDEX('Standard Runs'!$D$11:$D$65, MATCH(1, ('Standard Runs'!$F$11:$F$65&lt;=E1846)*('Standard Runs'!$G$11:$G$65&gt;=E1846), 0)), ""))</f>
        <v/>
      </c>
      <c r="M1846" s="45" t="str">
        <f t="shared" si="309"/>
        <v/>
      </c>
      <c r="N1846" s="97"/>
      <c r="O1846" s="52" t="str">
        <f t="shared" si="310"/>
        <v/>
      </c>
      <c r="P1846" s="53" t="str">
        <f>IF(OR($L1846="", $M1846=""), "", COUNTIFS($L$11:$L$2510, $L1846, $M$11:$M$2510, "&lt;"&amp;$M1846)+1+COUNTIFS($L$11:$L1846, $L1846, $M$11:$M1846, $M1846)-1)</f>
        <v/>
      </c>
      <c r="Q1846" s="97"/>
      <c r="R1846" s="57" t="str">
        <f t="array" ref="R1846">IF(OR($L1846="", $M1846=""), "", MIN(IF($L$11:$L$2510=$L1846, $M$11:$M$2510)))</f>
        <v/>
      </c>
      <c r="S1846" s="18" t="str">
        <f t="array" ref="S1846">IF(OR($L1846="", $M1846=""), "", AVERAGEIF($L$11:$L$2510, $L1846, $M$11:$M$2510))</f>
        <v/>
      </c>
      <c r="T1846" s="21" t="str">
        <f t="array" ref="T1846">IF(OR($L1846="", $M1846=""), "", MAX(IF($L$11:$L$2510=$L1846, $M$11:$M$2510)))</f>
        <v/>
      </c>
      <c r="U1846" s="97"/>
      <c r="W1846" s="26" t="str">
        <f t="shared" si="311"/>
        <v/>
      </c>
      <c r="X1846" s="26" t="str">
        <f t="shared" si="312"/>
        <v/>
      </c>
      <c r="Z1846" s="48" t="str">
        <f>IFERROR(INDEX('Standard Runs'!$E$11:$E$65, MATCH($L1846, 'Standard Runs'!$D$11:$D$65, 0)), "")</f>
        <v/>
      </c>
      <c r="AB1846" s="26" t="str">
        <f t="shared" si="313"/>
        <v/>
      </c>
      <c r="AC1846" s="26" t="str">
        <f t="shared" si="314"/>
        <v/>
      </c>
      <c r="AE1846" s="26" t="str">
        <f t="shared" si="315"/>
        <v/>
      </c>
      <c r="AG1846" s="26" t="str">
        <f>IF($D1846="", "", COUNTIF($D$11:$D$2510, "&gt;"&amp;$D1846)+1+COUNTIF($D$11:$D1846, $D1846)-1)</f>
        <v/>
      </c>
      <c r="AH1846" s="92" t="str">
        <f t="shared" si="316"/>
        <v/>
      </c>
      <c r="AJ1846" s="26" t="str">
        <f t="shared" si="317"/>
        <v/>
      </c>
      <c r="AK1846" s="26" t="str">
        <f t="shared" si="318"/>
        <v/>
      </c>
    </row>
    <row r="1847" spans="1:37" x14ac:dyDescent="0.25">
      <c r="A1847" s="97"/>
      <c r="B1847" s="26" t="str">
        <f t="shared" si="308"/>
        <v/>
      </c>
      <c r="C1847" s="97"/>
      <c r="D1847" s="123"/>
      <c r="E1847" s="124"/>
      <c r="F1847" s="125"/>
      <c r="G1847" s="97"/>
      <c r="H1847" s="24" t="str">
        <f>IF($E1847="", "", IFERROR(ROUND($E1847*INDEX('Intro &amp; Setup'!$BY$8:$BY$9, MATCH($E$8, 'Intro &amp; Setup'!$BX$8:$BX$9, 0)), 2), ""))</f>
        <v/>
      </c>
      <c r="I1847" s="18" t="str">
        <f>IF(OR($E1847="", $F1847=""), "", IF($E$8='Intro &amp; Setup'!$BX$9, $F1847/$E1847, IF($H$8='Intro &amp; Setup'!$BX$9, $F1847/$H1847, "")))</f>
        <v/>
      </c>
      <c r="J1847" s="21" t="str">
        <f>IF(OR($E1847="", $F1847=""), "", IF($E$8='Intro &amp; Setup'!$BX$8, $F1847/$E1847, IF($H$8='Intro &amp; Setup'!$BX$8, $F1847/$H1847, "")))</f>
        <v/>
      </c>
      <c r="K1847" s="97"/>
      <c r="L1847" s="42" t="str">
        <f t="array" ref="L1847">IF($W1847="", "", IFERROR(INDEX('Standard Runs'!$D$11:$D$65, MATCH(1, ('Standard Runs'!$F$11:$F$65&lt;=E1847)*('Standard Runs'!$G$11:$G$65&gt;=E1847), 0)), ""))</f>
        <v/>
      </c>
      <c r="M1847" s="45" t="str">
        <f t="shared" si="309"/>
        <v/>
      </c>
      <c r="N1847" s="97"/>
      <c r="O1847" s="52" t="str">
        <f t="shared" si="310"/>
        <v/>
      </c>
      <c r="P1847" s="53" t="str">
        <f>IF(OR($L1847="", $M1847=""), "", COUNTIFS($L$11:$L$2510, $L1847, $M$11:$M$2510, "&lt;"&amp;$M1847)+1+COUNTIFS($L$11:$L1847, $L1847, $M$11:$M1847, $M1847)-1)</f>
        <v/>
      </c>
      <c r="Q1847" s="97"/>
      <c r="R1847" s="57" t="str">
        <f t="array" ref="R1847">IF(OR($L1847="", $M1847=""), "", MIN(IF($L$11:$L$2510=$L1847, $M$11:$M$2510)))</f>
        <v/>
      </c>
      <c r="S1847" s="18" t="str">
        <f t="array" ref="S1847">IF(OR($L1847="", $M1847=""), "", AVERAGEIF($L$11:$L$2510, $L1847, $M$11:$M$2510))</f>
        <v/>
      </c>
      <c r="T1847" s="21" t="str">
        <f t="array" ref="T1847">IF(OR($L1847="", $M1847=""), "", MAX(IF($L$11:$L$2510=$L1847, $M$11:$M$2510)))</f>
        <v/>
      </c>
      <c r="U1847" s="97"/>
      <c r="W1847" s="26" t="str">
        <f t="shared" si="311"/>
        <v/>
      </c>
      <c r="X1847" s="26" t="str">
        <f t="shared" si="312"/>
        <v/>
      </c>
      <c r="Z1847" s="48" t="str">
        <f>IFERROR(INDEX('Standard Runs'!$E$11:$E$65, MATCH($L1847, 'Standard Runs'!$D$11:$D$65, 0)), "")</f>
        <v/>
      </c>
      <c r="AB1847" s="26" t="str">
        <f t="shared" si="313"/>
        <v/>
      </c>
      <c r="AC1847" s="26" t="str">
        <f t="shared" si="314"/>
        <v/>
      </c>
      <c r="AE1847" s="26" t="str">
        <f t="shared" si="315"/>
        <v/>
      </c>
      <c r="AG1847" s="26" t="str">
        <f>IF($D1847="", "", COUNTIF($D$11:$D$2510, "&gt;"&amp;$D1847)+1+COUNTIF($D$11:$D1847, $D1847)-1)</f>
        <v/>
      </c>
      <c r="AH1847" s="92" t="str">
        <f t="shared" si="316"/>
        <v/>
      </c>
      <c r="AJ1847" s="26" t="str">
        <f t="shared" si="317"/>
        <v/>
      </c>
      <c r="AK1847" s="26" t="str">
        <f t="shared" si="318"/>
        <v/>
      </c>
    </row>
    <row r="1848" spans="1:37" x14ac:dyDescent="0.25">
      <c r="A1848" s="97"/>
      <c r="B1848" s="26" t="str">
        <f t="shared" si="308"/>
        <v/>
      </c>
      <c r="C1848" s="97"/>
      <c r="D1848" s="123"/>
      <c r="E1848" s="124"/>
      <c r="F1848" s="125"/>
      <c r="G1848" s="97"/>
      <c r="H1848" s="24" t="str">
        <f>IF($E1848="", "", IFERROR(ROUND($E1848*INDEX('Intro &amp; Setup'!$BY$8:$BY$9, MATCH($E$8, 'Intro &amp; Setup'!$BX$8:$BX$9, 0)), 2), ""))</f>
        <v/>
      </c>
      <c r="I1848" s="18" t="str">
        <f>IF(OR($E1848="", $F1848=""), "", IF($E$8='Intro &amp; Setup'!$BX$9, $F1848/$E1848, IF($H$8='Intro &amp; Setup'!$BX$9, $F1848/$H1848, "")))</f>
        <v/>
      </c>
      <c r="J1848" s="21" t="str">
        <f>IF(OR($E1848="", $F1848=""), "", IF($E$8='Intro &amp; Setup'!$BX$8, $F1848/$E1848, IF($H$8='Intro &amp; Setup'!$BX$8, $F1848/$H1848, "")))</f>
        <v/>
      </c>
      <c r="K1848" s="97"/>
      <c r="L1848" s="42" t="str">
        <f t="array" ref="L1848">IF($W1848="", "", IFERROR(INDEX('Standard Runs'!$D$11:$D$65, MATCH(1, ('Standard Runs'!$F$11:$F$65&lt;=E1848)*('Standard Runs'!$G$11:$G$65&gt;=E1848), 0)), ""))</f>
        <v/>
      </c>
      <c r="M1848" s="45" t="str">
        <f t="shared" si="309"/>
        <v/>
      </c>
      <c r="N1848" s="97"/>
      <c r="O1848" s="52" t="str">
        <f t="shared" si="310"/>
        <v/>
      </c>
      <c r="P1848" s="53" t="str">
        <f>IF(OR($L1848="", $M1848=""), "", COUNTIFS($L$11:$L$2510, $L1848, $M$11:$M$2510, "&lt;"&amp;$M1848)+1+COUNTIFS($L$11:$L1848, $L1848, $M$11:$M1848, $M1848)-1)</f>
        <v/>
      </c>
      <c r="Q1848" s="97"/>
      <c r="R1848" s="57" t="str">
        <f t="array" ref="R1848">IF(OR($L1848="", $M1848=""), "", MIN(IF($L$11:$L$2510=$L1848, $M$11:$M$2510)))</f>
        <v/>
      </c>
      <c r="S1848" s="18" t="str">
        <f t="array" ref="S1848">IF(OR($L1848="", $M1848=""), "", AVERAGEIF($L$11:$L$2510, $L1848, $M$11:$M$2510))</f>
        <v/>
      </c>
      <c r="T1848" s="21" t="str">
        <f t="array" ref="T1848">IF(OR($L1848="", $M1848=""), "", MAX(IF($L$11:$L$2510=$L1848, $M$11:$M$2510)))</f>
        <v/>
      </c>
      <c r="U1848" s="97"/>
      <c r="W1848" s="26" t="str">
        <f t="shared" si="311"/>
        <v/>
      </c>
      <c r="X1848" s="26" t="str">
        <f t="shared" si="312"/>
        <v/>
      </c>
      <c r="Z1848" s="48" t="str">
        <f>IFERROR(INDEX('Standard Runs'!$E$11:$E$65, MATCH($L1848, 'Standard Runs'!$D$11:$D$65, 0)), "")</f>
        <v/>
      </c>
      <c r="AB1848" s="26" t="str">
        <f t="shared" si="313"/>
        <v/>
      </c>
      <c r="AC1848" s="26" t="str">
        <f t="shared" si="314"/>
        <v/>
      </c>
      <c r="AE1848" s="26" t="str">
        <f t="shared" si="315"/>
        <v/>
      </c>
      <c r="AG1848" s="26" t="str">
        <f>IF($D1848="", "", COUNTIF($D$11:$D$2510, "&gt;"&amp;$D1848)+1+COUNTIF($D$11:$D1848, $D1848)-1)</f>
        <v/>
      </c>
      <c r="AH1848" s="92" t="str">
        <f t="shared" si="316"/>
        <v/>
      </c>
      <c r="AJ1848" s="26" t="str">
        <f t="shared" si="317"/>
        <v/>
      </c>
      <c r="AK1848" s="26" t="str">
        <f t="shared" si="318"/>
        <v/>
      </c>
    </row>
    <row r="1849" spans="1:37" x14ac:dyDescent="0.25">
      <c r="A1849" s="97"/>
      <c r="B1849" s="26" t="str">
        <f t="shared" si="308"/>
        <v/>
      </c>
      <c r="C1849" s="97"/>
      <c r="D1849" s="123"/>
      <c r="E1849" s="124"/>
      <c r="F1849" s="125"/>
      <c r="G1849" s="97"/>
      <c r="H1849" s="24" t="str">
        <f>IF($E1849="", "", IFERROR(ROUND($E1849*INDEX('Intro &amp; Setup'!$BY$8:$BY$9, MATCH($E$8, 'Intro &amp; Setup'!$BX$8:$BX$9, 0)), 2), ""))</f>
        <v/>
      </c>
      <c r="I1849" s="18" t="str">
        <f>IF(OR($E1849="", $F1849=""), "", IF($E$8='Intro &amp; Setup'!$BX$9, $F1849/$E1849, IF($H$8='Intro &amp; Setup'!$BX$9, $F1849/$H1849, "")))</f>
        <v/>
      </c>
      <c r="J1849" s="21" t="str">
        <f>IF(OR($E1849="", $F1849=""), "", IF($E$8='Intro &amp; Setup'!$BX$8, $F1849/$E1849, IF($H$8='Intro &amp; Setup'!$BX$8, $F1849/$H1849, "")))</f>
        <v/>
      </c>
      <c r="K1849" s="97"/>
      <c r="L1849" s="42" t="str">
        <f t="array" ref="L1849">IF($W1849="", "", IFERROR(INDEX('Standard Runs'!$D$11:$D$65, MATCH(1, ('Standard Runs'!$F$11:$F$65&lt;=E1849)*('Standard Runs'!$G$11:$G$65&gt;=E1849), 0)), ""))</f>
        <v/>
      </c>
      <c r="M1849" s="45" t="str">
        <f t="shared" si="309"/>
        <v/>
      </c>
      <c r="N1849" s="97"/>
      <c r="O1849" s="52" t="str">
        <f t="shared" si="310"/>
        <v/>
      </c>
      <c r="P1849" s="53" t="str">
        <f>IF(OR($L1849="", $M1849=""), "", COUNTIFS($L$11:$L$2510, $L1849, $M$11:$M$2510, "&lt;"&amp;$M1849)+1+COUNTIFS($L$11:$L1849, $L1849, $M$11:$M1849, $M1849)-1)</f>
        <v/>
      </c>
      <c r="Q1849" s="97"/>
      <c r="R1849" s="57" t="str">
        <f t="array" ref="R1849">IF(OR($L1849="", $M1849=""), "", MIN(IF($L$11:$L$2510=$L1849, $M$11:$M$2510)))</f>
        <v/>
      </c>
      <c r="S1849" s="18" t="str">
        <f t="array" ref="S1849">IF(OR($L1849="", $M1849=""), "", AVERAGEIF($L$11:$L$2510, $L1849, $M$11:$M$2510))</f>
        <v/>
      </c>
      <c r="T1849" s="21" t="str">
        <f t="array" ref="T1849">IF(OR($L1849="", $M1849=""), "", MAX(IF($L$11:$L$2510=$L1849, $M$11:$M$2510)))</f>
        <v/>
      </c>
      <c r="U1849" s="97"/>
      <c r="W1849" s="26" t="str">
        <f t="shared" si="311"/>
        <v/>
      </c>
      <c r="X1849" s="26" t="str">
        <f t="shared" si="312"/>
        <v/>
      </c>
      <c r="Z1849" s="48" t="str">
        <f>IFERROR(INDEX('Standard Runs'!$E$11:$E$65, MATCH($L1849, 'Standard Runs'!$D$11:$D$65, 0)), "")</f>
        <v/>
      </c>
      <c r="AB1849" s="26" t="str">
        <f t="shared" si="313"/>
        <v/>
      </c>
      <c r="AC1849" s="26" t="str">
        <f t="shared" si="314"/>
        <v/>
      </c>
      <c r="AE1849" s="26" t="str">
        <f t="shared" si="315"/>
        <v/>
      </c>
      <c r="AG1849" s="26" t="str">
        <f>IF($D1849="", "", COUNTIF($D$11:$D$2510, "&gt;"&amp;$D1849)+1+COUNTIF($D$11:$D1849, $D1849)-1)</f>
        <v/>
      </c>
      <c r="AH1849" s="92" t="str">
        <f t="shared" si="316"/>
        <v/>
      </c>
      <c r="AJ1849" s="26" t="str">
        <f t="shared" si="317"/>
        <v/>
      </c>
      <c r="AK1849" s="26" t="str">
        <f t="shared" si="318"/>
        <v/>
      </c>
    </row>
    <row r="1850" spans="1:37" x14ac:dyDescent="0.25">
      <c r="A1850" s="97"/>
      <c r="B1850" s="26" t="str">
        <f t="shared" si="308"/>
        <v/>
      </c>
      <c r="C1850" s="97"/>
      <c r="D1850" s="123"/>
      <c r="E1850" s="124"/>
      <c r="F1850" s="125"/>
      <c r="G1850" s="97"/>
      <c r="H1850" s="24" t="str">
        <f>IF($E1850="", "", IFERROR(ROUND($E1850*INDEX('Intro &amp; Setup'!$BY$8:$BY$9, MATCH($E$8, 'Intro &amp; Setup'!$BX$8:$BX$9, 0)), 2), ""))</f>
        <v/>
      </c>
      <c r="I1850" s="18" t="str">
        <f>IF(OR($E1850="", $F1850=""), "", IF($E$8='Intro &amp; Setup'!$BX$9, $F1850/$E1850, IF($H$8='Intro &amp; Setup'!$BX$9, $F1850/$H1850, "")))</f>
        <v/>
      </c>
      <c r="J1850" s="21" t="str">
        <f>IF(OR($E1850="", $F1850=""), "", IF($E$8='Intro &amp; Setup'!$BX$8, $F1850/$E1850, IF($H$8='Intro &amp; Setup'!$BX$8, $F1850/$H1850, "")))</f>
        <v/>
      </c>
      <c r="K1850" s="97"/>
      <c r="L1850" s="42" t="str">
        <f t="array" ref="L1850">IF($W1850="", "", IFERROR(INDEX('Standard Runs'!$D$11:$D$65, MATCH(1, ('Standard Runs'!$F$11:$F$65&lt;=E1850)*('Standard Runs'!$G$11:$G$65&gt;=E1850), 0)), ""))</f>
        <v/>
      </c>
      <c r="M1850" s="45" t="str">
        <f t="shared" si="309"/>
        <v/>
      </c>
      <c r="N1850" s="97"/>
      <c r="O1850" s="52" t="str">
        <f t="shared" si="310"/>
        <v/>
      </c>
      <c r="P1850" s="53" t="str">
        <f>IF(OR($L1850="", $M1850=""), "", COUNTIFS($L$11:$L$2510, $L1850, $M$11:$M$2510, "&lt;"&amp;$M1850)+1+COUNTIFS($L$11:$L1850, $L1850, $M$11:$M1850, $M1850)-1)</f>
        <v/>
      </c>
      <c r="Q1850" s="97"/>
      <c r="R1850" s="57" t="str">
        <f t="array" ref="R1850">IF(OR($L1850="", $M1850=""), "", MIN(IF($L$11:$L$2510=$L1850, $M$11:$M$2510)))</f>
        <v/>
      </c>
      <c r="S1850" s="18" t="str">
        <f t="array" ref="S1850">IF(OR($L1850="", $M1850=""), "", AVERAGEIF($L$11:$L$2510, $L1850, $M$11:$M$2510))</f>
        <v/>
      </c>
      <c r="T1850" s="21" t="str">
        <f t="array" ref="T1850">IF(OR($L1850="", $M1850=""), "", MAX(IF($L$11:$L$2510=$L1850, $M$11:$M$2510)))</f>
        <v/>
      </c>
      <c r="U1850" s="97"/>
      <c r="W1850" s="26" t="str">
        <f t="shared" si="311"/>
        <v/>
      </c>
      <c r="X1850" s="26" t="str">
        <f t="shared" si="312"/>
        <v/>
      </c>
      <c r="Z1850" s="48" t="str">
        <f>IFERROR(INDEX('Standard Runs'!$E$11:$E$65, MATCH($L1850, 'Standard Runs'!$D$11:$D$65, 0)), "")</f>
        <v/>
      </c>
      <c r="AB1850" s="26" t="str">
        <f t="shared" si="313"/>
        <v/>
      </c>
      <c r="AC1850" s="26" t="str">
        <f t="shared" si="314"/>
        <v/>
      </c>
      <c r="AE1850" s="26" t="str">
        <f t="shared" si="315"/>
        <v/>
      </c>
      <c r="AG1850" s="26" t="str">
        <f>IF($D1850="", "", COUNTIF($D$11:$D$2510, "&gt;"&amp;$D1850)+1+COUNTIF($D$11:$D1850, $D1850)-1)</f>
        <v/>
      </c>
      <c r="AH1850" s="92" t="str">
        <f t="shared" si="316"/>
        <v/>
      </c>
      <c r="AJ1850" s="26" t="str">
        <f t="shared" si="317"/>
        <v/>
      </c>
      <c r="AK1850" s="26" t="str">
        <f t="shared" si="318"/>
        <v/>
      </c>
    </row>
    <row r="1851" spans="1:37" x14ac:dyDescent="0.25">
      <c r="A1851" s="97"/>
      <c r="B1851" s="26" t="str">
        <f t="shared" si="308"/>
        <v/>
      </c>
      <c r="C1851" s="97"/>
      <c r="D1851" s="123"/>
      <c r="E1851" s="124"/>
      <c r="F1851" s="125"/>
      <c r="G1851" s="97"/>
      <c r="H1851" s="24" t="str">
        <f>IF($E1851="", "", IFERROR(ROUND($E1851*INDEX('Intro &amp; Setup'!$BY$8:$BY$9, MATCH($E$8, 'Intro &amp; Setup'!$BX$8:$BX$9, 0)), 2), ""))</f>
        <v/>
      </c>
      <c r="I1851" s="18" t="str">
        <f>IF(OR($E1851="", $F1851=""), "", IF($E$8='Intro &amp; Setup'!$BX$9, $F1851/$E1851, IF($H$8='Intro &amp; Setup'!$BX$9, $F1851/$H1851, "")))</f>
        <v/>
      </c>
      <c r="J1851" s="21" t="str">
        <f>IF(OR($E1851="", $F1851=""), "", IF($E$8='Intro &amp; Setup'!$BX$8, $F1851/$E1851, IF($H$8='Intro &amp; Setup'!$BX$8, $F1851/$H1851, "")))</f>
        <v/>
      </c>
      <c r="K1851" s="97"/>
      <c r="L1851" s="42" t="str">
        <f t="array" ref="L1851">IF($W1851="", "", IFERROR(INDEX('Standard Runs'!$D$11:$D$65, MATCH(1, ('Standard Runs'!$F$11:$F$65&lt;=E1851)*('Standard Runs'!$G$11:$G$65&gt;=E1851), 0)), ""))</f>
        <v/>
      </c>
      <c r="M1851" s="45" t="str">
        <f t="shared" si="309"/>
        <v/>
      </c>
      <c r="N1851" s="97"/>
      <c r="O1851" s="52" t="str">
        <f t="shared" si="310"/>
        <v/>
      </c>
      <c r="P1851" s="53" t="str">
        <f>IF(OR($L1851="", $M1851=""), "", COUNTIFS($L$11:$L$2510, $L1851, $M$11:$M$2510, "&lt;"&amp;$M1851)+1+COUNTIFS($L$11:$L1851, $L1851, $M$11:$M1851, $M1851)-1)</f>
        <v/>
      </c>
      <c r="Q1851" s="97"/>
      <c r="R1851" s="57" t="str">
        <f t="array" ref="R1851">IF(OR($L1851="", $M1851=""), "", MIN(IF($L$11:$L$2510=$L1851, $M$11:$M$2510)))</f>
        <v/>
      </c>
      <c r="S1851" s="18" t="str">
        <f t="array" ref="S1851">IF(OR($L1851="", $M1851=""), "", AVERAGEIF($L$11:$L$2510, $L1851, $M$11:$M$2510))</f>
        <v/>
      </c>
      <c r="T1851" s="21" t="str">
        <f t="array" ref="T1851">IF(OR($L1851="", $M1851=""), "", MAX(IF($L$11:$L$2510=$L1851, $M$11:$M$2510)))</f>
        <v/>
      </c>
      <c r="U1851" s="97"/>
      <c r="W1851" s="26" t="str">
        <f t="shared" si="311"/>
        <v/>
      </c>
      <c r="X1851" s="26" t="str">
        <f t="shared" si="312"/>
        <v/>
      </c>
      <c r="Z1851" s="48" t="str">
        <f>IFERROR(INDEX('Standard Runs'!$E$11:$E$65, MATCH($L1851, 'Standard Runs'!$D$11:$D$65, 0)), "")</f>
        <v/>
      </c>
      <c r="AB1851" s="26" t="str">
        <f t="shared" si="313"/>
        <v/>
      </c>
      <c r="AC1851" s="26" t="str">
        <f t="shared" si="314"/>
        <v/>
      </c>
      <c r="AE1851" s="26" t="str">
        <f t="shared" si="315"/>
        <v/>
      </c>
      <c r="AG1851" s="26" t="str">
        <f>IF($D1851="", "", COUNTIF($D$11:$D$2510, "&gt;"&amp;$D1851)+1+COUNTIF($D$11:$D1851, $D1851)-1)</f>
        <v/>
      </c>
      <c r="AH1851" s="92" t="str">
        <f t="shared" si="316"/>
        <v/>
      </c>
      <c r="AJ1851" s="26" t="str">
        <f t="shared" si="317"/>
        <v/>
      </c>
      <c r="AK1851" s="26" t="str">
        <f t="shared" si="318"/>
        <v/>
      </c>
    </row>
    <row r="1852" spans="1:37" x14ac:dyDescent="0.25">
      <c r="A1852" s="97"/>
      <c r="B1852" s="26" t="str">
        <f t="shared" si="308"/>
        <v/>
      </c>
      <c r="C1852" s="97"/>
      <c r="D1852" s="123"/>
      <c r="E1852" s="124"/>
      <c r="F1852" s="125"/>
      <c r="G1852" s="97"/>
      <c r="H1852" s="24" t="str">
        <f>IF($E1852="", "", IFERROR(ROUND($E1852*INDEX('Intro &amp; Setup'!$BY$8:$BY$9, MATCH($E$8, 'Intro &amp; Setup'!$BX$8:$BX$9, 0)), 2), ""))</f>
        <v/>
      </c>
      <c r="I1852" s="18" t="str">
        <f>IF(OR($E1852="", $F1852=""), "", IF($E$8='Intro &amp; Setup'!$BX$9, $F1852/$E1852, IF($H$8='Intro &amp; Setup'!$BX$9, $F1852/$H1852, "")))</f>
        <v/>
      </c>
      <c r="J1852" s="21" t="str">
        <f>IF(OR($E1852="", $F1852=""), "", IF($E$8='Intro &amp; Setup'!$BX$8, $F1852/$E1852, IF($H$8='Intro &amp; Setup'!$BX$8, $F1852/$H1852, "")))</f>
        <v/>
      </c>
      <c r="K1852" s="97"/>
      <c r="L1852" s="42" t="str">
        <f t="array" ref="L1852">IF($W1852="", "", IFERROR(INDEX('Standard Runs'!$D$11:$D$65, MATCH(1, ('Standard Runs'!$F$11:$F$65&lt;=E1852)*('Standard Runs'!$G$11:$G$65&gt;=E1852), 0)), ""))</f>
        <v/>
      </c>
      <c r="M1852" s="45" t="str">
        <f t="shared" si="309"/>
        <v/>
      </c>
      <c r="N1852" s="97"/>
      <c r="O1852" s="52" t="str">
        <f t="shared" si="310"/>
        <v/>
      </c>
      <c r="P1852" s="53" t="str">
        <f>IF(OR($L1852="", $M1852=""), "", COUNTIFS($L$11:$L$2510, $L1852, $M$11:$M$2510, "&lt;"&amp;$M1852)+1+COUNTIFS($L$11:$L1852, $L1852, $M$11:$M1852, $M1852)-1)</f>
        <v/>
      </c>
      <c r="Q1852" s="97"/>
      <c r="R1852" s="57" t="str">
        <f t="array" ref="R1852">IF(OR($L1852="", $M1852=""), "", MIN(IF($L$11:$L$2510=$L1852, $M$11:$M$2510)))</f>
        <v/>
      </c>
      <c r="S1852" s="18" t="str">
        <f t="array" ref="S1852">IF(OR($L1852="", $M1852=""), "", AVERAGEIF($L$11:$L$2510, $L1852, $M$11:$M$2510))</f>
        <v/>
      </c>
      <c r="T1852" s="21" t="str">
        <f t="array" ref="T1852">IF(OR($L1852="", $M1852=""), "", MAX(IF($L$11:$L$2510=$L1852, $M$11:$M$2510)))</f>
        <v/>
      </c>
      <c r="U1852" s="97"/>
      <c r="W1852" s="26" t="str">
        <f t="shared" si="311"/>
        <v/>
      </c>
      <c r="X1852" s="26" t="str">
        <f t="shared" si="312"/>
        <v/>
      </c>
      <c r="Z1852" s="48" t="str">
        <f>IFERROR(INDEX('Standard Runs'!$E$11:$E$65, MATCH($L1852, 'Standard Runs'!$D$11:$D$65, 0)), "")</f>
        <v/>
      </c>
      <c r="AB1852" s="26" t="str">
        <f t="shared" si="313"/>
        <v/>
      </c>
      <c r="AC1852" s="26" t="str">
        <f t="shared" si="314"/>
        <v/>
      </c>
      <c r="AE1852" s="26" t="str">
        <f t="shared" si="315"/>
        <v/>
      </c>
      <c r="AG1852" s="26" t="str">
        <f>IF($D1852="", "", COUNTIF($D$11:$D$2510, "&gt;"&amp;$D1852)+1+COUNTIF($D$11:$D1852, $D1852)-1)</f>
        <v/>
      </c>
      <c r="AH1852" s="92" t="str">
        <f t="shared" si="316"/>
        <v/>
      </c>
      <c r="AJ1852" s="26" t="str">
        <f t="shared" si="317"/>
        <v/>
      </c>
      <c r="AK1852" s="26" t="str">
        <f t="shared" si="318"/>
        <v/>
      </c>
    </row>
    <row r="1853" spans="1:37" x14ac:dyDescent="0.25">
      <c r="A1853" s="97"/>
      <c r="B1853" s="26" t="str">
        <f t="shared" si="308"/>
        <v/>
      </c>
      <c r="C1853" s="97"/>
      <c r="D1853" s="123"/>
      <c r="E1853" s="124"/>
      <c r="F1853" s="125"/>
      <c r="G1853" s="97"/>
      <c r="H1853" s="24" t="str">
        <f>IF($E1853="", "", IFERROR(ROUND($E1853*INDEX('Intro &amp; Setup'!$BY$8:$BY$9, MATCH($E$8, 'Intro &amp; Setup'!$BX$8:$BX$9, 0)), 2), ""))</f>
        <v/>
      </c>
      <c r="I1853" s="18" t="str">
        <f>IF(OR($E1853="", $F1853=""), "", IF($E$8='Intro &amp; Setup'!$BX$9, $F1853/$E1853, IF($H$8='Intro &amp; Setup'!$BX$9, $F1853/$H1853, "")))</f>
        <v/>
      </c>
      <c r="J1853" s="21" t="str">
        <f>IF(OR($E1853="", $F1853=""), "", IF($E$8='Intro &amp; Setup'!$BX$8, $F1853/$E1853, IF($H$8='Intro &amp; Setup'!$BX$8, $F1853/$H1853, "")))</f>
        <v/>
      </c>
      <c r="K1853" s="97"/>
      <c r="L1853" s="42" t="str">
        <f t="array" ref="L1853">IF($W1853="", "", IFERROR(INDEX('Standard Runs'!$D$11:$D$65, MATCH(1, ('Standard Runs'!$F$11:$F$65&lt;=E1853)*('Standard Runs'!$G$11:$G$65&gt;=E1853), 0)), ""))</f>
        <v/>
      </c>
      <c r="M1853" s="45" t="str">
        <f t="shared" si="309"/>
        <v/>
      </c>
      <c r="N1853" s="97"/>
      <c r="O1853" s="52" t="str">
        <f t="shared" si="310"/>
        <v/>
      </c>
      <c r="P1853" s="53" t="str">
        <f>IF(OR($L1853="", $M1853=""), "", COUNTIFS($L$11:$L$2510, $L1853, $M$11:$M$2510, "&lt;"&amp;$M1853)+1+COUNTIFS($L$11:$L1853, $L1853, $M$11:$M1853, $M1853)-1)</f>
        <v/>
      </c>
      <c r="Q1853" s="97"/>
      <c r="R1853" s="57" t="str">
        <f t="array" ref="R1853">IF(OR($L1853="", $M1853=""), "", MIN(IF($L$11:$L$2510=$L1853, $M$11:$M$2510)))</f>
        <v/>
      </c>
      <c r="S1853" s="18" t="str">
        <f t="array" ref="S1853">IF(OR($L1853="", $M1853=""), "", AVERAGEIF($L$11:$L$2510, $L1853, $M$11:$M$2510))</f>
        <v/>
      </c>
      <c r="T1853" s="21" t="str">
        <f t="array" ref="T1853">IF(OR($L1853="", $M1853=""), "", MAX(IF($L$11:$L$2510=$L1853, $M$11:$M$2510)))</f>
        <v/>
      </c>
      <c r="U1853" s="97"/>
      <c r="W1853" s="26" t="str">
        <f t="shared" si="311"/>
        <v/>
      </c>
      <c r="X1853" s="26" t="str">
        <f t="shared" si="312"/>
        <v/>
      </c>
      <c r="Z1853" s="48" t="str">
        <f>IFERROR(INDEX('Standard Runs'!$E$11:$E$65, MATCH($L1853, 'Standard Runs'!$D$11:$D$65, 0)), "")</f>
        <v/>
      </c>
      <c r="AB1853" s="26" t="str">
        <f t="shared" si="313"/>
        <v/>
      </c>
      <c r="AC1853" s="26" t="str">
        <f t="shared" si="314"/>
        <v/>
      </c>
      <c r="AE1853" s="26" t="str">
        <f t="shared" si="315"/>
        <v/>
      </c>
      <c r="AG1853" s="26" t="str">
        <f>IF($D1853="", "", COUNTIF($D$11:$D$2510, "&gt;"&amp;$D1853)+1+COUNTIF($D$11:$D1853, $D1853)-1)</f>
        <v/>
      </c>
      <c r="AH1853" s="92" t="str">
        <f t="shared" si="316"/>
        <v/>
      </c>
      <c r="AJ1853" s="26" t="str">
        <f t="shared" si="317"/>
        <v/>
      </c>
      <c r="AK1853" s="26" t="str">
        <f t="shared" si="318"/>
        <v/>
      </c>
    </row>
    <row r="1854" spans="1:37" x14ac:dyDescent="0.25">
      <c r="A1854" s="97"/>
      <c r="B1854" s="26" t="str">
        <f t="shared" si="308"/>
        <v/>
      </c>
      <c r="C1854" s="97"/>
      <c r="D1854" s="123"/>
      <c r="E1854" s="124"/>
      <c r="F1854" s="125"/>
      <c r="G1854" s="97"/>
      <c r="H1854" s="24" t="str">
        <f>IF($E1854="", "", IFERROR(ROUND($E1854*INDEX('Intro &amp; Setup'!$BY$8:$BY$9, MATCH($E$8, 'Intro &amp; Setup'!$BX$8:$BX$9, 0)), 2), ""))</f>
        <v/>
      </c>
      <c r="I1854" s="18" t="str">
        <f>IF(OR($E1854="", $F1854=""), "", IF($E$8='Intro &amp; Setup'!$BX$9, $F1854/$E1854, IF($H$8='Intro &amp; Setup'!$BX$9, $F1854/$H1854, "")))</f>
        <v/>
      </c>
      <c r="J1854" s="21" t="str">
        <f>IF(OR($E1854="", $F1854=""), "", IF($E$8='Intro &amp; Setup'!$BX$8, $F1854/$E1854, IF($H$8='Intro &amp; Setup'!$BX$8, $F1854/$H1854, "")))</f>
        <v/>
      </c>
      <c r="K1854" s="97"/>
      <c r="L1854" s="42" t="str">
        <f t="array" ref="L1854">IF($W1854="", "", IFERROR(INDEX('Standard Runs'!$D$11:$D$65, MATCH(1, ('Standard Runs'!$F$11:$F$65&lt;=E1854)*('Standard Runs'!$G$11:$G$65&gt;=E1854), 0)), ""))</f>
        <v/>
      </c>
      <c r="M1854" s="45" t="str">
        <f t="shared" si="309"/>
        <v/>
      </c>
      <c r="N1854" s="97"/>
      <c r="O1854" s="52" t="str">
        <f t="shared" si="310"/>
        <v/>
      </c>
      <c r="P1854" s="53" t="str">
        <f>IF(OR($L1854="", $M1854=""), "", COUNTIFS($L$11:$L$2510, $L1854, $M$11:$M$2510, "&lt;"&amp;$M1854)+1+COUNTIFS($L$11:$L1854, $L1854, $M$11:$M1854, $M1854)-1)</f>
        <v/>
      </c>
      <c r="Q1854" s="97"/>
      <c r="R1854" s="57" t="str">
        <f t="array" ref="R1854">IF(OR($L1854="", $M1854=""), "", MIN(IF($L$11:$L$2510=$L1854, $M$11:$M$2510)))</f>
        <v/>
      </c>
      <c r="S1854" s="18" t="str">
        <f t="array" ref="S1854">IF(OR($L1854="", $M1854=""), "", AVERAGEIF($L$11:$L$2510, $L1854, $M$11:$M$2510))</f>
        <v/>
      </c>
      <c r="T1854" s="21" t="str">
        <f t="array" ref="T1854">IF(OR($L1854="", $M1854=""), "", MAX(IF($L$11:$L$2510=$L1854, $M$11:$M$2510)))</f>
        <v/>
      </c>
      <c r="U1854" s="97"/>
      <c r="W1854" s="26" t="str">
        <f t="shared" si="311"/>
        <v/>
      </c>
      <c r="X1854" s="26" t="str">
        <f t="shared" si="312"/>
        <v/>
      </c>
      <c r="Z1854" s="48" t="str">
        <f>IFERROR(INDEX('Standard Runs'!$E$11:$E$65, MATCH($L1854, 'Standard Runs'!$D$11:$D$65, 0)), "")</f>
        <v/>
      </c>
      <c r="AB1854" s="26" t="str">
        <f t="shared" si="313"/>
        <v/>
      </c>
      <c r="AC1854" s="26" t="str">
        <f t="shared" si="314"/>
        <v/>
      </c>
      <c r="AE1854" s="26" t="str">
        <f t="shared" si="315"/>
        <v/>
      </c>
      <c r="AG1854" s="26" t="str">
        <f>IF($D1854="", "", COUNTIF($D$11:$D$2510, "&gt;"&amp;$D1854)+1+COUNTIF($D$11:$D1854, $D1854)-1)</f>
        <v/>
      </c>
      <c r="AH1854" s="92" t="str">
        <f t="shared" si="316"/>
        <v/>
      </c>
      <c r="AJ1854" s="26" t="str">
        <f t="shared" si="317"/>
        <v/>
      </c>
      <c r="AK1854" s="26" t="str">
        <f t="shared" si="318"/>
        <v/>
      </c>
    </row>
    <row r="1855" spans="1:37" x14ac:dyDescent="0.25">
      <c r="A1855" s="97"/>
      <c r="B1855" s="26" t="str">
        <f t="shared" si="308"/>
        <v/>
      </c>
      <c r="C1855" s="97"/>
      <c r="D1855" s="123"/>
      <c r="E1855" s="124"/>
      <c r="F1855" s="125"/>
      <c r="G1855" s="97"/>
      <c r="H1855" s="24" t="str">
        <f>IF($E1855="", "", IFERROR(ROUND($E1855*INDEX('Intro &amp; Setup'!$BY$8:$BY$9, MATCH($E$8, 'Intro &amp; Setup'!$BX$8:$BX$9, 0)), 2), ""))</f>
        <v/>
      </c>
      <c r="I1855" s="18" t="str">
        <f>IF(OR($E1855="", $F1855=""), "", IF($E$8='Intro &amp; Setup'!$BX$9, $F1855/$E1855, IF($H$8='Intro &amp; Setup'!$BX$9, $F1855/$H1855, "")))</f>
        <v/>
      </c>
      <c r="J1855" s="21" t="str">
        <f>IF(OR($E1855="", $F1855=""), "", IF($E$8='Intro &amp; Setup'!$BX$8, $F1855/$E1855, IF($H$8='Intro &amp; Setup'!$BX$8, $F1855/$H1855, "")))</f>
        <v/>
      </c>
      <c r="K1855" s="97"/>
      <c r="L1855" s="42" t="str">
        <f t="array" ref="L1855">IF($W1855="", "", IFERROR(INDEX('Standard Runs'!$D$11:$D$65, MATCH(1, ('Standard Runs'!$F$11:$F$65&lt;=E1855)*('Standard Runs'!$G$11:$G$65&gt;=E1855), 0)), ""))</f>
        <v/>
      </c>
      <c r="M1855" s="45" t="str">
        <f t="shared" si="309"/>
        <v/>
      </c>
      <c r="N1855" s="97"/>
      <c r="O1855" s="52" t="str">
        <f t="shared" si="310"/>
        <v/>
      </c>
      <c r="P1855" s="53" t="str">
        <f>IF(OR($L1855="", $M1855=""), "", COUNTIFS($L$11:$L$2510, $L1855, $M$11:$M$2510, "&lt;"&amp;$M1855)+1+COUNTIFS($L$11:$L1855, $L1855, $M$11:$M1855, $M1855)-1)</f>
        <v/>
      </c>
      <c r="Q1855" s="97"/>
      <c r="R1855" s="57" t="str">
        <f t="array" ref="R1855">IF(OR($L1855="", $M1855=""), "", MIN(IF($L$11:$L$2510=$L1855, $M$11:$M$2510)))</f>
        <v/>
      </c>
      <c r="S1855" s="18" t="str">
        <f t="array" ref="S1855">IF(OR($L1855="", $M1855=""), "", AVERAGEIF($L$11:$L$2510, $L1855, $M$11:$M$2510))</f>
        <v/>
      </c>
      <c r="T1855" s="21" t="str">
        <f t="array" ref="T1855">IF(OR($L1855="", $M1855=""), "", MAX(IF($L$11:$L$2510=$L1855, $M$11:$M$2510)))</f>
        <v/>
      </c>
      <c r="U1855" s="97"/>
      <c r="W1855" s="26" t="str">
        <f t="shared" si="311"/>
        <v/>
      </c>
      <c r="X1855" s="26" t="str">
        <f t="shared" si="312"/>
        <v/>
      </c>
      <c r="Z1855" s="48" t="str">
        <f>IFERROR(INDEX('Standard Runs'!$E$11:$E$65, MATCH($L1855, 'Standard Runs'!$D$11:$D$65, 0)), "")</f>
        <v/>
      </c>
      <c r="AB1855" s="26" t="str">
        <f t="shared" si="313"/>
        <v/>
      </c>
      <c r="AC1855" s="26" t="str">
        <f t="shared" si="314"/>
        <v/>
      </c>
      <c r="AE1855" s="26" t="str">
        <f t="shared" si="315"/>
        <v/>
      </c>
      <c r="AG1855" s="26" t="str">
        <f>IF($D1855="", "", COUNTIF($D$11:$D$2510, "&gt;"&amp;$D1855)+1+COUNTIF($D$11:$D1855, $D1855)-1)</f>
        <v/>
      </c>
      <c r="AH1855" s="92" t="str">
        <f t="shared" si="316"/>
        <v/>
      </c>
      <c r="AJ1855" s="26" t="str">
        <f t="shared" si="317"/>
        <v/>
      </c>
      <c r="AK1855" s="26" t="str">
        <f t="shared" si="318"/>
        <v/>
      </c>
    </row>
    <row r="1856" spans="1:37" x14ac:dyDescent="0.25">
      <c r="A1856" s="97"/>
      <c r="B1856" s="26" t="str">
        <f t="shared" si="308"/>
        <v/>
      </c>
      <c r="C1856" s="97"/>
      <c r="D1856" s="123"/>
      <c r="E1856" s="124"/>
      <c r="F1856" s="125"/>
      <c r="G1856" s="97"/>
      <c r="H1856" s="24" t="str">
        <f>IF($E1856="", "", IFERROR(ROUND($E1856*INDEX('Intro &amp; Setup'!$BY$8:$BY$9, MATCH($E$8, 'Intro &amp; Setup'!$BX$8:$BX$9, 0)), 2), ""))</f>
        <v/>
      </c>
      <c r="I1856" s="18" t="str">
        <f>IF(OR($E1856="", $F1856=""), "", IF($E$8='Intro &amp; Setup'!$BX$9, $F1856/$E1856, IF($H$8='Intro &amp; Setup'!$BX$9, $F1856/$H1856, "")))</f>
        <v/>
      </c>
      <c r="J1856" s="21" t="str">
        <f>IF(OR($E1856="", $F1856=""), "", IF($E$8='Intro &amp; Setup'!$BX$8, $F1856/$E1856, IF($H$8='Intro &amp; Setup'!$BX$8, $F1856/$H1856, "")))</f>
        <v/>
      </c>
      <c r="K1856" s="97"/>
      <c r="L1856" s="42" t="str">
        <f t="array" ref="L1856">IF($W1856="", "", IFERROR(INDEX('Standard Runs'!$D$11:$D$65, MATCH(1, ('Standard Runs'!$F$11:$F$65&lt;=E1856)*('Standard Runs'!$G$11:$G$65&gt;=E1856), 0)), ""))</f>
        <v/>
      </c>
      <c r="M1856" s="45" t="str">
        <f t="shared" si="309"/>
        <v/>
      </c>
      <c r="N1856" s="97"/>
      <c r="O1856" s="52" t="str">
        <f t="shared" si="310"/>
        <v/>
      </c>
      <c r="P1856" s="53" t="str">
        <f>IF(OR($L1856="", $M1856=""), "", COUNTIFS($L$11:$L$2510, $L1856, $M$11:$M$2510, "&lt;"&amp;$M1856)+1+COUNTIFS($L$11:$L1856, $L1856, $M$11:$M1856, $M1856)-1)</f>
        <v/>
      </c>
      <c r="Q1856" s="97"/>
      <c r="R1856" s="57" t="str">
        <f t="array" ref="R1856">IF(OR($L1856="", $M1856=""), "", MIN(IF($L$11:$L$2510=$L1856, $M$11:$M$2510)))</f>
        <v/>
      </c>
      <c r="S1856" s="18" t="str">
        <f t="array" ref="S1856">IF(OR($L1856="", $M1856=""), "", AVERAGEIF($L$11:$L$2510, $L1856, $M$11:$M$2510))</f>
        <v/>
      </c>
      <c r="T1856" s="21" t="str">
        <f t="array" ref="T1856">IF(OR($L1856="", $M1856=""), "", MAX(IF($L$11:$L$2510=$L1856, $M$11:$M$2510)))</f>
        <v/>
      </c>
      <c r="U1856" s="97"/>
      <c r="W1856" s="26" t="str">
        <f t="shared" si="311"/>
        <v/>
      </c>
      <c r="X1856" s="26" t="str">
        <f t="shared" si="312"/>
        <v/>
      </c>
      <c r="Z1856" s="48" t="str">
        <f>IFERROR(INDEX('Standard Runs'!$E$11:$E$65, MATCH($L1856, 'Standard Runs'!$D$11:$D$65, 0)), "")</f>
        <v/>
      </c>
      <c r="AB1856" s="26" t="str">
        <f t="shared" si="313"/>
        <v/>
      </c>
      <c r="AC1856" s="26" t="str">
        <f t="shared" si="314"/>
        <v/>
      </c>
      <c r="AE1856" s="26" t="str">
        <f t="shared" si="315"/>
        <v/>
      </c>
      <c r="AG1856" s="26" t="str">
        <f>IF($D1856="", "", COUNTIF($D$11:$D$2510, "&gt;"&amp;$D1856)+1+COUNTIF($D$11:$D1856, $D1856)-1)</f>
        <v/>
      </c>
      <c r="AH1856" s="92" t="str">
        <f t="shared" si="316"/>
        <v/>
      </c>
      <c r="AJ1856" s="26" t="str">
        <f t="shared" si="317"/>
        <v/>
      </c>
      <c r="AK1856" s="26" t="str">
        <f t="shared" si="318"/>
        <v/>
      </c>
    </row>
    <row r="1857" spans="1:37" x14ac:dyDescent="0.25">
      <c r="A1857" s="97"/>
      <c r="B1857" s="26" t="str">
        <f t="shared" si="308"/>
        <v/>
      </c>
      <c r="C1857" s="97"/>
      <c r="D1857" s="123"/>
      <c r="E1857" s="124"/>
      <c r="F1857" s="125"/>
      <c r="G1857" s="97"/>
      <c r="H1857" s="24" t="str">
        <f>IF($E1857="", "", IFERROR(ROUND($E1857*INDEX('Intro &amp; Setup'!$BY$8:$BY$9, MATCH($E$8, 'Intro &amp; Setup'!$BX$8:$BX$9, 0)), 2), ""))</f>
        <v/>
      </c>
      <c r="I1857" s="18" t="str">
        <f>IF(OR($E1857="", $F1857=""), "", IF($E$8='Intro &amp; Setup'!$BX$9, $F1857/$E1857, IF($H$8='Intro &amp; Setup'!$BX$9, $F1857/$H1857, "")))</f>
        <v/>
      </c>
      <c r="J1857" s="21" t="str">
        <f>IF(OR($E1857="", $F1857=""), "", IF($E$8='Intro &amp; Setup'!$BX$8, $F1857/$E1857, IF($H$8='Intro &amp; Setup'!$BX$8, $F1857/$H1857, "")))</f>
        <v/>
      </c>
      <c r="K1857" s="97"/>
      <c r="L1857" s="42" t="str">
        <f t="array" ref="L1857">IF($W1857="", "", IFERROR(INDEX('Standard Runs'!$D$11:$D$65, MATCH(1, ('Standard Runs'!$F$11:$F$65&lt;=E1857)*('Standard Runs'!$G$11:$G$65&gt;=E1857), 0)), ""))</f>
        <v/>
      </c>
      <c r="M1857" s="45" t="str">
        <f t="shared" si="309"/>
        <v/>
      </c>
      <c r="N1857" s="97"/>
      <c r="O1857" s="52" t="str">
        <f t="shared" si="310"/>
        <v/>
      </c>
      <c r="P1857" s="53" t="str">
        <f>IF(OR($L1857="", $M1857=""), "", COUNTIFS($L$11:$L$2510, $L1857, $M$11:$M$2510, "&lt;"&amp;$M1857)+1+COUNTIFS($L$11:$L1857, $L1857, $M$11:$M1857, $M1857)-1)</f>
        <v/>
      </c>
      <c r="Q1857" s="97"/>
      <c r="R1857" s="57" t="str">
        <f t="array" ref="R1857">IF(OR($L1857="", $M1857=""), "", MIN(IF($L$11:$L$2510=$L1857, $M$11:$M$2510)))</f>
        <v/>
      </c>
      <c r="S1857" s="18" t="str">
        <f t="array" ref="S1857">IF(OR($L1857="", $M1857=""), "", AVERAGEIF($L$11:$L$2510, $L1857, $M$11:$M$2510))</f>
        <v/>
      </c>
      <c r="T1857" s="21" t="str">
        <f t="array" ref="T1857">IF(OR($L1857="", $M1857=""), "", MAX(IF($L$11:$L$2510=$L1857, $M$11:$M$2510)))</f>
        <v/>
      </c>
      <c r="U1857" s="97"/>
      <c r="W1857" s="26" t="str">
        <f t="shared" si="311"/>
        <v/>
      </c>
      <c r="X1857" s="26" t="str">
        <f t="shared" si="312"/>
        <v/>
      </c>
      <c r="Z1857" s="48" t="str">
        <f>IFERROR(INDEX('Standard Runs'!$E$11:$E$65, MATCH($L1857, 'Standard Runs'!$D$11:$D$65, 0)), "")</f>
        <v/>
      </c>
      <c r="AB1857" s="26" t="str">
        <f t="shared" si="313"/>
        <v/>
      </c>
      <c r="AC1857" s="26" t="str">
        <f t="shared" si="314"/>
        <v/>
      </c>
      <c r="AE1857" s="26" t="str">
        <f t="shared" si="315"/>
        <v/>
      </c>
      <c r="AG1857" s="26" t="str">
        <f>IF($D1857="", "", COUNTIF($D$11:$D$2510, "&gt;"&amp;$D1857)+1+COUNTIF($D$11:$D1857, $D1857)-1)</f>
        <v/>
      </c>
      <c r="AH1857" s="92" t="str">
        <f t="shared" si="316"/>
        <v/>
      </c>
      <c r="AJ1857" s="26" t="str">
        <f t="shared" si="317"/>
        <v/>
      </c>
      <c r="AK1857" s="26" t="str">
        <f t="shared" si="318"/>
        <v/>
      </c>
    </row>
    <row r="1858" spans="1:37" x14ac:dyDescent="0.25">
      <c r="A1858" s="97"/>
      <c r="B1858" s="26" t="str">
        <f t="shared" si="308"/>
        <v/>
      </c>
      <c r="C1858" s="97"/>
      <c r="D1858" s="123"/>
      <c r="E1858" s="124"/>
      <c r="F1858" s="125"/>
      <c r="G1858" s="97"/>
      <c r="H1858" s="24" t="str">
        <f>IF($E1858="", "", IFERROR(ROUND($E1858*INDEX('Intro &amp; Setup'!$BY$8:$BY$9, MATCH($E$8, 'Intro &amp; Setup'!$BX$8:$BX$9, 0)), 2), ""))</f>
        <v/>
      </c>
      <c r="I1858" s="18" t="str">
        <f>IF(OR($E1858="", $F1858=""), "", IF($E$8='Intro &amp; Setup'!$BX$9, $F1858/$E1858, IF($H$8='Intro &amp; Setup'!$BX$9, $F1858/$H1858, "")))</f>
        <v/>
      </c>
      <c r="J1858" s="21" t="str">
        <f>IF(OR($E1858="", $F1858=""), "", IF($E$8='Intro &amp; Setup'!$BX$8, $F1858/$E1858, IF($H$8='Intro &amp; Setup'!$BX$8, $F1858/$H1858, "")))</f>
        <v/>
      </c>
      <c r="K1858" s="97"/>
      <c r="L1858" s="42" t="str">
        <f t="array" ref="L1858">IF($W1858="", "", IFERROR(INDEX('Standard Runs'!$D$11:$D$65, MATCH(1, ('Standard Runs'!$F$11:$F$65&lt;=E1858)*('Standard Runs'!$G$11:$G$65&gt;=E1858), 0)), ""))</f>
        <v/>
      </c>
      <c r="M1858" s="45" t="str">
        <f t="shared" si="309"/>
        <v/>
      </c>
      <c r="N1858" s="97"/>
      <c r="O1858" s="52" t="str">
        <f t="shared" si="310"/>
        <v/>
      </c>
      <c r="P1858" s="53" t="str">
        <f>IF(OR($L1858="", $M1858=""), "", COUNTIFS($L$11:$L$2510, $L1858, $M$11:$M$2510, "&lt;"&amp;$M1858)+1+COUNTIFS($L$11:$L1858, $L1858, $M$11:$M1858, $M1858)-1)</f>
        <v/>
      </c>
      <c r="Q1858" s="97"/>
      <c r="R1858" s="57" t="str">
        <f t="array" ref="R1858">IF(OR($L1858="", $M1858=""), "", MIN(IF($L$11:$L$2510=$L1858, $M$11:$M$2510)))</f>
        <v/>
      </c>
      <c r="S1858" s="18" t="str">
        <f t="array" ref="S1858">IF(OR($L1858="", $M1858=""), "", AVERAGEIF($L$11:$L$2510, $L1858, $M$11:$M$2510))</f>
        <v/>
      </c>
      <c r="T1858" s="21" t="str">
        <f t="array" ref="T1858">IF(OR($L1858="", $M1858=""), "", MAX(IF($L$11:$L$2510=$L1858, $M$11:$M$2510)))</f>
        <v/>
      </c>
      <c r="U1858" s="97"/>
      <c r="W1858" s="26" t="str">
        <f t="shared" si="311"/>
        <v/>
      </c>
      <c r="X1858" s="26" t="str">
        <f t="shared" si="312"/>
        <v/>
      </c>
      <c r="Z1858" s="48" t="str">
        <f>IFERROR(INDEX('Standard Runs'!$E$11:$E$65, MATCH($L1858, 'Standard Runs'!$D$11:$D$65, 0)), "")</f>
        <v/>
      </c>
      <c r="AB1858" s="26" t="str">
        <f t="shared" si="313"/>
        <v/>
      </c>
      <c r="AC1858" s="26" t="str">
        <f t="shared" si="314"/>
        <v/>
      </c>
      <c r="AE1858" s="26" t="str">
        <f t="shared" si="315"/>
        <v/>
      </c>
      <c r="AG1858" s="26" t="str">
        <f>IF($D1858="", "", COUNTIF($D$11:$D$2510, "&gt;"&amp;$D1858)+1+COUNTIF($D$11:$D1858, $D1858)-1)</f>
        <v/>
      </c>
      <c r="AH1858" s="92" t="str">
        <f t="shared" si="316"/>
        <v/>
      </c>
      <c r="AJ1858" s="26" t="str">
        <f t="shared" si="317"/>
        <v/>
      </c>
      <c r="AK1858" s="26" t="str">
        <f t="shared" si="318"/>
        <v/>
      </c>
    </row>
    <row r="1859" spans="1:37" x14ac:dyDescent="0.25">
      <c r="A1859" s="97"/>
      <c r="B1859" s="26" t="str">
        <f t="shared" si="308"/>
        <v/>
      </c>
      <c r="C1859" s="97"/>
      <c r="D1859" s="123"/>
      <c r="E1859" s="124"/>
      <c r="F1859" s="125"/>
      <c r="G1859" s="97"/>
      <c r="H1859" s="24" t="str">
        <f>IF($E1859="", "", IFERROR(ROUND($E1859*INDEX('Intro &amp; Setup'!$BY$8:$BY$9, MATCH($E$8, 'Intro &amp; Setup'!$BX$8:$BX$9, 0)), 2), ""))</f>
        <v/>
      </c>
      <c r="I1859" s="18" t="str">
        <f>IF(OR($E1859="", $F1859=""), "", IF($E$8='Intro &amp; Setup'!$BX$9, $F1859/$E1859, IF($H$8='Intro &amp; Setup'!$BX$9, $F1859/$H1859, "")))</f>
        <v/>
      </c>
      <c r="J1859" s="21" t="str">
        <f>IF(OR($E1859="", $F1859=""), "", IF($E$8='Intro &amp; Setup'!$BX$8, $F1859/$E1859, IF($H$8='Intro &amp; Setup'!$BX$8, $F1859/$H1859, "")))</f>
        <v/>
      </c>
      <c r="K1859" s="97"/>
      <c r="L1859" s="42" t="str">
        <f t="array" ref="L1859">IF($W1859="", "", IFERROR(INDEX('Standard Runs'!$D$11:$D$65, MATCH(1, ('Standard Runs'!$F$11:$F$65&lt;=E1859)*('Standard Runs'!$G$11:$G$65&gt;=E1859), 0)), ""))</f>
        <v/>
      </c>
      <c r="M1859" s="45" t="str">
        <f t="shared" si="309"/>
        <v/>
      </c>
      <c r="N1859" s="97"/>
      <c r="O1859" s="52" t="str">
        <f t="shared" si="310"/>
        <v/>
      </c>
      <c r="P1859" s="53" t="str">
        <f>IF(OR($L1859="", $M1859=""), "", COUNTIFS($L$11:$L$2510, $L1859, $M$11:$M$2510, "&lt;"&amp;$M1859)+1+COUNTIFS($L$11:$L1859, $L1859, $M$11:$M1859, $M1859)-1)</f>
        <v/>
      </c>
      <c r="Q1859" s="97"/>
      <c r="R1859" s="57" t="str">
        <f t="array" ref="R1859">IF(OR($L1859="", $M1859=""), "", MIN(IF($L$11:$L$2510=$L1859, $M$11:$M$2510)))</f>
        <v/>
      </c>
      <c r="S1859" s="18" t="str">
        <f t="array" ref="S1859">IF(OR($L1859="", $M1859=""), "", AVERAGEIF($L$11:$L$2510, $L1859, $M$11:$M$2510))</f>
        <v/>
      </c>
      <c r="T1859" s="21" t="str">
        <f t="array" ref="T1859">IF(OR($L1859="", $M1859=""), "", MAX(IF($L$11:$L$2510=$L1859, $M$11:$M$2510)))</f>
        <v/>
      </c>
      <c r="U1859" s="97"/>
      <c r="W1859" s="26" t="str">
        <f t="shared" si="311"/>
        <v/>
      </c>
      <c r="X1859" s="26" t="str">
        <f t="shared" si="312"/>
        <v/>
      </c>
      <c r="Z1859" s="48" t="str">
        <f>IFERROR(INDEX('Standard Runs'!$E$11:$E$65, MATCH($L1859, 'Standard Runs'!$D$11:$D$65, 0)), "")</f>
        <v/>
      </c>
      <c r="AB1859" s="26" t="str">
        <f t="shared" si="313"/>
        <v/>
      </c>
      <c r="AC1859" s="26" t="str">
        <f t="shared" si="314"/>
        <v/>
      </c>
      <c r="AE1859" s="26" t="str">
        <f t="shared" si="315"/>
        <v/>
      </c>
      <c r="AG1859" s="26" t="str">
        <f>IF($D1859="", "", COUNTIF($D$11:$D$2510, "&gt;"&amp;$D1859)+1+COUNTIF($D$11:$D1859, $D1859)-1)</f>
        <v/>
      </c>
      <c r="AH1859" s="92" t="str">
        <f t="shared" si="316"/>
        <v/>
      </c>
      <c r="AJ1859" s="26" t="str">
        <f t="shared" si="317"/>
        <v/>
      </c>
      <c r="AK1859" s="26" t="str">
        <f t="shared" si="318"/>
        <v/>
      </c>
    </row>
    <row r="1860" spans="1:37" x14ac:dyDescent="0.25">
      <c r="A1860" s="97"/>
      <c r="B1860" s="26" t="str">
        <f t="shared" si="308"/>
        <v/>
      </c>
      <c r="C1860" s="97"/>
      <c r="D1860" s="123"/>
      <c r="E1860" s="124"/>
      <c r="F1860" s="125"/>
      <c r="G1860" s="97"/>
      <c r="H1860" s="24" t="str">
        <f>IF($E1860="", "", IFERROR(ROUND($E1860*INDEX('Intro &amp; Setup'!$BY$8:$BY$9, MATCH($E$8, 'Intro &amp; Setup'!$BX$8:$BX$9, 0)), 2), ""))</f>
        <v/>
      </c>
      <c r="I1860" s="18" t="str">
        <f>IF(OR($E1860="", $F1860=""), "", IF($E$8='Intro &amp; Setup'!$BX$9, $F1860/$E1860, IF($H$8='Intro &amp; Setup'!$BX$9, $F1860/$H1860, "")))</f>
        <v/>
      </c>
      <c r="J1860" s="21" t="str">
        <f>IF(OR($E1860="", $F1860=""), "", IF($E$8='Intro &amp; Setup'!$BX$8, $F1860/$E1860, IF($H$8='Intro &amp; Setup'!$BX$8, $F1860/$H1860, "")))</f>
        <v/>
      </c>
      <c r="K1860" s="97"/>
      <c r="L1860" s="42" t="str">
        <f t="array" ref="L1860">IF($W1860="", "", IFERROR(INDEX('Standard Runs'!$D$11:$D$65, MATCH(1, ('Standard Runs'!$F$11:$F$65&lt;=E1860)*('Standard Runs'!$G$11:$G$65&gt;=E1860), 0)), ""))</f>
        <v/>
      </c>
      <c r="M1860" s="45" t="str">
        <f t="shared" si="309"/>
        <v/>
      </c>
      <c r="N1860" s="97"/>
      <c r="O1860" s="52" t="str">
        <f t="shared" si="310"/>
        <v/>
      </c>
      <c r="P1860" s="53" t="str">
        <f>IF(OR($L1860="", $M1860=""), "", COUNTIFS($L$11:$L$2510, $L1860, $M$11:$M$2510, "&lt;"&amp;$M1860)+1+COUNTIFS($L$11:$L1860, $L1860, $M$11:$M1860, $M1860)-1)</f>
        <v/>
      </c>
      <c r="Q1860" s="97"/>
      <c r="R1860" s="57" t="str">
        <f t="array" ref="R1860">IF(OR($L1860="", $M1860=""), "", MIN(IF($L$11:$L$2510=$L1860, $M$11:$M$2510)))</f>
        <v/>
      </c>
      <c r="S1860" s="18" t="str">
        <f t="array" ref="S1860">IF(OR($L1860="", $M1860=""), "", AVERAGEIF($L$11:$L$2510, $L1860, $M$11:$M$2510))</f>
        <v/>
      </c>
      <c r="T1860" s="21" t="str">
        <f t="array" ref="T1860">IF(OR($L1860="", $M1860=""), "", MAX(IF($L$11:$L$2510=$L1860, $M$11:$M$2510)))</f>
        <v/>
      </c>
      <c r="U1860" s="97"/>
      <c r="W1860" s="26" t="str">
        <f t="shared" si="311"/>
        <v/>
      </c>
      <c r="X1860" s="26" t="str">
        <f t="shared" si="312"/>
        <v/>
      </c>
      <c r="Z1860" s="48" t="str">
        <f>IFERROR(INDEX('Standard Runs'!$E$11:$E$65, MATCH($L1860, 'Standard Runs'!$D$11:$D$65, 0)), "")</f>
        <v/>
      </c>
      <c r="AB1860" s="26" t="str">
        <f t="shared" si="313"/>
        <v/>
      </c>
      <c r="AC1860" s="26" t="str">
        <f t="shared" si="314"/>
        <v/>
      </c>
      <c r="AE1860" s="26" t="str">
        <f t="shared" si="315"/>
        <v/>
      </c>
      <c r="AG1860" s="26" t="str">
        <f>IF($D1860="", "", COUNTIF($D$11:$D$2510, "&gt;"&amp;$D1860)+1+COUNTIF($D$11:$D1860, $D1860)-1)</f>
        <v/>
      </c>
      <c r="AH1860" s="92" t="str">
        <f t="shared" si="316"/>
        <v/>
      </c>
      <c r="AJ1860" s="26" t="str">
        <f t="shared" si="317"/>
        <v/>
      </c>
      <c r="AK1860" s="26" t="str">
        <f t="shared" si="318"/>
        <v/>
      </c>
    </row>
    <row r="1861" spans="1:37" x14ac:dyDescent="0.25">
      <c r="A1861" s="97"/>
      <c r="B1861" s="26" t="str">
        <f t="shared" si="308"/>
        <v/>
      </c>
      <c r="C1861" s="97"/>
      <c r="D1861" s="123"/>
      <c r="E1861" s="124"/>
      <c r="F1861" s="125"/>
      <c r="G1861" s="97"/>
      <c r="H1861" s="24" t="str">
        <f>IF($E1861="", "", IFERROR(ROUND($E1861*INDEX('Intro &amp; Setup'!$BY$8:$BY$9, MATCH($E$8, 'Intro &amp; Setup'!$BX$8:$BX$9, 0)), 2), ""))</f>
        <v/>
      </c>
      <c r="I1861" s="18" t="str">
        <f>IF(OR($E1861="", $F1861=""), "", IF($E$8='Intro &amp; Setup'!$BX$9, $F1861/$E1861, IF($H$8='Intro &amp; Setup'!$BX$9, $F1861/$H1861, "")))</f>
        <v/>
      </c>
      <c r="J1861" s="21" t="str">
        <f>IF(OR($E1861="", $F1861=""), "", IF($E$8='Intro &amp; Setup'!$BX$8, $F1861/$E1861, IF($H$8='Intro &amp; Setup'!$BX$8, $F1861/$H1861, "")))</f>
        <v/>
      </c>
      <c r="K1861" s="97"/>
      <c r="L1861" s="42" t="str">
        <f t="array" ref="L1861">IF($W1861="", "", IFERROR(INDEX('Standard Runs'!$D$11:$D$65, MATCH(1, ('Standard Runs'!$F$11:$F$65&lt;=E1861)*('Standard Runs'!$G$11:$G$65&gt;=E1861), 0)), ""))</f>
        <v/>
      </c>
      <c r="M1861" s="45" t="str">
        <f t="shared" si="309"/>
        <v/>
      </c>
      <c r="N1861" s="97"/>
      <c r="O1861" s="52" t="str">
        <f t="shared" si="310"/>
        <v/>
      </c>
      <c r="P1861" s="53" t="str">
        <f>IF(OR($L1861="", $M1861=""), "", COUNTIFS($L$11:$L$2510, $L1861, $M$11:$M$2510, "&lt;"&amp;$M1861)+1+COUNTIFS($L$11:$L1861, $L1861, $M$11:$M1861, $M1861)-1)</f>
        <v/>
      </c>
      <c r="Q1861" s="97"/>
      <c r="R1861" s="57" t="str">
        <f t="array" ref="R1861">IF(OR($L1861="", $M1861=""), "", MIN(IF($L$11:$L$2510=$L1861, $M$11:$M$2510)))</f>
        <v/>
      </c>
      <c r="S1861" s="18" t="str">
        <f t="array" ref="S1861">IF(OR($L1861="", $M1861=""), "", AVERAGEIF($L$11:$L$2510, $L1861, $M$11:$M$2510))</f>
        <v/>
      </c>
      <c r="T1861" s="21" t="str">
        <f t="array" ref="T1861">IF(OR($L1861="", $M1861=""), "", MAX(IF($L$11:$L$2510=$L1861, $M$11:$M$2510)))</f>
        <v/>
      </c>
      <c r="U1861" s="97"/>
      <c r="W1861" s="26" t="str">
        <f t="shared" si="311"/>
        <v/>
      </c>
      <c r="X1861" s="26" t="str">
        <f t="shared" si="312"/>
        <v/>
      </c>
      <c r="Z1861" s="48" t="str">
        <f>IFERROR(INDEX('Standard Runs'!$E$11:$E$65, MATCH($L1861, 'Standard Runs'!$D$11:$D$65, 0)), "")</f>
        <v/>
      </c>
      <c r="AB1861" s="26" t="str">
        <f t="shared" si="313"/>
        <v/>
      </c>
      <c r="AC1861" s="26" t="str">
        <f t="shared" si="314"/>
        <v/>
      </c>
      <c r="AE1861" s="26" t="str">
        <f t="shared" si="315"/>
        <v/>
      </c>
      <c r="AG1861" s="26" t="str">
        <f>IF($D1861="", "", COUNTIF($D$11:$D$2510, "&gt;"&amp;$D1861)+1+COUNTIF($D$11:$D1861, $D1861)-1)</f>
        <v/>
      </c>
      <c r="AH1861" s="92" t="str">
        <f t="shared" si="316"/>
        <v/>
      </c>
      <c r="AJ1861" s="26" t="str">
        <f t="shared" si="317"/>
        <v/>
      </c>
      <c r="AK1861" s="26" t="str">
        <f t="shared" si="318"/>
        <v/>
      </c>
    </row>
    <row r="1862" spans="1:37" x14ac:dyDescent="0.25">
      <c r="A1862" s="97"/>
      <c r="B1862" s="26" t="str">
        <f t="shared" si="308"/>
        <v/>
      </c>
      <c r="C1862" s="97"/>
      <c r="D1862" s="123"/>
      <c r="E1862" s="124"/>
      <c r="F1862" s="125"/>
      <c r="G1862" s="97"/>
      <c r="H1862" s="24" t="str">
        <f>IF($E1862="", "", IFERROR(ROUND($E1862*INDEX('Intro &amp; Setup'!$BY$8:$BY$9, MATCH($E$8, 'Intro &amp; Setup'!$BX$8:$BX$9, 0)), 2), ""))</f>
        <v/>
      </c>
      <c r="I1862" s="18" t="str">
        <f>IF(OR($E1862="", $F1862=""), "", IF($E$8='Intro &amp; Setup'!$BX$9, $F1862/$E1862, IF($H$8='Intro &amp; Setup'!$BX$9, $F1862/$H1862, "")))</f>
        <v/>
      </c>
      <c r="J1862" s="21" t="str">
        <f>IF(OR($E1862="", $F1862=""), "", IF($E$8='Intro &amp; Setup'!$BX$8, $F1862/$E1862, IF($H$8='Intro &amp; Setup'!$BX$8, $F1862/$H1862, "")))</f>
        <v/>
      </c>
      <c r="K1862" s="97"/>
      <c r="L1862" s="42" t="str">
        <f t="array" ref="L1862">IF($W1862="", "", IFERROR(INDEX('Standard Runs'!$D$11:$D$65, MATCH(1, ('Standard Runs'!$F$11:$F$65&lt;=E1862)*('Standard Runs'!$G$11:$G$65&gt;=E1862), 0)), ""))</f>
        <v/>
      </c>
      <c r="M1862" s="45" t="str">
        <f t="shared" si="309"/>
        <v/>
      </c>
      <c r="N1862" s="97"/>
      <c r="O1862" s="52" t="str">
        <f t="shared" si="310"/>
        <v/>
      </c>
      <c r="P1862" s="53" t="str">
        <f>IF(OR($L1862="", $M1862=""), "", COUNTIFS($L$11:$L$2510, $L1862, $M$11:$M$2510, "&lt;"&amp;$M1862)+1+COUNTIFS($L$11:$L1862, $L1862, $M$11:$M1862, $M1862)-1)</f>
        <v/>
      </c>
      <c r="Q1862" s="97"/>
      <c r="R1862" s="57" t="str">
        <f t="array" ref="R1862">IF(OR($L1862="", $M1862=""), "", MIN(IF($L$11:$L$2510=$L1862, $M$11:$M$2510)))</f>
        <v/>
      </c>
      <c r="S1862" s="18" t="str">
        <f t="array" ref="S1862">IF(OR($L1862="", $M1862=""), "", AVERAGEIF($L$11:$L$2510, $L1862, $M$11:$M$2510))</f>
        <v/>
      </c>
      <c r="T1862" s="21" t="str">
        <f t="array" ref="T1862">IF(OR($L1862="", $M1862=""), "", MAX(IF($L$11:$L$2510=$L1862, $M$11:$M$2510)))</f>
        <v/>
      </c>
      <c r="U1862" s="97"/>
      <c r="W1862" s="26" t="str">
        <f t="shared" si="311"/>
        <v/>
      </c>
      <c r="X1862" s="26" t="str">
        <f t="shared" si="312"/>
        <v/>
      </c>
      <c r="Z1862" s="48" t="str">
        <f>IFERROR(INDEX('Standard Runs'!$E$11:$E$65, MATCH($L1862, 'Standard Runs'!$D$11:$D$65, 0)), "")</f>
        <v/>
      </c>
      <c r="AB1862" s="26" t="str">
        <f t="shared" si="313"/>
        <v/>
      </c>
      <c r="AC1862" s="26" t="str">
        <f t="shared" si="314"/>
        <v/>
      </c>
      <c r="AE1862" s="26" t="str">
        <f t="shared" si="315"/>
        <v/>
      </c>
      <c r="AG1862" s="26" t="str">
        <f>IF($D1862="", "", COUNTIF($D$11:$D$2510, "&gt;"&amp;$D1862)+1+COUNTIF($D$11:$D1862, $D1862)-1)</f>
        <v/>
      </c>
      <c r="AH1862" s="92" t="str">
        <f t="shared" si="316"/>
        <v/>
      </c>
      <c r="AJ1862" s="26" t="str">
        <f t="shared" si="317"/>
        <v/>
      </c>
      <c r="AK1862" s="26" t="str">
        <f t="shared" si="318"/>
        <v/>
      </c>
    </row>
    <row r="1863" spans="1:37" x14ac:dyDescent="0.25">
      <c r="A1863" s="97"/>
      <c r="B1863" s="26" t="str">
        <f t="shared" si="308"/>
        <v/>
      </c>
      <c r="C1863" s="97"/>
      <c r="D1863" s="123"/>
      <c r="E1863" s="124"/>
      <c r="F1863" s="125"/>
      <c r="G1863" s="97"/>
      <c r="H1863" s="24" t="str">
        <f>IF($E1863="", "", IFERROR(ROUND($E1863*INDEX('Intro &amp; Setup'!$BY$8:$BY$9, MATCH($E$8, 'Intro &amp; Setup'!$BX$8:$BX$9, 0)), 2), ""))</f>
        <v/>
      </c>
      <c r="I1863" s="18" t="str">
        <f>IF(OR($E1863="", $F1863=""), "", IF($E$8='Intro &amp; Setup'!$BX$9, $F1863/$E1863, IF($H$8='Intro &amp; Setup'!$BX$9, $F1863/$H1863, "")))</f>
        <v/>
      </c>
      <c r="J1863" s="21" t="str">
        <f>IF(OR($E1863="", $F1863=""), "", IF($E$8='Intro &amp; Setup'!$BX$8, $F1863/$E1863, IF($H$8='Intro &amp; Setup'!$BX$8, $F1863/$H1863, "")))</f>
        <v/>
      </c>
      <c r="K1863" s="97"/>
      <c r="L1863" s="42" t="str">
        <f t="array" ref="L1863">IF($W1863="", "", IFERROR(INDEX('Standard Runs'!$D$11:$D$65, MATCH(1, ('Standard Runs'!$F$11:$F$65&lt;=E1863)*('Standard Runs'!$G$11:$G$65&gt;=E1863), 0)), ""))</f>
        <v/>
      </c>
      <c r="M1863" s="45" t="str">
        <f t="shared" si="309"/>
        <v/>
      </c>
      <c r="N1863" s="97"/>
      <c r="O1863" s="52" t="str">
        <f t="shared" si="310"/>
        <v/>
      </c>
      <c r="P1863" s="53" t="str">
        <f>IF(OR($L1863="", $M1863=""), "", COUNTIFS($L$11:$L$2510, $L1863, $M$11:$M$2510, "&lt;"&amp;$M1863)+1+COUNTIFS($L$11:$L1863, $L1863, $M$11:$M1863, $M1863)-1)</f>
        <v/>
      </c>
      <c r="Q1863" s="97"/>
      <c r="R1863" s="57" t="str">
        <f t="array" ref="R1863">IF(OR($L1863="", $M1863=""), "", MIN(IF($L$11:$L$2510=$L1863, $M$11:$M$2510)))</f>
        <v/>
      </c>
      <c r="S1863" s="18" t="str">
        <f t="array" ref="S1863">IF(OR($L1863="", $M1863=""), "", AVERAGEIF($L$11:$L$2510, $L1863, $M$11:$M$2510))</f>
        <v/>
      </c>
      <c r="T1863" s="21" t="str">
        <f t="array" ref="T1863">IF(OR($L1863="", $M1863=""), "", MAX(IF($L$11:$L$2510=$L1863, $M$11:$M$2510)))</f>
        <v/>
      </c>
      <c r="U1863" s="97"/>
      <c r="W1863" s="26" t="str">
        <f t="shared" si="311"/>
        <v/>
      </c>
      <c r="X1863" s="26" t="str">
        <f t="shared" si="312"/>
        <v/>
      </c>
      <c r="Z1863" s="48" t="str">
        <f>IFERROR(INDEX('Standard Runs'!$E$11:$E$65, MATCH($L1863, 'Standard Runs'!$D$11:$D$65, 0)), "")</f>
        <v/>
      </c>
      <c r="AB1863" s="26" t="str">
        <f t="shared" si="313"/>
        <v/>
      </c>
      <c r="AC1863" s="26" t="str">
        <f t="shared" si="314"/>
        <v/>
      </c>
      <c r="AE1863" s="26" t="str">
        <f t="shared" si="315"/>
        <v/>
      </c>
      <c r="AG1863" s="26" t="str">
        <f>IF($D1863="", "", COUNTIF($D$11:$D$2510, "&gt;"&amp;$D1863)+1+COUNTIF($D$11:$D1863, $D1863)-1)</f>
        <v/>
      </c>
      <c r="AH1863" s="92" t="str">
        <f t="shared" si="316"/>
        <v/>
      </c>
      <c r="AJ1863" s="26" t="str">
        <f t="shared" si="317"/>
        <v/>
      </c>
      <c r="AK1863" s="26" t="str">
        <f t="shared" si="318"/>
        <v/>
      </c>
    </row>
    <row r="1864" spans="1:37" x14ac:dyDescent="0.25">
      <c r="A1864" s="97"/>
      <c r="B1864" s="26" t="str">
        <f t="shared" si="308"/>
        <v/>
      </c>
      <c r="C1864" s="97"/>
      <c r="D1864" s="123"/>
      <c r="E1864" s="124"/>
      <c r="F1864" s="125"/>
      <c r="G1864" s="97"/>
      <c r="H1864" s="24" t="str">
        <f>IF($E1864="", "", IFERROR(ROUND($E1864*INDEX('Intro &amp; Setup'!$BY$8:$BY$9, MATCH($E$8, 'Intro &amp; Setup'!$BX$8:$BX$9, 0)), 2), ""))</f>
        <v/>
      </c>
      <c r="I1864" s="18" t="str">
        <f>IF(OR($E1864="", $F1864=""), "", IF($E$8='Intro &amp; Setup'!$BX$9, $F1864/$E1864, IF($H$8='Intro &amp; Setup'!$BX$9, $F1864/$H1864, "")))</f>
        <v/>
      </c>
      <c r="J1864" s="21" t="str">
        <f>IF(OR($E1864="", $F1864=""), "", IF($E$8='Intro &amp; Setup'!$BX$8, $F1864/$E1864, IF($H$8='Intro &amp; Setup'!$BX$8, $F1864/$H1864, "")))</f>
        <v/>
      </c>
      <c r="K1864" s="97"/>
      <c r="L1864" s="42" t="str">
        <f t="array" ref="L1864">IF($W1864="", "", IFERROR(INDEX('Standard Runs'!$D$11:$D$65, MATCH(1, ('Standard Runs'!$F$11:$F$65&lt;=E1864)*('Standard Runs'!$G$11:$G$65&gt;=E1864), 0)), ""))</f>
        <v/>
      </c>
      <c r="M1864" s="45" t="str">
        <f t="shared" si="309"/>
        <v/>
      </c>
      <c r="N1864" s="97"/>
      <c r="O1864" s="52" t="str">
        <f t="shared" si="310"/>
        <v/>
      </c>
      <c r="P1864" s="53" t="str">
        <f>IF(OR($L1864="", $M1864=""), "", COUNTIFS($L$11:$L$2510, $L1864, $M$11:$M$2510, "&lt;"&amp;$M1864)+1+COUNTIFS($L$11:$L1864, $L1864, $M$11:$M1864, $M1864)-1)</f>
        <v/>
      </c>
      <c r="Q1864" s="97"/>
      <c r="R1864" s="57" t="str">
        <f t="array" ref="R1864">IF(OR($L1864="", $M1864=""), "", MIN(IF($L$11:$L$2510=$L1864, $M$11:$M$2510)))</f>
        <v/>
      </c>
      <c r="S1864" s="18" t="str">
        <f t="array" ref="S1864">IF(OR($L1864="", $M1864=""), "", AVERAGEIF($L$11:$L$2510, $L1864, $M$11:$M$2510))</f>
        <v/>
      </c>
      <c r="T1864" s="21" t="str">
        <f t="array" ref="T1864">IF(OR($L1864="", $M1864=""), "", MAX(IF($L$11:$L$2510=$L1864, $M$11:$M$2510)))</f>
        <v/>
      </c>
      <c r="U1864" s="97"/>
      <c r="W1864" s="26" t="str">
        <f t="shared" si="311"/>
        <v/>
      </c>
      <c r="X1864" s="26" t="str">
        <f t="shared" si="312"/>
        <v/>
      </c>
      <c r="Z1864" s="48" t="str">
        <f>IFERROR(INDEX('Standard Runs'!$E$11:$E$65, MATCH($L1864, 'Standard Runs'!$D$11:$D$65, 0)), "")</f>
        <v/>
      </c>
      <c r="AB1864" s="26" t="str">
        <f t="shared" si="313"/>
        <v/>
      </c>
      <c r="AC1864" s="26" t="str">
        <f t="shared" si="314"/>
        <v/>
      </c>
      <c r="AE1864" s="26" t="str">
        <f t="shared" si="315"/>
        <v/>
      </c>
      <c r="AG1864" s="26" t="str">
        <f>IF($D1864="", "", COUNTIF($D$11:$D$2510, "&gt;"&amp;$D1864)+1+COUNTIF($D$11:$D1864, $D1864)-1)</f>
        <v/>
      </c>
      <c r="AH1864" s="92" t="str">
        <f t="shared" si="316"/>
        <v/>
      </c>
      <c r="AJ1864" s="26" t="str">
        <f t="shared" si="317"/>
        <v/>
      </c>
      <c r="AK1864" s="26" t="str">
        <f t="shared" si="318"/>
        <v/>
      </c>
    </row>
    <row r="1865" spans="1:37" x14ac:dyDescent="0.25">
      <c r="A1865" s="97"/>
      <c r="B1865" s="26" t="str">
        <f t="shared" si="308"/>
        <v/>
      </c>
      <c r="C1865" s="97"/>
      <c r="D1865" s="123"/>
      <c r="E1865" s="124"/>
      <c r="F1865" s="125"/>
      <c r="G1865" s="97"/>
      <c r="H1865" s="24" t="str">
        <f>IF($E1865="", "", IFERROR(ROUND($E1865*INDEX('Intro &amp; Setup'!$BY$8:$BY$9, MATCH($E$8, 'Intro &amp; Setup'!$BX$8:$BX$9, 0)), 2), ""))</f>
        <v/>
      </c>
      <c r="I1865" s="18" t="str">
        <f>IF(OR($E1865="", $F1865=""), "", IF($E$8='Intro &amp; Setup'!$BX$9, $F1865/$E1865, IF($H$8='Intro &amp; Setup'!$BX$9, $F1865/$H1865, "")))</f>
        <v/>
      </c>
      <c r="J1865" s="21" t="str">
        <f>IF(OR($E1865="", $F1865=""), "", IF($E$8='Intro &amp; Setup'!$BX$8, $F1865/$E1865, IF($H$8='Intro &amp; Setup'!$BX$8, $F1865/$H1865, "")))</f>
        <v/>
      </c>
      <c r="K1865" s="97"/>
      <c r="L1865" s="42" t="str">
        <f t="array" ref="L1865">IF($W1865="", "", IFERROR(INDEX('Standard Runs'!$D$11:$D$65, MATCH(1, ('Standard Runs'!$F$11:$F$65&lt;=E1865)*('Standard Runs'!$G$11:$G$65&gt;=E1865), 0)), ""))</f>
        <v/>
      </c>
      <c r="M1865" s="45" t="str">
        <f t="shared" si="309"/>
        <v/>
      </c>
      <c r="N1865" s="97"/>
      <c r="O1865" s="52" t="str">
        <f t="shared" si="310"/>
        <v/>
      </c>
      <c r="P1865" s="53" t="str">
        <f>IF(OR($L1865="", $M1865=""), "", COUNTIFS($L$11:$L$2510, $L1865, $M$11:$M$2510, "&lt;"&amp;$M1865)+1+COUNTIFS($L$11:$L1865, $L1865, $M$11:$M1865, $M1865)-1)</f>
        <v/>
      </c>
      <c r="Q1865" s="97"/>
      <c r="R1865" s="57" t="str">
        <f t="array" ref="R1865">IF(OR($L1865="", $M1865=""), "", MIN(IF($L$11:$L$2510=$L1865, $M$11:$M$2510)))</f>
        <v/>
      </c>
      <c r="S1865" s="18" t="str">
        <f t="array" ref="S1865">IF(OR($L1865="", $M1865=""), "", AVERAGEIF($L$11:$L$2510, $L1865, $M$11:$M$2510))</f>
        <v/>
      </c>
      <c r="T1865" s="21" t="str">
        <f t="array" ref="T1865">IF(OR($L1865="", $M1865=""), "", MAX(IF($L$11:$L$2510=$L1865, $M$11:$M$2510)))</f>
        <v/>
      </c>
      <c r="U1865" s="97"/>
      <c r="W1865" s="26" t="str">
        <f t="shared" si="311"/>
        <v/>
      </c>
      <c r="X1865" s="26" t="str">
        <f t="shared" si="312"/>
        <v/>
      </c>
      <c r="Z1865" s="48" t="str">
        <f>IFERROR(INDEX('Standard Runs'!$E$11:$E$65, MATCH($L1865, 'Standard Runs'!$D$11:$D$65, 0)), "")</f>
        <v/>
      </c>
      <c r="AB1865" s="26" t="str">
        <f t="shared" si="313"/>
        <v/>
      </c>
      <c r="AC1865" s="26" t="str">
        <f t="shared" si="314"/>
        <v/>
      </c>
      <c r="AE1865" s="26" t="str">
        <f t="shared" si="315"/>
        <v/>
      </c>
      <c r="AG1865" s="26" t="str">
        <f>IF($D1865="", "", COUNTIF($D$11:$D$2510, "&gt;"&amp;$D1865)+1+COUNTIF($D$11:$D1865, $D1865)-1)</f>
        <v/>
      </c>
      <c r="AH1865" s="92" t="str">
        <f t="shared" si="316"/>
        <v/>
      </c>
      <c r="AJ1865" s="26" t="str">
        <f t="shared" si="317"/>
        <v/>
      </c>
      <c r="AK1865" s="26" t="str">
        <f t="shared" si="318"/>
        <v/>
      </c>
    </row>
    <row r="1866" spans="1:37" x14ac:dyDescent="0.25">
      <c r="A1866" s="97"/>
      <c r="B1866" s="26" t="str">
        <f t="shared" si="308"/>
        <v/>
      </c>
      <c r="C1866" s="97"/>
      <c r="D1866" s="123"/>
      <c r="E1866" s="124"/>
      <c r="F1866" s="125"/>
      <c r="G1866" s="97"/>
      <c r="H1866" s="24" t="str">
        <f>IF($E1866="", "", IFERROR(ROUND($E1866*INDEX('Intro &amp; Setup'!$BY$8:$BY$9, MATCH($E$8, 'Intro &amp; Setup'!$BX$8:$BX$9, 0)), 2), ""))</f>
        <v/>
      </c>
      <c r="I1866" s="18" t="str">
        <f>IF(OR($E1866="", $F1866=""), "", IF($E$8='Intro &amp; Setup'!$BX$9, $F1866/$E1866, IF($H$8='Intro &amp; Setup'!$BX$9, $F1866/$H1866, "")))</f>
        <v/>
      </c>
      <c r="J1866" s="21" t="str">
        <f>IF(OR($E1866="", $F1866=""), "", IF($E$8='Intro &amp; Setup'!$BX$8, $F1866/$E1866, IF($H$8='Intro &amp; Setup'!$BX$8, $F1866/$H1866, "")))</f>
        <v/>
      </c>
      <c r="K1866" s="97"/>
      <c r="L1866" s="42" t="str">
        <f t="array" ref="L1866">IF($W1866="", "", IFERROR(INDEX('Standard Runs'!$D$11:$D$65, MATCH(1, ('Standard Runs'!$F$11:$F$65&lt;=E1866)*('Standard Runs'!$G$11:$G$65&gt;=E1866), 0)), ""))</f>
        <v/>
      </c>
      <c r="M1866" s="45" t="str">
        <f t="shared" si="309"/>
        <v/>
      </c>
      <c r="N1866" s="97"/>
      <c r="O1866" s="52" t="str">
        <f t="shared" si="310"/>
        <v/>
      </c>
      <c r="P1866" s="53" t="str">
        <f>IF(OR($L1866="", $M1866=""), "", COUNTIFS($L$11:$L$2510, $L1866, $M$11:$M$2510, "&lt;"&amp;$M1866)+1+COUNTIFS($L$11:$L1866, $L1866, $M$11:$M1866, $M1866)-1)</f>
        <v/>
      </c>
      <c r="Q1866" s="97"/>
      <c r="R1866" s="57" t="str">
        <f t="array" ref="R1866">IF(OR($L1866="", $M1866=""), "", MIN(IF($L$11:$L$2510=$L1866, $M$11:$M$2510)))</f>
        <v/>
      </c>
      <c r="S1866" s="18" t="str">
        <f t="array" ref="S1866">IF(OR($L1866="", $M1866=""), "", AVERAGEIF($L$11:$L$2510, $L1866, $M$11:$M$2510))</f>
        <v/>
      </c>
      <c r="T1866" s="21" t="str">
        <f t="array" ref="T1866">IF(OR($L1866="", $M1866=""), "", MAX(IF($L$11:$L$2510=$L1866, $M$11:$M$2510)))</f>
        <v/>
      </c>
      <c r="U1866" s="97"/>
      <c r="W1866" s="26" t="str">
        <f t="shared" si="311"/>
        <v/>
      </c>
      <c r="X1866" s="26" t="str">
        <f t="shared" si="312"/>
        <v/>
      </c>
      <c r="Z1866" s="48" t="str">
        <f>IFERROR(INDEX('Standard Runs'!$E$11:$E$65, MATCH($L1866, 'Standard Runs'!$D$11:$D$65, 0)), "")</f>
        <v/>
      </c>
      <c r="AB1866" s="26" t="str">
        <f t="shared" si="313"/>
        <v/>
      </c>
      <c r="AC1866" s="26" t="str">
        <f t="shared" si="314"/>
        <v/>
      </c>
      <c r="AE1866" s="26" t="str">
        <f t="shared" si="315"/>
        <v/>
      </c>
      <c r="AG1866" s="26" t="str">
        <f>IF($D1866="", "", COUNTIF($D$11:$D$2510, "&gt;"&amp;$D1866)+1+COUNTIF($D$11:$D1866, $D1866)-1)</f>
        <v/>
      </c>
      <c r="AH1866" s="92" t="str">
        <f t="shared" si="316"/>
        <v/>
      </c>
      <c r="AJ1866" s="26" t="str">
        <f t="shared" si="317"/>
        <v/>
      </c>
      <c r="AK1866" s="26" t="str">
        <f t="shared" si="318"/>
        <v/>
      </c>
    </row>
    <row r="1867" spans="1:37" x14ac:dyDescent="0.25">
      <c r="A1867" s="97"/>
      <c r="B1867" s="26" t="str">
        <f t="shared" si="308"/>
        <v/>
      </c>
      <c r="C1867" s="97"/>
      <c r="D1867" s="123"/>
      <c r="E1867" s="124"/>
      <c r="F1867" s="125"/>
      <c r="G1867" s="97"/>
      <c r="H1867" s="24" t="str">
        <f>IF($E1867="", "", IFERROR(ROUND($E1867*INDEX('Intro &amp; Setup'!$BY$8:$BY$9, MATCH($E$8, 'Intro &amp; Setup'!$BX$8:$BX$9, 0)), 2), ""))</f>
        <v/>
      </c>
      <c r="I1867" s="18" t="str">
        <f>IF(OR($E1867="", $F1867=""), "", IF($E$8='Intro &amp; Setup'!$BX$9, $F1867/$E1867, IF($H$8='Intro &amp; Setup'!$BX$9, $F1867/$H1867, "")))</f>
        <v/>
      </c>
      <c r="J1867" s="21" t="str">
        <f>IF(OR($E1867="", $F1867=""), "", IF($E$8='Intro &amp; Setup'!$BX$8, $F1867/$E1867, IF($H$8='Intro &amp; Setup'!$BX$8, $F1867/$H1867, "")))</f>
        <v/>
      </c>
      <c r="K1867" s="97"/>
      <c r="L1867" s="42" t="str">
        <f t="array" ref="L1867">IF($W1867="", "", IFERROR(INDEX('Standard Runs'!$D$11:$D$65, MATCH(1, ('Standard Runs'!$F$11:$F$65&lt;=E1867)*('Standard Runs'!$G$11:$G$65&gt;=E1867), 0)), ""))</f>
        <v/>
      </c>
      <c r="M1867" s="45" t="str">
        <f t="shared" si="309"/>
        <v/>
      </c>
      <c r="N1867" s="97"/>
      <c r="O1867" s="52" t="str">
        <f t="shared" si="310"/>
        <v/>
      </c>
      <c r="P1867" s="53" t="str">
        <f>IF(OR($L1867="", $M1867=""), "", COUNTIFS($L$11:$L$2510, $L1867, $M$11:$M$2510, "&lt;"&amp;$M1867)+1+COUNTIFS($L$11:$L1867, $L1867, $M$11:$M1867, $M1867)-1)</f>
        <v/>
      </c>
      <c r="Q1867" s="97"/>
      <c r="R1867" s="57" t="str">
        <f t="array" ref="R1867">IF(OR($L1867="", $M1867=""), "", MIN(IF($L$11:$L$2510=$L1867, $M$11:$M$2510)))</f>
        <v/>
      </c>
      <c r="S1867" s="18" t="str">
        <f t="array" ref="S1867">IF(OR($L1867="", $M1867=""), "", AVERAGEIF($L$11:$L$2510, $L1867, $M$11:$M$2510))</f>
        <v/>
      </c>
      <c r="T1867" s="21" t="str">
        <f t="array" ref="T1867">IF(OR($L1867="", $M1867=""), "", MAX(IF($L$11:$L$2510=$L1867, $M$11:$M$2510)))</f>
        <v/>
      </c>
      <c r="U1867" s="97"/>
      <c r="W1867" s="26" t="str">
        <f t="shared" si="311"/>
        <v/>
      </c>
      <c r="X1867" s="26" t="str">
        <f t="shared" si="312"/>
        <v/>
      </c>
      <c r="Z1867" s="48" t="str">
        <f>IFERROR(INDEX('Standard Runs'!$E$11:$E$65, MATCH($L1867, 'Standard Runs'!$D$11:$D$65, 0)), "")</f>
        <v/>
      </c>
      <c r="AB1867" s="26" t="str">
        <f t="shared" si="313"/>
        <v/>
      </c>
      <c r="AC1867" s="26" t="str">
        <f t="shared" si="314"/>
        <v/>
      </c>
      <c r="AE1867" s="26" t="str">
        <f t="shared" si="315"/>
        <v/>
      </c>
      <c r="AG1867" s="26" t="str">
        <f>IF($D1867="", "", COUNTIF($D$11:$D$2510, "&gt;"&amp;$D1867)+1+COUNTIF($D$11:$D1867, $D1867)-1)</f>
        <v/>
      </c>
      <c r="AH1867" s="92" t="str">
        <f t="shared" si="316"/>
        <v/>
      </c>
      <c r="AJ1867" s="26" t="str">
        <f t="shared" si="317"/>
        <v/>
      </c>
      <c r="AK1867" s="26" t="str">
        <f t="shared" si="318"/>
        <v/>
      </c>
    </row>
    <row r="1868" spans="1:37" x14ac:dyDescent="0.25">
      <c r="A1868" s="97"/>
      <c r="B1868" s="26" t="str">
        <f t="shared" ref="B1868:B1931" si="319">IF($P1868="", "", IFERROR(INDEX($X$3:$X$5, MATCH($P1868, $Y$3:$Y$5, 0)), ""))</f>
        <v/>
      </c>
      <c r="C1868" s="97"/>
      <c r="D1868" s="123"/>
      <c r="E1868" s="124"/>
      <c r="F1868" s="125"/>
      <c r="G1868" s="97"/>
      <c r="H1868" s="24" t="str">
        <f>IF($E1868="", "", IFERROR(ROUND($E1868*INDEX('Intro &amp; Setup'!$BY$8:$BY$9, MATCH($E$8, 'Intro &amp; Setup'!$BX$8:$BX$9, 0)), 2), ""))</f>
        <v/>
      </c>
      <c r="I1868" s="18" t="str">
        <f>IF(OR($E1868="", $F1868=""), "", IF($E$8='Intro &amp; Setup'!$BX$9, $F1868/$E1868, IF($H$8='Intro &amp; Setup'!$BX$9, $F1868/$H1868, "")))</f>
        <v/>
      </c>
      <c r="J1868" s="21" t="str">
        <f>IF(OR($E1868="", $F1868=""), "", IF($E$8='Intro &amp; Setup'!$BX$8, $F1868/$E1868, IF($H$8='Intro &amp; Setup'!$BX$8, $F1868/$H1868, "")))</f>
        <v/>
      </c>
      <c r="K1868" s="97"/>
      <c r="L1868" s="42" t="str">
        <f t="array" ref="L1868">IF($W1868="", "", IFERROR(INDEX('Standard Runs'!$D$11:$D$65, MATCH(1, ('Standard Runs'!$F$11:$F$65&lt;=E1868)*('Standard Runs'!$G$11:$G$65&gt;=E1868), 0)), ""))</f>
        <v/>
      </c>
      <c r="M1868" s="45" t="str">
        <f t="shared" ref="M1868:M1931" si="320">IFERROR($F1868/$E1868*$Z1868, "")</f>
        <v/>
      </c>
      <c r="N1868" s="97"/>
      <c r="O1868" s="52" t="str">
        <f t="shared" ref="O1868:O1931" si="321">IF($L1868="", "", COUNTIF($L$11:$L$2510, $L1868))</f>
        <v/>
      </c>
      <c r="P1868" s="53" t="str">
        <f>IF(OR($L1868="", $M1868=""), "", COUNTIFS($L$11:$L$2510, $L1868, $M$11:$M$2510, "&lt;"&amp;$M1868)+1+COUNTIFS($L$11:$L1868, $L1868, $M$11:$M1868, $M1868)-1)</f>
        <v/>
      </c>
      <c r="Q1868" s="97"/>
      <c r="R1868" s="57" t="str">
        <f t="array" ref="R1868">IF(OR($L1868="", $M1868=""), "", MIN(IF($L$11:$L$2510=$L1868, $M$11:$M$2510)))</f>
        <v/>
      </c>
      <c r="S1868" s="18" t="str">
        <f t="array" ref="S1868">IF(OR($L1868="", $M1868=""), "", AVERAGEIF($L$11:$L$2510, $L1868, $M$11:$M$2510))</f>
        <v/>
      </c>
      <c r="T1868" s="21" t="str">
        <f t="array" ref="T1868">IF(OR($L1868="", $M1868=""), "", MAX(IF($L$11:$L$2510=$L1868, $M$11:$M$2510)))</f>
        <v/>
      </c>
      <c r="U1868" s="97"/>
      <c r="W1868" s="26" t="str">
        <f t="shared" ref="W1868:W1931" si="322">IF(AND($D1868="", $E1868="", $F1868=""), "", "X")</f>
        <v/>
      </c>
      <c r="X1868" s="26" t="str">
        <f t="shared" ref="X1868:X1931" si="323">IF($W1868="", "", IF($L1868="", "X", ""))</f>
        <v/>
      </c>
      <c r="Z1868" s="48" t="str">
        <f>IFERROR(INDEX('Standard Runs'!$E$11:$E$65, MATCH($L1868, 'Standard Runs'!$D$11:$D$65, 0)), "")</f>
        <v/>
      </c>
      <c r="AB1868" s="26" t="str">
        <f t="shared" ref="AB1868:AB1931" si="324">IF($B1868="", "", _xlfn.CONCAT($L1868, " - ", $P1868))</f>
        <v/>
      </c>
      <c r="AC1868" s="26" t="str">
        <f t="shared" ref="AC1868:AC1931" si="325">IF(COUNTIF($D1868:$F1868, "")=0, "X", "")</f>
        <v/>
      </c>
      <c r="AE1868" s="26" t="str">
        <f t="shared" ref="AE1868:AE1931" si="326">IF($P1868="", "", IF($P1868=1, _xlfn.CONCAT($L1868, " - ", $AE$7), IF($P1868=$O1868, _xlfn.CONCAT($L1868, " - ", $AE$8), "")))</f>
        <v/>
      </c>
      <c r="AG1868" s="26" t="str">
        <f>IF($D1868="", "", COUNTIF($D$11:$D$2510, "&gt;"&amp;$D1868)+1+COUNTIF($D$11:$D1868, $D1868)-1)</f>
        <v/>
      </c>
      <c r="AH1868" s="92" t="str">
        <f t="shared" ref="AH1868:AH1931" si="327">IF(OR($M1868="", $Z1868=""), "", $M1868/$Z1868)</f>
        <v/>
      </c>
      <c r="AJ1868" s="26" t="str">
        <f t="shared" ref="AJ1868:AJ1931" si="328">IF(OR($AJ$8="", $AG1868=""), "", IF($AJ$8=$L1868, $AG1868, ""))</f>
        <v/>
      </c>
      <c r="AK1868" s="26" t="str">
        <f t="shared" ref="AK1868:AK1931" si="329">IF($AJ1868="", "", COUNTIF($AJ$11:$AJ$2510, "&lt;"&amp;$AJ1868)+1)</f>
        <v/>
      </c>
    </row>
    <row r="1869" spans="1:37" x14ac:dyDescent="0.25">
      <c r="A1869" s="97"/>
      <c r="B1869" s="26" t="str">
        <f t="shared" si="319"/>
        <v/>
      </c>
      <c r="C1869" s="97"/>
      <c r="D1869" s="123"/>
      <c r="E1869" s="124"/>
      <c r="F1869" s="125"/>
      <c r="G1869" s="97"/>
      <c r="H1869" s="24" t="str">
        <f>IF($E1869="", "", IFERROR(ROUND($E1869*INDEX('Intro &amp; Setup'!$BY$8:$BY$9, MATCH($E$8, 'Intro &amp; Setup'!$BX$8:$BX$9, 0)), 2), ""))</f>
        <v/>
      </c>
      <c r="I1869" s="18" t="str">
        <f>IF(OR($E1869="", $F1869=""), "", IF($E$8='Intro &amp; Setup'!$BX$9, $F1869/$E1869, IF($H$8='Intro &amp; Setup'!$BX$9, $F1869/$H1869, "")))</f>
        <v/>
      </c>
      <c r="J1869" s="21" t="str">
        <f>IF(OR($E1869="", $F1869=""), "", IF($E$8='Intro &amp; Setup'!$BX$8, $F1869/$E1869, IF($H$8='Intro &amp; Setup'!$BX$8, $F1869/$H1869, "")))</f>
        <v/>
      </c>
      <c r="K1869" s="97"/>
      <c r="L1869" s="42" t="str">
        <f t="array" ref="L1869">IF($W1869="", "", IFERROR(INDEX('Standard Runs'!$D$11:$D$65, MATCH(1, ('Standard Runs'!$F$11:$F$65&lt;=E1869)*('Standard Runs'!$G$11:$G$65&gt;=E1869), 0)), ""))</f>
        <v/>
      </c>
      <c r="M1869" s="45" t="str">
        <f t="shared" si="320"/>
        <v/>
      </c>
      <c r="N1869" s="97"/>
      <c r="O1869" s="52" t="str">
        <f t="shared" si="321"/>
        <v/>
      </c>
      <c r="P1869" s="53" t="str">
        <f>IF(OR($L1869="", $M1869=""), "", COUNTIFS($L$11:$L$2510, $L1869, $M$11:$M$2510, "&lt;"&amp;$M1869)+1+COUNTIFS($L$11:$L1869, $L1869, $M$11:$M1869, $M1869)-1)</f>
        <v/>
      </c>
      <c r="Q1869" s="97"/>
      <c r="R1869" s="57" t="str">
        <f t="array" ref="R1869">IF(OR($L1869="", $M1869=""), "", MIN(IF($L$11:$L$2510=$L1869, $M$11:$M$2510)))</f>
        <v/>
      </c>
      <c r="S1869" s="18" t="str">
        <f t="array" ref="S1869">IF(OR($L1869="", $M1869=""), "", AVERAGEIF($L$11:$L$2510, $L1869, $M$11:$M$2510))</f>
        <v/>
      </c>
      <c r="T1869" s="21" t="str">
        <f t="array" ref="T1869">IF(OR($L1869="", $M1869=""), "", MAX(IF($L$11:$L$2510=$L1869, $M$11:$M$2510)))</f>
        <v/>
      </c>
      <c r="U1869" s="97"/>
      <c r="W1869" s="26" t="str">
        <f t="shared" si="322"/>
        <v/>
      </c>
      <c r="X1869" s="26" t="str">
        <f t="shared" si="323"/>
        <v/>
      </c>
      <c r="Z1869" s="48" t="str">
        <f>IFERROR(INDEX('Standard Runs'!$E$11:$E$65, MATCH($L1869, 'Standard Runs'!$D$11:$D$65, 0)), "")</f>
        <v/>
      </c>
      <c r="AB1869" s="26" t="str">
        <f t="shared" si="324"/>
        <v/>
      </c>
      <c r="AC1869" s="26" t="str">
        <f t="shared" si="325"/>
        <v/>
      </c>
      <c r="AE1869" s="26" t="str">
        <f t="shared" si="326"/>
        <v/>
      </c>
      <c r="AG1869" s="26" t="str">
        <f>IF($D1869="", "", COUNTIF($D$11:$D$2510, "&gt;"&amp;$D1869)+1+COUNTIF($D$11:$D1869, $D1869)-1)</f>
        <v/>
      </c>
      <c r="AH1869" s="92" t="str">
        <f t="shared" si="327"/>
        <v/>
      </c>
      <c r="AJ1869" s="26" t="str">
        <f t="shared" si="328"/>
        <v/>
      </c>
      <c r="AK1869" s="26" t="str">
        <f t="shared" si="329"/>
        <v/>
      </c>
    </row>
    <row r="1870" spans="1:37" x14ac:dyDescent="0.25">
      <c r="A1870" s="97"/>
      <c r="B1870" s="26" t="str">
        <f t="shared" si="319"/>
        <v/>
      </c>
      <c r="C1870" s="97"/>
      <c r="D1870" s="123"/>
      <c r="E1870" s="124"/>
      <c r="F1870" s="125"/>
      <c r="G1870" s="97"/>
      <c r="H1870" s="24" t="str">
        <f>IF($E1870="", "", IFERROR(ROUND($E1870*INDEX('Intro &amp; Setup'!$BY$8:$BY$9, MATCH($E$8, 'Intro &amp; Setup'!$BX$8:$BX$9, 0)), 2), ""))</f>
        <v/>
      </c>
      <c r="I1870" s="18" t="str">
        <f>IF(OR($E1870="", $F1870=""), "", IF($E$8='Intro &amp; Setup'!$BX$9, $F1870/$E1870, IF($H$8='Intro &amp; Setup'!$BX$9, $F1870/$H1870, "")))</f>
        <v/>
      </c>
      <c r="J1870" s="21" t="str">
        <f>IF(OR($E1870="", $F1870=""), "", IF($E$8='Intro &amp; Setup'!$BX$8, $F1870/$E1870, IF($H$8='Intro &amp; Setup'!$BX$8, $F1870/$H1870, "")))</f>
        <v/>
      </c>
      <c r="K1870" s="97"/>
      <c r="L1870" s="42" t="str">
        <f t="array" ref="L1870">IF($W1870="", "", IFERROR(INDEX('Standard Runs'!$D$11:$D$65, MATCH(1, ('Standard Runs'!$F$11:$F$65&lt;=E1870)*('Standard Runs'!$G$11:$G$65&gt;=E1870), 0)), ""))</f>
        <v/>
      </c>
      <c r="M1870" s="45" t="str">
        <f t="shared" si="320"/>
        <v/>
      </c>
      <c r="N1870" s="97"/>
      <c r="O1870" s="52" t="str">
        <f t="shared" si="321"/>
        <v/>
      </c>
      <c r="P1870" s="53" t="str">
        <f>IF(OR($L1870="", $M1870=""), "", COUNTIFS($L$11:$L$2510, $L1870, $M$11:$M$2510, "&lt;"&amp;$M1870)+1+COUNTIFS($L$11:$L1870, $L1870, $M$11:$M1870, $M1870)-1)</f>
        <v/>
      </c>
      <c r="Q1870" s="97"/>
      <c r="R1870" s="57" t="str">
        <f t="array" ref="R1870">IF(OR($L1870="", $M1870=""), "", MIN(IF($L$11:$L$2510=$L1870, $M$11:$M$2510)))</f>
        <v/>
      </c>
      <c r="S1870" s="18" t="str">
        <f t="array" ref="S1870">IF(OR($L1870="", $M1870=""), "", AVERAGEIF($L$11:$L$2510, $L1870, $M$11:$M$2510))</f>
        <v/>
      </c>
      <c r="T1870" s="21" t="str">
        <f t="array" ref="T1870">IF(OR($L1870="", $M1870=""), "", MAX(IF($L$11:$L$2510=$L1870, $M$11:$M$2510)))</f>
        <v/>
      </c>
      <c r="U1870" s="97"/>
      <c r="W1870" s="26" t="str">
        <f t="shared" si="322"/>
        <v/>
      </c>
      <c r="X1870" s="26" t="str">
        <f t="shared" si="323"/>
        <v/>
      </c>
      <c r="Z1870" s="48" t="str">
        <f>IFERROR(INDEX('Standard Runs'!$E$11:$E$65, MATCH($L1870, 'Standard Runs'!$D$11:$D$65, 0)), "")</f>
        <v/>
      </c>
      <c r="AB1870" s="26" t="str">
        <f t="shared" si="324"/>
        <v/>
      </c>
      <c r="AC1870" s="26" t="str">
        <f t="shared" si="325"/>
        <v/>
      </c>
      <c r="AE1870" s="26" t="str">
        <f t="shared" si="326"/>
        <v/>
      </c>
      <c r="AG1870" s="26" t="str">
        <f>IF($D1870="", "", COUNTIF($D$11:$D$2510, "&gt;"&amp;$D1870)+1+COUNTIF($D$11:$D1870, $D1870)-1)</f>
        <v/>
      </c>
      <c r="AH1870" s="92" t="str">
        <f t="shared" si="327"/>
        <v/>
      </c>
      <c r="AJ1870" s="26" t="str">
        <f t="shared" si="328"/>
        <v/>
      </c>
      <c r="AK1870" s="26" t="str">
        <f t="shared" si="329"/>
        <v/>
      </c>
    </row>
    <row r="1871" spans="1:37" x14ac:dyDescent="0.25">
      <c r="A1871" s="97"/>
      <c r="B1871" s="26" t="str">
        <f t="shared" si="319"/>
        <v/>
      </c>
      <c r="C1871" s="97"/>
      <c r="D1871" s="123"/>
      <c r="E1871" s="124"/>
      <c r="F1871" s="125"/>
      <c r="G1871" s="97"/>
      <c r="H1871" s="24" t="str">
        <f>IF($E1871="", "", IFERROR(ROUND($E1871*INDEX('Intro &amp; Setup'!$BY$8:$BY$9, MATCH($E$8, 'Intro &amp; Setup'!$BX$8:$BX$9, 0)), 2), ""))</f>
        <v/>
      </c>
      <c r="I1871" s="18" t="str">
        <f>IF(OR($E1871="", $F1871=""), "", IF($E$8='Intro &amp; Setup'!$BX$9, $F1871/$E1871, IF($H$8='Intro &amp; Setup'!$BX$9, $F1871/$H1871, "")))</f>
        <v/>
      </c>
      <c r="J1871" s="21" t="str">
        <f>IF(OR($E1871="", $F1871=""), "", IF($E$8='Intro &amp; Setup'!$BX$8, $F1871/$E1871, IF($H$8='Intro &amp; Setup'!$BX$8, $F1871/$H1871, "")))</f>
        <v/>
      </c>
      <c r="K1871" s="97"/>
      <c r="L1871" s="42" t="str">
        <f t="array" ref="L1871">IF($W1871="", "", IFERROR(INDEX('Standard Runs'!$D$11:$D$65, MATCH(1, ('Standard Runs'!$F$11:$F$65&lt;=E1871)*('Standard Runs'!$G$11:$G$65&gt;=E1871), 0)), ""))</f>
        <v/>
      </c>
      <c r="M1871" s="45" t="str">
        <f t="shared" si="320"/>
        <v/>
      </c>
      <c r="N1871" s="97"/>
      <c r="O1871" s="52" t="str">
        <f t="shared" si="321"/>
        <v/>
      </c>
      <c r="P1871" s="53" t="str">
        <f>IF(OR($L1871="", $M1871=""), "", COUNTIFS($L$11:$L$2510, $L1871, $M$11:$M$2510, "&lt;"&amp;$M1871)+1+COUNTIFS($L$11:$L1871, $L1871, $M$11:$M1871, $M1871)-1)</f>
        <v/>
      </c>
      <c r="Q1871" s="97"/>
      <c r="R1871" s="57" t="str">
        <f t="array" ref="R1871">IF(OR($L1871="", $M1871=""), "", MIN(IF($L$11:$L$2510=$L1871, $M$11:$M$2510)))</f>
        <v/>
      </c>
      <c r="S1871" s="18" t="str">
        <f t="array" ref="S1871">IF(OR($L1871="", $M1871=""), "", AVERAGEIF($L$11:$L$2510, $L1871, $M$11:$M$2510))</f>
        <v/>
      </c>
      <c r="T1871" s="21" t="str">
        <f t="array" ref="T1871">IF(OR($L1871="", $M1871=""), "", MAX(IF($L$11:$L$2510=$L1871, $M$11:$M$2510)))</f>
        <v/>
      </c>
      <c r="U1871" s="97"/>
      <c r="W1871" s="26" t="str">
        <f t="shared" si="322"/>
        <v/>
      </c>
      <c r="X1871" s="26" t="str">
        <f t="shared" si="323"/>
        <v/>
      </c>
      <c r="Z1871" s="48" t="str">
        <f>IFERROR(INDEX('Standard Runs'!$E$11:$E$65, MATCH($L1871, 'Standard Runs'!$D$11:$D$65, 0)), "")</f>
        <v/>
      </c>
      <c r="AB1871" s="26" t="str">
        <f t="shared" si="324"/>
        <v/>
      </c>
      <c r="AC1871" s="26" t="str">
        <f t="shared" si="325"/>
        <v/>
      </c>
      <c r="AE1871" s="26" t="str">
        <f t="shared" si="326"/>
        <v/>
      </c>
      <c r="AG1871" s="26" t="str">
        <f>IF($D1871="", "", COUNTIF($D$11:$D$2510, "&gt;"&amp;$D1871)+1+COUNTIF($D$11:$D1871, $D1871)-1)</f>
        <v/>
      </c>
      <c r="AH1871" s="92" t="str">
        <f t="shared" si="327"/>
        <v/>
      </c>
      <c r="AJ1871" s="26" t="str">
        <f t="shared" si="328"/>
        <v/>
      </c>
      <c r="AK1871" s="26" t="str">
        <f t="shared" si="329"/>
        <v/>
      </c>
    </row>
    <row r="1872" spans="1:37" x14ac:dyDescent="0.25">
      <c r="A1872" s="97"/>
      <c r="B1872" s="26" t="str">
        <f t="shared" si="319"/>
        <v/>
      </c>
      <c r="C1872" s="97"/>
      <c r="D1872" s="123"/>
      <c r="E1872" s="124"/>
      <c r="F1872" s="125"/>
      <c r="G1872" s="97"/>
      <c r="H1872" s="24" t="str">
        <f>IF($E1872="", "", IFERROR(ROUND($E1872*INDEX('Intro &amp; Setup'!$BY$8:$BY$9, MATCH($E$8, 'Intro &amp; Setup'!$BX$8:$BX$9, 0)), 2), ""))</f>
        <v/>
      </c>
      <c r="I1872" s="18" t="str">
        <f>IF(OR($E1872="", $F1872=""), "", IF($E$8='Intro &amp; Setup'!$BX$9, $F1872/$E1872, IF($H$8='Intro &amp; Setup'!$BX$9, $F1872/$H1872, "")))</f>
        <v/>
      </c>
      <c r="J1872" s="21" t="str">
        <f>IF(OR($E1872="", $F1872=""), "", IF($E$8='Intro &amp; Setup'!$BX$8, $F1872/$E1872, IF($H$8='Intro &amp; Setup'!$BX$8, $F1872/$H1872, "")))</f>
        <v/>
      </c>
      <c r="K1872" s="97"/>
      <c r="L1872" s="42" t="str">
        <f t="array" ref="L1872">IF($W1872="", "", IFERROR(INDEX('Standard Runs'!$D$11:$D$65, MATCH(1, ('Standard Runs'!$F$11:$F$65&lt;=E1872)*('Standard Runs'!$G$11:$G$65&gt;=E1872), 0)), ""))</f>
        <v/>
      </c>
      <c r="M1872" s="45" t="str">
        <f t="shared" si="320"/>
        <v/>
      </c>
      <c r="N1872" s="97"/>
      <c r="O1872" s="52" t="str">
        <f t="shared" si="321"/>
        <v/>
      </c>
      <c r="P1872" s="53" t="str">
        <f>IF(OR($L1872="", $M1872=""), "", COUNTIFS($L$11:$L$2510, $L1872, $M$11:$M$2510, "&lt;"&amp;$M1872)+1+COUNTIFS($L$11:$L1872, $L1872, $M$11:$M1872, $M1872)-1)</f>
        <v/>
      </c>
      <c r="Q1872" s="97"/>
      <c r="R1872" s="57" t="str">
        <f t="array" ref="R1872">IF(OR($L1872="", $M1872=""), "", MIN(IF($L$11:$L$2510=$L1872, $M$11:$M$2510)))</f>
        <v/>
      </c>
      <c r="S1872" s="18" t="str">
        <f t="array" ref="S1872">IF(OR($L1872="", $M1872=""), "", AVERAGEIF($L$11:$L$2510, $L1872, $M$11:$M$2510))</f>
        <v/>
      </c>
      <c r="T1872" s="21" t="str">
        <f t="array" ref="T1872">IF(OR($L1872="", $M1872=""), "", MAX(IF($L$11:$L$2510=$L1872, $M$11:$M$2510)))</f>
        <v/>
      </c>
      <c r="U1872" s="97"/>
      <c r="W1872" s="26" t="str">
        <f t="shared" si="322"/>
        <v/>
      </c>
      <c r="X1872" s="26" t="str">
        <f t="shared" si="323"/>
        <v/>
      </c>
      <c r="Z1872" s="48" t="str">
        <f>IFERROR(INDEX('Standard Runs'!$E$11:$E$65, MATCH($L1872, 'Standard Runs'!$D$11:$D$65, 0)), "")</f>
        <v/>
      </c>
      <c r="AB1872" s="26" t="str">
        <f t="shared" si="324"/>
        <v/>
      </c>
      <c r="AC1872" s="26" t="str">
        <f t="shared" si="325"/>
        <v/>
      </c>
      <c r="AE1872" s="26" t="str">
        <f t="shared" si="326"/>
        <v/>
      </c>
      <c r="AG1872" s="26" t="str">
        <f>IF($D1872="", "", COUNTIF($D$11:$D$2510, "&gt;"&amp;$D1872)+1+COUNTIF($D$11:$D1872, $D1872)-1)</f>
        <v/>
      </c>
      <c r="AH1872" s="92" t="str">
        <f t="shared" si="327"/>
        <v/>
      </c>
      <c r="AJ1872" s="26" t="str">
        <f t="shared" si="328"/>
        <v/>
      </c>
      <c r="AK1872" s="26" t="str">
        <f t="shared" si="329"/>
        <v/>
      </c>
    </row>
    <row r="1873" spans="1:37" x14ac:dyDescent="0.25">
      <c r="A1873" s="97"/>
      <c r="B1873" s="26" t="str">
        <f t="shared" si="319"/>
        <v/>
      </c>
      <c r="C1873" s="97"/>
      <c r="D1873" s="123"/>
      <c r="E1873" s="124"/>
      <c r="F1873" s="125"/>
      <c r="G1873" s="97"/>
      <c r="H1873" s="24" t="str">
        <f>IF($E1873="", "", IFERROR(ROUND($E1873*INDEX('Intro &amp; Setup'!$BY$8:$BY$9, MATCH($E$8, 'Intro &amp; Setup'!$BX$8:$BX$9, 0)), 2), ""))</f>
        <v/>
      </c>
      <c r="I1873" s="18" t="str">
        <f>IF(OR($E1873="", $F1873=""), "", IF($E$8='Intro &amp; Setup'!$BX$9, $F1873/$E1873, IF($H$8='Intro &amp; Setup'!$BX$9, $F1873/$H1873, "")))</f>
        <v/>
      </c>
      <c r="J1873" s="21" t="str">
        <f>IF(OR($E1873="", $F1873=""), "", IF($E$8='Intro &amp; Setup'!$BX$8, $F1873/$E1873, IF($H$8='Intro &amp; Setup'!$BX$8, $F1873/$H1873, "")))</f>
        <v/>
      </c>
      <c r="K1873" s="97"/>
      <c r="L1873" s="42" t="str">
        <f t="array" ref="L1873">IF($W1873="", "", IFERROR(INDEX('Standard Runs'!$D$11:$D$65, MATCH(1, ('Standard Runs'!$F$11:$F$65&lt;=E1873)*('Standard Runs'!$G$11:$G$65&gt;=E1873), 0)), ""))</f>
        <v/>
      </c>
      <c r="M1873" s="45" t="str">
        <f t="shared" si="320"/>
        <v/>
      </c>
      <c r="N1873" s="97"/>
      <c r="O1873" s="52" t="str">
        <f t="shared" si="321"/>
        <v/>
      </c>
      <c r="P1873" s="53" t="str">
        <f>IF(OR($L1873="", $M1873=""), "", COUNTIFS($L$11:$L$2510, $L1873, $M$11:$M$2510, "&lt;"&amp;$M1873)+1+COUNTIFS($L$11:$L1873, $L1873, $M$11:$M1873, $M1873)-1)</f>
        <v/>
      </c>
      <c r="Q1873" s="97"/>
      <c r="R1873" s="57" t="str">
        <f t="array" ref="R1873">IF(OR($L1873="", $M1873=""), "", MIN(IF($L$11:$L$2510=$L1873, $M$11:$M$2510)))</f>
        <v/>
      </c>
      <c r="S1873" s="18" t="str">
        <f t="array" ref="S1873">IF(OR($L1873="", $M1873=""), "", AVERAGEIF($L$11:$L$2510, $L1873, $M$11:$M$2510))</f>
        <v/>
      </c>
      <c r="T1873" s="21" t="str">
        <f t="array" ref="T1873">IF(OR($L1873="", $M1873=""), "", MAX(IF($L$11:$L$2510=$L1873, $M$11:$M$2510)))</f>
        <v/>
      </c>
      <c r="U1873" s="97"/>
      <c r="W1873" s="26" t="str">
        <f t="shared" si="322"/>
        <v/>
      </c>
      <c r="X1873" s="26" t="str">
        <f t="shared" si="323"/>
        <v/>
      </c>
      <c r="Z1873" s="48" t="str">
        <f>IFERROR(INDEX('Standard Runs'!$E$11:$E$65, MATCH($L1873, 'Standard Runs'!$D$11:$D$65, 0)), "")</f>
        <v/>
      </c>
      <c r="AB1873" s="26" t="str">
        <f t="shared" si="324"/>
        <v/>
      </c>
      <c r="AC1873" s="26" t="str">
        <f t="shared" si="325"/>
        <v/>
      </c>
      <c r="AE1873" s="26" t="str">
        <f t="shared" si="326"/>
        <v/>
      </c>
      <c r="AG1873" s="26" t="str">
        <f>IF($D1873="", "", COUNTIF($D$11:$D$2510, "&gt;"&amp;$D1873)+1+COUNTIF($D$11:$D1873, $D1873)-1)</f>
        <v/>
      </c>
      <c r="AH1873" s="92" t="str">
        <f t="shared" si="327"/>
        <v/>
      </c>
      <c r="AJ1873" s="26" t="str">
        <f t="shared" si="328"/>
        <v/>
      </c>
      <c r="AK1873" s="26" t="str">
        <f t="shared" si="329"/>
        <v/>
      </c>
    </row>
    <row r="1874" spans="1:37" x14ac:dyDescent="0.25">
      <c r="A1874" s="97"/>
      <c r="B1874" s="26" t="str">
        <f t="shared" si="319"/>
        <v/>
      </c>
      <c r="C1874" s="97"/>
      <c r="D1874" s="123"/>
      <c r="E1874" s="124"/>
      <c r="F1874" s="125"/>
      <c r="G1874" s="97"/>
      <c r="H1874" s="24" t="str">
        <f>IF($E1874="", "", IFERROR(ROUND($E1874*INDEX('Intro &amp; Setup'!$BY$8:$BY$9, MATCH($E$8, 'Intro &amp; Setup'!$BX$8:$BX$9, 0)), 2), ""))</f>
        <v/>
      </c>
      <c r="I1874" s="18" t="str">
        <f>IF(OR($E1874="", $F1874=""), "", IF($E$8='Intro &amp; Setup'!$BX$9, $F1874/$E1874, IF($H$8='Intro &amp; Setup'!$BX$9, $F1874/$H1874, "")))</f>
        <v/>
      </c>
      <c r="J1874" s="21" t="str">
        <f>IF(OR($E1874="", $F1874=""), "", IF($E$8='Intro &amp; Setup'!$BX$8, $F1874/$E1874, IF($H$8='Intro &amp; Setup'!$BX$8, $F1874/$H1874, "")))</f>
        <v/>
      </c>
      <c r="K1874" s="97"/>
      <c r="L1874" s="42" t="str">
        <f t="array" ref="L1874">IF($W1874="", "", IFERROR(INDEX('Standard Runs'!$D$11:$D$65, MATCH(1, ('Standard Runs'!$F$11:$F$65&lt;=E1874)*('Standard Runs'!$G$11:$G$65&gt;=E1874), 0)), ""))</f>
        <v/>
      </c>
      <c r="M1874" s="45" t="str">
        <f t="shared" si="320"/>
        <v/>
      </c>
      <c r="N1874" s="97"/>
      <c r="O1874" s="52" t="str">
        <f t="shared" si="321"/>
        <v/>
      </c>
      <c r="P1874" s="53" t="str">
        <f>IF(OR($L1874="", $M1874=""), "", COUNTIFS($L$11:$L$2510, $L1874, $M$11:$M$2510, "&lt;"&amp;$M1874)+1+COUNTIFS($L$11:$L1874, $L1874, $M$11:$M1874, $M1874)-1)</f>
        <v/>
      </c>
      <c r="Q1874" s="97"/>
      <c r="R1874" s="57" t="str">
        <f t="array" ref="R1874">IF(OR($L1874="", $M1874=""), "", MIN(IF($L$11:$L$2510=$L1874, $M$11:$M$2510)))</f>
        <v/>
      </c>
      <c r="S1874" s="18" t="str">
        <f t="array" ref="S1874">IF(OR($L1874="", $M1874=""), "", AVERAGEIF($L$11:$L$2510, $L1874, $M$11:$M$2510))</f>
        <v/>
      </c>
      <c r="T1874" s="21" t="str">
        <f t="array" ref="T1874">IF(OR($L1874="", $M1874=""), "", MAX(IF($L$11:$L$2510=$L1874, $M$11:$M$2510)))</f>
        <v/>
      </c>
      <c r="U1874" s="97"/>
      <c r="W1874" s="26" t="str">
        <f t="shared" si="322"/>
        <v/>
      </c>
      <c r="X1874" s="26" t="str">
        <f t="shared" si="323"/>
        <v/>
      </c>
      <c r="Z1874" s="48" t="str">
        <f>IFERROR(INDEX('Standard Runs'!$E$11:$E$65, MATCH($L1874, 'Standard Runs'!$D$11:$D$65, 0)), "")</f>
        <v/>
      </c>
      <c r="AB1874" s="26" t="str">
        <f t="shared" si="324"/>
        <v/>
      </c>
      <c r="AC1874" s="26" t="str">
        <f t="shared" si="325"/>
        <v/>
      </c>
      <c r="AE1874" s="26" t="str">
        <f t="shared" si="326"/>
        <v/>
      </c>
      <c r="AG1874" s="26" t="str">
        <f>IF($D1874="", "", COUNTIF($D$11:$D$2510, "&gt;"&amp;$D1874)+1+COUNTIF($D$11:$D1874, $D1874)-1)</f>
        <v/>
      </c>
      <c r="AH1874" s="92" t="str">
        <f t="shared" si="327"/>
        <v/>
      </c>
      <c r="AJ1874" s="26" t="str">
        <f t="shared" si="328"/>
        <v/>
      </c>
      <c r="AK1874" s="26" t="str">
        <f t="shared" si="329"/>
        <v/>
      </c>
    </row>
    <row r="1875" spans="1:37" x14ac:dyDescent="0.25">
      <c r="A1875" s="97"/>
      <c r="B1875" s="26" t="str">
        <f t="shared" si="319"/>
        <v/>
      </c>
      <c r="C1875" s="97"/>
      <c r="D1875" s="123"/>
      <c r="E1875" s="124"/>
      <c r="F1875" s="125"/>
      <c r="G1875" s="97"/>
      <c r="H1875" s="24" t="str">
        <f>IF($E1875="", "", IFERROR(ROUND($E1875*INDEX('Intro &amp; Setup'!$BY$8:$BY$9, MATCH($E$8, 'Intro &amp; Setup'!$BX$8:$BX$9, 0)), 2), ""))</f>
        <v/>
      </c>
      <c r="I1875" s="18" t="str">
        <f>IF(OR($E1875="", $F1875=""), "", IF($E$8='Intro &amp; Setup'!$BX$9, $F1875/$E1875, IF($H$8='Intro &amp; Setup'!$BX$9, $F1875/$H1875, "")))</f>
        <v/>
      </c>
      <c r="J1875" s="21" t="str">
        <f>IF(OR($E1875="", $F1875=""), "", IF($E$8='Intro &amp; Setup'!$BX$8, $F1875/$E1875, IF($H$8='Intro &amp; Setup'!$BX$8, $F1875/$H1875, "")))</f>
        <v/>
      </c>
      <c r="K1875" s="97"/>
      <c r="L1875" s="42" t="str">
        <f t="array" ref="L1875">IF($W1875="", "", IFERROR(INDEX('Standard Runs'!$D$11:$D$65, MATCH(1, ('Standard Runs'!$F$11:$F$65&lt;=E1875)*('Standard Runs'!$G$11:$G$65&gt;=E1875), 0)), ""))</f>
        <v/>
      </c>
      <c r="M1875" s="45" t="str">
        <f t="shared" si="320"/>
        <v/>
      </c>
      <c r="N1875" s="97"/>
      <c r="O1875" s="52" t="str">
        <f t="shared" si="321"/>
        <v/>
      </c>
      <c r="P1875" s="53" t="str">
        <f>IF(OR($L1875="", $M1875=""), "", COUNTIFS($L$11:$L$2510, $L1875, $M$11:$M$2510, "&lt;"&amp;$M1875)+1+COUNTIFS($L$11:$L1875, $L1875, $M$11:$M1875, $M1875)-1)</f>
        <v/>
      </c>
      <c r="Q1875" s="97"/>
      <c r="R1875" s="57" t="str">
        <f t="array" ref="R1875">IF(OR($L1875="", $M1875=""), "", MIN(IF($L$11:$L$2510=$L1875, $M$11:$M$2510)))</f>
        <v/>
      </c>
      <c r="S1875" s="18" t="str">
        <f t="array" ref="S1875">IF(OR($L1875="", $M1875=""), "", AVERAGEIF($L$11:$L$2510, $L1875, $M$11:$M$2510))</f>
        <v/>
      </c>
      <c r="T1875" s="21" t="str">
        <f t="array" ref="T1875">IF(OR($L1875="", $M1875=""), "", MAX(IF($L$11:$L$2510=$L1875, $M$11:$M$2510)))</f>
        <v/>
      </c>
      <c r="U1875" s="97"/>
      <c r="W1875" s="26" t="str">
        <f t="shared" si="322"/>
        <v/>
      </c>
      <c r="X1875" s="26" t="str">
        <f t="shared" si="323"/>
        <v/>
      </c>
      <c r="Z1875" s="48" t="str">
        <f>IFERROR(INDEX('Standard Runs'!$E$11:$E$65, MATCH($L1875, 'Standard Runs'!$D$11:$D$65, 0)), "")</f>
        <v/>
      </c>
      <c r="AB1875" s="26" t="str">
        <f t="shared" si="324"/>
        <v/>
      </c>
      <c r="AC1875" s="26" t="str">
        <f t="shared" si="325"/>
        <v/>
      </c>
      <c r="AE1875" s="26" t="str">
        <f t="shared" si="326"/>
        <v/>
      </c>
      <c r="AG1875" s="26" t="str">
        <f>IF($D1875="", "", COUNTIF($D$11:$D$2510, "&gt;"&amp;$D1875)+1+COUNTIF($D$11:$D1875, $D1875)-1)</f>
        <v/>
      </c>
      <c r="AH1875" s="92" t="str">
        <f t="shared" si="327"/>
        <v/>
      </c>
      <c r="AJ1875" s="26" t="str">
        <f t="shared" si="328"/>
        <v/>
      </c>
      <c r="AK1875" s="26" t="str">
        <f t="shared" si="329"/>
        <v/>
      </c>
    </row>
    <row r="1876" spans="1:37" x14ac:dyDescent="0.25">
      <c r="A1876" s="97"/>
      <c r="B1876" s="26" t="str">
        <f t="shared" si="319"/>
        <v/>
      </c>
      <c r="C1876" s="97"/>
      <c r="D1876" s="123"/>
      <c r="E1876" s="124"/>
      <c r="F1876" s="125"/>
      <c r="G1876" s="97"/>
      <c r="H1876" s="24" t="str">
        <f>IF($E1876="", "", IFERROR(ROUND($E1876*INDEX('Intro &amp; Setup'!$BY$8:$BY$9, MATCH($E$8, 'Intro &amp; Setup'!$BX$8:$BX$9, 0)), 2), ""))</f>
        <v/>
      </c>
      <c r="I1876" s="18" t="str">
        <f>IF(OR($E1876="", $F1876=""), "", IF($E$8='Intro &amp; Setup'!$BX$9, $F1876/$E1876, IF($H$8='Intro &amp; Setup'!$BX$9, $F1876/$H1876, "")))</f>
        <v/>
      </c>
      <c r="J1876" s="21" t="str">
        <f>IF(OR($E1876="", $F1876=""), "", IF($E$8='Intro &amp; Setup'!$BX$8, $F1876/$E1876, IF($H$8='Intro &amp; Setup'!$BX$8, $F1876/$H1876, "")))</f>
        <v/>
      </c>
      <c r="K1876" s="97"/>
      <c r="L1876" s="42" t="str">
        <f t="array" ref="L1876">IF($W1876="", "", IFERROR(INDEX('Standard Runs'!$D$11:$D$65, MATCH(1, ('Standard Runs'!$F$11:$F$65&lt;=E1876)*('Standard Runs'!$G$11:$G$65&gt;=E1876), 0)), ""))</f>
        <v/>
      </c>
      <c r="M1876" s="45" t="str">
        <f t="shared" si="320"/>
        <v/>
      </c>
      <c r="N1876" s="97"/>
      <c r="O1876" s="52" t="str">
        <f t="shared" si="321"/>
        <v/>
      </c>
      <c r="P1876" s="53" t="str">
        <f>IF(OR($L1876="", $M1876=""), "", COUNTIFS($L$11:$L$2510, $L1876, $M$11:$M$2510, "&lt;"&amp;$M1876)+1+COUNTIFS($L$11:$L1876, $L1876, $M$11:$M1876, $M1876)-1)</f>
        <v/>
      </c>
      <c r="Q1876" s="97"/>
      <c r="R1876" s="57" t="str">
        <f t="array" ref="R1876">IF(OR($L1876="", $M1876=""), "", MIN(IF($L$11:$L$2510=$L1876, $M$11:$M$2510)))</f>
        <v/>
      </c>
      <c r="S1876" s="18" t="str">
        <f t="array" ref="S1876">IF(OR($L1876="", $M1876=""), "", AVERAGEIF($L$11:$L$2510, $L1876, $M$11:$M$2510))</f>
        <v/>
      </c>
      <c r="T1876" s="21" t="str">
        <f t="array" ref="T1876">IF(OR($L1876="", $M1876=""), "", MAX(IF($L$11:$L$2510=$L1876, $M$11:$M$2510)))</f>
        <v/>
      </c>
      <c r="U1876" s="97"/>
      <c r="W1876" s="26" t="str">
        <f t="shared" si="322"/>
        <v/>
      </c>
      <c r="X1876" s="26" t="str">
        <f t="shared" si="323"/>
        <v/>
      </c>
      <c r="Z1876" s="48" t="str">
        <f>IFERROR(INDEX('Standard Runs'!$E$11:$E$65, MATCH($L1876, 'Standard Runs'!$D$11:$D$65, 0)), "")</f>
        <v/>
      </c>
      <c r="AB1876" s="26" t="str">
        <f t="shared" si="324"/>
        <v/>
      </c>
      <c r="AC1876" s="26" t="str">
        <f t="shared" si="325"/>
        <v/>
      </c>
      <c r="AE1876" s="26" t="str">
        <f t="shared" si="326"/>
        <v/>
      </c>
      <c r="AG1876" s="26" t="str">
        <f>IF($D1876="", "", COUNTIF($D$11:$D$2510, "&gt;"&amp;$D1876)+1+COUNTIF($D$11:$D1876, $D1876)-1)</f>
        <v/>
      </c>
      <c r="AH1876" s="92" t="str">
        <f t="shared" si="327"/>
        <v/>
      </c>
      <c r="AJ1876" s="26" t="str">
        <f t="shared" si="328"/>
        <v/>
      </c>
      <c r="AK1876" s="26" t="str">
        <f t="shared" si="329"/>
        <v/>
      </c>
    </row>
    <row r="1877" spans="1:37" x14ac:dyDescent="0.25">
      <c r="A1877" s="97"/>
      <c r="B1877" s="26" t="str">
        <f t="shared" si="319"/>
        <v/>
      </c>
      <c r="C1877" s="97"/>
      <c r="D1877" s="123"/>
      <c r="E1877" s="124"/>
      <c r="F1877" s="125"/>
      <c r="G1877" s="97"/>
      <c r="H1877" s="24" t="str">
        <f>IF($E1877="", "", IFERROR(ROUND($E1877*INDEX('Intro &amp; Setup'!$BY$8:$BY$9, MATCH($E$8, 'Intro &amp; Setup'!$BX$8:$BX$9, 0)), 2), ""))</f>
        <v/>
      </c>
      <c r="I1877" s="18" t="str">
        <f>IF(OR($E1877="", $F1877=""), "", IF($E$8='Intro &amp; Setup'!$BX$9, $F1877/$E1877, IF($H$8='Intro &amp; Setup'!$BX$9, $F1877/$H1877, "")))</f>
        <v/>
      </c>
      <c r="J1877" s="21" t="str">
        <f>IF(OR($E1877="", $F1877=""), "", IF($E$8='Intro &amp; Setup'!$BX$8, $F1877/$E1877, IF($H$8='Intro &amp; Setup'!$BX$8, $F1877/$H1877, "")))</f>
        <v/>
      </c>
      <c r="K1877" s="97"/>
      <c r="L1877" s="42" t="str">
        <f t="array" ref="L1877">IF($W1877="", "", IFERROR(INDEX('Standard Runs'!$D$11:$D$65, MATCH(1, ('Standard Runs'!$F$11:$F$65&lt;=E1877)*('Standard Runs'!$G$11:$G$65&gt;=E1877), 0)), ""))</f>
        <v/>
      </c>
      <c r="M1877" s="45" t="str">
        <f t="shared" si="320"/>
        <v/>
      </c>
      <c r="N1877" s="97"/>
      <c r="O1877" s="52" t="str">
        <f t="shared" si="321"/>
        <v/>
      </c>
      <c r="P1877" s="53" t="str">
        <f>IF(OR($L1877="", $M1877=""), "", COUNTIFS($L$11:$L$2510, $L1877, $M$11:$M$2510, "&lt;"&amp;$M1877)+1+COUNTIFS($L$11:$L1877, $L1877, $M$11:$M1877, $M1877)-1)</f>
        <v/>
      </c>
      <c r="Q1877" s="97"/>
      <c r="R1877" s="57" t="str">
        <f t="array" ref="R1877">IF(OR($L1877="", $M1877=""), "", MIN(IF($L$11:$L$2510=$L1877, $M$11:$M$2510)))</f>
        <v/>
      </c>
      <c r="S1877" s="18" t="str">
        <f t="array" ref="S1877">IF(OR($L1877="", $M1877=""), "", AVERAGEIF($L$11:$L$2510, $L1877, $M$11:$M$2510))</f>
        <v/>
      </c>
      <c r="T1877" s="21" t="str">
        <f t="array" ref="T1877">IF(OR($L1877="", $M1877=""), "", MAX(IF($L$11:$L$2510=$L1877, $M$11:$M$2510)))</f>
        <v/>
      </c>
      <c r="U1877" s="97"/>
      <c r="W1877" s="26" t="str">
        <f t="shared" si="322"/>
        <v/>
      </c>
      <c r="X1877" s="26" t="str">
        <f t="shared" si="323"/>
        <v/>
      </c>
      <c r="Z1877" s="48" t="str">
        <f>IFERROR(INDEX('Standard Runs'!$E$11:$E$65, MATCH($L1877, 'Standard Runs'!$D$11:$D$65, 0)), "")</f>
        <v/>
      </c>
      <c r="AB1877" s="26" t="str">
        <f t="shared" si="324"/>
        <v/>
      </c>
      <c r="AC1877" s="26" t="str">
        <f t="shared" si="325"/>
        <v/>
      </c>
      <c r="AE1877" s="26" t="str">
        <f t="shared" si="326"/>
        <v/>
      </c>
      <c r="AG1877" s="26" t="str">
        <f>IF($D1877="", "", COUNTIF($D$11:$D$2510, "&gt;"&amp;$D1877)+1+COUNTIF($D$11:$D1877, $D1877)-1)</f>
        <v/>
      </c>
      <c r="AH1877" s="92" t="str">
        <f t="shared" si="327"/>
        <v/>
      </c>
      <c r="AJ1877" s="26" t="str">
        <f t="shared" si="328"/>
        <v/>
      </c>
      <c r="AK1877" s="26" t="str">
        <f t="shared" si="329"/>
        <v/>
      </c>
    </row>
    <row r="1878" spans="1:37" x14ac:dyDescent="0.25">
      <c r="A1878" s="97"/>
      <c r="B1878" s="26" t="str">
        <f t="shared" si="319"/>
        <v/>
      </c>
      <c r="C1878" s="97"/>
      <c r="D1878" s="123"/>
      <c r="E1878" s="124"/>
      <c r="F1878" s="125"/>
      <c r="G1878" s="97"/>
      <c r="H1878" s="24" t="str">
        <f>IF($E1878="", "", IFERROR(ROUND($E1878*INDEX('Intro &amp; Setup'!$BY$8:$BY$9, MATCH($E$8, 'Intro &amp; Setup'!$BX$8:$BX$9, 0)), 2), ""))</f>
        <v/>
      </c>
      <c r="I1878" s="18" t="str">
        <f>IF(OR($E1878="", $F1878=""), "", IF($E$8='Intro &amp; Setup'!$BX$9, $F1878/$E1878, IF($H$8='Intro &amp; Setup'!$BX$9, $F1878/$H1878, "")))</f>
        <v/>
      </c>
      <c r="J1878" s="21" t="str">
        <f>IF(OR($E1878="", $F1878=""), "", IF($E$8='Intro &amp; Setup'!$BX$8, $F1878/$E1878, IF($H$8='Intro &amp; Setup'!$BX$8, $F1878/$H1878, "")))</f>
        <v/>
      </c>
      <c r="K1878" s="97"/>
      <c r="L1878" s="42" t="str">
        <f t="array" ref="L1878">IF($W1878="", "", IFERROR(INDEX('Standard Runs'!$D$11:$D$65, MATCH(1, ('Standard Runs'!$F$11:$F$65&lt;=E1878)*('Standard Runs'!$G$11:$G$65&gt;=E1878), 0)), ""))</f>
        <v/>
      </c>
      <c r="M1878" s="45" t="str">
        <f t="shared" si="320"/>
        <v/>
      </c>
      <c r="N1878" s="97"/>
      <c r="O1878" s="52" t="str">
        <f t="shared" si="321"/>
        <v/>
      </c>
      <c r="P1878" s="53" t="str">
        <f>IF(OR($L1878="", $M1878=""), "", COUNTIFS($L$11:$L$2510, $L1878, $M$11:$M$2510, "&lt;"&amp;$M1878)+1+COUNTIFS($L$11:$L1878, $L1878, $M$11:$M1878, $M1878)-1)</f>
        <v/>
      </c>
      <c r="Q1878" s="97"/>
      <c r="R1878" s="57" t="str">
        <f t="array" ref="R1878">IF(OR($L1878="", $M1878=""), "", MIN(IF($L$11:$L$2510=$L1878, $M$11:$M$2510)))</f>
        <v/>
      </c>
      <c r="S1878" s="18" t="str">
        <f t="array" ref="S1878">IF(OR($L1878="", $M1878=""), "", AVERAGEIF($L$11:$L$2510, $L1878, $M$11:$M$2510))</f>
        <v/>
      </c>
      <c r="T1878" s="21" t="str">
        <f t="array" ref="T1878">IF(OR($L1878="", $M1878=""), "", MAX(IF($L$11:$L$2510=$L1878, $M$11:$M$2510)))</f>
        <v/>
      </c>
      <c r="U1878" s="97"/>
      <c r="W1878" s="26" t="str">
        <f t="shared" si="322"/>
        <v/>
      </c>
      <c r="X1878" s="26" t="str">
        <f t="shared" si="323"/>
        <v/>
      </c>
      <c r="Z1878" s="48" t="str">
        <f>IFERROR(INDEX('Standard Runs'!$E$11:$E$65, MATCH($L1878, 'Standard Runs'!$D$11:$D$65, 0)), "")</f>
        <v/>
      </c>
      <c r="AB1878" s="26" t="str">
        <f t="shared" si="324"/>
        <v/>
      </c>
      <c r="AC1878" s="26" t="str">
        <f t="shared" si="325"/>
        <v/>
      </c>
      <c r="AE1878" s="26" t="str">
        <f t="shared" si="326"/>
        <v/>
      </c>
      <c r="AG1878" s="26" t="str">
        <f>IF($D1878="", "", COUNTIF($D$11:$D$2510, "&gt;"&amp;$D1878)+1+COUNTIF($D$11:$D1878, $D1878)-1)</f>
        <v/>
      </c>
      <c r="AH1878" s="92" t="str">
        <f t="shared" si="327"/>
        <v/>
      </c>
      <c r="AJ1878" s="26" t="str">
        <f t="shared" si="328"/>
        <v/>
      </c>
      <c r="AK1878" s="26" t="str">
        <f t="shared" si="329"/>
        <v/>
      </c>
    </row>
    <row r="1879" spans="1:37" x14ac:dyDescent="0.25">
      <c r="A1879" s="97"/>
      <c r="B1879" s="26" t="str">
        <f t="shared" si="319"/>
        <v/>
      </c>
      <c r="C1879" s="97"/>
      <c r="D1879" s="123"/>
      <c r="E1879" s="124"/>
      <c r="F1879" s="125"/>
      <c r="G1879" s="97"/>
      <c r="H1879" s="24" t="str">
        <f>IF($E1879="", "", IFERROR(ROUND($E1879*INDEX('Intro &amp; Setup'!$BY$8:$BY$9, MATCH($E$8, 'Intro &amp; Setup'!$BX$8:$BX$9, 0)), 2), ""))</f>
        <v/>
      </c>
      <c r="I1879" s="18" t="str">
        <f>IF(OR($E1879="", $F1879=""), "", IF($E$8='Intro &amp; Setup'!$BX$9, $F1879/$E1879, IF($H$8='Intro &amp; Setup'!$BX$9, $F1879/$H1879, "")))</f>
        <v/>
      </c>
      <c r="J1879" s="21" t="str">
        <f>IF(OR($E1879="", $F1879=""), "", IF($E$8='Intro &amp; Setup'!$BX$8, $F1879/$E1879, IF($H$8='Intro &amp; Setup'!$BX$8, $F1879/$H1879, "")))</f>
        <v/>
      </c>
      <c r="K1879" s="97"/>
      <c r="L1879" s="42" t="str">
        <f t="array" ref="L1879">IF($W1879="", "", IFERROR(INDEX('Standard Runs'!$D$11:$D$65, MATCH(1, ('Standard Runs'!$F$11:$F$65&lt;=E1879)*('Standard Runs'!$G$11:$G$65&gt;=E1879), 0)), ""))</f>
        <v/>
      </c>
      <c r="M1879" s="45" t="str">
        <f t="shared" si="320"/>
        <v/>
      </c>
      <c r="N1879" s="97"/>
      <c r="O1879" s="52" t="str">
        <f t="shared" si="321"/>
        <v/>
      </c>
      <c r="P1879" s="53" t="str">
        <f>IF(OR($L1879="", $M1879=""), "", COUNTIFS($L$11:$L$2510, $L1879, $M$11:$M$2510, "&lt;"&amp;$M1879)+1+COUNTIFS($L$11:$L1879, $L1879, $M$11:$M1879, $M1879)-1)</f>
        <v/>
      </c>
      <c r="Q1879" s="97"/>
      <c r="R1879" s="57" t="str">
        <f t="array" ref="R1879">IF(OR($L1879="", $M1879=""), "", MIN(IF($L$11:$L$2510=$L1879, $M$11:$M$2510)))</f>
        <v/>
      </c>
      <c r="S1879" s="18" t="str">
        <f t="array" ref="S1879">IF(OR($L1879="", $M1879=""), "", AVERAGEIF($L$11:$L$2510, $L1879, $M$11:$M$2510))</f>
        <v/>
      </c>
      <c r="T1879" s="21" t="str">
        <f t="array" ref="T1879">IF(OR($L1879="", $M1879=""), "", MAX(IF($L$11:$L$2510=$L1879, $M$11:$M$2510)))</f>
        <v/>
      </c>
      <c r="U1879" s="97"/>
      <c r="W1879" s="26" t="str">
        <f t="shared" si="322"/>
        <v/>
      </c>
      <c r="X1879" s="26" t="str">
        <f t="shared" si="323"/>
        <v/>
      </c>
      <c r="Z1879" s="48" t="str">
        <f>IFERROR(INDEX('Standard Runs'!$E$11:$E$65, MATCH($L1879, 'Standard Runs'!$D$11:$D$65, 0)), "")</f>
        <v/>
      </c>
      <c r="AB1879" s="26" t="str">
        <f t="shared" si="324"/>
        <v/>
      </c>
      <c r="AC1879" s="26" t="str">
        <f t="shared" si="325"/>
        <v/>
      </c>
      <c r="AE1879" s="26" t="str">
        <f t="shared" si="326"/>
        <v/>
      </c>
      <c r="AG1879" s="26" t="str">
        <f>IF($D1879="", "", COUNTIF($D$11:$D$2510, "&gt;"&amp;$D1879)+1+COUNTIF($D$11:$D1879, $D1879)-1)</f>
        <v/>
      </c>
      <c r="AH1879" s="92" t="str">
        <f t="shared" si="327"/>
        <v/>
      </c>
      <c r="AJ1879" s="26" t="str">
        <f t="shared" si="328"/>
        <v/>
      </c>
      <c r="AK1879" s="26" t="str">
        <f t="shared" si="329"/>
        <v/>
      </c>
    </row>
    <row r="1880" spans="1:37" x14ac:dyDescent="0.25">
      <c r="A1880" s="97"/>
      <c r="B1880" s="26" t="str">
        <f t="shared" si="319"/>
        <v/>
      </c>
      <c r="C1880" s="97"/>
      <c r="D1880" s="123"/>
      <c r="E1880" s="124"/>
      <c r="F1880" s="125"/>
      <c r="G1880" s="97"/>
      <c r="H1880" s="24" t="str">
        <f>IF($E1880="", "", IFERROR(ROUND($E1880*INDEX('Intro &amp; Setup'!$BY$8:$BY$9, MATCH($E$8, 'Intro &amp; Setup'!$BX$8:$BX$9, 0)), 2), ""))</f>
        <v/>
      </c>
      <c r="I1880" s="18" t="str">
        <f>IF(OR($E1880="", $F1880=""), "", IF($E$8='Intro &amp; Setup'!$BX$9, $F1880/$E1880, IF($H$8='Intro &amp; Setup'!$BX$9, $F1880/$H1880, "")))</f>
        <v/>
      </c>
      <c r="J1880" s="21" t="str">
        <f>IF(OR($E1880="", $F1880=""), "", IF($E$8='Intro &amp; Setup'!$BX$8, $F1880/$E1880, IF($H$8='Intro &amp; Setup'!$BX$8, $F1880/$H1880, "")))</f>
        <v/>
      </c>
      <c r="K1880" s="97"/>
      <c r="L1880" s="42" t="str">
        <f t="array" ref="L1880">IF($W1880="", "", IFERROR(INDEX('Standard Runs'!$D$11:$D$65, MATCH(1, ('Standard Runs'!$F$11:$F$65&lt;=E1880)*('Standard Runs'!$G$11:$G$65&gt;=E1880), 0)), ""))</f>
        <v/>
      </c>
      <c r="M1880" s="45" t="str">
        <f t="shared" si="320"/>
        <v/>
      </c>
      <c r="N1880" s="97"/>
      <c r="O1880" s="52" t="str">
        <f t="shared" si="321"/>
        <v/>
      </c>
      <c r="P1880" s="53" t="str">
        <f>IF(OR($L1880="", $M1880=""), "", COUNTIFS($L$11:$L$2510, $L1880, $M$11:$M$2510, "&lt;"&amp;$M1880)+1+COUNTIFS($L$11:$L1880, $L1880, $M$11:$M1880, $M1880)-1)</f>
        <v/>
      </c>
      <c r="Q1880" s="97"/>
      <c r="R1880" s="57" t="str">
        <f t="array" ref="R1880">IF(OR($L1880="", $M1880=""), "", MIN(IF($L$11:$L$2510=$L1880, $M$11:$M$2510)))</f>
        <v/>
      </c>
      <c r="S1880" s="18" t="str">
        <f t="array" ref="S1880">IF(OR($L1880="", $M1880=""), "", AVERAGEIF($L$11:$L$2510, $L1880, $M$11:$M$2510))</f>
        <v/>
      </c>
      <c r="T1880" s="21" t="str">
        <f t="array" ref="T1880">IF(OR($L1880="", $M1880=""), "", MAX(IF($L$11:$L$2510=$L1880, $M$11:$M$2510)))</f>
        <v/>
      </c>
      <c r="U1880" s="97"/>
      <c r="W1880" s="26" t="str">
        <f t="shared" si="322"/>
        <v/>
      </c>
      <c r="X1880" s="26" t="str">
        <f t="shared" si="323"/>
        <v/>
      </c>
      <c r="Z1880" s="48" t="str">
        <f>IFERROR(INDEX('Standard Runs'!$E$11:$E$65, MATCH($L1880, 'Standard Runs'!$D$11:$D$65, 0)), "")</f>
        <v/>
      </c>
      <c r="AB1880" s="26" t="str">
        <f t="shared" si="324"/>
        <v/>
      </c>
      <c r="AC1880" s="26" t="str">
        <f t="shared" si="325"/>
        <v/>
      </c>
      <c r="AE1880" s="26" t="str">
        <f t="shared" si="326"/>
        <v/>
      </c>
      <c r="AG1880" s="26" t="str">
        <f>IF($D1880="", "", COUNTIF($D$11:$D$2510, "&gt;"&amp;$D1880)+1+COUNTIF($D$11:$D1880, $D1880)-1)</f>
        <v/>
      </c>
      <c r="AH1880" s="92" t="str">
        <f t="shared" si="327"/>
        <v/>
      </c>
      <c r="AJ1880" s="26" t="str">
        <f t="shared" si="328"/>
        <v/>
      </c>
      <c r="AK1880" s="26" t="str">
        <f t="shared" si="329"/>
        <v/>
      </c>
    </row>
    <row r="1881" spans="1:37" x14ac:dyDescent="0.25">
      <c r="A1881" s="97"/>
      <c r="B1881" s="26" t="str">
        <f t="shared" si="319"/>
        <v/>
      </c>
      <c r="C1881" s="97"/>
      <c r="D1881" s="123"/>
      <c r="E1881" s="124"/>
      <c r="F1881" s="125"/>
      <c r="G1881" s="97"/>
      <c r="H1881" s="24" t="str">
        <f>IF($E1881="", "", IFERROR(ROUND($E1881*INDEX('Intro &amp; Setup'!$BY$8:$BY$9, MATCH($E$8, 'Intro &amp; Setup'!$BX$8:$BX$9, 0)), 2), ""))</f>
        <v/>
      </c>
      <c r="I1881" s="18" t="str">
        <f>IF(OR($E1881="", $F1881=""), "", IF($E$8='Intro &amp; Setup'!$BX$9, $F1881/$E1881, IF($H$8='Intro &amp; Setup'!$BX$9, $F1881/$H1881, "")))</f>
        <v/>
      </c>
      <c r="J1881" s="21" t="str">
        <f>IF(OR($E1881="", $F1881=""), "", IF($E$8='Intro &amp; Setup'!$BX$8, $F1881/$E1881, IF($H$8='Intro &amp; Setup'!$BX$8, $F1881/$H1881, "")))</f>
        <v/>
      </c>
      <c r="K1881" s="97"/>
      <c r="L1881" s="42" t="str">
        <f t="array" ref="L1881">IF($W1881="", "", IFERROR(INDEX('Standard Runs'!$D$11:$D$65, MATCH(1, ('Standard Runs'!$F$11:$F$65&lt;=E1881)*('Standard Runs'!$G$11:$G$65&gt;=E1881), 0)), ""))</f>
        <v/>
      </c>
      <c r="M1881" s="45" t="str">
        <f t="shared" si="320"/>
        <v/>
      </c>
      <c r="N1881" s="97"/>
      <c r="O1881" s="52" t="str">
        <f t="shared" si="321"/>
        <v/>
      </c>
      <c r="P1881" s="53" t="str">
        <f>IF(OR($L1881="", $M1881=""), "", COUNTIFS($L$11:$L$2510, $L1881, $M$11:$M$2510, "&lt;"&amp;$M1881)+1+COUNTIFS($L$11:$L1881, $L1881, $M$11:$M1881, $M1881)-1)</f>
        <v/>
      </c>
      <c r="Q1881" s="97"/>
      <c r="R1881" s="57" t="str">
        <f t="array" ref="R1881">IF(OR($L1881="", $M1881=""), "", MIN(IF($L$11:$L$2510=$L1881, $M$11:$M$2510)))</f>
        <v/>
      </c>
      <c r="S1881" s="18" t="str">
        <f t="array" ref="S1881">IF(OR($L1881="", $M1881=""), "", AVERAGEIF($L$11:$L$2510, $L1881, $M$11:$M$2510))</f>
        <v/>
      </c>
      <c r="T1881" s="21" t="str">
        <f t="array" ref="T1881">IF(OR($L1881="", $M1881=""), "", MAX(IF($L$11:$L$2510=$L1881, $M$11:$M$2510)))</f>
        <v/>
      </c>
      <c r="U1881" s="97"/>
      <c r="W1881" s="26" t="str">
        <f t="shared" si="322"/>
        <v/>
      </c>
      <c r="X1881" s="26" t="str">
        <f t="shared" si="323"/>
        <v/>
      </c>
      <c r="Z1881" s="48" t="str">
        <f>IFERROR(INDEX('Standard Runs'!$E$11:$E$65, MATCH($L1881, 'Standard Runs'!$D$11:$D$65, 0)), "")</f>
        <v/>
      </c>
      <c r="AB1881" s="26" t="str">
        <f t="shared" si="324"/>
        <v/>
      </c>
      <c r="AC1881" s="26" t="str">
        <f t="shared" si="325"/>
        <v/>
      </c>
      <c r="AE1881" s="26" t="str">
        <f t="shared" si="326"/>
        <v/>
      </c>
      <c r="AG1881" s="26" t="str">
        <f>IF($D1881="", "", COUNTIF($D$11:$D$2510, "&gt;"&amp;$D1881)+1+COUNTIF($D$11:$D1881, $D1881)-1)</f>
        <v/>
      </c>
      <c r="AH1881" s="92" t="str">
        <f t="shared" si="327"/>
        <v/>
      </c>
      <c r="AJ1881" s="26" t="str">
        <f t="shared" si="328"/>
        <v/>
      </c>
      <c r="AK1881" s="26" t="str">
        <f t="shared" si="329"/>
        <v/>
      </c>
    </row>
    <row r="1882" spans="1:37" x14ac:dyDescent="0.25">
      <c r="A1882" s="97"/>
      <c r="B1882" s="26" t="str">
        <f t="shared" si="319"/>
        <v/>
      </c>
      <c r="C1882" s="97"/>
      <c r="D1882" s="123"/>
      <c r="E1882" s="124"/>
      <c r="F1882" s="125"/>
      <c r="G1882" s="97"/>
      <c r="H1882" s="24" t="str">
        <f>IF($E1882="", "", IFERROR(ROUND($E1882*INDEX('Intro &amp; Setup'!$BY$8:$BY$9, MATCH($E$8, 'Intro &amp; Setup'!$BX$8:$BX$9, 0)), 2), ""))</f>
        <v/>
      </c>
      <c r="I1882" s="18" t="str">
        <f>IF(OR($E1882="", $F1882=""), "", IF($E$8='Intro &amp; Setup'!$BX$9, $F1882/$E1882, IF($H$8='Intro &amp; Setup'!$BX$9, $F1882/$H1882, "")))</f>
        <v/>
      </c>
      <c r="J1882" s="21" t="str">
        <f>IF(OR($E1882="", $F1882=""), "", IF($E$8='Intro &amp; Setup'!$BX$8, $F1882/$E1882, IF($H$8='Intro &amp; Setup'!$BX$8, $F1882/$H1882, "")))</f>
        <v/>
      </c>
      <c r="K1882" s="97"/>
      <c r="L1882" s="42" t="str">
        <f t="array" ref="L1882">IF($W1882="", "", IFERROR(INDEX('Standard Runs'!$D$11:$D$65, MATCH(1, ('Standard Runs'!$F$11:$F$65&lt;=E1882)*('Standard Runs'!$G$11:$G$65&gt;=E1882), 0)), ""))</f>
        <v/>
      </c>
      <c r="M1882" s="45" t="str">
        <f t="shared" si="320"/>
        <v/>
      </c>
      <c r="N1882" s="97"/>
      <c r="O1882" s="52" t="str">
        <f t="shared" si="321"/>
        <v/>
      </c>
      <c r="P1882" s="53" t="str">
        <f>IF(OR($L1882="", $M1882=""), "", COUNTIFS($L$11:$L$2510, $L1882, $M$11:$M$2510, "&lt;"&amp;$M1882)+1+COUNTIFS($L$11:$L1882, $L1882, $M$11:$M1882, $M1882)-1)</f>
        <v/>
      </c>
      <c r="Q1882" s="97"/>
      <c r="R1882" s="57" t="str">
        <f t="array" ref="R1882">IF(OR($L1882="", $M1882=""), "", MIN(IF($L$11:$L$2510=$L1882, $M$11:$M$2510)))</f>
        <v/>
      </c>
      <c r="S1882" s="18" t="str">
        <f t="array" ref="S1882">IF(OR($L1882="", $M1882=""), "", AVERAGEIF($L$11:$L$2510, $L1882, $M$11:$M$2510))</f>
        <v/>
      </c>
      <c r="T1882" s="21" t="str">
        <f t="array" ref="T1882">IF(OR($L1882="", $M1882=""), "", MAX(IF($L$11:$L$2510=$L1882, $M$11:$M$2510)))</f>
        <v/>
      </c>
      <c r="U1882" s="97"/>
      <c r="W1882" s="26" t="str">
        <f t="shared" si="322"/>
        <v/>
      </c>
      <c r="X1882" s="26" t="str">
        <f t="shared" si="323"/>
        <v/>
      </c>
      <c r="Z1882" s="48" t="str">
        <f>IFERROR(INDEX('Standard Runs'!$E$11:$E$65, MATCH($L1882, 'Standard Runs'!$D$11:$D$65, 0)), "")</f>
        <v/>
      </c>
      <c r="AB1882" s="26" t="str">
        <f t="shared" si="324"/>
        <v/>
      </c>
      <c r="AC1882" s="26" t="str">
        <f t="shared" si="325"/>
        <v/>
      </c>
      <c r="AE1882" s="26" t="str">
        <f t="shared" si="326"/>
        <v/>
      </c>
      <c r="AG1882" s="26" t="str">
        <f>IF($D1882="", "", COUNTIF($D$11:$D$2510, "&gt;"&amp;$D1882)+1+COUNTIF($D$11:$D1882, $D1882)-1)</f>
        <v/>
      </c>
      <c r="AH1882" s="92" t="str">
        <f t="shared" si="327"/>
        <v/>
      </c>
      <c r="AJ1882" s="26" t="str">
        <f t="shared" si="328"/>
        <v/>
      </c>
      <c r="AK1882" s="26" t="str">
        <f t="shared" si="329"/>
        <v/>
      </c>
    </row>
    <row r="1883" spans="1:37" x14ac:dyDescent="0.25">
      <c r="A1883" s="97"/>
      <c r="B1883" s="26" t="str">
        <f t="shared" si="319"/>
        <v/>
      </c>
      <c r="C1883" s="97"/>
      <c r="D1883" s="123"/>
      <c r="E1883" s="124"/>
      <c r="F1883" s="125"/>
      <c r="G1883" s="97"/>
      <c r="H1883" s="24" t="str">
        <f>IF($E1883="", "", IFERROR(ROUND($E1883*INDEX('Intro &amp; Setup'!$BY$8:$BY$9, MATCH($E$8, 'Intro &amp; Setup'!$BX$8:$BX$9, 0)), 2), ""))</f>
        <v/>
      </c>
      <c r="I1883" s="18" t="str">
        <f>IF(OR($E1883="", $F1883=""), "", IF($E$8='Intro &amp; Setup'!$BX$9, $F1883/$E1883, IF($H$8='Intro &amp; Setup'!$BX$9, $F1883/$H1883, "")))</f>
        <v/>
      </c>
      <c r="J1883" s="21" t="str">
        <f>IF(OR($E1883="", $F1883=""), "", IF($E$8='Intro &amp; Setup'!$BX$8, $F1883/$E1883, IF($H$8='Intro &amp; Setup'!$BX$8, $F1883/$H1883, "")))</f>
        <v/>
      </c>
      <c r="K1883" s="97"/>
      <c r="L1883" s="42" t="str">
        <f t="array" ref="L1883">IF($W1883="", "", IFERROR(INDEX('Standard Runs'!$D$11:$D$65, MATCH(1, ('Standard Runs'!$F$11:$F$65&lt;=E1883)*('Standard Runs'!$G$11:$G$65&gt;=E1883), 0)), ""))</f>
        <v/>
      </c>
      <c r="M1883" s="45" t="str">
        <f t="shared" si="320"/>
        <v/>
      </c>
      <c r="N1883" s="97"/>
      <c r="O1883" s="52" t="str">
        <f t="shared" si="321"/>
        <v/>
      </c>
      <c r="P1883" s="53" t="str">
        <f>IF(OR($L1883="", $M1883=""), "", COUNTIFS($L$11:$L$2510, $L1883, $M$11:$M$2510, "&lt;"&amp;$M1883)+1+COUNTIFS($L$11:$L1883, $L1883, $M$11:$M1883, $M1883)-1)</f>
        <v/>
      </c>
      <c r="Q1883" s="97"/>
      <c r="R1883" s="57" t="str">
        <f t="array" ref="R1883">IF(OR($L1883="", $M1883=""), "", MIN(IF($L$11:$L$2510=$L1883, $M$11:$M$2510)))</f>
        <v/>
      </c>
      <c r="S1883" s="18" t="str">
        <f t="array" ref="S1883">IF(OR($L1883="", $M1883=""), "", AVERAGEIF($L$11:$L$2510, $L1883, $M$11:$M$2510))</f>
        <v/>
      </c>
      <c r="T1883" s="21" t="str">
        <f t="array" ref="T1883">IF(OR($L1883="", $M1883=""), "", MAX(IF($L$11:$L$2510=$L1883, $M$11:$M$2510)))</f>
        <v/>
      </c>
      <c r="U1883" s="97"/>
      <c r="W1883" s="26" t="str">
        <f t="shared" si="322"/>
        <v/>
      </c>
      <c r="X1883" s="26" t="str">
        <f t="shared" si="323"/>
        <v/>
      </c>
      <c r="Z1883" s="48" t="str">
        <f>IFERROR(INDEX('Standard Runs'!$E$11:$E$65, MATCH($L1883, 'Standard Runs'!$D$11:$D$65, 0)), "")</f>
        <v/>
      </c>
      <c r="AB1883" s="26" t="str">
        <f t="shared" si="324"/>
        <v/>
      </c>
      <c r="AC1883" s="26" t="str">
        <f t="shared" si="325"/>
        <v/>
      </c>
      <c r="AE1883" s="26" t="str">
        <f t="shared" si="326"/>
        <v/>
      </c>
      <c r="AG1883" s="26" t="str">
        <f>IF($D1883="", "", COUNTIF($D$11:$D$2510, "&gt;"&amp;$D1883)+1+COUNTIF($D$11:$D1883, $D1883)-1)</f>
        <v/>
      </c>
      <c r="AH1883" s="92" t="str">
        <f t="shared" si="327"/>
        <v/>
      </c>
      <c r="AJ1883" s="26" t="str">
        <f t="shared" si="328"/>
        <v/>
      </c>
      <c r="AK1883" s="26" t="str">
        <f t="shared" si="329"/>
        <v/>
      </c>
    </row>
    <row r="1884" spans="1:37" x14ac:dyDescent="0.25">
      <c r="A1884" s="97"/>
      <c r="B1884" s="26" t="str">
        <f t="shared" si="319"/>
        <v/>
      </c>
      <c r="C1884" s="97"/>
      <c r="D1884" s="123"/>
      <c r="E1884" s="124"/>
      <c r="F1884" s="125"/>
      <c r="G1884" s="97"/>
      <c r="H1884" s="24" t="str">
        <f>IF($E1884="", "", IFERROR(ROUND($E1884*INDEX('Intro &amp; Setup'!$BY$8:$BY$9, MATCH($E$8, 'Intro &amp; Setup'!$BX$8:$BX$9, 0)), 2), ""))</f>
        <v/>
      </c>
      <c r="I1884" s="18" t="str">
        <f>IF(OR($E1884="", $F1884=""), "", IF($E$8='Intro &amp; Setup'!$BX$9, $F1884/$E1884, IF($H$8='Intro &amp; Setup'!$BX$9, $F1884/$H1884, "")))</f>
        <v/>
      </c>
      <c r="J1884" s="21" t="str">
        <f>IF(OR($E1884="", $F1884=""), "", IF($E$8='Intro &amp; Setup'!$BX$8, $F1884/$E1884, IF($H$8='Intro &amp; Setup'!$BX$8, $F1884/$H1884, "")))</f>
        <v/>
      </c>
      <c r="K1884" s="97"/>
      <c r="L1884" s="42" t="str">
        <f t="array" ref="L1884">IF($W1884="", "", IFERROR(INDEX('Standard Runs'!$D$11:$D$65, MATCH(1, ('Standard Runs'!$F$11:$F$65&lt;=E1884)*('Standard Runs'!$G$11:$G$65&gt;=E1884), 0)), ""))</f>
        <v/>
      </c>
      <c r="M1884" s="45" t="str">
        <f t="shared" si="320"/>
        <v/>
      </c>
      <c r="N1884" s="97"/>
      <c r="O1884" s="52" t="str">
        <f t="shared" si="321"/>
        <v/>
      </c>
      <c r="P1884" s="53" t="str">
        <f>IF(OR($L1884="", $M1884=""), "", COUNTIFS($L$11:$L$2510, $L1884, $M$11:$M$2510, "&lt;"&amp;$M1884)+1+COUNTIFS($L$11:$L1884, $L1884, $M$11:$M1884, $M1884)-1)</f>
        <v/>
      </c>
      <c r="Q1884" s="97"/>
      <c r="R1884" s="57" t="str">
        <f t="array" ref="R1884">IF(OR($L1884="", $M1884=""), "", MIN(IF($L$11:$L$2510=$L1884, $M$11:$M$2510)))</f>
        <v/>
      </c>
      <c r="S1884" s="18" t="str">
        <f t="array" ref="S1884">IF(OR($L1884="", $M1884=""), "", AVERAGEIF($L$11:$L$2510, $L1884, $M$11:$M$2510))</f>
        <v/>
      </c>
      <c r="T1884" s="21" t="str">
        <f t="array" ref="T1884">IF(OR($L1884="", $M1884=""), "", MAX(IF($L$11:$L$2510=$L1884, $M$11:$M$2510)))</f>
        <v/>
      </c>
      <c r="U1884" s="97"/>
      <c r="W1884" s="26" t="str">
        <f t="shared" si="322"/>
        <v/>
      </c>
      <c r="X1884" s="26" t="str">
        <f t="shared" si="323"/>
        <v/>
      </c>
      <c r="Z1884" s="48" t="str">
        <f>IFERROR(INDEX('Standard Runs'!$E$11:$E$65, MATCH($L1884, 'Standard Runs'!$D$11:$D$65, 0)), "")</f>
        <v/>
      </c>
      <c r="AB1884" s="26" t="str">
        <f t="shared" si="324"/>
        <v/>
      </c>
      <c r="AC1884" s="26" t="str">
        <f t="shared" si="325"/>
        <v/>
      </c>
      <c r="AE1884" s="26" t="str">
        <f t="shared" si="326"/>
        <v/>
      </c>
      <c r="AG1884" s="26" t="str">
        <f>IF($D1884="", "", COUNTIF($D$11:$D$2510, "&gt;"&amp;$D1884)+1+COUNTIF($D$11:$D1884, $D1884)-1)</f>
        <v/>
      </c>
      <c r="AH1884" s="92" t="str">
        <f t="shared" si="327"/>
        <v/>
      </c>
      <c r="AJ1884" s="26" t="str">
        <f t="shared" si="328"/>
        <v/>
      </c>
      <c r="AK1884" s="26" t="str">
        <f t="shared" si="329"/>
        <v/>
      </c>
    </row>
    <row r="1885" spans="1:37" x14ac:dyDescent="0.25">
      <c r="A1885" s="97"/>
      <c r="B1885" s="26" t="str">
        <f t="shared" si="319"/>
        <v/>
      </c>
      <c r="C1885" s="97"/>
      <c r="D1885" s="123"/>
      <c r="E1885" s="124"/>
      <c r="F1885" s="125"/>
      <c r="G1885" s="97"/>
      <c r="H1885" s="24" t="str">
        <f>IF($E1885="", "", IFERROR(ROUND($E1885*INDEX('Intro &amp; Setup'!$BY$8:$BY$9, MATCH($E$8, 'Intro &amp; Setup'!$BX$8:$BX$9, 0)), 2), ""))</f>
        <v/>
      </c>
      <c r="I1885" s="18" t="str">
        <f>IF(OR($E1885="", $F1885=""), "", IF($E$8='Intro &amp; Setup'!$BX$9, $F1885/$E1885, IF($H$8='Intro &amp; Setup'!$BX$9, $F1885/$H1885, "")))</f>
        <v/>
      </c>
      <c r="J1885" s="21" t="str">
        <f>IF(OR($E1885="", $F1885=""), "", IF($E$8='Intro &amp; Setup'!$BX$8, $F1885/$E1885, IF($H$8='Intro &amp; Setup'!$BX$8, $F1885/$H1885, "")))</f>
        <v/>
      </c>
      <c r="K1885" s="97"/>
      <c r="L1885" s="42" t="str">
        <f t="array" ref="L1885">IF($W1885="", "", IFERROR(INDEX('Standard Runs'!$D$11:$D$65, MATCH(1, ('Standard Runs'!$F$11:$F$65&lt;=E1885)*('Standard Runs'!$G$11:$G$65&gt;=E1885), 0)), ""))</f>
        <v/>
      </c>
      <c r="M1885" s="45" t="str">
        <f t="shared" si="320"/>
        <v/>
      </c>
      <c r="N1885" s="97"/>
      <c r="O1885" s="52" t="str">
        <f t="shared" si="321"/>
        <v/>
      </c>
      <c r="P1885" s="53" t="str">
        <f>IF(OR($L1885="", $M1885=""), "", COUNTIFS($L$11:$L$2510, $L1885, $M$11:$M$2510, "&lt;"&amp;$M1885)+1+COUNTIFS($L$11:$L1885, $L1885, $M$11:$M1885, $M1885)-1)</f>
        <v/>
      </c>
      <c r="Q1885" s="97"/>
      <c r="R1885" s="57" t="str">
        <f t="array" ref="R1885">IF(OR($L1885="", $M1885=""), "", MIN(IF($L$11:$L$2510=$L1885, $M$11:$M$2510)))</f>
        <v/>
      </c>
      <c r="S1885" s="18" t="str">
        <f t="array" ref="S1885">IF(OR($L1885="", $M1885=""), "", AVERAGEIF($L$11:$L$2510, $L1885, $M$11:$M$2510))</f>
        <v/>
      </c>
      <c r="T1885" s="21" t="str">
        <f t="array" ref="T1885">IF(OR($L1885="", $M1885=""), "", MAX(IF($L$11:$L$2510=$L1885, $M$11:$M$2510)))</f>
        <v/>
      </c>
      <c r="U1885" s="97"/>
      <c r="W1885" s="26" t="str">
        <f t="shared" si="322"/>
        <v/>
      </c>
      <c r="X1885" s="26" t="str">
        <f t="shared" si="323"/>
        <v/>
      </c>
      <c r="Z1885" s="48" t="str">
        <f>IFERROR(INDEX('Standard Runs'!$E$11:$E$65, MATCH($L1885, 'Standard Runs'!$D$11:$D$65, 0)), "")</f>
        <v/>
      </c>
      <c r="AB1885" s="26" t="str">
        <f t="shared" si="324"/>
        <v/>
      </c>
      <c r="AC1885" s="26" t="str">
        <f t="shared" si="325"/>
        <v/>
      </c>
      <c r="AE1885" s="26" t="str">
        <f t="shared" si="326"/>
        <v/>
      </c>
      <c r="AG1885" s="26" t="str">
        <f>IF($D1885="", "", COUNTIF($D$11:$D$2510, "&gt;"&amp;$D1885)+1+COUNTIF($D$11:$D1885, $D1885)-1)</f>
        <v/>
      </c>
      <c r="AH1885" s="92" t="str">
        <f t="shared" si="327"/>
        <v/>
      </c>
      <c r="AJ1885" s="26" t="str">
        <f t="shared" si="328"/>
        <v/>
      </c>
      <c r="AK1885" s="26" t="str">
        <f t="shared" si="329"/>
        <v/>
      </c>
    </row>
    <row r="1886" spans="1:37" x14ac:dyDescent="0.25">
      <c r="A1886" s="97"/>
      <c r="B1886" s="26" t="str">
        <f t="shared" si="319"/>
        <v/>
      </c>
      <c r="C1886" s="97"/>
      <c r="D1886" s="123"/>
      <c r="E1886" s="124"/>
      <c r="F1886" s="125"/>
      <c r="G1886" s="97"/>
      <c r="H1886" s="24" t="str">
        <f>IF($E1886="", "", IFERROR(ROUND($E1886*INDEX('Intro &amp; Setup'!$BY$8:$BY$9, MATCH($E$8, 'Intro &amp; Setup'!$BX$8:$BX$9, 0)), 2), ""))</f>
        <v/>
      </c>
      <c r="I1886" s="18" t="str">
        <f>IF(OR($E1886="", $F1886=""), "", IF($E$8='Intro &amp; Setup'!$BX$9, $F1886/$E1886, IF($H$8='Intro &amp; Setup'!$BX$9, $F1886/$H1886, "")))</f>
        <v/>
      </c>
      <c r="J1886" s="21" t="str">
        <f>IF(OR($E1886="", $F1886=""), "", IF($E$8='Intro &amp; Setup'!$BX$8, $F1886/$E1886, IF($H$8='Intro &amp; Setup'!$BX$8, $F1886/$H1886, "")))</f>
        <v/>
      </c>
      <c r="K1886" s="97"/>
      <c r="L1886" s="42" t="str">
        <f t="array" ref="L1886">IF($W1886="", "", IFERROR(INDEX('Standard Runs'!$D$11:$D$65, MATCH(1, ('Standard Runs'!$F$11:$F$65&lt;=E1886)*('Standard Runs'!$G$11:$G$65&gt;=E1886), 0)), ""))</f>
        <v/>
      </c>
      <c r="M1886" s="45" t="str">
        <f t="shared" si="320"/>
        <v/>
      </c>
      <c r="N1886" s="97"/>
      <c r="O1886" s="52" t="str">
        <f t="shared" si="321"/>
        <v/>
      </c>
      <c r="P1886" s="53" t="str">
        <f>IF(OR($L1886="", $M1886=""), "", COUNTIFS($L$11:$L$2510, $L1886, $M$11:$M$2510, "&lt;"&amp;$M1886)+1+COUNTIFS($L$11:$L1886, $L1886, $M$11:$M1886, $M1886)-1)</f>
        <v/>
      </c>
      <c r="Q1886" s="97"/>
      <c r="R1886" s="57" t="str">
        <f t="array" ref="R1886">IF(OR($L1886="", $M1886=""), "", MIN(IF($L$11:$L$2510=$L1886, $M$11:$M$2510)))</f>
        <v/>
      </c>
      <c r="S1886" s="18" t="str">
        <f t="array" ref="S1886">IF(OR($L1886="", $M1886=""), "", AVERAGEIF($L$11:$L$2510, $L1886, $M$11:$M$2510))</f>
        <v/>
      </c>
      <c r="T1886" s="21" t="str">
        <f t="array" ref="T1886">IF(OR($L1886="", $M1886=""), "", MAX(IF($L$11:$L$2510=$L1886, $M$11:$M$2510)))</f>
        <v/>
      </c>
      <c r="U1886" s="97"/>
      <c r="W1886" s="26" t="str">
        <f t="shared" si="322"/>
        <v/>
      </c>
      <c r="X1886" s="26" t="str">
        <f t="shared" si="323"/>
        <v/>
      </c>
      <c r="Z1886" s="48" t="str">
        <f>IFERROR(INDEX('Standard Runs'!$E$11:$E$65, MATCH($L1886, 'Standard Runs'!$D$11:$D$65, 0)), "")</f>
        <v/>
      </c>
      <c r="AB1886" s="26" t="str">
        <f t="shared" si="324"/>
        <v/>
      </c>
      <c r="AC1886" s="26" t="str">
        <f t="shared" si="325"/>
        <v/>
      </c>
      <c r="AE1886" s="26" t="str">
        <f t="shared" si="326"/>
        <v/>
      </c>
      <c r="AG1886" s="26" t="str">
        <f>IF($D1886="", "", COUNTIF($D$11:$D$2510, "&gt;"&amp;$D1886)+1+COUNTIF($D$11:$D1886, $D1886)-1)</f>
        <v/>
      </c>
      <c r="AH1886" s="92" t="str">
        <f t="shared" si="327"/>
        <v/>
      </c>
      <c r="AJ1886" s="26" t="str">
        <f t="shared" si="328"/>
        <v/>
      </c>
      <c r="AK1886" s="26" t="str">
        <f t="shared" si="329"/>
        <v/>
      </c>
    </row>
    <row r="1887" spans="1:37" x14ac:dyDescent="0.25">
      <c r="A1887" s="97"/>
      <c r="B1887" s="26" t="str">
        <f t="shared" si="319"/>
        <v/>
      </c>
      <c r="C1887" s="97"/>
      <c r="D1887" s="123"/>
      <c r="E1887" s="124"/>
      <c r="F1887" s="125"/>
      <c r="G1887" s="97"/>
      <c r="H1887" s="24" t="str">
        <f>IF($E1887="", "", IFERROR(ROUND($E1887*INDEX('Intro &amp; Setup'!$BY$8:$BY$9, MATCH($E$8, 'Intro &amp; Setup'!$BX$8:$BX$9, 0)), 2), ""))</f>
        <v/>
      </c>
      <c r="I1887" s="18" t="str">
        <f>IF(OR($E1887="", $F1887=""), "", IF($E$8='Intro &amp; Setup'!$BX$9, $F1887/$E1887, IF($H$8='Intro &amp; Setup'!$BX$9, $F1887/$H1887, "")))</f>
        <v/>
      </c>
      <c r="J1887" s="21" t="str">
        <f>IF(OR($E1887="", $F1887=""), "", IF($E$8='Intro &amp; Setup'!$BX$8, $F1887/$E1887, IF($H$8='Intro &amp; Setup'!$BX$8, $F1887/$H1887, "")))</f>
        <v/>
      </c>
      <c r="K1887" s="97"/>
      <c r="L1887" s="42" t="str">
        <f t="array" ref="L1887">IF($W1887="", "", IFERROR(INDEX('Standard Runs'!$D$11:$D$65, MATCH(1, ('Standard Runs'!$F$11:$F$65&lt;=E1887)*('Standard Runs'!$G$11:$G$65&gt;=E1887), 0)), ""))</f>
        <v/>
      </c>
      <c r="M1887" s="45" t="str">
        <f t="shared" si="320"/>
        <v/>
      </c>
      <c r="N1887" s="97"/>
      <c r="O1887" s="52" t="str">
        <f t="shared" si="321"/>
        <v/>
      </c>
      <c r="P1887" s="53" t="str">
        <f>IF(OR($L1887="", $M1887=""), "", COUNTIFS($L$11:$L$2510, $L1887, $M$11:$M$2510, "&lt;"&amp;$M1887)+1+COUNTIFS($L$11:$L1887, $L1887, $M$11:$M1887, $M1887)-1)</f>
        <v/>
      </c>
      <c r="Q1887" s="97"/>
      <c r="R1887" s="57" t="str">
        <f t="array" ref="R1887">IF(OR($L1887="", $M1887=""), "", MIN(IF($L$11:$L$2510=$L1887, $M$11:$M$2510)))</f>
        <v/>
      </c>
      <c r="S1887" s="18" t="str">
        <f t="array" ref="S1887">IF(OR($L1887="", $M1887=""), "", AVERAGEIF($L$11:$L$2510, $L1887, $M$11:$M$2510))</f>
        <v/>
      </c>
      <c r="T1887" s="21" t="str">
        <f t="array" ref="T1887">IF(OR($L1887="", $M1887=""), "", MAX(IF($L$11:$L$2510=$L1887, $M$11:$M$2510)))</f>
        <v/>
      </c>
      <c r="U1887" s="97"/>
      <c r="W1887" s="26" t="str">
        <f t="shared" si="322"/>
        <v/>
      </c>
      <c r="X1887" s="26" t="str">
        <f t="shared" si="323"/>
        <v/>
      </c>
      <c r="Z1887" s="48" t="str">
        <f>IFERROR(INDEX('Standard Runs'!$E$11:$E$65, MATCH($L1887, 'Standard Runs'!$D$11:$D$65, 0)), "")</f>
        <v/>
      </c>
      <c r="AB1887" s="26" t="str">
        <f t="shared" si="324"/>
        <v/>
      </c>
      <c r="AC1887" s="26" t="str">
        <f t="shared" si="325"/>
        <v/>
      </c>
      <c r="AE1887" s="26" t="str">
        <f t="shared" si="326"/>
        <v/>
      </c>
      <c r="AG1887" s="26" t="str">
        <f>IF($D1887="", "", COUNTIF($D$11:$D$2510, "&gt;"&amp;$D1887)+1+COUNTIF($D$11:$D1887, $D1887)-1)</f>
        <v/>
      </c>
      <c r="AH1887" s="92" t="str">
        <f t="shared" si="327"/>
        <v/>
      </c>
      <c r="AJ1887" s="26" t="str">
        <f t="shared" si="328"/>
        <v/>
      </c>
      <c r="AK1887" s="26" t="str">
        <f t="shared" si="329"/>
        <v/>
      </c>
    </row>
    <row r="1888" spans="1:37" x14ac:dyDescent="0.25">
      <c r="A1888" s="97"/>
      <c r="B1888" s="26" t="str">
        <f t="shared" si="319"/>
        <v/>
      </c>
      <c r="C1888" s="97"/>
      <c r="D1888" s="123"/>
      <c r="E1888" s="124"/>
      <c r="F1888" s="125"/>
      <c r="G1888" s="97"/>
      <c r="H1888" s="24" t="str">
        <f>IF($E1888="", "", IFERROR(ROUND($E1888*INDEX('Intro &amp; Setup'!$BY$8:$BY$9, MATCH($E$8, 'Intro &amp; Setup'!$BX$8:$BX$9, 0)), 2), ""))</f>
        <v/>
      </c>
      <c r="I1888" s="18" t="str">
        <f>IF(OR($E1888="", $F1888=""), "", IF($E$8='Intro &amp; Setup'!$BX$9, $F1888/$E1888, IF($H$8='Intro &amp; Setup'!$BX$9, $F1888/$H1888, "")))</f>
        <v/>
      </c>
      <c r="J1888" s="21" t="str">
        <f>IF(OR($E1888="", $F1888=""), "", IF($E$8='Intro &amp; Setup'!$BX$8, $F1888/$E1888, IF($H$8='Intro &amp; Setup'!$BX$8, $F1888/$H1888, "")))</f>
        <v/>
      </c>
      <c r="K1888" s="97"/>
      <c r="L1888" s="42" t="str">
        <f t="array" ref="L1888">IF($W1888="", "", IFERROR(INDEX('Standard Runs'!$D$11:$D$65, MATCH(1, ('Standard Runs'!$F$11:$F$65&lt;=E1888)*('Standard Runs'!$G$11:$G$65&gt;=E1888), 0)), ""))</f>
        <v/>
      </c>
      <c r="M1888" s="45" t="str">
        <f t="shared" si="320"/>
        <v/>
      </c>
      <c r="N1888" s="97"/>
      <c r="O1888" s="52" t="str">
        <f t="shared" si="321"/>
        <v/>
      </c>
      <c r="P1888" s="53" t="str">
        <f>IF(OR($L1888="", $M1888=""), "", COUNTIFS($L$11:$L$2510, $L1888, $M$11:$M$2510, "&lt;"&amp;$M1888)+1+COUNTIFS($L$11:$L1888, $L1888, $M$11:$M1888, $M1888)-1)</f>
        <v/>
      </c>
      <c r="Q1888" s="97"/>
      <c r="R1888" s="57" t="str">
        <f t="array" ref="R1888">IF(OR($L1888="", $M1888=""), "", MIN(IF($L$11:$L$2510=$L1888, $M$11:$M$2510)))</f>
        <v/>
      </c>
      <c r="S1888" s="18" t="str">
        <f t="array" ref="S1888">IF(OR($L1888="", $M1888=""), "", AVERAGEIF($L$11:$L$2510, $L1888, $M$11:$M$2510))</f>
        <v/>
      </c>
      <c r="T1888" s="21" t="str">
        <f t="array" ref="T1888">IF(OR($L1888="", $M1888=""), "", MAX(IF($L$11:$L$2510=$L1888, $M$11:$M$2510)))</f>
        <v/>
      </c>
      <c r="U1888" s="97"/>
      <c r="W1888" s="26" t="str">
        <f t="shared" si="322"/>
        <v/>
      </c>
      <c r="X1888" s="26" t="str">
        <f t="shared" si="323"/>
        <v/>
      </c>
      <c r="Z1888" s="48" t="str">
        <f>IFERROR(INDEX('Standard Runs'!$E$11:$E$65, MATCH($L1888, 'Standard Runs'!$D$11:$D$65, 0)), "")</f>
        <v/>
      </c>
      <c r="AB1888" s="26" t="str">
        <f t="shared" si="324"/>
        <v/>
      </c>
      <c r="AC1888" s="26" t="str">
        <f t="shared" si="325"/>
        <v/>
      </c>
      <c r="AE1888" s="26" t="str">
        <f t="shared" si="326"/>
        <v/>
      </c>
      <c r="AG1888" s="26" t="str">
        <f>IF($D1888="", "", COUNTIF($D$11:$D$2510, "&gt;"&amp;$D1888)+1+COUNTIF($D$11:$D1888, $D1888)-1)</f>
        <v/>
      </c>
      <c r="AH1888" s="92" t="str">
        <f t="shared" si="327"/>
        <v/>
      </c>
      <c r="AJ1888" s="26" t="str">
        <f t="shared" si="328"/>
        <v/>
      </c>
      <c r="AK1888" s="26" t="str">
        <f t="shared" si="329"/>
        <v/>
      </c>
    </row>
    <row r="1889" spans="1:37" x14ac:dyDescent="0.25">
      <c r="A1889" s="97"/>
      <c r="B1889" s="26" t="str">
        <f t="shared" si="319"/>
        <v/>
      </c>
      <c r="C1889" s="97"/>
      <c r="D1889" s="123"/>
      <c r="E1889" s="124"/>
      <c r="F1889" s="125"/>
      <c r="G1889" s="97"/>
      <c r="H1889" s="24" t="str">
        <f>IF($E1889="", "", IFERROR(ROUND($E1889*INDEX('Intro &amp; Setup'!$BY$8:$BY$9, MATCH($E$8, 'Intro &amp; Setup'!$BX$8:$BX$9, 0)), 2), ""))</f>
        <v/>
      </c>
      <c r="I1889" s="18" t="str">
        <f>IF(OR($E1889="", $F1889=""), "", IF($E$8='Intro &amp; Setup'!$BX$9, $F1889/$E1889, IF($H$8='Intro &amp; Setup'!$BX$9, $F1889/$H1889, "")))</f>
        <v/>
      </c>
      <c r="J1889" s="21" t="str">
        <f>IF(OR($E1889="", $F1889=""), "", IF($E$8='Intro &amp; Setup'!$BX$8, $F1889/$E1889, IF($H$8='Intro &amp; Setup'!$BX$8, $F1889/$H1889, "")))</f>
        <v/>
      </c>
      <c r="K1889" s="97"/>
      <c r="L1889" s="42" t="str">
        <f t="array" ref="L1889">IF($W1889="", "", IFERROR(INDEX('Standard Runs'!$D$11:$D$65, MATCH(1, ('Standard Runs'!$F$11:$F$65&lt;=E1889)*('Standard Runs'!$G$11:$G$65&gt;=E1889), 0)), ""))</f>
        <v/>
      </c>
      <c r="M1889" s="45" t="str">
        <f t="shared" si="320"/>
        <v/>
      </c>
      <c r="N1889" s="97"/>
      <c r="O1889" s="52" t="str">
        <f t="shared" si="321"/>
        <v/>
      </c>
      <c r="P1889" s="53" t="str">
        <f>IF(OR($L1889="", $M1889=""), "", COUNTIFS($L$11:$L$2510, $L1889, $M$11:$M$2510, "&lt;"&amp;$M1889)+1+COUNTIFS($L$11:$L1889, $L1889, $M$11:$M1889, $M1889)-1)</f>
        <v/>
      </c>
      <c r="Q1889" s="97"/>
      <c r="R1889" s="57" t="str">
        <f t="array" ref="R1889">IF(OR($L1889="", $M1889=""), "", MIN(IF($L$11:$L$2510=$L1889, $M$11:$M$2510)))</f>
        <v/>
      </c>
      <c r="S1889" s="18" t="str">
        <f t="array" ref="S1889">IF(OR($L1889="", $M1889=""), "", AVERAGEIF($L$11:$L$2510, $L1889, $M$11:$M$2510))</f>
        <v/>
      </c>
      <c r="T1889" s="21" t="str">
        <f t="array" ref="T1889">IF(OR($L1889="", $M1889=""), "", MAX(IF($L$11:$L$2510=$L1889, $M$11:$M$2510)))</f>
        <v/>
      </c>
      <c r="U1889" s="97"/>
      <c r="W1889" s="26" t="str">
        <f t="shared" si="322"/>
        <v/>
      </c>
      <c r="X1889" s="26" t="str">
        <f t="shared" si="323"/>
        <v/>
      </c>
      <c r="Z1889" s="48" t="str">
        <f>IFERROR(INDEX('Standard Runs'!$E$11:$E$65, MATCH($L1889, 'Standard Runs'!$D$11:$D$65, 0)), "")</f>
        <v/>
      </c>
      <c r="AB1889" s="26" t="str">
        <f t="shared" si="324"/>
        <v/>
      </c>
      <c r="AC1889" s="26" t="str">
        <f t="shared" si="325"/>
        <v/>
      </c>
      <c r="AE1889" s="26" t="str">
        <f t="shared" si="326"/>
        <v/>
      </c>
      <c r="AG1889" s="26" t="str">
        <f>IF($D1889="", "", COUNTIF($D$11:$D$2510, "&gt;"&amp;$D1889)+1+COUNTIF($D$11:$D1889, $D1889)-1)</f>
        <v/>
      </c>
      <c r="AH1889" s="92" t="str">
        <f t="shared" si="327"/>
        <v/>
      </c>
      <c r="AJ1889" s="26" t="str">
        <f t="shared" si="328"/>
        <v/>
      </c>
      <c r="AK1889" s="26" t="str">
        <f t="shared" si="329"/>
        <v/>
      </c>
    </row>
    <row r="1890" spans="1:37" x14ac:dyDescent="0.25">
      <c r="A1890" s="97"/>
      <c r="B1890" s="26" t="str">
        <f t="shared" si="319"/>
        <v/>
      </c>
      <c r="C1890" s="97"/>
      <c r="D1890" s="123"/>
      <c r="E1890" s="124"/>
      <c r="F1890" s="125"/>
      <c r="G1890" s="97"/>
      <c r="H1890" s="24" t="str">
        <f>IF($E1890="", "", IFERROR(ROUND($E1890*INDEX('Intro &amp; Setup'!$BY$8:$BY$9, MATCH($E$8, 'Intro &amp; Setup'!$BX$8:$BX$9, 0)), 2), ""))</f>
        <v/>
      </c>
      <c r="I1890" s="18" t="str">
        <f>IF(OR($E1890="", $F1890=""), "", IF($E$8='Intro &amp; Setup'!$BX$9, $F1890/$E1890, IF($H$8='Intro &amp; Setup'!$BX$9, $F1890/$H1890, "")))</f>
        <v/>
      </c>
      <c r="J1890" s="21" t="str">
        <f>IF(OR($E1890="", $F1890=""), "", IF($E$8='Intro &amp; Setup'!$BX$8, $F1890/$E1890, IF($H$8='Intro &amp; Setup'!$BX$8, $F1890/$H1890, "")))</f>
        <v/>
      </c>
      <c r="K1890" s="97"/>
      <c r="L1890" s="42" t="str">
        <f t="array" ref="L1890">IF($W1890="", "", IFERROR(INDEX('Standard Runs'!$D$11:$D$65, MATCH(1, ('Standard Runs'!$F$11:$F$65&lt;=E1890)*('Standard Runs'!$G$11:$G$65&gt;=E1890), 0)), ""))</f>
        <v/>
      </c>
      <c r="M1890" s="45" t="str">
        <f t="shared" si="320"/>
        <v/>
      </c>
      <c r="N1890" s="97"/>
      <c r="O1890" s="52" t="str">
        <f t="shared" si="321"/>
        <v/>
      </c>
      <c r="P1890" s="53" t="str">
        <f>IF(OR($L1890="", $M1890=""), "", COUNTIFS($L$11:$L$2510, $L1890, $M$11:$M$2510, "&lt;"&amp;$M1890)+1+COUNTIFS($L$11:$L1890, $L1890, $M$11:$M1890, $M1890)-1)</f>
        <v/>
      </c>
      <c r="Q1890" s="97"/>
      <c r="R1890" s="57" t="str">
        <f t="array" ref="R1890">IF(OR($L1890="", $M1890=""), "", MIN(IF($L$11:$L$2510=$L1890, $M$11:$M$2510)))</f>
        <v/>
      </c>
      <c r="S1890" s="18" t="str">
        <f t="array" ref="S1890">IF(OR($L1890="", $M1890=""), "", AVERAGEIF($L$11:$L$2510, $L1890, $M$11:$M$2510))</f>
        <v/>
      </c>
      <c r="T1890" s="21" t="str">
        <f t="array" ref="T1890">IF(OR($L1890="", $M1890=""), "", MAX(IF($L$11:$L$2510=$L1890, $M$11:$M$2510)))</f>
        <v/>
      </c>
      <c r="U1890" s="97"/>
      <c r="W1890" s="26" t="str">
        <f t="shared" si="322"/>
        <v/>
      </c>
      <c r="X1890" s="26" t="str">
        <f t="shared" si="323"/>
        <v/>
      </c>
      <c r="Z1890" s="48" t="str">
        <f>IFERROR(INDEX('Standard Runs'!$E$11:$E$65, MATCH($L1890, 'Standard Runs'!$D$11:$D$65, 0)), "")</f>
        <v/>
      </c>
      <c r="AB1890" s="26" t="str">
        <f t="shared" si="324"/>
        <v/>
      </c>
      <c r="AC1890" s="26" t="str">
        <f t="shared" si="325"/>
        <v/>
      </c>
      <c r="AE1890" s="26" t="str">
        <f t="shared" si="326"/>
        <v/>
      </c>
      <c r="AG1890" s="26" t="str">
        <f>IF($D1890="", "", COUNTIF($D$11:$D$2510, "&gt;"&amp;$D1890)+1+COUNTIF($D$11:$D1890, $D1890)-1)</f>
        <v/>
      </c>
      <c r="AH1890" s="92" t="str">
        <f t="shared" si="327"/>
        <v/>
      </c>
      <c r="AJ1890" s="26" t="str">
        <f t="shared" si="328"/>
        <v/>
      </c>
      <c r="AK1890" s="26" t="str">
        <f t="shared" si="329"/>
        <v/>
      </c>
    </row>
    <row r="1891" spans="1:37" x14ac:dyDescent="0.25">
      <c r="A1891" s="97"/>
      <c r="B1891" s="26" t="str">
        <f t="shared" si="319"/>
        <v/>
      </c>
      <c r="C1891" s="97"/>
      <c r="D1891" s="123"/>
      <c r="E1891" s="124"/>
      <c r="F1891" s="125"/>
      <c r="G1891" s="97"/>
      <c r="H1891" s="24" t="str">
        <f>IF($E1891="", "", IFERROR(ROUND($E1891*INDEX('Intro &amp; Setup'!$BY$8:$BY$9, MATCH($E$8, 'Intro &amp; Setup'!$BX$8:$BX$9, 0)), 2), ""))</f>
        <v/>
      </c>
      <c r="I1891" s="18" t="str">
        <f>IF(OR($E1891="", $F1891=""), "", IF($E$8='Intro &amp; Setup'!$BX$9, $F1891/$E1891, IF($H$8='Intro &amp; Setup'!$BX$9, $F1891/$H1891, "")))</f>
        <v/>
      </c>
      <c r="J1891" s="21" t="str">
        <f>IF(OR($E1891="", $F1891=""), "", IF($E$8='Intro &amp; Setup'!$BX$8, $F1891/$E1891, IF($H$8='Intro &amp; Setup'!$BX$8, $F1891/$H1891, "")))</f>
        <v/>
      </c>
      <c r="K1891" s="97"/>
      <c r="L1891" s="42" t="str">
        <f t="array" ref="L1891">IF($W1891="", "", IFERROR(INDEX('Standard Runs'!$D$11:$D$65, MATCH(1, ('Standard Runs'!$F$11:$F$65&lt;=E1891)*('Standard Runs'!$G$11:$G$65&gt;=E1891), 0)), ""))</f>
        <v/>
      </c>
      <c r="M1891" s="45" t="str">
        <f t="shared" si="320"/>
        <v/>
      </c>
      <c r="N1891" s="97"/>
      <c r="O1891" s="52" t="str">
        <f t="shared" si="321"/>
        <v/>
      </c>
      <c r="P1891" s="53" t="str">
        <f>IF(OR($L1891="", $M1891=""), "", COUNTIFS($L$11:$L$2510, $L1891, $M$11:$M$2510, "&lt;"&amp;$M1891)+1+COUNTIFS($L$11:$L1891, $L1891, $M$11:$M1891, $M1891)-1)</f>
        <v/>
      </c>
      <c r="Q1891" s="97"/>
      <c r="R1891" s="57" t="str">
        <f t="array" ref="R1891">IF(OR($L1891="", $M1891=""), "", MIN(IF($L$11:$L$2510=$L1891, $M$11:$M$2510)))</f>
        <v/>
      </c>
      <c r="S1891" s="18" t="str">
        <f t="array" ref="S1891">IF(OR($L1891="", $M1891=""), "", AVERAGEIF($L$11:$L$2510, $L1891, $M$11:$M$2510))</f>
        <v/>
      </c>
      <c r="T1891" s="21" t="str">
        <f t="array" ref="T1891">IF(OR($L1891="", $M1891=""), "", MAX(IF($L$11:$L$2510=$L1891, $M$11:$M$2510)))</f>
        <v/>
      </c>
      <c r="U1891" s="97"/>
      <c r="W1891" s="26" t="str">
        <f t="shared" si="322"/>
        <v/>
      </c>
      <c r="X1891" s="26" t="str">
        <f t="shared" si="323"/>
        <v/>
      </c>
      <c r="Z1891" s="48" t="str">
        <f>IFERROR(INDEX('Standard Runs'!$E$11:$E$65, MATCH($L1891, 'Standard Runs'!$D$11:$D$65, 0)), "")</f>
        <v/>
      </c>
      <c r="AB1891" s="26" t="str">
        <f t="shared" si="324"/>
        <v/>
      </c>
      <c r="AC1891" s="26" t="str">
        <f t="shared" si="325"/>
        <v/>
      </c>
      <c r="AE1891" s="26" t="str">
        <f t="shared" si="326"/>
        <v/>
      </c>
      <c r="AG1891" s="26" t="str">
        <f>IF($D1891="", "", COUNTIF($D$11:$D$2510, "&gt;"&amp;$D1891)+1+COUNTIF($D$11:$D1891, $D1891)-1)</f>
        <v/>
      </c>
      <c r="AH1891" s="92" t="str">
        <f t="shared" si="327"/>
        <v/>
      </c>
      <c r="AJ1891" s="26" t="str">
        <f t="shared" si="328"/>
        <v/>
      </c>
      <c r="AK1891" s="26" t="str">
        <f t="shared" si="329"/>
        <v/>
      </c>
    </row>
    <row r="1892" spans="1:37" x14ac:dyDescent="0.25">
      <c r="A1892" s="97"/>
      <c r="B1892" s="26" t="str">
        <f t="shared" si="319"/>
        <v/>
      </c>
      <c r="C1892" s="97"/>
      <c r="D1892" s="123"/>
      <c r="E1892" s="124"/>
      <c r="F1892" s="125"/>
      <c r="G1892" s="97"/>
      <c r="H1892" s="24" t="str">
        <f>IF($E1892="", "", IFERROR(ROUND($E1892*INDEX('Intro &amp; Setup'!$BY$8:$BY$9, MATCH($E$8, 'Intro &amp; Setup'!$BX$8:$BX$9, 0)), 2), ""))</f>
        <v/>
      </c>
      <c r="I1892" s="18" t="str">
        <f>IF(OR($E1892="", $F1892=""), "", IF($E$8='Intro &amp; Setup'!$BX$9, $F1892/$E1892, IF($H$8='Intro &amp; Setup'!$BX$9, $F1892/$H1892, "")))</f>
        <v/>
      </c>
      <c r="J1892" s="21" t="str">
        <f>IF(OR($E1892="", $F1892=""), "", IF($E$8='Intro &amp; Setup'!$BX$8, $F1892/$E1892, IF($H$8='Intro &amp; Setup'!$BX$8, $F1892/$H1892, "")))</f>
        <v/>
      </c>
      <c r="K1892" s="97"/>
      <c r="L1892" s="42" t="str">
        <f t="array" ref="L1892">IF($W1892="", "", IFERROR(INDEX('Standard Runs'!$D$11:$D$65, MATCH(1, ('Standard Runs'!$F$11:$F$65&lt;=E1892)*('Standard Runs'!$G$11:$G$65&gt;=E1892), 0)), ""))</f>
        <v/>
      </c>
      <c r="M1892" s="45" t="str">
        <f t="shared" si="320"/>
        <v/>
      </c>
      <c r="N1892" s="97"/>
      <c r="O1892" s="52" t="str">
        <f t="shared" si="321"/>
        <v/>
      </c>
      <c r="P1892" s="53" t="str">
        <f>IF(OR($L1892="", $M1892=""), "", COUNTIFS($L$11:$L$2510, $L1892, $M$11:$M$2510, "&lt;"&amp;$M1892)+1+COUNTIFS($L$11:$L1892, $L1892, $M$11:$M1892, $M1892)-1)</f>
        <v/>
      </c>
      <c r="Q1892" s="97"/>
      <c r="R1892" s="57" t="str">
        <f t="array" ref="R1892">IF(OR($L1892="", $M1892=""), "", MIN(IF($L$11:$L$2510=$L1892, $M$11:$M$2510)))</f>
        <v/>
      </c>
      <c r="S1892" s="18" t="str">
        <f t="array" ref="S1892">IF(OR($L1892="", $M1892=""), "", AVERAGEIF($L$11:$L$2510, $L1892, $M$11:$M$2510))</f>
        <v/>
      </c>
      <c r="T1892" s="21" t="str">
        <f t="array" ref="T1892">IF(OR($L1892="", $M1892=""), "", MAX(IF($L$11:$L$2510=$L1892, $M$11:$M$2510)))</f>
        <v/>
      </c>
      <c r="U1892" s="97"/>
      <c r="W1892" s="26" t="str">
        <f t="shared" si="322"/>
        <v/>
      </c>
      <c r="X1892" s="26" t="str">
        <f t="shared" si="323"/>
        <v/>
      </c>
      <c r="Z1892" s="48" t="str">
        <f>IFERROR(INDEX('Standard Runs'!$E$11:$E$65, MATCH($L1892, 'Standard Runs'!$D$11:$D$65, 0)), "")</f>
        <v/>
      </c>
      <c r="AB1892" s="26" t="str">
        <f t="shared" si="324"/>
        <v/>
      </c>
      <c r="AC1892" s="26" t="str">
        <f t="shared" si="325"/>
        <v/>
      </c>
      <c r="AE1892" s="26" t="str">
        <f t="shared" si="326"/>
        <v/>
      </c>
      <c r="AG1892" s="26" t="str">
        <f>IF($D1892="", "", COUNTIF($D$11:$D$2510, "&gt;"&amp;$D1892)+1+COUNTIF($D$11:$D1892, $D1892)-1)</f>
        <v/>
      </c>
      <c r="AH1892" s="92" t="str">
        <f t="shared" si="327"/>
        <v/>
      </c>
      <c r="AJ1892" s="26" t="str">
        <f t="shared" si="328"/>
        <v/>
      </c>
      <c r="AK1892" s="26" t="str">
        <f t="shared" si="329"/>
        <v/>
      </c>
    </row>
    <row r="1893" spans="1:37" x14ac:dyDescent="0.25">
      <c r="A1893" s="97"/>
      <c r="B1893" s="26" t="str">
        <f t="shared" si="319"/>
        <v/>
      </c>
      <c r="C1893" s="97"/>
      <c r="D1893" s="123"/>
      <c r="E1893" s="124"/>
      <c r="F1893" s="125"/>
      <c r="G1893" s="97"/>
      <c r="H1893" s="24" t="str">
        <f>IF($E1893="", "", IFERROR(ROUND($E1893*INDEX('Intro &amp; Setup'!$BY$8:$BY$9, MATCH($E$8, 'Intro &amp; Setup'!$BX$8:$BX$9, 0)), 2), ""))</f>
        <v/>
      </c>
      <c r="I1893" s="18" t="str">
        <f>IF(OR($E1893="", $F1893=""), "", IF($E$8='Intro &amp; Setup'!$BX$9, $F1893/$E1893, IF($H$8='Intro &amp; Setup'!$BX$9, $F1893/$H1893, "")))</f>
        <v/>
      </c>
      <c r="J1893" s="21" t="str">
        <f>IF(OR($E1893="", $F1893=""), "", IF($E$8='Intro &amp; Setup'!$BX$8, $F1893/$E1893, IF($H$8='Intro &amp; Setup'!$BX$8, $F1893/$H1893, "")))</f>
        <v/>
      </c>
      <c r="K1893" s="97"/>
      <c r="L1893" s="42" t="str">
        <f t="array" ref="L1893">IF($W1893="", "", IFERROR(INDEX('Standard Runs'!$D$11:$D$65, MATCH(1, ('Standard Runs'!$F$11:$F$65&lt;=E1893)*('Standard Runs'!$G$11:$G$65&gt;=E1893), 0)), ""))</f>
        <v/>
      </c>
      <c r="M1893" s="45" t="str">
        <f t="shared" si="320"/>
        <v/>
      </c>
      <c r="N1893" s="97"/>
      <c r="O1893" s="52" t="str">
        <f t="shared" si="321"/>
        <v/>
      </c>
      <c r="P1893" s="53" t="str">
        <f>IF(OR($L1893="", $M1893=""), "", COUNTIFS($L$11:$L$2510, $L1893, $M$11:$M$2510, "&lt;"&amp;$M1893)+1+COUNTIFS($L$11:$L1893, $L1893, $M$11:$M1893, $M1893)-1)</f>
        <v/>
      </c>
      <c r="Q1893" s="97"/>
      <c r="R1893" s="57" t="str">
        <f t="array" ref="R1893">IF(OR($L1893="", $M1893=""), "", MIN(IF($L$11:$L$2510=$L1893, $M$11:$M$2510)))</f>
        <v/>
      </c>
      <c r="S1893" s="18" t="str">
        <f t="array" ref="S1893">IF(OR($L1893="", $M1893=""), "", AVERAGEIF($L$11:$L$2510, $L1893, $M$11:$M$2510))</f>
        <v/>
      </c>
      <c r="T1893" s="21" t="str">
        <f t="array" ref="T1893">IF(OR($L1893="", $M1893=""), "", MAX(IF($L$11:$L$2510=$L1893, $M$11:$M$2510)))</f>
        <v/>
      </c>
      <c r="U1893" s="97"/>
      <c r="W1893" s="26" t="str">
        <f t="shared" si="322"/>
        <v/>
      </c>
      <c r="X1893" s="26" t="str">
        <f t="shared" si="323"/>
        <v/>
      </c>
      <c r="Z1893" s="48" t="str">
        <f>IFERROR(INDEX('Standard Runs'!$E$11:$E$65, MATCH($L1893, 'Standard Runs'!$D$11:$D$65, 0)), "")</f>
        <v/>
      </c>
      <c r="AB1893" s="26" t="str">
        <f t="shared" si="324"/>
        <v/>
      </c>
      <c r="AC1893" s="26" t="str">
        <f t="shared" si="325"/>
        <v/>
      </c>
      <c r="AE1893" s="26" t="str">
        <f t="shared" si="326"/>
        <v/>
      </c>
      <c r="AG1893" s="26" t="str">
        <f>IF($D1893="", "", COUNTIF($D$11:$D$2510, "&gt;"&amp;$D1893)+1+COUNTIF($D$11:$D1893, $D1893)-1)</f>
        <v/>
      </c>
      <c r="AH1893" s="92" t="str">
        <f t="shared" si="327"/>
        <v/>
      </c>
      <c r="AJ1893" s="26" t="str">
        <f t="shared" si="328"/>
        <v/>
      </c>
      <c r="AK1893" s="26" t="str">
        <f t="shared" si="329"/>
        <v/>
      </c>
    </row>
    <row r="1894" spans="1:37" x14ac:dyDescent="0.25">
      <c r="A1894" s="97"/>
      <c r="B1894" s="26" t="str">
        <f t="shared" si="319"/>
        <v/>
      </c>
      <c r="C1894" s="97"/>
      <c r="D1894" s="123"/>
      <c r="E1894" s="124"/>
      <c r="F1894" s="125"/>
      <c r="G1894" s="97"/>
      <c r="H1894" s="24" t="str">
        <f>IF($E1894="", "", IFERROR(ROUND($E1894*INDEX('Intro &amp; Setup'!$BY$8:$BY$9, MATCH($E$8, 'Intro &amp; Setup'!$BX$8:$BX$9, 0)), 2), ""))</f>
        <v/>
      </c>
      <c r="I1894" s="18" t="str">
        <f>IF(OR($E1894="", $F1894=""), "", IF($E$8='Intro &amp; Setup'!$BX$9, $F1894/$E1894, IF($H$8='Intro &amp; Setup'!$BX$9, $F1894/$H1894, "")))</f>
        <v/>
      </c>
      <c r="J1894" s="21" t="str">
        <f>IF(OR($E1894="", $F1894=""), "", IF($E$8='Intro &amp; Setup'!$BX$8, $F1894/$E1894, IF($H$8='Intro &amp; Setup'!$BX$8, $F1894/$H1894, "")))</f>
        <v/>
      </c>
      <c r="K1894" s="97"/>
      <c r="L1894" s="42" t="str">
        <f t="array" ref="L1894">IF($W1894="", "", IFERROR(INDEX('Standard Runs'!$D$11:$D$65, MATCH(1, ('Standard Runs'!$F$11:$F$65&lt;=E1894)*('Standard Runs'!$G$11:$G$65&gt;=E1894), 0)), ""))</f>
        <v/>
      </c>
      <c r="M1894" s="45" t="str">
        <f t="shared" si="320"/>
        <v/>
      </c>
      <c r="N1894" s="97"/>
      <c r="O1894" s="52" t="str">
        <f t="shared" si="321"/>
        <v/>
      </c>
      <c r="P1894" s="53" t="str">
        <f>IF(OR($L1894="", $M1894=""), "", COUNTIFS($L$11:$L$2510, $L1894, $M$11:$M$2510, "&lt;"&amp;$M1894)+1+COUNTIFS($L$11:$L1894, $L1894, $M$11:$M1894, $M1894)-1)</f>
        <v/>
      </c>
      <c r="Q1894" s="97"/>
      <c r="R1894" s="57" t="str">
        <f t="array" ref="R1894">IF(OR($L1894="", $M1894=""), "", MIN(IF($L$11:$L$2510=$L1894, $M$11:$M$2510)))</f>
        <v/>
      </c>
      <c r="S1894" s="18" t="str">
        <f t="array" ref="S1894">IF(OR($L1894="", $M1894=""), "", AVERAGEIF($L$11:$L$2510, $L1894, $M$11:$M$2510))</f>
        <v/>
      </c>
      <c r="T1894" s="21" t="str">
        <f t="array" ref="T1894">IF(OR($L1894="", $M1894=""), "", MAX(IF($L$11:$L$2510=$L1894, $M$11:$M$2510)))</f>
        <v/>
      </c>
      <c r="U1894" s="97"/>
      <c r="W1894" s="26" t="str">
        <f t="shared" si="322"/>
        <v/>
      </c>
      <c r="X1894" s="26" t="str">
        <f t="shared" si="323"/>
        <v/>
      </c>
      <c r="Z1894" s="48" t="str">
        <f>IFERROR(INDEX('Standard Runs'!$E$11:$E$65, MATCH($L1894, 'Standard Runs'!$D$11:$D$65, 0)), "")</f>
        <v/>
      </c>
      <c r="AB1894" s="26" t="str">
        <f t="shared" si="324"/>
        <v/>
      </c>
      <c r="AC1894" s="26" t="str">
        <f t="shared" si="325"/>
        <v/>
      </c>
      <c r="AE1894" s="26" t="str">
        <f t="shared" si="326"/>
        <v/>
      </c>
      <c r="AG1894" s="26" t="str">
        <f>IF($D1894="", "", COUNTIF($D$11:$D$2510, "&gt;"&amp;$D1894)+1+COUNTIF($D$11:$D1894, $D1894)-1)</f>
        <v/>
      </c>
      <c r="AH1894" s="92" t="str">
        <f t="shared" si="327"/>
        <v/>
      </c>
      <c r="AJ1894" s="26" t="str">
        <f t="shared" si="328"/>
        <v/>
      </c>
      <c r="AK1894" s="26" t="str">
        <f t="shared" si="329"/>
        <v/>
      </c>
    </row>
    <row r="1895" spans="1:37" x14ac:dyDescent="0.25">
      <c r="A1895" s="97"/>
      <c r="B1895" s="26" t="str">
        <f t="shared" si="319"/>
        <v/>
      </c>
      <c r="C1895" s="97"/>
      <c r="D1895" s="123"/>
      <c r="E1895" s="124"/>
      <c r="F1895" s="125"/>
      <c r="G1895" s="97"/>
      <c r="H1895" s="24" t="str">
        <f>IF($E1895="", "", IFERROR(ROUND($E1895*INDEX('Intro &amp; Setup'!$BY$8:$BY$9, MATCH($E$8, 'Intro &amp; Setup'!$BX$8:$BX$9, 0)), 2), ""))</f>
        <v/>
      </c>
      <c r="I1895" s="18" t="str">
        <f>IF(OR($E1895="", $F1895=""), "", IF($E$8='Intro &amp; Setup'!$BX$9, $F1895/$E1895, IF($H$8='Intro &amp; Setup'!$BX$9, $F1895/$H1895, "")))</f>
        <v/>
      </c>
      <c r="J1895" s="21" t="str">
        <f>IF(OR($E1895="", $F1895=""), "", IF($E$8='Intro &amp; Setup'!$BX$8, $F1895/$E1895, IF($H$8='Intro &amp; Setup'!$BX$8, $F1895/$H1895, "")))</f>
        <v/>
      </c>
      <c r="K1895" s="97"/>
      <c r="L1895" s="42" t="str">
        <f t="array" ref="L1895">IF($W1895="", "", IFERROR(INDEX('Standard Runs'!$D$11:$D$65, MATCH(1, ('Standard Runs'!$F$11:$F$65&lt;=E1895)*('Standard Runs'!$G$11:$G$65&gt;=E1895), 0)), ""))</f>
        <v/>
      </c>
      <c r="M1895" s="45" t="str">
        <f t="shared" si="320"/>
        <v/>
      </c>
      <c r="N1895" s="97"/>
      <c r="O1895" s="52" t="str">
        <f t="shared" si="321"/>
        <v/>
      </c>
      <c r="P1895" s="53" t="str">
        <f>IF(OR($L1895="", $M1895=""), "", COUNTIFS($L$11:$L$2510, $L1895, $M$11:$M$2510, "&lt;"&amp;$M1895)+1+COUNTIFS($L$11:$L1895, $L1895, $M$11:$M1895, $M1895)-1)</f>
        <v/>
      </c>
      <c r="Q1895" s="97"/>
      <c r="R1895" s="57" t="str">
        <f t="array" ref="R1895">IF(OR($L1895="", $M1895=""), "", MIN(IF($L$11:$L$2510=$L1895, $M$11:$M$2510)))</f>
        <v/>
      </c>
      <c r="S1895" s="18" t="str">
        <f t="array" ref="S1895">IF(OR($L1895="", $M1895=""), "", AVERAGEIF($L$11:$L$2510, $L1895, $M$11:$M$2510))</f>
        <v/>
      </c>
      <c r="T1895" s="21" t="str">
        <f t="array" ref="T1895">IF(OR($L1895="", $M1895=""), "", MAX(IF($L$11:$L$2510=$L1895, $M$11:$M$2510)))</f>
        <v/>
      </c>
      <c r="U1895" s="97"/>
      <c r="W1895" s="26" t="str">
        <f t="shared" si="322"/>
        <v/>
      </c>
      <c r="X1895" s="26" t="str">
        <f t="shared" si="323"/>
        <v/>
      </c>
      <c r="Z1895" s="48" t="str">
        <f>IFERROR(INDEX('Standard Runs'!$E$11:$E$65, MATCH($L1895, 'Standard Runs'!$D$11:$D$65, 0)), "")</f>
        <v/>
      </c>
      <c r="AB1895" s="26" t="str">
        <f t="shared" si="324"/>
        <v/>
      </c>
      <c r="AC1895" s="26" t="str">
        <f t="shared" si="325"/>
        <v/>
      </c>
      <c r="AE1895" s="26" t="str">
        <f t="shared" si="326"/>
        <v/>
      </c>
      <c r="AG1895" s="26" t="str">
        <f>IF($D1895="", "", COUNTIF($D$11:$D$2510, "&gt;"&amp;$D1895)+1+COUNTIF($D$11:$D1895, $D1895)-1)</f>
        <v/>
      </c>
      <c r="AH1895" s="92" t="str">
        <f t="shared" si="327"/>
        <v/>
      </c>
      <c r="AJ1895" s="26" t="str">
        <f t="shared" si="328"/>
        <v/>
      </c>
      <c r="AK1895" s="26" t="str">
        <f t="shared" si="329"/>
        <v/>
      </c>
    </row>
    <row r="1896" spans="1:37" x14ac:dyDescent="0.25">
      <c r="A1896" s="97"/>
      <c r="B1896" s="26" t="str">
        <f t="shared" si="319"/>
        <v/>
      </c>
      <c r="C1896" s="97"/>
      <c r="D1896" s="123"/>
      <c r="E1896" s="124"/>
      <c r="F1896" s="125"/>
      <c r="G1896" s="97"/>
      <c r="H1896" s="24" t="str">
        <f>IF($E1896="", "", IFERROR(ROUND($E1896*INDEX('Intro &amp; Setup'!$BY$8:$BY$9, MATCH($E$8, 'Intro &amp; Setup'!$BX$8:$BX$9, 0)), 2), ""))</f>
        <v/>
      </c>
      <c r="I1896" s="18" t="str">
        <f>IF(OR($E1896="", $F1896=""), "", IF($E$8='Intro &amp; Setup'!$BX$9, $F1896/$E1896, IF($H$8='Intro &amp; Setup'!$BX$9, $F1896/$H1896, "")))</f>
        <v/>
      </c>
      <c r="J1896" s="21" t="str">
        <f>IF(OR($E1896="", $F1896=""), "", IF($E$8='Intro &amp; Setup'!$BX$8, $F1896/$E1896, IF($H$8='Intro &amp; Setup'!$BX$8, $F1896/$H1896, "")))</f>
        <v/>
      </c>
      <c r="K1896" s="97"/>
      <c r="L1896" s="42" t="str">
        <f t="array" ref="L1896">IF($W1896="", "", IFERROR(INDEX('Standard Runs'!$D$11:$D$65, MATCH(1, ('Standard Runs'!$F$11:$F$65&lt;=E1896)*('Standard Runs'!$G$11:$G$65&gt;=E1896), 0)), ""))</f>
        <v/>
      </c>
      <c r="M1896" s="45" t="str">
        <f t="shared" si="320"/>
        <v/>
      </c>
      <c r="N1896" s="97"/>
      <c r="O1896" s="52" t="str">
        <f t="shared" si="321"/>
        <v/>
      </c>
      <c r="P1896" s="53" t="str">
        <f>IF(OR($L1896="", $M1896=""), "", COUNTIFS($L$11:$L$2510, $L1896, $M$11:$M$2510, "&lt;"&amp;$M1896)+1+COUNTIFS($L$11:$L1896, $L1896, $M$11:$M1896, $M1896)-1)</f>
        <v/>
      </c>
      <c r="Q1896" s="97"/>
      <c r="R1896" s="57" t="str">
        <f t="array" ref="R1896">IF(OR($L1896="", $M1896=""), "", MIN(IF($L$11:$L$2510=$L1896, $M$11:$M$2510)))</f>
        <v/>
      </c>
      <c r="S1896" s="18" t="str">
        <f t="array" ref="S1896">IF(OR($L1896="", $M1896=""), "", AVERAGEIF($L$11:$L$2510, $L1896, $M$11:$M$2510))</f>
        <v/>
      </c>
      <c r="T1896" s="21" t="str">
        <f t="array" ref="T1896">IF(OR($L1896="", $M1896=""), "", MAX(IF($L$11:$L$2510=$L1896, $M$11:$M$2510)))</f>
        <v/>
      </c>
      <c r="U1896" s="97"/>
      <c r="W1896" s="26" t="str">
        <f t="shared" si="322"/>
        <v/>
      </c>
      <c r="X1896" s="26" t="str">
        <f t="shared" si="323"/>
        <v/>
      </c>
      <c r="Z1896" s="48" t="str">
        <f>IFERROR(INDEX('Standard Runs'!$E$11:$E$65, MATCH($L1896, 'Standard Runs'!$D$11:$D$65, 0)), "")</f>
        <v/>
      </c>
      <c r="AB1896" s="26" t="str">
        <f t="shared" si="324"/>
        <v/>
      </c>
      <c r="AC1896" s="26" t="str">
        <f t="shared" si="325"/>
        <v/>
      </c>
      <c r="AE1896" s="26" t="str">
        <f t="shared" si="326"/>
        <v/>
      </c>
      <c r="AG1896" s="26" t="str">
        <f>IF($D1896="", "", COUNTIF($D$11:$D$2510, "&gt;"&amp;$D1896)+1+COUNTIF($D$11:$D1896, $D1896)-1)</f>
        <v/>
      </c>
      <c r="AH1896" s="92" t="str">
        <f t="shared" si="327"/>
        <v/>
      </c>
      <c r="AJ1896" s="26" t="str">
        <f t="shared" si="328"/>
        <v/>
      </c>
      <c r="AK1896" s="26" t="str">
        <f t="shared" si="329"/>
        <v/>
      </c>
    </row>
    <row r="1897" spans="1:37" x14ac:dyDescent="0.25">
      <c r="A1897" s="97"/>
      <c r="B1897" s="26" t="str">
        <f t="shared" si="319"/>
        <v/>
      </c>
      <c r="C1897" s="97"/>
      <c r="D1897" s="123"/>
      <c r="E1897" s="124"/>
      <c r="F1897" s="125"/>
      <c r="G1897" s="97"/>
      <c r="H1897" s="24" t="str">
        <f>IF($E1897="", "", IFERROR(ROUND($E1897*INDEX('Intro &amp; Setup'!$BY$8:$BY$9, MATCH($E$8, 'Intro &amp; Setup'!$BX$8:$BX$9, 0)), 2), ""))</f>
        <v/>
      </c>
      <c r="I1897" s="18" t="str">
        <f>IF(OR($E1897="", $F1897=""), "", IF($E$8='Intro &amp; Setup'!$BX$9, $F1897/$E1897, IF($H$8='Intro &amp; Setup'!$BX$9, $F1897/$H1897, "")))</f>
        <v/>
      </c>
      <c r="J1897" s="21" t="str">
        <f>IF(OR($E1897="", $F1897=""), "", IF($E$8='Intro &amp; Setup'!$BX$8, $F1897/$E1897, IF($H$8='Intro &amp; Setup'!$BX$8, $F1897/$H1897, "")))</f>
        <v/>
      </c>
      <c r="K1897" s="97"/>
      <c r="L1897" s="42" t="str">
        <f t="array" ref="L1897">IF($W1897="", "", IFERROR(INDEX('Standard Runs'!$D$11:$D$65, MATCH(1, ('Standard Runs'!$F$11:$F$65&lt;=E1897)*('Standard Runs'!$G$11:$G$65&gt;=E1897), 0)), ""))</f>
        <v/>
      </c>
      <c r="M1897" s="45" t="str">
        <f t="shared" si="320"/>
        <v/>
      </c>
      <c r="N1897" s="97"/>
      <c r="O1897" s="52" t="str">
        <f t="shared" si="321"/>
        <v/>
      </c>
      <c r="P1897" s="53" t="str">
        <f>IF(OR($L1897="", $M1897=""), "", COUNTIFS($L$11:$L$2510, $L1897, $M$11:$M$2510, "&lt;"&amp;$M1897)+1+COUNTIFS($L$11:$L1897, $L1897, $M$11:$M1897, $M1897)-1)</f>
        <v/>
      </c>
      <c r="Q1897" s="97"/>
      <c r="R1897" s="57" t="str">
        <f t="array" ref="R1897">IF(OR($L1897="", $M1897=""), "", MIN(IF($L$11:$L$2510=$L1897, $M$11:$M$2510)))</f>
        <v/>
      </c>
      <c r="S1897" s="18" t="str">
        <f t="array" ref="S1897">IF(OR($L1897="", $M1897=""), "", AVERAGEIF($L$11:$L$2510, $L1897, $M$11:$M$2510))</f>
        <v/>
      </c>
      <c r="T1897" s="21" t="str">
        <f t="array" ref="T1897">IF(OR($L1897="", $M1897=""), "", MAX(IF($L$11:$L$2510=$L1897, $M$11:$M$2510)))</f>
        <v/>
      </c>
      <c r="U1897" s="97"/>
      <c r="W1897" s="26" t="str">
        <f t="shared" si="322"/>
        <v/>
      </c>
      <c r="X1897" s="26" t="str">
        <f t="shared" si="323"/>
        <v/>
      </c>
      <c r="Z1897" s="48" t="str">
        <f>IFERROR(INDEX('Standard Runs'!$E$11:$E$65, MATCH($L1897, 'Standard Runs'!$D$11:$D$65, 0)), "")</f>
        <v/>
      </c>
      <c r="AB1897" s="26" t="str">
        <f t="shared" si="324"/>
        <v/>
      </c>
      <c r="AC1897" s="26" t="str">
        <f t="shared" si="325"/>
        <v/>
      </c>
      <c r="AE1897" s="26" t="str">
        <f t="shared" si="326"/>
        <v/>
      </c>
      <c r="AG1897" s="26" t="str">
        <f>IF($D1897="", "", COUNTIF($D$11:$D$2510, "&gt;"&amp;$D1897)+1+COUNTIF($D$11:$D1897, $D1897)-1)</f>
        <v/>
      </c>
      <c r="AH1897" s="92" t="str">
        <f t="shared" si="327"/>
        <v/>
      </c>
      <c r="AJ1897" s="26" t="str">
        <f t="shared" si="328"/>
        <v/>
      </c>
      <c r="AK1897" s="26" t="str">
        <f t="shared" si="329"/>
        <v/>
      </c>
    </row>
    <row r="1898" spans="1:37" x14ac:dyDescent="0.25">
      <c r="A1898" s="97"/>
      <c r="B1898" s="26" t="str">
        <f t="shared" si="319"/>
        <v/>
      </c>
      <c r="C1898" s="97"/>
      <c r="D1898" s="123"/>
      <c r="E1898" s="124"/>
      <c r="F1898" s="125"/>
      <c r="G1898" s="97"/>
      <c r="H1898" s="24" t="str">
        <f>IF($E1898="", "", IFERROR(ROUND($E1898*INDEX('Intro &amp; Setup'!$BY$8:$BY$9, MATCH($E$8, 'Intro &amp; Setup'!$BX$8:$BX$9, 0)), 2), ""))</f>
        <v/>
      </c>
      <c r="I1898" s="18" t="str">
        <f>IF(OR($E1898="", $F1898=""), "", IF($E$8='Intro &amp; Setup'!$BX$9, $F1898/$E1898, IF($H$8='Intro &amp; Setup'!$BX$9, $F1898/$H1898, "")))</f>
        <v/>
      </c>
      <c r="J1898" s="21" t="str">
        <f>IF(OR($E1898="", $F1898=""), "", IF($E$8='Intro &amp; Setup'!$BX$8, $F1898/$E1898, IF($H$8='Intro &amp; Setup'!$BX$8, $F1898/$H1898, "")))</f>
        <v/>
      </c>
      <c r="K1898" s="97"/>
      <c r="L1898" s="42" t="str">
        <f t="array" ref="L1898">IF($W1898="", "", IFERROR(INDEX('Standard Runs'!$D$11:$D$65, MATCH(1, ('Standard Runs'!$F$11:$F$65&lt;=E1898)*('Standard Runs'!$G$11:$G$65&gt;=E1898), 0)), ""))</f>
        <v/>
      </c>
      <c r="M1898" s="45" t="str">
        <f t="shared" si="320"/>
        <v/>
      </c>
      <c r="N1898" s="97"/>
      <c r="O1898" s="52" t="str">
        <f t="shared" si="321"/>
        <v/>
      </c>
      <c r="P1898" s="53" t="str">
        <f>IF(OR($L1898="", $M1898=""), "", COUNTIFS($L$11:$L$2510, $L1898, $M$11:$M$2510, "&lt;"&amp;$M1898)+1+COUNTIFS($L$11:$L1898, $L1898, $M$11:$M1898, $M1898)-1)</f>
        <v/>
      </c>
      <c r="Q1898" s="97"/>
      <c r="R1898" s="57" t="str">
        <f t="array" ref="R1898">IF(OR($L1898="", $M1898=""), "", MIN(IF($L$11:$L$2510=$L1898, $M$11:$M$2510)))</f>
        <v/>
      </c>
      <c r="S1898" s="18" t="str">
        <f t="array" ref="S1898">IF(OR($L1898="", $M1898=""), "", AVERAGEIF($L$11:$L$2510, $L1898, $M$11:$M$2510))</f>
        <v/>
      </c>
      <c r="T1898" s="21" t="str">
        <f t="array" ref="T1898">IF(OR($L1898="", $M1898=""), "", MAX(IF($L$11:$L$2510=$L1898, $M$11:$M$2510)))</f>
        <v/>
      </c>
      <c r="U1898" s="97"/>
      <c r="W1898" s="26" t="str">
        <f t="shared" si="322"/>
        <v/>
      </c>
      <c r="X1898" s="26" t="str">
        <f t="shared" si="323"/>
        <v/>
      </c>
      <c r="Z1898" s="48" t="str">
        <f>IFERROR(INDEX('Standard Runs'!$E$11:$E$65, MATCH($L1898, 'Standard Runs'!$D$11:$D$65, 0)), "")</f>
        <v/>
      </c>
      <c r="AB1898" s="26" t="str">
        <f t="shared" si="324"/>
        <v/>
      </c>
      <c r="AC1898" s="26" t="str">
        <f t="shared" si="325"/>
        <v/>
      </c>
      <c r="AE1898" s="26" t="str">
        <f t="shared" si="326"/>
        <v/>
      </c>
      <c r="AG1898" s="26" t="str">
        <f>IF($D1898="", "", COUNTIF($D$11:$D$2510, "&gt;"&amp;$D1898)+1+COUNTIF($D$11:$D1898, $D1898)-1)</f>
        <v/>
      </c>
      <c r="AH1898" s="92" t="str">
        <f t="shared" si="327"/>
        <v/>
      </c>
      <c r="AJ1898" s="26" t="str">
        <f t="shared" si="328"/>
        <v/>
      </c>
      <c r="AK1898" s="26" t="str">
        <f t="shared" si="329"/>
        <v/>
      </c>
    </row>
    <row r="1899" spans="1:37" x14ac:dyDescent="0.25">
      <c r="A1899" s="97"/>
      <c r="B1899" s="26" t="str">
        <f t="shared" si="319"/>
        <v/>
      </c>
      <c r="C1899" s="97"/>
      <c r="D1899" s="123"/>
      <c r="E1899" s="124"/>
      <c r="F1899" s="125"/>
      <c r="G1899" s="97"/>
      <c r="H1899" s="24" t="str">
        <f>IF($E1899="", "", IFERROR(ROUND($E1899*INDEX('Intro &amp; Setup'!$BY$8:$BY$9, MATCH($E$8, 'Intro &amp; Setup'!$BX$8:$BX$9, 0)), 2), ""))</f>
        <v/>
      </c>
      <c r="I1899" s="18" t="str">
        <f>IF(OR($E1899="", $F1899=""), "", IF($E$8='Intro &amp; Setup'!$BX$9, $F1899/$E1899, IF($H$8='Intro &amp; Setup'!$BX$9, $F1899/$H1899, "")))</f>
        <v/>
      </c>
      <c r="J1899" s="21" t="str">
        <f>IF(OR($E1899="", $F1899=""), "", IF($E$8='Intro &amp; Setup'!$BX$8, $F1899/$E1899, IF($H$8='Intro &amp; Setup'!$BX$8, $F1899/$H1899, "")))</f>
        <v/>
      </c>
      <c r="K1899" s="97"/>
      <c r="L1899" s="42" t="str">
        <f t="array" ref="L1899">IF($W1899="", "", IFERROR(INDEX('Standard Runs'!$D$11:$D$65, MATCH(1, ('Standard Runs'!$F$11:$F$65&lt;=E1899)*('Standard Runs'!$G$11:$G$65&gt;=E1899), 0)), ""))</f>
        <v/>
      </c>
      <c r="M1899" s="45" t="str">
        <f t="shared" si="320"/>
        <v/>
      </c>
      <c r="N1899" s="97"/>
      <c r="O1899" s="52" t="str">
        <f t="shared" si="321"/>
        <v/>
      </c>
      <c r="P1899" s="53" t="str">
        <f>IF(OR($L1899="", $M1899=""), "", COUNTIFS($L$11:$L$2510, $L1899, $M$11:$M$2510, "&lt;"&amp;$M1899)+1+COUNTIFS($L$11:$L1899, $L1899, $M$11:$M1899, $M1899)-1)</f>
        <v/>
      </c>
      <c r="Q1899" s="97"/>
      <c r="R1899" s="57" t="str">
        <f t="array" ref="R1899">IF(OR($L1899="", $M1899=""), "", MIN(IF($L$11:$L$2510=$L1899, $M$11:$M$2510)))</f>
        <v/>
      </c>
      <c r="S1899" s="18" t="str">
        <f t="array" ref="S1899">IF(OR($L1899="", $M1899=""), "", AVERAGEIF($L$11:$L$2510, $L1899, $M$11:$M$2510))</f>
        <v/>
      </c>
      <c r="T1899" s="21" t="str">
        <f t="array" ref="T1899">IF(OR($L1899="", $M1899=""), "", MAX(IF($L$11:$L$2510=$L1899, $M$11:$M$2510)))</f>
        <v/>
      </c>
      <c r="U1899" s="97"/>
      <c r="W1899" s="26" t="str">
        <f t="shared" si="322"/>
        <v/>
      </c>
      <c r="X1899" s="26" t="str">
        <f t="shared" si="323"/>
        <v/>
      </c>
      <c r="Z1899" s="48" t="str">
        <f>IFERROR(INDEX('Standard Runs'!$E$11:$E$65, MATCH($L1899, 'Standard Runs'!$D$11:$D$65, 0)), "")</f>
        <v/>
      </c>
      <c r="AB1899" s="26" t="str">
        <f t="shared" si="324"/>
        <v/>
      </c>
      <c r="AC1899" s="26" t="str">
        <f t="shared" si="325"/>
        <v/>
      </c>
      <c r="AE1899" s="26" t="str">
        <f t="shared" si="326"/>
        <v/>
      </c>
      <c r="AG1899" s="26" t="str">
        <f>IF($D1899="", "", COUNTIF($D$11:$D$2510, "&gt;"&amp;$D1899)+1+COUNTIF($D$11:$D1899, $D1899)-1)</f>
        <v/>
      </c>
      <c r="AH1899" s="92" t="str">
        <f t="shared" si="327"/>
        <v/>
      </c>
      <c r="AJ1899" s="26" t="str">
        <f t="shared" si="328"/>
        <v/>
      </c>
      <c r="AK1899" s="26" t="str">
        <f t="shared" si="329"/>
        <v/>
      </c>
    </row>
    <row r="1900" spans="1:37" x14ac:dyDescent="0.25">
      <c r="A1900" s="97"/>
      <c r="B1900" s="26" t="str">
        <f t="shared" si="319"/>
        <v/>
      </c>
      <c r="C1900" s="97"/>
      <c r="D1900" s="123"/>
      <c r="E1900" s="124"/>
      <c r="F1900" s="125"/>
      <c r="G1900" s="97"/>
      <c r="H1900" s="24" t="str">
        <f>IF($E1900="", "", IFERROR(ROUND($E1900*INDEX('Intro &amp; Setup'!$BY$8:$BY$9, MATCH($E$8, 'Intro &amp; Setup'!$BX$8:$BX$9, 0)), 2), ""))</f>
        <v/>
      </c>
      <c r="I1900" s="18" t="str">
        <f>IF(OR($E1900="", $F1900=""), "", IF($E$8='Intro &amp; Setup'!$BX$9, $F1900/$E1900, IF($H$8='Intro &amp; Setup'!$BX$9, $F1900/$H1900, "")))</f>
        <v/>
      </c>
      <c r="J1900" s="21" t="str">
        <f>IF(OR($E1900="", $F1900=""), "", IF($E$8='Intro &amp; Setup'!$BX$8, $F1900/$E1900, IF($H$8='Intro &amp; Setup'!$BX$8, $F1900/$H1900, "")))</f>
        <v/>
      </c>
      <c r="K1900" s="97"/>
      <c r="L1900" s="42" t="str">
        <f t="array" ref="L1900">IF($W1900="", "", IFERROR(INDEX('Standard Runs'!$D$11:$D$65, MATCH(1, ('Standard Runs'!$F$11:$F$65&lt;=E1900)*('Standard Runs'!$G$11:$G$65&gt;=E1900), 0)), ""))</f>
        <v/>
      </c>
      <c r="M1900" s="45" t="str">
        <f t="shared" si="320"/>
        <v/>
      </c>
      <c r="N1900" s="97"/>
      <c r="O1900" s="52" t="str">
        <f t="shared" si="321"/>
        <v/>
      </c>
      <c r="P1900" s="53" t="str">
        <f>IF(OR($L1900="", $M1900=""), "", COUNTIFS($L$11:$L$2510, $L1900, $M$11:$M$2510, "&lt;"&amp;$M1900)+1+COUNTIFS($L$11:$L1900, $L1900, $M$11:$M1900, $M1900)-1)</f>
        <v/>
      </c>
      <c r="Q1900" s="97"/>
      <c r="R1900" s="57" t="str">
        <f t="array" ref="R1900">IF(OR($L1900="", $M1900=""), "", MIN(IF($L$11:$L$2510=$L1900, $M$11:$M$2510)))</f>
        <v/>
      </c>
      <c r="S1900" s="18" t="str">
        <f t="array" ref="S1900">IF(OR($L1900="", $M1900=""), "", AVERAGEIF($L$11:$L$2510, $L1900, $M$11:$M$2510))</f>
        <v/>
      </c>
      <c r="T1900" s="21" t="str">
        <f t="array" ref="T1900">IF(OR($L1900="", $M1900=""), "", MAX(IF($L$11:$L$2510=$L1900, $M$11:$M$2510)))</f>
        <v/>
      </c>
      <c r="U1900" s="97"/>
      <c r="W1900" s="26" t="str">
        <f t="shared" si="322"/>
        <v/>
      </c>
      <c r="X1900" s="26" t="str">
        <f t="shared" si="323"/>
        <v/>
      </c>
      <c r="Z1900" s="48" t="str">
        <f>IFERROR(INDEX('Standard Runs'!$E$11:$E$65, MATCH($L1900, 'Standard Runs'!$D$11:$D$65, 0)), "")</f>
        <v/>
      </c>
      <c r="AB1900" s="26" t="str">
        <f t="shared" si="324"/>
        <v/>
      </c>
      <c r="AC1900" s="26" t="str">
        <f t="shared" si="325"/>
        <v/>
      </c>
      <c r="AE1900" s="26" t="str">
        <f t="shared" si="326"/>
        <v/>
      </c>
      <c r="AG1900" s="26" t="str">
        <f>IF($D1900="", "", COUNTIF($D$11:$D$2510, "&gt;"&amp;$D1900)+1+COUNTIF($D$11:$D1900, $D1900)-1)</f>
        <v/>
      </c>
      <c r="AH1900" s="92" t="str">
        <f t="shared" si="327"/>
        <v/>
      </c>
      <c r="AJ1900" s="26" t="str">
        <f t="shared" si="328"/>
        <v/>
      </c>
      <c r="AK1900" s="26" t="str">
        <f t="shared" si="329"/>
        <v/>
      </c>
    </row>
    <row r="1901" spans="1:37" x14ac:dyDescent="0.25">
      <c r="A1901" s="97"/>
      <c r="B1901" s="26" t="str">
        <f t="shared" si="319"/>
        <v/>
      </c>
      <c r="C1901" s="97"/>
      <c r="D1901" s="123"/>
      <c r="E1901" s="124"/>
      <c r="F1901" s="125"/>
      <c r="G1901" s="97"/>
      <c r="H1901" s="24" t="str">
        <f>IF($E1901="", "", IFERROR(ROUND($E1901*INDEX('Intro &amp; Setup'!$BY$8:$BY$9, MATCH($E$8, 'Intro &amp; Setup'!$BX$8:$BX$9, 0)), 2), ""))</f>
        <v/>
      </c>
      <c r="I1901" s="18" t="str">
        <f>IF(OR($E1901="", $F1901=""), "", IF($E$8='Intro &amp; Setup'!$BX$9, $F1901/$E1901, IF($H$8='Intro &amp; Setup'!$BX$9, $F1901/$H1901, "")))</f>
        <v/>
      </c>
      <c r="J1901" s="21" t="str">
        <f>IF(OR($E1901="", $F1901=""), "", IF($E$8='Intro &amp; Setup'!$BX$8, $F1901/$E1901, IF($H$8='Intro &amp; Setup'!$BX$8, $F1901/$H1901, "")))</f>
        <v/>
      </c>
      <c r="K1901" s="97"/>
      <c r="L1901" s="42" t="str">
        <f t="array" ref="L1901">IF($W1901="", "", IFERROR(INDEX('Standard Runs'!$D$11:$D$65, MATCH(1, ('Standard Runs'!$F$11:$F$65&lt;=E1901)*('Standard Runs'!$G$11:$G$65&gt;=E1901), 0)), ""))</f>
        <v/>
      </c>
      <c r="M1901" s="45" t="str">
        <f t="shared" si="320"/>
        <v/>
      </c>
      <c r="N1901" s="97"/>
      <c r="O1901" s="52" t="str">
        <f t="shared" si="321"/>
        <v/>
      </c>
      <c r="P1901" s="53" t="str">
        <f>IF(OR($L1901="", $M1901=""), "", COUNTIFS($L$11:$L$2510, $L1901, $M$11:$M$2510, "&lt;"&amp;$M1901)+1+COUNTIFS($L$11:$L1901, $L1901, $M$11:$M1901, $M1901)-1)</f>
        <v/>
      </c>
      <c r="Q1901" s="97"/>
      <c r="R1901" s="57" t="str">
        <f t="array" ref="R1901">IF(OR($L1901="", $M1901=""), "", MIN(IF($L$11:$L$2510=$L1901, $M$11:$M$2510)))</f>
        <v/>
      </c>
      <c r="S1901" s="18" t="str">
        <f t="array" ref="S1901">IF(OR($L1901="", $M1901=""), "", AVERAGEIF($L$11:$L$2510, $L1901, $M$11:$M$2510))</f>
        <v/>
      </c>
      <c r="T1901" s="21" t="str">
        <f t="array" ref="T1901">IF(OR($L1901="", $M1901=""), "", MAX(IF($L$11:$L$2510=$L1901, $M$11:$M$2510)))</f>
        <v/>
      </c>
      <c r="U1901" s="97"/>
      <c r="W1901" s="26" t="str">
        <f t="shared" si="322"/>
        <v/>
      </c>
      <c r="X1901" s="26" t="str">
        <f t="shared" si="323"/>
        <v/>
      </c>
      <c r="Z1901" s="48" t="str">
        <f>IFERROR(INDEX('Standard Runs'!$E$11:$E$65, MATCH($L1901, 'Standard Runs'!$D$11:$D$65, 0)), "")</f>
        <v/>
      </c>
      <c r="AB1901" s="26" t="str">
        <f t="shared" si="324"/>
        <v/>
      </c>
      <c r="AC1901" s="26" t="str">
        <f t="shared" si="325"/>
        <v/>
      </c>
      <c r="AE1901" s="26" t="str">
        <f t="shared" si="326"/>
        <v/>
      </c>
      <c r="AG1901" s="26" t="str">
        <f>IF($D1901="", "", COUNTIF($D$11:$D$2510, "&gt;"&amp;$D1901)+1+COUNTIF($D$11:$D1901, $D1901)-1)</f>
        <v/>
      </c>
      <c r="AH1901" s="92" t="str">
        <f t="shared" si="327"/>
        <v/>
      </c>
      <c r="AJ1901" s="26" t="str">
        <f t="shared" si="328"/>
        <v/>
      </c>
      <c r="AK1901" s="26" t="str">
        <f t="shared" si="329"/>
        <v/>
      </c>
    </row>
    <row r="1902" spans="1:37" x14ac:dyDescent="0.25">
      <c r="A1902" s="97"/>
      <c r="B1902" s="26" t="str">
        <f t="shared" si="319"/>
        <v/>
      </c>
      <c r="C1902" s="97"/>
      <c r="D1902" s="123"/>
      <c r="E1902" s="124"/>
      <c r="F1902" s="125"/>
      <c r="G1902" s="97"/>
      <c r="H1902" s="24" t="str">
        <f>IF($E1902="", "", IFERROR(ROUND($E1902*INDEX('Intro &amp; Setup'!$BY$8:$BY$9, MATCH($E$8, 'Intro &amp; Setup'!$BX$8:$BX$9, 0)), 2), ""))</f>
        <v/>
      </c>
      <c r="I1902" s="18" t="str">
        <f>IF(OR($E1902="", $F1902=""), "", IF($E$8='Intro &amp; Setup'!$BX$9, $F1902/$E1902, IF($H$8='Intro &amp; Setup'!$BX$9, $F1902/$H1902, "")))</f>
        <v/>
      </c>
      <c r="J1902" s="21" t="str">
        <f>IF(OR($E1902="", $F1902=""), "", IF($E$8='Intro &amp; Setup'!$BX$8, $F1902/$E1902, IF($H$8='Intro &amp; Setup'!$BX$8, $F1902/$H1902, "")))</f>
        <v/>
      </c>
      <c r="K1902" s="97"/>
      <c r="L1902" s="42" t="str">
        <f t="array" ref="L1902">IF($W1902="", "", IFERROR(INDEX('Standard Runs'!$D$11:$D$65, MATCH(1, ('Standard Runs'!$F$11:$F$65&lt;=E1902)*('Standard Runs'!$G$11:$G$65&gt;=E1902), 0)), ""))</f>
        <v/>
      </c>
      <c r="M1902" s="45" t="str">
        <f t="shared" si="320"/>
        <v/>
      </c>
      <c r="N1902" s="97"/>
      <c r="O1902" s="52" t="str">
        <f t="shared" si="321"/>
        <v/>
      </c>
      <c r="P1902" s="53" t="str">
        <f>IF(OR($L1902="", $M1902=""), "", COUNTIFS($L$11:$L$2510, $L1902, $M$11:$M$2510, "&lt;"&amp;$M1902)+1+COUNTIFS($L$11:$L1902, $L1902, $M$11:$M1902, $M1902)-1)</f>
        <v/>
      </c>
      <c r="Q1902" s="97"/>
      <c r="R1902" s="57" t="str">
        <f t="array" ref="R1902">IF(OR($L1902="", $M1902=""), "", MIN(IF($L$11:$L$2510=$L1902, $M$11:$M$2510)))</f>
        <v/>
      </c>
      <c r="S1902" s="18" t="str">
        <f t="array" ref="S1902">IF(OR($L1902="", $M1902=""), "", AVERAGEIF($L$11:$L$2510, $L1902, $M$11:$M$2510))</f>
        <v/>
      </c>
      <c r="T1902" s="21" t="str">
        <f t="array" ref="T1902">IF(OR($L1902="", $M1902=""), "", MAX(IF($L$11:$L$2510=$L1902, $M$11:$M$2510)))</f>
        <v/>
      </c>
      <c r="U1902" s="97"/>
      <c r="W1902" s="26" t="str">
        <f t="shared" si="322"/>
        <v/>
      </c>
      <c r="X1902" s="26" t="str">
        <f t="shared" si="323"/>
        <v/>
      </c>
      <c r="Z1902" s="48" t="str">
        <f>IFERROR(INDEX('Standard Runs'!$E$11:$E$65, MATCH($L1902, 'Standard Runs'!$D$11:$D$65, 0)), "")</f>
        <v/>
      </c>
      <c r="AB1902" s="26" t="str">
        <f t="shared" si="324"/>
        <v/>
      </c>
      <c r="AC1902" s="26" t="str">
        <f t="shared" si="325"/>
        <v/>
      </c>
      <c r="AE1902" s="26" t="str">
        <f t="shared" si="326"/>
        <v/>
      </c>
      <c r="AG1902" s="26" t="str">
        <f>IF($D1902="", "", COUNTIF($D$11:$D$2510, "&gt;"&amp;$D1902)+1+COUNTIF($D$11:$D1902, $D1902)-1)</f>
        <v/>
      </c>
      <c r="AH1902" s="92" t="str">
        <f t="shared" si="327"/>
        <v/>
      </c>
      <c r="AJ1902" s="26" t="str">
        <f t="shared" si="328"/>
        <v/>
      </c>
      <c r="AK1902" s="26" t="str">
        <f t="shared" si="329"/>
        <v/>
      </c>
    </row>
    <row r="1903" spans="1:37" x14ac:dyDescent="0.25">
      <c r="A1903" s="97"/>
      <c r="B1903" s="26" t="str">
        <f t="shared" si="319"/>
        <v/>
      </c>
      <c r="C1903" s="97"/>
      <c r="D1903" s="123"/>
      <c r="E1903" s="124"/>
      <c r="F1903" s="125"/>
      <c r="G1903" s="97"/>
      <c r="H1903" s="24" t="str">
        <f>IF($E1903="", "", IFERROR(ROUND($E1903*INDEX('Intro &amp; Setup'!$BY$8:$BY$9, MATCH($E$8, 'Intro &amp; Setup'!$BX$8:$BX$9, 0)), 2), ""))</f>
        <v/>
      </c>
      <c r="I1903" s="18" t="str">
        <f>IF(OR($E1903="", $F1903=""), "", IF($E$8='Intro &amp; Setup'!$BX$9, $F1903/$E1903, IF($H$8='Intro &amp; Setup'!$BX$9, $F1903/$H1903, "")))</f>
        <v/>
      </c>
      <c r="J1903" s="21" t="str">
        <f>IF(OR($E1903="", $F1903=""), "", IF($E$8='Intro &amp; Setup'!$BX$8, $F1903/$E1903, IF($H$8='Intro &amp; Setup'!$BX$8, $F1903/$H1903, "")))</f>
        <v/>
      </c>
      <c r="K1903" s="97"/>
      <c r="L1903" s="42" t="str">
        <f t="array" ref="L1903">IF($W1903="", "", IFERROR(INDEX('Standard Runs'!$D$11:$D$65, MATCH(1, ('Standard Runs'!$F$11:$F$65&lt;=E1903)*('Standard Runs'!$G$11:$G$65&gt;=E1903), 0)), ""))</f>
        <v/>
      </c>
      <c r="M1903" s="45" t="str">
        <f t="shared" si="320"/>
        <v/>
      </c>
      <c r="N1903" s="97"/>
      <c r="O1903" s="52" t="str">
        <f t="shared" si="321"/>
        <v/>
      </c>
      <c r="P1903" s="53" t="str">
        <f>IF(OR($L1903="", $M1903=""), "", COUNTIFS($L$11:$L$2510, $L1903, $M$11:$M$2510, "&lt;"&amp;$M1903)+1+COUNTIFS($L$11:$L1903, $L1903, $M$11:$M1903, $M1903)-1)</f>
        <v/>
      </c>
      <c r="Q1903" s="97"/>
      <c r="R1903" s="57" t="str">
        <f t="array" ref="R1903">IF(OR($L1903="", $M1903=""), "", MIN(IF($L$11:$L$2510=$L1903, $M$11:$M$2510)))</f>
        <v/>
      </c>
      <c r="S1903" s="18" t="str">
        <f t="array" ref="S1903">IF(OR($L1903="", $M1903=""), "", AVERAGEIF($L$11:$L$2510, $L1903, $M$11:$M$2510))</f>
        <v/>
      </c>
      <c r="T1903" s="21" t="str">
        <f t="array" ref="T1903">IF(OR($L1903="", $M1903=""), "", MAX(IF($L$11:$L$2510=$L1903, $M$11:$M$2510)))</f>
        <v/>
      </c>
      <c r="U1903" s="97"/>
      <c r="W1903" s="26" t="str">
        <f t="shared" si="322"/>
        <v/>
      </c>
      <c r="X1903" s="26" t="str">
        <f t="shared" si="323"/>
        <v/>
      </c>
      <c r="Z1903" s="48" t="str">
        <f>IFERROR(INDEX('Standard Runs'!$E$11:$E$65, MATCH($L1903, 'Standard Runs'!$D$11:$D$65, 0)), "")</f>
        <v/>
      </c>
      <c r="AB1903" s="26" t="str">
        <f t="shared" si="324"/>
        <v/>
      </c>
      <c r="AC1903" s="26" t="str">
        <f t="shared" si="325"/>
        <v/>
      </c>
      <c r="AE1903" s="26" t="str">
        <f t="shared" si="326"/>
        <v/>
      </c>
      <c r="AG1903" s="26" t="str">
        <f>IF($D1903="", "", COUNTIF($D$11:$D$2510, "&gt;"&amp;$D1903)+1+COUNTIF($D$11:$D1903, $D1903)-1)</f>
        <v/>
      </c>
      <c r="AH1903" s="92" t="str">
        <f t="shared" si="327"/>
        <v/>
      </c>
      <c r="AJ1903" s="26" t="str">
        <f t="shared" si="328"/>
        <v/>
      </c>
      <c r="AK1903" s="26" t="str">
        <f t="shared" si="329"/>
        <v/>
      </c>
    </row>
    <row r="1904" spans="1:37" x14ac:dyDescent="0.25">
      <c r="A1904" s="97"/>
      <c r="B1904" s="26" t="str">
        <f t="shared" si="319"/>
        <v/>
      </c>
      <c r="C1904" s="97"/>
      <c r="D1904" s="123"/>
      <c r="E1904" s="124"/>
      <c r="F1904" s="125"/>
      <c r="G1904" s="97"/>
      <c r="H1904" s="24" t="str">
        <f>IF($E1904="", "", IFERROR(ROUND($E1904*INDEX('Intro &amp; Setup'!$BY$8:$BY$9, MATCH($E$8, 'Intro &amp; Setup'!$BX$8:$BX$9, 0)), 2), ""))</f>
        <v/>
      </c>
      <c r="I1904" s="18" t="str">
        <f>IF(OR($E1904="", $F1904=""), "", IF($E$8='Intro &amp; Setup'!$BX$9, $F1904/$E1904, IF($H$8='Intro &amp; Setup'!$BX$9, $F1904/$H1904, "")))</f>
        <v/>
      </c>
      <c r="J1904" s="21" t="str">
        <f>IF(OR($E1904="", $F1904=""), "", IF($E$8='Intro &amp; Setup'!$BX$8, $F1904/$E1904, IF($H$8='Intro &amp; Setup'!$BX$8, $F1904/$H1904, "")))</f>
        <v/>
      </c>
      <c r="K1904" s="97"/>
      <c r="L1904" s="42" t="str">
        <f t="array" ref="L1904">IF($W1904="", "", IFERROR(INDEX('Standard Runs'!$D$11:$D$65, MATCH(1, ('Standard Runs'!$F$11:$F$65&lt;=E1904)*('Standard Runs'!$G$11:$G$65&gt;=E1904), 0)), ""))</f>
        <v/>
      </c>
      <c r="M1904" s="45" t="str">
        <f t="shared" si="320"/>
        <v/>
      </c>
      <c r="N1904" s="97"/>
      <c r="O1904" s="52" t="str">
        <f t="shared" si="321"/>
        <v/>
      </c>
      <c r="P1904" s="53" t="str">
        <f>IF(OR($L1904="", $M1904=""), "", COUNTIFS($L$11:$L$2510, $L1904, $M$11:$M$2510, "&lt;"&amp;$M1904)+1+COUNTIFS($L$11:$L1904, $L1904, $M$11:$M1904, $M1904)-1)</f>
        <v/>
      </c>
      <c r="Q1904" s="97"/>
      <c r="R1904" s="57" t="str">
        <f t="array" ref="R1904">IF(OR($L1904="", $M1904=""), "", MIN(IF($L$11:$L$2510=$L1904, $M$11:$M$2510)))</f>
        <v/>
      </c>
      <c r="S1904" s="18" t="str">
        <f t="array" ref="S1904">IF(OR($L1904="", $M1904=""), "", AVERAGEIF($L$11:$L$2510, $L1904, $M$11:$M$2510))</f>
        <v/>
      </c>
      <c r="T1904" s="21" t="str">
        <f t="array" ref="T1904">IF(OR($L1904="", $M1904=""), "", MAX(IF($L$11:$L$2510=$L1904, $M$11:$M$2510)))</f>
        <v/>
      </c>
      <c r="U1904" s="97"/>
      <c r="W1904" s="26" t="str">
        <f t="shared" si="322"/>
        <v/>
      </c>
      <c r="X1904" s="26" t="str">
        <f t="shared" si="323"/>
        <v/>
      </c>
      <c r="Z1904" s="48" t="str">
        <f>IFERROR(INDEX('Standard Runs'!$E$11:$E$65, MATCH($L1904, 'Standard Runs'!$D$11:$D$65, 0)), "")</f>
        <v/>
      </c>
      <c r="AB1904" s="26" t="str">
        <f t="shared" si="324"/>
        <v/>
      </c>
      <c r="AC1904" s="26" t="str">
        <f t="shared" si="325"/>
        <v/>
      </c>
      <c r="AE1904" s="26" t="str">
        <f t="shared" si="326"/>
        <v/>
      </c>
      <c r="AG1904" s="26" t="str">
        <f>IF($D1904="", "", COUNTIF($D$11:$D$2510, "&gt;"&amp;$D1904)+1+COUNTIF($D$11:$D1904, $D1904)-1)</f>
        <v/>
      </c>
      <c r="AH1904" s="92" t="str">
        <f t="shared" si="327"/>
        <v/>
      </c>
      <c r="AJ1904" s="26" t="str">
        <f t="shared" si="328"/>
        <v/>
      </c>
      <c r="AK1904" s="26" t="str">
        <f t="shared" si="329"/>
        <v/>
      </c>
    </row>
    <row r="1905" spans="1:37" x14ac:dyDescent="0.25">
      <c r="A1905" s="97"/>
      <c r="B1905" s="26" t="str">
        <f t="shared" si="319"/>
        <v/>
      </c>
      <c r="C1905" s="97"/>
      <c r="D1905" s="123"/>
      <c r="E1905" s="124"/>
      <c r="F1905" s="125"/>
      <c r="G1905" s="97"/>
      <c r="H1905" s="24" t="str">
        <f>IF($E1905="", "", IFERROR(ROUND($E1905*INDEX('Intro &amp; Setup'!$BY$8:$BY$9, MATCH($E$8, 'Intro &amp; Setup'!$BX$8:$BX$9, 0)), 2), ""))</f>
        <v/>
      </c>
      <c r="I1905" s="18" t="str">
        <f>IF(OR($E1905="", $F1905=""), "", IF($E$8='Intro &amp; Setup'!$BX$9, $F1905/$E1905, IF($H$8='Intro &amp; Setup'!$BX$9, $F1905/$H1905, "")))</f>
        <v/>
      </c>
      <c r="J1905" s="21" t="str">
        <f>IF(OR($E1905="", $F1905=""), "", IF($E$8='Intro &amp; Setup'!$BX$8, $F1905/$E1905, IF($H$8='Intro &amp; Setup'!$BX$8, $F1905/$H1905, "")))</f>
        <v/>
      </c>
      <c r="K1905" s="97"/>
      <c r="L1905" s="42" t="str">
        <f t="array" ref="L1905">IF($W1905="", "", IFERROR(INDEX('Standard Runs'!$D$11:$D$65, MATCH(1, ('Standard Runs'!$F$11:$F$65&lt;=E1905)*('Standard Runs'!$G$11:$G$65&gt;=E1905), 0)), ""))</f>
        <v/>
      </c>
      <c r="M1905" s="45" t="str">
        <f t="shared" si="320"/>
        <v/>
      </c>
      <c r="N1905" s="97"/>
      <c r="O1905" s="52" t="str">
        <f t="shared" si="321"/>
        <v/>
      </c>
      <c r="P1905" s="53" t="str">
        <f>IF(OR($L1905="", $M1905=""), "", COUNTIFS($L$11:$L$2510, $L1905, $M$11:$M$2510, "&lt;"&amp;$M1905)+1+COUNTIFS($L$11:$L1905, $L1905, $M$11:$M1905, $M1905)-1)</f>
        <v/>
      </c>
      <c r="Q1905" s="97"/>
      <c r="R1905" s="57" t="str">
        <f t="array" ref="R1905">IF(OR($L1905="", $M1905=""), "", MIN(IF($L$11:$L$2510=$L1905, $M$11:$M$2510)))</f>
        <v/>
      </c>
      <c r="S1905" s="18" t="str">
        <f t="array" ref="S1905">IF(OR($L1905="", $M1905=""), "", AVERAGEIF($L$11:$L$2510, $L1905, $M$11:$M$2510))</f>
        <v/>
      </c>
      <c r="T1905" s="21" t="str">
        <f t="array" ref="T1905">IF(OR($L1905="", $M1905=""), "", MAX(IF($L$11:$L$2510=$L1905, $M$11:$M$2510)))</f>
        <v/>
      </c>
      <c r="U1905" s="97"/>
      <c r="W1905" s="26" t="str">
        <f t="shared" si="322"/>
        <v/>
      </c>
      <c r="X1905" s="26" t="str">
        <f t="shared" si="323"/>
        <v/>
      </c>
      <c r="Z1905" s="48" t="str">
        <f>IFERROR(INDEX('Standard Runs'!$E$11:$E$65, MATCH($L1905, 'Standard Runs'!$D$11:$D$65, 0)), "")</f>
        <v/>
      </c>
      <c r="AB1905" s="26" t="str">
        <f t="shared" si="324"/>
        <v/>
      </c>
      <c r="AC1905" s="26" t="str">
        <f t="shared" si="325"/>
        <v/>
      </c>
      <c r="AE1905" s="26" t="str">
        <f t="shared" si="326"/>
        <v/>
      </c>
      <c r="AG1905" s="26" t="str">
        <f>IF($D1905="", "", COUNTIF($D$11:$D$2510, "&gt;"&amp;$D1905)+1+COUNTIF($D$11:$D1905, $D1905)-1)</f>
        <v/>
      </c>
      <c r="AH1905" s="92" t="str">
        <f t="shared" si="327"/>
        <v/>
      </c>
      <c r="AJ1905" s="26" t="str">
        <f t="shared" si="328"/>
        <v/>
      </c>
      <c r="AK1905" s="26" t="str">
        <f t="shared" si="329"/>
        <v/>
      </c>
    </row>
    <row r="1906" spans="1:37" x14ac:dyDescent="0.25">
      <c r="A1906" s="97"/>
      <c r="B1906" s="26" t="str">
        <f t="shared" si="319"/>
        <v/>
      </c>
      <c r="C1906" s="97"/>
      <c r="D1906" s="123"/>
      <c r="E1906" s="124"/>
      <c r="F1906" s="125"/>
      <c r="G1906" s="97"/>
      <c r="H1906" s="24" t="str">
        <f>IF($E1906="", "", IFERROR(ROUND($E1906*INDEX('Intro &amp; Setup'!$BY$8:$BY$9, MATCH($E$8, 'Intro &amp; Setup'!$BX$8:$BX$9, 0)), 2), ""))</f>
        <v/>
      </c>
      <c r="I1906" s="18" t="str">
        <f>IF(OR($E1906="", $F1906=""), "", IF($E$8='Intro &amp; Setup'!$BX$9, $F1906/$E1906, IF($H$8='Intro &amp; Setup'!$BX$9, $F1906/$H1906, "")))</f>
        <v/>
      </c>
      <c r="J1906" s="21" t="str">
        <f>IF(OR($E1906="", $F1906=""), "", IF($E$8='Intro &amp; Setup'!$BX$8, $F1906/$E1906, IF($H$8='Intro &amp; Setup'!$BX$8, $F1906/$H1906, "")))</f>
        <v/>
      </c>
      <c r="K1906" s="97"/>
      <c r="L1906" s="42" t="str">
        <f t="array" ref="L1906">IF($W1906="", "", IFERROR(INDEX('Standard Runs'!$D$11:$D$65, MATCH(1, ('Standard Runs'!$F$11:$F$65&lt;=E1906)*('Standard Runs'!$G$11:$G$65&gt;=E1906), 0)), ""))</f>
        <v/>
      </c>
      <c r="M1906" s="45" t="str">
        <f t="shared" si="320"/>
        <v/>
      </c>
      <c r="N1906" s="97"/>
      <c r="O1906" s="52" t="str">
        <f t="shared" si="321"/>
        <v/>
      </c>
      <c r="P1906" s="53" t="str">
        <f>IF(OR($L1906="", $M1906=""), "", COUNTIFS($L$11:$L$2510, $L1906, $M$11:$M$2510, "&lt;"&amp;$M1906)+1+COUNTIFS($L$11:$L1906, $L1906, $M$11:$M1906, $M1906)-1)</f>
        <v/>
      </c>
      <c r="Q1906" s="97"/>
      <c r="R1906" s="57" t="str">
        <f t="array" ref="R1906">IF(OR($L1906="", $M1906=""), "", MIN(IF($L$11:$L$2510=$L1906, $M$11:$M$2510)))</f>
        <v/>
      </c>
      <c r="S1906" s="18" t="str">
        <f t="array" ref="S1906">IF(OR($L1906="", $M1906=""), "", AVERAGEIF($L$11:$L$2510, $L1906, $M$11:$M$2510))</f>
        <v/>
      </c>
      <c r="T1906" s="21" t="str">
        <f t="array" ref="T1906">IF(OR($L1906="", $M1906=""), "", MAX(IF($L$11:$L$2510=$L1906, $M$11:$M$2510)))</f>
        <v/>
      </c>
      <c r="U1906" s="97"/>
      <c r="W1906" s="26" t="str">
        <f t="shared" si="322"/>
        <v/>
      </c>
      <c r="X1906" s="26" t="str">
        <f t="shared" si="323"/>
        <v/>
      </c>
      <c r="Z1906" s="48" t="str">
        <f>IFERROR(INDEX('Standard Runs'!$E$11:$E$65, MATCH($L1906, 'Standard Runs'!$D$11:$D$65, 0)), "")</f>
        <v/>
      </c>
      <c r="AB1906" s="26" t="str">
        <f t="shared" si="324"/>
        <v/>
      </c>
      <c r="AC1906" s="26" t="str">
        <f t="shared" si="325"/>
        <v/>
      </c>
      <c r="AE1906" s="26" t="str">
        <f t="shared" si="326"/>
        <v/>
      </c>
      <c r="AG1906" s="26" t="str">
        <f>IF($D1906="", "", COUNTIF($D$11:$D$2510, "&gt;"&amp;$D1906)+1+COUNTIF($D$11:$D1906, $D1906)-1)</f>
        <v/>
      </c>
      <c r="AH1906" s="92" t="str">
        <f t="shared" si="327"/>
        <v/>
      </c>
      <c r="AJ1906" s="26" t="str">
        <f t="shared" si="328"/>
        <v/>
      </c>
      <c r="AK1906" s="26" t="str">
        <f t="shared" si="329"/>
        <v/>
      </c>
    </row>
    <row r="1907" spans="1:37" x14ac:dyDescent="0.25">
      <c r="A1907" s="97"/>
      <c r="B1907" s="26" t="str">
        <f t="shared" si="319"/>
        <v/>
      </c>
      <c r="C1907" s="97"/>
      <c r="D1907" s="123"/>
      <c r="E1907" s="124"/>
      <c r="F1907" s="125"/>
      <c r="G1907" s="97"/>
      <c r="H1907" s="24" t="str">
        <f>IF($E1907="", "", IFERROR(ROUND($E1907*INDEX('Intro &amp; Setup'!$BY$8:$BY$9, MATCH($E$8, 'Intro &amp; Setup'!$BX$8:$BX$9, 0)), 2), ""))</f>
        <v/>
      </c>
      <c r="I1907" s="18" t="str">
        <f>IF(OR($E1907="", $F1907=""), "", IF($E$8='Intro &amp; Setup'!$BX$9, $F1907/$E1907, IF($H$8='Intro &amp; Setup'!$BX$9, $F1907/$H1907, "")))</f>
        <v/>
      </c>
      <c r="J1907" s="21" t="str">
        <f>IF(OR($E1907="", $F1907=""), "", IF($E$8='Intro &amp; Setup'!$BX$8, $F1907/$E1907, IF($H$8='Intro &amp; Setup'!$BX$8, $F1907/$H1907, "")))</f>
        <v/>
      </c>
      <c r="K1907" s="97"/>
      <c r="L1907" s="42" t="str">
        <f t="array" ref="L1907">IF($W1907="", "", IFERROR(INDEX('Standard Runs'!$D$11:$D$65, MATCH(1, ('Standard Runs'!$F$11:$F$65&lt;=E1907)*('Standard Runs'!$G$11:$G$65&gt;=E1907), 0)), ""))</f>
        <v/>
      </c>
      <c r="M1907" s="45" t="str">
        <f t="shared" si="320"/>
        <v/>
      </c>
      <c r="N1907" s="97"/>
      <c r="O1907" s="52" t="str">
        <f t="shared" si="321"/>
        <v/>
      </c>
      <c r="P1907" s="53" t="str">
        <f>IF(OR($L1907="", $M1907=""), "", COUNTIFS($L$11:$L$2510, $L1907, $M$11:$M$2510, "&lt;"&amp;$M1907)+1+COUNTIFS($L$11:$L1907, $L1907, $M$11:$M1907, $M1907)-1)</f>
        <v/>
      </c>
      <c r="Q1907" s="97"/>
      <c r="R1907" s="57" t="str">
        <f t="array" ref="R1907">IF(OR($L1907="", $M1907=""), "", MIN(IF($L$11:$L$2510=$L1907, $M$11:$M$2510)))</f>
        <v/>
      </c>
      <c r="S1907" s="18" t="str">
        <f t="array" ref="S1907">IF(OR($L1907="", $M1907=""), "", AVERAGEIF($L$11:$L$2510, $L1907, $M$11:$M$2510))</f>
        <v/>
      </c>
      <c r="T1907" s="21" t="str">
        <f t="array" ref="T1907">IF(OR($L1907="", $M1907=""), "", MAX(IF($L$11:$L$2510=$L1907, $M$11:$M$2510)))</f>
        <v/>
      </c>
      <c r="U1907" s="97"/>
      <c r="W1907" s="26" t="str">
        <f t="shared" si="322"/>
        <v/>
      </c>
      <c r="X1907" s="26" t="str">
        <f t="shared" si="323"/>
        <v/>
      </c>
      <c r="Z1907" s="48" t="str">
        <f>IFERROR(INDEX('Standard Runs'!$E$11:$E$65, MATCH($L1907, 'Standard Runs'!$D$11:$D$65, 0)), "")</f>
        <v/>
      </c>
      <c r="AB1907" s="26" t="str">
        <f t="shared" si="324"/>
        <v/>
      </c>
      <c r="AC1907" s="26" t="str">
        <f t="shared" si="325"/>
        <v/>
      </c>
      <c r="AE1907" s="26" t="str">
        <f t="shared" si="326"/>
        <v/>
      </c>
      <c r="AG1907" s="26" t="str">
        <f>IF($D1907="", "", COUNTIF($D$11:$D$2510, "&gt;"&amp;$D1907)+1+COUNTIF($D$11:$D1907, $D1907)-1)</f>
        <v/>
      </c>
      <c r="AH1907" s="92" t="str">
        <f t="shared" si="327"/>
        <v/>
      </c>
      <c r="AJ1907" s="26" t="str">
        <f t="shared" si="328"/>
        <v/>
      </c>
      <c r="AK1907" s="26" t="str">
        <f t="shared" si="329"/>
        <v/>
      </c>
    </row>
    <row r="1908" spans="1:37" x14ac:dyDescent="0.25">
      <c r="A1908" s="97"/>
      <c r="B1908" s="26" t="str">
        <f t="shared" si="319"/>
        <v/>
      </c>
      <c r="C1908" s="97"/>
      <c r="D1908" s="123"/>
      <c r="E1908" s="124"/>
      <c r="F1908" s="125"/>
      <c r="G1908" s="97"/>
      <c r="H1908" s="24" t="str">
        <f>IF($E1908="", "", IFERROR(ROUND($E1908*INDEX('Intro &amp; Setup'!$BY$8:$BY$9, MATCH($E$8, 'Intro &amp; Setup'!$BX$8:$BX$9, 0)), 2), ""))</f>
        <v/>
      </c>
      <c r="I1908" s="18" t="str">
        <f>IF(OR($E1908="", $F1908=""), "", IF($E$8='Intro &amp; Setup'!$BX$9, $F1908/$E1908, IF($H$8='Intro &amp; Setup'!$BX$9, $F1908/$H1908, "")))</f>
        <v/>
      </c>
      <c r="J1908" s="21" t="str">
        <f>IF(OR($E1908="", $F1908=""), "", IF($E$8='Intro &amp; Setup'!$BX$8, $F1908/$E1908, IF($H$8='Intro &amp; Setup'!$BX$8, $F1908/$H1908, "")))</f>
        <v/>
      </c>
      <c r="K1908" s="97"/>
      <c r="L1908" s="42" t="str">
        <f t="array" ref="L1908">IF($W1908="", "", IFERROR(INDEX('Standard Runs'!$D$11:$D$65, MATCH(1, ('Standard Runs'!$F$11:$F$65&lt;=E1908)*('Standard Runs'!$G$11:$G$65&gt;=E1908), 0)), ""))</f>
        <v/>
      </c>
      <c r="M1908" s="45" t="str">
        <f t="shared" si="320"/>
        <v/>
      </c>
      <c r="N1908" s="97"/>
      <c r="O1908" s="52" t="str">
        <f t="shared" si="321"/>
        <v/>
      </c>
      <c r="P1908" s="53" t="str">
        <f>IF(OR($L1908="", $M1908=""), "", COUNTIFS($L$11:$L$2510, $L1908, $M$11:$M$2510, "&lt;"&amp;$M1908)+1+COUNTIFS($L$11:$L1908, $L1908, $M$11:$M1908, $M1908)-1)</f>
        <v/>
      </c>
      <c r="Q1908" s="97"/>
      <c r="R1908" s="57" t="str">
        <f t="array" ref="R1908">IF(OR($L1908="", $M1908=""), "", MIN(IF($L$11:$L$2510=$L1908, $M$11:$M$2510)))</f>
        <v/>
      </c>
      <c r="S1908" s="18" t="str">
        <f t="array" ref="S1908">IF(OR($L1908="", $M1908=""), "", AVERAGEIF($L$11:$L$2510, $L1908, $M$11:$M$2510))</f>
        <v/>
      </c>
      <c r="T1908" s="21" t="str">
        <f t="array" ref="T1908">IF(OR($L1908="", $M1908=""), "", MAX(IF($L$11:$L$2510=$L1908, $M$11:$M$2510)))</f>
        <v/>
      </c>
      <c r="U1908" s="97"/>
      <c r="W1908" s="26" t="str">
        <f t="shared" si="322"/>
        <v/>
      </c>
      <c r="X1908" s="26" t="str">
        <f t="shared" si="323"/>
        <v/>
      </c>
      <c r="Z1908" s="48" t="str">
        <f>IFERROR(INDEX('Standard Runs'!$E$11:$E$65, MATCH($L1908, 'Standard Runs'!$D$11:$D$65, 0)), "")</f>
        <v/>
      </c>
      <c r="AB1908" s="26" t="str">
        <f t="shared" si="324"/>
        <v/>
      </c>
      <c r="AC1908" s="26" t="str">
        <f t="shared" si="325"/>
        <v/>
      </c>
      <c r="AE1908" s="26" t="str">
        <f t="shared" si="326"/>
        <v/>
      </c>
      <c r="AG1908" s="26" t="str">
        <f>IF($D1908="", "", COUNTIF($D$11:$D$2510, "&gt;"&amp;$D1908)+1+COUNTIF($D$11:$D1908, $D1908)-1)</f>
        <v/>
      </c>
      <c r="AH1908" s="92" t="str">
        <f t="shared" si="327"/>
        <v/>
      </c>
      <c r="AJ1908" s="26" t="str">
        <f t="shared" si="328"/>
        <v/>
      </c>
      <c r="AK1908" s="26" t="str">
        <f t="shared" si="329"/>
        <v/>
      </c>
    </row>
    <row r="1909" spans="1:37" x14ac:dyDescent="0.25">
      <c r="A1909" s="97"/>
      <c r="B1909" s="26" t="str">
        <f t="shared" si="319"/>
        <v/>
      </c>
      <c r="C1909" s="97"/>
      <c r="D1909" s="123"/>
      <c r="E1909" s="124"/>
      <c r="F1909" s="125"/>
      <c r="G1909" s="97"/>
      <c r="H1909" s="24" t="str">
        <f>IF($E1909="", "", IFERROR(ROUND($E1909*INDEX('Intro &amp; Setup'!$BY$8:$BY$9, MATCH($E$8, 'Intro &amp; Setup'!$BX$8:$BX$9, 0)), 2), ""))</f>
        <v/>
      </c>
      <c r="I1909" s="18" t="str">
        <f>IF(OR($E1909="", $F1909=""), "", IF($E$8='Intro &amp; Setup'!$BX$9, $F1909/$E1909, IF($H$8='Intro &amp; Setup'!$BX$9, $F1909/$H1909, "")))</f>
        <v/>
      </c>
      <c r="J1909" s="21" t="str">
        <f>IF(OR($E1909="", $F1909=""), "", IF($E$8='Intro &amp; Setup'!$BX$8, $F1909/$E1909, IF($H$8='Intro &amp; Setup'!$BX$8, $F1909/$H1909, "")))</f>
        <v/>
      </c>
      <c r="K1909" s="97"/>
      <c r="L1909" s="42" t="str">
        <f t="array" ref="L1909">IF($W1909="", "", IFERROR(INDEX('Standard Runs'!$D$11:$D$65, MATCH(1, ('Standard Runs'!$F$11:$F$65&lt;=E1909)*('Standard Runs'!$G$11:$G$65&gt;=E1909), 0)), ""))</f>
        <v/>
      </c>
      <c r="M1909" s="45" t="str">
        <f t="shared" si="320"/>
        <v/>
      </c>
      <c r="N1909" s="97"/>
      <c r="O1909" s="52" t="str">
        <f t="shared" si="321"/>
        <v/>
      </c>
      <c r="P1909" s="53" t="str">
        <f>IF(OR($L1909="", $M1909=""), "", COUNTIFS($L$11:$L$2510, $L1909, $M$11:$M$2510, "&lt;"&amp;$M1909)+1+COUNTIFS($L$11:$L1909, $L1909, $M$11:$M1909, $M1909)-1)</f>
        <v/>
      </c>
      <c r="Q1909" s="97"/>
      <c r="R1909" s="57" t="str">
        <f t="array" ref="R1909">IF(OR($L1909="", $M1909=""), "", MIN(IF($L$11:$L$2510=$L1909, $M$11:$M$2510)))</f>
        <v/>
      </c>
      <c r="S1909" s="18" t="str">
        <f t="array" ref="S1909">IF(OR($L1909="", $M1909=""), "", AVERAGEIF($L$11:$L$2510, $L1909, $M$11:$M$2510))</f>
        <v/>
      </c>
      <c r="T1909" s="21" t="str">
        <f t="array" ref="T1909">IF(OR($L1909="", $M1909=""), "", MAX(IF($L$11:$L$2510=$L1909, $M$11:$M$2510)))</f>
        <v/>
      </c>
      <c r="U1909" s="97"/>
      <c r="W1909" s="26" t="str">
        <f t="shared" si="322"/>
        <v/>
      </c>
      <c r="X1909" s="26" t="str">
        <f t="shared" si="323"/>
        <v/>
      </c>
      <c r="Z1909" s="48" t="str">
        <f>IFERROR(INDEX('Standard Runs'!$E$11:$E$65, MATCH($L1909, 'Standard Runs'!$D$11:$D$65, 0)), "")</f>
        <v/>
      </c>
      <c r="AB1909" s="26" t="str">
        <f t="shared" si="324"/>
        <v/>
      </c>
      <c r="AC1909" s="26" t="str">
        <f t="shared" si="325"/>
        <v/>
      </c>
      <c r="AE1909" s="26" t="str">
        <f t="shared" si="326"/>
        <v/>
      </c>
      <c r="AG1909" s="26" t="str">
        <f>IF($D1909="", "", COUNTIF($D$11:$D$2510, "&gt;"&amp;$D1909)+1+COUNTIF($D$11:$D1909, $D1909)-1)</f>
        <v/>
      </c>
      <c r="AH1909" s="92" t="str">
        <f t="shared" si="327"/>
        <v/>
      </c>
      <c r="AJ1909" s="26" t="str">
        <f t="shared" si="328"/>
        <v/>
      </c>
      <c r="AK1909" s="26" t="str">
        <f t="shared" si="329"/>
        <v/>
      </c>
    </row>
    <row r="1910" spans="1:37" x14ac:dyDescent="0.25">
      <c r="A1910" s="97"/>
      <c r="B1910" s="26" t="str">
        <f t="shared" si="319"/>
        <v/>
      </c>
      <c r="C1910" s="97"/>
      <c r="D1910" s="123"/>
      <c r="E1910" s="124"/>
      <c r="F1910" s="125"/>
      <c r="G1910" s="97"/>
      <c r="H1910" s="24" t="str">
        <f>IF($E1910="", "", IFERROR(ROUND($E1910*INDEX('Intro &amp; Setup'!$BY$8:$BY$9, MATCH($E$8, 'Intro &amp; Setup'!$BX$8:$BX$9, 0)), 2), ""))</f>
        <v/>
      </c>
      <c r="I1910" s="18" t="str">
        <f>IF(OR($E1910="", $F1910=""), "", IF($E$8='Intro &amp; Setup'!$BX$9, $F1910/$E1910, IF($H$8='Intro &amp; Setup'!$BX$9, $F1910/$H1910, "")))</f>
        <v/>
      </c>
      <c r="J1910" s="21" t="str">
        <f>IF(OR($E1910="", $F1910=""), "", IF($E$8='Intro &amp; Setup'!$BX$8, $F1910/$E1910, IF($H$8='Intro &amp; Setup'!$BX$8, $F1910/$H1910, "")))</f>
        <v/>
      </c>
      <c r="K1910" s="97"/>
      <c r="L1910" s="42" t="str">
        <f t="array" ref="L1910">IF($W1910="", "", IFERROR(INDEX('Standard Runs'!$D$11:$D$65, MATCH(1, ('Standard Runs'!$F$11:$F$65&lt;=E1910)*('Standard Runs'!$G$11:$G$65&gt;=E1910), 0)), ""))</f>
        <v/>
      </c>
      <c r="M1910" s="45" t="str">
        <f t="shared" si="320"/>
        <v/>
      </c>
      <c r="N1910" s="97"/>
      <c r="O1910" s="52" t="str">
        <f t="shared" si="321"/>
        <v/>
      </c>
      <c r="P1910" s="53" t="str">
        <f>IF(OR($L1910="", $M1910=""), "", COUNTIFS($L$11:$L$2510, $L1910, $M$11:$M$2510, "&lt;"&amp;$M1910)+1+COUNTIFS($L$11:$L1910, $L1910, $M$11:$M1910, $M1910)-1)</f>
        <v/>
      </c>
      <c r="Q1910" s="97"/>
      <c r="R1910" s="57" t="str">
        <f t="array" ref="R1910">IF(OR($L1910="", $M1910=""), "", MIN(IF($L$11:$L$2510=$L1910, $M$11:$M$2510)))</f>
        <v/>
      </c>
      <c r="S1910" s="18" t="str">
        <f t="array" ref="S1910">IF(OR($L1910="", $M1910=""), "", AVERAGEIF($L$11:$L$2510, $L1910, $M$11:$M$2510))</f>
        <v/>
      </c>
      <c r="T1910" s="21" t="str">
        <f t="array" ref="T1910">IF(OR($L1910="", $M1910=""), "", MAX(IF($L$11:$L$2510=$L1910, $M$11:$M$2510)))</f>
        <v/>
      </c>
      <c r="U1910" s="97"/>
      <c r="W1910" s="26" t="str">
        <f t="shared" si="322"/>
        <v/>
      </c>
      <c r="X1910" s="26" t="str">
        <f t="shared" si="323"/>
        <v/>
      </c>
      <c r="Z1910" s="48" t="str">
        <f>IFERROR(INDEX('Standard Runs'!$E$11:$E$65, MATCH($L1910, 'Standard Runs'!$D$11:$D$65, 0)), "")</f>
        <v/>
      </c>
      <c r="AB1910" s="26" t="str">
        <f t="shared" si="324"/>
        <v/>
      </c>
      <c r="AC1910" s="26" t="str">
        <f t="shared" si="325"/>
        <v/>
      </c>
      <c r="AE1910" s="26" t="str">
        <f t="shared" si="326"/>
        <v/>
      </c>
      <c r="AG1910" s="26" t="str">
        <f>IF($D1910="", "", COUNTIF($D$11:$D$2510, "&gt;"&amp;$D1910)+1+COUNTIF($D$11:$D1910, $D1910)-1)</f>
        <v/>
      </c>
      <c r="AH1910" s="92" t="str">
        <f t="shared" si="327"/>
        <v/>
      </c>
      <c r="AJ1910" s="26" t="str">
        <f t="shared" si="328"/>
        <v/>
      </c>
      <c r="AK1910" s="26" t="str">
        <f t="shared" si="329"/>
        <v/>
      </c>
    </row>
    <row r="1911" spans="1:37" x14ac:dyDescent="0.25">
      <c r="A1911" s="97"/>
      <c r="B1911" s="26" t="str">
        <f t="shared" si="319"/>
        <v/>
      </c>
      <c r="C1911" s="97"/>
      <c r="D1911" s="123"/>
      <c r="E1911" s="124"/>
      <c r="F1911" s="125"/>
      <c r="G1911" s="97"/>
      <c r="H1911" s="24" t="str">
        <f>IF($E1911="", "", IFERROR(ROUND($E1911*INDEX('Intro &amp; Setup'!$BY$8:$BY$9, MATCH($E$8, 'Intro &amp; Setup'!$BX$8:$BX$9, 0)), 2), ""))</f>
        <v/>
      </c>
      <c r="I1911" s="18" t="str">
        <f>IF(OR($E1911="", $F1911=""), "", IF($E$8='Intro &amp; Setup'!$BX$9, $F1911/$E1911, IF($H$8='Intro &amp; Setup'!$BX$9, $F1911/$H1911, "")))</f>
        <v/>
      </c>
      <c r="J1911" s="21" t="str">
        <f>IF(OR($E1911="", $F1911=""), "", IF($E$8='Intro &amp; Setup'!$BX$8, $F1911/$E1911, IF($H$8='Intro &amp; Setup'!$BX$8, $F1911/$H1911, "")))</f>
        <v/>
      </c>
      <c r="K1911" s="97"/>
      <c r="L1911" s="42" t="str">
        <f t="array" ref="L1911">IF($W1911="", "", IFERROR(INDEX('Standard Runs'!$D$11:$D$65, MATCH(1, ('Standard Runs'!$F$11:$F$65&lt;=E1911)*('Standard Runs'!$G$11:$G$65&gt;=E1911), 0)), ""))</f>
        <v/>
      </c>
      <c r="M1911" s="45" t="str">
        <f t="shared" si="320"/>
        <v/>
      </c>
      <c r="N1911" s="97"/>
      <c r="O1911" s="52" t="str">
        <f t="shared" si="321"/>
        <v/>
      </c>
      <c r="P1911" s="53" t="str">
        <f>IF(OR($L1911="", $M1911=""), "", COUNTIFS($L$11:$L$2510, $L1911, $M$11:$M$2510, "&lt;"&amp;$M1911)+1+COUNTIFS($L$11:$L1911, $L1911, $M$11:$M1911, $M1911)-1)</f>
        <v/>
      </c>
      <c r="Q1911" s="97"/>
      <c r="R1911" s="57" t="str">
        <f t="array" ref="R1911">IF(OR($L1911="", $M1911=""), "", MIN(IF($L$11:$L$2510=$L1911, $M$11:$M$2510)))</f>
        <v/>
      </c>
      <c r="S1911" s="18" t="str">
        <f t="array" ref="S1911">IF(OR($L1911="", $M1911=""), "", AVERAGEIF($L$11:$L$2510, $L1911, $M$11:$M$2510))</f>
        <v/>
      </c>
      <c r="T1911" s="21" t="str">
        <f t="array" ref="T1911">IF(OR($L1911="", $M1911=""), "", MAX(IF($L$11:$L$2510=$L1911, $M$11:$M$2510)))</f>
        <v/>
      </c>
      <c r="U1911" s="97"/>
      <c r="W1911" s="26" t="str">
        <f t="shared" si="322"/>
        <v/>
      </c>
      <c r="X1911" s="26" t="str">
        <f t="shared" si="323"/>
        <v/>
      </c>
      <c r="Z1911" s="48" t="str">
        <f>IFERROR(INDEX('Standard Runs'!$E$11:$E$65, MATCH($L1911, 'Standard Runs'!$D$11:$D$65, 0)), "")</f>
        <v/>
      </c>
      <c r="AB1911" s="26" t="str">
        <f t="shared" si="324"/>
        <v/>
      </c>
      <c r="AC1911" s="26" t="str">
        <f t="shared" si="325"/>
        <v/>
      </c>
      <c r="AE1911" s="26" t="str">
        <f t="shared" si="326"/>
        <v/>
      </c>
      <c r="AG1911" s="26" t="str">
        <f>IF($D1911="", "", COUNTIF($D$11:$D$2510, "&gt;"&amp;$D1911)+1+COUNTIF($D$11:$D1911, $D1911)-1)</f>
        <v/>
      </c>
      <c r="AH1911" s="92" t="str">
        <f t="shared" si="327"/>
        <v/>
      </c>
      <c r="AJ1911" s="26" t="str">
        <f t="shared" si="328"/>
        <v/>
      </c>
      <c r="AK1911" s="26" t="str">
        <f t="shared" si="329"/>
        <v/>
      </c>
    </row>
    <row r="1912" spans="1:37" x14ac:dyDescent="0.25">
      <c r="A1912" s="97"/>
      <c r="B1912" s="26" t="str">
        <f t="shared" si="319"/>
        <v/>
      </c>
      <c r="C1912" s="97"/>
      <c r="D1912" s="123"/>
      <c r="E1912" s="124"/>
      <c r="F1912" s="125"/>
      <c r="G1912" s="97"/>
      <c r="H1912" s="24" t="str">
        <f>IF($E1912="", "", IFERROR(ROUND($E1912*INDEX('Intro &amp; Setup'!$BY$8:$BY$9, MATCH($E$8, 'Intro &amp; Setup'!$BX$8:$BX$9, 0)), 2), ""))</f>
        <v/>
      </c>
      <c r="I1912" s="18" t="str">
        <f>IF(OR($E1912="", $F1912=""), "", IF($E$8='Intro &amp; Setup'!$BX$9, $F1912/$E1912, IF($H$8='Intro &amp; Setup'!$BX$9, $F1912/$H1912, "")))</f>
        <v/>
      </c>
      <c r="J1912" s="21" t="str">
        <f>IF(OR($E1912="", $F1912=""), "", IF($E$8='Intro &amp; Setup'!$BX$8, $F1912/$E1912, IF($H$8='Intro &amp; Setup'!$BX$8, $F1912/$H1912, "")))</f>
        <v/>
      </c>
      <c r="K1912" s="97"/>
      <c r="L1912" s="42" t="str">
        <f t="array" ref="L1912">IF($W1912="", "", IFERROR(INDEX('Standard Runs'!$D$11:$D$65, MATCH(1, ('Standard Runs'!$F$11:$F$65&lt;=E1912)*('Standard Runs'!$G$11:$G$65&gt;=E1912), 0)), ""))</f>
        <v/>
      </c>
      <c r="M1912" s="45" t="str">
        <f t="shared" si="320"/>
        <v/>
      </c>
      <c r="N1912" s="97"/>
      <c r="O1912" s="52" t="str">
        <f t="shared" si="321"/>
        <v/>
      </c>
      <c r="P1912" s="53" t="str">
        <f>IF(OR($L1912="", $M1912=""), "", COUNTIFS($L$11:$L$2510, $L1912, $M$11:$M$2510, "&lt;"&amp;$M1912)+1+COUNTIFS($L$11:$L1912, $L1912, $M$11:$M1912, $M1912)-1)</f>
        <v/>
      </c>
      <c r="Q1912" s="97"/>
      <c r="R1912" s="57" t="str">
        <f t="array" ref="R1912">IF(OR($L1912="", $M1912=""), "", MIN(IF($L$11:$L$2510=$L1912, $M$11:$M$2510)))</f>
        <v/>
      </c>
      <c r="S1912" s="18" t="str">
        <f t="array" ref="S1912">IF(OR($L1912="", $M1912=""), "", AVERAGEIF($L$11:$L$2510, $L1912, $M$11:$M$2510))</f>
        <v/>
      </c>
      <c r="T1912" s="21" t="str">
        <f t="array" ref="T1912">IF(OR($L1912="", $M1912=""), "", MAX(IF($L$11:$L$2510=$L1912, $M$11:$M$2510)))</f>
        <v/>
      </c>
      <c r="U1912" s="97"/>
      <c r="W1912" s="26" t="str">
        <f t="shared" si="322"/>
        <v/>
      </c>
      <c r="X1912" s="26" t="str">
        <f t="shared" si="323"/>
        <v/>
      </c>
      <c r="Z1912" s="48" t="str">
        <f>IFERROR(INDEX('Standard Runs'!$E$11:$E$65, MATCH($L1912, 'Standard Runs'!$D$11:$D$65, 0)), "")</f>
        <v/>
      </c>
      <c r="AB1912" s="26" t="str">
        <f t="shared" si="324"/>
        <v/>
      </c>
      <c r="AC1912" s="26" t="str">
        <f t="shared" si="325"/>
        <v/>
      </c>
      <c r="AE1912" s="26" t="str">
        <f t="shared" si="326"/>
        <v/>
      </c>
      <c r="AG1912" s="26" t="str">
        <f>IF($D1912="", "", COUNTIF($D$11:$D$2510, "&gt;"&amp;$D1912)+1+COUNTIF($D$11:$D1912, $D1912)-1)</f>
        <v/>
      </c>
      <c r="AH1912" s="92" t="str">
        <f t="shared" si="327"/>
        <v/>
      </c>
      <c r="AJ1912" s="26" t="str">
        <f t="shared" si="328"/>
        <v/>
      </c>
      <c r="AK1912" s="26" t="str">
        <f t="shared" si="329"/>
        <v/>
      </c>
    </row>
    <row r="1913" spans="1:37" x14ac:dyDescent="0.25">
      <c r="A1913" s="97"/>
      <c r="B1913" s="26" t="str">
        <f t="shared" si="319"/>
        <v/>
      </c>
      <c r="C1913" s="97"/>
      <c r="D1913" s="123"/>
      <c r="E1913" s="124"/>
      <c r="F1913" s="125"/>
      <c r="G1913" s="97"/>
      <c r="H1913" s="24" t="str">
        <f>IF($E1913="", "", IFERROR(ROUND($E1913*INDEX('Intro &amp; Setup'!$BY$8:$BY$9, MATCH($E$8, 'Intro &amp; Setup'!$BX$8:$BX$9, 0)), 2), ""))</f>
        <v/>
      </c>
      <c r="I1913" s="18" t="str">
        <f>IF(OR($E1913="", $F1913=""), "", IF($E$8='Intro &amp; Setup'!$BX$9, $F1913/$E1913, IF($H$8='Intro &amp; Setup'!$BX$9, $F1913/$H1913, "")))</f>
        <v/>
      </c>
      <c r="J1913" s="21" t="str">
        <f>IF(OR($E1913="", $F1913=""), "", IF($E$8='Intro &amp; Setup'!$BX$8, $F1913/$E1913, IF($H$8='Intro &amp; Setup'!$BX$8, $F1913/$H1913, "")))</f>
        <v/>
      </c>
      <c r="K1913" s="97"/>
      <c r="L1913" s="42" t="str">
        <f t="array" ref="L1913">IF($W1913="", "", IFERROR(INDEX('Standard Runs'!$D$11:$D$65, MATCH(1, ('Standard Runs'!$F$11:$F$65&lt;=E1913)*('Standard Runs'!$G$11:$G$65&gt;=E1913), 0)), ""))</f>
        <v/>
      </c>
      <c r="M1913" s="45" t="str">
        <f t="shared" si="320"/>
        <v/>
      </c>
      <c r="N1913" s="97"/>
      <c r="O1913" s="52" t="str">
        <f t="shared" si="321"/>
        <v/>
      </c>
      <c r="P1913" s="53" t="str">
        <f>IF(OR($L1913="", $M1913=""), "", COUNTIFS($L$11:$L$2510, $L1913, $M$11:$M$2510, "&lt;"&amp;$M1913)+1+COUNTIFS($L$11:$L1913, $L1913, $M$11:$M1913, $M1913)-1)</f>
        <v/>
      </c>
      <c r="Q1913" s="97"/>
      <c r="R1913" s="57" t="str">
        <f t="array" ref="R1913">IF(OR($L1913="", $M1913=""), "", MIN(IF($L$11:$L$2510=$L1913, $M$11:$M$2510)))</f>
        <v/>
      </c>
      <c r="S1913" s="18" t="str">
        <f t="array" ref="S1913">IF(OR($L1913="", $M1913=""), "", AVERAGEIF($L$11:$L$2510, $L1913, $M$11:$M$2510))</f>
        <v/>
      </c>
      <c r="T1913" s="21" t="str">
        <f t="array" ref="T1913">IF(OR($L1913="", $M1913=""), "", MAX(IF($L$11:$L$2510=$L1913, $M$11:$M$2510)))</f>
        <v/>
      </c>
      <c r="U1913" s="97"/>
      <c r="W1913" s="26" t="str">
        <f t="shared" si="322"/>
        <v/>
      </c>
      <c r="X1913" s="26" t="str">
        <f t="shared" si="323"/>
        <v/>
      </c>
      <c r="Z1913" s="48" t="str">
        <f>IFERROR(INDEX('Standard Runs'!$E$11:$E$65, MATCH($L1913, 'Standard Runs'!$D$11:$D$65, 0)), "")</f>
        <v/>
      </c>
      <c r="AB1913" s="26" t="str">
        <f t="shared" si="324"/>
        <v/>
      </c>
      <c r="AC1913" s="26" t="str">
        <f t="shared" si="325"/>
        <v/>
      </c>
      <c r="AE1913" s="26" t="str">
        <f t="shared" si="326"/>
        <v/>
      </c>
      <c r="AG1913" s="26" t="str">
        <f>IF($D1913="", "", COUNTIF($D$11:$D$2510, "&gt;"&amp;$D1913)+1+COUNTIF($D$11:$D1913, $D1913)-1)</f>
        <v/>
      </c>
      <c r="AH1913" s="92" t="str">
        <f t="shared" si="327"/>
        <v/>
      </c>
      <c r="AJ1913" s="26" t="str">
        <f t="shared" si="328"/>
        <v/>
      </c>
      <c r="AK1913" s="26" t="str">
        <f t="shared" si="329"/>
        <v/>
      </c>
    </row>
    <row r="1914" spans="1:37" x14ac:dyDescent="0.25">
      <c r="A1914" s="97"/>
      <c r="B1914" s="26" t="str">
        <f t="shared" si="319"/>
        <v/>
      </c>
      <c r="C1914" s="97"/>
      <c r="D1914" s="123"/>
      <c r="E1914" s="124"/>
      <c r="F1914" s="125"/>
      <c r="G1914" s="97"/>
      <c r="H1914" s="24" t="str">
        <f>IF($E1914="", "", IFERROR(ROUND($E1914*INDEX('Intro &amp; Setup'!$BY$8:$BY$9, MATCH($E$8, 'Intro &amp; Setup'!$BX$8:$BX$9, 0)), 2), ""))</f>
        <v/>
      </c>
      <c r="I1914" s="18" t="str">
        <f>IF(OR($E1914="", $F1914=""), "", IF($E$8='Intro &amp; Setup'!$BX$9, $F1914/$E1914, IF($H$8='Intro &amp; Setup'!$BX$9, $F1914/$H1914, "")))</f>
        <v/>
      </c>
      <c r="J1914" s="21" t="str">
        <f>IF(OR($E1914="", $F1914=""), "", IF($E$8='Intro &amp; Setup'!$BX$8, $F1914/$E1914, IF($H$8='Intro &amp; Setup'!$BX$8, $F1914/$H1914, "")))</f>
        <v/>
      </c>
      <c r="K1914" s="97"/>
      <c r="L1914" s="42" t="str">
        <f t="array" ref="L1914">IF($W1914="", "", IFERROR(INDEX('Standard Runs'!$D$11:$D$65, MATCH(1, ('Standard Runs'!$F$11:$F$65&lt;=E1914)*('Standard Runs'!$G$11:$G$65&gt;=E1914), 0)), ""))</f>
        <v/>
      </c>
      <c r="M1914" s="45" t="str">
        <f t="shared" si="320"/>
        <v/>
      </c>
      <c r="N1914" s="97"/>
      <c r="O1914" s="52" t="str">
        <f t="shared" si="321"/>
        <v/>
      </c>
      <c r="P1914" s="53" t="str">
        <f>IF(OR($L1914="", $M1914=""), "", COUNTIFS($L$11:$L$2510, $L1914, $M$11:$M$2510, "&lt;"&amp;$M1914)+1+COUNTIFS($L$11:$L1914, $L1914, $M$11:$M1914, $M1914)-1)</f>
        <v/>
      </c>
      <c r="Q1914" s="97"/>
      <c r="R1914" s="57" t="str">
        <f t="array" ref="R1914">IF(OR($L1914="", $M1914=""), "", MIN(IF($L$11:$L$2510=$L1914, $M$11:$M$2510)))</f>
        <v/>
      </c>
      <c r="S1914" s="18" t="str">
        <f t="array" ref="S1914">IF(OR($L1914="", $M1914=""), "", AVERAGEIF($L$11:$L$2510, $L1914, $M$11:$M$2510))</f>
        <v/>
      </c>
      <c r="T1914" s="21" t="str">
        <f t="array" ref="T1914">IF(OR($L1914="", $M1914=""), "", MAX(IF($L$11:$L$2510=$L1914, $M$11:$M$2510)))</f>
        <v/>
      </c>
      <c r="U1914" s="97"/>
      <c r="W1914" s="26" t="str">
        <f t="shared" si="322"/>
        <v/>
      </c>
      <c r="X1914" s="26" t="str">
        <f t="shared" si="323"/>
        <v/>
      </c>
      <c r="Z1914" s="48" t="str">
        <f>IFERROR(INDEX('Standard Runs'!$E$11:$E$65, MATCH($L1914, 'Standard Runs'!$D$11:$D$65, 0)), "")</f>
        <v/>
      </c>
      <c r="AB1914" s="26" t="str">
        <f t="shared" si="324"/>
        <v/>
      </c>
      <c r="AC1914" s="26" t="str">
        <f t="shared" si="325"/>
        <v/>
      </c>
      <c r="AE1914" s="26" t="str">
        <f t="shared" si="326"/>
        <v/>
      </c>
      <c r="AG1914" s="26" t="str">
        <f>IF($D1914="", "", COUNTIF($D$11:$D$2510, "&gt;"&amp;$D1914)+1+COUNTIF($D$11:$D1914, $D1914)-1)</f>
        <v/>
      </c>
      <c r="AH1914" s="92" t="str">
        <f t="shared" si="327"/>
        <v/>
      </c>
      <c r="AJ1914" s="26" t="str">
        <f t="shared" si="328"/>
        <v/>
      </c>
      <c r="AK1914" s="26" t="str">
        <f t="shared" si="329"/>
        <v/>
      </c>
    </row>
    <row r="1915" spans="1:37" x14ac:dyDescent="0.25">
      <c r="A1915" s="97"/>
      <c r="B1915" s="26" t="str">
        <f t="shared" si="319"/>
        <v/>
      </c>
      <c r="C1915" s="97"/>
      <c r="D1915" s="123"/>
      <c r="E1915" s="124"/>
      <c r="F1915" s="125"/>
      <c r="G1915" s="97"/>
      <c r="H1915" s="24" t="str">
        <f>IF($E1915="", "", IFERROR(ROUND($E1915*INDEX('Intro &amp; Setup'!$BY$8:$BY$9, MATCH($E$8, 'Intro &amp; Setup'!$BX$8:$BX$9, 0)), 2), ""))</f>
        <v/>
      </c>
      <c r="I1915" s="18" t="str">
        <f>IF(OR($E1915="", $F1915=""), "", IF($E$8='Intro &amp; Setup'!$BX$9, $F1915/$E1915, IF($H$8='Intro &amp; Setup'!$BX$9, $F1915/$H1915, "")))</f>
        <v/>
      </c>
      <c r="J1915" s="21" t="str">
        <f>IF(OR($E1915="", $F1915=""), "", IF($E$8='Intro &amp; Setup'!$BX$8, $F1915/$E1915, IF($H$8='Intro &amp; Setup'!$BX$8, $F1915/$H1915, "")))</f>
        <v/>
      </c>
      <c r="K1915" s="97"/>
      <c r="L1915" s="42" t="str">
        <f t="array" ref="L1915">IF($W1915="", "", IFERROR(INDEX('Standard Runs'!$D$11:$D$65, MATCH(1, ('Standard Runs'!$F$11:$F$65&lt;=E1915)*('Standard Runs'!$G$11:$G$65&gt;=E1915), 0)), ""))</f>
        <v/>
      </c>
      <c r="M1915" s="45" t="str">
        <f t="shared" si="320"/>
        <v/>
      </c>
      <c r="N1915" s="97"/>
      <c r="O1915" s="52" t="str">
        <f t="shared" si="321"/>
        <v/>
      </c>
      <c r="P1915" s="53" t="str">
        <f>IF(OR($L1915="", $M1915=""), "", COUNTIFS($L$11:$L$2510, $L1915, $M$11:$M$2510, "&lt;"&amp;$M1915)+1+COUNTIFS($L$11:$L1915, $L1915, $M$11:$M1915, $M1915)-1)</f>
        <v/>
      </c>
      <c r="Q1915" s="97"/>
      <c r="R1915" s="57" t="str">
        <f t="array" ref="R1915">IF(OR($L1915="", $M1915=""), "", MIN(IF($L$11:$L$2510=$L1915, $M$11:$M$2510)))</f>
        <v/>
      </c>
      <c r="S1915" s="18" t="str">
        <f t="array" ref="S1915">IF(OR($L1915="", $M1915=""), "", AVERAGEIF($L$11:$L$2510, $L1915, $M$11:$M$2510))</f>
        <v/>
      </c>
      <c r="T1915" s="21" t="str">
        <f t="array" ref="T1915">IF(OR($L1915="", $M1915=""), "", MAX(IF($L$11:$L$2510=$L1915, $M$11:$M$2510)))</f>
        <v/>
      </c>
      <c r="U1915" s="97"/>
      <c r="W1915" s="26" t="str">
        <f t="shared" si="322"/>
        <v/>
      </c>
      <c r="X1915" s="26" t="str">
        <f t="shared" si="323"/>
        <v/>
      </c>
      <c r="Z1915" s="48" t="str">
        <f>IFERROR(INDEX('Standard Runs'!$E$11:$E$65, MATCH($L1915, 'Standard Runs'!$D$11:$D$65, 0)), "")</f>
        <v/>
      </c>
      <c r="AB1915" s="26" t="str">
        <f t="shared" si="324"/>
        <v/>
      </c>
      <c r="AC1915" s="26" t="str">
        <f t="shared" si="325"/>
        <v/>
      </c>
      <c r="AE1915" s="26" t="str">
        <f t="shared" si="326"/>
        <v/>
      </c>
      <c r="AG1915" s="26" t="str">
        <f>IF($D1915="", "", COUNTIF($D$11:$D$2510, "&gt;"&amp;$D1915)+1+COUNTIF($D$11:$D1915, $D1915)-1)</f>
        <v/>
      </c>
      <c r="AH1915" s="92" t="str">
        <f t="shared" si="327"/>
        <v/>
      </c>
      <c r="AJ1915" s="26" t="str">
        <f t="shared" si="328"/>
        <v/>
      </c>
      <c r="AK1915" s="26" t="str">
        <f t="shared" si="329"/>
        <v/>
      </c>
    </row>
    <row r="1916" spans="1:37" x14ac:dyDescent="0.25">
      <c r="A1916" s="97"/>
      <c r="B1916" s="26" t="str">
        <f t="shared" si="319"/>
        <v/>
      </c>
      <c r="C1916" s="97"/>
      <c r="D1916" s="123"/>
      <c r="E1916" s="124"/>
      <c r="F1916" s="125"/>
      <c r="G1916" s="97"/>
      <c r="H1916" s="24" t="str">
        <f>IF($E1916="", "", IFERROR(ROUND($E1916*INDEX('Intro &amp; Setup'!$BY$8:$BY$9, MATCH($E$8, 'Intro &amp; Setup'!$BX$8:$BX$9, 0)), 2), ""))</f>
        <v/>
      </c>
      <c r="I1916" s="18" t="str">
        <f>IF(OR($E1916="", $F1916=""), "", IF($E$8='Intro &amp; Setup'!$BX$9, $F1916/$E1916, IF($H$8='Intro &amp; Setup'!$BX$9, $F1916/$H1916, "")))</f>
        <v/>
      </c>
      <c r="J1916" s="21" t="str">
        <f>IF(OR($E1916="", $F1916=""), "", IF($E$8='Intro &amp; Setup'!$BX$8, $F1916/$E1916, IF($H$8='Intro &amp; Setup'!$BX$8, $F1916/$H1916, "")))</f>
        <v/>
      </c>
      <c r="K1916" s="97"/>
      <c r="L1916" s="42" t="str">
        <f t="array" ref="L1916">IF($W1916="", "", IFERROR(INDEX('Standard Runs'!$D$11:$D$65, MATCH(1, ('Standard Runs'!$F$11:$F$65&lt;=E1916)*('Standard Runs'!$G$11:$G$65&gt;=E1916), 0)), ""))</f>
        <v/>
      </c>
      <c r="M1916" s="45" t="str">
        <f t="shared" si="320"/>
        <v/>
      </c>
      <c r="N1916" s="97"/>
      <c r="O1916" s="52" t="str">
        <f t="shared" si="321"/>
        <v/>
      </c>
      <c r="P1916" s="53" t="str">
        <f>IF(OR($L1916="", $M1916=""), "", COUNTIFS($L$11:$L$2510, $L1916, $M$11:$M$2510, "&lt;"&amp;$M1916)+1+COUNTIFS($L$11:$L1916, $L1916, $M$11:$M1916, $M1916)-1)</f>
        <v/>
      </c>
      <c r="Q1916" s="97"/>
      <c r="R1916" s="57" t="str">
        <f t="array" ref="R1916">IF(OR($L1916="", $M1916=""), "", MIN(IF($L$11:$L$2510=$L1916, $M$11:$M$2510)))</f>
        <v/>
      </c>
      <c r="S1916" s="18" t="str">
        <f t="array" ref="S1916">IF(OR($L1916="", $M1916=""), "", AVERAGEIF($L$11:$L$2510, $L1916, $M$11:$M$2510))</f>
        <v/>
      </c>
      <c r="T1916" s="21" t="str">
        <f t="array" ref="T1916">IF(OR($L1916="", $M1916=""), "", MAX(IF($L$11:$L$2510=$L1916, $M$11:$M$2510)))</f>
        <v/>
      </c>
      <c r="U1916" s="97"/>
      <c r="W1916" s="26" t="str">
        <f t="shared" si="322"/>
        <v/>
      </c>
      <c r="X1916" s="26" t="str">
        <f t="shared" si="323"/>
        <v/>
      </c>
      <c r="Z1916" s="48" t="str">
        <f>IFERROR(INDEX('Standard Runs'!$E$11:$E$65, MATCH($L1916, 'Standard Runs'!$D$11:$D$65, 0)), "")</f>
        <v/>
      </c>
      <c r="AB1916" s="26" t="str">
        <f t="shared" si="324"/>
        <v/>
      </c>
      <c r="AC1916" s="26" t="str">
        <f t="shared" si="325"/>
        <v/>
      </c>
      <c r="AE1916" s="26" t="str">
        <f t="shared" si="326"/>
        <v/>
      </c>
      <c r="AG1916" s="26" t="str">
        <f>IF($D1916="", "", COUNTIF($D$11:$D$2510, "&gt;"&amp;$D1916)+1+COUNTIF($D$11:$D1916, $D1916)-1)</f>
        <v/>
      </c>
      <c r="AH1916" s="92" t="str">
        <f t="shared" si="327"/>
        <v/>
      </c>
      <c r="AJ1916" s="26" t="str">
        <f t="shared" si="328"/>
        <v/>
      </c>
      <c r="AK1916" s="26" t="str">
        <f t="shared" si="329"/>
        <v/>
      </c>
    </row>
    <row r="1917" spans="1:37" x14ac:dyDescent="0.25">
      <c r="A1917" s="97"/>
      <c r="B1917" s="26" t="str">
        <f t="shared" si="319"/>
        <v/>
      </c>
      <c r="C1917" s="97"/>
      <c r="D1917" s="123"/>
      <c r="E1917" s="124"/>
      <c r="F1917" s="125"/>
      <c r="G1917" s="97"/>
      <c r="H1917" s="24" t="str">
        <f>IF($E1917="", "", IFERROR(ROUND($E1917*INDEX('Intro &amp; Setup'!$BY$8:$BY$9, MATCH($E$8, 'Intro &amp; Setup'!$BX$8:$BX$9, 0)), 2), ""))</f>
        <v/>
      </c>
      <c r="I1917" s="18" t="str">
        <f>IF(OR($E1917="", $F1917=""), "", IF($E$8='Intro &amp; Setup'!$BX$9, $F1917/$E1917, IF($H$8='Intro &amp; Setup'!$BX$9, $F1917/$H1917, "")))</f>
        <v/>
      </c>
      <c r="J1917" s="21" t="str">
        <f>IF(OR($E1917="", $F1917=""), "", IF($E$8='Intro &amp; Setup'!$BX$8, $F1917/$E1917, IF($H$8='Intro &amp; Setup'!$BX$8, $F1917/$H1917, "")))</f>
        <v/>
      </c>
      <c r="K1917" s="97"/>
      <c r="L1917" s="42" t="str">
        <f t="array" ref="L1917">IF($W1917="", "", IFERROR(INDEX('Standard Runs'!$D$11:$D$65, MATCH(1, ('Standard Runs'!$F$11:$F$65&lt;=E1917)*('Standard Runs'!$G$11:$G$65&gt;=E1917), 0)), ""))</f>
        <v/>
      </c>
      <c r="M1917" s="45" t="str">
        <f t="shared" si="320"/>
        <v/>
      </c>
      <c r="N1917" s="97"/>
      <c r="O1917" s="52" t="str">
        <f t="shared" si="321"/>
        <v/>
      </c>
      <c r="P1917" s="53" t="str">
        <f>IF(OR($L1917="", $M1917=""), "", COUNTIFS($L$11:$L$2510, $L1917, $M$11:$M$2510, "&lt;"&amp;$M1917)+1+COUNTIFS($L$11:$L1917, $L1917, $M$11:$M1917, $M1917)-1)</f>
        <v/>
      </c>
      <c r="Q1917" s="97"/>
      <c r="R1917" s="57" t="str">
        <f t="array" ref="R1917">IF(OR($L1917="", $M1917=""), "", MIN(IF($L$11:$L$2510=$L1917, $M$11:$M$2510)))</f>
        <v/>
      </c>
      <c r="S1917" s="18" t="str">
        <f t="array" ref="S1917">IF(OR($L1917="", $M1917=""), "", AVERAGEIF($L$11:$L$2510, $L1917, $M$11:$M$2510))</f>
        <v/>
      </c>
      <c r="T1917" s="21" t="str">
        <f t="array" ref="T1917">IF(OR($L1917="", $M1917=""), "", MAX(IF($L$11:$L$2510=$L1917, $M$11:$M$2510)))</f>
        <v/>
      </c>
      <c r="U1917" s="97"/>
      <c r="W1917" s="26" t="str">
        <f t="shared" si="322"/>
        <v/>
      </c>
      <c r="X1917" s="26" t="str">
        <f t="shared" si="323"/>
        <v/>
      </c>
      <c r="Z1917" s="48" t="str">
        <f>IFERROR(INDEX('Standard Runs'!$E$11:$E$65, MATCH($L1917, 'Standard Runs'!$D$11:$D$65, 0)), "")</f>
        <v/>
      </c>
      <c r="AB1917" s="26" t="str">
        <f t="shared" si="324"/>
        <v/>
      </c>
      <c r="AC1917" s="26" t="str">
        <f t="shared" si="325"/>
        <v/>
      </c>
      <c r="AE1917" s="26" t="str">
        <f t="shared" si="326"/>
        <v/>
      </c>
      <c r="AG1917" s="26" t="str">
        <f>IF($D1917="", "", COUNTIF($D$11:$D$2510, "&gt;"&amp;$D1917)+1+COUNTIF($D$11:$D1917, $D1917)-1)</f>
        <v/>
      </c>
      <c r="AH1917" s="92" t="str">
        <f t="shared" si="327"/>
        <v/>
      </c>
      <c r="AJ1917" s="26" t="str">
        <f t="shared" si="328"/>
        <v/>
      </c>
      <c r="AK1917" s="26" t="str">
        <f t="shared" si="329"/>
        <v/>
      </c>
    </row>
    <row r="1918" spans="1:37" x14ac:dyDescent="0.25">
      <c r="A1918" s="97"/>
      <c r="B1918" s="26" t="str">
        <f t="shared" si="319"/>
        <v/>
      </c>
      <c r="C1918" s="97"/>
      <c r="D1918" s="123"/>
      <c r="E1918" s="124"/>
      <c r="F1918" s="125"/>
      <c r="G1918" s="97"/>
      <c r="H1918" s="24" t="str">
        <f>IF($E1918="", "", IFERROR(ROUND($E1918*INDEX('Intro &amp; Setup'!$BY$8:$BY$9, MATCH($E$8, 'Intro &amp; Setup'!$BX$8:$BX$9, 0)), 2), ""))</f>
        <v/>
      </c>
      <c r="I1918" s="18" t="str">
        <f>IF(OR($E1918="", $F1918=""), "", IF($E$8='Intro &amp; Setup'!$BX$9, $F1918/$E1918, IF($H$8='Intro &amp; Setup'!$BX$9, $F1918/$H1918, "")))</f>
        <v/>
      </c>
      <c r="J1918" s="21" t="str">
        <f>IF(OR($E1918="", $F1918=""), "", IF($E$8='Intro &amp; Setup'!$BX$8, $F1918/$E1918, IF($H$8='Intro &amp; Setup'!$BX$8, $F1918/$H1918, "")))</f>
        <v/>
      </c>
      <c r="K1918" s="97"/>
      <c r="L1918" s="42" t="str">
        <f t="array" ref="L1918">IF($W1918="", "", IFERROR(INDEX('Standard Runs'!$D$11:$D$65, MATCH(1, ('Standard Runs'!$F$11:$F$65&lt;=E1918)*('Standard Runs'!$G$11:$G$65&gt;=E1918), 0)), ""))</f>
        <v/>
      </c>
      <c r="M1918" s="45" t="str">
        <f t="shared" si="320"/>
        <v/>
      </c>
      <c r="N1918" s="97"/>
      <c r="O1918" s="52" t="str">
        <f t="shared" si="321"/>
        <v/>
      </c>
      <c r="P1918" s="53" t="str">
        <f>IF(OR($L1918="", $M1918=""), "", COUNTIFS($L$11:$L$2510, $L1918, $M$11:$M$2510, "&lt;"&amp;$M1918)+1+COUNTIFS($L$11:$L1918, $L1918, $M$11:$M1918, $M1918)-1)</f>
        <v/>
      </c>
      <c r="Q1918" s="97"/>
      <c r="R1918" s="57" t="str">
        <f t="array" ref="R1918">IF(OR($L1918="", $M1918=""), "", MIN(IF($L$11:$L$2510=$L1918, $M$11:$M$2510)))</f>
        <v/>
      </c>
      <c r="S1918" s="18" t="str">
        <f t="array" ref="S1918">IF(OR($L1918="", $M1918=""), "", AVERAGEIF($L$11:$L$2510, $L1918, $M$11:$M$2510))</f>
        <v/>
      </c>
      <c r="T1918" s="21" t="str">
        <f t="array" ref="T1918">IF(OR($L1918="", $M1918=""), "", MAX(IF($L$11:$L$2510=$L1918, $M$11:$M$2510)))</f>
        <v/>
      </c>
      <c r="U1918" s="97"/>
      <c r="W1918" s="26" t="str">
        <f t="shared" si="322"/>
        <v/>
      </c>
      <c r="X1918" s="26" t="str">
        <f t="shared" si="323"/>
        <v/>
      </c>
      <c r="Z1918" s="48" t="str">
        <f>IFERROR(INDEX('Standard Runs'!$E$11:$E$65, MATCH($L1918, 'Standard Runs'!$D$11:$D$65, 0)), "")</f>
        <v/>
      </c>
      <c r="AB1918" s="26" t="str">
        <f t="shared" si="324"/>
        <v/>
      </c>
      <c r="AC1918" s="26" t="str">
        <f t="shared" si="325"/>
        <v/>
      </c>
      <c r="AE1918" s="26" t="str">
        <f t="shared" si="326"/>
        <v/>
      </c>
      <c r="AG1918" s="26" t="str">
        <f>IF($D1918="", "", COUNTIF($D$11:$D$2510, "&gt;"&amp;$D1918)+1+COUNTIF($D$11:$D1918, $D1918)-1)</f>
        <v/>
      </c>
      <c r="AH1918" s="92" t="str">
        <f t="shared" si="327"/>
        <v/>
      </c>
      <c r="AJ1918" s="26" t="str">
        <f t="shared" si="328"/>
        <v/>
      </c>
      <c r="AK1918" s="26" t="str">
        <f t="shared" si="329"/>
        <v/>
      </c>
    </row>
    <row r="1919" spans="1:37" x14ac:dyDescent="0.25">
      <c r="A1919" s="97"/>
      <c r="B1919" s="26" t="str">
        <f t="shared" si="319"/>
        <v/>
      </c>
      <c r="C1919" s="97"/>
      <c r="D1919" s="123"/>
      <c r="E1919" s="124"/>
      <c r="F1919" s="125"/>
      <c r="G1919" s="97"/>
      <c r="H1919" s="24" t="str">
        <f>IF($E1919="", "", IFERROR(ROUND($E1919*INDEX('Intro &amp; Setup'!$BY$8:$BY$9, MATCH($E$8, 'Intro &amp; Setup'!$BX$8:$BX$9, 0)), 2), ""))</f>
        <v/>
      </c>
      <c r="I1919" s="18" t="str">
        <f>IF(OR($E1919="", $F1919=""), "", IF($E$8='Intro &amp; Setup'!$BX$9, $F1919/$E1919, IF($H$8='Intro &amp; Setup'!$BX$9, $F1919/$H1919, "")))</f>
        <v/>
      </c>
      <c r="J1919" s="21" t="str">
        <f>IF(OR($E1919="", $F1919=""), "", IF($E$8='Intro &amp; Setup'!$BX$8, $F1919/$E1919, IF($H$8='Intro &amp; Setup'!$BX$8, $F1919/$H1919, "")))</f>
        <v/>
      </c>
      <c r="K1919" s="97"/>
      <c r="L1919" s="42" t="str">
        <f t="array" ref="L1919">IF($W1919="", "", IFERROR(INDEX('Standard Runs'!$D$11:$D$65, MATCH(1, ('Standard Runs'!$F$11:$F$65&lt;=E1919)*('Standard Runs'!$G$11:$G$65&gt;=E1919), 0)), ""))</f>
        <v/>
      </c>
      <c r="M1919" s="45" t="str">
        <f t="shared" si="320"/>
        <v/>
      </c>
      <c r="N1919" s="97"/>
      <c r="O1919" s="52" t="str">
        <f t="shared" si="321"/>
        <v/>
      </c>
      <c r="P1919" s="53" t="str">
        <f>IF(OR($L1919="", $M1919=""), "", COUNTIFS($L$11:$L$2510, $L1919, $M$11:$M$2510, "&lt;"&amp;$M1919)+1+COUNTIFS($L$11:$L1919, $L1919, $M$11:$M1919, $M1919)-1)</f>
        <v/>
      </c>
      <c r="Q1919" s="97"/>
      <c r="R1919" s="57" t="str">
        <f t="array" ref="R1919">IF(OR($L1919="", $M1919=""), "", MIN(IF($L$11:$L$2510=$L1919, $M$11:$M$2510)))</f>
        <v/>
      </c>
      <c r="S1919" s="18" t="str">
        <f t="array" ref="S1919">IF(OR($L1919="", $M1919=""), "", AVERAGEIF($L$11:$L$2510, $L1919, $M$11:$M$2510))</f>
        <v/>
      </c>
      <c r="T1919" s="21" t="str">
        <f t="array" ref="T1919">IF(OR($L1919="", $M1919=""), "", MAX(IF($L$11:$L$2510=$L1919, $M$11:$M$2510)))</f>
        <v/>
      </c>
      <c r="U1919" s="97"/>
      <c r="W1919" s="26" t="str">
        <f t="shared" si="322"/>
        <v/>
      </c>
      <c r="X1919" s="26" t="str">
        <f t="shared" si="323"/>
        <v/>
      </c>
      <c r="Z1919" s="48" t="str">
        <f>IFERROR(INDEX('Standard Runs'!$E$11:$E$65, MATCH($L1919, 'Standard Runs'!$D$11:$D$65, 0)), "")</f>
        <v/>
      </c>
      <c r="AB1919" s="26" t="str">
        <f t="shared" si="324"/>
        <v/>
      </c>
      <c r="AC1919" s="26" t="str">
        <f t="shared" si="325"/>
        <v/>
      </c>
      <c r="AE1919" s="26" t="str">
        <f t="shared" si="326"/>
        <v/>
      </c>
      <c r="AG1919" s="26" t="str">
        <f>IF($D1919="", "", COUNTIF($D$11:$D$2510, "&gt;"&amp;$D1919)+1+COUNTIF($D$11:$D1919, $D1919)-1)</f>
        <v/>
      </c>
      <c r="AH1919" s="92" t="str">
        <f t="shared" si="327"/>
        <v/>
      </c>
      <c r="AJ1919" s="26" t="str">
        <f t="shared" si="328"/>
        <v/>
      </c>
      <c r="AK1919" s="26" t="str">
        <f t="shared" si="329"/>
        <v/>
      </c>
    </row>
    <row r="1920" spans="1:37" x14ac:dyDescent="0.25">
      <c r="A1920" s="97"/>
      <c r="B1920" s="26" t="str">
        <f t="shared" si="319"/>
        <v/>
      </c>
      <c r="C1920" s="97"/>
      <c r="D1920" s="123"/>
      <c r="E1920" s="124"/>
      <c r="F1920" s="125"/>
      <c r="G1920" s="97"/>
      <c r="H1920" s="24" t="str">
        <f>IF($E1920="", "", IFERROR(ROUND($E1920*INDEX('Intro &amp; Setup'!$BY$8:$BY$9, MATCH($E$8, 'Intro &amp; Setup'!$BX$8:$BX$9, 0)), 2), ""))</f>
        <v/>
      </c>
      <c r="I1920" s="18" t="str">
        <f>IF(OR($E1920="", $F1920=""), "", IF($E$8='Intro &amp; Setup'!$BX$9, $F1920/$E1920, IF($H$8='Intro &amp; Setup'!$BX$9, $F1920/$H1920, "")))</f>
        <v/>
      </c>
      <c r="J1920" s="21" t="str">
        <f>IF(OR($E1920="", $F1920=""), "", IF($E$8='Intro &amp; Setup'!$BX$8, $F1920/$E1920, IF($H$8='Intro &amp; Setup'!$BX$8, $F1920/$H1920, "")))</f>
        <v/>
      </c>
      <c r="K1920" s="97"/>
      <c r="L1920" s="42" t="str">
        <f t="array" ref="L1920">IF($W1920="", "", IFERROR(INDEX('Standard Runs'!$D$11:$D$65, MATCH(1, ('Standard Runs'!$F$11:$F$65&lt;=E1920)*('Standard Runs'!$G$11:$G$65&gt;=E1920), 0)), ""))</f>
        <v/>
      </c>
      <c r="M1920" s="45" t="str">
        <f t="shared" si="320"/>
        <v/>
      </c>
      <c r="N1920" s="97"/>
      <c r="O1920" s="52" t="str">
        <f t="shared" si="321"/>
        <v/>
      </c>
      <c r="P1920" s="53" t="str">
        <f>IF(OR($L1920="", $M1920=""), "", COUNTIFS($L$11:$L$2510, $L1920, $M$11:$M$2510, "&lt;"&amp;$M1920)+1+COUNTIFS($L$11:$L1920, $L1920, $M$11:$M1920, $M1920)-1)</f>
        <v/>
      </c>
      <c r="Q1920" s="97"/>
      <c r="R1920" s="57" t="str">
        <f t="array" ref="R1920">IF(OR($L1920="", $M1920=""), "", MIN(IF($L$11:$L$2510=$L1920, $M$11:$M$2510)))</f>
        <v/>
      </c>
      <c r="S1920" s="18" t="str">
        <f t="array" ref="S1920">IF(OR($L1920="", $M1920=""), "", AVERAGEIF($L$11:$L$2510, $L1920, $M$11:$M$2510))</f>
        <v/>
      </c>
      <c r="T1920" s="21" t="str">
        <f t="array" ref="T1920">IF(OR($L1920="", $M1920=""), "", MAX(IF($L$11:$L$2510=$L1920, $M$11:$M$2510)))</f>
        <v/>
      </c>
      <c r="U1920" s="97"/>
      <c r="W1920" s="26" t="str">
        <f t="shared" si="322"/>
        <v/>
      </c>
      <c r="X1920" s="26" t="str">
        <f t="shared" si="323"/>
        <v/>
      </c>
      <c r="Z1920" s="48" t="str">
        <f>IFERROR(INDEX('Standard Runs'!$E$11:$E$65, MATCH($L1920, 'Standard Runs'!$D$11:$D$65, 0)), "")</f>
        <v/>
      </c>
      <c r="AB1920" s="26" t="str">
        <f t="shared" si="324"/>
        <v/>
      </c>
      <c r="AC1920" s="26" t="str">
        <f t="shared" si="325"/>
        <v/>
      </c>
      <c r="AE1920" s="26" t="str">
        <f t="shared" si="326"/>
        <v/>
      </c>
      <c r="AG1920" s="26" t="str">
        <f>IF($D1920="", "", COUNTIF($D$11:$D$2510, "&gt;"&amp;$D1920)+1+COUNTIF($D$11:$D1920, $D1920)-1)</f>
        <v/>
      </c>
      <c r="AH1920" s="92" t="str">
        <f t="shared" si="327"/>
        <v/>
      </c>
      <c r="AJ1920" s="26" t="str">
        <f t="shared" si="328"/>
        <v/>
      </c>
      <c r="AK1920" s="26" t="str">
        <f t="shared" si="329"/>
        <v/>
      </c>
    </row>
    <row r="1921" spans="1:37" x14ac:dyDescent="0.25">
      <c r="A1921" s="97"/>
      <c r="B1921" s="26" t="str">
        <f t="shared" si="319"/>
        <v/>
      </c>
      <c r="C1921" s="97"/>
      <c r="D1921" s="123"/>
      <c r="E1921" s="124"/>
      <c r="F1921" s="125"/>
      <c r="G1921" s="97"/>
      <c r="H1921" s="24" t="str">
        <f>IF($E1921="", "", IFERROR(ROUND($E1921*INDEX('Intro &amp; Setup'!$BY$8:$BY$9, MATCH($E$8, 'Intro &amp; Setup'!$BX$8:$BX$9, 0)), 2), ""))</f>
        <v/>
      </c>
      <c r="I1921" s="18" t="str">
        <f>IF(OR($E1921="", $F1921=""), "", IF($E$8='Intro &amp; Setup'!$BX$9, $F1921/$E1921, IF($H$8='Intro &amp; Setup'!$BX$9, $F1921/$H1921, "")))</f>
        <v/>
      </c>
      <c r="J1921" s="21" t="str">
        <f>IF(OR($E1921="", $F1921=""), "", IF($E$8='Intro &amp; Setup'!$BX$8, $F1921/$E1921, IF($H$8='Intro &amp; Setup'!$BX$8, $F1921/$H1921, "")))</f>
        <v/>
      </c>
      <c r="K1921" s="97"/>
      <c r="L1921" s="42" t="str">
        <f t="array" ref="L1921">IF($W1921="", "", IFERROR(INDEX('Standard Runs'!$D$11:$D$65, MATCH(1, ('Standard Runs'!$F$11:$F$65&lt;=E1921)*('Standard Runs'!$G$11:$G$65&gt;=E1921), 0)), ""))</f>
        <v/>
      </c>
      <c r="M1921" s="45" t="str">
        <f t="shared" si="320"/>
        <v/>
      </c>
      <c r="N1921" s="97"/>
      <c r="O1921" s="52" t="str">
        <f t="shared" si="321"/>
        <v/>
      </c>
      <c r="P1921" s="53" t="str">
        <f>IF(OR($L1921="", $M1921=""), "", COUNTIFS($L$11:$L$2510, $L1921, $M$11:$M$2510, "&lt;"&amp;$M1921)+1+COUNTIFS($L$11:$L1921, $L1921, $M$11:$M1921, $M1921)-1)</f>
        <v/>
      </c>
      <c r="Q1921" s="97"/>
      <c r="R1921" s="57" t="str">
        <f t="array" ref="R1921">IF(OR($L1921="", $M1921=""), "", MIN(IF($L$11:$L$2510=$L1921, $M$11:$M$2510)))</f>
        <v/>
      </c>
      <c r="S1921" s="18" t="str">
        <f t="array" ref="S1921">IF(OR($L1921="", $M1921=""), "", AVERAGEIF($L$11:$L$2510, $L1921, $M$11:$M$2510))</f>
        <v/>
      </c>
      <c r="T1921" s="21" t="str">
        <f t="array" ref="T1921">IF(OR($L1921="", $M1921=""), "", MAX(IF($L$11:$L$2510=$L1921, $M$11:$M$2510)))</f>
        <v/>
      </c>
      <c r="U1921" s="97"/>
      <c r="W1921" s="26" t="str">
        <f t="shared" si="322"/>
        <v/>
      </c>
      <c r="X1921" s="26" t="str">
        <f t="shared" si="323"/>
        <v/>
      </c>
      <c r="Z1921" s="48" t="str">
        <f>IFERROR(INDEX('Standard Runs'!$E$11:$E$65, MATCH($L1921, 'Standard Runs'!$D$11:$D$65, 0)), "")</f>
        <v/>
      </c>
      <c r="AB1921" s="26" t="str">
        <f t="shared" si="324"/>
        <v/>
      </c>
      <c r="AC1921" s="26" t="str">
        <f t="shared" si="325"/>
        <v/>
      </c>
      <c r="AE1921" s="26" t="str">
        <f t="shared" si="326"/>
        <v/>
      </c>
      <c r="AG1921" s="26" t="str">
        <f>IF($D1921="", "", COUNTIF($D$11:$D$2510, "&gt;"&amp;$D1921)+1+COUNTIF($D$11:$D1921, $D1921)-1)</f>
        <v/>
      </c>
      <c r="AH1921" s="92" t="str">
        <f t="shared" si="327"/>
        <v/>
      </c>
      <c r="AJ1921" s="26" t="str">
        <f t="shared" si="328"/>
        <v/>
      </c>
      <c r="AK1921" s="26" t="str">
        <f t="shared" si="329"/>
        <v/>
      </c>
    </row>
    <row r="1922" spans="1:37" x14ac:dyDescent="0.25">
      <c r="A1922" s="97"/>
      <c r="B1922" s="26" t="str">
        <f t="shared" si="319"/>
        <v/>
      </c>
      <c r="C1922" s="97"/>
      <c r="D1922" s="123"/>
      <c r="E1922" s="124"/>
      <c r="F1922" s="125"/>
      <c r="G1922" s="97"/>
      <c r="H1922" s="24" t="str">
        <f>IF($E1922="", "", IFERROR(ROUND($E1922*INDEX('Intro &amp; Setup'!$BY$8:$BY$9, MATCH($E$8, 'Intro &amp; Setup'!$BX$8:$BX$9, 0)), 2), ""))</f>
        <v/>
      </c>
      <c r="I1922" s="18" t="str">
        <f>IF(OR($E1922="", $F1922=""), "", IF($E$8='Intro &amp; Setup'!$BX$9, $F1922/$E1922, IF($H$8='Intro &amp; Setup'!$BX$9, $F1922/$H1922, "")))</f>
        <v/>
      </c>
      <c r="J1922" s="21" t="str">
        <f>IF(OR($E1922="", $F1922=""), "", IF($E$8='Intro &amp; Setup'!$BX$8, $F1922/$E1922, IF($H$8='Intro &amp; Setup'!$BX$8, $F1922/$H1922, "")))</f>
        <v/>
      </c>
      <c r="K1922" s="97"/>
      <c r="L1922" s="42" t="str">
        <f t="array" ref="L1922">IF($W1922="", "", IFERROR(INDEX('Standard Runs'!$D$11:$D$65, MATCH(1, ('Standard Runs'!$F$11:$F$65&lt;=E1922)*('Standard Runs'!$G$11:$G$65&gt;=E1922), 0)), ""))</f>
        <v/>
      </c>
      <c r="M1922" s="45" t="str">
        <f t="shared" si="320"/>
        <v/>
      </c>
      <c r="N1922" s="97"/>
      <c r="O1922" s="52" t="str">
        <f t="shared" si="321"/>
        <v/>
      </c>
      <c r="P1922" s="53" t="str">
        <f>IF(OR($L1922="", $M1922=""), "", COUNTIFS($L$11:$L$2510, $L1922, $M$11:$M$2510, "&lt;"&amp;$M1922)+1+COUNTIFS($L$11:$L1922, $L1922, $M$11:$M1922, $M1922)-1)</f>
        <v/>
      </c>
      <c r="Q1922" s="97"/>
      <c r="R1922" s="57" t="str">
        <f t="array" ref="R1922">IF(OR($L1922="", $M1922=""), "", MIN(IF($L$11:$L$2510=$L1922, $M$11:$M$2510)))</f>
        <v/>
      </c>
      <c r="S1922" s="18" t="str">
        <f t="array" ref="S1922">IF(OR($L1922="", $M1922=""), "", AVERAGEIF($L$11:$L$2510, $L1922, $M$11:$M$2510))</f>
        <v/>
      </c>
      <c r="T1922" s="21" t="str">
        <f t="array" ref="T1922">IF(OR($L1922="", $M1922=""), "", MAX(IF($L$11:$L$2510=$L1922, $M$11:$M$2510)))</f>
        <v/>
      </c>
      <c r="U1922" s="97"/>
      <c r="W1922" s="26" t="str">
        <f t="shared" si="322"/>
        <v/>
      </c>
      <c r="X1922" s="26" t="str">
        <f t="shared" si="323"/>
        <v/>
      </c>
      <c r="Z1922" s="48" t="str">
        <f>IFERROR(INDEX('Standard Runs'!$E$11:$E$65, MATCH($L1922, 'Standard Runs'!$D$11:$D$65, 0)), "")</f>
        <v/>
      </c>
      <c r="AB1922" s="26" t="str">
        <f t="shared" si="324"/>
        <v/>
      </c>
      <c r="AC1922" s="26" t="str">
        <f t="shared" si="325"/>
        <v/>
      </c>
      <c r="AE1922" s="26" t="str">
        <f t="shared" si="326"/>
        <v/>
      </c>
      <c r="AG1922" s="26" t="str">
        <f>IF($D1922="", "", COUNTIF($D$11:$D$2510, "&gt;"&amp;$D1922)+1+COUNTIF($D$11:$D1922, $D1922)-1)</f>
        <v/>
      </c>
      <c r="AH1922" s="92" t="str">
        <f t="shared" si="327"/>
        <v/>
      </c>
      <c r="AJ1922" s="26" t="str">
        <f t="shared" si="328"/>
        <v/>
      </c>
      <c r="AK1922" s="26" t="str">
        <f t="shared" si="329"/>
        <v/>
      </c>
    </row>
    <row r="1923" spans="1:37" x14ac:dyDescent="0.25">
      <c r="A1923" s="97"/>
      <c r="B1923" s="26" t="str">
        <f t="shared" si="319"/>
        <v/>
      </c>
      <c r="C1923" s="97"/>
      <c r="D1923" s="123"/>
      <c r="E1923" s="124"/>
      <c r="F1923" s="125"/>
      <c r="G1923" s="97"/>
      <c r="H1923" s="24" t="str">
        <f>IF($E1923="", "", IFERROR(ROUND($E1923*INDEX('Intro &amp; Setup'!$BY$8:$BY$9, MATCH($E$8, 'Intro &amp; Setup'!$BX$8:$BX$9, 0)), 2), ""))</f>
        <v/>
      </c>
      <c r="I1923" s="18" t="str">
        <f>IF(OR($E1923="", $F1923=""), "", IF($E$8='Intro &amp; Setup'!$BX$9, $F1923/$E1923, IF($H$8='Intro &amp; Setup'!$BX$9, $F1923/$H1923, "")))</f>
        <v/>
      </c>
      <c r="J1923" s="21" t="str">
        <f>IF(OR($E1923="", $F1923=""), "", IF($E$8='Intro &amp; Setup'!$BX$8, $F1923/$E1923, IF($H$8='Intro &amp; Setup'!$BX$8, $F1923/$H1923, "")))</f>
        <v/>
      </c>
      <c r="K1923" s="97"/>
      <c r="L1923" s="42" t="str">
        <f t="array" ref="L1923">IF($W1923="", "", IFERROR(INDEX('Standard Runs'!$D$11:$D$65, MATCH(1, ('Standard Runs'!$F$11:$F$65&lt;=E1923)*('Standard Runs'!$G$11:$G$65&gt;=E1923), 0)), ""))</f>
        <v/>
      </c>
      <c r="M1923" s="45" t="str">
        <f t="shared" si="320"/>
        <v/>
      </c>
      <c r="N1923" s="97"/>
      <c r="O1923" s="52" t="str">
        <f t="shared" si="321"/>
        <v/>
      </c>
      <c r="P1923" s="53" t="str">
        <f>IF(OR($L1923="", $M1923=""), "", COUNTIFS($L$11:$L$2510, $L1923, $M$11:$M$2510, "&lt;"&amp;$M1923)+1+COUNTIFS($L$11:$L1923, $L1923, $M$11:$M1923, $M1923)-1)</f>
        <v/>
      </c>
      <c r="Q1923" s="97"/>
      <c r="R1923" s="57" t="str">
        <f t="array" ref="R1923">IF(OR($L1923="", $M1923=""), "", MIN(IF($L$11:$L$2510=$L1923, $M$11:$M$2510)))</f>
        <v/>
      </c>
      <c r="S1923" s="18" t="str">
        <f t="array" ref="S1923">IF(OR($L1923="", $M1923=""), "", AVERAGEIF($L$11:$L$2510, $L1923, $M$11:$M$2510))</f>
        <v/>
      </c>
      <c r="T1923" s="21" t="str">
        <f t="array" ref="T1923">IF(OR($L1923="", $M1923=""), "", MAX(IF($L$11:$L$2510=$L1923, $M$11:$M$2510)))</f>
        <v/>
      </c>
      <c r="U1923" s="97"/>
      <c r="W1923" s="26" t="str">
        <f t="shared" si="322"/>
        <v/>
      </c>
      <c r="X1923" s="26" t="str">
        <f t="shared" si="323"/>
        <v/>
      </c>
      <c r="Z1923" s="48" t="str">
        <f>IFERROR(INDEX('Standard Runs'!$E$11:$E$65, MATCH($L1923, 'Standard Runs'!$D$11:$D$65, 0)), "")</f>
        <v/>
      </c>
      <c r="AB1923" s="26" t="str">
        <f t="shared" si="324"/>
        <v/>
      </c>
      <c r="AC1923" s="26" t="str">
        <f t="shared" si="325"/>
        <v/>
      </c>
      <c r="AE1923" s="26" t="str">
        <f t="shared" si="326"/>
        <v/>
      </c>
      <c r="AG1923" s="26" t="str">
        <f>IF($D1923="", "", COUNTIF($D$11:$D$2510, "&gt;"&amp;$D1923)+1+COUNTIF($D$11:$D1923, $D1923)-1)</f>
        <v/>
      </c>
      <c r="AH1923" s="92" t="str">
        <f t="shared" si="327"/>
        <v/>
      </c>
      <c r="AJ1923" s="26" t="str">
        <f t="shared" si="328"/>
        <v/>
      </c>
      <c r="AK1923" s="26" t="str">
        <f t="shared" si="329"/>
        <v/>
      </c>
    </row>
    <row r="1924" spans="1:37" x14ac:dyDescent="0.25">
      <c r="A1924" s="97"/>
      <c r="B1924" s="26" t="str">
        <f t="shared" si="319"/>
        <v/>
      </c>
      <c r="C1924" s="97"/>
      <c r="D1924" s="123"/>
      <c r="E1924" s="124"/>
      <c r="F1924" s="125"/>
      <c r="G1924" s="97"/>
      <c r="H1924" s="24" t="str">
        <f>IF($E1924="", "", IFERROR(ROUND($E1924*INDEX('Intro &amp; Setup'!$BY$8:$BY$9, MATCH($E$8, 'Intro &amp; Setup'!$BX$8:$BX$9, 0)), 2), ""))</f>
        <v/>
      </c>
      <c r="I1924" s="18" t="str">
        <f>IF(OR($E1924="", $F1924=""), "", IF($E$8='Intro &amp; Setup'!$BX$9, $F1924/$E1924, IF($H$8='Intro &amp; Setup'!$BX$9, $F1924/$H1924, "")))</f>
        <v/>
      </c>
      <c r="J1924" s="21" t="str">
        <f>IF(OR($E1924="", $F1924=""), "", IF($E$8='Intro &amp; Setup'!$BX$8, $F1924/$E1924, IF($H$8='Intro &amp; Setup'!$BX$8, $F1924/$H1924, "")))</f>
        <v/>
      </c>
      <c r="K1924" s="97"/>
      <c r="L1924" s="42" t="str">
        <f t="array" ref="L1924">IF($W1924="", "", IFERROR(INDEX('Standard Runs'!$D$11:$D$65, MATCH(1, ('Standard Runs'!$F$11:$F$65&lt;=E1924)*('Standard Runs'!$G$11:$G$65&gt;=E1924), 0)), ""))</f>
        <v/>
      </c>
      <c r="M1924" s="45" t="str">
        <f t="shared" si="320"/>
        <v/>
      </c>
      <c r="N1924" s="97"/>
      <c r="O1924" s="52" t="str">
        <f t="shared" si="321"/>
        <v/>
      </c>
      <c r="P1924" s="53" t="str">
        <f>IF(OR($L1924="", $M1924=""), "", COUNTIFS($L$11:$L$2510, $L1924, $M$11:$M$2510, "&lt;"&amp;$M1924)+1+COUNTIFS($L$11:$L1924, $L1924, $M$11:$M1924, $M1924)-1)</f>
        <v/>
      </c>
      <c r="Q1924" s="97"/>
      <c r="R1924" s="57" t="str">
        <f t="array" ref="R1924">IF(OR($L1924="", $M1924=""), "", MIN(IF($L$11:$L$2510=$L1924, $M$11:$M$2510)))</f>
        <v/>
      </c>
      <c r="S1924" s="18" t="str">
        <f t="array" ref="S1924">IF(OR($L1924="", $M1924=""), "", AVERAGEIF($L$11:$L$2510, $L1924, $M$11:$M$2510))</f>
        <v/>
      </c>
      <c r="T1924" s="21" t="str">
        <f t="array" ref="T1924">IF(OR($L1924="", $M1924=""), "", MAX(IF($L$11:$L$2510=$L1924, $M$11:$M$2510)))</f>
        <v/>
      </c>
      <c r="U1924" s="97"/>
      <c r="W1924" s="26" t="str">
        <f t="shared" si="322"/>
        <v/>
      </c>
      <c r="X1924" s="26" t="str">
        <f t="shared" si="323"/>
        <v/>
      </c>
      <c r="Z1924" s="48" t="str">
        <f>IFERROR(INDEX('Standard Runs'!$E$11:$E$65, MATCH($L1924, 'Standard Runs'!$D$11:$D$65, 0)), "")</f>
        <v/>
      </c>
      <c r="AB1924" s="26" t="str">
        <f t="shared" si="324"/>
        <v/>
      </c>
      <c r="AC1924" s="26" t="str">
        <f t="shared" si="325"/>
        <v/>
      </c>
      <c r="AE1924" s="26" t="str">
        <f t="shared" si="326"/>
        <v/>
      </c>
      <c r="AG1924" s="26" t="str">
        <f>IF($D1924="", "", COUNTIF($D$11:$D$2510, "&gt;"&amp;$D1924)+1+COUNTIF($D$11:$D1924, $D1924)-1)</f>
        <v/>
      </c>
      <c r="AH1924" s="92" t="str">
        <f t="shared" si="327"/>
        <v/>
      </c>
      <c r="AJ1924" s="26" t="str">
        <f t="shared" si="328"/>
        <v/>
      </c>
      <c r="AK1924" s="26" t="str">
        <f t="shared" si="329"/>
        <v/>
      </c>
    </row>
    <row r="1925" spans="1:37" x14ac:dyDescent="0.25">
      <c r="A1925" s="97"/>
      <c r="B1925" s="26" t="str">
        <f t="shared" si="319"/>
        <v/>
      </c>
      <c r="C1925" s="97"/>
      <c r="D1925" s="123"/>
      <c r="E1925" s="124"/>
      <c r="F1925" s="125"/>
      <c r="G1925" s="97"/>
      <c r="H1925" s="24" t="str">
        <f>IF($E1925="", "", IFERROR(ROUND($E1925*INDEX('Intro &amp; Setup'!$BY$8:$BY$9, MATCH($E$8, 'Intro &amp; Setup'!$BX$8:$BX$9, 0)), 2), ""))</f>
        <v/>
      </c>
      <c r="I1925" s="18" t="str">
        <f>IF(OR($E1925="", $F1925=""), "", IF($E$8='Intro &amp; Setup'!$BX$9, $F1925/$E1925, IF($H$8='Intro &amp; Setup'!$BX$9, $F1925/$H1925, "")))</f>
        <v/>
      </c>
      <c r="J1925" s="21" t="str">
        <f>IF(OR($E1925="", $F1925=""), "", IF($E$8='Intro &amp; Setup'!$BX$8, $F1925/$E1925, IF($H$8='Intro &amp; Setup'!$BX$8, $F1925/$H1925, "")))</f>
        <v/>
      </c>
      <c r="K1925" s="97"/>
      <c r="L1925" s="42" t="str">
        <f t="array" ref="L1925">IF($W1925="", "", IFERROR(INDEX('Standard Runs'!$D$11:$D$65, MATCH(1, ('Standard Runs'!$F$11:$F$65&lt;=E1925)*('Standard Runs'!$G$11:$G$65&gt;=E1925), 0)), ""))</f>
        <v/>
      </c>
      <c r="M1925" s="45" t="str">
        <f t="shared" si="320"/>
        <v/>
      </c>
      <c r="N1925" s="97"/>
      <c r="O1925" s="52" t="str">
        <f t="shared" si="321"/>
        <v/>
      </c>
      <c r="P1925" s="53" t="str">
        <f>IF(OR($L1925="", $M1925=""), "", COUNTIFS($L$11:$L$2510, $L1925, $M$11:$M$2510, "&lt;"&amp;$M1925)+1+COUNTIFS($L$11:$L1925, $L1925, $M$11:$M1925, $M1925)-1)</f>
        <v/>
      </c>
      <c r="Q1925" s="97"/>
      <c r="R1925" s="57" t="str">
        <f t="array" ref="R1925">IF(OR($L1925="", $M1925=""), "", MIN(IF($L$11:$L$2510=$L1925, $M$11:$M$2510)))</f>
        <v/>
      </c>
      <c r="S1925" s="18" t="str">
        <f t="array" ref="S1925">IF(OR($L1925="", $M1925=""), "", AVERAGEIF($L$11:$L$2510, $L1925, $M$11:$M$2510))</f>
        <v/>
      </c>
      <c r="T1925" s="21" t="str">
        <f t="array" ref="T1925">IF(OR($L1925="", $M1925=""), "", MAX(IF($L$11:$L$2510=$L1925, $M$11:$M$2510)))</f>
        <v/>
      </c>
      <c r="U1925" s="97"/>
      <c r="W1925" s="26" t="str">
        <f t="shared" si="322"/>
        <v/>
      </c>
      <c r="X1925" s="26" t="str">
        <f t="shared" si="323"/>
        <v/>
      </c>
      <c r="Z1925" s="48" t="str">
        <f>IFERROR(INDEX('Standard Runs'!$E$11:$E$65, MATCH($L1925, 'Standard Runs'!$D$11:$D$65, 0)), "")</f>
        <v/>
      </c>
      <c r="AB1925" s="26" t="str">
        <f t="shared" si="324"/>
        <v/>
      </c>
      <c r="AC1925" s="26" t="str">
        <f t="shared" si="325"/>
        <v/>
      </c>
      <c r="AE1925" s="26" t="str">
        <f t="shared" si="326"/>
        <v/>
      </c>
      <c r="AG1925" s="26" t="str">
        <f>IF($D1925="", "", COUNTIF($D$11:$D$2510, "&gt;"&amp;$D1925)+1+COUNTIF($D$11:$D1925, $D1925)-1)</f>
        <v/>
      </c>
      <c r="AH1925" s="92" t="str">
        <f t="shared" si="327"/>
        <v/>
      </c>
      <c r="AJ1925" s="26" t="str">
        <f t="shared" si="328"/>
        <v/>
      </c>
      <c r="AK1925" s="26" t="str">
        <f t="shared" si="329"/>
        <v/>
      </c>
    </row>
    <row r="1926" spans="1:37" x14ac:dyDescent="0.25">
      <c r="A1926" s="97"/>
      <c r="B1926" s="26" t="str">
        <f t="shared" si="319"/>
        <v/>
      </c>
      <c r="C1926" s="97"/>
      <c r="D1926" s="123"/>
      <c r="E1926" s="124"/>
      <c r="F1926" s="125"/>
      <c r="G1926" s="97"/>
      <c r="H1926" s="24" t="str">
        <f>IF($E1926="", "", IFERROR(ROUND($E1926*INDEX('Intro &amp; Setup'!$BY$8:$BY$9, MATCH($E$8, 'Intro &amp; Setup'!$BX$8:$BX$9, 0)), 2), ""))</f>
        <v/>
      </c>
      <c r="I1926" s="18" t="str">
        <f>IF(OR($E1926="", $F1926=""), "", IF($E$8='Intro &amp; Setup'!$BX$9, $F1926/$E1926, IF($H$8='Intro &amp; Setup'!$BX$9, $F1926/$H1926, "")))</f>
        <v/>
      </c>
      <c r="J1926" s="21" t="str">
        <f>IF(OR($E1926="", $F1926=""), "", IF($E$8='Intro &amp; Setup'!$BX$8, $F1926/$E1926, IF($H$8='Intro &amp; Setup'!$BX$8, $F1926/$H1926, "")))</f>
        <v/>
      </c>
      <c r="K1926" s="97"/>
      <c r="L1926" s="42" t="str">
        <f t="array" ref="L1926">IF($W1926="", "", IFERROR(INDEX('Standard Runs'!$D$11:$D$65, MATCH(1, ('Standard Runs'!$F$11:$F$65&lt;=E1926)*('Standard Runs'!$G$11:$G$65&gt;=E1926), 0)), ""))</f>
        <v/>
      </c>
      <c r="M1926" s="45" t="str">
        <f t="shared" si="320"/>
        <v/>
      </c>
      <c r="N1926" s="97"/>
      <c r="O1926" s="52" t="str">
        <f t="shared" si="321"/>
        <v/>
      </c>
      <c r="P1926" s="53" t="str">
        <f>IF(OR($L1926="", $M1926=""), "", COUNTIFS($L$11:$L$2510, $L1926, $M$11:$M$2510, "&lt;"&amp;$M1926)+1+COUNTIFS($L$11:$L1926, $L1926, $M$11:$M1926, $M1926)-1)</f>
        <v/>
      </c>
      <c r="Q1926" s="97"/>
      <c r="R1926" s="57" t="str">
        <f t="array" ref="R1926">IF(OR($L1926="", $M1926=""), "", MIN(IF($L$11:$L$2510=$L1926, $M$11:$M$2510)))</f>
        <v/>
      </c>
      <c r="S1926" s="18" t="str">
        <f t="array" ref="S1926">IF(OR($L1926="", $M1926=""), "", AVERAGEIF($L$11:$L$2510, $L1926, $M$11:$M$2510))</f>
        <v/>
      </c>
      <c r="T1926" s="21" t="str">
        <f t="array" ref="T1926">IF(OR($L1926="", $M1926=""), "", MAX(IF($L$11:$L$2510=$L1926, $M$11:$M$2510)))</f>
        <v/>
      </c>
      <c r="U1926" s="97"/>
      <c r="W1926" s="26" t="str">
        <f t="shared" si="322"/>
        <v/>
      </c>
      <c r="X1926" s="26" t="str">
        <f t="shared" si="323"/>
        <v/>
      </c>
      <c r="Z1926" s="48" t="str">
        <f>IFERROR(INDEX('Standard Runs'!$E$11:$E$65, MATCH($L1926, 'Standard Runs'!$D$11:$D$65, 0)), "")</f>
        <v/>
      </c>
      <c r="AB1926" s="26" t="str">
        <f t="shared" si="324"/>
        <v/>
      </c>
      <c r="AC1926" s="26" t="str">
        <f t="shared" si="325"/>
        <v/>
      </c>
      <c r="AE1926" s="26" t="str">
        <f t="shared" si="326"/>
        <v/>
      </c>
      <c r="AG1926" s="26" t="str">
        <f>IF($D1926="", "", COUNTIF($D$11:$D$2510, "&gt;"&amp;$D1926)+1+COUNTIF($D$11:$D1926, $D1926)-1)</f>
        <v/>
      </c>
      <c r="AH1926" s="92" t="str">
        <f t="shared" si="327"/>
        <v/>
      </c>
      <c r="AJ1926" s="26" t="str">
        <f t="shared" si="328"/>
        <v/>
      </c>
      <c r="AK1926" s="26" t="str">
        <f t="shared" si="329"/>
        <v/>
      </c>
    </row>
    <row r="1927" spans="1:37" x14ac:dyDescent="0.25">
      <c r="A1927" s="97"/>
      <c r="B1927" s="26" t="str">
        <f t="shared" si="319"/>
        <v/>
      </c>
      <c r="C1927" s="97"/>
      <c r="D1927" s="123"/>
      <c r="E1927" s="124"/>
      <c r="F1927" s="125"/>
      <c r="G1927" s="97"/>
      <c r="H1927" s="24" t="str">
        <f>IF($E1927="", "", IFERROR(ROUND($E1927*INDEX('Intro &amp; Setup'!$BY$8:$BY$9, MATCH($E$8, 'Intro &amp; Setup'!$BX$8:$BX$9, 0)), 2), ""))</f>
        <v/>
      </c>
      <c r="I1927" s="18" t="str">
        <f>IF(OR($E1927="", $F1927=""), "", IF($E$8='Intro &amp; Setup'!$BX$9, $F1927/$E1927, IF($H$8='Intro &amp; Setup'!$BX$9, $F1927/$H1927, "")))</f>
        <v/>
      </c>
      <c r="J1927" s="21" t="str">
        <f>IF(OR($E1927="", $F1927=""), "", IF($E$8='Intro &amp; Setup'!$BX$8, $F1927/$E1927, IF($H$8='Intro &amp; Setup'!$BX$8, $F1927/$H1927, "")))</f>
        <v/>
      </c>
      <c r="K1927" s="97"/>
      <c r="L1927" s="42" t="str">
        <f t="array" ref="L1927">IF($W1927="", "", IFERROR(INDEX('Standard Runs'!$D$11:$D$65, MATCH(1, ('Standard Runs'!$F$11:$F$65&lt;=E1927)*('Standard Runs'!$G$11:$G$65&gt;=E1927), 0)), ""))</f>
        <v/>
      </c>
      <c r="M1927" s="45" t="str">
        <f t="shared" si="320"/>
        <v/>
      </c>
      <c r="N1927" s="97"/>
      <c r="O1927" s="52" t="str">
        <f t="shared" si="321"/>
        <v/>
      </c>
      <c r="P1927" s="53" t="str">
        <f>IF(OR($L1927="", $M1927=""), "", COUNTIFS($L$11:$L$2510, $L1927, $M$11:$M$2510, "&lt;"&amp;$M1927)+1+COUNTIFS($L$11:$L1927, $L1927, $M$11:$M1927, $M1927)-1)</f>
        <v/>
      </c>
      <c r="Q1927" s="97"/>
      <c r="R1927" s="57" t="str">
        <f t="array" ref="R1927">IF(OR($L1927="", $M1927=""), "", MIN(IF($L$11:$L$2510=$L1927, $M$11:$M$2510)))</f>
        <v/>
      </c>
      <c r="S1927" s="18" t="str">
        <f t="array" ref="S1927">IF(OR($L1927="", $M1927=""), "", AVERAGEIF($L$11:$L$2510, $L1927, $M$11:$M$2510))</f>
        <v/>
      </c>
      <c r="T1927" s="21" t="str">
        <f t="array" ref="T1927">IF(OR($L1927="", $M1927=""), "", MAX(IF($L$11:$L$2510=$L1927, $M$11:$M$2510)))</f>
        <v/>
      </c>
      <c r="U1927" s="97"/>
      <c r="W1927" s="26" t="str">
        <f t="shared" si="322"/>
        <v/>
      </c>
      <c r="X1927" s="26" t="str">
        <f t="shared" si="323"/>
        <v/>
      </c>
      <c r="Z1927" s="48" t="str">
        <f>IFERROR(INDEX('Standard Runs'!$E$11:$E$65, MATCH($L1927, 'Standard Runs'!$D$11:$D$65, 0)), "")</f>
        <v/>
      </c>
      <c r="AB1927" s="26" t="str">
        <f t="shared" si="324"/>
        <v/>
      </c>
      <c r="AC1927" s="26" t="str">
        <f t="shared" si="325"/>
        <v/>
      </c>
      <c r="AE1927" s="26" t="str">
        <f t="shared" si="326"/>
        <v/>
      </c>
      <c r="AG1927" s="26" t="str">
        <f>IF($D1927="", "", COUNTIF($D$11:$D$2510, "&gt;"&amp;$D1927)+1+COUNTIF($D$11:$D1927, $D1927)-1)</f>
        <v/>
      </c>
      <c r="AH1927" s="92" t="str">
        <f t="shared" si="327"/>
        <v/>
      </c>
      <c r="AJ1927" s="26" t="str">
        <f t="shared" si="328"/>
        <v/>
      </c>
      <c r="AK1927" s="26" t="str">
        <f t="shared" si="329"/>
        <v/>
      </c>
    </row>
    <row r="1928" spans="1:37" x14ac:dyDescent="0.25">
      <c r="A1928" s="97"/>
      <c r="B1928" s="26" t="str">
        <f t="shared" si="319"/>
        <v/>
      </c>
      <c r="C1928" s="97"/>
      <c r="D1928" s="123"/>
      <c r="E1928" s="124"/>
      <c r="F1928" s="125"/>
      <c r="G1928" s="97"/>
      <c r="H1928" s="24" t="str">
        <f>IF($E1928="", "", IFERROR(ROUND($E1928*INDEX('Intro &amp; Setup'!$BY$8:$BY$9, MATCH($E$8, 'Intro &amp; Setup'!$BX$8:$BX$9, 0)), 2), ""))</f>
        <v/>
      </c>
      <c r="I1928" s="18" t="str">
        <f>IF(OR($E1928="", $F1928=""), "", IF($E$8='Intro &amp; Setup'!$BX$9, $F1928/$E1928, IF($H$8='Intro &amp; Setup'!$BX$9, $F1928/$H1928, "")))</f>
        <v/>
      </c>
      <c r="J1928" s="21" t="str">
        <f>IF(OR($E1928="", $F1928=""), "", IF($E$8='Intro &amp; Setup'!$BX$8, $F1928/$E1928, IF($H$8='Intro &amp; Setup'!$BX$8, $F1928/$H1928, "")))</f>
        <v/>
      </c>
      <c r="K1928" s="97"/>
      <c r="L1928" s="42" t="str">
        <f t="array" ref="L1928">IF($W1928="", "", IFERROR(INDEX('Standard Runs'!$D$11:$D$65, MATCH(1, ('Standard Runs'!$F$11:$F$65&lt;=E1928)*('Standard Runs'!$G$11:$G$65&gt;=E1928), 0)), ""))</f>
        <v/>
      </c>
      <c r="M1928" s="45" t="str">
        <f t="shared" si="320"/>
        <v/>
      </c>
      <c r="N1928" s="97"/>
      <c r="O1928" s="52" t="str">
        <f t="shared" si="321"/>
        <v/>
      </c>
      <c r="P1928" s="53" t="str">
        <f>IF(OR($L1928="", $M1928=""), "", COUNTIFS($L$11:$L$2510, $L1928, $M$11:$M$2510, "&lt;"&amp;$M1928)+1+COUNTIFS($L$11:$L1928, $L1928, $M$11:$M1928, $M1928)-1)</f>
        <v/>
      </c>
      <c r="Q1928" s="97"/>
      <c r="R1928" s="57" t="str">
        <f t="array" ref="R1928">IF(OR($L1928="", $M1928=""), "", MIN(IF($L$11:$L$2510=$L1928, $M$11:$M$2510)))</f>
        <v/>
      </c>
      <c r="S1928" s="18" t="str">
        <f t="array" ref="S1928">IF(OR($L1928="", $M1928=""), "", AVERAGEIF($L$11:$L$2510, $L1928, $M$11:$M$2510))</f>
        <v/>
      </c>
      <c r="T1928" s="21" t="str">
        <f t="array" ref="T1928">IF(OR($L1928="", $M1928=""), "", MAX(IF($L$11:$L$2510=$L1928, $M$11:$M$2510)))</f>
        <v/>
      </c>
      <c r="U1928" s="97"/>
      <c r="W1928" s="26" t="str">
        <f t="shared" si="322"/>
        <v/>
      </c>
      <c r="X1928" s="26" t="str">
        <f t="shared" si="323"/>
        <v/>
      </c>
      <c r="Z1928" s="48" t="str">
        <f>IFERROR(INDEX('Standard Runs'!$E$11:$E$65, MATCH($L1928, 'Standard Runs'!$D$11:$D$65, 0)), "")</f>
        <v/>
      </c>
      <c r="AB1928" s="26" t="str">
        <f t="shared" si="324"/>
        <v/>
      </c>
      <c r="AC1928" s="26" t="str">
        <f t="shared" si="325"/>
        <v/>
      </c>
      <c r="AE1928" s="26" t="str">
        <f t="shared" si="326"/>
        <v/>
      </c>
      <c r="AG1928" s="26" t="str">
        <f>IF($D1928="", "", COUNTIF($D$11:$D$2510, "&gt;"&amp;$D1928)+1+COUNTIF($D$11:$D1928, $D1928)-1)</f>
        <v/>
      </c>
      <c r="AH1928" s="92" t="str">
        <f t="shared" si="327"/>
        <v/>
      </c>
      <c r="AJ1928" s="26" t="str">
        <f t="shared" si="328"/>
        <v/>
      </c>
      <c r="AK1928" s="26" t="str">
        <f t="shared" si="329"/>
        <v/>
      </c>
    </row>
    <row r="1929" spans="1:37" x14ac:dyDescent="0.25">
      <c r="A1929" s="97"/>
      <c r="B1929" s="26" t="str">
        <f t="shared" si="319"/>
        <v/>
      </c>
      <c r="C1929" s="97"/>
      <c r="D1929" s="123"/>
      <c r="E1929" s="124"/>
      <c r="F1929" s="125"/>
      <c r="G1929" s="97"/>
      <c r="H1929" s="24" t="str">
        <f>IF($E1929="", "", IFERROR(ROUND($E1929*INDEX('Intro &amp; Setup'!$BY$8:$BY$9, MATCH($E$8, 'Intro &amp; Setup'!$BX$8:$BX$9, 0)), 2), ""))</f>
        <v/>
      </c>
      <c r="I1929" s="18" t="str">
        <f>IF(OR($E1929="", $F1929=""), "", IF($E$8='Intro &amp; Setup'!$BX$9, $F1929/$E1929, IF($H$8='Intro &amp; Setup'!$BX$9, $F1929/$H1929, "")))</f>
        <v/>
      </c>
      <c r="J1929" s="21" t="str">
        <f>IF(OR($E1929="", $F1929=""), "", IF($E$8='Intro &amp; Setup'!$BX$8, $F1929/$E1929, IF($H$8='Intro &amp; Setup'!$BX$8, $F1929/$H1929, "")))</f>
        <v/>
      </c>
      <c r="K1929" s="97"/>
      <c r="L1929" s="42" t="str">
        <f t="array" ref="L1929">IF($W1929="", "", IFERROR(INDEX('Standard Runs'!$D$11:$D$65, MATCH(1, ('Standard Runs'!$F$11:$F$65&lt;=E1929)*('Standard Runs'!$G$11:$G$65&gt;=E1929), 0)), ""))</f>
        <v/>
      </c>
      <c r="M1929" s="45" t="str">
        <f t="shared" si="320"/>
        <v/>
      </c>
      <c r="N1929" s="97"/>
      <c r="O1929" s="52" t="str">
        <f t="shared" si="321"/>
        <v/>
      </c>
      <c r="P1929" s="53" t="str">
        <f>IF(OR($L1929="", $M1929=""), "", COUNTIFS($L$11:$L$2510, $L1929, $M$11:$M$2510, "&lt;"&amp;$M1929)+1+COUNTIFS($L$11:$L1929, $L1929, $M$11:$M1929, $M1929)-1)</f>
        <v/>
      </c>
      <c r="Q1929" s="97"/>
      <c r="R1929" s="57" t="str">
        <f t="array" ref="R1929">IF(OR($L1929="", $M1929=""), "", MIN(IF($L$11:$L$2510=$L1929, $M$11:$M$2510)))</f>
        <v/>
      </c>
      <c r="S1929" s="18" t="str">
        <f t="array" ref="S1929">IF(OR($L1929="", $M1929=""), "", AVERAGEIF($L$11:$L$2510, $L1929, $M$11:$M$2510))</f>
        <v/>
      </c>
      <c r="T1929" s="21" t="str">
        <f t="array" ref="T1929">IF(OR($L1929="", $M1929=""), "", MAX(IF($L$11:$L$2510=$L1929, $M$11:$M$2510)))</f>
        <v/>
      </c>
      <c r="U1929" s="97"/>
      <c r="W1929" s="26" t="str">
        <f t="shared" si="322"/>
        <v/>
      </c>
      <c r="X1929" s="26" t="str">
        <f t="shared" si="323"/>
        <v/>
      </c>
      <c r="Z1929" s="48" t="str">
        <f>IFERROR(INDEX('Standard Runs'!$E$11:$E$65, MATCH($L1929, 'Standard Runs'!$D$11:$D$65, 0)), "")</f>
        <v/>
      </c>
      <c r="AB1929" s="26" t="str">
        <f t="shared" si="324"/>
        <v/>
      </c>
      <c r="AC1929" s="26" t="str">
        <f t="shared" si="325"/>
        <v/>
      </c>
      <c r="AE1929" s="26" t="str">
        <f t="shared" si="326"/>
        <v/>
      </c>
      <c r="AG1929" s="26" t="str">
        <f>IF($D1929="", "", COUNTIF($D$11:$D$2510, "&gt;"&amp;$D1929)+1+COUNTIF($D$11:$D1929, $D1929)-1)</f>
        <v/>
      </c>
      <c r="AH1929" s="92" t="str">
        <f t="shared" si="327"/>
        <v/>
      </c>
      <c r="AJ1929" s="26" t="str">
        <f t="shared" si="328"/>
        <v/>
      </c>
      <c r="AK1929" s="26" t="str">
        <f t="shared" si="329"/>
        <v/>
      </c>
    </row>
    <row r="1930" spans="1:37" x14ac:dyDescent="0.25">
      <c r="A1930" s="97"/>
      <c r="B1930" s="26" t="str">
        <f t="shared" si="319"/>
        <v/>
      </c>
      <c r="C1930" s="97"/>
      <c r="D1930" s="123"/>
      <c r="E1930" s="124"/>
      <c r="F1930" s="125"/>
      <c r="G1930" s="97"/>
      <c r="H1930" s="24" t="str">
        <f>IF($E1930="", "", IFERROR(ROUND($E1930*INDEX('Intro &amp; Setup'!$BY$8:$BY$9, MATCH($E$8, 'Intro &amp; Setup'!$BX$8:$BX$9, 0)), 2), ""))</f>
        <v/>
      </c>
      <c r="I1930" s="18" t="str">
        <f>IF(OR($E1930="", $F1930=""), "", IF($E$8='Intro &amp; Setup'!$BX$9, $F1930/$E1930, IF($H$8='Intro &amp; Setup'!$BX$9, $F1930/$H1930, "")))</f>
        <v/>
      </c>
      <c r="J1930" s="21" t="str">
        <f>IF(OR($E1930="", $F1930=""), "", IF($E$8='Intro &amp; Setup'!$BX$8, $F1930/$E1930, IF($H$8='Intro &amp; Setup'!$BX$8, $F1930/$H1930, "")))</f>
        <v/>
      </c>
      <c r="K1930" s="97"/>
      <c r="L1930" s="42" t="str">
        <f t="array" ref="L1930">IF($W1930="", "", IFERROR(INDEX('Standard Runs'!$D$11:$D$65, MATCH(1, ('Standard Runs'!$F$11:$F$65&lt;=E1930)*('Standard Runs'!$G$11:$G$65&gt;=E1930), 0)), ""))</f>
        <v/>
      </c>
      <c r="M1930" s="45" t="str">
        <f t="shared" si="320"/>
        <v/>
      </c>
      <c r="N1930" s="97"/>
      <c r="O1930" s="52" t="str">
        <f t="shared" si="321"/>
        <v/>
      </c>
      <c r="P1930" s="53" t="str">
        <f>IF(OR($L1930="", $M1930=""), "", COUNTIFS($L$11:$L$2510, $L1930, $M$11:$M$2510, "&lt;"&amp;$M1930)+1+COUNTIFS($L$11:$L1930, $L1930, $M$11:$M1930, $M1930)-1)</f>
        <v/>
      </c>
      <c r="Q1930" s="97"/>
      <c r="R1930" s="57" t="str">
        <f t="array" ref="R1930">IF(OR($L1930="", $M1930=""), "", MIN(IF($L$11:$L$2510=$L1930, $M$11:$M$2510)))</f>
        <v/>
      </c>
      <c r="S1930" s="18" t="str">
        <f t="array" ref="S1930">IF(OR($L1930="", $M1930=""), "", AVERAGEIF($L$11:$L$2510, $L1930, $M$11:$M$2510))</f>
        <v/>
      </c>
      <c r="T1930" s="21" t="str">
        <f t="array" ref="T1930">IF(OR($L1930="", $M1930=""), "", MAX(IF($L$11:$L$2510=$L1930, $M$11:$M$2510)))</f>
        <v/>
      </c>
      <c r="U1930" s="97"/>
      <c r="W1930" s="26" t="str">
        <f t="shared" si="322"/>
        <v/>
      </c>
      <c r="X1930" s="26" t="str">
        <f t="shared" si="323"/>
        <v/>
      </c>
      <c r="Z1930" s="48" t="str">
        <f>IFERROR(INDEX('Standard Runs'!$E$11:$E$65, MATCH($L1930, 'Standard Runs'!$D$11:$D$65, 0)), "")</f>
        <v/>
      </c>
      <c r="AB1930" s="26" t="str">
        <f t="shared" si="324"/>
        <v/>
      </c>
      <c r="AC1930" s="26" t="str">
        <f t="shared" si="325"/>
        <v/>
      </c>
      <c r="AE1930" s="26" t="str">
        <f t="shared" si="326"/>
        <v/>
      </c>
      <c r="AG1930" s="26" t="str">
        <f>IF($D1930="", "", COUNTIF($D$11:$D$2510, "&gt;"&amp;$D1930)+1+COUNTIF($D$11:$D1930, $D1930)-1)</f>
        <v/>
      </c>
      <c r="AH1930" s="92" t="str">
        <f t="shared" si="327"/>
        <v/>
      </c>
      <c r="AJ1930" s="26" t="str">
        <f t="shared" si="328"/>
        <v/>
      </c>
      <c r="AK1930" s="26" t="str">
        <f t="shared" si="329"/>
        <v/>
      </c>
    </row>
    <row r="1931" spans="1:37" x14ac:dyDescent="0.25">
      <c r="A1931" s="97"/>
      <c r="B1931" s="26" t="str">
        <f t="shared" si="319"/>
        <v/>
      </c>
      <c r="C1931" s="97"/>
      <c r="D1931" s="123"/>
      <c r="E1931" s="124"/>
      <c r="F1931" s="125"/>
      <c r="G1931" s="97"/>
      <c r="H1931" s="24" t="str">
        <f>IF($E1931="", "", IFERROR(ROUND($E1931*INDEX('Intro &amp; Setup'!$BY$8:$BY$9, MATCH($E$8, 'Intro &amp; Setup'!$BX$8:$BX$9, 0)), 2), ""))</f>
        <v/>
      </c>
      <c r="I1931" s="18" t="str">
        <f>IF(OR($E1931="", $F1931=""), "", IF($E$8='Intro &amp; Setup'!$BX$9, $F1931/$E1931, IF($H$8='Intro &amp; Setup'!$BX$9, $F1931/$H1931, "")))</f>
        <v/>
      </c>
      <c r="J1931" s="21" t="str">
        <f>IF(OR($E1931="", $F1931=""), "", IF($E$8='Intro &amp; Setup'!$BX$8, $F1931/$E1931, IF($H$8='Intro &amp; Setup'!$BX$8, $F1931/$H1931, "")))</f>
        <v/>
      </c>
      <c r="K1931" s="97"/>
      <c r="L1931" s="42" t="str">
        <f t="array" ref="L1931">IF($W1931="", "", IFERROR(INDEX('Standard Runs'!$D$11:$D$65, MATCH(1, ('Standard Runs'!$F$11:$F$65&lt;=E1931)*('Standard Runs'!$G$11:$G$65&gt;=E1931), 0)), ""))</f>
        <v/>
      </c>
      <c r="M1931" s="45" t="str">
        <f t="shared" si="320"/>
        <v/>
      </c>
      <c r="N1931" s="97"/>
      <c r="O1931" s="52" t="str">
        <f t="shared" si="321"/>
        <v/>
      </c>
      <c r="P1931" s="53" t="str">
        <f>IF(OR($L1931="", $M1931=""), "", COUNTIFS($L$11:$L$2510, $L1931, $M$11:$M$2510, "&lt;"&amp;$M1931)+1+COUNTIFS($L$11:$L1931, $L1931, $M$11:$M1931, $M1931)-1)</f>
        <v/>
      </c>
      <c r="Q1931" s="97"/>
      <c r="R1931" s="57" t="str">
        <f t="array" ref="R1931">IF(OR($L1931="", $M1931=""), "", MIN(IF($L$11:$L$2510=$L1931, $M$11:$M$2510)))</f>
        <v/>
      </c>
      <c r="S1931" s="18" t="str">
        <f t="array" ref="S1931">IF(OR($L1931="", $M1931=""), "", AVERAGEIF($L$11:$L$2510, $L1931, $M$11:$M$2510))</f>
        <v/>
      </c>
      <c r="T1931" s="21" t="str">
        <f t="array" ref="T1931">IF(OR($L1931="", $M1931=""), "", MAX(IF($L$11:$L$2510=$L1931, $M$11:$M$2510)))</f>
        <v/>
      </c>
      <c r="U1931" s="97"/>
      <c r="W1931" s="26" t="str">
        <f t="shared" si="322"/>
        <v/>
      </c>
      <c r="X1931" s="26" t="str">
        <f t="shared" si="323"/>
        <v/>
      </c>
      <c r="Z1931" s="48" t="str">
        <f>IFERROR(INDEX('Standard Runs'!$E$11:$E$65, MATCH($L1931, 'Standard Runs'!$D$11:$D$65, 0)), "")</f>
        <v/>
      </c>
      <c r="AB1931" s="26" t="str">
        <f t="shared" si="324"/>
        <v/>
      </c>
      <c r="AC1931" s="26" t="str">
        <f t="shared" si="325"/>
        <v/>
      </c>
      <c r="AE1931" s="26" t="str">
        <f t="shared" si="326"/>
        <v/>
      </c>
      <c r="AG1931" s="26" t="str">
        <f>IF($D1931="", "", COUNTIF($D$11:$D$2510, "&gt;"&amp;$D1931)+1+COUNTIF($D$11:$D1931, $D1931)-1)</f>
        <v/>
      </c>
      <c r="AH1931" s="92" t="str">
        <f t="shared" si="327"/>
        <v/>
      </c>
      <c r="AJ1931" s="26" t="str">
        <f t="shared" si="328"/>
        <v/>
      </c>
      <c r="AK1931" s="26" t="str">
        <f t="shared" si="329"/>
        <v/>
      </c>
    </row>
    <row r="1932" spans="1:37" x14ac:dyDescent="0.25">
      <c r="A1932" s="97"/>
      <c r="B1932" s="26" t="str">
        <f t="shared" ref="B1932:B1995" si="330">IF($P1932="", "", IFERROR(INDEX($X$3:$X$5, MATCH($P1932, $Y$3:$Y$5, 0)), ""))</f>
        <v/>
      </c>
      <c r="C1932" s="97"/>
      <c r="D1932" s="123"/>
      <c r="E1932" s="124"/>
      <c r="F1932" s="125"/>
      <c r="G1932" s="97"/>
      <c r="H1932" s="24" t="str">
        <f>IF($E1932="", "", IFERROR(ROUND($E1932*INDEX('Intro &amp; Setup'!$BY$8:$BY$9, MATCH($E$8, 'Intro &amp; Setup'!$BX$8:$BX$9, 0)), 2), ""))</f>
        <v/>
      </c>
      <c r="I1932" s="18" t="str">
        <f>IF(OR($E1932="", $F1932=""), "", IF($E$8='Intro &amp; Setup'!$BX$9, $F1932/$E1932, IF($H$8='Intro &amp; Setup'!$BX$9, $F1932/$H1932, "")))</f>
        <v/>
      </c>
      <c r="J1932" s="21" t="str">
        <f>IF(OR($E1932="", $F1932=""), "", IF($E$8='Intro &amp; Setup'!$BX$8, $F1932/$E1932, IF($H$8='Intro &amp; Setup'!$BX$8, $F1932/$H1932, "")))</f>
        <v/>
      </c>
      <c r="K1932" s="97"/>
      <c r="L1932" s="42" t="str">
        <f t="array" ref="L1932">IF($W1932="", "", IFERROR(INDEX('Standard Runs'!$D$11:$D$65, MATCH(1, ('Standard Runs'!$F$11:$F$65&lt;=E1932)*('Standard Runs'!$G$11:$G$65&gt;=E1932), 0)), ""))</f>
        <v/>
      </c>
      <c r="M1932" s="45" t="str">
        <f t="shared" ref="M1932:M1995" si="331">IFERROR($F1932/$E1932*$Z1932, "")</f>
        <v/>
      </c>
      <c r="N1932" s="97"/>
      <c r="O1932" s="52" t="str">
        <f t="shared" ref="O1932:O1995" si="332">IF($L1932="", "", COUNTIF($L$11:$L$2510, $L1932))</f>
        <v/>
      </c>
      <c r="P1932" s="53" t="str">
        <f>IF(OR($L1932="", $M1932=""), "", COUNTIFS($L$11:$L$2510, $L1932, $M$11:$M$2510, "&lt;"&amp;$M1932)+1+COUNTIFS($L$11:$L1932, $L1932, $M$11:$M1932, $M1932)-1)</f>
        <v/>
      </c>
      <c r="Q1932" s="97"/>
      <c r="R1932" s="57" t="str">
        <f t="array" ref="R1932">IF(OR($L1932="", $M1932=""), "", MIN(IF($L$11:$L$2510=$L1932, $M$11:$M$2510)))</f>
        <v/>
      </c>
      <c r="S1932" s="18" t="str">
        <f t="array" ref="S1932">IF(OR($L1932="", $M1932=""), "", AVERAGEIF($L$11:$L$2510, $L1932, $M$11:$M$2510))</f>
        <v/>
      </c>
      <c r="T1932" s="21" t="str">
        <f t="array" ref="T1932">IF(OR($L1932="", $M1932=""), "", MAX(IF($L$11:$L$2510=$L1932, $M$11:$M$2510)))</f>
        <v/>
      </c>
      <c r="U1932" s="97"/>
      <c r="W1932" s="26" t="str">
        <f t="shared" ref="W1932:W1995" si="333">IF(AND($D1932="", $E1932="", $F1932=""), "", "X")</f>
        <v/>
      </c>
      <c r="X1932" s="26" t="str">
        <f t="shared" ref="X1932:X1995" si="334">IF($W1932="", "", IF($L1932="", "X", ""))</f>
        <v/>
      </c>
      <c r="Z1932" s="48" t="str">
        <f>IFERROR(INDEX('Standard Runs'!$E$11:$E$65, MATCH($L1932, 'Standard Runs'!$D$11:$D$65, 0)), "")</f>
        <v/>
      </c>
      <c r="AB1932" s="26" t="str">
        <f t="shared" ref="AB1932:AB1995" si="335">IF($B1932="", "", _xlfn.CONCAT($L1932, " - ", $P1932))</f>
        <v/>
      </c>
      <c r="AC1932" s="26" t="str">
        <f t="shared" ref="AC1932:AC1995" si="336">IF(COUNTIF($D1932:$F1932, "")=0, "X", "")</f>
        <v/>
      </c>
      <c r="AE1932" s="26" t="str">
        <f t="shared" ref="AE1932:AE1995" si="337">IF($P1932="", "", IF($P1932=1, _xlfn.CONCAT($L1932, " - ", $AE$7), IF($P1932=$O1932, _xlfn.CONCAT($L1932, " - ", $AE$8), "")))</f>
        <v/>
      </c>
      <c r="AG1932" s="26" t="str">
        <f>IF($D1932="", "", COUNTIF($D$11:$D$2510, "&gt;"&amp;$D1932)+1+COUNTIF($D$11:$D1932, $D1932)-1)</f>
        <v/>
      </c>
      <c r="AH1932" s="92" t="str">
        <f t="shared" ref="AH1932:AH1995" si="338">IF(OR($M1932="", $Z1932=""), "", $M1932/$Z1932)</f>
        <v/>
      </c>
      <c r="AJ1932" s="26" t="str">
        <f t="shared" ref="AJ1932:AJ1995" si="339">IF(OR($AJ$8="", $AG1932=""), "", IF($AJ$8=$L1932, $AG1932, ""))</f>
        <v/>
      </c>
      <c r="AK1932" s="26" t="str">
        <f t="shared" ref="AK1932:AK1995" si="340">IF($AJ1932="", "", COUNTIF($AJ$11:$AJ$2510, "&lt;"&amp;$AJ1932)+1)</f>
        <v/>
      </c>
    </row>
    <row r="1933" spans="1:37" x14ac:dyDescent="0.25">
      <c r="A1933" s="97"/>
      <c r="B1933" s="26" t="str">
        <f t="shared" si="330"/>
        <v/>
      </c>
      <c r="C1933" s="97"/>
      <c r="D1933" s="123"/>
      <c r="E1933" s="124"/>
      <c r="F1933" s="125"/>
      <c r="G1933" s="97"/>
      <c r="H1933" s="24" t="str">
        <f>IF($E1933="", "", IFERROR(ROUND($E1933*INDEX('Intro &amp; Setup'!$BY$8:$BY$9, MATCH($E$8, 'Intro &amp; Setup'!$BX$8:$BX$9, 0)), 2), ""))</f>
        <v/>
      </c>
      <c r="I1933" s="18" t="str">
        <f>IF(OR($E1933="", $F1933=""), "", IF($E$8='Intro &amp; Setup'!$BX$9, $F1933/$E1933, IF($H$8='Intro &amp; Setup'!$BX$9, $F1933/$H1933, "")))</f>
        <v/>
      </c>
      <c r="J1933" s="21" t="str">
        <f>IF(OR($E1933="", $F1933=""), "", IF($E$8='Intro &amp; Setup'!$BX$8, $F1933/$E1933, IF($H$8='Intro &amp; Setup'!$BX$8, $F1933/$H1933, "")))</f>
        <v/>
      </c>
      <c r="K1933" s="97"/>
      <c r="L1933" s="42" t="str">
        <f t="array" ref="L1933">IF($W1933="", "", IFERROR(INDEX('Standard Runs'!$D$11:$D$65, MATCH(1, ('Standard Runs'!$F$11:$F$65&lt;=E1933)*('Standard Runs'!$G$11:$G$65&gt;=E1933), 0)), ""))</f>
        <v/>
      </c>
      <c r="M1933" s="45" t="str">
        <f t="shared" si="331"/>
        <v/>
      </c>
      <c r="N1933" s="97"/>
      <c r="O1933" s="52" t="str">
        <f t="shared" si="332"/>
        <v/>
      </c>
      <c r="P1933" s="53" t="str">
        <f>IF(OR($L1933="", $M1933=""), "", COUNTIFS($L$11:$L$2510, $L1933, $M$11:$M$2510, "&lt;"&amp;$M1933)+1+COUNTIFS($L$11:$L1933, $L1933, $M$11:$M1933, $M1933)-1)</f>
        <v/>
      </c>
      <c r="Q1933" s="97"/>
      <c r="R1933" s="57" t="str">
        <f t="array" ref="R1933">IF(OR($L1933="", $M1933=""), "", MIN(IF($L$11:$L$2510=$L1933, $M$11:$M$2510)))</f>
        <v/>
      </c>
      <c r="S1933" s="18" t="str">
        <f t="array" ref="S1933">IF(OR($L1933="", $M1933=""), "", AVERAGEIF($L$11:$L$2510, $L1933, $M$11:$M$2510))</f>
        <v/>
      </c>
      <c r="T1933" s="21" t="str">
        <f t="array" ref="T1933">IF(OR($L1933="", $M1933=""), "", MAX(IF($L$11:$L$2510=$L1933, $M$11:$M$2510)))</f>
        <v/>
      </c>
      <c r="U1933" s="97"/>
      <c r="W1933" s="26" t="str">
        <f t="shared" si="333"/>
        <v/>
      </c>
      <c r="X1933" s="26" t="str">
        <f t="shared" si="334"/>
        <v/>
      </c>
      <c r="Z1933" s="48" t="str">
        <f>IFERROR(INDEX('Standard Runs'!$E$11:$E$65, MATCH($L1933, 'Standard Runs'!$D$11:$D$65, 0)), "")</f>
        <v/>
      </c>
      <c r="AB1933" s="26" t="str">
        <f t="shared" si="335"/>
        <v/>
      </c>
      <c r="AC1933" s="26" t="str">
        <f t="shared" si="336"/>
        <v/>
      </c>
      <c r="AE1933" s="26" t="str">
        <f t="shared" si="337"/>
        <v/>
      </c>
      <c r="AG1933" s="26" t="str">
        <f>IF($D1933="", "", COUNTIF($D$11:$D$2510, "&gt;"&amp;$D1933)+1+COUNTIF($D$11:$D1933, $D1933)-1)</f>
        <v/>
      </c>
      <c r="AH1933" s="92" t="str">
        <f t="shared" si="338"/>
        <v/>
      </c>
      <c r="AJ1933" s="26" t="str">
        <f t="shared" si="339"/>
        <v/>
      </c>
      <c r="AK1933" s="26" t="str">
        <f t="shared" si="340"/>
        <v/>
      </c>
    </row>
    <row r="1934" spans="1:37" x14ac:dyDescent="0.25">
      <c r="A1934" s="97"/>
      <c r="B1934" s="26" t="str">
        <f t="shared" si="330"/>
        <v/>
      </c>
      <c r="C1934" s="97"/>
      <c r="D1934" s="123"/>
      <c r="E1934" s="124"/>
      <c r="F1934" s="125"/>
      <c r="G1934" s="97"/>
      <c r="H1934" s="24" t="str">
        <f>IF($E1934="", "", IFERROR(ROUND($E1934*INDEX('Intro &amp; Setup'!$BY$8:$BY$9, MATCH($E$8, 'Intro &amp; Setup'!$BX$8:$BX$9, 0)), 2), ""))</f>
        <v/>
      </c>
      <c r="I1934" s="18" t="str">
        <f>IF(OR($E1934="", $F1934=""), "", IF($E$8='Intro &amp; Setup'!$BX$9, $F1934/$E1934, IF($H$8='Intro &amp; Setup'!$BX$9, $F1934/$H1934, "")))</f>
        <v/>
      </c>
      <c r="J1934" s="21" t="str">
        <f>IF(OR($E1934="", $F1934=""), "", IF($E$8='Intro &amp; Setup'!$BX$8, $F1934/$E1934, IF($H$8='Intro &amp; Setup'!$BX$8, $F1934/$H1934, "")))</f>
        <v/>
      </c>
      <c r="K1934" s="97"/>
      <c r="L1934" s="42" t="str">
        <f t="array" ref="L1934">IF($W1934="", "", IFERROR(INDEX('Standard Runs'!$D$11:$D$65, MATCH(1, ('Standard Runs'!$F$11:$F$65&lt;=E1934)*('Standard Runs'!$G$11:$G$65&gt;=E1934), 0)), ""))</f>
        <v/>
      </c>
      <c r="M1934" s="45" t="str">
        <f t="shared" si="331"/>
        <v/>
      </c>
      <c r="N1934" s="97"/>
      <c r="O1934" s="52" t="str">
        <f t="shared" si="332"/>
        <v/>
      </c>
      <c r="P1934" s="53" t="str">
        <f>IF(OR($L1934="", $M1934=""), "", COUNTIFS($L$11:$L$2510, $L1934, $M$11:$M$2510, "&lt;"&amp;$M1934)+1+COUNTIFS($L$11:$L1934, $L1934, $M$11:$M1934, $M1934)-1)</f>
        <v/>
      </c>
      <c r="Q1934" s="97"/>
      <c r="R1934" s="57" t="str">
        <f t="array" ref="R1934">IF(OR($L1934="", $M1934=""), "", MIN(IF($L$11:$L$2510=$L1934, $M$11:$M$2510)))</f>
        <v/>
      </c>
      <c r="S1934" s="18" t="str">
        <f t="array" ref="S1934">IF(OR($L1934="", $M1934=""), "", AVERAGEIF($L$11:$L$2510, $L1934, $M$11:$M$2510))</f>
        <v/>
      </c>
      <c r="T1934" s="21" t="str">
        <f t="array" ref="T1934">IF(OR($L1934="", $M1934=""), "", MAX(IF($L$11:$L$2510=$L1934, $M$11:$M$2510)))</f>
        <v/>
      </c>
      <c r="U1934" s="97"/>
      <c r="W1934" s="26" t="str">
        <f t="shared" si="333"/>
        <v/>
      </c>
      <c r="X1934" s="26" t="str">
        <f t="shared" si="334"/>
        <v/>
      </c>
      <c r="Z1934" s="48" t="str">
        <f>IFERROR(INDEX('Standard Runs'!$E$11:$E$65, MATCH($L1934, 'Standard Runs'!$D$11:$D$65, 0)), "")</f>
        <v/>
      </c>
      <c r="AB1934" s="26" t="str">
        <f t="shared" si="335"/>
        <v/>
      </c>
      <c r="AC1934" s="26" t="str">
        <f t="shared" si="336"/>
        <v/>
      </c>
      <c r="AE1934" s="26" t="str">
        <f t="shared" si="337"/>
        <v/>
      </c>
      <c r="AG1934" s="26" t="str">
        <f>IF($D1934="", "", COUNTIF($D$11:$D$2510, "&gt;"&amp;$D1934)+1+COUNTIF($D$11:$D1934, $D1934)-1)</f>
        <v/>
      </c>
      <c r="AH1934" s="92" t="str">
        <f t="shared" si="338"/>
        <v/>
      </c>
      <c r="AJ1934" s="26" t="str">
        <f t="shared" si="339"/>
        <v/>
      </c>
      <c r="AK1934" s="26" t="str">
        <f t="shared" si="340"/>
        <v/>
      </c>
    </row>
    <row r="1935" spans="1:37" x14ac:dyDescent="0.25">
      <c r="A1935" s="97"/>
      <c r="B1935" s="26" t="str">
        <f t="shared" si="330"/>
        <v/>
      </c>
      <c r="C1935" s="97"/>
      <c r="D1935" s="123"/>
      <c r="E1935" s="124"/>
      <c r="F1935" s="125"/>
      <c r="G1935" s="97"/>
      <c r="H1935" s="24" t="str">
        <f>IF($E1935="", "", IFERROR(ROUND($E1935*INDEX('Intro &amp; Setup'!$BY$8:$BY$9, MATCH($E$8, 'Intro &amp; Setup'!$BX$8:$BX$9, 0)), 2), ""))</f>
        <v/>
      </c>
      <c r="I1935" s="18" t="str">
        <f>IF(OR($E1935="", $F1935=""), "", IF($E$8='Intro &amp; Setup'!$BX$9, $F1935/$E1935, IF($H$8='Intro &amp; Setup'!$BX$9, $F1935/$H1935, "")))</f>
        <v/>
      </c>
      <c r="J1935" s="21" t="str">
        <f>IF(OR($E1935="", $F1935=""), "", IF($E$8='Intro &amp; Setup'!$BX$8, $F1935/$E1935, IF($H$8='Intro &amp; Setup'!$BX$8, $F1935/$H1935, "")))</f>
        <v/>
      </c>
      <c r="K1935" s="97"/>
      <c r="L1935" s="42" t="str">
        <f t="array" ref="L1935">IF($W1935="", "", IFERROR(INDEX('Standard Runs'!$D$11:$D$65, MATCH(1, ('Standard Runs'!$F$11:$F$65&lt;=E1935)*('Standard Runs'!$G$11:$G$65&gt;=E1935), 0)), ""))</f>
        <v/>
      </c>
      <c r="M1935" s="45" t="str">
        <f t="shared" si="331"/>
        <v/>
      </c>
      <c r="N1935" s="97"/>
      <c r="O1935" s="52" t="str">
        <f t="shared" si="332"/>
        <v/>
      </c>
      <c r="P1935" s="53" t="str">
        <f>IF(OR($L1935="", $M1935=""), "", COUNTIFS($L$11:$L$2510, $L1935, $M$11:$M$2510, "&lt;"&amp;$M1935)+1+COUNTIFS($L$11:$L1935, $L1935, $M$11:$M1935, $M1935)-1)</f>
        <v/>
      </c>
      <c r="Q1935" s="97"/>
      <c r="R1935" s="57" t="str">
        <f t="array" ref="R1935">IF(OR($L1935="", $M1935=""), "", MIN(IF($L$11:$L$2510=$L1935, $M$11:$M$2510)))</f>
        <v/>
      </c>
      <c r="S1935" s="18" t="str">
        <f t="array" ref="S1935">IF(OR($L1935="", $M1935=""), "", AVERAGEIF($L$11:$L$2510, $L1935, $M$11:$M$2510))</f>
        <v/>
      </c>
      <c r="T1935" s="21" t="str">
        <f t="array" ref="T1935">IF(OR($L1935="", $M1935=""), "", MAX(IF($L$11:$L$2510=$L1935, $M$11:$M$2510)))</f>
        <v/>
      </c>
      <c r="U1935" s="97"/>
      <c r="W1935" s="26" t="str">
        <f t="shared" si="333"/>
        <v/>
      </c>
      <c r="X1935" s="26" t="str">
        <f t="shared" si="334"/>
        <v/>
      </c>
      <c r="Z1935" s="48" t="str">
        <f>IFERROR(INDEX('Standard Runs'!$E$11:$E$65, MATCH($L1935, 'Standard Runs'!$D$11:$D$65, 0)), "")</f>
        <v/>
      </c>
      <c r="AB1935" s="26" t="str">
        <f t="shared" si="335"/>
        <v/>
      </c>
      <c r="AC1935" s="26" t="str">
        <f t="shared" si="336"/>
        <v/>
      </c>
      <c r="AE1935" s="26" t="str">
        <f t="shared" si="337"/>
        <v/>
      </c>
      <c r="AG1935" s="26" t="str">
        <f>IF($D1935="", "", COUNTIF($D$11:$D$2510, "&gt;"&amp;$D1935)+1+COUNTIF($D$11:$D1935, $D1935)-1)</f>
        <v/>
      </c>
      <c r="AH1935" s="92" t="str">
        <f t="shared" si="338"/>
        <v/>
      </c>
      <c r="AJ1935" s="26" t="str">
        <f t="shared" si="339"/>
        <v/>
      </c>
      <c r="AK1935" s="26" t="str">
        <f t="shared" si="340"/>
        <v/>
      </c>
    </row>
    <row r="1936" spans="1:37" x14ac:dyDescent="0.25">
      <c r="A1936" s="97"/>
      <c r="B1936" s="26" t="str">
        <f t="shared" si="330"/>
        <v/>
      </c>
      <c r="C1936" s="97"/>
      <c r="D1936" s="123"/>
      <c r="E1936" s="124"/>
      <c r="F1936" s="125"/>
      <c r="G1936" s="97"/>
      <c r="H1936" s="24" t="str">
        <f>IF($E1936="", "", IFERROR(ROUND($E1936*INDEX('Intro &amp; Setup'!$BY$8:$BY$9, MATCH($E$8, 'Intro &amp; Setup'!$BX$8:$BX$9, 0)), 2), ""))</f>
        <v/>
      </c>
      <c r="I1936" s="18" t="str">
        <f>IF(OR($E1936="", $F1936=""), "", IF($E$8='Intro &amp; Setup'!$BX$9, $F1936/$E1936, IF($H$8='Intro &amp; Setup'!$BX$9, $F1936/$H1936, "")))</f>
        <v/>
      </c>
      <c r="J1936" s="21" t="str">
        <f>IF(OR($E1936="", $F1936=""), "", IF($E$8='Intro &amp; Setup'!$BX$8, $F1936/$E1936, IF($H$8='Intro &amp; Setup'!$BX$8, $F1936/$H1936, "")))</f>
        <v/>
      </c>
      <c r="K1936" s="97"/>
      <c r="L1936" s="42" t="str">
        <f t="array" ref="L1936">IF($W1936="", "", IFERROR(INDEX('Standard Runs'!$D$11:$D$65, MATCH(1, ('Standard Runs'!$F$11:$F$65&lt;=E1936)*('Standard Runs'!$G$11:$G$65&gt;=E1936), 0)), ""))</f>
        <v/>
      </c>
      <c r="M1936" s="45" t="str">
        <f t="shared" si="331"/>
        <v/>
      </c>
      <c r="N1936" s="97"/>
      <c r="O1936" s="52" t="str">
        <f t="shared" si="332"/>
        <v/>
      </c>
      <c r="P1936" s="53" t="str">
        <f>IF(OR($L1936="", $M1936=""), "", COUNTIFS($L$11:$L$2510, $L1936, $M$11:$M$2510, "&lt;"&amp;$M1936)+1+COUNTIFS($L$11:$L1936, $L1936, $M$11:$M1936, $M1936)-1)</f>
        <v/>
      </c>
      <c r="Q1936" s="97"/>
      <c r="R1936" s="57" t="str">
        <f t="array" ref="R1936">IF(OR($L1936="", $M1936=""), "", MIN(IF($L$11:$L$2510=$L1936, $M$11:$M$2510)))</f>
        <v/>
      </c>
      <c r="S1936" s="18" t="str">
        <f t="array" ref="S1936">IF(OR($L1936="", $M1936=""), "", AVERAGEIF($L$11:$L$2510, $L1936, $M$11:$M$2510))</f>
        <v/>
      </c>
      <c r="T1936" s="21" t="str">
        <f t="array" ref="T1936">IF(OR($L1936="", $M1936=""), "", MAX(IF($L$11:$L$2510=$L1936, $M$11:$M$2510)))</f>
        <v/>
      </c>
      <c r="U1936" s="97"/>
      <c r="W1936" s="26" t="str">
        <f t="shared" si="333"/>
        <v/>
      </c>
      <c r="X1936" s="26" t="str">
        <f t="shared" si="334"/>
        <v/>
      </c>
      <c r="Z1936" s="48" t="str">
        <f>IFERROR(INDEX('Standard Runs'!$E$11:$E$65, MATCH($L1936, 'Standard Runs'!$D$11:$D$65, 0)), "")</f>
        <v/>
      </c>
      <c r="AB1936" s="26" t="str">
        <f t="shared" si="335"/>
        <v/>
      </c>
      <c r="AC1936" s="26" t="str">
        <f t="shared" si="336"/>
        <v/>
      </c>
      <c r="AE1936" s="26" t="str">
        <f t="shared" si="337"/>
        <v/>
      </c>
      <c r="AG1936" s="26" t="str">
        <f>IF($D1936="", "", COUNTIF($D$11:$D$2510, "&gt;"&amp;$D1936)+1+COUNTIF($D$11:$D1936, $D1936)-1)</f>
        <v/>
      </c>
      <c r="AH1936" s="92" t="str">
        <f t="shared" si="338"/>
        <v/>
      </c>
      <c r="AJ1936" s="26" t="str">
        <f t="shared" si="339"/>
        <v/>
      </c>
      <c r="AK1936" s="26" t="str">
        <f t="shared" si="340"/>
        <v/>
      </c>
    </row>
    <row r="1937" spans="1:37" x14ac:dyDescent="0.25">
      <c r="A1937" s="97"/>
      <c r="B1937" s="26" t="str">
        <f t="shared" si="330"/>
        <v/>
      </c>
      <c r="C1937" s="97"/>
      <c r="D1937" s="123"/>
      <c r="E1937" s="124"/>
      <c r="F1937" s="125"/>
      <c r="G1937" s="97"/>
      <c r="H1937" s="24" t="str">
        <f>IF($E1937="", "", IFERROR(ROUND($E1937*INDEX('Intro &amp; Setup'!$BY$8:$BY$9, MATCH($E$8, 'Intro &amp; Setup'!$BX$8:$BX$9, 0)), 2), ""))</f>
        <v/>
      </c>
      <c r="I1937" s="18" t="str">
        <f>IF(OR($E1937="", $F1937=""), "", IF($E$8='Intro &amp; Setup'!$BX$9, $F1937/$E1937, IF($H$8='Intro &amp; Setup'!$BX$9, $F1937/$H1937, "")))</f>
        <v/>
      </c>
      <c r="J1937" s="21" t="str">
        <f>IF(OR($E1937="", $F1937=""), "", IF($E$8='Intro &amp; Setup'!$BX$8, $F1937/$E1937, IF($H$8='Intro &amp; Setup'!$BX$8, $F1937/$H1937, "")))</f>
        <v/>
      </c>
      <c r="K1937" s="97"/>
      <c r="L1937" s="42" t="str">
        <f t="array" ref="L1937">IF($W1937="", "", IFERROR(INDEX('Standard Runs'!$D$11:$D$65, MATCH(1, ('Standard Runs'!$F$11:$F$65&lt;=E1937)*('Standard Runs'!$G$11:$G$65&gt;=E1937), 0)), ""))</f>
        <v/>
      </c>
      <c r="M1937" s="45" t="str">
        <f t="shared" si="331"/>
        <v/>
      </c>
      <c r="N1937" s="97"/>
      <c r="O1937" s="52" t="str">
        <f t="shared" si="332"/>
        <v/>
      </c>
      <c r="P1937" s="53" t="str">
        <f>IF(OR($L1937="", $M1937=""), "", COUNTIFS($L$11:$L$2510, $L1937, $M$11:$M$2510, "&lt;"&amp;$M1937)+1+COUNTIFS($L$11:$L1937, $L1937, $M$11:$M1937, $M1937)-1)</f>
        <v/>
      </c>
      <c r="Q1937" s="97"/>
      <c r="R1937" s="57" t="str">
        <f t="array" ref="R1937">IF(OR($L1937="", $M1937=""), "", MIN(IF($L$11:$L$2510=$L1937, $M$11:$M$2510)))</f>
        <v/>
      </c>
      <c r="S1937" s="18" t="str">
        <f t="array" ref="S1937">IF(OR($L1937="", $M1937=""), "", AVERAGEIF($L$11:$L$2510, $L1937, $M$11:$M$2510))</f>
        <v/>
      </c>
      <c r="T1937" s="21" t="str">
        <f t="array" ref="T1937">IF(OR($L1937="", $M1937=""), "", MAX(IF($L$11:$L$2510=$L1937, $M$11:$M$2510)))</f>
        <v/>
      </c>
      <c r="U1937" s="97"/>
      <c r="W1937" s="26" t="str">
        <f t="shared" si="333"/>
        <v/>
      </c>
      <c r="X1937" s="26" t="str">
        <f t="shared" si="334"/>
        <v/>
      </c>
      <c r="Z1937" s="48" t="str">
        <f>IFERROR(INDEX('Standard Runs'!$E$11:$E$65, MATCH($L1937, 'Standard Runs'!$D$11:$D$65, 0)), "")</f>
        <v/>
      </c>
      <c r="AB1937" s="26" t="str">
        <f t="shared" si="335"/>
        <v/>
      </c>
      <c r="AC1937" s="26" t="str">
        <f t="shared" si="336"/>
        <v/>
      </c>
      <c r="AE1937" s="26" t="str">
        <f t="shared" si="337"/>
        <v/>
      </c>
      <c r="AG1937" s="26" t="str">
        <f>IF($D1937="", "", COUNTIF($D$11:$D$2510, "&gt;"&amp;$D1937)+1+COUNTIF($D$11:$D1937, $D1937)-1)</f>
        <v/>
      </c>
      <c r="AH1937" s="92" t="str">
        <f t="shared" si="338"/>
        <v/>
      </c>
      <c r="AJ1937" s="26" t="str">
        <f t="shared" si="339"/>
        <v/>
      </c>
      <c r="AK1937" s="26" t="str">
        <f t="shared" si="340"/>
        <v/>
      </c>
    </row>
    <row r="1938" spans="1:37" x14ac:dyDescent="0.25">
      <c r="A1938" s="97"/>
      <c r="B1938" s="26" t="str">
        <f t="shared" si="330"/>
        <v/>
      </c>
      <c r="C1938" s="97"/>
      <c r="D1938" s="123"/>
      <c r="E1938" s="124"/>
      <c r="F1938" s="125"/>
      <c r="G1938" s="97"/>
      <c r="H1938" s="24" t="str">
        <f>IF($E1938="", "", IFERROR(ROUND($E1938*INDEX('Intro &amp; Setup'!$BY$8:$BY$9, MATCH($E$8, 'Intro &amp; Setup'!$BX$8:$BX$9, 0)), 2), ""))</f>
        <v/>
      </c>
      <c r="I1938" s="18" t="str">
        <f>IF(OR($E1938="", $F1938=""), "", IF($E$8='Intro &amp; Setup'!$BX$9, $F1938/$E1938, IF($H$8='Intro &amp; Setup'!$BX$9, $F1938/$H1938, "")))</f>
        <v/>
      </c>
      <c r="J1938" s="21" t="str">
        <f>IF(OR($E1938="", $F1938=""), "", IF($E$8='Intro &amp; Setup'!$BX$8, $F1938/$E1938, IF($H$8='Intro &amp; Setup'!$BX$8, $F1938/$H1938, "")))</f>
        <v/>
      </c>
      <c r="K1938" s="97"/>
      <c r="L1938" s="42" t="str">
        <f t="array" ref="L1938">IF($W1938="", "", IFERROR(INDEX('Standard Runs'!$D$11:$D$65, MATCH(1, ('Standard Runs'!$F$11:$F$65&lt;=E1938)*('Standard Runs'!$G$11:$G$65&gt;=E1938), 0)), ""))</f>
        <v/>
      </c>
      <c r="M1938" s="45" t="str">
        <f t="shared" si="331"/>
        <v/>
      </c>
      <c r="N1938" s="97"/>
      <c r="O1938" s="52" t="str">
        <f t="shared" si="332"/>
        <v/>
      </c>
      <c r="P1938" s="53" t="str">
        <f>IF(OR($L1938="", $M1938=""), "", COUNTIFS($L$11:$L$2510, $L1938, $M$11:$M$2510, "&lt;"&amp;$M1938)+1+COUNTIFS($L$11:$L1938, $L1938, $M$11:$M1938, $M1938)-1)</f>
        <v/>
      </c>
      <c r="Q1938" s="97"/>
      <c r="R1938" s="57" t="str">
        <f t="array" ref="R1938">IF(OR($L1938="", $M1938=""), "", MIN(IF($L$11:$L$2510=$L1938, $M$11:$M$2510)))</f>
        <v/>
      </c>
      <c r="S1938" s="18" t="str">
        <f t="array" ref="S1938">IF(OR($L1938="", $M1938=""), "", AVERAGEIF($L$11:$L$2510, $L1938, $M$11:$M$2510))</f>
        <v/>
      </c>
      <c r="T1938" s="21" t="str">
        <f t="array" ref="T1938">IF(OR($L1938="", $M1938=""), "", MAX(IF($L$11:$L$2510=$L1938, $M$11:$M$2510)))</f>
        <v/>
      </c>
      <c r="U1938" s="97"/>
      <c r="W1938" s="26" t="str">
        <f t="shared" si="333"/>
        <v/>
      </c>
      <c r="X1938" s="26" t="str">
        <f t="shared" si="334"/>
        <v/>
      </c>
      <c r="Z1938" s="48" t="str">
        <f>IFERROR(INDEX('Standard Runs'!$E$11:$E$65, MATCH($L1938, 'Standard Runs'!$D$11:$D$65, 0)), "")</f>
        <v/>
      </c>
      <c r="AB1938" s="26" t="str">
        <f t="shared" si="335"/>
        <v/>
      </c>
      <c r="AC1938" s="26" t="str">
        <f t="shared" si="336"/>
        <v/>
      </c>
      <c r="AE1938" s="26" t="str">
        <f t="shared" si="337"/>
        <v/>
      </c>
      <c r="AG1938" s="26" t="str">
        <f>IF($D1938="", "", COUNTIF($D$11:$D$2510, "&gt;"&amp;$D1938)+1+COUNTIF($D$11:$D1938, $D1938)-1)</f>
        <v/>
      </c>
      <c r="AH1938" s="92" t="str">
        <f t="shared" si="338"/>
        <v/>
      </c>
      <c r="AJ1938" s="26" t="str">
        <f t="shared" si="339"/>
        <v/>
      </c>
      <c r="AK1938" s="26" t="str">
        <f t="shared" si="340"/>
        <v/>
      </c>
    </row>
    <row r="1939" spans="1:37" x14ac:dyDescent="0.25">
      <c r="A1939" s="97"/>
      <c r="B1939" s="26" t="str">
        <f t="shared" si="330"/>
        <v/>
      </c>
      <c r="C1939" s="97"/>
      <c r="D1939" s="123"/>
      <c r="E1939" s="124"/>
      <c r="F1939" s="125"/>
      <c r="G1939" s="97"/>
      <c r="H1939" s="24" t="str">
        <f>IF($E1939="", "", IFERROR(ROUND($E1939*INDEX('Intro &amp; Setup'!$BY$8:$BY$9, MATCH($E$8, 'Intro &amp; Setup'!$BX$8:$BX$9, 0)), 2), ""))</f>
        <v/>
      </c>
      <c r="I1939" s="18" t="str">
        <f>IF(OR($E1939="", $F1939=""), "", IF($E$8='Intro &amp; Setup'!$BX$9, $F1939/$E1939, IF($H$8='Intro &amp; Setup'!$BX$9, $F1939/$H1939, "")))</f>
        <v/>
      </c>
      <c r="J1939" s="21" t="str">
        <f>IF(OR($E1939="", $F1939=""), "", IF($E$8='Intro &amp; Setup'!$BX$8, $F1939/$E1939, IF($H$8='Intro &amp; Setup'!$BX$8, $F1939/$H1939, "")))</f>
        <v/>
      </c>
      <c r="K1939" s="97"/>
      <c r="L1939" s="42" t="str">
        <f t="array" ref="L1939">IF($W1939="", "", IFERROR(INDEX('Standard Runs'!$D$11:$D$65, MATCH(1, ('Standard Runs'!$F$11:$F$65&lt;=E1939)*('Standard Runs'!$G$11:$G$65&gt;=E1939), 0)), ""))</f>
        <v/>
      </c>
      <c r="M1939" s="45" t="str">
        <f t="shared" si="331"/>
        <v/>
      </c>
      <c r="N1939" s="97"/>
      <c r="O1939" s="52" t="str">
        <f t="shared" si="332"/>
        <v/>
      </c>
      <c r="P1939" s="53" t="str">
        <f>IF(OR($L1939="", $M1939=""), "", COUNTIFS($L$11:$L$2510, $L1939, $M$11:$M$2510, "&lt;"&amp;$M1939)+1+COUNTIFS($L$11:$L1939, $L1939, $M$11:$M1939, $M1939)-1)</f>
        <v/>
      </c>
      <c r="Q1939" s="97"/>
      <c r="R1939" s="57" t="str">
        <f t="array" ref="R1939">IF(OR($L1939="", $M1939=""), "", MIN(IF($L$11:$L$2510=$L1939, $M$11:$M$2510)))</f>
        <v/>
      </c>
      <c r="S1939" s="18" t="str">
        <f t="array" ref="S1939">IF(OR($L1939="", $M1939=""), "", AVERAGEIF($L$11:$L$2510, $L1939, $M$11:$M$2510))</f>
        <v/>
      </c>
      <c r="T1939" s="21" t="str">
        <f t="array" ref="T1939">IF(OR($L1939="", $M1939=""), "", MAX(IF($L$11:$L$2510=$L1939, $M$11:$M$2510)))</f>
        <v/>
      </c>
      <c r="U1939" s="97"/>
      <c r="W1939" s="26" t="str">
        <f t="shared" si="333"/>
        <v/>
      </c>
      <c r="X1939" s="26" t="str">
        <f t="shared" si="334"/>
        <v/>
      </c>
      <c r="Z1939" s="48" t="str">
        <f>IFERROR(INDEX('Standard Runs'!$E$11:$E$65, MATCH($L1939, 'Standard Runs'!$D$11:$D$65, 0)), "")</f>
        <v/>
      </c>
      <c r="AB1939" s="26" t="str">
        <f t="shared" si="335"/>
        <v/>
      </c>
      <c r="AC1939" s="26" t="str">
        <f t="shared" si="336"/>
        <v/>
      </c>
      <c r="AE1939" s="26" t="str">
        <f t="shared" si="337"/>
        <v/>
      </c>
      <c r="AG1939" s="26" t="str">
        <f>IF($D1939="", "", COUNTIF($D$11:$D$2510, "&gt;"&amp;$D1939)+1+COUNTIF($D$11:$D1939, $D1939)-1)</f>
        <v/>
      </c>
      <c r="AH1939" s="92" t="str">
        <f t="shared" si="338"/>
        <v/>
      </c>
      <c r="AJ1939" s="26" t="str">
        <f t="shared" si="339"/>
        <v/>
      </c>
      <c r="AK1939" s="26" t="str">
        <f t="shared" si="340"/>
        <v/>
      </c>
    </row>
    <row r="1940" spans="1:37" x14ac:dyDescent="0.25">
      <c r="A1940" s="97"/>
      <c r="B1940" s="26" t="str">
        <f t="shared" si="330"/>
        <v/>
      </c>
      <c r="C1940" s="97"/>
      <c r="D1940" s="123"/>
      <c r="E1940" s="124"/>
      <c r="F1940" s="125"/>
      <c r="G1940" s="97"/>
      <c r="H1940" s="24" t="str">
        <f>IF($E1940="", "", IFERROR(ROUND($E1940*INDEX('Intro &amp; Setup'!$BY$8:$BY$9, MATCH($E$8, 'Intro &amp; Setup'!$BX$8:$BX$9, 0)), 2), ""))</f>
        <v/>
      </c>
      <c r="I1940" s="18" t="str">
        <f>IF(OR($E1940="", $F1940=""), "", IF($E$8='Intro &amp; Setup'!$BX$9, $F1940/$E1940, IF($H$8='Intro &amp; Setup'!$BX$9, $F1940/$H1940, "")))</f>
        <v/>
      </c>
      <c r="J1940" s="21" t="str">
        <f>IF(OR($E1940="", $F1940=""), "", IF($E$8='Intro &amp; Setup'!$BX$8, $F1940/$E1940, IF($H$8='Intro &amp; Setup'!$BX$8, $F1940/$H1940, "")))</f>
        <v/>
      </c>
      <c r="K1940" s="97"/>
      <c r="L1940" s="42" t="str">
        <f t="array" ref="L1940">IF($W1940="", "", IFERROR(INDEX('Standard Runs'!$D$11:$D$65, MATCH(1, ('Standard Runs'!$F$11:$F$65&lt;=E1940)*('Standard Runs'!$G$11:$G$65&gt;=E1940), 0)), ""))</f>
        <v/>
      </c>
      <c r="M1940" s="45" t="str">
        <f t="shared" si="331"/>
        <v/>
      </c>
      <c r="N1940" s="97"/>
      <c r="O1940" s="52" t="str">
        <f t="shared" si="332"/>
        <v/>
      </c>
      <c r="P1940" s="53" t="str">
        <f>IF(OR($L1940="", $M1940=""), "", COUNTIFS($L$11:$L$2510, $L1940, $M$11:$M$2510, "&lt;"&amp;$M1940)+1+COUNTIFS($L$11:$L1940, $L1940, $M$11:$M1940, $M1940)-1)</f>
        <v/>
      </c>
      <c r="Q1940" s="97"/>
      <c r="R1940" s="57" t="str">
        <f t="array" ref="R1940">IF(OR($L1940="", $M1940=""), "", MIN(IF($L$11:$L$2510=$L1940, $M$11:$M$2510)))</f>
        <v/>
      </c>
      <c r="S1940" s="18" t="str">
        <f t="array" ref="S1940">IF(OR($L1940="", $M1940=""), "", AVERAGEIF($L$11:$L$2510, $L1940, $M$11:$M$2510))</f>
        <v/>
      </c>
      <c r="T1940" s="21" t="str">
        <f t="array" ref="T1940">IF(OR($L1940="", $M1940=""), "", MAX(IF($L$11:$L$2510=$L1940, $M$11:$M$2510)))</f>
        <v/>
      </c>
      <c r="U1940" s="97"/>
      <c r="W1940" s="26" t="str">
        <f t="shared" si="333"/>
        <v/>
      </c>
      <c r="X1940" s="26" t="str">
        <f t="shared" si="334"/>
        <v/>
      </c>
      <c r="Z1940" s="48" t="str">
        <f>IFERROR(INDEX('Standard Runs'!$E$11:$E$65, MATCH($L1940, 'Standard Runs'!$D$11:$D$65, 0)), "")</f>
        <v/>
      </c>
      <c r="AB1940" s="26" t="str">
        <f t="shared" si="335"/>
        <v/>
      </c>
      <c r="AC1940" s="26" t="str">
        <f t="shared" si="336"/>
        <v/>
      </c>
      <c r="AE1940" s="26" t="str">
        <f t="shared" si="337"/>
        <v/>
      </c>
      <c r="AG1940" s="26" t="str">
        <f>IF($D1940="", "", COUNTIF($D$11:$D$2510, "&gt;"&amp;$D1940)+1+COUNTIF($D$11:$D1940, $D1940)-1)</f>
        <v/>
      </c>
      <c r="AH1940" s="92" t="str">
        <f t="shared" si="338"/>
        <v/>
      </c>
      <c r="AJ1940" s="26" t="str">
        <f t="shared" si="339"/>
        <v/>
      </c>
      <c r="AK1940" s="26" t="str">
        <f t="shared" si="340"/>
        <v/>
      </c>
    </row>
    <row r="1941" spans="1:37" x14ac:dyDescent="0.25">
      <c r="A1941" s="97"/>
      <c r="B1941" s="26" t="str">
        <f t="shared" si="330"/>
        <v/>
      </c>
      <c r="C1941" s="97"/>
      <c r="D1941" s="123"/>
      <c r="E1941" s="124"/>
      <c r="F1941" s="125"/>
      <c r="G1941" s="97"/>
      <c r="H1941" s="24" t="str">
        <f>IF($E1941="", "", IFERROR(ROUND($E1941*INDEX('Intro &amp; Setup'!$BY$8:$BY$9, MATCH($E$8, 'Intro &amp; Setup'!$BX$8:$BX$9, 0)), 2), ""))</f>
        <v/>
      </c>
      <c r="I1941" s="18" t="str">
        <f>IF(OR($E1941="", $F1941=""), "", IF($E$8='Intro &amp; Setup'!$BX$9, $F1941/$E1941, IF($H$8='Intro &amp; Setup'!$BX$9, $F1941/$H1941, "")))</f>
        <v/>
      </c>
      <c r="J1941" s="21" t="str">
        <f>IF(OR($E1941="", $F1941=""), "", IF($E$8='Intro &amp; Setup'!$BX$8, $F1941/$E1941, IF($H$8='Intro &amp; Setup'!$BX$8, $F1941/$H1941, "")))</f>
        <v/>
      </c>
      <c r="K1941" s="97"/>
      <c r="L1941" s="42" t="str">
        <f t="array" ref="L1941">IF($W1941="", "", IFERROR(INDEX('Standard Runs'!$D$11:$D$65, MATCH(1, ('Standard Runs'!$F$11:$F$65&lt;=E1941)*('Standard Runs'!$G$11:$G$65&gt;=E1941), 0)), ""))</f>
        <v/>
      </c>
      <c r="M1941" s="45" t="str">
        <f t="shared" si="331"/>
        <v/>
      </c>
      <c r="N1941" s="97"/>
      <c r="O1941" s="52" t="str">
        <f t="shared" si="332"/>
        <v/>
      </c>
      <c r="P1941" s="53" t="str">
        <f>IF(OR($L1941="", $M1941=""), "", COUNTIFS($L$11:$L$2510, $L1941, $M$11:$M$2510, "&lt;"&amp;$M1941)+1+COUNTIFS($L$11:$L1941, $L1941, $M$11:$M1941, $M1941)-1)</f>
        <v/>
      </c>
      <c r="Q1941" s="97"/>
      <c r="R1941" s="57" t="str">
        <f t="array" ref="R1941">IF(OR($L1941="", $M1941=""), "", MIN(IF($L$11:$L$2510=$L1941, $M$11:$M$2510)))</f>
        <v/>
      </c>
      <c r="S1941" s="18" t="str">
        <f t="array" ref="S1941">IF(OR($L1941="", $M1941=""), "", AVERAGEIF($L$11:$L$2510, $L1941, $M$11:$M$2510))</f>
        <v/>
      </c>
      <c r="T1941" s="21" t="str">
        <f t="array" ref="T1941">IF(OR($L1941="", $M1941=""), "", MAX(IF($L$11:$L$2510=$L1941, $M$11:$M$2510)))</f>
        <v/>
      </c>
      <c r="U1941" s="97"/>
      <c r="W1941" s="26" t="str">
        <f t="shared" si="333"/>
        <v/>
      </c>
      <c r="X1941" s="26" t="str">
        <f t="shared" si="334"/>
        <v/>
      </c>
      <c r="Z1941" s="48" t="str">
        <f>IFERROR(INDEX('Standard Runs'!$E$11:$E$65, MATCH($L1941, 'Standard Runs'!$D$11:$D$65, 0)), "")</f>
        <v/>
      </c>
      <c r="AB1941" s="26" t="str">
        <f t="shared" si="335"/>
        <v/>
      </c>
      <c r="AC1941" s="26" t="str">
        <f t="shared" si="336"/>
        <v/>
      </c>
      <c r="AE1941" s="26" t="str">
        <f t="shared" si="337"/>
        <v/>
      </c>
      <c r="AG1941" s="26" t="str">
        <f>IF($D1941="", "", COUNTIF($D$11:$D$2510, "&gt;"&amp;$D1941)+1+COUNTIF($D$11:$D1941, $D1941)-1)</f>
        <v/>
      </c>
      <c r="AH1941" s="92" t="str">
        <f t="shared" si="338"/>
        <v/>
      </c>
      <c r="AJ1941" s="26" t="str">
        <f t="shared" si="339"/>
        <v/>
      </c>
      <c r="AK1941" s="26" t="str">
        <f t="shared" si="340"/>
        <v/>
      </c>
    </row>
    <row r="1942" spans="1:37" x14ac:dyDescent="0.25">
      <c r="A1942" s="97"/>
      <c r="B1942" s="26" t="str">
        <f t="shared" si="330"/>
        <v/>
      </c>
      <c r="C1942" s="97"/>
      <c r="D1942" s="123"/>
      <c r="E1942" s="124"/>
      <c r="F1942" s="125"/>
      <c r="G1942" s="97"/>
      <c r="H1942" s="24" t="str">
        <f>IF($E1942="", "", IFERROR(ROUND($E1942*INDEX('Intro &amp; Setup'!$BY$8:$BY$9, MATCH($E$8, 'Intro &amp; Setup'!$BX$8:$BX$9, 0)), 2), ""))</f>
        <v/>
      </c>
      <c r="I1942" s="18" t="str">
        <f>IF(OR($E1942="", $F1942=""), "", IF($E$8='Intro &amp; Setup'!$BX$9, $F1942/$E1942, IF($H$8='Intro &amp; Setup'!$BX$9, $F1942/$H1942, "")))</f>
        <v/>
      </c>
      <c r="J1942" s="21" t="str">
        <f>IF(OR($E1942="", $F1942=""), "", IF($E$8='Intro &amp; Setup'!$BX$8, $F1942/$E1942, IF($H$8='Intro &amp; Setup'!$BX$8, $F1942/$H1942, "")))</f>
        <v/>
      </c>
      <c r="K1942" s="97"/>
      <c r="L1942" s="42" t="str">
        <f t="array" ref="L1942">IF($W1942="", "", IFERROR(INDEX('Standard Runs'!$D$11:$D$65, MATCH(1, ('Standard Runs'!$F$11:$F$65&lt;=E1942)*('Standard Runs'!$G$11:$G$65&gt;=E1942), 0)), ""))</f>
        <v/>
      </c>
      <c r="M1942" s="45" t="str">
        <f t="shared" si="331"/>
        <v/>
      </c>
      <c r="N1942" s="97"/>
      <c r="O1942" s="52" t="str">
        <f t="shared" si="332"/>
        <v/>
      </c>
      <c r="P1942" s="53" t="str">
        <f>IF(OR($L1942="", $M1942=""), "", COUNTIFS($L$11:$L$2510, $L1942, $M$11:$M$2510, "&lt;"&amp;$M1942)+1+COUNTIFS($L$11:$L1942, $L1942, $M$11:$M1942, $M1942)-1)</f>
        <v/>
      </c>
      <c r="Q1942" s="97"/>
      <c r="R1942" s="57" t="str">
        <f t="array" ref="R1942">IF(OR($L1942="", $M1942=""), "", MIN(IF($L$11:$L$2510=$L1942, $M$11:$M$2510)))</f>
        <v/>
      </c>
      <c r="S1942" s="18" t="str">
        <f t="array" ref="S1942">IF(OR($L1942="", $M1942=""), "", AVERAGEIF($L$11:$L$2510, $L1942, $M$11:$M$2510))</f>
        <v/>
      </c>
      <c r="T1942" s="21" t="str">
        <f t="array" ref="T1942">IF(OR($L1942="", $M1942=""), "", MAX(IF($L$11:$L$2510=$L1942, $M$11:$M$2510)))</f>
        <v/>
      </c>
      <c r="U1942" s="97"/>
      <c r="W1942" s="26" t="str">
        <f t="shared" si="333"/>
        <v/>
      </c>
      <c r="X1942" s="26" t="str">
        <f t="shared" si="334"/>
        <v/>
      </c>
      <c r="Z1942" s="48" t="str">
        <f>IFERROR(INDEX('Standard Runs'!$E$11:$E$65, MATCH($L1942, 'Standard Runs'!$D$11:$D$65, 0)), "")</f>
        <v/>
      </c>
      <c r="AB1942" s="26" t="str">
        <f t="shared" si="335"/>
        <v/>
      </c>
      <c r="AC1942" s="26" t="str">
        <f t="shared" si="336"/>
        <v/>
      </c>
      <c r="AE1942" s="26" t="str">
        <f t="shared" si="337"/>
        <v/>
      </c>
      <c r="AG1942" s="26" t="str">
        <f>IF($D1942="", "", COUNTIF($D$11:$D$2510, "&gt;"&amp;$D1942)+1+COUNTIF($D$11:$D1942, $D1942)-1)</f>
        <v/>
      </c>
      <c r="AH1942" s="92" t="str">
        <f t="shared" si="338"/>
        <v/>
      </c>
      <c r="AJ1942" s="26" t="str">
        <f t="shared" si="339"/>
        <v/>
      </c>
      <c r="AK1942" s="26" t="str">
        <f t="shared" si="340"/>
        <v/>
      </c>
    </row>
    <row r="1943" spans="1:37" x14ac:dyDescent="0.25">
      <c r="A1943" s="97"/>
      <c r="B1943" s="26" t="str">
        <f t="shared" si="330"/>
        <v/>
      </c>
      <c r="C1943" s="97"/>
      <c r="D1943" s="123"/>
      <c r="E1943" s="124"/>
      <c r="F1943" s="125"/>
      <c r="G1943" s="97"/>
      <c r="H1943" s="24" t="str">
        <f>IF($E1943="", "", IFERROR(ROUND($E1943*INDEX('Intro &amp; Setup'!$BY$8:$BY$9, MATCH($E$8, 'Intro &amp; Setup'!$BX$8:$BX$9, 0)), 2), ""))</f>
        <v/>
      </c>
      <c r="I1943" s="18" t="str">
        <f>IF(OR($E1943="", $F1943=""), "", IF($E$8='Intro &amp; Setup'!$BX$9, $F1943/$E1943, IF($H$8='Intro &amp; Setup'!$BX$9, $F1943/$H1943, "")))</f>
        <v/>
      </c>
      <c r="J1943" s="21" t="str">
        <f>IF(OR($E1943="", $F1943=""), "", IF($E$8='Intro &amp; Setup'!$BX$8, $F1943/$E1943, IF($H$8='Intro &amp; Setup'!$BX$8, $F1943/$H1943, "")))</f>
        <v/>
      </c>
      <c r="K1943" s="97"/>
      <c r="L1943" s="42" t="str">
        <f t="array" ref="L1943">IF($W1943="", "", IFERROR(INDEX('Standard Runs'!$D$11:$D$65, MATCH(1, ('Standard Runs'!$F$11:$F$65&lt;=E1943)*('Standard Runs'!$G$11:$G$65&gt;=E1943), 0)), ""))</f>
        <v/>
      </c>
      <c r="M1943" s="45" t="str">
        <f t="shared" si="331"/>
        <v/>
      </c>
      <c r="N1943" s="97"/>
      <c r="O1943" s="52" t="str">
        <f t="shared" si="332"/>
        <v/>
      </c>
      <c r="P1943" s="53" t="str">
        <f>IF(OR($L1943="", $M1943=""), "", COUNTIFS($L$11:$L$2510, $L1943, $M$11:$M$2510, "&lt;"&amp;$M1943)+1+COUNTIFS($L$11:$L1943, $L1943, $M$11:$M1943, $M1943)-1)</f>
        <v/>
      </c>
      <c r="Q1943" s="97"/>
      <c r="R1943" s="57" t="str">
        <f t="array" ref="R1943">IF(OR($L1943="", $M1943=""), "", MIN(IF($L$11:$L$2510=$L1943, $M$11:$M$2510)))</f>
        <v/>
      </c>
      <c r="S1943" s="18" t="str">
        <f t="array" ref="S1943">IF(OR($L1943="", $M1943=""), "", AVERAGEIF($L$11:$L$2510, $L1943, $M$11:$M$2510))</f>
        <v/>
      </c>
      <c r="T1943" s="21" t="str">
        <f t="array" ref="T1943">IF(OR($L1943="", $M1943=""), "", MAX(IF($L$11:$L$2510=$L1943, $M$11:$M$2510)))</f>
        <v/>
      </c>
      <c r="U1943" s="97"/>
      <c r="W1943" s="26" t="str">
        <f t="shared" si="333"/>
        <v/>
      </c>
      <c r="X1943" s="26" t="str">
        <f t="shared" si="334"/>
        <v/>
      </c>
      <c r="Z1943" s="48" t="str">
        <f>IFERROR(INDEX('Standard Runs'!$E$11:$E$65, MATCH($L1943, 'Standard Runs'!$D$11:$D$65, 0)), "")</f>
        <v/>
      </c>
      <c r="AB1943" s="26" t="str">
        <f t="shared" si="335"/>
        <v/>
      </c>
      <c r="AC1943" s="26" t="str">
        <f t="shared" si="336"/>
        <v/>
      </c>
      <c r="AE1943" s="26" t="str">
        <f t="shared" si="337"/>
        <v/>
      </c>
      <c r="AG1943" s="26" t="str">
        <f>IF($D1943="", "", COUNTIF($D$11:$D$2510, "&gt;"&amp;$D1943)+1+COUNTIF($D$11:$D1943, $D1943)-1)</f>
        <v/>
      </c>
      <c r="AH1943" s="92" t="str">
        <f t="shared" si="338"/>
        <v/>
      </c>
      <c r="AJ1943" s="26" t="str">
        <f t="shared" si="339"/>
        <v/>
      </c>
      <c r="AK1943" s="26" t="str">
        <f t="shared" si="340"/>
        <v/>
      </c>
    </row>
    <row r="1944" spans="1:37" x14ac:dyDescent="0.25">
      <c r="A1944" s="97"/>
      <c r="B1944" s="26" t="str">
        <f t="shared" si="330"/>
        <v/>
      </c>
      <c r="C1944" s="97"/>
      <c r="D1944" s="123"/>
      <c r="E1944" s="124"/>
      <c r="F1944" s="125"/>
      <c r="G1944" s="97"/>
      <c r="H1944" s="24" t="str">
        <f>IF($E1944="", "", IFERROR(ROUND($E1944*INDEX('Intro &amp; Setup'!$BY$8:$BY$9, MATCH($E$8, 'Intro &amp; Setup'!$BX$8:$BX$9, 0)), 2), ""))</f>
        <v/>
      </c>
      <c r="I1944" s="18" t="str">
        <f>IF(OR($E1944="", $F1944=""), "", IF($E$8='Intro &amp; Setup'!$BX$9, $F1944/$E1944, IF($H$8='Intro &amp; Setup'!$BX$9, $F1944/$H1944, "")))</f>
        <v/>
      </c>
      <c r="J1944" s="21" t="str">
        <f>IF(OR($E1944="", $F1944=""), "", IF($E$8='Intro &amp; Setup'!$BX$8, $F1944/$E1944, IF($H$8='Intro &amp; Setup'!$BX$8, $F1944/$H1944, "")))</f>
        <v/>
      </c>
      <c r="K1944" s="97"/>
      <c r="L1944" s="42" t="str">
        <f t="array" ref="L1944">IF($W1944="", "", IFERROR(INDEX('Standard Runs'!$D$11:$D$65, MATCH(1, ('Standard Runs'!$F$11:$F$65&lt;=E1944)*('Standard Runs'!$G$11:$G$65&gt;=E1944), 0)), ""))</f>
        <v/>
      </c>
      <c r="M1944" s="45" t="str">
        <f t="shared" si="331"/>
        <v/>
      </c>
      <c r="N1944" s="97"/>
      <c r="O1944" s="52" t="str">
        <f t="shared" si="332"/>
        <v/>
      </c>
      <c r="P1944" s="53" t="str">
        <f>IF(OR($L1944="", $M1944=""), "", COUNTIFS($L$11:$L$2510, $L1944, $M$11:$M$2510, "&lt;"&amp;$M1944)+1+COUNTIFS($L$11:$L1944, $L1944, $M$11:$M1944, $M1944)-1)</f>
        <v/>
      </c>
      <c r="Q1944" s="97"/>
      <c r="R1944" s="57" t="str">
        <f t="array" ref="R1944">IF(OR($L1944="", $M1944=""), "", MIN(IF($L$11:$L$2510=$L1944, $M$11:$M$2510)))</f>
        <v/>
      </c>
      <c r="S1944" s="18" t="str">
        <f t="array" ref="S1944">IF(OR($L1944="", $M1944=""), "", AVERAGEIF($L$11:$L$2510, $L1944, $M$11:$M$2510))</f>
        <v/>
      </c>
      <c r="T1944" s="21" t="str">
        <f t="array" ref="T1944">IF(OR($L1944="", $M1944=""), "", MAX(IF($L$11:$L$2510=$L1944, $M$11:$M$2510)))</f>
        <v/>
      </c>
      <c r="U1944" s="97"/>
      <c r="W1944" s="26" t="str">
        <f t="shared" si="333"/>
        <v/>
      </c>
      <c r="X1944" s="26" t="str">
        <f t="shared" si="334"/>
        <v/>
      </c>
      <c r="Z1944" s="48" t="str">
        <f>IFERROR(INDEX('Standard Runs'!$E$11:$E$65, MATCH($L1944, 'Standard Runs'!$D$11:$D$65, 0)), "")</f>
        <v/>
      </c>
      <c r="AB1944" s="26" t="str">
        <f t="shared" si="335"/>
        <v/>
      </c>
      <c r="AC1944" s="26" t="str">
        <f t="shared" si="336"/>
        <v/>
      </c>
      <c r="AE1944" s="26" t="str">
        <f t="shared" si="337"/>
        <v/>
      </c>
      <c r="AG1944" s="26" t="str">
        <f>IF($D1944="", "", COUNTIF($D$11:$D$2510, "&gt;"&amp;$D1944)+1+COUNTIF($D$11:$D1944, $D1944)-1)</f>
        <v/>
      </c>
      <c r="AH1944" s="92" t="str">
        <f t="shared" si="338"/>
        <v/>
      </c>
      <c r="AJ1944" s="26" t="str">
        <f t="shared" si="339"/>
        <v/>
      </c>
      <c r="AK1944" s="26" t="str">
        <f t="shared" si="340"/>
        <v/>
      </c>
    </row>
    <row r="1945" spans="1:37" x14ac:dyDescent="0.25">
      <c r="A1945" s="97"/>
      <c r="B1945" s="26" t="str">
        <f t="shared" si="330"/>
        <v/>
      </c>
      <c r="C1945" s="97"/>
      <c r="D1945" s="123"/>
      <c r="E1945" s="124"/>
      <c r="F1945" s="125"/>
      <c r="G1945" s="97"/>
      <c r="H1945" s="24" t="str">
        <f>IF($E1945="", "", IFERROR(ROUND($E1945*INDEX('Intro &amp; Setup'!$BY$8:$BY$9, MATCH($E$8, 'Intro &amp; Setup'!$BX$8:$BX$9, 0)), 2), ""))</f>
        <v/>
      </c>
      <c r="I1945" s="18" t="str">
        <f>IF(OR($E1945="", $F1945=""), "", IF($E$8='Intro &amp; Setup'!$BX$9, $F1945/$E1945, IF($H$8='Intro &amp; Setup'!$BX$9, $F1945/$H1945, "")))</f>
        <v/>
      </c>
      <c r="J1945" s="21" t="str">
        <f>IF(OR($E1945="", $F1945=""), "", IF($E$8='Intro &amp; Setup'!$BX$8, $F1945/$E1945, IF($H$8='Intro &amp; Setup'!$BX$8, $F1945/$H1945, "")))</f>
        <v/>
      </c>
      <c r="K1945" s="97"/>
      <c r="L1945" s="42" t="str">
        <f t="array" ref="L1945">IF($W1945="", "", IFERROR(INDEX('Standard Runs'!$D$11:$D$65, MATCH(1, ('Standard Runs'!$F$11:$F$65&lt;=E1945)*('Standard Runs'!$G$11:$G$65&gt;=E1945), 0)), ""))</f>
        <v/>
      </c>
      <c r="M1945" s="45" t="str">
        <f t="shared" si="331"/>
        <v/>
      </c>
      <c r="N1945" s="97"/>
      <c r="O1945" s="52" t="str">
        <f t="shared" si="332"/>
        <v/>
      </c>
      <c r="P1945" s="53" t="str">
        <f>IF(OR($L1945="", $M1945=""), "", COUNTIFS($L$11:$L$2510, $L1945, $M$11:$M$2510, "&lt;"&amp;$M1945)+1+COUNTIFS($L$11:$L1945, $L1945, $M$11:$M1945, $M1945)-1)</f>
        <v/>
      </c>
      <c r="Q1945" s="97"/>
      <c r="R1945" s="57" t="str">
        <f t="array" ref="R1945">IF(OR($L1945="", $M1945=""), "", MIN(IF($L$11:$L$2510=$L1945, $M$11:$M$2510)))</f>
        <v/>
      </c>
      <c r="S1945" s="18" t="str">
        <f t="array" ref="S1945">IF(OR($L1945="", $M1945=""), "", AVERAGEIF($L$11:$L$2510, $L1945, $M$11:$M$2510))</f>
        <v/>
      </c>
      <c r="T1945" s="21" t="str">
        <f t="array" ref="T1945">IF(OR($L1945="", $M1945=""), "", MAX(IF($L$11:$L$2510=$L1945, $M$11:$M$2510)))</f>
        <v/>
      </c>
      <c r="U1945" s="97"/>
      <c r="W1945" s="26" t="str">
        <f t="shared" si="333"/>
        <v/>
      </c>
      <c r="X1945" s="26" t="str">
        <f t="shared" si="334"/>
        <v/>
      </c>
      <c r="Z1945" s="48" t="str">
        <f>IFERROR(INDEX('Standard Runs'!$E$11:$E$65, MATCH($L1945, 'Standard Runs'!$D$11:$D$65, 0)), "")</f>
        <v/>
      </c>
      <c r="AB1945" s="26" t="str">
        <f t="shared" si="335"/>
        <v/>
      </c>
      <c r="AC1945" s="26" t="str">
        <f t="shared" si="336"/>
        <v/>
      </c>
      <c r="AE1945" s="26" t="str">
        <f t="shared" si="337"/>
        <v/>
      </c>
      <c r="AG1945" s="26" t="str">
        <f>IF($D1945="", "", COUNTIF($D$11:$D$2510, "&gt;"&amp;$D1945)+1+COUNTIF($D$11:$D1945, $D1945)-1)</f>
        <v/>
      </c>
      <c r="AH1945" s="92" t="str">
        <f t="shared" si="338"/>
        <v/>
      </c>
      <c r="AJ1945" s="26" t="str">
        <f t="shared" si="339"/>
        <v/>
      </c>
      <c r="AK1945" s="26" t="str">
        <f t="shared" si="340"/>
        <v/>
      </c>
    </row>
    <row r="1946" spans="1:37" x14ac:dyDescent="0.25">
      <c r="A1946" s="97"/>
      <c r="B1946" s="26" t="str">
        <f t="shared" si="330"/>
        <v/>
      </c>
      <c r="C1946" s="97"/>
      <c r="D1946" s="123"/>
      <c r="E1946" s="124"/>
      <c r="F1946" s="125"/>
      <c r="G1946" s="97"/>
      <c r="H1946" s="24" t="str">
        <f>IF($E1946="", "", IFERROR(ROUND($E1946*INDEX('Intro &amp; Setup'!$BY$8:$BY$9, MATCH($E$8, 'Intro &amp; Setup'!$BX$8:$BX$9, 0)), 2), ""))</f>
        <v/>
      </c>
      <c r="I1946" s="18" t="str">
        <f>IF(OR($E1946="", $F1946=""), "", IF($E$8='Intro &amp; Setup'!$BX$9, $F1946/$E1946, IF($H$8='Intro &amp; Setup'!$BX$9, $F1946/$H1946, "")))</f>
        <v/>
      </c>
      <c r="J1946" s="21" t="str">
        <f>IF(OR($E1946="", $F1946=""), "", IF($E$8='Intro &amp; Setup'!$BX$8, $F1946/$E1946, IF($H$8='Intro &amp; Setup'!$BX$8, $F1946/$H1946, "")))</f>
        <v/>
      </c>
      <c r="K1946" s="97"/>
      <c r="L1946" s="42" t="str">
        <f t="array" ref="L1946">IF($W1946="", "", IFERROR(INDEX('Standard Runs'!$D$11:$D$65, MATCH(1, ('Standard Runs'!$F$11:$F$65&lt;=E1946)*('Standard Runs'!$G$11:$G$65&gt;=E1946), 0)), ""))</f>
        <v/>
      </c>
      <c r="M1946" s="45" t="str">
        <f t="shared" si="331"/>
        <v/>
      </c>
      <c r="N1946" s="97"/>
      <c r="O1946" s="52" t="str">
        <f t="shared" si="332"/>
        <v/>
      </c>
      <c r="P1946" s="53" t="str">
        <f>IF(OR($L1946="", $M1946=""), "", COUNTIFS($L$11:$L$2510, $L1946, $M$11:$M$2510, "&lt;"&amp;$M1946)+1+COUNTIFS($L$11:$L1946, $L1946, $M$11:$M1946, $M1946)-1)</f>
        <v/>
      </c>
      <c r="Q1946" s="97"/>
      <c r="R1946" s="57" t="str">
        <f t="array" ref="R1946">IF(OR($L1946="", $M1946=""), "", MIN(IF($L$11:$L$2510=$L1946, $M$11:$M$2510)))</f>
        <v/>
      </c>
      <c r="S1946" s="18" t="str">
        <f t="array" ref="S1946">IF(OR($L1946="", $M1946=""), "", AVERAGEIF($L$11:$L$2510, $L1946, $M$11:$M$2510))</f>
        <v/>
      </c>
      <c r="T1946" s="21" t="str">
        <f t="array" ref="T1946">IF(OR($L1946="", $M1946=""), "", MAX(IF($L$11:$L$2510=$L1946, $M$11:$M$2510)))</f>
        <v/>
      </c>
      <c r="U1946" s="97"/>
      <c r="W1946" s="26" t="str">
        <f t="shared" si="333"/>
        <v/>
      </c>
      <c r="X1946" s="26" t="str">
        <f t="shared" si="334"/>
        <v/>
      </c>
      <c r="Z1946" s="48" t="str">
        <f>IFERROR(INDEX('Standard Runs'!$E$11:$E$65, MATCH($L1946, 'Standard Runs'!$D$11:$D$65, 0)), "")</f>
        <v/>
      </c>
      <c r="AB1946" s="26" t="str">
        <f t="shared" si="335"/>
        <v/>
      </c>
      <c r="AC1946" s="26" t="str">
        <f t="shared" si="336"/>
        <v/>
      </c>
      <c r="AE1946" s="26" t="str">
        <f t="shared" si="337"/>
        <v/>
      </c>
      <c r="AG1946" s="26" t="str">
        <f>IF($D1946="", "", COUNTIF($D$11:$D$2510, "&gt;"&amp;$D1946)+1+COUNTIF($D$11:$D1946, $D1946)-1)</f>
        <v/>
      </c>
      <c r="AH1946" s="92" t="str">
        <f t="shared" si="338"/>
        <v/>
      </c>
      <c r="AJ1946" s="26" t="str">
        <f t="shared" si="339"/>
        <v/>
      </c>
      <c r="AK1946" s="26" t="str">
        <f t="shared" si="340"/>
        <v/>
      </c>
    </row>
    <row r="1947" spans="1:37" x14ac:dyDescent="0.25">
      <c r="A1947" s="97"/>
      <c r="B1947" s="26" t="str">
        <f t="shared" si="330"/>
        <v/>
      </c>
      <c r="C1947" s="97"/>
      <c r="D1947" s="123"/>
      <c r="E1947" s="124"/>
      <c r="F1947" s="125"/>
      <c r="G1947" s="97"/>
      <c r="H1947" s="24" t="str">
        <f>IF($E1947="", "", IFERROR(ROUND($E1947*INDEX('Intro &amp; Setup'!$BY$8:$BY$9, MATCH($E$8, 'Intro &amp; Setup'!$BX$8:$BX$9, 0)), 2), ""))</f>
        <v/>
      </c>
      <c r="I1947" s="18" t="str">
        <f>IF(OR($E1947="", $F1947=""), "", IF($E$8='Intro &amp; Setup'!$BX$9, $F1947/$E1947, IF($H$8='Intro &amp; Setup'!$BX$9, $F1947/$H1947, "")))</f>
        <v/>
      </c>
      <c r="J1947" s="21" t="str">
        <f>IF(OR($E1947="", $F1947=""), "", IF($E$8='Intro &amp; Setup'!$BX$8, $F1947/$E1947, IF($H$8='Intro &amp; Setup'!$BX$8, $F1947/$H1947, "")))</f>
        <v/>
      </c>
      <c r="K1947" s="97"/>
      <c r="L1947" s="42" t="str">
        <f t="array" ref="L1947">IF($W1947="", "", IFERROR(INDEX('Standard Runs'!$D$11:$D$65, MATCH(1, ('Standard Runs'!$F$11:$F$65&lt;=E1947)*('Standard Runs'!$G$11:$G$65&gt;=E1947), 0)), ""))</f>
        <v/>
      </c>
      <c r="M1947" s="45" t="str">
        <f t="shared" si="331"/>
        <v/>
      </c>
      <c r="N1947" s="97"/>
      <c r="O1947" s="52" t="str">
        <f t="shared" si="332"/>
        <v/>
      </c>
      <c r="P1947" s="53" t="str">
        <f>IF(OR($L1947="", $M1947=""), "", COUNTIFS($L$11:$L$2510, $L1947, $M$11:$M$2510, "&lt;"&amp;$M1947)+1+COUNTIFS($L$11:$L1947, $L1947, $M$11:$M1947, $M1947)-1)</f>
        <v/>
      </c>
      <c r="Q1947" s="97"/>
      <c r="R1947" s="57" t="str">
        <f t="array" ref="R1947">IF(OR($L1947="", $M1947=""), "", MIN(IF($L$11:$L$2510=$L1947, $M$11:$M$2510)))</f>
        <v/>
      </c>
      <c r="S1947" s="18" t="str">
        <f t="array" ref="S1947">IF(OR($L1947="", $M1947=""), "", AVERAGEIF($L$11:$L$2510, $L1947, $M$11:$M$2510))</f>
        <v/>
      </c>
      <c r="T1947" s="21" t="str">
        <f t="array" ref="T1947">IF(OR($L1947="", $M1947=""), "", MAX(IF($L$11:$L$2510=$L1947, $M$11:$M$2510)))</f>
        <v/>
      </c>
      <c r="U1947" s="97"/>
      <c r="W1947" s="26" t="str">
        <f t="shared" si="333"/>
        <v/>
      </c>
      <c r="X1947" s="26" t="str">
        <f t="shared" si="334"/>
        <v/>
      </c>
      <c r="Z1947" s="48" t="str">
        <f>IFERROR(INDEX('Standard Runs'!$E$11:$E$65, MATCH($L1947, 'Standard Runs'!$D$11:$D$65, 0)), "")</f>
        <v/>
      </c>
      <c r="AB1947" s="26" t="str">
        <f t="shared" si="335"/>
        <v/>
      </c>
      <c r="AC1947" s="26" t="str">
        <f t="shared" si="336"/>
        <v/>
      </c>
      <c r="AE1947" s="26" t="str">
        <f t="shared" si="337"/>
        <v/>
      </c>
      <c r="AG1947" s="26" t="str">
        <f>IF($D1947="", "", COUNTIF($D$11:$D$2510, "&gt;"&amp;$D1947)+1+COUNTIF($D$11:$D1947, $D1947)-1)</f>
        <v/>
      </c>
      <c r="AH1947" s="92" t="str">
        <f t="shared" si="338"/>
        <v/>
      </c>
      <c r="AJ1947" s="26" t="str">
        <f t="shared" si="339"/>
        <v/>
      </c>
      <c r="AK1947" s="26" t="str">
        <f t="shared" si="340"/>
        <v/>
      </c>
    </row>
    <row r="1948" spans="1:37" x14ac:dyDescent="0.25">
      <c r="A1948" s="97"/>
      <c r="B1948" s="26" t="str">
        <f t="shared" si="330"/>
        <v/>
      </c>
      <c r="C1948" s="97"/>
      <c r="D1948" s="123"/>
      <c r="E1948" s="124"/>
      <c r="F1948" s="125"/>
      <c r="G1948" s="97"/>
      <c r="H1948" s="24" t="str">
        <f>IF($E1948="", "", IFERROR(ROUND($E1948*INDEX('Intro &amp; Setup'!$BY$8:$BY$9, MATCH($E$8, 'Intro &amp; Setup'!$BX$8:$BX$9, 0)), 2), ""))</f>
        <v/>
      </c>
      <c r="I1948" s="18" t="str">
        <f>IF(OR($E1948="", $F1948=""), "", IF($E$8='Intro &amp; Setup'!$BX$9, $F1948/$E1948, IF($H$8='Intro &amp; Setup'!$BX$9, $F1948/$H1948, "")))</f>
        <v/>
      </c>
      <c r="J1948" s="21" t="str">
        <f>IF(OR($E1948="", $F1948=""), "", IF($E$8='Intro &amp; Setup'!$BX$8, $F1948/$E1948, IF($H$8='Intro &amp; Setup'!$BX$8, $F1948/$H1948, "")))</f>
        <v/>
      </c>
      <c r="K1948" s="97"/>
      <c r="L1948" s="42" t="str">
        <f t="array" ref="L1948">IF($W1948="", "", IFERROR(INDEX('Standard Runs'!$D$11:$D$65, MATCH(1, ('Standard Runs'!$F$11:$F$65&lt;=E1948)*('Standard Runs'!$G$11:$G$65&gt;=E1948), 0)), ""))</f>
        <v/>
      </c>
      <c r="M1948" s="45" t="str">
        <f t="shared" si="331"/>
        <v/>
      </c>
      <c r="N1948" s="97"/>
      <c r="O1948" s="52" t="str">
        <f t="shared" si="332"/>
        <v/>
      </c>
      <c r="P1948" s="53" t="str">
        <f>IF(OR($L1948="", $M1948=""), "", COUNTIFS($L$11:$L$2510, $L1948, $M$11:$M$2510, "&lt;"&amp;$M1948)+1+COUNTIFS($L$11:$L1948, $L1948, $M$11:$M1948, $M1948)-1)</f>
        <v/>
      </c>
      <c r="Q1948" s="97"/>
      <c r="R1948" s="57" t="str">
        <f t="array" ref="R1948">IF(OR($L1948="", $M1948=""), "", MIN(IF($L$11:$L$2510=$L1948, $M$11:$M$2510)))</f>
        <v/>
      </c>
      <c r="S1948" s="18" t="str">
        <f t="array" ref="S1948">IF(OR($L1948="", $M1948=""), "", AVERAGEIF($L$11:$L$2510, $L1948, $M$11:$M$2510))</f>
        <v/>
      </c>
      <c r="T1948" s="21" t="str">
        <f t="array" ref="T1948">IF(OR($L1948="", $M1948=""), "", MAX(IF($L$11:$L$2510=$L1948, $M$11:$M$2510)))</f>
        <v/>
      </c>
      <c r="U1948" s="97"/>
      <c r="W1948" s="26" t="str">
        <f t="shared" si="333"/>
        <v/>
      </c>
      <c r="X1948" s="26" t="str">
        <f t="shared" si="334"/>
        <v/>
      </c>
      <c r="Z1948" s="48" t="str">
        <f>IFERROR(INDEX('Standard Runs'!$E$11:$E$65, MATCH($L1948, 'Standard Runs'!$D$11:$D$65, 0)), "")</f>
        <v/>
      </c>
      <c r="AB1948" s="26" t="str">
        <f t="shared" si="335"/>
        <v/>
      </c>
      <c r="AC1948" s="26" t="str">
        <f t="shared" si="336"/>
        <v/>
      </c>
      <c r="AE1948" s="26" t="str">
        <f t="shared" si="337"/>
        <v/>
      </c>
      <c r="AG1948" s="26" t="str">
        <f>IF($D1948="", "", COUNTIF($D$11:$D$2510, "&gt;"&amp;$D1948)+1+COUNTIF($D$11:$D1948, $D1948)-1)</f>
        <v/>
      </c>
      <c r="AH1948" s="92" t="str">
        <f t="shared" si="338"/>
        <v/>
      </c>
      <c r="AJ1948" s="26" t="str">
        <f t="shared" si="339"/>
        <v/>
      </c>
      <c r="AK1948" s="26" t="str">
        <f t="shared" si="340"/>
        <v/>
      </c>
    </row>
    <row r="1949" spans="1:37" x14ac:dyDescent="0.25">
      <c r="A1949" s="97"/>
      <c r="B1949" s="26" t="str">
        <f t="shared" si="330"/>
        <v/>
      </c>
      <c r="C1949" s="97"/>
      <c r="D1949" s="123"/>
      <c r="E1949" s="124"/>
      <c r="F1949" s="125"/>
      <c r="G1949" s="97"/>
      <c r="H1949" s="24" t="str">
        <f>IF($E1949="", "", IFERROR(ROUND($E1949*INDEX('Intro &amp; Setup'!$BY$8:$BY$9, MATCH($E$8, 'Intro &amp; Setup'!$BX$8:$BX$9, 0)), 2), ""))</f>
        <v/>
      </c>
      <c r="I1949" s="18" t="str">
        <f>IF(OR($E1949="", $F1949=""), "", IF($E$8='Intro &amp; Setup'!$BX$9, $F1949/$E1949, IF($H$8='Intro &amp; Setup'!$BX$9, $F1949/$H1949, "")))</f>
        <v/>
      </c>
      <c r="J1949" s="21" t="str">
        <f>IF(OR($E1949="", $F1949=""), "", IF($E$8='Intro &amp; Setup'!$BX$8, $F1949/$E1949, IF($H$8='Intro &amp; Setup'!$BX$8, $F1949/$H1949, "")))</f>
        <v/>
      </c>
      <c r="K1949" s="97"/>
      <c r="L1949" s="42" t="str">
        <f t="array" ref="L1949">IF($W1949="", "", IFERROR(INDEX('Standard Runs'!$D$11:$D$65, MATCH(1, ('Standard Runs'!$F$11:$F$65&lt;=E1949)*('Standard Runs'!$G$11:$G$65&gt;=E1949), 0)), ""))</f>
        <v/>
      </c>
      <c r="M1949" s="45" t="str">
        <f t="shared" si="331"/>
        <v/>
      </c>
      <c r="N1949" s="97"/>
      <c r="O1949" s="52" t="str">
        <f t="shared" si="332"/>
        <v/>
      </c>
      <c r="P1949" s="53" t="str">
        <f>IF(OR($L1949="", $M1949=""), "", COUNTIFS($L$11:$L$2510, $L1949, $M$11:$M$2510, "&lt;"&amp;$M1949)+1+COUNTIFS($L$11:$L1949, $L1949, $M$11:$M1949, $M1949)-1)</f>
        <v/>
      </c>
      <c r="Q1949" s="97"/>
      <c r="R1949" s="57" t="str">
        <f t="array" ref="R1949">IF(OR($L1949="", $M1949=""), "", MIN(IF($L$11:$L$2510=$L1949, $M$11:$M$2510)))</f>
        <v/>
      </c>
      <c r="S1949" s="18" t="str">
        <f t="array" ref="S1949">IF(OR($L1949="", $M1949=""), "", AVERAGEIF($L$11:$L$2510, $L1949, $M$11:$M$2510))</f>
        <v/>
      </c>
      <c r="T1949" s="21" t="str">
        <f t="array" ref="T1949">IF(OR($L1949="", $M1949=""), "", MAX(IF($L$11:$L$2510=$L1949, $M$11:$M$2510)))</f>
        <v/>
      </c>
      <c r="U1949" s="97"/>
      <c r="W1949" s="26" t="str">
        <f t="shared" si="333"/>
        <v/>
      </c>
      <c r="X1949" s="26" t="str">
        <f t="shared" si="334"/>
        <v/>
      </c>
      <c r="Z1949" s="48" t="str">
        <f>IFERROR(INDEX('Standard Runs'!$E$11:$E$65, MATCH($L1949, 'Standard Runs'!$D$11:$D$65, 0)), "")</f>
        <v/>
      </c>
      <c r="AB1949" s="26" t="str">
        <f t="shared" si="335"/>
        <v/>
      </c>
      <c r="AC1949" s="26" t="str">
        <f t="shared" si="336"/>
        <v/>
      </c>
      <c r="AE1949" s="26" t="str">
        <f t="shared" si="337"/>
        <v/>
      </c>
      <c r="AG1949" s="26" t="str">
        <f>IF($D1949="", "", COUNTIF($D$11:$D$2510, "&gt;"&amp;$D1949)+1+COUNTIF($D$11:$D1949, $D1949)-1)</f>
        <v/>
      </c>
      <c r="AH1949" s="92" t="str">
        <f t="shared" si="338"/>
        <v/>
      </c>
      <c r="AJ1949" s="26" t="str">
        <f t="shared" si="339"/>
        <v/>
      </c>
      <c r="AK1949" s="26" t="str">
        <f t="shared" si="340"/>
        <v/>
      </c>
    </row>
    <row r="1950" spans="1:37" x14ac:dyDescent="0.25">
      <c r="A1950" s="97"/>
      <c r="B1950" s="26" t="str">
        <f t="shared" si="330"/>
        <v/>
      </c>
      <c r="C1950" s="97"/>
      <c r="D1950" s="123"/>
      <c r="E1950" s="124"/>
      <c r="F1950" s="125"/>
      <c r="G1950" s="97"/>
      <c r="H1950" s="24" t="str">
        <f>IF($E1950="", "", IFERROR(ROUND($E1950*INDEX('Intro &amp; Setup'!$BY$8:$BY$9, MATCH($E$8, 'Intro &amp; Setup'!$BX$8:$BX$9, 0)), 2), ""))</f>
        <v/>
      </c>
      <c r="I1950" s="18" t="str">
        <f>IF(OR($E1950="", $F1950=""), "", IF($E$8='Intro &amp; Setup'!$BX$9, $F1950/$E1950, IF($H$8='Intro &amp; Setup'!$BX$9, $F1950/$H1950, "")))</f>
        <v/>
      </c>
      <c r="J1950" s="21" t="str">
        <f>IF(OR($E1950="", $F1950=""), "", IF($E$8='Intro &amp; Setup'!$BX$8, $F1950/$E1950, IF($H$8='Intro &amp; Setup'!$BX$8, $F1950/$H1950, "")))</f>
        <v/>
      </c>
      <c r="K1950" s="97"/>
      <c r="L1950" s="42" t="str">
        <f t="array" ref="L1950">IF($W1950="", "", IFERROR(INDEX('Standard Runs'!$D$11:$D$65, MATCH(1, ('Standard Runs'!$F$11:$F$65&lt;=E1950)*('Standard Runs'!$G$11:$G$65&gt;=E1950), 0)), ""))</f>
        <v/>
      </c>
      <c r="M1950" s="45" t="str">
        <f t="shared" si="331"/>
        <v/>
      </c>
      <c r="N1950" s="97"/>
      <c r="O1950" s="52" t="str">
        <f t="shared" si="332"/>
        <v/>
      </c>
      <c r="P1950" s="53" t="str">
        <f>IF(OR($L1950="", $M1950=""), "", COUNTIFS($L$11:$L$2510, $L1950, $M$11:$M$2510, "&lt;"&amp;$M1950)+1+COUNTIFS($L$11:$L1950, $L1950, $M$11:$M1950, $M1950)-1)</f>
        <v/>
      </c>
      <c r="Q1950" s="97"/>
      <c r="R1950" s="57" t="str">
        <f t="array" ref="R1950">IF(OR($L1950="", $M1950=""), "", MIN(IF($L$11:$L$2510=$L1950, $M$11:$M$2510)))</f>
        <v/>
      </c>
      <c r="S1950" s="18" t="str">
        <f t="array" ref="S1950">IF(OR($L1950="", $M1950=""), "", AVERAGEIF($L$11:$L$2510, $L1950, $M$11:$M$2510))</f>
        <v/>
      </c>
      <c r="T1950" s="21" t="str">
        <f t="array" ref="T1950">IF(OR($L1950="", $M1950=""), "", MAX(IF($L$11:$L$2510=$L1950, $M$11:$M$2510)))</f>
        <v/>
      </c>
      <c r="U1950" s="97"/>
      <c r="W1950" s="26" t="str">
        <f t="shared" si="333"/>
        <v/>
      </c>
      <c r="X1950" s="26" t="str">
        <f t="shared" si="334"/>
        <v/>
      </c>
      <c r="Z1950" s="48" t="str">
        <f>IFERROR(INDEX('Standard Runs'!$E$11:$E$65, MATCH($L1950, 'Standard Runs'!$D$11:$D$65, 0)), "")</f>
        <v/>
      </c>
      <c r="AB1950" s="26" t="str">
        <f t="shared" si="335"/>
        <v/>
      </c>
      <c r="AC1950" s="26" t="str">
        <f t="shared" si="336"/>
        <v/>
      </c>
      <c r="AE1950" s="26" t="str">
        <f t="shared" si="337"/>
        <v/>
      </c>
      <c r="AG1950" s="26" t="str">
        <f>IF($D1950="", "", COUNTIF($D$11:$D$2510, "&gt;"&amp;$D1950)+1+COUNTIF($D$11:$D1950, $D1950)-1)</f>
        <v/>
      </c>
      <c r="AH1950" s="92" t="str">
        <f t="shared" si="338"/>
        <v/>
      </c>
      <c r="AJ1950" s="26" t="str">
        <f t="shared" si="339"/>
        <v/>
      </c>
      <c r="AK1950" s="26" t="str">
        <f t="shared" si="340"/>
        <v/>
      </c>
    </row>
    <row r="1951" spans="1:37" x14ac:dyDescent="0.25">
      <c r="A1951" s="97"/>
      <c r="B1951" s="26" t="str">
        <f t="shared" si="330"/>
        <v/>
      </c>
      <c r="C1951" s="97"/>
      <c r="D1951" s="123"/>
      <c r="E1951" s="124"/>
      <c r="F1951" s="125"/>
      <c r="G1951" s="97"/>
      <c r="H1951" s="24" t="str">
        <f>IF($E1951="", "", IFERROR(ROUND($E1951*INDEX('Intro &amp; Setup'!$BY$8:$BY$9, MATCH($E$8, 'Intro &amp; Setup'!$BX$8:$BX$9, 0)), 2), ""))</f>
        <v/>
      </c>
      <c r="I1951" s="18" t="str">
        <f>IF(OR($E1951="", $F1951=""), "", IF($E$8='Intro &amp; Setup'!$BX$9, $F1951/$E1951, IF($H$8='Intro &amp; Setup'!$BX$9, $F1951/$H1951, "")))</f>
        <v/>
      </c>
      <c r="J1951" s="21" t="str">
        <f>IF(OR($E1951="", $F1951=""), "", IF($E$8='Intro &amp; Setup'!$BX$8, $F1951/$E1951, IF($H$8='Intro &amp; Setup'!$BX$8, $F1951/$H1951, "")))</f>
        <v/>
      </c>
      <c r="K1951" s="97"/>
      <c r="L1951" s="42" t="str">
        <f t="array" ref="L1951">IF($W1951="", "", IFERROR(INDEX('Standard Runs'!$D$11:$D$65, MATCH(1, ('Standard Runs'!$F$11:$F$65&lt;=E1951)*('Standard Runs'!$G$11:$G$65&gt;=E1951), 0)), ""))</f>
        <v/>
      </c>
      <c r="M1951" s="45" t="str">
        <f t="shared" si="331"/>
        <v/>
      </c>
      <c r="N1951" s="97"/>
      <c r="O1951" s="52" t="str">
        <f t="shared" si="332"/>
        <v/>
      </c>
      <c r="P1951" s="53" t="str">
        <f>IF(OR($L1951="", $M1951=""), "", COUNTIFS($L$11:$L$2510, $L1951, $M$11:$M$2510, "&lt;"&amp;$M1951)+1+COUNTIFS($L$11:$L1951, $L1951, $M$11:$M1951, $M1951)-1)</f>
        <v/>
      </c>
      <c r="Q1951" s="97"/>
      <c r="R1951" s="57" t="str">
        <f t="array" ref="R1951">IF(OR($L1951="", $M1951=""), "", MIN(IF($L$11:$L$2510=$L1951, $M$11:$M$2510)))</f>
        <v/>
      </c>
      <c r="S1951" s="18" t="str">
        <f t="array" ref="S1951">IF(OR($L1951="", $M1951=""), "", AVERAGEIF($L$11:$L$2510, $L1951, $M$11:$M$2510))</f>
        <v/>
      </c>
      <c r="T1951" s="21" t="str">
        <f t="array" ref="T1951">IF(OR($L1951="", $M1951=""), "", MAX(IF($L$11:$L$2510=$L1951, $M$11:$M$2510)))</f>
        <v/>
      </c>
      <c r="U1951" s="97"/>
      <c r="W1951" s="26" t="str">
        <f t="shared" si="333"/>
        <v/>
      </c>
      <c r="X1951" s="26" t="str">
        <f t="shared" si="334"/>
        <v/>
      </c>
      <c r="Z1951" s="48" t="str">
        <f>IFERROR(INDEX('Standard Runs'!$E$11:$E$65, MATCH($L1951, 'Standard Runs'!$D$11:$D$65, 0)), "")</f>
        <v/>
      </c>
      <c r="AB1951" s="26" t="str">
        <f t="shared" si="335"/>
        <v/>
      </c>
      <c r="AC1951" s="26" t="str">
        <f t="shared" si="336"/>
        <v/>
      </c>
      <c r="AE1951" s="26" t="str">
        <f t="shared" si="337"/>
        <v/>
      </c>
      <c r="AG1951" s="26" t="str">
        <f>IF($D1951="", "", COUNTIF($D$11:$D$2510, "&gt;"&amp;$D1951)+1+COUNTIF($D$11:$D1951, $D1951)-1)</f>
        <v/>
      </c>
      <c r="AH1951" s="92" t="str">
        <f t="shared" si="338"/>
        <v/>
      </c>
      <c r="AJ1951" s="26" t="str">
        <f t="shared" si="339"/>
        <v/>
      </c>
      <c r="AK1951" s="26" t="str">
        <f t="shared" si="340"/>
        <v/>
      </c>
    </row>
    <row r="1952" spans="1:37" x14ac:dyDescent="0.25">
      <c r="A1952" s="97"/>
      <c r="B1952" s="26" t="str">
        <f t="shared" si="330"/>
        <v/>
      </c>
      <c r="C1952" s="97"/>
      <c r="D1952" s="123"/>
      <c r="E1952" s="124"/>
      <c r="F1952" s="125"/>
      <c r="G1952" s="97"/>
      <c r="H1952" s="24" t="str">
        <f>IF($E1952="", "", IFERROR(ROUND($E1952*INDEX('Intro &amp; Setup'!$BY$8:$BY$9, MATCH($E$8, 'Intro &amp; Setup'!$BX$8:$BX$9, 0)), 2), ""))</f>
        <v/>
      </c>
      <c r="I1952" s="18" t="str">
        <f>IF(OR($E1952="", $F1952=""), "", IF($E$8='Intro &amp; Setup'!$BX$9, $F1952/$E1952, IF($H$8='Intro &amp; Setup'!$BX$9, $F1952/$H1952, "")))</f>
        <v/>
      </c>
      <c r="J1952" s="21" t="str">
        <f>IF(OR($E1952="", $F1952=""), "", IF($E$8='Intro &amp; Setup'!$BX$8, $F1952/$E1952, IF($H$8='Intro &amp; Setup'!$BX$8, $F1952/$H1952, "")))</f>
        <v/>
      </c>
      <c r="K1952" s="97"/>
      <c r="L1952" s="42" t="str">
        <f t="array" ref="L1952">IF($W1952="", "", IFERROR(INDEX('Standard Runs'!$D$11:$D$65, MATCH(1, ('Standard Runs'!$F$11:$F$65&lt;=E1952)*('Standard Runs'!$G$11:$G$65&gt;=E1952), 0)), ""))</f>
        <v/>
      </c>
      <c r="M1952" s="45" t="str">
        <f t="shared" si="331"/>
        <v/>
      </c>
      <c r="N1952" s="97"/>
      <c r="O1952" s="52" t="str">
        <f t="shared" si="332"/>
        <v/>
      </c>
      <c r="P1952" s="53" t="str">
        <f>IF(OR($L1952="", $M1952=""), "", COUNTIFS($L$11:$L$2510, $L1952, $M$11:$M$2510, "&lt;"&amp;$M1952)+1+COUNTIFS($L$11:$L1952, $L1952, $M$11:$M1952, $M1952)-1)</f>
        <v/>
      </c>
      <c r="Q1952" s="97"/>
      <c r="R1952" s="57" t="str">
        <f t="array" ref="R1952">IF(OR($L1952="", $M1952=""), "", MIN(IF($L$11:$L$2510=$L1952, $M$11:$M$2510)))</f>
        <v/>
      </c>
      <c r="S1952" s="18" t="str">
        <f t="array" ref="S1952">IF(OR($L1952="", $M1952=""), "", AVERAGEIF($L$11:$L$2510, $L1952, $M$11:$M$2510))</f>
        <v/>
      </c>
      <c r="T1952" s="21" t="str">
        <f t="array" ref="T1952">IF(OR($L1952="", $M1952=""), "", MAX(IF($L$11:$L$2510=$L1952, $M$11:$M$2510)))</f>
        <v/>
      </c>
      <c r="U1952" s="97"/>
      <c r="W1952" s="26" t="str">
        <f t="shared" si="333"/>
        <v/>
      </c>
      <c r="X1952" s="26" t="str">
        <f t="shared" si="334"/>
        <v/>
      </c>
      <c r="Z1952" s="48" t="str">
        <f>IFERROR(INDEX('Standard Runs'!$E$11:$E$65, MATCH($L1952, 'Standard Runs'!$D$11:$D$65, 0)), "")</f>
        <v/>
      </c>
      <c r="AB1952" s="26" t="str">
        <f t="shared" si="335"/>
        <v/>
      </c>
      <c r="AC1952" s="26" t="str">
        <f t="shared" si="336"/>
        <v/>
      </c>
      <c r="AE1952" s="26" t="str">
        <f t="shared" si="337"/>
        <v/>
      </c>
      <c r="AG1952" s="26" t="str">
        <f>IF($D1952="", "", COUNTIF($D$11:$D$2510, "&gt;"&amp;$D1952)+1+COUNTIF($D$11:$D1952, $D1952)-1)</f>
        <v/>
      </c>
      <c r="AH1952" s="92" t="str">
        <f t="shared" si="338"/>
        <v/>
      </c>
      <c r="AJ1952" s="26" t="str">
        <f t="shared" si="339"/>
        <v/>
      </c>
      <c r="AK1952" s="26" t="str">
        <f t="shared" si="340"/>
        <v/>
      </c>
    </row>
    <row r="1953" spans="1:37" x14ac:dyDescent="0.25">
      <c r="A1953" s="97"/>
      <c r="B1953" s="26" t="str">
        <f t="shared" si="330"/>
        <v/>
      </c>
      <c r="C1953" s="97"/>
      <c r="D1953" s="123"/>
      <c r="E1953" s="124"/>
      <c r="F1953" s="125"/>
      <c r="G1953" s="97"/>
      <c r="H1953" s="24" t="str">
        <f>IF($E1953="", "", IFERROR(ROUND($E1953*INDEX('Intro &amp; Setup'!$BY$8:$BY$9, MATCH($E$8, 'Intro &amp; Setup'!$BX$8:$BX$9, 0)), 2), ""))</f>
        <v/>
      </c>
      <c r="I1953" s="18" t="str">
        <f>IF(OR($E1953="", $F1953=""), "", IF($E$8='Intro &amp; Setup'!$BX$9, $F1953/$E1953, IF($H$8='Intro &amp; Setup'!$BX$9, $F1953/$H1953, "")))</f>
        <v/>
      </c>
      <c r="J1953" s="21" t="str">
        <f>IF(OR($E1953="", $F1953=""), "", IF($E$8='Intro &amp; Setup'!$BX$8, $F1953/$E1953, IF($H$8='Intro &amp; Setup'!$BX$8, $F1953/$H1953, "")))</f>
        <v/>
      </c>
      <c r="K1953" s="97"/>
      <c r="L1953" s="42" t="str">
        <f t="array" ref="L1953">IF($W1953="", "", IFERROR(INDEX('Standard Runs'!$D$11:$D$65, MATCH(1, ('Standard Runs'!$F$11:$F$65&lt;=E1953)*('Standard Runs'!$G$11:$G$65&gt;=E1953), 0)), ""))</f>
        <v/>
      </c>
      <c r="M1953" s="45" t="str">
        <f t="shared" si="331"/>
        <v/>
      </c>
      <c r="N1953" s="97"/>
      <c r="O1953" s="52" t="str">
        <f t="shared" si="332"/>
        <v/>
      </c>
      <c r="P1953" s="53" t="str">
        <f>IF(OR($L1953="", $M1953=""), "", COUNTIFS($L$11:$L$2510, $L1953, $M$11:$M$2510, "&lt;"&amp;$M1953)+1+COUNTIFS($L$11:$L1953, $L1953, $M$11:$M1953, $M1953)-1)</f>
        <v/>
      </c>
      <c r="Q1953" s="97"/>
      <c r="R1953" s="57" t="str">
        <f t="array" ref="R1953">IF(OR($L1953="", $M1953=""), "", MIN(IF($L$11:$L$2510=$L1953, $M$11:$M$2510)))</f>
        <v/>
      </c>
      <c r="S1953" s="18" t="str">
        <f t="array" ref="S1953">IF(OR($L1953="", $M1953=""), "", AVERAGEIF($L$11:$L$2510, $L1953, $M$11:$M$2510))</f>
        <v/>
      </c>
      <c r="T1953" s="21" t="str">
        <f t="array" ref="T1953">IF(OR($L1953="", $M1953=""), "", MAX(IF($L$11:$L$2510=$L1953, $M$11:$M$2510)))</f>
        <v/>
      </c>
      <c r="U1953" s="97"/>
      <c r="W1953" s="26" t="str">
        <f t="shared" si="333"/>
        <v/>
      </c>
      <c r="X1953" s="26" t="str">
        <f t="shared" si="334"/>
        <v/>
      </c>
      <c r="Z1953" s="48" t="str">
        <f>IFERROR(INDEX('Standard Runs'!$E$11:$E$65, MATCH($L1953, 'Standard Runs'!$D$11:$D$65, 0)), "")</f>
        <v/>
      </c>
      <c r="AB1953" s="26" t="str">
        <f t="shared" si="335"/>
        <v/>
      </c>
      <c r="AC1953" s="26" t="str">
        <f t="shared" si="336"/>
        <v/>
      </c>
      <c r="AE1953" s="26" t="str">
        <f t="shared" si="337"/>
        <v/>
      </c>
      <c r="AG1953" s="26" t="str">
        <f>IF($D1953="", "", COUNTIF($D$11:$D$2510, "&gt;"&amp;$D1953)+1+COUNTIF($D$11:$D1953, $D1953)-1)</f>
        <v/>
      </c>
      <c r="AH1953" s="92" t="str">
        <f t="shared" si="338"/>
        <v/>
      </c>
      <c r="AJ1953" s="26" t="str">
        <f t="shared" si="339"/>
        <v/>
      </c>
      <c r="AK1953" s="26" t="str">
        <f t="shared" si="340"/>
        <v/>
      </c>
    </row>
    <row r="1954" spans="1:37" x14ac:dyDescent="0.25">
      <c r="A1954" s="97"/>
      <c r="B1954" s="26" t="str">
        <f t="shared" si="330"/>
        <v/>
      </c>
      <c r="C1954" s="97"/>
      <c r="D1954" s="123"/>
      <c r="E1954" s="124"/>
      <c r="F1954" s="125"/>
      <c r="G1954" s="97"/>
      <c r="H1954" s="24" t="str">
        <f>IF($E1954="", "", IFERROR(ROUND($E1954*INDEX('Intro &amp; Setup'!$BY$8:$BY$9, MATCH($E$8, 'Intro &amp; Setup'!$BX$8:$BX$9, 0)), 2), ""))</f>
        <v/>
      </c>
      <c r="I1954" s="18" t="str">
        <f>IF(OR($E1954="", $F1954=""), "", IF($E$8='Intro &amp; Setup'!$BX$9, $F1954/$E1954, IF($H$8='Intro &amp; Setup'!$BX$9, $F1954/$H1954, "")))</f>
        <v/>
      </c>
      <c r="J1954" s="21" t="str">
        <f>IF(OR($E1954="", $F1954=""), "", IF($E$8='Intro &amp; Setup'!$BX$8, $F1954/$E1954, IF($H$8='Intro &amp; Setup'!$BX$8, $F1954/$H1954, "")))</f>
        <v/>
      </c>
      <c r="K1954" s="97"/>
      <c r="L1954" s="42" t="str">
        <f t="array" ref="L1954">IF($W1954="", "", IFERROR(INDEX('Standard Runs'!$D$11:$D$65, MATCH(1, ('Standard Runs'!$F$11:$F$65&lt;=E1954)*('Standard Runs'!$G$11:$G$65&gt;=E1954), 0)), ""))</f>
        <v/>
      </c>
      <c r="M1954" s="45" t="str">
        <f t="shared" si="331"/>
        <v/>
      </c>
      <c r="N1954" s="97"/>
      <c r="O1954" s="52" t="str">
        <f t="shared" si="332"/>
        <v/>
      </c>
      <c r="P1954" s="53" t="str">
        <f>IF(OR($L1954="", $M1954=""), "", COUNTIFS($L$11:$L$2510, $L1954, $M$11:$M$2510, "&lt;"&amp;$M1954)+1+COUNTIFS($L$11:$L1954, $L1954, $M$11:$M1954, $M1954)-1)</f>
        <v/>
      </c>
      <c r="Q1954" s="97"/>
      <c r="R1954" s="57" t="str">
        <f t="array" ref="R1954">IF(OR($L1954="", $M1954=""), "", MIN(IF($L$11:$L$2510=$L1954, $M$11:$M$2510)))</f>
        <v/>
      </c>
      <c r="S1954" s="18" t="str">
        <f t="array" ref="S1954">IF(OR($L1954="", $M1954=""), "", AVERAGEIF($L$11:$L$2510, $L1954, $M$11:$M$2510))</f>
        <v/>
      </c>
      <c r="T1954" s="21" t="str">
        <f t="array" ref="T1954">IF(OR($L1954="", $M1954=""), "", MAX(IF($L$11:$L$2510=$L1954, $M$11:$M$2510)))</f>
        <v/>
      </c>
      <c r="U1954" s="97"/>
      <c r="W1954" s="26" t="str">
        <f t="shared" si="333"/>
        <v/>
      </c>
      <c r="X1954" s="26" t="str">
        <f t="shared" si="334"/>
        <v/>
      </c>
      <c r="Z1954" s="48" t="str">
        <f>IFERROR(INDEX('Standard Runs'!$E$11:$E$65, MATCH($L1954, 'Standard Runs'!$D$11:$D$65, 0)), "")</f>
        <v/>
      </c>
      <c r="AB1954" s="26" t="str">
        <f t="shared" si="335"/>
        <v/>
      </c>
      <c r="AC1954" s="26" t="str">
        <f t="shared" si="336"/>
        <v/>
      </c>
      <c r="AE1954" s="26" t="str">
        <f t="shared" si="337"/>
        <v/>
      </c>
      <c r="AG1954" s="26" t="str">
        <f>IF($D1954="", "", COUNTIF($D$11:$D$2510, "&gt;"&amp;$D1954)+1+COUNTIF($D$11:$D1954, $D1954)-1)</f>
        <v/>
      </c>
      <c r="AH1954" s="92" t="str">
        <f t="shared" si="338"/>
        <v/>
      </c>
      <c r="AJ1954" s="26" t="str">
        <f t="shared" si="339"/>
        <v/>
      </c>
      <c r="AK1954" s="26" t="str">
        <f t="shared" si="340"/>
        <v/>
      </c>
    </row>
    <row r="1955" spans="1:37" x14ac:dyDescent="0.25">
      <c r="A1955" s="97"/>
      <c r="B1955" s="26" t="str">
        <f t="shared" si="330"/>
        <v/>
      </c>
      <c r="C1955" s="97"/>
      <c r="D1955" s="123"/>
      <c r="E1955" s="124"/>
      <c r="F1955" s="125"/>
      <c r="G1955" s="97"/>
      <c r="H1955" s="24" t="str">
        <f>IF($E1955="", "", IFERROR(ROUND($E1955*INDEX('Intro &amp; Setup'!$BY$8:$BY$9, MATCH($E$8, 'Intro &amp; Setup'!$BX$8:$BX$9, 0)), 2), ""))</f>
        <v/>
      </c>
      <c r="I1955" s="18" t="str">
        <f>IF(OR($E1955="", $F1955=""), "", IF($E$8='Intro &amp; Setup'!$BX$9, $F1955/$E1955, IF($H$8='Intro &amp; Setup'!$BX$9, $F1955/$H1955, "")))</f>
        <v/>
      </c>
      <c r="J1955" s="21" t="str">
        <f>IF(OR($E1955="", $F1955=""), "", IF($E$8='Intro &amp; Setup'!$BX$8, $F1955/$E1955, IF($H$8='Intro &amp; Setup'!$BX$8, $F1955/$H1955, "")))</f>
        <v/>
      </c>
      <c r="K1955" s="97"/>
      <c r="L1955" s="42" t="str">
        <f t="array" ref="L1955">IF($W1955="", "", IFERROR(INDEX('Standard Runs'!$D$11:$D$65, MATCH(1, ('Standard Runs'!$F$11:$F$65&lt;=E1955)*('Standard Runs'!$G$11:$G$65&gt;=E1955), 0)), ""))</f>
        <v/>
      </c>
      <c r="M1955" s="45" t="str">
        <f t="shared" si="331"/>
        <v/>
      </c>
      <c r="N1955" s="97"/>
      <c r="O1955" s="52" t="str">
        <f t="shared" si="332"/>
        <v/>
      </c>
      <c r="P1955" s="53" t="str">
        <f>IF(OR($L1955="", $M1955=""), "", COUNTIFS($L$11:$L$2510, $L1955, $M$11:$M$2510, "&lt;"&amp;$M1955)+1+COUNTIFS($L$11:$L1955, $L1955, $M$11:$M1955, $M1955)-1)</f>
        <v/>
      </c>
      <c r="Q1955" s="97"/>
      <c r="R1955" s="57" t="str">
        <f t="array" ref="R1955">IF(OR($L1955="", $M1955=""), "", MIN(IF($L$11:$L$2510=$L1955, $M$11:$M$2510)))</f>
        <v/>
      </c>
      <c r="S1955" s="18" t="str">
        <f t="array" ref="S1955">IF(OR($L1955="", $M1955=""), "", AVERAGEIF($L$11:$L$2510, $L1955, $M$11:$M$2510))</f>
        <v/>
      </c>
      <c r="T1955" s="21" t="str">
        <f t="array" ref="T1955">IF(OR($L1955="", $M1955=""), "", MAX(IF($L$11:$L$2510=$L1955, $M$11:$M$2510)))</f>
        <v/>
      </c>
      <c r="U1955" s="97"/>
      <c r="W1955" s="26" t="str">
        <f t="shared" si="333"/>
        <v/>
      </c>
      <c r="X1955" s="26" t="str">
        <f t="shared" si="334"/>
        <v/>
      </c>
      <c r="Z1955" s="48" t="str">
        <f>IFERROR(INDEX('Standard Runs'!$E$11:$E$65, MATCH($L1955, 'Standard Runs'!$D$11:$D$65, 0)), "")</f>
        <v/>
      </c>
      <c r="AB1955" s="26" t="str">
        <f t="shared" si="335"/>
        <v/>
      </c>
      <c r="AC1955" s="26" t="str">
        <f t="shared" si="336"/>
        <v/>
      </c>
      <c r="AE1955" s="26" t="str">
        <f t="shared" si="337"/>
        <v/>
      </c>
      <c r="AG1955" s="26" t="str">
        <f>IF($D1955="", "", COUNTIF($D$11:$D$2510, "&gt;"&amp;$D1955)+1+COUNTIF($D$11:$D1955, $D1955)-1)</f>
        <v/>
      </c>
      <c r="AH1955" s="92" t="str">
        <f t="shared" si="338"/>
        <v/>
      </c>
      <c r="AJ1955" s="26" t="str">
        <f t="shared" si="339"/>
        <v/>
      </c>
      <c r="AK1955" s="26" t="str">
        <f t="shared" si="340"/>
        <v/>
      </c>
    </row>
    <row r="1956" spans="1:37" x14ac:dyDescent="0.25">
      <c r="A1956" s="97"/>
      <c r="B1956" s="26" t="str">
        <f t="shared" si="330"/>
        <v/>
      </c>
      <c r="C1956" s="97"/>
      <c r="D1956" s="123"/>
      <c r="E1956" s="124"/>
      <c r="F1956" s="125"/>
      <c r="G1956" s="97"/>
      <c r="H1956" s="24" t="str">
        <f>IF($E1956="", "", IFERROR(ROUND($E1956*INDEX('Intro &amp; Setup'!$BY$8:$BY$9, MATCH($E$8, 'Intro &amp; Setup'!$BX$8:$BX$9, 0)), 2), ""))</f>
        <v/>
      </c>
      <c r="I1956" s="18" t="str">
        <f>IF(OR($E1956="", $F1956=""), "", IF($E$8='Intro &amp; Setup'!$BX$9, $F1956/$E1956, IF($H$8='Intro &amp; Setup'!$BX$9, $F1956/$H1956, "")))</f>
        <v/>
      </c>
      <c r="J1956" s="21" t="str">
        <f>IF(OR($E1956="", $F1956=""), "", IF($E$8='Intro &amp; Setup'!$BX$8, $F1956/$E1956, IF($H$8='Intro &amp; Setup'!$BX$8, $F1956/$H1956, "")))</f>
        <v/>
      </c>
      <c r="K1956" s="97"/>
      <c r="L1956" s="42" t="str">
        <f t="array" ref="L1956">IF($W1956="", "", IFERROR(INDEX('Standard Runs'!$D$11:$D$65, MATCH(1, ('Standard Runs'!$F$11:$F$65&lt;=E1956)*('Standard Runs'!$G$11:$G$65&gt;=E1956), 0)), ""))</f>
        <v/>
      </c>
      <c r="M1956" s="45" t="str">
        <f t="shared" si="331"/>
        <v/>
      </c>
      <c r="N1956" s="97"/>
      <c r="O1956" s="52" t="str">
        <f t="shared" si="332"/>
        <v/>
      </c>
      <c r="P1956" s="53" t="str">
        <f>IF(OR($L1956="", $M1956=""), "", COUNTIFS($L$11:$L$2510, $L1956, $M$11:$M$2510, "&lt;"&amp;$M1956)+1+COUNTIFS($L$11:$L1956, $L1956, $M$11:$M1956, $M1956)-1)</f>
        <v/>
      </c>
      <c r="Q1956" s="97"/>
      <c r="R1956" s="57" t="str">
        <f t="array" ref="R1956">IF(OR($L1956="", $M1956=""), "", MIN(IF($L$11:$L$2510=$L1956, $M$11:$M$2510)))</f>
        <v/>
      </c>
      <c r="S1956" s="18" t="str">
        <f t="array" ref="S1956">IF(OR($L1956="", $M1956=""), "", AVERAGEIF($L$11:$L$2510, $L1956, $M$11:$M$2510))</f>
        <v/>
      </c>
      <c r="T1956" s="21" t="str">
        <f t="array" ref="T1956">IF(OR($L1956="", $M1956=""), "", MAX(IF($L$11:$L$2510=$L1956, $M$11:$M$2510)))</f>
        <v/>
      </c>
      <c r="U1956" s="97"/>
      <c r="W1956" s="26" t="str">
        <f t="shared" si="333"/>
        <v/>
      </c>
      <c r="X1956" s="26" t="str">
        <f t="shared" si="334"/>
        <v/>
      </c>
      <c r="Z1956" s="48" t="str">
        <f>IFERROR(INDEX('Standard Runs'!$E$11:$E$65, MATCH($L1956, 'Standard Runs'!$D$11:$D$65, 0)), "")</f>
        <v/>
      </c>
      <c r="AB1956" s="26" t="str">
        <f t="shared" si="335"/>
        <v/>
      </c>
      <c r="AC1956" s="26" t="str">
        <f t="shared" si="336"/>
        <v/>
      </c>
      <c r="AE1956" s="26" t="str">
        <f t="shared" si="337"/>
        <v/>
      </c>
      <c r="AG1956" s="26" t="str">
        <f>IF($D1956="", "", COUNTIF($D$11:$D$2510, "&gt;"&amp;$D1956)+1+COUNTIF($D$11:$D1956, $D1956)-1)</f>
        <v/>
      </c>
      <c r="AH1956" s="92" t="str">
        <f t="shared" si="338"/>
        <v/>
      </c>
      <c r="AJ1956" s="26" t="str">
        <f t="shared" si="339"/>
        <v/>
      </c>
      <c r="AK1956" s="26" t="str">
        <f t="shared" si="340"/>
        <v/>
      </c>
    </row>
    <row r="1957" spans="1:37" x14ac:dyDescent="0.25">
      <c r="A1957" s="97"/>
      <c r="B1957" s="26" t="str">
        <f t="shared" si="330"/>
        <v/>
      </c>
      <c r="C1957" s="97"/>
      <c r="D1957" s="123"/>
      <c r="E1957" s="124"/>
      <c r="F1957" s="125"/>
      <c r="G1957" s="97"/>
      <c r="H1957" s="24" t="str">
        <f>IF($E1957="", "", IFERROR(ROUND($E1957*INDEX('Intro &amp; Setup'!$BY$8:$BY$9, MATCH($E$8, 'Intro &amp; Setup'!$BX$8:$BX$9, 0)), 2), ""))</f>
        <v/>
      </c>
      <c r="I1957" s="18" t="str">
        <f>IF(OR($E1957="", $F1957=""), "", IF($E$8='Intro &amp; Setup'!$BX$9, $F1957/$E1957, IF($H$8='Intro &amp; Setup'!$BX$9, $F1957/$H1957, "")))</f>
        <v/>
      </c>
      <c r="J1957" s="21" t="str">
        <f>IF(OR($E1957="", $F1957=""), "", IF($E$8='Intro &amp; Setup'!$BX$8, $F1957/$E1957, IF($H$8='Intro &amp; Setup'!$BX$8, $F1957/$H1957, "")))</f>
        <v/>
      </c>
      <c r="K1957" s="97"/>
      <c r="L1957" s="42" t="str">
        <f t="array" ref="L1957">IF($W1957="", "", IFERROR(INDEX('Standard Runs'!$D$11:$D$65, MATCH(1, ('Standard Runs'!$F$11:$F$65&lt;=E1957)*('Standard Runs'!$G$11:$G$65&gt;=E1957), 0)), ""))</f>
        <v/>
      </c>
      <c r="M1957" s="45" t="str">
        <f t="shared" si="331"/>
        <v/>
      </c>
      <c r="N1957" s="97"/>
      <c r="O1957" s="52" t="str">
        <f t="shared" si="332"/>
        <v/>
      </c>
      <c r="P1957" s="53" t="str">
        <f>IF(OR($L1957="", $M1957=""), "", COUNTIFS($L$11:$L$2510, $L1957, $M$11:$M$2510, "&lt;"&amp;$M1957)+1+COUNTIFS($L$11:$L1957, $L1957, $M$11:$M1957, $M1957)-1)</f>
        <v/>
      </c>
      <c r="Q1957" s="97"/>
      <c r="R1957" s="57" t="str">
        <f t="array" ref="R1957">IF(OR($L1957="", $M1957=""), "", MIN(IF($L$11:$L$2510=$L1957, $M$11:$M$2510)))</f>
        <v/>
      </c>
      <c r="S1957" s="18" t="str">
        <f t="array" ref="S1957">IF(OR($L1957="", $M1957=""), "", AVERAGEIF($L$11:$L$2510, $L1957, $M$11:$M$2510))</f>
        <v/>
      </c>
      <c r="T1957" s="21" t="str">
        <f t="array" ref="T1957">IF(OR($L1957="", $M1957=""), "", MAX(IF($L$11:$L$2510=$L1957, $M$11:$M$2510)))</f>
        <v/>
      </c>
      <c r="U1957" s="97"/>
      <c r="W1957" s="26" t="str">
        <f t="shared" si="333"/>
        <v/>
      </c>
      <c r="X1957" s="26" t="str">
        <f t="shared" si="334"/>
        <v/>
      </c>
      <c r="Z1957" s="48" t="str">
        <f>IFERROR(INDEX('Standard Runs'!$E$11:$E$65, MATCH($L1957, 'Standard Runs'!$D$11:$D$65, 0)), "")</f>
        <v/>
      </c>
      <c r="AB1957" s="26" t="str">
        <f t="shared" si="335"/>
        <v/>
      </c>
      <c r="AC1957" s="26" t="str">
        <f t="shared" si="336"/>
        <v/>
      </c>
      <c r="AE1957" s="26" t="str">
        <f t="shared" si="337"/>
        <v/>
      </c>
      <c r="AG1957" s="26" t="str">
        <f>IF($D1957="", "", COUNTIF($D$11:$D$2510, "&gt;"&amp;$D1957)+1+COUNTIF($D$11:$D1957, $D1957)-1)</f>
        <v/>
      </c>
      <c r="AH1957" s="92" t="str">
        <f t="shared" si="338"/>
        <v/>
      </c>
      <c r="AJ1957" s="26" t="str">
        <f t="shared" si="339"/>
        <v/>
      </c>
      <c r="AK1957" s="26" t="str">
        <f t="shared" si="340"/>
        <v/>
      </c>
    </row>
    <row r="1958" spans="1:37" x14ac:dyDescent="0.25">
      <c r="A1958" s="97"/>
      <c r="B1958" s="26" t="str">
        <f t="shared" si="330"/>
        <v/>
      </c>
      <c r="C1958" s="97"/>
      <c r="D1958" s="123"/>
      <c r="E1958" s="124"/>
      <c r="F1958" s="125"/>
      <c r="G1958" s="97"/>
      <c r="H1958" s="24" t="str">
        <f>IF($E1958="", "", IFERROR(ROUND($E1958*INDEX('Intro &amp; Setup'!$BY$8:$BY$9, MATCH($E$8, 'Intro &amp; Setup'!$BX$8:$BX$9, 0)), 2), ""))</f>
        <v/>
      </c>
      <c r="I1958" s="18" t="str">
        <f>IF(OR($E1958="", $F1958=""), "", IF($E$8='Intro &amp; Setup'!$BX$9, $F1958/$E1958, IF($H$8='Intro &amp; Setup'!$BX$9, $F1958/$H1958, "")))</f>
        <v/>
      </c>
      <c r="J1958" s="21" t="str">
        <f>IF(OR($E1958="", $F1958=""), "", IF($E$8='Intro &amp; Setup'!$BX$8, $F1958/$E1958, IF($H$8='Intro &amp; Setup'!$BX$8, $F1958/$H1958, "")))</f>
        <v/>
      </c>
      <c r="K1958" s="97"/>
      <c r="L1958" s="42" t="str">
        <f t="array" ref="L1958">IF($W1958="", "", IFERROR(INDEX('Standard Runs'!$D$11:$D$65, MATCH(1, ('Standard Runs'!$F$11:$F$65&lt;=E1958)*('Standard Runs'!$G$11:$G$65&gt;=E1958), 0)), ""))</f>
        <v/>
      </c>
      <c r="M1958" s="45" t="str">
        <f t="shared" si="331"/>
        <v/>
      </c>
      <c r="N1958" s="97"/>
      <c r="O1958" s="52" t="str">
        <f t="shared" si="332"/>
        <v/>
      </c>
      <c r="P1958" s="53" t="str">
        <f>IF(OR($L1958="", $M1958=""), "", COUNTIFS($L$11:$L$2510, $L1958, $M$11:$M$2510, "&lt;"&amp;$M1958)+1+COUNTIFS($L$11:$L1958, $L1958, $M$11:$M1958, $M1958)-1)</f>
        <v/>
      </c>
      <c r="Q1958" s="97"/>
      <c r="R1958" s="57" t="str">
        <f t="array" ref="R1958">IF(OR($L1958="", $M1958=""), "", MIN(IF($L$11:$L$2510=$L1958, $M$11:$M$2510)))</f>
        <v/>
      </c>
      <c r="S1958" s="18" t="str">
        <f t="array" ref="S1958">IF(OR($L1958="", $M1958=""), "", AVERAGEIF($L$11:$L$2510, $L1958, $M$11:$M$2510))</f>
        <v/>
      </c>
      <c r="T1958" s="21" t="str">
        <f t="array" ref="T1958">IF(OR($L1958="", $M1958=""), "", MAX(IF($L$11:$L$2510=$L1958, $M$11:$M$2510)))</f>
        <v/>
      </c>
      <c r="U1958" s="97"/>
      <c r="W1958" s="26" t="str">
        <f t="shared" si="333"/>
        <v/>
      </c>
      <c r="X1958" s="26" t="str">
        <f t="shared" si="334"/>
        <v/>
      </c>
      <c r="Z1958" s="48" t="str">
        <f>IFERROR(INDEX('Standard Runs'!$E$11:$E$65, MATCH($L1958, 'Standard Runs'!$D$11:$D$65, 0)), "")</f>
        <v/>
      </c>
      <c r="AB1958" s="26" t="str">
        <f t="shared" si="335"/>
        <v/>
      </c>
      <c r="AC1958" s="26" t="str">
        <f t="shared" si="336"/>
        <v/>
      </c>
      <c r="AE1958" s="26" t="str">
        <f t="shared" si="337"/>
        <v/>
      </c>
      <c r="AG1958" s="26" t="str">
        <f>IF($D1958="", "", COUNTIF($D$11:$D$2510, "&gt;"&amp;$D1958)+1+COUNTIF($D$11:$D1958, $D1958)-1)</f>
        <v/>
      </c>
      <c r="AH1958" s="92" t="str">
        <f t="shared" si="338"/>
        <v/>
      </c>
      <c r="AJ1958" s="26" t="str">
        <f t="shared" si="339"/>
        <v/>
      </c>
      <c r="AK1958" s="26" t="str">
        <f t="shared" si="340"/>
        <v/>
      </c>
    </row>
    <row r="1959" spans="1:37" x14ac:dyDescent="0.25">
      <c r="A1959" s="97"/>
      <c r="B1959" s="26" t="str">
        <f t="shared" si="330"/>
        <v/>
      </c>
      <c r="C1959" s="97"/>
      <c r="D1959" s="123"/>
      <c r="E1959" s="124"/>
      <c r="F1959" s="125"/>
      <c r="G1959" s="97"/>
      <c r="H1959" s="24" t="str">
        <f>IF($E1959="", "", IFERROR(ROUND($E1959*INDEX('Intro &amp; Setup'!$BY$8:$BY$9, MATCH($E$8, 'Intro &amp; Setup'!$BX$8:$BX$9, 0)), 2), ""))</f>
        <v/>
      </c>
      <c r="I1959" s="18" t="str">
        <f>IF(OR($E1959="", $F1959=""), "", IF($E$8='Intro &amp; Setup'!$BX$9, $F1959/$E1959, IF($H$8='Intro &amp; Setup'!$BX$9, $F1959/$H1959, "")))</f>
        <v/>
      </c>
      <c r="J1959" s="21" t="str">
        <f>IF(OR($E1959="", $F1959=""), "", IF($E$8='Intro &amp; Setup'!$BX$8, $F1959/$E1959, IF($H$8='Intro &amp; Setup'!$BX$8, $F1959/$H1959, "")))</f>
        <v/>
      </c>
      <c r="K1959" s="97"/>
      <c r="L1959" s="42" t="str">
        <f t="array" ref="L1959">IF($W1959="", "", IFERROR(INDEX('Standard Runs'!$D$11:$D$65, MATCH(1, ('Standard Runs'!$F$11:$F$65&lt;=E1959)*('Standard Runs'!$G$11:$G$65&gt;=E1959), 0)), ""))</f>
        <v/>
      </c>
      <c r="M1959" s="45" t="str">
        <f t="shared" si="331"/>
        <v/>
      </c>
      <c r="N1959" s="97"/>
      <c r="O1959" s="52" t="str">
        <f t="shared" si="332"/>
        <v/>
      </c>
      <c r="P1959" s="53" t="str">
        <f>IF(OR($L1959="", $M1959=""), "", COUNTIFS($L$11:$L$2510, $L1959, $M$11:$M$2510, "&lt;"&amp;$M1959)+1+COUNTIFS($L$11:$L1959, $L1959, $M$11:$M1959, $M1959)-1)</f>
        <v/>
      </c>
      <c r="Q1959" s="97"/>
      <c r="R1959" s="57" t="str">
        <f t="array" ref="R1959">IF(OR($L1959="", $M1959=""), "", MIN(IF($L$11:$L$2510=$L1959, $M$11:$M$2510)))</f>
        <v/>
      </c>
      <c r="S1959" s="18" t="str">
        <f t="array" ref="S1959">IF(OR($L1959="", $M1959=""), "", AVERAGEIF($L$11:$L$2510, $L1959, $M$11:$M$2510))</f>
        <v/>
      </c>
      <c r="T1959" s="21" t="str">
        <f t="array" ref="T1959">IF(OR($L1959="", $M1959=""), "", MAX(IF($L$11:$L$2510=$L1959, $M$11:$M$2510)))</f>
        <v/>
      </c>
      <c r="U1959" s="97"/>
      <c r="W1959" s="26" t="str">
        <f t="shared" si="333"/>
        <v/>
      </c>
      <c r="X1959" s="26" t="str">
        <f t="shared" si="334"/>
        <v/>
      </c>
      <c r="Z1959" s="48" t="str">
        <f>IFERROR(INDEX('Standard Runs'!$E$11:$E$65, MATCH($L1959, 'Standard Runs'!$D$11:$D$65, 0)), "")</f>
        <v/>
      </c>
      <c r="AB1959" s="26" t="str">
        <f t="shared" si="335"/>
        <v/>
      </c>
      <c r="AC1959" s="26" t="str">
        <f t="shared" si="336"/>
        <v/>
      </c>
      <c r="AE1959" s="26" t="str">
        <f t="shared" si="337"/>
        <v/>
      </c>
      <c r="AG1959" s="26" t="str">
        <f>IF($D1959="", "", COUNTIF($D$11:$D$2510, "&gt;"&amp;$D1959)+1+COUNTIF($D$11:$D1959, $D1959)-1)</f>
        <v/>
      </c>
      <c r="AH1959" s="92" t="str">
        <f t="shared" si="338"/>
        <v/>
      </c>
      <c r="AJ1959" s="26" t="str">
        <f t="shared" si="339"/>
        <v/>
      </c>
      <c r="AK1959" s="26" t="str">
        <f t="shared" si="340"/>
        <v/>
      </c>
    </row>
    <row r="1960" spans="1:37" x14ac:dyDescent="0.25">
      <c r="A1960" s="97"/>
      <c r="B1960" s="26" t="str">
        <f t="shared" si="330"/>
        <v/>
      </c>
      <c r="C1960" s="97"/>
      <c r="D1960" s="123"/>
      <c r="E1960" s="124"/>
      <c r="F1960" s="125"/>
      <c r="G1960" s="97"/>
      <c r="H1960" s="24" t="str">
        <f>IF($E1960="", "", IFERROR(ROUND($E1960*INDEX('Intro &amp; Setup'!$BY$8:$BY$9, MATCH($E$8, 'Intro &amp; Setup'!$BX$8:$BX$9, 0)), 2), ""))</f>
        <v/>
      </c>
      <c r="I1960" s="18" t="str">
        <f>IF(OR($E1960="", $F1960=""), "", IF($E$8='Intro &amp; Setup'!$BX$9, $F1960/$E1960, IF($H$8='Intro &amp; Setup'!$BX$9, $F1960/$H1960, "")))</f>
        <v/>
      </c>
      <c r="J1960" s="21" t="str">
        <f>IF(OR($E1960="", $F1960=""), "", IF($E$8='Intro &amp; Setup'!$BX$8, $F1960/$E1960, IF($H$8='Intro &amp; Setup'!$BX$8, $F1960/$H1960, "")))</f>
        <v/>
      </c>
      <c r="K1960" s="97"/>
      <c r="L1960" s="42" t="str">
        <f t="array" ref="L1960">IF($W1960="", "", IFERROR(INDEX('Standard Runs'!$D$11:$D$65, MATCH(1, ('Standard Runs'!$F$11:$F$65&lt;=E1960)*('Standard Runs'!$G$11:$G$65&gt;=E1960), 0)), ""))</f>
        <v/>
      </c>
      <c r="M1960" s="45" t="str">
        <f t="shared" si="331"/>
        <v/>
      </c>
      <c r="N1960" s="97"/>
      <c r="O1960" s="52" t="str">
        <f t="shared" si="332"/>
        <v/>
      </c>
      <c r="P1960" s="53" t="str">
        <f>IF(OR($L1960="", $M1960=""), "", COUNTIFS($L$11:$L$2510, $L1960, $M$11:$M$2510, "&lt;"&amp;$M1960)+1+COUNTIFS($L$11:$L1960, $L1960, $M$11:$M1960, $M1960)-1)</f>
        <v/>
      </c>
      <c r="Q1960" s="97"/>
      <c r="R1960" s="57" t="str">
        <f t="array" ref="R1960">IF(OR($L1960="", $M1960=""), "", MIN(IF($L$11:$L$2510=$L1960, $M$11:$M$2510)))</f>
        <v/>
      </c>
      <c r="S1960" s="18" t="str">
        <f t="array" ref="S1960">IF(OR($L1960="", $M1960=""), "", AVERAGEIF($L$11:$L$2510, $L1960, $M$11:$M$2510))</f>
        <v/>
      </c>
      <c r="T1960" s="21" t="str">
        <f t="array" ref="T1960">IF(OR($L1960="", $M1960=""), "", MAX(IF($L$11:$L$2510=$L1960, $M$11:$M$2510)))</f>
        <v/>
      </c>
      <c r="U1960" s="97"/>
      <c r="W1960" s="26" t="str">
        <f t="shared" si="333"/>
        <v/>
      </c>
      <c r="X1960" s="26" t="str">
        <f t="shared" si="334"/>
        <v/>
      </c>
      <c r="Z1960" s="48" t="str">
        <f>IFERROR(INDEX('Standard Runs'!$E$11:$E$65, MATCH($L1960, 'Standard Runs'!$D$11:$D$65, 0)), "")</f>
        <v/>
      </c>
      <c r="AB1960" s="26" t="str">
        <f t="shared" si="335"/>
        <v/>
      </c>
      <c r="AC1960" s="26" t="str">
        <f t="shared" si="336"/>
        <v/>
      </c>
      <c r="AE1960" s="26" t="str">
        <f t="shared" si="337"/>
        <v/>
      </c>
      <c r="AG1960" s="26" t="str">
        <f>IF($D1960="", "", COUNTIF($D$11:$D$2510, "&gt;"&amp;$D1960)+1+COUNTIF($D$11:$D1960, $D1960)-1)</f>
        <v/>
      </c>
      <c r="AH1960" s="92" t="str">
        <f t="shared" si="338"/>
        <v/>
      </c>
      <c r="AJ1960" s="26" t="str">
        <f t="shared" si="339"/>
        <v/>
      </c>
      <c r="AK1960" s="26" t="str">
        <f t="shared" si="340"/>
        <v/>
      </c>
    </row>
    <row r="1961" spans="1:37" x14ac:dyDescent="0.25">
      <c r="A1961" s="97"/>
      <c r="B1961" s="26" t="str">
        <f t="shared" si="330"/>
        <v/>
      </c>
      <c r="C1961" s="97"/>
      <c r="D1961" s="123"/>
      <c r="E1961" s="124"/>
      <c r="F1961" s="125"/>
      <c r="G1961" s="97"/>
      <c r="H1961" s="24" t="str">
        <f>IF($E1961="", "", IFERROR(ROUND($E1961*INDEX('Intro &amp; Setup'!$BY$8:$BY$9, MATCH($E$8, 'Intro &amp; Setup'!$BX$8:$BX$9, 0)), 2), ""))</f>
        <v/>
      </c>
      <c r="I1961" s="18" t="str">
        <f>IF(OR($E1961="", $F1961=""), "", IF($E$8='Intro &amp; Setup'!$BX$9, $F1961/$E1961, IF($H$8='Intro &amp; Setup'!$BX$9, $F1961/$H1961, "")))</f>
        <v/>
      </c>
      <c r="J1961" s="21" t="str">
        <f>IF(OR($E1961="", $F1961=""), "", IF($E$8='Intro &amp; Setup'!$BX$8, $F1961/$E1961, IF($H$8='Intro &amp; Setup'!$BX$8, $F1961/$H1961, "")))</f>
        <v/>
      </c>
      <c r="K1961" s="97"/>
      <c r="L1961" s="42" t="str">
        <f t="array" ref="L1961">IF($W1961="", "", IFERROR(INDEX('Standard Runs'!$D$11:$D$65, MATCH(1, ('Standard Runs'!$F$11:$F$65&lt;=E1961)*('Standard Runs'!$G$11:$G$65&gt;=E1961), 0)), ""))</f>
        <v/>
      </c>
      <c r="M1961" s="45" t="str">
        <f t="shared" si="331"/>
        <v/>
      </c>
      <c r="N1961" s="97"/>
      <c r="O1961" s="52" t="str">
        <f t="shared" si="332"/>
        <v/>
      </c>
      <c r="P1961" s="53" t="str">
        <f>IF(OR($L1961="", $M1961=""), "", COUNTIFS($L$11:$L$2510, $L1961, $M$11:$M$2510, "&lt;"&amp;$M1961)+1+COUNTIFS($L$11:$L1961, $L1961, $M$11:$M1961, $M1961)-1)</f>
        <v/>
      </c>
      <c r="Q1961" s="97"/>
      <c r="R1961" s="57" t="str">
        <f t="array" ref="R1961">IF(OR($L1961="", $M1961=""), "", MIN(IF($L$11:$L$2510=$L1961, $M$11:$M$2510)))</f>
        <v/>
      </c>
      <c r="S1961" s="18" t="str">
        <f t="array" ref="S1961">IF(OR($L1961="", $M1961=""), "", AVERAGEIF($L$11:$L$2510, $L1961, $M$11:$M$2510))</f>
        <v/>
      </c>
      <c r="T1961" s="21" t="str">
        <f t="array" ref="T1961">IF(OR($L1961="", $M1961=""), "", MAX(IF($L$11:$L$2510=$L1961, $M$11:$M$2510)))</f>
        <v/>
      </c>
      <c r="U1961" s="97"/>
      <c r="W1961" s="26" t="str">
        <f t="shared" si="333"/>
        <v/>
      </c>
      <c r="X1961" s="26" t="str">
        <f t="shared" si="334"/>
        <v/>
      </c>
      <c r="Z1961" s="48" t="str">
        <f>IFERROR(INDEX('Standard Runs'!$E$11:$E$65, MATCH($L1961, 'Standard Runs'!$D$11:$D$65, 0)), "")</f>
        <v/>
      </c>
      <c r="AB1961" s="26" t="str">
        <f t="shared" si="335"/>
        <v/>
      </c>
      <c r="AC1961" s="26" t="str">
        <f t="shared" si="336"/>
        <v/>
      </c>
      <c r="AE1961" s="26" t="str">
        <f t="shared" si="337"/>
        <v/>
      </c>
      <c r="AG1961" s="26" t="str">
        <f>IF($D1961="", "", COUNTIF($D$11:$D$2510, "&gt;"&amp;$D1961)+1+COUNTIF($D$11:$D1961, $D1961)-1)</f>
        <v/>
      </c>
      <c r="AH1961" s="92" t="str">
        <f t="shared" si="338"/>
        <v/>
      </c>
      <c r="AJ1961" s="26" t="str">
        <f t="shared" si="339"/>
        <v/>
      </c>
      <c r="AK1961" s="26" t="str">
        <f t="shared" si="340"/>
        <v/>
      </c>
    </row>
    <row r="1962" spans="1:37" x14ac:dyDescent="0.25">
      <c r="A1962" s="97"/>
      <c r="B1962" s="26" t="str">
        <f t="shared" si="330"/>
        <v/>
      </c>
      <c r="C1962" s="97"/>
      <c r="D1962" s="123"/>
      <c r="E1962" s="124"/>
      <c r="F1962" s="125"/>
      <c r="G1962" s="97"/>
      <c r="H1962" s="24" t="str">
        <f>IF($E1962="", "", IFERROR(ROUND($E1962*INDEX('Intro &amp; Setup'!$BY$8:$BY$9, MATCH($E$8, 'Intro &amp; Setup'!$BX$8:$BX$9, 0)), 2), ""))</f>
        <v/>
      </c>
      <c r="I1962" s="18" t="str">
        <f>IF(OR($E1962="", $F1962=""), "", IF($E$8='Intro &amp; Setup'!$BX$9, $F1962/$E1962, IF($H$8='Intro &amp; Setup'!$BX$9, $F1962/$H1962, "")))</f>
        <v/>
      </c>
      <c r="J1962" s="21" t="str">
        <f>IF(OR($E1962="", $F1962=""), "", IF($E$8='Intro &amp; Setup'!$BX$8, $F1962/$E1962, IF($H$8='Intro &amp; Setup'!$BX$8, $F1962/$H1962, "")))</f>
        <v/>
      </c>
      <c r="K1962" s="97"/>
      <c r="L1962" s="42" t="str">
        <f t="array" ref="L1962">IF($W1962="", "", IFERROR(INDEX('Standard Runs'!$D$11:$D$65, MATCH(1, ('Standard Runs'!$F$11:$F$65&lt;=E1962)*('Standard Runs'!$G$11:$G$65&gt;=E1962), 0)), ""))</f>
        <v/>
      </c>
      <c r="M1962" s="45" t="str">
        <f t="shared" si="331"/>
        <v/>
      </c>
      <c r="N1962" s="97"/>
      <c r="O1962" s="52" t="str">
        <f t="shared" si="332"/>
        <v/>
      </c>
      <c r="P1962" s="53" t="str">
        <f>IF(OR($L1962="", $M1962=""), "", COUNTIFS($L$11:$L$2510, $L1962, $M$11:$M$2510, "&lt;"&amp;$M1962)+1+COUNTIFS($L$11:$L1962, $L1962, $M$11:$M1962, $M1962)-1)</f>
        <v/>
      </c>
      <c r="Q1962" s="97"/>
      <c r="R1962" s="57" t="str">
        <f t="array" ref="R1962">IF(OR($L1962="", $M1962=""), "", MIN(IF($L$11:$L$2510=$L1962, $M$11:$M$2510)))</f>
        <v/>
      </c>
      <c r="S1962" s="18" t="str">
        <f t="array" ref="S1962">IF(OR($L1962="", $M1962=""), "", AVERAGEIF($L$11:$L$2510, $L1962, $M$11:$M$2510))</f>
        <v/>
      </c>
      <c r="T1962" s="21" t="str">
        <f t="array" ref="T1962">IF(OR($L1962="", $M1962=""), "", MAX(IF($L$11:$L$2510=$L1962, $M$11:$M$2510)))</f>
        <v/>
      </c>
      <c r="U1962" s="97"/>
      <c r="W1962" s="26" t="str">
        <f t="shared" si="333"/>
        <v/>
      </c>
      <c r="X1962" s="26" t="str">
        <f t="shared" si="334"/>
        <v/>
      </c>
      <c r="Z1962" s="48" t="str">
        <f>IFERROR(INDEX('Standard Runs'!$E$11:$E$65, MATCH($L1962, 'Standard Runs'!$D$11:$D$65, 0)), "")</f>
        <v/>
      </c>
      <c r="AB1962" s="26" t="str">
        <f t="shared" si="335"/>
        <v/>
      </c>
      <c r="AC1962" s="26" t="str">
        <f t="shared" si="336"/>
        <v/>
      </c>
      <c r="AE1962" s="26" t="str">
        <f t="shared" si="337"/>
        <v/>
      </c>
      <c r="AG1962" s="26" t="str">
        <f>IF($D1962="", "", COUNTIF($D$11:$D$2510, "&gt;"&amp;$D1962)+1+COUNTIF($D$11:$D1962, $D1962)-1)</f>
        <v/>
      </c>
      <c r="AH1962" s="92" t="str">
        <f t="shared" si="338"/>
        <v/>
      </c>
      <c r="AJ1962" s="26" t="str">
        <f t="shared" si="339"/>
        <v/>
      </c>
      <c r="AK1962" s="26" t="str">
        <f t="shared" si="340"/>
        <v/>
      </c>
    </row>
    <row r="1963" spans="1:37" x14ac:dyDescent="0.25">
      <c r="A1963" s="97"/>
      <c r="B1963" s="26" t="str">
        <f t="shared" si="330"/>
        <v/>
      </c>
      <c r="C1963" s="97"/>
      <c r="D1963" s="123"/>
      <c r="E1963" s="124"/>
      <c r="F1963" s="125"/>
      <c r="G1963" s="97"/>
      <c r="H1963" s="24" t="str">
        <f>IF($E1963="", "", IFERROR(ROUND($E1963*INDEX('Intro &amp; Setup'!$BY$8:$BY$9, MATCH($E$8, 'Intro &amp; Setup'!$BX$8:$BX$9, 0)), 2), ""))</f>
        <v/>
      </c>
      <c r="I1963" s="18" t="str">
        <f>IF(OR($E1963="", $F1963=""), "", IF($E$8='Intro &amp; Setup'!$BX$9, $F1963/$E1963, IF($H$8='Intro &amp; Setup'!$BX$9, $F1963/$H1963, "")))</f>
        <v/>
      </c>
      <c r="J1963" s="21" t="str">
        <f>IF(OR($E1963="", $F1963=""), "", IF($E$8='Intro &amp; Setup'!$BX$8, $F1963/$E1963, IF($H$8='Intro &amp; Setup'!$BX$8, $F1963/$H1963, "")))</f>
        <v/>
      </c>
      <c r="K1963" s="97"/>
      <c r="L1963" s="42" t="str">
        <f t="array" ref="L1963">IF($W1963="", "", IFERROR(INDEX('Standard Runs'!$D$11:$D$65, MATCH(1, ('Standard Runs'!$F$11:$F$65&lt;=E1963)*('Standard Runs'!$G$11:$G$65&gt;=E1963), 0)), ""))</f>
        <v/>
      </c>
      <c r="M1963" s="45" t="str">
        <f t="shared" si="331"/>
        <v/>
      </c>
      <c r="N1963" s="97"/>
      <c r="O1963" s="52" t="str">
        <f t="shared" si="332"/>
        <v/>
      </c>
      <c r="P1963" s="53" t="str">
        <f>IF(OR($L1963="", $M1963=""), "", COUNTIFS($L$11:$L$2510, $L1963, $M$11:$M$2510, "&lt;"&amp;$M1963)+1+COUNTIFS($L$11:$L1963, $L1963, $M$11:$M1963, $M1963)-1)</f>
        <v/>
      </c>
      <c r="Q1963" s="97"/>
      <c r="R1963" s="57" t="str">
        <f t="array" ref="R1963">IF(OR($L1963="", $M1963=""), "", MIN(IF($L$11:$L$2510=$L1963, $M$11:$M$2510)))</f>
        <v/>
      </c>
      <c r="S1963" s="18" t="str">
        <f t="array" ref="S1963">IF(OR($L1963="", $M1963=""), "", AVERAGEIF($L$11:$L$2510, $L1963, $M$11:$M$2510))</f>
        <v/>
      </c>
      <c r="T1963" s="21" t="str">
        <f t="array" ref="T1963">IF(OR($L1963="", $M1963=""), "", MAX(IF($L$11:$L$2510=$L1963, $M$11:$M$2510)))</f>
        <v/>
      </c>
      <c r="U1963" s="97"/>
      <c r="W1963" s="26" t="str">
        <f t="shared" si="333"/>
        <v/>
      </c>
      <c r="X1963" s="26" t="str">
        <f t="shared" si="334"/>
        <v/>
      </c>
      <c r="Z1963" s="48" t="str">
        <f>IFERROR(INDEX('Standard Runs'!$E$11:$E$65, MATCH($L1963, 'Standard Runs'!$D$11:$D$65, 0)), "")</f>
        <v/>
      </c>
      <c r="AB1963" s="26" t="str">
        <f t="shared" si="335"/>
        <v/>
      </c>
      <c r="AC1963" s="26" t="str">
        <f t="shared" si="336"/>
        <v/>
      </c>
      <c r="AE1963" s="26" t="str">
        <f t="shared" si="337"/>
        <v/>
      </c>
      <c r="AG1963" s="26" t="str">
        <f>IF($D1963="", "", COUNTIF($D$11:$D$2510, "&gt;"&amp;$D1963)+1+COUNTIF($D$11:$D1963, $D1963)-1)</f>
        <v/>
      </c>
      <c r="AH1963" s="92" t="str">
        <f t="shared" si="338"/>
        <v/>
      </c>
      <c r="AJ1963" s="26" t="str">
        <f t="shared" si="339"/>
        <v/>
      </c>
      <c r="AK1963" s="26" t="str">
        <f t="shared" si="340"/>
        <v/>
      </c>
    </row>
    <row r="1964" spans="1:37" x14ac:dyDescent="0.25">
      <c r="A1964" s="97"/>
      <c r="B1964" s="26" t="str">
        <f t="shared" si="330"/>
        <v/>
      </c>
      <c r="C1964" s="97"/>
      <c r="D1964" s="123"/>
      <c r="E1964" s="124"/>
      <c r="F1964" s="125"/>
      <c r="G1964" s="97"/>
      <c r="H1964" s="24" t="str">
        <f>IF($E1964="", "", IFERROR(ROUND($E1964*INDEX('Intro &amp; Setup'!$BY$8:$BY$9, MATCH($E$8, 'Intro &amp; Setup'!$BX$8:$BX$9, 0)), 2), ""))</f>
        <v/>
      </c>
      <c r="I1964" s="18" t="str">
        <f>IF(OR($E1964="", $F1964=""), "", IF($E$8='Intro &amp; Setup'!$BX$9, $F1964/$E1964, IF($H$8='Intro &amp; Setup'!$BX$9, $F1964/$H1964, "")))</f>
        <v/>
      </c>
      <c r="J1964" s="21" t="str">
        <f>IF(OR($E1964="", $F1964=""), "", IF($E$8='Intro &amp; Setup'!$BX$8, $F1964/$E1964, IF($H$8='Intro &amp; Setup'!$BX$8, $F1964/$H1964, "")))</f>
        <v/>
      </c>
      <c r="K1964" s="97"/>
      <c r="L1964" s="42" t="str">
        <f t="array" ref="L1964">IF($W1964="", "", IFERROR(INDEX('Standard Runs'!$D$11:$D$65, MATCH(1, ('Standard Runs'!$F$11:$F$65&lt;=E1964)*('Standard Runs'!$G$11:$G$65&gt;=E1964), 0)), ""))</f>
        <v/>
      </c>
      <c r="M1964" s="45" t="str">
        <f t="shared" si="331"/>
        <v/>
      </c>
      <c r="N1964" s="97"/>
      <c r="O1964" s="52" t="str">
        <f t="shared" si="332"/>
        <v/>
      </c>
      <c r="P1964" s="53" t="str">
        <f>IF(OR($L1964="", $M1964=""), "", COUNTIFS($L$11:$L$2510, $L1964, $M$11:$M$2510, "&lt;"&amp;$M1964)+1+COUNTIFS($L$11:$L1964, $L1964, $M$11:$M1964, $M1964)-1)</f>
        <v/>
      </c>
      <c r="Q1964" s="97"/>
      <c r="R1964" s="57" t="str">
        <f t="array" ref="R1964">IF(OR($L1964="", $M1964=""), "", MIN(IF($L$11:$L$2510=$L1964, $M$11:$M$2510)))</f>
        <v/>
      </c>
      <c r="S1964" s="18" t="str">
        <f t="array" ref="S1964">IF(OR($L1964="", $M1964=""), "", AVERAGEIF($L$11:$L$2510, $L1964, $M$11:$M$2510))</f>
        <v/>
      </c>
      <c r="T1964" s="21" t="str">
        <f t="array" ref="T1964">IF(OR($L1964="", $M1964=""), "", MAX(IF($L$11:$L$2510=$L1964, $M$11:$M$2510)))</f>
        <v/>
      </c>
      <c r="U1964" s="97"/>
      <c r="W1964" s="26" t="str">
        <f t="shared" si="333"/>
        <v/>
      </c>
      <c r="X1964" s="26" t="str">
        <f t="shared" si="334"/>
        <v/>
      </c>
      <c r="Z1964" s="48" t="str">
        <f>IFERROR(INDEX('Standard Runs'!$E$11:$E$65, MATCH($L1964, 'Standard Runs'!$D$11:$D$65, 0)), "")</f>
        <v/>
      </c>
      <c r="AB1964" s="26" t="str">
        <f t="shared" si="335"/>
        <v/>
      </c>
      <c r="AC1964" s="26" t="str">
        <f t="shared" si="336"/>
        <v/>
      </c>
      <c r="AE1964" s="26" t="str">
        <f t="shared" si="337"/>
        <v/>
      </c>
      <c r="AG1964" s="26" t="str">
        <f>IF($D1964="", "", COUNTIF($D$11:$D$2510, "&gt;"&amp;$D1964)+1+COUNTIF($D$11:$D1964, $D1964)-1)</f>
        <v/>
      </c>
      <c r="AH1964" s="92" t="str">
        <f t="shared" si="338"/>
        <v/>
      </c>
      <c r="AJ1964" s="26" t="str">
        <f t="shared" si="339"/>
        <v/>
      </c>
      <c r="AK1964" s="26" t="str">
        <f t="shared" si="340"/>
        <v/>
      </c>
    </row>
    <row r="1965" spans="1:37" x14ac:dyDescent="0.25">
      <c r="A1965" s="97"/>
      <c r="B1965" s="26" t="str">
        <f t="shared" si="330"/>
        <v/>
      </c>
      <c r="C1965" s="97"/>
      <c r="D1965" s="123"/>
      <c r="E1965" s="124"/>
      <c r="F1965" s="125"/>
      <c r="G1965" s="97"/>
      <c r="H1965" s="24" t="str">
        <f>IF($E1965="", "", IFERROR(ROUND($E1965*INDEX('Intro &amp; Setup'!$BY$8:$BY$9, MATCH($E$8, 'Intro &amp; Setup'!$BX$8:$BX$9, 0)), 2), ""))</f>
        <v/>
      </c>
      <c r="I1965" s="18" t="str">
        <f>IF(OR($E1965="", $F1965=""), "", IF($E$8='Intro &amp; Setup'!$BX$9, $F1965/$E1965, IF($H$8='Intro &amp; Setup'!$BX$9, $F1965/$H1965, "")))</f>
        <v/>
      </c>
      <c r="J1965" s="21" t="str">
        <f>IF(OR($E1965="", $F1965=""), "", IF($E$8='Intro &amp; Setup'!$BX$8, $F1965/$E1965, IF($H$8='Intro &amp; Setup'!$BX$8, $F1965/$H1965, "")))</f>
        <v/>
      </c>
      <c r="K1965" s="97"/>
      <c r="L1965" s="42" t="str">
        <f t="array" ref="L1965">IF($W1965="", "", IFERROR(INDEX('Standard Runs'!$D$11:$D$65, MATCH(1, ('Standard Runs'!$F$11:$F$65&lt;=E1965)*('Standard Runs'!$G$11:$G$65&gt;=E1965), 0)), ""))</f>
        <v/>
      </c>
      <c r="M1965" s="45" t="str">
        <f t="shared" si="331"/>
        <v/>
      </c>
      <c r="N1965" s="97"/>
      <c r="O1965" s="52" t="str">
        <f t="shared" si="332"/>
        <v/>
      </c>
      <c r="P1965" s="53" t="str">
        <f>IF(OR($L1965="", $M1965=""), "", COUNTIFS($L$11:$L$2510, $L1965, $M$11:$M$2510, "&lt;"&amp;$M1965)+1+COUNTIFS($L$11:$L1965, $L1965, $M$11:$M1965, $M1965)-1)</f>
        <v/>
      </c>
      <c r="Q1965" s="97"/>
      <c r="R1965" s="57" t="str">
        <f t="array" ref="R1965">IF(OR($L1965="", $M1965=""), "", MIN(IF($L$11:$L$2510=$L1965, $M$11:$M$2510)))</f>
        <v/>
      </c>
      <c r="S1965" s="18" t="str">
        <f t="array" ref="S1965">IF(OR($L1965="", $M1965=""), "", AVERAGEIF($L$11:$L$2510, $L1965, $M$11:$M$2510))</f>
        <v/>
      </c>
      <c r="T1965" s="21" t="str">
        <f t="array" ref="T1965">IF(OR($L1965="", $M1965=""), "", MAX(IF($L$11:$L$2510=$L1965, $M$11:$M$2510)))</f>
        <v/>
      </c>
      <c r="U1965" s="97"/>
      <c r="W1965" s="26" t="str">
        <f t="shared" si="333"/>
        <v/>
      </c>
      <c r="X1965" s="26" t="str">
        <f t="shared" si="334"/>
        <v/>
      </c>
      <c r="Z1965" s="48" t="str">
        <f>IFERROR(INDEX('Standard Runs'!$E$11:$E$65, MATCH($L1965, 'Standard Runs'!$D$11:$D$65, 0)), "")</f>
        <v/>
      </c>
      <c r="AB1965" s="26" t="str">
        <f t="shared" si="335"/>
        <v/>
      </c>
      <c r="AC1965" s="26" t="str">
        <f t="shared" si="336"/>
        <v/>
      </c>
      <c r="AE1965" s="26" t="str">
        <f t="shared" si="337"/>
        <v/>
      </c>
      <c r="AG1965" s="26" t="str">
        <f>IF($D1965="", "", COUNTIF($D$11:$D$2510, "&gt;"&amp;$D1965)+1+COUNTIF($D$11:$D1965, $D1965)-1)</f>
        <v/>
      </c>
      <c r="AH1965" s="92" t="str">
        <f t="shared" si="338"/>
        <v/>
      </c>
      <c r="AJ1965" s="26" t="str">
        <f t="shared" si="339"/>
        <v/>
      </c>
      <c r="AK1965" s="26" t="str">
        <f t="shared" si="340"/>
        <v/>
      </c>
    </row>
    <row r="1966" spans="1:37" x14ac:dyDescent="0.25">
      <c r="A1966" s="97"/>
      <c r="B1966" s="26" t="str">
        <f t="shared" si="330"/>
        <v/>
      </c>
      <c r="C1966" s="97"/>
      <c r="D1966" s="123"/>
      <c r="E1966" s="124"/>
      <c r="F1966" s="125"/>
      <c r="G1966" s="97"/>
      <c r="H1966" s="24" t="str">
        <f>IF($E1966="", "", IFERROR(ROUND($E1966*INDEX('Intro &amp; Setup'!$BY$8:$BY$9, MATCH($E$8, 'Intro &amp; Setup'!$BX$8:$BX$9, 0)), 2), ""))</f>
        <v/>
      </c>
      <c r="I1966" s="18" t="str">
        <f>IF(OR($E1966="", $F1966=""), "", IF($E$8='Intro &amp; Setup'!$BX$9, $F1966/$E1966, IF($H$8='Intro &amp; Setup'!$BX$9, $F1966/$H1966, "")))</f>
        <v/>
      </c>
      <c r="J1966" s="21" t="str">
        <f>IF(OR($E1966="", $F1966=""), "", IF($E$8='Intro &amp; Setup'!$BX$8, $F1966/$E1966, IF($H$8='Intro &amp; Setup'!$BX$8, $F1966/$H1966, "")))</f>
        <v/>
      </c>
      <c r="K1966" s="97"/>
      <c r="L1966" s="42" t="str">
        <f t="array" ref="L1966">IF($W1966="", "", IFERROR(INDEX('Standard Runs'!$D$11:$D$65, MATCH(1, ('Standard Runs'!$F$11:$F$65&lt;=E1966)*('Standard Runs'!$G$11:$G$65&gt;=E1966), 0)), ""))</f>
        <v/>
      </c>
      <c r="M1966" s="45" t="str">
        <f t="shared" si="331"/>
        <v/>
      </c>
      <c r="N1966" s="97"/>
      <c r="O1966" s="52" t="str">
        <f t="shared" si="332"/>
        <v/>
      </c>
      <c r="P1966" s="53" t="str">
        <f>IF(OR($L1966="", $M1966=""), "", COUNTIFS($L$11:$L$2510, $L1966, $M$11:$M$2510, "&lt;"&amp;$M1966)+1+COUNTIFS($L$11:$L1966, $L1966, $M$11:$M1966, $M1966)-1)</f>
        <v/>
      </c>
      <c r="Q1966" s="97"/>
      <c r="R1966" s="57" t="str">
        <f t="array" ref="R1966">IF(OR($L1966="", $M1966=""), "", MIN(IF($L$11:$L$2510=$L1966, $M$11:$M$2510)))</f>
        <v/>
      </c>
      <c r="S1966" s="18" t="str">
        <f t="array" ref="S1966">IF(OR($L1966="", $M1966=""), "", AVERAGEIF($L$11:$L$2510, $L1966, $M$11:$M$2510))</f>
        <v/>
      </c>
      <c r="T1966" s="21" t="str">
        <f t="array" ref="T1966">IF(OR($L1966="", $M1966=""), "", MAX(IF($L$11:$L$2510=$L1966, $M$11:$M$2510)))</f>
        <v/>
      </c>
      <c r="U1966" s="97"/>
      <c r="W1966" s="26" t="str">
        <f t="shared" si="333"/>
        <v/>
      </c>
      <c r="X1966" s="26" t="str">
        <f t="shared" si="334"/>
        <v/>
      </c>
      <c r="Z1966" s="48" t="str">
        <f>IFERROR(INDEX('Standard Runs'!$E$11:$E$65, MATCH($L1966, 'Standard Runs'!$D$11:$D$65, 0)), "")</f>
        <v/>
      </c>
      <c r="AB1966" s="26" t="str">
        <f t="shared" si="335"/>
        <v/>
      </c>
      <c r="AC1966" s="26" t="str">
        <f t="shared" si="336"/>
        <v/>
      </c>
      <c r="AE1966" s="26" t="str">
        <f t="shared" si="337"/>
        <v/>
      </c>
      <c r="AG1966" s="26" t="str">
        <f>IF($D1966="", "", COUNTIF($D$11:$D$2510, "&gt;"&amp;$D1966)+1+COUNTIF($D$11:$D1966, $D1966)-1)</f>
        <v/>
      </c>
      <c r="AH1966" s="92" t="str">
        <f t="shared" si="338"/>
        <v/>
      </c>
      <c r="AJ1966" s="26" t="str">
        <f t="shared" si="339"/>
        <v/>
      </c>
      <c r="AK1966" s="26" t="str">
        <f t="shared" si="340"/>
        <v/>
      </c>
    </row>
    <row r="1967" spans="1:37" x14ac:dyDescent="0.25">
      <c r="A1967" s="97"/>
      <c r="B1967" s="26" t="str">
        <f t="shared" si="330"/>
        <v/>
      </c>
      <c r="C1967" s="97"/>
      <c r="D1967" s="123"/>
      <c r="E1967" s="124"/>
      <c r="F1967" s="125"/>
      <c r="G1967" s="97"/>
      <c r="H1967" s="24" t="str">
        <f>IF($E1967="", "", IFERROR(ROUND($E1967*INDEX('Intro &amp; Setup'!$BY$8:$BY$9, MATCH($E$8, 'Intro &amp; Setup'!$BX$8:$BX$9, 0)), 2), ""))</f>
        <v/>
      </c>
      <c r="I1967" s="18" t="str">
        <f>IF(OR($E1967="", $F1967=""), "", IF($E$8='Intro &amp; Setup'!$BX$9, $F1967/$E1967, IF($H$8='Intro &amp; Setup'!$BX$9, $F1967/$H1967, "")))</f>
        <v/>
      </c>
      <c r="J1967" s="21" t="str">
        <f>IF(OR($E1967="", $F1967=""), "", IF($E$8='Intro &amp; Setup'!$BX$8, $F1967/$E1967, IF($H$8='Intro &amp; Setup'!$BX$8, $F1967/$H1967, "")))</f>
        <v/>
      </c>
      <c r="K1967" s="97"/>
      <c r="L1967" s="42" t="str">
        <f t="array" ref="L1967">IF($W1967="", "", IFERROR(INDEX('Standard Runs'!$D$11:$D$65, MATCH(1, ('Standard Runs'!$F$11:$F$65&lt;=E1967)*('Standard Runs'!$G$11:$G$65&gt;=E1967), 0)), ""))</f>
        <v/>
      </c>
      <c r="M1967" s="45" t="str">
        <f t="shared" si="331"/>
        <v/>
      </c>
      <c r="N1967" s="97"/>
      <c r="O1967" s="52" t="str">
        <f t="shared" si="332"/>
        <v/>
      </c>
      <c r="P1967" s="53" t="str">
        <f>IF(OR($L1967="", $M1967=""), "", COUNTIFS($L$11:$L$2510, $L1967, $M$11:$M$2510, "&lt;"&amp;$M1967)+1+COUNTIFS($L$11:$L1967, $L1967, $M$11:$M1967, $M1967)-1)</f>
        <v/>
      </c>
      <c r="Q1967" s="97"/>
      <c r="R1967" s="57" t="str">
        <f t="array" ref="R1967">IF(OR($L1967="", $M1967=""), "", MIN(IF($L$11:$L$2510=$L1967, $M$11:$M$2510)))</f>
        <v/>
      </c>
      <c r="S1967" s="18" t="str">
        <f t="array" ref="S1967">IF(OR($L1967="", $M1967=""), "", AVERAGEIF($L$11:$L$2510, $L1967, $M$11:$M$2510))</f>
        <v/>
      </c>
      <c r="T1967" s="21" t="str">
        <f t="array" ref="T1967">IF(OR($L1967="", $M1967=""), "", MAX(IF($L$11:$L$2510=$L1967, $M$11:$M$2510)))</f>
        <v/>
      </c>
      <c r="U1967" s="97"/>
      <c r="W1967" s="26" t="str">
        <f t="shared" si="333"/>
        <v/>
      </c>
      <c r="X1967" s="26" t="str">
        <f t="shared" si="334"/>
        <v/>
      </c>
      <c r="Z1967" s="48" t="str">
        <f>IFERROR(INDEX('Standard Runs'!$E$11:$E$65, MATCH($L1967, 'Standard Runs'!$D$11:$D$65, 0)), "")</f>
        <v/>
      </c>
      <c r="AB1967" s="26" t="str">
        <f t="shared" si="335"/>
        <v/>
      </c>
      <c r="AC1967" s="26" t="str">
        <f t="shared" si="336"/>
        <v/>
      </c>
      <c r="AE1967" s="26" t="str">
        <f t="shared" si="337"/>
        <v/>
      </c>
      <c r="AG1967" s="26" t="str">
        <f>IF($D1967="", "", COUNTIF($D$11:$D$2510, "&gt;"&amp;$D1967)+1+COUNTIF($D$11:$D1967, $D1967)-1)</f>
        <v/>
      </c>
      <c r="AH1967" s="92" t="str">
        <f t="shared" si="338"/>
        <v/>
      </c>
      <c r="AJ1967" s="26" t="str">
        <f t="shared" si="339"/>
        <v/>
      </c>
      <c r="AK1967" s="26" t="str">
        <f t="shared" si="340"/>
        <v/>
      </c>
    </row>
    <row r="1968" spans="1:37" x14ac:dyDescent="0.25">
      <c r="A1968" s="97"/>
      <c r="B1968" s="26" t="str">
        <f t="shared" si="330"/>
        <v/>
      </c>
      <c r="C1968" s="97"/>
      <c r="D1968" s="123"/>
      <c r="E1968" s="124"/>
      <c r="F1968" s="125"/>
      <c r="G1968" s="97"/>
      <c r="H1968" s="24" t="str">
        <f>IF($E1968="", "", IFERROR(ROUND($E1968*INDEX('Intro &amp; Setup'!$BY$8:$BY$9, MATCH($E$8, 'Intro &amp; Setup'!$BX$8:$BX$9, 0)), 2), ""))</f>
        <v/>
      </c>
      <c r="I1968" s="18" t="str">
        <f>IF(OR($E1968="", $F1968=""), "", IF($E$8='Intro &amp; Setup'!$BX$9, $F1968/$E1968, IF($H$8='Intro &amp; Setup'!$BX$9, $F1968/$H1968, "")))</f>
        <v/>
      </c>
      <c r="J1968" s="21" t="str">
        <f>IF(OR($E1968="", $F1968=""), "", IF($E$8='Intro &amp; Setup'!$BX$8, $F1968/$E1968, IF($H$8='Intro &amp; Setup'!$BX$8, $F1968/$H1968, "")))</f>
        <v/>
      </c>
      <c r="K1968" s="97"/>
      <c r="L1968" s="42" t="str">
        <f t="array" ref="L1968">IF($W1968="", "", IFERROR(INDEX('Standard Runs'!$D$11:$D$65, MATCH(1, ('Standard Runs'!$F$11:$F$65&lt;=E1968)*('Standard Runs'!$G$11:$G$65&gt;=E1968), 0)), ""))</f>
        <v/>
      </c>
      <c r="M1968" s="45" t="str">
        <f t="shared" si="331"/>
        <v/>
      </c>
      <c r="N1968" s="97"/>
      <c r="O1968" s="52" t="str">
        <f t="shared" si="332"/>
        <v/>
      </c>
      <c r="P1968" s="53" t="str">
        <f>IF(OR($L1968="", $M1968=""), "", COUNTIFS($L$11:$L$2510, $L1968, $M$11:$M$2510, "&lt;"&amp;$M1968)+1+COUNTIFS($L$11:$L1968, $L1968, $M$11:$M1968, $M1968)-1)</f>
        <v/>
      </c>
      <c r="Q1968" s="97"/>
      <c r="R1968" s="57" t="str">
        <f t="array" ref="R1968">IF(OR($L1968="", $M1968=""), "", MIN(IF($L$11:$L$2510=$L1968, $M$11:$M$2510)))</f>
        <v/>
      </c>
      <c r="S1968" s="18" t="str">
        <f t="array" ref="S1968">IF(OR($L1968="", $M1968=""), "", AVERAGEIF($L$11:$L$2510, $L1968, $M$11:$M$2510))</f>
        <v/>
      </c>
      <c r="T1968" s="21" t="str">
        <f t="array" ref="T1968">IF(OR($L1968="", $M1968=""), "", MAX(IF($L$11:$L$2510=$L1968, $M$11:$M$2510)))</f>
        <v/>
      </c>
      <c r="U1968" s="97"/>
      <c r="W1968" s="26" t="str">
        <f t="shared" si="333"/>
        <v/>
      </c>
      <c r="X1968" s="26" t="str">
        <f t="shared" si="334"/>
        <v/>
      </c>
      <c r="Z1968" s="48" t="str">
        <f>IFERROR(INDEX('Standard Runs'!$E$11:$E$65, MATCH($L1968, 'Standard Runs'!$D$11:$D$65, 0)), "")</f>
        <v/>
      </c>
      <c r="AB1968" s="26" t="str">
        <f t="shared" si="335"/>
        <v/>
      </c>
      <c r="AC1968" s="26" t="str">
        <f t="shared" si="336"/>
        <v/>
      </c>
      <c r="AE1968" s="26" t="str">
        <f t="shared" si="337"/>
        <v/>
      </c>
      <c r="AG1968" s="26" t="str">
        <f>IF($D1968="", "", COUNTIF($D$11:$D$2510, "&gt;"&amp;$D1968)+1+COUNTIF($D$11:$D1968, $D1968)-1)</f>
        <v/>
      </c>
      <c r="AH1968" s="92" t="str">
        <f t="shared" si="338"/>
        <v/>
      </c>
      <c r="AJ1968" s="26" t="str">
        <f t="shared" si="339"/>
        <v/>
      </c>
      <c r="AK1968" s="26" t="str">
        <f t="shared" si="340"/>
        <v/>
      </c>
    </row>
    <row r="1969" spans="1:37" x14ac:dyDescent="0.25">
      <c r="A1969" s="97"/>
      <c r="B1969" s="26" t="str">
        <f t="shared" si="330"/>
        <v/>
      </c>
      <c r="C1969" s="97"/>
      <c r="D1969" s="123"/>
      <c r="E1969" s="124"/>
      <c r="F1969" s="125"/>
      <c r="G1969" s="97"/>
      <c r="H1969" s="24" t="str">
        <f>IF($E1969="", "", IFERROR(ROUND($E1969*INDEX('Intro &amp; Setup'!$BY$8:$BY$9, MATCH($E$8, 'Intro &amp; Setup'!$BX$8:$BX$9, 0)), 2), ""))</f>
        <v/>
      </c>
      <c r="I1969" s="18" t="str">
        <f>IF(OR($E1969="", $F1969=""), "", IF($E$8='Intro &amp; Setup'!$BX$9, $F1969/$E1969, IF($H$8='Intro &amp; Setup'!$BX$9, $F1969/$H1969, "")))</f>
        <v/>
      </c>
      <c r="J1969" s="21" t="str">
        <f>IF(OR($E1969="", $F1969=""), "", IF($E$8='Intro &amp; Setup'!$BX$8, $F1969/$E1969, IF($H$8='Intro &amp; Setup'!$BX$8, $F1969/$H1969, "")))</f>
        <v/>
      </c>
      <c r="K1969" s="97"/>
      <c r="L1969" s="42" t="str">
        <f t="array" ref="L1969">IF($W1969="", "", IFERROR(INDEX('Standard Runs'!$D$11:$D$65, MATCH(1, ('Standard Runs'!$F$11:$F$65&lt;=E1969)*('Standard Runs'!$G$11:$G$65&gt;=E1969), 0)), ""))</f>
        <v/>
      </c>
      <c r="M1969" s="45" t="str">
        <f t="shared" si="331"/>
        <v/>
      </c>
      <c r="N1969" s="97"/>
      <c r="O1969" s="52" t="str">
        <f t="shared" si="332"/>
        <v/>
      </c>
      <c r="P1969" s="53" t="str">
        <f>IF(OR($L1969="", $M1969=""), "", COUNTIFS($L$11:$L$2510, $L1969, $M$11:$M$2510, "&lt;"&amp;$M1969)+1+COUNTIFS($L$11:$L1969, $L1969, $M$11:$M1969, $M1969)-1)</f>
        <v/>
      </c>
      <c r="Q1969" s="97"/>
      <c r="R1969" s="57" t="str">
        <f t="array" ref="R1969">IF(OR($L1969="", $M1969=""), "", MIN(IF($L$11:$L$2510=$L1969, $M$11:$M$2510)))</f>
        <v/>
      </c>
      <c r="S1969" s="18" t="str">
        <f t="array" ref="S1969">IF(OR($L1969="", $M1969=""), "", AVERAGEIF($L$11:$L$2510, $L1969, $M$11:$M$2510))</f>
        <v/>
      </c>
      <c r="T1969" s="21" t="str">
        <f t="array" ref="T1969">IF(OR($L1969="", $M1969=""), "", MAX(IF($L$11:$L$2510=$L1969, $M$11:$M$2510)))</f>
        <v/>
      </c>
      <c r="U1969" s="97"/>
      <c r="W1969" s="26" t="str">
        <f t="shared" si="333"/>
        <v/>
      </c>
      <c r="X1969" s="26" t="str">
        <f t="shared" si="334"/>
        <v/>
      </c>
      <c r="Z1969" s="48" t="str">
        <f>IFERROR(INDEX('Standard Runs'!$E$11:$E$65, MATCH($L1969, 'Standard Runs'!$D$11:$D$65, 0)), "")</f>
        <v/>
      </c>
      <c r="AB1969" s="26" t="str">
        <f t="shared" si="335"/>
        <v/>
      </c>
      <c r="AC1969" s="26" t="str">
        <f t="shared" si="336"/>
        <v/>
      </c>
      <c r="AE1969" s="26" t="str">
        <f t="shared" si="337"/>
        <v/>
      </c>
      <c r="AG1969" s="26" t="str">
        <f>IF($D1969="", "", COUNTIF($D$11:$D$2510, "&gt;"&amp;$D1969)+1+COUNTIF($D$11:$D1969, $D1969)-1)</f>
        <v/>
      </c>
      <c r="AH1969" s="92" t="str">
        <f t="shared" si="338"/>
        <v/>
      </c>
      <c r="AJ1969" s="26" t="str">
        <f t="shared" si="339"/>
        <v/>
      </c>
      <c r="AK1969" s="26" t="str">
        <f t="shared" si="340"/>
        <v/>
      </c>
    </row>
    <row r="1970" spans="1:37" x14ac:dyDescent="0.25">
      <c r="A1970" s="97"/>
      <c r="B1970" s="26" t="str">
        <f t="shared" si="330"/>
        <v/>
      </c>
      <c r="C1970" s="97"/>
      <c r="D1970" s="123"/>
      <c r="E1970" s="124"/>
      <c r="F1970" s="125"/>
      <c r="G1970" s="97"/>
      <c r="H1970" s="24" t="str">
        <f>IF($E1970="", "", IFERROR(ROUND($E1970*INDEX('Intro &amp; Setup'!$BY$8:$BY$9, MATCH($E$8, 'Intro &amp; Setup'!$BX$8:$BX$9, 0)), 2), ""))</f>
        <v/>
      </c>
      <c r="I1970" s="18" t="str">
        <f>IF(OR($E1970="", $F1970=""), "", IF($E$8='Intro &amp; Setup'!$BX$9, $F1970/$E1970, IF($H$8='Intro &amp; Setup'!$BX$9, $F1970/$H1970, "")))</f>
        <v/>
      </c>
      <c r="J1970" s="21" t="str">
        <f>IF(OR($E1970="", $F1970=""), "", IF($E$8='Intro &amp; Setup'!$BX$8, $F1970/$E1970, IF($H$8='Intro &amp; Setup'!$BX$8, $F1970/$H1970, "")))</f>
        <v/>
      </c>
      <c r="K1970" s="97"/>
      <c r="L1970" s="42" t="str">
        <f t="array" ref="L1970">IF($W1970="", "", IFERROR(INDEX('Standard Runs'!$D$11:$D$65, MATCH(1, ('Standard Runs'!$F$11:$F$65&lt;=E1970)*('Standard Runs'!$G$11:$G$65&gt;=E1970), 0)), ""))</f>
        <v/>
      </c>
      <c r="M1970" s="45" t="str">
        <f t="shared" si="331"/>
        <v/>
      </c>
      <c r="N1970" s="97"/>
      <c r="O1970" s="52" t="str">
        <f t="shared" si="332"/>
        <v/>
      </c>
      <c r="P1970" s="53" t="str">
        <f>IF(OR($L1970="", $M1970=""), "", COUNTIFS($L$11:$L$2510, $L1970, $M$11:$M$2510, "&lt;"&amp;$M1970)+1+COUNTIFS($L$11:$L1970, $L1970, $M$11:$M1970, $M1970)-1)</f>
        <v/>
      </c>
      <c r="Q1970" s="97"/>
      <c r="R1970" s="57" t="str">
        <f t="array" ref="R1970">IF(OR($L1970="", $M1970=""), "", MIN(IF($L$11:$L$2510=$L1970, $M$11:$M$2510)))</f>
        <v/>
      </c>
      <c r="S1970" s="18" t="str">
        <f t="array" ref="S1970">IF(OR($L1970="", $M1970=""), "", AVERAGEIF($L$11:$L$2510, $L1970, $M$11:$M$2510))</f>
        <v/>
      </c>
      <c r="T1970" s="21" t="str">
        <f t="array" ref="T1970">IF(OR($L1970="", $M1970=""), "", MAX(IF($L$11:$L$2510=$L1970, $M$11:$M$2510)))</f>
        <v/>
      </c>
      <c r="U1970" s="97"/>
      <c r="W1970" s="26" t="str">
        <f t="shared" si="333"/>
        <v/>
      </c>
      <c r="X1970" s="26" t="str">
        <f t="shared" si="334"/>
        <v/>
      </c>
      <c r="Z1970" s="48" t="str">
        <f>IFERROR(INDEX('Standard Runs'!$E$11:$E$65, MATCH($L1970, 'Standard Runs'!$D$11:$D$65, 0)), "")</f>
        <v/>
      </c>
      <c r="AB1970" s="26" t="str">
        <f t="shared" si="335"/>
        <v/>
      </c>
      <c r="AC1970" s="26" t="str">
        <f t="shared" si="336"/>
        <v/>
      </c>
      <c r="AE1970" s="26" t="str">
        <f t="shared" si="337"/>
        <v/>
      </c>
      <c r="AG1970" s="26" t="str">
        <f>IF($D1970="", "", COUNTIF($D$11:$D$2510, "&gt;"&amp;$D1970)+1+COUNTIF($D$11:$D1970, $D1970)-1)</f>
        <v/>
      </c>
      <c r="AH1970" s="92" t="str">
        <f t="shared" si="338"/>
        <v/>
      </c>
      <c r="AJ1970" s="26" t="str">
        <f t="shared" si="339"/>
        <v/>
      </c>
      <c r="AK1970" s="26" t="str">
        <f t="shared" si="340"/>
        <v/>
      </c>
    </row>
    <row r="1971" spans="1:37" x14ac:dyDescent="0.25">
      <c r="A1971" s="97"/>
      <c r="B1971" s="26" t="str">
        <f t="shared" si="330"/>
        <v/>
      </c>
      <c r="C1971" s="97"/>
      <c r="D1971" s="123"/>
      <c r="E1971" s="124"/>
      <c r="F1971" s="125"/>
      <c r="G1971" s="97"/>
      <c r="H1971" s="24" t="str">
        <f>IF($E1971="", "", IFERROR(ROUND($E1971*INDEX('Intro &amp; Setup'!$BY$8:$BY$9, MATCH($E$8, 'Intro &amp; Setup'!$BX$8:$BX$9, 0)), 2), ""))</f>
        <v/>
      </c>
      <c r="I1971" s="18" t="str">
        <f>IF(OR($E1971="", $F1971=""), "", IF($E$8='Intro &amp; Setup'!$BX$9, $F1971/$E1971, IF($H$8='Intro &amp; Setup'!$BX$9, $F1971/$H1971, "")))</f>
        <v/>
      </c>
      <c r="J1971" s="21" t="str">
        <f>IF(OR($E1971="", $F1971=""), "", IF($E$8='Intro &amp; Setup'!$BX$8, $F1971/$E1971, IF($H$8='Intro &amp; Setup'!$BX$8, $F1971/$H1971, "")))</f>
        <v/>
      </c>
      <c r="K1971" s="97"/>
      <c r="L1971" s="42" t="str">
        <f t="array" ref="L1971">IF($W1971="", "", IFERROR(INDEX('Standard Runs'!$D$11:$D$65, MATCH(1, ('Standard Runs'!$F$11:$F$65&lt;=E1971)*('Standard Runs'!$G$11:$G$65&gt;=E1971), 0)), ""))</f>
        <v/>
      </c>
      <c r="M1971" s="45" t="str">
        <f t="shared" si="331"/>
        <v/>
      </c>
      <c r="N1971" s="97"/>
      <c r="O1971" s="52" t="str">
        <f t="shared" si="332"/>
        <v/>
      </c>
      <c r="P1971" s="53" t="str">
        <f>IF(OR($L1971="", $M1971=""), "", COUNTIFS($L$11:$L$2510, $L1971, $M$11:$M$2510, "&lt;"&amp;$M1971)+1+COUNTIFS($L$11:$L1971, $L1971, $M$11:$M1971, $M1971)-1)</f>
        <v/>
      </c>
      <c r="Q1971" s="97"/>
      <c r="R1971" s="57" t="str">
        <f t="array" ref="R1971">IF(OR($L1971="", $M1971=""), "", MIN(IF($L$11:$L$2510=$L1971, $M$11:$M$2510)))</f>
        <v/>
      </c>
      <c r="S1971" s="18" t="str">
        <f t="array" ref="S1971">IF(OR($L1971="", $M1971=""), "", AVERAGEIF($L$11:$L$2510, $L1971, $M$11:$M$2510))</f>
        <v/>
      </c>
      <c r="T1971" s="21" t="str">
        <f t="array" ref="T1971">IF(OR($L1971="", $M1971=""), "", MAX(IF($L$11:$L$2510=$L1971, $M$11:$M$2510)))</f>
        <v/>
      </c>
      <c r="U1971" s="97"/>
      <c r="W1971" s="26" t="str">
        <f t="shared" si="333"/>
        <v/>
      </c>
      <c r="X1971" s="26" t="str">
        <f t="shared" si="334"/>
        <v/>
      </c>
      <c r="Z1971" s="48" t="str">
        <f>IFERROR(INDEX('Standard Runs'!$E$11:$E$65, MATCH($L1971, 'Standard Runs'!$D$11:$D$65, 0)), "")</f>
        <v/>
      </c>
      <c r="AB1971" s="26" t="str">
        <f t="shared" si="335"/>
        <v/>
      </c>
      <c r="AC1971" s="26" t="str">
        <f t="shared" si="336"/>
        <v/>
      </c>
      <c r="AE1971" s="26" t="str">
        <f t="shared" si="337"/>
        <v/>
      </c>
      <c r="AG1971" s="26" t="str">
        <f>IF($D1971="", "", COUNTIF($D$11:$D$2510, "&gt;"&amp;$D1971)+1+COUNTIF($D$11:$D1971, $D1971)-1)</f>
        <v/>
      </c>
      <c r="AH1971" s="92" t="str">
        <f t="shared" si="338"/>
        <v/>
      </c>
      <c r="AJ1971" s="26" t="str">
        <f t="shared" si="339"/>
        <v/>
      </c>
      <c r="AK1971" s="26" t="str">
        <f t="shared" si="340"/>
        <v/>
      </c>
    </row>
    <row r="1972" spans="1:37" x14ac:dyDescent="0.25">
      <c r="A1972" s="97"/>
      <c r="B1972" s="26" t="str">
        <f t="shared" si="330"/>
        <v/>
      </c>
      <c r="C1972" s="97"/>
      <c r="D1972" s="123"/>
      <c r="E1972" s="124"/>
      <c r="F1972" s="125"/>
      <c r="G1972" s="97"/>
      <c r="H1972" s="24" t="str">
        <f>IF($E1972="", "", IFERROR(ROUND($E1972*INDEX('Intro &amp; Setup'!$BY$8:$BY$9, MATCH($E$8, 'Intro &amp; Setup'!$BX$8:$BX$9, 0)), 2), ""))</f>
        <v/>
      </c>
      <c r="I1972" s="18" t="str">
        <f>IF(OR($E1972="", $F1972=""), "", IF($E$8='Intro &amp; Setup'!$BX$9, $F1972/$E1972, IF($H$8='Intro &amp; Setup'!$BX$9, $F1972/$H1972, "")))</f>
        <v/>
      </c>
      <c r="J1972" s="21" t="str">
        <f>IF(OR($E1972="", $F1972=""), "", IF($E$8='Intro &amp; Setup'!$BX$8, $F1972/$E1972, IF($H$8='Intro &amp; Setup'!$BX$8, $F1972/$H1972, "")))</f>
        <v/>
      </c>
      <c r="K1972" s="97"/>
      <c r="L1972" s="42" t="str">
        <f t="array" ref="L1972">IF($W1972="", "", IFERROR(INDEX('Standard Runs'!$D$11:$D$65, MATCH(1, ('Standard Runs'!$F$11:$F$65&lt;=E1972)*('Standard Runs'!$G$11:$G$65&gt;=E1972), 0)), ""))</f>
        <v/>
      </c>
      <c r="M1972" s="45" t="str">
        <f t="shared" si="331"/>
        <v/>
      </c>
      <c r="N1972" s="97"/>
      <c r="O1972" s="52" t="str">
        <f t="shared" si="332"/>
        <v/>
      </c>
      <c r="P1972" s="53" t="str">
        <f>IF(OR($L1972="", $M1972=""), "", COUNTIFS($L$11:$L$2510, $L1972, $M$11:$M$2510, "&lt;"&amp;$M1972)+1+COUNTIFS($L$11:$L1972, $L1972, $M$11:$M1972, $M1972)-1)</f>
        <v/>
      </c>
      <c r="Q1972" s="97"/>
      <c r="R1972" s="57" t="str">
        <f t="array" ref="R1972">IF(OR($L1972="", $M1972=""), "", MIN(IF($L$11:$L$2510=$L1972, $M$11:$M$2510)))</f>
        <v/>
      </c>
      <c r="S1972" s="18" t="str">
        <f t="array" ref="S1972">IF(OR($L1972="", $M1972=""), "", AVERAGEIF($L$11:$L$2510, $L1972, $M$11:$M$2510))</f>
        <v/>
      </c>
      <c r="T1972" s="21" t="str">
        <f t="array" ref="T1972">IF(OR($L1972="", $M1972=""), "", MAX(IF($L$11:$L$2510=$L1972, $M$11:$M$2510)))</f>
        <v/>
      </c>
      <c r="U1972" s="97"/>
      <c r="W1972" s="26" t="str">
        <f t="shared" si="333"/>
        <v/>
      </c>
      <c r="X1972" s="26" t="str">
        <f t="shared" si="334"/>
        <v/>
      </c>
      <c r="Z1972" s="48" t="str">
        <f>IFERROR(INDEX('Standard Runs'!$E$11:$E$65, MATCH($L1972, 'Standard Runs'!$D$11:$D$65, 0)), "")</f>
        <v/>
      </c>
      <c r="AB1972" s="26" t="str">
        <f t="shared" si="335"/>
        <v/>
      </c>
      <c r="AC1972" s="26" t="str">
        <f t="shared" si="336"/>
        <v/>
      </c>
      <c r="AE1972" s="26" t="str">
        <f t="shared" si="337"/>
        <v/>
      </c>
      <c r="AG1972" s="26" t="str">
        <f>IF($D1972="", "", COUNTIF($D$11:$D$2510, "&gt;"&amp;$D1972)+1+COUNTIF($D$11:$D1972, $D1972)-1)</f>
        <v/>
      </c>
      <c r="AH1972" s="92" t="str">
        <f t="shared" si="338"/>
        <v/>
      </c>
      <c r="AJ1972" s="26" t="str">
        <f t="shared" si="339"/>
        <v/>
      </c>
      <c r="AK1972" s="26" t="str">
        <f t="shared" si="340"/>
        <v/>
      </c>
    </row>
    <row r="1973" spans="1:37" x14ac:dyDescent="0.25">
      <c r="A1973" s="97"/>
      <c r="B1973" s="26" t="str">
        <f t="shared" si="330"/>
        <v/>
      </c>
      <c r="C1973" s="97"/>
      <c r="D1973" s="123"/>
      <c r="E1973" s="124"/>
      <c r="F1973" s="125"/>
      <c r="G1973" s="97"/>
      <c r="H1973" s="24" t="str">
        <f>IF($E1973="", "", IFERROR(ROUND($E1973*INDEX('Intro &amp; Setup'!$BY$8:$BY$9, MATCH($E$8, 'Intro &amp; Setup'!$BX$8:$BX$9, 0)), 2), ""))</f>
        <v/>
      </c>
      <c r="I1973" s="18" t="str">
        <f>IF(OR($E1973="", $F1973=""), "", IF($E$8='Intro &amp; Setup'!$BX$9, $F1973/$E1973, IF($H$8='Intro &amp; Setup'!$BX$9, $F1973/$H1973, "")))</f>
        <v/>
      </c>
      <c r="J1973" s="21" t="str">
        <f>IF(OR($E1973="", $F1973=""), "", IF($E$8='Intro &amp; Setup'!$BX$8, $F1973/$E1973, IF($H$8='Intro &amp; Setup'!$BX$8, $F1973/$H1973, "")))</f>
        <v/>
      </c>
      <c r="K1973" s="97"/>
      <c r="L1973" s="42" t="str">
        <f t="array" ref="L1973">IF($W1973="", "", IFERROR(INDEX('Standard Runs'!$D$11:$D$65, MATCH(1, ('Standard Runs'!$F$11:$F$65&lt;=E1973)*('Standard Runs'!$G$11:$G$65&gt;=E1973), 0)), ""))</f>
        <v/>
      </c>
      <c r="M1973" s="45" t="str">
        <f t="shared" si="331"/>
        <v/>
      </c>
      <c r="N1973" s="97"/>
      <c r="O1973" s="52" t="str">
        <f t="shared" si="332"/>
        <v/>
      </c>
      <c r="P1973" s="53" t="str">
        <f>IF(OR($L1973="", $M1973=""), "", COUNTIFS($L$11:$L$2510, $L1973, $M$11:$M$2510, "&lt;"&amp;$M1973)+1+COUNTIFS($L$11:$L1973, $L1973, $M$11:$M1973, $M1973)-1)</f>
        <v/>
      </c>
      <c r="Q1973" s="97"/>
      <c r="R1973" s="57" t="str">
        <f t="array" ref="R1973">IF(OR($L1973="", $M1973=""), "", MIN(IF($L$11:$L$2510=$L1973, $M$11:$M$2510)))</f>
        <v/>
      </c>
      <c r="S1973" s="18" t="str">
        <f t="array" ref="S1973">IF(OR($L1973="", $M1973=""), "", AVERAGEIF($L$11:$L$2510, $L1973, $M$11:$M$2510))</f>
        <v/>
      </c>
      <c r="T1973" s="21" t="str">
        <f t="array" ref="T1973">IF(OR($L1973="", $M1973=""), "", MAX(IF($L$11:$L$2510=$L1973, $M$11:$M$2510)))</f>
        <v/>
      </c>
      <c r="U1973" s="97"/>
      <c r="W1973" s="26" t="str">
        <f t="shared" si="333"/>
        <v/>
      </c>
      <c r="X1973" s="26" t="str">
        <f t="shared" si="334"/>
        <v/>
      </c>
      <c r="Z1973" s="48" t="str">
        <f>IFERROR(INDEX('Standard Runs'!$E$11:$E$65, MATCH($L1973, 'Standard Runs'!$D$11:$D$65, 0)), "")</f>
        <v/>
      </c>
      <c r="AB1973" s="26" t="str">
        <f t="shared" si="335"/>
        <v/>
      </c>
      <c r="AC1973" s="26" t="str">
        <f t="shared" si="336"/>
        <v/>
      </c>
      <c r="AE1973" s="26" t="str">
        <f t="shared" si="337"/>
        <v/>
      </c>
      <c r="AG1973" s="26" t="str">
        <f>IF($D1973="", "", COUNTIF($D$11:$D$2510, "&gt;"&amp;$D1973)+1+COUNTIF($D$11:$D1973, $D1973)-1)</f>
        <v/>
      </c>
      <c r="AH1973" s="92" t="str">
        <f t="shared" si="338"/>
        <v/>
      </c>
      <c r="AJ1973" s="26" t="str">
        <f t="shared" si="339"/>
        <v/>
      </c>
      <c r="AK1973" s="26" t="str">
        <f t="shared" si="340"/>
        <v/>
      </c>
    </row>
    <row r="1974" spans="1:37" x14ac:dyDescent="0.25">
      <c r="A1974" s="97"/>
      <c r="B1974" s="26" t="str">
        <f t="shared" si="330"/>
        <v/>
      </c>
      <c r="C1974" s="97"/>
      <c r="D1974" s="123"/>
      <c r="E1974" s="124"/>
      <c r="F1974" s="125"/>
      <c r="G1974" s="97"/>
      <c r="H1974" s="24" t="str">
        <f>IF($E1974="", "", IFERROR(ROUND($E1974*INDEX('Intro &amp; Setup'!$BY$8:$BY$9, MATCH($E$8, 'Intro &amp; Setup'!$BX$8:$BX$9, 0)), 2), ""))</f>
        <v/>
      </c>
      <c r="I1974" s="18" t="str">
        <f>IF(OR($E1974="", $F1974=""), "", IF($E$8='Intro &amp; Setup'!$BX$9, $F1974/$E1974, IF($H$8='Intro &amp; Setup'!$BX$9, $F1974/$H1974, "")))</f>
        <v/>
      </c>
      <c r="J1974" s="21" t="str">
        <f>IF(OR($E1974="", $F1974=""), "", IF($E$8='Intro &amp; Setup'!$BX$8, $F1974/$E1974, IF($H$8='Intro &amp; Setup'!$BX$8, $F1974/$H1974, "")))</f>
        <v/>
      </c>
      <c r="K1974" s="97"/>
      <c r="L1974" s="42" t="str">
        <f t="array" ref="L1974">IF($W1974="", "", IFERROR(INDEX('Standard Runs'!$D$11:$D$65, MATCH(1, ('Standard Runs'!$F$11:$F$65&lt;=E1974)*('Standard Runs'!$G$11:$G$65&gt;=E1974), 0)), ""))</f>
        <v/>
      </c>
      <c r="M1974" s="45" t="str">
        <f t="shared" si="331"/>
        <v/>
      </c>
      <c r="N1974" s="97"/>
      <c r="O1974" s="52" t="str">
        <f t="shared" si="332"/>
        <v/>
      </c>
      <c r="P1974" s="53" t="str">
        <f>IF(OR($L1974="", $M1974=""), "", COUNTIFS($L$11:$L$2510, $L1974, $M$11:$M$2510, "&lt;"&amp;$M1974)+1+COUNTIFS($L$11:$L1974, $L1974, $M$11:$M1974, $M1974)-1)</f>
        <v/>
      </c>
      <c r="Q1974" s="97"/>
      <c r="R1974" s="57" t="str">
        <f t="array" ref="R1974">IF(OR($L1974="", $M1974=""), "", MIN(IF($L$11:$L$2510=$L1974, $M$11:$M$2510)))</f>
        <v/>
      </c>
      <c r="S1974" s="18" t="str">
        <f t="array" ref="S1974">IF(OR($L1974="", $M1974=""), "", AVERAGEIF($L$11:$L$2510, $L1974, $M$11:$M$2510))</f>
        <v/>
      </c>
      <c r="T1974" s="21" t="str">
        <f t="array" ref="T1974">IF(OR($L1974="", $M1974=""), "", MAX(IF($L$11:$L$2510=$L1974, $M$11:$M$2510)))</f>
        <v/>
      </c>
      <c r="U1974" s="97"/>
      <c r="W1974" s="26" t="str">
        <f t="shared" si="333"/>
        <v/>
      </c>
      <c r="X1974" s="26" t="str">
        <f t="shared" si="334"/>
        <v/>
      </c>
      <c r="Z1974" s="48" t="str">
        <f>IFERROR(INDEX('Standard Runs'!$E$11:$E$65, MATCH($L1974, 'Standard Runs'!$D$11:$D$65, 0)), "")</f>
        <v/>
      </c>
      <c r="AB1974" s="26" t="str">
        <f t="shared" si="335"/>
        <v/>
      </c>
      <c r="AC1974" s="26" t="str">
        <f t="shared" si="336"/>
        <v/>
      </c>
      <c r="AE1974" s="26" t="str">
        <f t="shared" si="337"/>
        <v/>
      </c>
      <c r="AG1974" s="26" t="str">
        <f>IF($D1974="", "", COUNTIF($D$11:$D$2510, "&gt;"&amp;$D1974)+1+COUNTIF($D$11:$D1974, $D1974)-1)</f>
        <v/>
      </c>
      <c r="AH1974" s="92" t="str">
        <f t="shared" si="338"/>
        <v/>
      </c>
      <c r="AJ1974" s="26" t="str">
        <f t="shared" si="339"/>
        <v/>
      </c>
      <c r="AK1974" s="26" t="str">
        <f t="shared" si="340"/>
        <v/>
      </c>
    </row>
    <row r="1975" spans="1:37" x14ac:dyDescent="0.25">
      <c r="A1975" s="97"/>
      <c r="B1975" s="26" t="str">
        <f t="shared" si="330"/>
        <v/>
      </c>
      <c r="C1975" s="97"/>
      <c r="D1975" s="123"/>
      <c r="E1975" s="124"/>
      <c r="F1975" s="125"/>
      <c r="G1975" s="97"/>
      <c r="H1975" s="24" t="str">
        <f>IF($E1975="", "", IFERROR(ROUND($E1975*INDEX('Intro &amp; Setup'!$BY$8:$BY$9, MATCH($E$8, 'Intro &amp; Setup'!$BX$8:$BX$9, 0)), 2), ""))</f>
        <v/>
      </c>
      <c r="I1975" s="18" t="str">
        <f>IF(OR($E1975="", $F1975=""), "", IF($E$8='Intro &amp; Setup'!$BX$9, $F1975/$E1975, IF($H$8='Intro &amp; Setup'!$BX$9, $F1975/$H1975, "")))</f>
        <v/>
      </c>
      <c r="J1975" s="21" t="str">
        <f>IF(OR($E1975="", $F1975=""), "", IF($E$8='Intro &amp; Setup'!$BX$8, $F1975/$E1975, IF($H$8='Intro &amp; Setup'!$BX$8, $F1975/$H1975, "")))</f>
        <v/>
      </c>
      <c r="K1975" s="97"/>
      <c r="L1975" s="42" t="str">
        <f t="array" ref="L1975">IF($W1975="", "", IFERROR(INDEX('Standard Runs'!$D$11:$D$65, MATCH(1, ('Standard Runs'!$F$11:$F$65&lt;=E1975)*('Standard Runs'!$G$11:$G$65&gt;=E1975), 0)), ""))</f>
        <v/>
      </c>
      <c r="M1975" s="45" t="str">
        <f t="shared" si="331"/>
        <v/>
      </c>
      <c r="N1975" s="97"/>
      <c r="O1975" s="52" t="str">
        <f t="shared" si="332"/>
        <v/>
      </c>
      <c r="P1975" s="53" t="str">
        <f>IF(OR($L1975="", $M1975=""), "", COUNTIFS($L$11:$L$2510, $L1975, $M$11:$M$2510, "&lt;"&amp;$M1975)+1+COUNTIFS($L$11:$L1975, $L1975, $M$11:$M1975, $M1975)-1)</f>
        <v/>
      </c>
      <c r="Q1975" s="97"/>
      <c r="R1975" s="57" t="str">
        <f t="array" ref="R1975">IF(OR($L1975="", $M1975=""), "", MIN(IF($L$11:$L$2510=$L1975, $M$11:$M$2510)))</f>
        <v/>
      </c>
      <c r="S1975" s="18" t="str">
        <f t="array" ref="S1975">IF(OR($L1975="", $M1975=""), "", AVERAGEIF($L$11:$L$2510, $L1975, $M$11:$M$2510))</f>
        <v/>
      </c>
      <c r="T1975" s="21" t="str">
        <f t="array" ref="T1975">IF(OR($L1975="", $M1975=""), "", MAX(IF($L$11:$L$2510=$L1975, $M$11:$M$2510)))</f>
        <v/>
      </c>
      <c r="U1975" s="97"/>
      <c r="W1975" s="26" t="str">
        <f t="shared" si="333"/>
        <v/>
      </c>
      <c r="X1975" s="26" t="str">
        <f t="shared" si="334"/>
        <v/>
      </c>
      <c r="Z1975" s="48" t="str">
        <f>IFERROR(INDEX('Standard Runs'!$E$11:$E$65, MATCH($L1975, 'Standard Runs'!$D$11:$D$65, 0)), "")</f>
        <v/>
      </c>
      <c r="AB1975" s="26" t="str">
        <f t="shared" si="335"/>
        <v/>
      </c>
      <c r="AC1975" s="26" t="str">
        <f t="shared" si="336"/>
        <v/>
      </c>
      <c r="AE1975" s="26" t="str">
        <f t="shared" si="337"/>
        <v/>
      </c>
      <c r="AG1975" s="26" t="str">
        <f>IF($D1975="", "", COUNTIF($D$11:$D$2510, "&gt;"&amp;$D1975)+1+COUNTIF($D$11:$D1975, $D1975)-1)</f>
        <v/>
      </c>
      <c r="AH1975" s="92" t="str">
        <f t="shared" si="338"/>
        <v/>
      </c>
      <c r="AJ1975" s="26" t="str">
        <f t="shared" si="339"/>
        <v/>
      </c>
      <c r="AK1975" s="26" t="str">
        <f t="shared" si="340"/>
        <v/>
      </c>
    </row>
    <row r="1976" spans="1:37" x14ac:dyDescent="0.25">
      <c r="A1976" s="97"/>
      <c r="B1976" s="26" t="str">
        <f t="shared" si="330"/>
        <v/>
      </c>
      <c r="C1976" s="97"/>
      <c r="D1976" s="123"/>
      <c r="E1976" s="124"/>
      <c r="F1976" s="125"/>
      <c r="G1976" s="97"/>
      <c r="H1976" s="24" t="str">
        <f>IF($E1976="", "", IFERROR(ROUND($E1976*INDEX('Intro &amp; Setup'!$BY$8:$BY$9, MATCH($E$8, 'Intro &amp; Setup'!$BX$8:$BX$9, 0)), 2), ""))</f>
        <v/>
      </c>
      <c r="I1976" s="18" t="str">
        <f>IF(OR($E1976="", $F1976=""), "", IF($E$8='Intro &amp; Setup'!$BX$9, $F1976/$E1976, IF($H$8='Intro &amp; Setup'!$BX$9, $F1976/$H1976, "")))</f>
        <v/>
      </c>
      <c r="J1976" s="21" t="str">
        <f>IF(OR($E1976="", $F1976=""), "", IF($E$8='Intro &amp; Setup'!$BX$8, $F1976/$E1976, IF($H$8='Intro &amp; Setup'!$BX$8, $F1976/$H1976, "")))</f>
        <v/>
      </c>
      <c r="K1976" s="97"/>
      <c r="L1976" s="42" t="str">
        <f t="array" ref="L1976">IF($W1976="", "", IFERROR(INDEX('Standard Runs'!$D$11:$D$65, MATCH(1, ('Standard Runs'!$F$11:$F$65&lt;=E1976)*('Standard Runs'!$G$11:$G$65&gt;=E1976), 0)), ""))</f>
        <v/>
      </c>
      <c r="M1976" s="45" t="str">
        <f t="shared" si="331"/>
        <v/>
      </c>
      <c r="N1976" s="97"/>
      <c r="O1976" s="52" t="str">
        <f t="shared" si="332"/>
        <v/>
      </c>
      <c r="P1976" s="53" t="str">
        <f>IF(OR($L1976="", $M1976=""), "", COUNTIFS($L$11:$L$2510, $L1976, $M$11:$M$2510, "&lt;"&amp;$M1976)+1+COUNTIFS($L$11:$L1976, $L1976, $M$11:$M1976, $M1976)-1)</f>
        <v/>
      </c>
      <c r="Q1976" s="97"/>
      <c r="R1976" s="57" t="str">
        <f t="array" ref="R1976">IF(OR($L1976="", $M1976=""), "", MIN(IF($L$11:$L$2510=$L1976, $M$11:$M$2510)))</f>
        <v/>
      </c>
      <c r="S1976" s="18" t="str">
        <f t="array" ref="S1976">IF(OR($L1976="", $M1976=""), "", AVERAGEIF($L$11:$L$2510, $L1976, $M$11:$M$2510))</f>
        <v/>
      </c>
      <c r="T1976" s="21" t="str">
        <f t="array" ref="T1976">IF(OR($L1976="", $M1976=""), "", MAX(IF($L$11:$L$2510=$L1976, $M$11:$M$2510)))</f>
        <v/>
      </c>
      <c r="U1976" s="97"/>
      <c r="W1976" s="26" t="str">
        <f t="shared" si="333"/>
        <v/>
      </c>
      <c r="X1976" s="26" t="str">
        <f t="shared" si="334"/>
        <v/>
      </c>
      <c r="Z1976" s="48" t="str">
        <f>IFERROR(INDEX('Standard Runs'!$E$11:$E$65, MATCH($L1976, 'Standard Runs'!$D$11:$D$65, 0)), "")</f>
        <v/>
      </c>
      <c r="AB1976" s="26" t="str">
        <f t="shared" si="335"/>
        <v/>
      </c>
      <c r="AC1976" s="26" t="str">
        <f t="shared" si="336"/>
        <v/>
      </c>
      <c r="AE1976" s="26" t="str">
        <f t="shared" si="337"/>
        <v/>
      </c>
      <c r="AG1976" s="26" t="str">
        <f>IF($D1976="", "", COUNTIF($D$11:$D$2510, "&gt;"&amp;$D1976)+1+COUNTIF($D$11:$D1976, $D1976)-1)</f>
        <v/>
      </c>
      <c r="AH1976" s="92" t="str">
        <f t="shared" si="338"/>
        <v/>
      </c>
      <c r="AJ1976" s="26" t="str">
        <f t="shared" si="339"/>
        <v/>
      </c>
      <c r="AK1976" s="26" t="str">
        <f t="shared" si="340"/>
        <v/>
      </c>
    </row>
    <row r="1977" spans="1:37" x14ac:dyDescent="0.25">
      <c r="A1977" s="97"/>
      <c r="B1977" s="26" t="str">
        <f t="shared" si="330"/>
        <v/>
      </c>
      <c r="C1977" s="97"/>
      <c r="D1977" s="123"/>
      <c r="E1977" s="124"/>
      <c r="F1977" s="125"/>
      <c r="G1977" s="97"/>
      <c r="H1977" s="24" t="str">
        <f>IF($E1977="", "", IFERROR(ROUND($E1977*INDEX('Intro &amp; Setup'!$BY$8:$BY$9, MATCH($E$8, 'Intro &amp; Setup'!$BX$8:$BX$9, 0)), 2), ""))</f>
        <v/>
      </c>
      <c r="I1977" s="18" t="str">
        <f>IF(OR($E1977="", $F1977=""), "", IF($E$8='Intro &amp; Setup'!$BX$9, $F1977/$E1977, IF($H$8='Intro &amp; Setup'!$BX$9, $F1977/$H1977, "")))</f>
        <v/>
      </c>
      <c r="J1977" s="21" t="str">
        <f>IF(OR($E1977="", $F1977=""), "", IF($E$8='Intro &amp; Setup'!$BX$8, $F1977/$E1977, IF($H$8='Intro &amp; Setup'!$BX$8, $F1977/$H1977, "")))</f>
        <v/>
      </c>
      <c r="K1977" s="97"/>
      <c r="L1977" s="42" t="str">
        <f t="array" ref="L1977">IF($W1977="", "", IFERROR(INDEX('Standard Runs'!$D$11:$D$65, MATCH(1, ('Standard Runs'!$F$11:$F$65&lt;=E1977)*('Standard Runs'!$G$11:$G$65&gt;=E1977), 0)), ""))</f>
        <v/>
      </c>
      <c r="M1977" s="45" t="str">
        <f t="shared" si="331"/>
        <v/>
      </c>
      <c r="N1977" s="97"/>
      <c r="O1977" s="52" t="str">
        <f t="shared" si="332"/>
        <v/>
      </c>
      <c r="P1977" s="53" t="str">
        <f>IF(OR($L1977="", $M1977=""), "", COUNTIFS($L$11:$L$2510, $L1977, $M$11:$M$2510, "&lt;"&amp;$M1977)+1+COUNTIFS($L$11:$L1977, $L1977, $M$11:$M1977, $M1977)-1)</f>
        <v/>
      </c>
      <c r="Q1977" s="97"/>
      <c r="R1977" s="57" t="str">
        <f t="array" ref="R1977">IF(OR($L1977="", $M1977=""), "", MIN(IF($L$11:$L$2510=$L1977, $M$11:$M$2510)))</f>
        <v/>
      </c>
      <c r="S1977" s="18" t="str">
        <f t="array" ref="S1977">IF(OR($L1977="", $M1977=""), "", AVERAGEIF($L$11:$L$2510, $L1977, $M$11:$M$2510))</f>
        <v/>
      </c>
      <c r="T1977" s="21" t="str">
        <f t="array" ref="T1977">IF(OR($L1977="", $M1977=""), "", MAX(IF($L$11:$L$2510=$L1977, $M$11:$M$2510)))</f>
        <v/>
      </c>
      <c r="U1977" s="97"/>
      <c r="W1977" s="26" t="str">
        <f t="shared" si="333"/>
        <v/>
      </c>
      <c r="X1977" s="26" t="str">
        <f t="shared" si="334"/>
        <v/>
      </c>
      <c r="Z1977" s="48" t="str">
        <f>IFERROR(INDEX('Standard Runs'!$E$11:$E$65, MATCH($L1977, 'Standard Runs'!$D$11:$D$65, 0)), "")</f>
        <v/>
      </c>
      <c r="AB1977" s="26" t="str">
        <f t="shared" si="335"/>
        <v/>
      </c>
      <c r="AC1977" s="26" t="str">
        <f t="shared" si="336"/>
        <v/>
      </c>
      <c r="AE1977" s="26" t="str">
        <f t="shared" si="337"/>
        <v/>
      </c>
      <c r="AG1977" s="26" t="str">
        <f>IF($D1977="", "", COUNTIF($D$11:$D$2510, "&gt;"&amp;$D1977)+1+COUNTIF($D$11:$D1977, $D1977)-1)</f>
        <v/>
      </c>
      <c r="AH1977" s="92" t="str">
        <f t="shared" si="338"/>
        <v/>
      </c>
      <c r="AJ1977" s="26" t="str">
        <f t="shared" si="339"/>
        <v/>
      </c>
      <c r="AK1977" s="26" t="str">
        <f t="shared" si="340"/>
        <v/>
      </c>
    </row>
    <row r="1978" spans="1:37" x14ac:dyDescent="0.25">
      <c r="A1978" s="97"/>
      <c r="B1978" s="26" t="str">
        <f t="shared" si="330"/>
        <v/>
      </c>
      <c r="C1978" s="97"/>
      <c r="D1978" s="123"/>
      <c r="E1978" s="124"/>
      <c r="F1978" s="125"/>
      <c r="G1978" s="97"/>
      <c r="H1978" s="24" t="str">
        <f>IF($E1978="", "", IFERROR(ROUND($E1978*INDEX('Intro &amp; Setup'!$BY$8:$BY$9, MATCH($E$8, 'Intro &amp; Setup'!$BX$8:$BX$9, 0)), 2), ""))</f>
        <v/>
      </c>
      <c r="I1978" s="18" t="str">
        <f>IF(OR($E1978="", $F1978=""), "", IF($E$8='Intro &amp; Setup'!$BX$9, $F1978/$E1978, IF($H$8='Intro &amp; Setup'!$BX$9, $F1978/$H1978, "")))</f>
        <v/>
      </c>
      <c r="J1978" s="21" t="str">
        <f>IF(OR($E1978="", $F1978=""), "", IF($E$8='Intro &amp; Setup'!$BX$8, $F1978/$E1978, IF($H$8='Intro &amp; Setup'!$BX$8, $F1978/$H1978, "")))</f>
        <v/>
      </c>
      <c r="K1978" s="97"/>
      <c r="L1978" s="42" t="str">
        <f t="array" ref="L1978">IF($W1978="", "", IFERROR(INDEX('Standard Runs'!$D$11:$D$65, MATCH(1, ('Standard Runs'!$F$11:$F$65&lt;=E1978)*('Standard Runs'!$G$11:$G$65&gt;=E1978), 0)), ""))</f>
        <v/>
      </c>
      <c r="M1978" s="45" t="str">
        <f t="shared" si="331"/>
        <v/>
      </c>
      <c r="N1978" s="97"/>
      <c r="O1978" s="52" t="str">
        <f t="shared" si="332"/>
        <v/>
      </c>
      <c r="P1978" s="53" t="str">
        <f>IF(OR($L1978="", $M1978=""), "", COUNTIFS($L$11:$L$2510, $L1978, $M$11:$M$2510, "&lt;"&amp;$M1978)+1+COUNTIFS($L$11:$L1978, $L1978, $M$11:$M1978, $M1978)-1)</f>
        <v/>
      </c>
      <c r="Q1978" s="97"/>
      <c r="R1978" s="57" t="str">
        <f t="array" ref="R1978">IF(OR($L1978="", $M1978=""), "", MIN(IF($L$11:$L$2510=$L1978, $M$11:$M$2510)))</f>
        <v/>
      </c>
      <c r="S1978" s="18" t="str">
        <f t="array" ref="S1978">IF(OR($L1978="", $M1978=""), "", AVERAGEIF($L$11:$L$2510, $L1978, $M$11:$M$2510))</f>
        <v/>
      </c>
      <c r="T1978" s="21" t="str">
        <f t="array" ref="T1978">IF(OR($L1978="", $M1978=""), "", MAX(IF($L$11:$L$2510=$L1978, $M$11:$M$2510)))</f>
        <v/>
      </c>
      <c r="U1978" s="97"/>
      <c r="W1978" s="26" t="str">
        <f t="shared" si="333"/>
        <v/>
      </c>
      <c r="X1978" s="26" t="str">
        <f t="shared" si="334"/>
        <v/>
      </c>
      <c r="Z1978" s="48" t="str">
        <f>IFERROR(INDEX('Standard Runs'!$E$11:$E$65, MATCH($L1978, 'Standard Runs'!$D$11:$D$65, 0)), "")</f>
        <v/>
      </c>
      <c r="AB1978" s="26" t="str">
        <f t="shared" si="335"/>
        <v/>
      </c>
      <c r="AC1978" s="26" t="str">
        <f t="shared" si="336"/>
        <v/>
      </c>
      <c r="AE1978" s="26" t="str">
        <f t="shared" si="337"/>
        <v/>
      </c>
      <c r="AG1978" s="26" t="str">
        <f>IF($D1978="", "", COUNTIF($D$11:$D$2510, "&gt;"&amp;$D1978)+1+COUNTIF($D$11:$D1978, $D1978)-1)</f>
        <v/>
      </c>
      <c r="AH1978" s="92" t="str">
        <f t="shared" si="338"/>
        <v/>
      </c>
      <c r="AJ1978" s="26" t="str">
        <f t="shared" si="339"/>
        <v/>
      </c>
      <c r="AK1978" s="26" t="str">
        <f t="shared" si="340"/>
        <v/>
      </c>
    </row>
    <row r="1979" spans="1:37" x14ac:dyDescent="0.25">
      <c r="A1979" s="97"/>
      <c r="B1979" s="26" t="str">
        <f t="shared" si="330"/>
        <v/>
      </c>
      <c r="C1979" s="97"/>
      <c r="D1979" s="123"/>
      <c r="E1979" s="124"/>
      <c r="F1979" s="125"/>
      <c r="G1979" s="97"/>
      <c r="H1979" s="24" t="str">
        <f>IF($E1979="", "", IFERROR(ROUND($E1979*INDEX('Intro &amp; Setup'!$BY$8:$BY$9, MATCH($E$8, 'Intro &amp; Setup'!$BX$8:$BX$9, 0)), 2), ""))</f>
        <v/>
      </c>
      <c r="I1979" s="18" t="str">
        <f>IF(OR($E1979="", $F1979=""), "", IF($E$8='Intro &amp; Setup'!$BX$9, $F1979/$E1979, IF($H$8='Intro &amp; Setup'!$BX$9, $F1979/$H1979, "")))</f>
        <v/>
      </c>
      <c r="J1979" s="21" t="str">
        <f>IF(OR($E1979="", $F1979=""), "", IF($E$8='Intro &amp; Setup'!$BX$8, $F1979/$E1979, IF($H$8='Intro &amp; Setup'!$BX$8, $F1979/$H1979, "")))</f>
        <v/>
      </c>
      <c r="K1979" s="97"/>
      <c r="L1979" s="42" t="str">
        <f t="array" ref="L1979">IF($W1979="", "", IFERROR(INDEX('Standard Runs'!$D$11:$D$65, MATCH(1, ('Standard Runs'!$F$11:$F$65&lt;=E1979)*('Standard Runs'!$G$11:$G$65&gt;=E1979), 0)), ""))</f>
        <v/>
      </c>
      <c r="M1979" s="45" t="str">
        <f t="shared" si="331"/>
        <v/>
      </c>
      <c r="N1979" s="97"/>
      <c r="O1979" s="52" t="str">
        <f t="shared" si="332"/>
        <v/>
      </c>
      <c r="P1979" s="53" t="str">
        <f>IF(OR($L1979="", $M1979=""), "", COUNTIFS($L$11:$L$2510, $L1979, $M$11:$M$2510, "&lt;"&amp;$M1979)+1+COUNTIFS($L$11:$L1979, $L1979, $M$11:$M1979, $M1979)-1)</f>
        <v/>
      </c>
      <c r="Q1979" s="97"/>
      <c r="R1979" s="57" t="str">
        <f t="array" ref="R1979">IF(OR($L1979="", $M1979=""), "", MIN(IF($L$11:$L$2510=$L1979, $M$11:$M$2510)))</f>
        <v/>
      </c>
      <c r="S1979" s="18" t="str">
        <f t="array" ref="S1979">IF(OR($L1979="", $M1979=""), "", AVERAGEIF($L$11:$L$2510, $L1979, $M$11:$M$2510))</f>
        <v/>
      </c>
      <c r="T1979" s="21" t="str">
        <f t="array" ref="T1979">IF(OR($L1979="", $M1979=""), "", MAX(IF($L$11:$L$2510=$L1979, $M$11:$M$2510)))</f>
        <v/>
      </c>
      <c r="U1979" s="97"/>
      <c r="W1979" s="26" t="str">
        <f t="shared" si="333"/>
        <v/>
      </c>
      <c r="X1979" s="26" t="str">
        <f t="shared" si="334"/>
        <v/>
      </c>
      <c r="Z1979" s="48" t="str">
        <f>IFERROR(INDEX('Standard Runs'!$E$11:$E$65, MATCH($L1979, 'Standard Runs'!$D$11:$D$65, 0)), "")</f>
        <v/>
      </c>
      <c r="AB1979" s="26" t="str">
        <f t="shared" si="335"/>
        <v/>
      </c>
      <c r="AC1979" s="26" t="str">
        <f t="shared" si="336"/>
        <v/>
      </c>
      <c r="AE1979" s="26" t="str">
        <f t="shared" si="337"/>
        <v/>
      </c>
      <c r="AG1979" s="26" t="str">
        <f>IF($D1979="", "", COUNTIF($D$11:$D$2510, "&gt;"&amp;$D1979)+1+COUNTIF($D$11:$D1979, $D1979)-1)</f>
        <v/>
      </c>
      <c r="AH1979" s="92" t="str">
        <f t="shared" si="338"/>
        <v/>
      </c>
      <c r="AJ1979" s="26" t="str">
        <f t="shared" si="339"/>
        <v/>
      </c>
      <c r="AK1979" s="26" t="str">
        <f t="shared" si="340"/>
        <v/>
      </c>
    </row>
    <row r="1980" spans="1:37" x14ac:dyDescent="0.25">
      <c r="A1980" s="97"/>
      <c r="B1980" s="26" t="str">
        <f t="shared" si="330"/>
        <v/>
      </c>
      <c r="C1980" s="97"/>
      <c r="D1980" s="123"/>
      <c r="E1980" s="124"/>
      <c r="F1980" s="125"/>
      <c r="G1980" s="97"/>
      <c r="H1980" s="24" t="str">
        <f>IF($E1980="", "", IFERROR(ROUND($E1980*INDEX('Intro &amp; Setup'!$BY$8:$BY$9, MATCH($E$8, 'Intro &amp; Setup'!$BX$8:$BX$9, 0)), 2), ""))</f>
        <v/>
      </c>
      <c r="I1980" s="18" t="str">
        <f>IF(OR($E1980="", $F1980=""), "", IF($E$8='Intro &amp; Setup'!$BX$9, $F1980/$E1980, IF($H$8='Intro &amp; Setup'!$BX$9, $F1980/$H1980, "")))</f>
        <v/>
      </c>
      <c r="J1980" s="21" t="str">
        <f>IF(OR($E1980="", $F1980=""), "", IF($E$8='Intro &amp; Setup'!$BX$8, $F1980/$E1980, IF($H$8='Intro &amp; Setup'!$BX$8, $F1980/$H1980, "")))</f>
        <v/>
      </c>
      <c r="K1980" s="97"/>
      <c r="L1980" s="42" t="str">
        <f t="array" ref="L1980">IF($W1980="", "", IFERROR(INDEX('Standard Runs'!$D$11:$D$65, MATCH(1, ('Standard Runs'!$F$11:$F$65&lt;=E1980)*('Standard Runs'!$G$11:$G$65&gt;=E1980), 0)), ""))</f>
        <v/>
      </c>
      <c r="M1980" s="45" t="str">
        <f t="shared" si="331"/>
        <v/>
      </c>
      <c r="N1980" s="97"/>
      <c r="O1980" s="52" t="str">
        <f t="shared" si="332"/>
        <v/>
      </c>
      <c r="P1980" s="53" t="str">
        <f>IF(OR($L1980="", $M1980=""), "", COUNTIFS($L$11:$L$2510, $L1980, $M$11:$M$2510, "&lt;"&amp;$M1980)+1+COUNTIFS($L$11:$L1980, $L1980, $M$11:$M1980, $M1980)-1)</f>
        <v/>
      </c>
      <c r="Q1980" s="97"/>
      <c r="R1980" s="57" t="str">
        <f t="array" ref="R1980">IF(OR($L1980="", $M1980=""), "", MIN(IF($L$11:$L$2510=$L1980, $M$11:$M$2510)))</f>
        <v/>
      </c>
      <c r="S1980" s="18" t="str">
        <f t="array" ref="S1980">IF(OR($L1980="", $M1980=""), "", AVERAGEIF($L$11:$L$2510, $L1980, $M$11:$M$2510))</f>
        <v/>
      </c>
      <c r="T1980" s="21" t="str">
        <f t="array" ref="T1980">IF(OR($L1980="", $M1980=""), "", MAX(IF($L$11:$L$2510=$L1980, $M$11:$M$2510)))</f>
        <v/>
      </c>
      <c r="U1980" s="97"/>
      <c r="W1980" s="26" t="str">
        <f t="shared" si="333"/>
        <v/>
      </c>
      <c r="X1980" s="26" t="str">
        <f t="shared" si="334"/>
        <v/>
      </c>
      <c r="Z1980" s="48" t="str">
        <f>IFERROR(INDEX('Standard Runs'!$E$11:$E$65, MATCH($L1980, 'Standard Runs'!$D$11:$D$65, 0)), "")</f>
        <v/>
      </c>
      <c r="AB1980" s="26" t="str">
        <f t="shared" si="335"/>
        <v/>
      </c>
      <c r="AC1980" s="26" t="str">
        <f t="shared" si="336"/>
        <v/>
      </c>
      <c r="AE1980" s="26" t="str">
        <f t="shared" si="337"/>
        <v/>
      </c>
      <c r="AG1980" s="26" t="str">
        <f>IF($D1980="", "", COUNTIF($D$11:$D$2510, "&gt;"&amp;$D1980)+1+COUNTIF($D$11:$D1980, $D1980)-1)</f>
        <v/>
      </c>
      <c r="AH1980" s="92" t="str">
        <f t="shared" si="338"/>
        <v/>
      </c>
      <c r="AJ1980" s="26" t="str">
        <f t="shared" si="339"/>
        <v/>
      </c>
      <c r="AK1980" s="26" t="str">
        <f t="shared" si="340"/>
        <v/>
      </c>
    </row>
    <row r="1981" spans="1:37" x14ac:dyDescent="0.25">
      <c r="A1981" s="97"/>
      <c r="B1981" s="26" t="str">
        <f t="shared" si="330"/>
        <v/>
      </c>
      <c r="C1981" s="97"/>
      <c r="D1981" s="123"/>
      <c r="E1981" s="124"/>
      <c r="F1981" s="125"/>
      <c r="G1981" s="97"/>
      <c r="H1981" s="24" t="str">
        <f>IF($E1981="", "", IFERROR(ROUND($E1981*INDEX('Intro &amp; Setup'!$BY$8:$BY$9, MATCH($E$8, 'Intro &amp; Setup'!$BX$8:$BX$9, 0)), 2), ""))</f>
        <v/>
      </c>
      <c r="I1981" s="18" t="str">
        <f>IF(OR($E1981="", $F1981=""), "", IF($E$8='Intro &amp; Setup'!$BX$9, $F1981/$E1981, IF($H$8='Intro &amp; Setup'!$BX$9, $F1981/$H1981, "")))</f>
        <v/>
      </c>
      <c r="J1981" s="21" t="str">
        <f>IF(OR($E1981="", $F1981=""), "", IF($E$8='Intro &amp; Setup'!$BX$8, $F1981/$E1981, IF($H$8='Intro &amp; Setup'!$BX$8, $F1981/$H1981, "")))</f>
        <v/>
      </c>
      <c r="K1981" s="97"/>
      <c r="L1981" s="42" t="str">
        <f t="array" ref="L1981">IF($W1981="", "", IFERROR(INDEX('Standard Runs'!$D$11:$D$65, MATCH(1, ('Standard Runs'!$F$11:$F$65&lt;=E1981)*('Standard Runs'!$G$11:$G$65&gt;=E1981), 0)), ""))</f>
        <v/>
      </c>
      <c r="M1981" s="45" t="str">
        <f t="shared" si="331"/>
        <v/>
      </c>
      <c r="N1981" s="97"/>
      <c r="O1981" s="52" t="str">
        <f t="shared" si="332"/>
        <v/>
      </c>
      <c r="P1981" s="53" t="str">
        <f>IF(OR($L1981="", $M1981=""), "", COUNTIFS($L$11:$L$2510, $L1981, $M$11:$M$2510, "&lt;"&amp;$M1981)+1+COUNTIFS($L$11:$L1981, $L1981, $M$11:$M1981, $M1981)-1)</f>
        <v/>
      </c>
      <c r="Q1981" s="97"/>
      <c r="R1981" s="57" t="str">
        <f t="array" ref="R1981">IF(OR($L1981="", $M1981=""), "", MIN(IF($L$11:$L$2510=$L1981, $M$11:$M$2510)))</f>
        <v/>
      </c>
      <c r="S1981" s="18" t="str">
        <f t="array" ref="S1981">IF(OR($L1981="", $M1981=""), "", AVERAGEIF($L$11:$L$2510, $L1981, $M$11:$M$2510))</f>
        <v/>
      </c>
      <c r="T1981" s="21" t="str">
        <f t="array" ref="T1981">IF(OR($L1981="", $M1981=""), "", MAX(IF($L$11:$L$2510=$L1981, $M$11:$M$2510)))</f>
        <v/>
      </c>
      <c r="U1981" s="97"/>
      <c r="W1981" s="26" t="str">
        <f t="shared" si="333"/>
        <v/>
      </c>
      <c r="X1981" s="26" t="str">
        <f t="shared" si="334"/>
        <v/>
      </c>
      <c r="Z1981" s="48" t="str">
        <f>IFERROR(INDEX('Standard Runs'!$E$11:$E$65, MATCH($L1981, 'Standard Runs'!$D$11:$D$65, 0)), "")</f>
        <v/>
      </c>
      <c r="AB1981" s="26" t="str">
        <f t="shared" si="335"/>
        <v/>
      </c>
      <c r="AC1981" s="26" t="str">
        <f t="shared" si="336"/>
        <v/>
      </c>
      <c r="AE1981" s="26" t="str">
        <f t="shared" si="337"/>
        <v/>
      </c>
      <c r="AG1981" s="26" t="str">
        <f>IF($D1981="", "", COUNTIF($D$11:$D$2510, "&gt;"&amp;$D1981)+1+COUNTIF($D$11:$D1981, $D1981)-1)</f>
        <v/>
      </c>
      <c r="AH1981" s="92" t="str">
        <f t="shared" si="338"/>
        <v/>
      </c>
      <c r="AJ1981" s="26" t="str">
        <f t="shared" si="339"/>
        <v/>
      </c>
      <c r="AK1981" s="26" t="str">
        <f t="shared" si="340"/>
        <v/>
      </c>
    </row>
    <row r="1982" spans="1:37" x14ac:dyDescent="0.25">
      <c r="A1982" s="97"/>
      <c r="B1982" s="26" t="str">
        <f t="shared" si="330"/>
        <v/>
      </c>
      <c r="C1982" s="97"/>
      <c r="D1982" s="123"/>
      <c r="E1982" s="124"/>
      <c r="F1982" s="125"/>
      <c r="G1982" s="97"/>
      <c r="H1982" s="24" t="str">
        <f>IF($E1982="", "", IFERROR(ROUND($E1982*INDEX('Intro &amp; Setup'!$BY$8:$BY$9, MATCH($E$8, 'Intro &amp; Setup'!$BX$8:$BX$9, 0)), 2), ""))</f>
        <v/>
      </c>
      <c r="I1982" s="18" t="str">
        <f>IF(OR($E1982="", $F1982=""), "", IF($E$8='Intro &amp; Setup'!$BX$9, $F1982/$E1982, IF($H$8='Intro &amp; Setup'!$BX$9, $F1982/$H1982, "")))</f>
        <v/>
      </c>
      <c r="J1982" s="21" t="str">
        <f>IF(OR($E1982="", $F1982=""), "", IF($E$8='Intro &amp; Setup'!$BX$8, $F1982/$E1982, IF($H$8='Intro &amp; Setup'!$BX$8, $F1982/$H1982, "")))</f>
        <v/>
      </c>
      <c r="K1982" s="97"/>
      <c r="L1982" s="42" t="str">
        <f t="array" ref="L1982">IF($W1982="", "", IFERROR(INDEX('Standard Runs'!$D$11:$D$65, MATCH(1, ('Standard Runs'!$F$11:$F$65&lt;=E1982)*('Standard Runs'!$G$11:$G$65&gt;=E1982), 0)), ""))</f>
        <v/>
      </c>
      <c r="M1982" s="45" t="str">
        <f t="shared" si="331"/>
        <v/>
      </c>
      <c r="N1982" s="97"/>
      <c r="O1982" s="52" t="str">
        <f t="shared" si="332"/>
        <v/>
      </c>
      <c r="P1982" s="53" t="str">
        <f>IF(OR($L1982="", $M1982=""), "", COUNTIFS($L$11:$L$2510, $L1982, $M$11:$M$2510, "&lt;"&amp;$M1982)+1+COUNTIFS($L$11:$L1982, $L1982, $M$11:$M1982, $M1982)-1)</f>
        <v/>
      </c>
      <c r="Q1982" s="97"/>
      <c r="R1982" s="57" t="str">
        <f t="array" ref="R1982">IF(OR($L1982="", $M1982=""), "", MIN(IF($L$11:$L$2510=$L1982, $M$11:$M$2510)))</f>
        <v/>
      </c>
      <c r="S1982" s="18" t="str">
        <f t="array" ref="S1982">IF(OR($L1982="", $M1982=""), "", AVERAGEIF($L$11:$L$2510, $L1982, $M$11:$M$2510))</f>
        <v/>
      </c>
      <c r="T1982" s="21" t="str">
        <f t="array" ref="T1982">IF(OR($L1982="", $M1982=""), "", MAX(IF($L$11:$L$2510=$L1982, $M$11:$M$2510)))</f>
        <v/>
      </c>
      <c r="U1982" s="97"/>
      <c r="W1982" s="26" t="str">
        <f t="shared" si="333"/>
        <v/>
      </c>
      <c r="X1982" s="26" t="str">
        <f t="shared" si="334"/>
        <v/>
      </c>
      <c r="Z1982" s="48" t="str">
        <f>IFERROR(INDEX('Standard Runs'!$E$11:$E$65, MATCH($L1982, 'Standard Runs'!$D$11:$D$65, 0)), "")</f>
        <v/>
      </c>
      <c r="AB1982" s="26" t="str">
        <f t="shared" si="335"/>
        <v/>
      </c>
      <c r="AC1982" s="26" t="str">
        <f t="shared" si="336"/>
        <v/>
      </c>
      <c r="AE1982" s="26" t="str">
        <f t="shared" si="337"/>
        <v/>
      </c>
      <c r="AG1982" s="26" t="str">
        <f>IF($D1982="", "", COUNTIF($D$11:$D$2510, "&gt;"&amp;$D1982)+1+COUNTIF($D$11:$D1982, $D1982)-1)</f>
        <v/>
      </c>
      <c r="AH1982" s="92" t="str">
        <f t="shared" si="338"/>
        <v/>
      </c>
      <c r="AJ1982" s="26" t="str">
        <f t="shared" si="339"/>
        <v/>
      </c>
      <c r="AK1982" s="26" t="str">
        <f t="shared" si="340"/>
        <v/>
      </c>
    </row>
    <row r="1983" spans="1:37" x14ac:dyDescent="0.25">
      <c r="A1983" s="97"/>
      <c r="B1983" s="26" t="str">
        <f t="shared" si="330"/>
        <v/>
      </c>
      <c r="C1983" s="97"/>
      <c r="D1983" s="123"/>
      <c r="E1983" s="124"/>
      <c r="F1983" s="125"/>
      <c r="G1983" s="97"/>
      <c r="H1983" s="24" t="str">
        <f>IF($E1983="", "", IFERROR(ROUND($E1983*INDEX('Intro &amp; Setup'!$BY$8:$BY$9, MATCH($E$8, 'Intro &amp; Setup'!$BX$8:$BX$9, 0)), 2), ""))</f>
        <v/>
      </c>
      <c r="I1983" s="18" t="str">
        <f>IF(OR($E1983="", $F1983=""), "", IF($E$8='Intro &amp; Setup'!$BX$9, $F1983/$E1983, IF($H$8='Intro &amp; Setup'!$BX$9, $F1983/$H1983, "")))</f>
        <v/>
      </c>
      <c r="J1983" s="21" t="str">
        <f>IF(OR($E1983="", $F1983=""), "", IF($E$8='Intro &amp; Setup'!$BX$8, $F1983/$E1983, IF($H$8='Intro &amp; Setup'!$BX$8, $F1983/$H1983, "")))</f>
        <v/>
      </c>
      <c r="K1983" s="97"/>
      <c r="L1983" s="42" t="str">
        <f t="array" ref="L1983">IF($W1983="", "", IFERROR(INDEX('Standard Runs'!$D$11:$D$65, MATCH(1, ('Standard Runs'!$F$11:$F$65&lt;=E1983)*('Standard Runs'!$G$11:$G$65&gt;=E1983), 0)), ""))</f>
        <v/>
      </c>
      <c r="M1983" s="45" t="str">
        <f t="shared" si="331"/>
        <v/>
      </c>
      <c r="N1983" s="97"/>
      <c r="O1983" s="52" t="str">
        <f t="shared" si="332"/>
        <v/>
      </c>
      <c r="P1983" s="53" t="str">
        <f>IF(OR($L1983="", $M1983=""), "", COUNTIFS($L$11:$L$2510, $L1983, $M$11:$M$2510, "&lt;"&amp;$M1983)+1+COUNTIFS($L$11:$L1983, $L1983, $M$11:$M1983, $M1983)-1)</f>
        <v/>
      </c>
      <c r="Q1983" s="97"/>
      <c r="R1983" s="57" t="str">
        <f t="array" ref="R1983">IF(OR($L1983="", $M1983=""), "", MIN(IF($L$11:$L$2510=$L1983, $M$11:$M$2510)))</f>
        <v/>
      </c>
      <c r="S1983" s="18" t="str">
        <f t="array" ref="S1983">IF(OR($L1983="", $M1983=""), "", AVERAGEIF($L$11:$L$2510, $L1983, $M$11:$M$2510))</f>
        <v/>
      </c>
      <c r="T1983" s="21" t="str">
        <f t="array" ref="T1983">IF(OR($L1983="", $M1983=""), "", MAX(IF($L$11:$L$2510=$L1983, $M$11:$M$2510)))</f>
        <v/>
      </c>
      <c r="U1983" s="97"/>
      <c r="W1983" s="26" t="str">
        <f t="shared" si="333"/>
        <v/>
      </c>
      <c r="X1983" s="26" t="str">
        <f t="shared" si="334"/>
        <v/>
      </c>
      <c r="Z1983" s="48" t="str">
        <f>IFERROR(INDEX('Standard Runs'!$E$11:$E$65, MATCH($L1983, 'Standard Runs'!$D$11:$D$65, 0)), "")</f>
        <v/>
      </c>
      <c r="AB1983" s="26" t="str">
        <f t="shared" si="335"/>
        <v/>
      </c>
      <c r="AC1983" s="26" t="str">
        <f t="shared" si="336"/>
        <v/>
      </c>
      <c r="AE1983" s="26" t="str">
        <f t="shared" si="337"/>
        <v/>
      </c>
      <c r="AG1983" s="26" t="str">
        <f>IF($D1983="", "", COUNTIF($D$11:$D$2510, "&gt;"&amp;$D1983)+1+COUNTIF($D$11:$D1983, $D1983)-1)</f>
        <v/>
      </c>
      <c r="AH1983" s="92" t="str">
        <f t="shared" si="338"/>
        <v/>
      </c>
      <c r="AJ1983" s="26" t="str">
        <f t="shared" si="339"/>
        <v/>
      </c>
      <c r="AK1983" s="26" t="str">
        <f t="shared" si="340"/>
        <v/>
      </c>
    </row>
    <row r="1984" spans="1:37" x14ac:dyDescent="0.25">
      <c r="A1984" s="97"/>
      <c r="B1984" s="26" t="str">
        <f t="shared" si="330"/>
        <v/>
      </c>
      <c r="C1984" s="97"/>
      <c r="D1984" s="123"/>
      <c r="E1984" s="124"/>
      <c r="F1984" s="125"/>
      <c r="G1984" s="97"/>
      <c r="H1984" s="24" t="str">
        <f>IF($E1984="", "", IFERROR(ROUND($E1984*INDEX('Intro &amp; Setup'!$BY$8:$BY$9, MATCH($E$8, 'Intro &amp; Setup'!$BX$8:$BX$9, 0)), 2), ""))</f>
        <v/>
      </c>
      <c r="I1984" s="18" t="str">
        <f>IF(OR($E1984="", $F1984=""), "", IF($E$8='Intro &amp; Setup'!$BX$9, $F1984/$E1984, IF($H$8='Intro &amp; Setup'!$BX$9, $F1984/$H1984, "")))</f>
        <v/>
      </c>
      <c r="J1984" s="21" t="str">
        <f>IF(OR($E1984="", $F1984=""), "", IF($E$8='Intro &amp; Setup'!$BX$8, $F1984/$E1984, IF($H$8='Intro &amp; Setup'!$BX$8, $F1984/$H1984, "")))</f>
        <v/>
      </c>
      <c r="K1984" s="97"/>
      <c r="L1984" s="42" t="str">
        <f t="array" ref="L1984">IF($W1984="", "", IFERROR(INDEX('Standard Runs'!$D$11:$D$65, MATCH(1, ('Standard Runs'!$F$11:$F$65&lt;=E1984)*('Standard Runs'!$G$11:$G$65&gt;=E1984), 0)), ""))</f>
        <v/>
      </c>
      <c r="M1984" s="45" t="str">
        <f t="shared" si="331"/>
        <v/>
      </c>
      <c r="N1984" s="97"/>
      <c r="O1984" s="52" t="str">
        <f t="shared" si="332"/>
        <v/>
      </c>
      <c r="P1984" s="53" t="str">
        <f>IF(OR($L1984="", $M1984=""), "", COUNTIFS($L$11:$L$2510, $L1984, $M$11:$M$2510, "&lt;"&amp;$M1984)+1+COUNTIFS($L$11:$L1984, $L1984, $M$11:$M1984, $M1984)-1)</f>
        <v/>
      </c>
      <c r="Q1984" s="97"/>
      <c r="R1984" s="57" t="str">
        <f t="array" ref="R1984">IF(OR($L1984="", $M1984=""), "", MIN(IF($L$11:$L$2510=$L1984, $M$11:$M$2510)))</f>
        <v/>
      </c>
      <c r="S1984" s="18" t="str">
        <f t="array" ref="S1984">IF(OR($L1984="", $M1984=""), "", AVERAGEIF($L$11:$L$2510, $L1984, $M$11:$M$2510))</f>
        <v/>
      </c>
      <c r="T1984" s="21" t="str">
        <f t="array" ref="T1984">IF(OR($L1984="", $M1984=""), "", MAX(IF($L$11:$L$2510=$L1984, $M$11:$M$2510)))</f>
        <v/>
      </c>
      <c r="U1984" s="97"/>
      <c r="W1984" s="26" t="str">
        <f t="shared" si="333"/>
        <v/>
      </c>
      <c r="X1984" s="26" t="str">
        <f t="shared" si="334"/>
        <v/>
      </c>
      <c r="Z1984" s="48" t="str">
        <f>IFERROR(INDEX('Standard Runs'!$E$11:$E$65, MATCH($L1984, 'Standard Runs'!$D$11:$D$65, 0)), "")</f>
        <v/>
      </c>
      <c r="AB1984" s="26" t="str">
        <f t="shared" si="335"/>
        <v/>
      </c>
      <c r="AC1984" s="26" t="str">
        <f t="shared" si="336"/>
        <v/>
      </c>
      <c r="AE1984" s="26" t="str">
        <f t="shared" si="337"/>
        <v/>
      </c>
      <c r="AG1984" s="26" t="str">
        <f>IF($D1984="", "", COUNTIF($D$11:$D$2510, "&gt;"&amp;$D1984)+1+COUNTIF($D$11:$D1984, $D1984)-1)</f>
        <v/>
      </c>
      <c r="AH1984" s="92" t="str">
        <f t="shared" si="338"/>
        <v/>
      </c>
      <c r="AJ1984" s="26" t="str">
        <f t="shared" si="339"/>
        <v/>
      </c>
      <c r="AK1984" s="26" t="str">
        <f t="shared" si="340"/>
        <v/>
      </c>
    </row>
    <row r="1985" spans="1:37" x14ac:dyDescent="0.25">
      <c r="A1985" s="97"/>
      <c r="B1985" s="26" t="str">
        <f t="shared" si="330"/>
        <v/>
      </c>
      <c r="C1985" s="97"/>
      <c r="D1985" s="123"/>
      <c r="E1985" s="124"/>
      <c r="F1985" s="125"/>
      <c r="G1985" s="97"/>
      <c r="H1985" s="24" t="str">
        <f>IF($E1985="", "", IFERROR(ROUND($E1985*INDEX('Intro &amp; Setup'!$BY$8:$BY$9, MATCH($E$8, 'Intro &amp; Setup'!$BX$8:$BX$9, 0)), 2), ""))</f>
        <v/>
      </c>
      <c r="I1985" s="18" t="str">
        <f>IF(OR($E1985="", $F1985=""), "", IF($E$8='Intro &amp; Setup'!$BX$9, $F1985/$E1985, IF($H$8='Intro &amp; Setup'!$BX$9, $F1985/$H1985, "")))</f>
        <v/>
      </c>
      <c r="J1985" s="21" t="str">
        <f>IF(OR($E1985="", $F1985=""), "", IF($E$8='Intro &amp; Setup'!$BX$8, $F1985/$E1985, IF($H$8='Intro &amp; Setup'!$BX$8, $F1985/$H1985, "")))</f>
        <v/>
      </c>
      <c r="K1985" s="97"/>
      <c r="L1985" s="42" t="str">
        <f t="array" ref="L1985">IF($W1985="", "", IFERROR(INDEX('Standard Runs'!$D$11:$D$65, MATCH(1, ('Standard Runs'!$F$11:$F$65&lt;=E1985)*('Standard Runs'!$G$11:$G$65&gt;=E1985), 0)), ""))</f>
        <v/>
      </c>
      <c r="M1985" s="45" t="str">
        <f t="shared" si="331"/>
        <v/>
      </c>
      <c r="N1985" s="97"/>
      <c r="O1985" s="52" t="str">
        <f t="shared" si="332"/>
        <v/>
      </c>
      <c r="P1985" s="53" t="str">
        <f>IF(OR($L1985="", $M1985=""), "", COUNTIFS($L$11:$L$2510, $L1985, $M$11:$M$2510, "&lt;"&amp;$M1985)+1+COUNTIFS($L$11:$L1985, $L1985, $M$11:$M1985, $M1985)-1)</f>
        <v/>
      </c>
      <c r="Q1985" s="97"/>
      <c r="R1985" s="57" t="str">
        <f t="array" ref="R1985">IF(OR($L1985="", $M1985=""), "", MIN(IF($L$11:$L$2510=$L1985, $M$11:$M$2510)))</f>
        <v/>
      </c>
      <c r="S1985" s="18" t="str">
        <f t="array" ref="S1985">IF(OR($L1985="", $M1985=""), "", AVERAGEIF($L$11:$L$2510, $L1985, $M$11:$M$2510))</f>
        <v/>
      </c>
      <c r="T1985" s="21" t="str">
        <f t="array" ref="T1985">IF(OR($L1985="", $M1985=""), "", MAX(IF($L$11:$L$2510=$L1985, $M$11:$M$2510)))</f>
        <v/>
      </c>
      <c r="U1985" s="97"/>
      <c r="W1985" s="26" t="str">
        <f t="shared" si="333"/>
        <v/>
      </c>
      <c r="X1985" s="26" t="str">
        <f t="shared" si="334"/>
        <v/>
      </c>
      <c r="Z1985" s="48" t="str">
        <f>IFERROR(INDEX('Standard Runs'!$E$11:$E$65, MATCH($L1985, 'Standard Runs'!$D$11:$D$65, 0)), "")</f>
        <v/>
      </c>
      <c r="AB1985" s="26" t="str">
        <f t="shared" si="335"/>
        <v/>
      </c>
      <c r="AC1985" s="26" t="str">
        <f t="shared" si="336"/>
        <v/>
      </c>
      <c r="AE1985" s="26" t="str">
        <f t="shared" si="337"/>
        <v/>
      </c>
      <c r="AG1985" s="26" t="str">
        <f>IF($D1985="", "", COUNTIF($D$11:$D$2510, "&gt;"&amp;$D1985)+1+COUNTIF($D$11:$D1985, $D1985)-1)</f>
        <v/>
      </c>
      <c r="AH1985" s="92" t="str">
        <f t="shared" si="338"/>
        <v/>
      </c>
      <c r="AJ1985" s="26" t="str">
        <f t="shared" si="339"/>
        <v/>
      </c>
      <c r="AK1985" s="26" t="str">
        <f t="shared" si="340"/>
        <v/>
      </c>
    </row>
    <row r="1986" spans="1:37" x14ac:dyDescent="0.25">
      <c r="A1986" s="97"/>
      <c r="B1986" s="26" t="str">
        <f t="shared" si="330"/>
        <v/>
      </c>
      <c r="C1986" s="97"/>
      <c r="D1986" s="123"/>
      <c r="E1986" s="124"/>
      <c r="F1986" s="125"/>
      <c r="G1986" s="97"/>
      <c r="H1986" s="24" t="str">
        <f>IF($E1986="", "", IFERROR(ROUND($E1986*INDEX('Intro &amp; Setup'!$BY$8:$BY$9, MATCH($E$8, 'Intro &amp; Setup'!$BX$8:$BX$9, 0)), 2), ""))</f>
        <v/>
      </c>
      <c r="I1986" s="18" t="str">
        <f>IF(OR($E1986="", $F1986=""), "", IF($E$8='Intro &amp; Setup'!$BX$9, $F1986/$E1986, IF($H$8='Intro &amp; Setup'!$BX$9, $F1986/$H1986, "")))</f>
        <v/>
      </c>
      <c r="J1986" s="21" t="str">
        <f>IF(OR($E1986="", $F1986=""), "", IF($E$8='Intro &amp; Setup'!$BX$8, $F1986/$E1986, IF($H$8='Intro &amp; Setup'!$BX$8, $F1986/$H1986, "")))</f>
        <v/>
      </c>
      <c r="K1986" s="97"/>
      <c r="L1986" s="42" t="str">
        <f t="array" ref="L1986">IF($W1986="", "", IFERROR(INDEX('Standard Runs'!$D$11:$D$65, MATCH(1, ('Standard Runs'!$F$11:$F$65&lt;=E1986)*('Standard Runs'!$G$11:$G$65&gt;=E1986), 0)), ""))</f>
        <v/>
      </c>
      <c r="M1986" s="45" t="str">
        <f t="shared" si="331"/>
        <v/>
      </c>
      <c r="N1986" s="97"/>
      <c r="O1986" s="52" t="str">
        <f t="shared" si="332"/>
        <v/>
      </c>
      <c r="P1986" s="53" t="str">
        <f>IF(OR($L1986="", $M1986=""), "", COUNTIFS($L$11:$L$2510, $L1986, $M$11:$M$2510, "&lt;"&amp;$M1986)+1+COUNTIFS($L$11:$L1986, $L1986, $M$11:$M1986, $M1986)-1)</f>
        <v/>
      </c>
      <c r="Q1986" s="97"/>
      <c r="R1986" s="57" t="str">
        <f t="array" ref="R1986">IF(OR($L1986="", $M1986=""), "", MIN(IF($L$11:$L$2510=$L1986, $M$11:$M$2510)))</f>
        <v/>
      </c>
      <c r="S1986" s="18" t="str">
        <f t="array" ref="S1986">IF(OR($L1986="", $M1986=""), "", AVERAGEIF($L$11:$L$2510, $L1986, $M$11:$M$2510))</f>
        <v/>
      </c>
      <c r="T1986" s="21" t="str">
        <f t="array" ref="T1986">IF(OR($L1986="", $M1986=""), "", MAX(IF($L$11:$L$2510=$L1986, $M$11:$M$2510)))</f>
        <v/>
      </c>
      <c r="U1986" s="97"/>
      <c r="W1986" s="26" t="str">
        <f t="shared" si="333"/>
        <v/>
      </c>
      <c r="X1986" s="26" t="str">
        <f t="shared" si="334"/>
        <v/>
      </c>
      <c r="Z1986" s="48" t="str">
        <f>IFERROR(INDEX('Standard Runs'!$E$11:$E$65, MATCH($L1986, 'Standard Runs'!$D$11:$D$65, 0)), "")</f>
        <v/>
      </c>
      <c r="AB1986" s="26" t="str">
        <f t="shared" si="335"/>
        <v/>
      </c>
      <c r="AC1986" s="26" t="str">
        <f t="shared" si="336"/>
        <v/>
      </c>
      <c r="AE1986" s="26" t="str">
        <f t="shared" si="337"/>
        <v/>
      </c>
      <c r="AG1986" s="26" t="str">
        <f>IF($D1986="", "", COUNTIF($D$11:$D$2510, "&gt;"&amp;$D1986)+1+COUNTIF($D$11:$D1986, $D1986)-1)</f>
        <v/>
      </c>
      <c r="AH1986" s="92" t="str">
        <f t="shared" si="338"/>
        <v/>
      </c>
      <c r="AJ1986" s="26" t="str">
        <f t="shared" si="339"/>
        <v/>
      </c>
      <c r="AK1986" s="26" t="str">
        <f t="shared" si="340"/>
        <v/>
      </c>
    </row>
    <row r="1987" spans="1:37" x14ac:dyDescent="0.25">
      <c r="A1987" s="97"/>
      <c r="B1987" s="26" t="str">
        <f t="shared" si="330"/>
        <v/>
      </c>
      <c r="C1987" s="97"/>
      <c r="D1987" s="123"/>
      <c r="E1987" s="124"/>
      <c r="F1987" s="125"/>
      <c r="G1987" s="97"/>
      <c r="H1987" s="24" t="str">
        <f>IF($E1987="", "", IFERROR(ROUND($E1987*INDEX('Intro &amp; Setup'!$BY$8:$BY$9, MATCH($E$8, 'Intro &amp; Setup'!$BX$8:$BX$9, 0)), 2), ""))</f>
        <v/>
      </c>
      <c r="I1987" s="18" t="str">
        <f>IF(OR($E1987="", $F1987=""), "", IF($E$8='Intro &amp; Setup'!$BX$9, $F1987/$E1987, IF($H$8='Intro &amp; Setup'!$BX$9, $F1987/$H1987, "")))</f>
        <v/>
      </c>
      <c r="J1987" s="21" t="str">
        <f>IF(OR($E1987="", $F1987=""), "", IF($E$8='Intro &amp; Setup'!$BX$8, $F1987/$E1987, IF($H$8='Intro &amp; Setup'!$BX$8, $F1987/$H1987, "")))</f>
        <v/>
      </c>
      <c r="K1987" s="97"/>
      <c r="L1987" s="42" t="str">
        <f t="array" ref="L1987">IF($W1987="", "", IFERROR(INDEX('Standard Runs'!$D$11:$D$65, MATCH(1, ('Standard Runs'!$F$11:$F$65&lt;=E1987)*('Standard Runs'!$G$11:$G$65&gt;=E1987), 0)), ""))</f>
        <v/>
      </c>
      <c r="M1987" s="45" t="str">
        <f t="shared" si="331"/>
        <v/>
      </c>
      <c r="N1987" s="97"/>
      <c r="O1987" s="52" t="str">
        <f t="shared" si="332"/>
        <v/>
      </c>
      <c r="P1987" s="53" t="str">
        <f>IF(OR($L1987="", $M1987=""), "", COUNTIFS($L$11:$L$2510, $L1987, $M$11:$M$2510, "&lt;"&amp;$M1987)+1+COUNTIFS($L$11:$L1987, $L1987, $M$11:$M1987, $M1987)-1)</f>
        <v/>
      </c>
      <c r="Q1987" s="97"/>
      <c r="R1987" s="57" t="str">
        <f t="array" ref="R1987">IF(OR($L1987="", $M1987=""), "", MIN(IF($L$11:$L$2510=$L1987, $M$11:$M$2510)))</f>
        <v/>
      </c>
      <c r="S1987" s="18" t="str">
        <f t="array" ref="S1987">IF(OR($L1987="", $M1987=""), "", AVERAGEIF($L$11:$L$2510, $L1987, $M$11:$M$2510))</f>
        <v/>
      </c>
      <c r="T1987" s="21" t="str">
        <f t="array" ref="T1987">IF(OR($L1987="", $M1987=""), "", MAX(IF($L$11:$L$2510=$L1987, $M$11:$M$2510)))</f>
        <v/>
      </c>
      <c r="U1987" s="97"/>
      <c r="W1987" s="26" t="str">
        <f t="shared" si="333"/>
        <v/>
      </c>
      <c r="X1987" s="26" t="str">
        <f t="shared" si="334"/>
        <v/>
      </c>
      <c r="Z1987" s="48" t="str">
        <f>IFERROR(INDEX('Standard Runs'!$E$11:$E$65, MATCH($L1987, 'Standard Runs'!$D$11:$D$65, 0)), "")</f>
        <v/>
      </c>
      <c r="AB1987" s="26" t="str">
        <f t="shared" si="335"/>
        <v/>
      </c>
      <c r="AC1987" s="26" t="str">
        <f t="shared" si="336"/>
        <v/>
      </c>
      <c r="AE1987" s="26" t="str">
        <f t="shared" si="337"/>
        <v/>
      </c>
      <c r="AG1987" s="26" t="str">
        <f>IF($D1987="", "", COUNTIF($D$11:$D$2510, "&gt;"&amp;$D1987)+1+COUNTIF($D$11:$D1987, $D1987)-1)</f>
        <v/>
      </c>
      <c r="AH1987" s="92" t="str">
        <f t="shared" si="338"/>
        <v/>
      </c>
      <c r="AJ1987" s="26" t="str">
        <f t="shared" si="339"/>
        <v/>
      </c>
      <c r="AK1987" s="26" t="str">
        <f t="shared" si="340"/>
        <v/>
      </c>
    </row>
    <row r="1988" spans="1:37" x14ac:dyDescent="0.25">
      <c r="A1988" s="97"/>
      <c r="B1988" s="26" t="str">
        <f t="shared" si="330"/>
        <v/>
      </c>
      <c r="C1988" s="97"/>
      <c r="D1988" s="123"/>
      <c r="E1988" s="124"/>
      <c r="F1988" s="125"/>
      <c r="G1988" s="97"/>
      <c r="H1988" s="24" t="str">
        <f>IF($E1988="", "", IFERROR(ROUND($E1988*INDEX('Intro &amp; Setup'!$BY$8:$BY$9, MATCH($E$8, 'Intro &amp; Setup'!$BX$8:$BX$9, 0)), 2), ""))</f>
        <v/>
      </c>
      <c r="I1988" s="18" t="str">
        <f>IF(OR($E1988="", $F1988=""), "", IF($E$8='Intro &amp; Setup'!$BX$9, $F1988/$E1988, IF($H$8='Intro &amp; Setup'!$BX$9, $F1988/$H1988, "")))</f>
        <v/>
      </c>
      <c r="J1988" s="21" t="str">
        <f>IF(OR($E1988="", $F1988=""), "", IF($E$8='Intro &amp; Setup'!$BX$8, $F1988/$E1988, IF($H$8='Intro &amp; Setup'!$BX$8, $F1988/$H1988, "")))</f>
        <v/>
      </c>
      <c r="K1988" s="97"/>
      <c r="L1988" s="42" t="str">
        <f t="array" ref="L1988">IF($W1988="", "", IFERROR(INDEX('Standard Runs'!$D$11:$D$65, MATCH(1, ('Standard Runs'!$F$11:$F$65&lt;=E1988)*('Standard Runs'!$G$11:$G$65&gt;=E1988), 0)), ""))</f>
        <v/>
      </c>
      <c r="M1988" s="45" t="str">
        <f t="shared" si="331"/>
        <v/>
      </c>
      <c r="N1988" s="97"/>
      <c r="O1988" s="52" t="str">
        <f t="shared" si="332"/>
        <v/>
      </c>
      <c r="P1988" s="53" t="str">
        <f>IF(OR($L1988="", $M1988=""), "", COUNTIFS($L$11:$L$2510, $L1988, $M$11:$M$2510, "&lt;"&amp;$M1988)+1+COUNTIFS($L$11:$L1988, $L1988, $M$11:$M1988, $M1988)-1)</f>
        <v/>
      </c>
      <c r="Q1988" s="97"/>
      <c r="R1988" s="57" t="str">
        <f t="array" ref="R1988">IF(OR($L1988="", $M1988=""), "", MIN(IF($L$11:$L$2510=$L1988, $M$11:$M$2510)))</f>
        <v/>
      </c>
      <c r="S1988" s="18" t="str">
        <f t="array" ref="S1988">IF(OR($L1988="", $M1988=""), "", AVERAGEIF($L$11:$L$2510, $L1988, $M$11:$M$2510))</f>
        <v/>
      </c>
      <c r="T1988" s="21" t="str">
        <f t="array" ref="T1988">IF(OR($L1988="", $M1988=""), "", MAX(IF($L$11:$L$2510=$L1988, $M$11:$M$2510)))</f>
        <v/>
      </c>
      <c r="U1988" s="97"/>
      <c r="W1988" s="26" t="str">
        <f t="shared" si="333"/>
        <v/>
      </c>
      <c r="X1988" s="26" t="str">
        <f t="shared" si="334"/>
        <v/>
      </c>
      <c r="Z1988" s="48" t="str">
        <f>IFERROR(INDEX('Standard Runs'!$E$11:$E$65, MATCH($L1988, 'Standard Runs'!$D$11:$D$65, 0)), "")</f>
        <v/>
      </c>
      <c r="AB1988" s="26" t="str">
        <f t="shared" si="335"/>
        <v/>
      </c>
      <c r="AC1988" s="26" t="str">
        <f t="shared" si="336"/>
        <v/>
      </c>
      <c r="AE1988" s="26" t="str">
        <f t="shared" si="337"/>
        <v/>
      </c>
      <c r="AG1988" s="26" t="str">
        <f>IF($D1988="", "", COUNTIF($D$11:$D$2510, "&gt;"&amp;$D1988)+1+COUNTIF($D$11:$D1988, $D1988)-1)</f>
        <v/>
      </c>
      <c r="AH1988" s="92" t="str">
        <f t="shared" si="338"/>
        <v/>
      </c>
      <c r="AJ1988" s="26" t="str">
        <f t="shared" si="339"/>
        <v/>
      </c>
      <c r="AK1988" s="26" t="str">
        <f t="shared" si="340"/>
        <v/>
      </c>
    </row>
    <row r="1989" spans="1:37" x14ac:dyDescent="0.25">
      <c r="A1989" s="97"/>
      <c r="B1989" s="26" t="str">
        <f t="shared" si="330"/>
        <v/>
      </c>
      <c r="C1989" s="97"/>
      <c r="D1989" s="123"/>
      <c r="E1989" s="124"/>
      <c r="F1989" s="125"/>
      <c r="G1989" s="97"/>
      <c r="H1989" s="24" t="str">
        <f>IF($E1989="", "", IFERROR(ROUND($E1989*INDEX('Intro &amp; Setup'!$BY$8:$BY$9, MATCH($E$8, 'Intro &amp; Setup'!$BX$8:$BX$9, 0)), 2), ""))</f>
        <v/>
      </c>
      <c r="I1989" s="18" t="str">
        <f>IF(OR($E1989="", $F1989=""), "", IF($E$8='Intro &amp; Setup'!$BX$9, $F1989/$E1989, IF($H$8='Intro &amp; Setup'!$BX$9, $F1989/$H1989, "")))</f>
        <v/>
      </c>
      <c r="J1989" s="21" t="str">
        <f>IF(OR($E1989="", $F1989=""), "", IF($E$8='Intro &amp; Setup'!$BX$8, $F1989/$E1989, IF($H$8='Intro &amp; Setup'!$BX$8, $F1989/$H1989, "")))</f>
        <v/>
      </c>
      <c r="K1989" s="97"/>
      <c r="L1989" s="42" t="str">
        <f t="array" ref="L1989">IF($W1989="", "", IFERROR(INDEX('Standard Runs'!$D$11:$D$65, MATCH(1, ('Standard Runs'!$F$11:$F$65&lt;=E1989)*('Standard Runs'!$G$11:$G$65&gt;=E1989), 0)), ""))</f>
        <v/>
      </c>
      <c r="M1989" s="45" t="str">
        <f t="shared" si="331"/>
        <v/>
      </c>
      <c r="N1989" s="97"/>
      <c r="O1989" s="52" t="str">
        <f t="shared" si="332"/>
        <v/>
      </c>
      <c r="P1989" s="53" t="str">
        <f>IF(OR($L1989="", $M1989=""), "", COUNTIFS($L$11:$L$2510, $L1989, $M$11:$M$2510, "&lt;"&amp;$M1989)+1+COUNTIFS($L$11:$L1989, $L1989, $M$11:$M1989, $M1989)-1)</f>
        <v/>
      </c>
      <c r="Q1989" s="97"/>
      <c r="R1989" s="57" t="str">
        <f t="array" ref="R1989">IF(OR($L1989="", $M1989=""), "", MIN(IF($L$11:$L$2510=$L1989, $M$11:$M$2510)))</f>
        <v/>
      </c>
      <c r="S1989" s="18" t="str">
        <f t="array" ref="S1989">IF(OR($L1989="", $M1989=""), "", AVERAGEIF($L$11:$L$2510, $L1989, $M$11:$M$2510))</f>
        <v/>
      </c>
      <c r="T1989" s="21" t="str">
        <f t="array" ref="T1989">IF(OR($L1989="", $M1989=""), "", MAX(IF($L$11:$L$2510=$L1989, $M$11:$M$2510)))</f>
        <v/>
      </c>
      <c r="U1989" s="97"/>
      <c r="W1989" s="26" t="str">
        <f t="shared" si="333"/>
        <v/>
      </c>
      <c r="X1989" s="26" t="str">
        <f t="shared" si="334"/>
        <v/>
      </c>
      <c r="Z1989" s="48" t="str">
        <f>IFERROR(INDEX('Standard Runs'!$E$11:$E$65, MATCH($L1989, 'Standard Runs'!$D$11:$D$65, 0)), "")</f>
        <v/>
      </c>
      <c r="AB1989" s="26" t="str">
        <f t="shared" si="335"/>
        <v/>
      </c>
      <c r="AC1989" s="26" t="str">
        <f t="shared" si="336"/>
        <v/>
      </c>
      <c r="AE1989" s="26" t="str">
        <f t="shared" si="337"/>
        <v/>
      </c>
      <c r="AG1989" s="26" t="str">
        <f>IF($D1989="", "", COUNTIF($D$11:$D$2510, "&gt;"&amp;$D1989)+1+COUNTIF($D$11:$D1989, $D1989)-1)</f>
        <v/>
      </c>
      <c r="AH1989" s="92" t="str">
        <f t="shared" si="338"/>
        <v/>
      </c>
      <c r="AJ1989" s="26" t="str">
        <f t="shared" si="339"/>
        <v/>
      </c>
      <c r="AK1989" s="26" t="str">
        <f t="shared" si="340"/>
        <v/>
      </c>
    </row>
    <row r="1990" spans="1:37" x14ac:dyDescent="0.25">
      <c r="A1990" s="97"/>
      <c r="B1990" s="26" t="str">
        <f t="shared" si="330"/>
        <v/>
      </c>
      <c r="C1990" s="97"/>
      <c r="D1990" s="123"/>
      <c r="E1990" s="124"/>
      <c r="F1990" s="125"/>
      <c r="G1990" s="97"/>
      <c r="H1990" s="24" t="str">
        <f>IF($E1990="", "", IFERROR(ROUND($E1990*INDEX('Intro &amp; Setup'!$BY$8:$BY$9, MATCH($E$8, 'Intro &amp; Setup'!$BX$8:$BX$9, 0)), 2), ""))</f>
        <v/>
      </c>
      <c r="I1990" s="18" t="str">
        <f>IF(OR($E1990="", $F1990=""), "", IF($E$8='Intro &amp; Setup'!$BX$9, $F1990/$E1990, IF($H$8='Intro &amp; Setup'!$BX$9, $F1990/$H1990, "")))</f>
        <v/>
      </c>
      <c r="J1990" s="21" t="str">
        <f>IF(OR($E1990="", $F1990=""), "", IF($E$8='Intro &amp; Setup'!$BX$8, $F1990/$E1990, IF($H$8='Intro &amp; Setup'!$BX$8, $F1990/$H1990, "")))</f>
        <v/>
      </c>
      <c r="K1990" s="97"/>
      <c r="L1990" s="42" t="str">
        <f t="array" ref="L1990">IF($W1990="", "", IFERROR(INDEX('Standard Runs'!$D$11:$D$65, MATCH(1, ('Standard Runs'!$F$11:$F$65&lt;=E1990)*('Standard Runs'!$G$11:$G$65&gt;=E1990), 0)), ""))</f>
        <v/>
      </c>
      <c r="M1990" s="45" t="str">
        <f t="shared" si="331"/>
        <v/>
      </c>
      <c r="N1990" s="97"/>
      <c r="O1990" s="52" t="str">
        <f t="shared" si="332"/>
        <v/>
      </c>
      <c r="P1990" s="53" t="str">
        <f>IF(OR($L1990="", $M1990=""), "", COUNTIFS($L$11:$L$2510, $L1990, $M$11:$M$2510, "&lt;"&amp;$M1990)+1+COUNTIFS($L$11:$L1990, $L1990, $M$11:$M1990, $M1990)-1)</f>
        <v/>
      </c>
      <c r="Q1990" s="97"/>
      <c r="R1990" s="57" t="str">
        <f t="array" ref="R1990">IF(OR($L1990="", $M1990=""), "", MIN(IF($L$11:$L$2510=$L1990, $M$11:$M$2510)))</f>
        <v/>
      </c>
      <c r="S1990" s="18" t="str">
        <f t="array" ref="S1990">IF(OR($L1990="", $M1990=""), "", AVERAGEIF($L$11:$L$2510, $L1990, $M$11:$M$2510))</f>
        <v/>
      </c>
      <c r="T1990" s="21" t="str">
        <f t="array" ref="T1990">IF(OR($L1990="", $M1990=""), "", MAX(IF($L$11:$L$2510=$L1990, $M$11:$M$2510)))</f>
        <v/>
      </c>
      <c r="U1990" s="97"/>
      <c r="W1990" s="26" t="str">
        <f t="shared" si="333"/>
        <v/>
      </c>
      <c r="X1990" s="26" t="str">
        <f t="shared" si="334"/>
        <v/>
      </c>
      <c r="Z1990" s="48" t="str">
        <f>IFERROR(INDEX('Standard Runs'!$E$11:$E$65, MATCH($L1990, 'Standard Runs'!$D$11:$D$65, 0)), "")</f>
        <v/>
      </c>
      <c r="AB1990" s="26" t="str">
        <f t="shared" si="335"/>
        <v/>
      </c>
      <c r="AC1990" s="26" t="str">
        <f t="shared" si="336"/>
        <v/>
      </c>
      <c r="AE1990" s="26" t="str">
        <f t="shared" si="337"/>
        <v/>
      </c>
      <c r="AG1990" s="26" t="str">
        <f>IF($D1990="", "", COUNTIF($D$11:$D$2510, "&gt;"&amp;$D1990)+1+COUNTIF($D$11:$D1990, $D1990)-1)</f>
        <v/>
      </c>
      <c r="AH1990" s="92" t="str">
        <f t="shared" si="338"/>
        <v/>
      </c>
      <c r="AJ1990" s="26" t="str">
        <f t="shared" si="339"/>
        <v/>
      </c>
      <c r="AK1990" s="26" t="str">
        <f t="shared" si="340"/>
        <v/>
      </c>
    </row>
    <row r="1991" spans="1:37" x14ac:dyDescent="0.25">
      <c r="A1991" s="97"/>
      <c r="B1991" s="26" t="str">
        <f t="shared" si="330"/>
        <v/>
      </c>
      <c r="C1991" s="97"/>
      <c r="D1991" s="123"/>
      <c r="E1991" s="124"/>
      <c r="F1991" s="125"/>
      <c r="G1991" s="97"/>
      <c r="H1991" s="24" t="str">
        <f>IF($E1991="", "", IFERROR(ROUND($E1991*INDEX('Intro &amp; Setup'!$BY$8:$BY$9, MATCH($E$8, 'Intro &amp; Setup'!$BX$8:$BX$9, 0)), 2), ""))</f>
        <v/>
      </c>
      <c r="I1991" s="18" t="str">
        <f>IF(OR($E1991="", $F1991=""), "", IF($E$8='Intro &amp; Setup'!$BX$9, $F1991/$E1991, IF($H$8='Intro &amp; Setup'!$BX$9, $F1991/$H1991, "")))</f>
        <v/>
      </c>
      <c r="J1991" s="21" t="str">
        <f>IF(OR($E1991="", $F1991=""), "", IF($E$8='Intro &amp; Setup'!$BX$8, $F1991/$E1991, IF($H$8='Intro &amp; Setup'!$BX$8, $F1991/$H1991, "")))</f>
        <v/>
      </c>
      <c r="K1991" s="97"/>
      <c r="L1991" s="42" t="str">
        <f t="array" ref="L1991">IF($W1991="", "", IFERROR(INDEX('Standard Runs'!$D$11:$D$65, MATCH(1, ('Standard Runs'!$F$11:$F$65&lt;=E1991)*('Standard Runs'!$G$11:$G$65&gt;=E1991), 0)), ""))</f>
        <v/>
      </c>
      <c r="M1991" s="45" t="str">
        <f t="shared" si="331"/>
        <v/>
      </c>
      <c r="N1991" s="97"/>
      <c r="O1991" s="52" t="str">
        <f t="shared" si="332"/>
        <v/>
      </c>
      <c r="P1991" s="53" t="str">
        <f>IF(OR($L1991="", $M1991=""), "", COUNTIFS($L$11:$L$2510, $L1991, $M$11:$M$2510, "&lt;"&amp;$M1991)+1+COUNTIFS($L$11:$L1991, $L1991, $M$11:$M1991, $M1991)-1)</f>
        <v/>
      </c>
      <c r="Q1991" s="97"/>
      <c r="R1991" s="57" t="str">
        <f t="array" ref="R1991">IF(OR($L1991="", $M1991=""), "", MIN(IF($L$11:$L$2510=$L1991, $M$11:$M$2510)))</f>
        <v/>
      </c>
      <c r="S1991" s="18" t="str">
        <f t="array" ref="S1991">IF(OR($L1991="", $M1991=""), "", AVERAGEIF($L$11:$L$2510, $L1991, $M$11:$M$2510))</f>
        <v/>
      </c>
      <c r="T1991" s="21" t="str">
        <f t="array" ref="T1991">IF(OR($L1991="", $M1991=""), "", MAX(IF($L$11:$L$2510=$L1991, $M$11:$M$2510)))</f>
        <v/>
      </c>
      <c r="U1991" s="97"/>
      <c r="W1991" s="26" t="str">
        <f t="shared" si="333"/>
        <v/>
      </c>
      <c r="X1991" s="26" t="str">
        <f t="shared" si="334"/>
        <v/>
      </c>
      <c r="Z1991" s="48" t="str">
        <f>IFERROR(INDEX('Standard Runs'!$E$11:$E$65, MATCH($L1991, 'Standard Runs'!$D$11:$D$65, 0)), "")</f>
        <v/>
      </c>
      <c r="AB1991" s="26" t="str">
        <f t="shared" si="335"/>
        <v/>
      </c>
      <c r="AC1991" s="26" t="str">
        <f t="shared" si="336"/>
        <v/>
      </c>
      <c r="AE1991" s="26" t="str">
        <f t="shared" si="337"/>
        <v/>
      </c>
      <c r="AG1991" s="26" t="str">
        <f>IF($D1991="", "", COUNTIF($D$11:$D$2510, "&gt;"&amp;$D1991)+1+COUNTIF($D$11:$D1991, $D1991)-1)</f>
        <v/>
      </c>
      <c r="AH1991" s="92" t="str">
        <f t="shared" si="338"/>
        <v/>
      </c>
      <c r="AJ1991" s="26" t="str">
        <f t="shared" si="339"/>
        <v/>
      </c>
      <c r="AK1991" s="26" t="str">
        <f t="shared" si="340"/>
        <v/>
      </c>
    </row>
    <row r="1992" spans="1:37" x14ac:dyDescent="0.25">
      <c r="A1992" s="97"/>
      <c r="B1992" s="26" t="str">
        <f t="shared" si="330"/>
        <v/>
      </c>
      <c r="C1992" s="97"/>
      <c r="D1992" s="123"/>
      <c r="E1992" s="124"/>
      <c r="F1992" s="125"/>
      <c r="G1992" s="97"/>
      <c r="H1992" s="24" t="str">
        <f>IF($E1992="", "", IFERROR(ROUND($E1992*INDEX('Intro &amp; Setup'!$BY$8:$BY$9, MATCH($E$8, 'Intro &amp; Setup'!$BX$8:$BX$9, 0)), 2), ""))</f>
        <v/>
      </c>
      <c r="I1992" s="18" t="str">
        <f>IF(OR($E1992="", $F1992=""), "", IF($E$8='Intro &amp; Setup'!$BX$9, $F1992/$E1992, IF($H$8='Intro &amp; Setup'!$BX$9, $F1992/$H1992, "")))</f>
        <v/>
      </c>
      <c r="J1992" s="21" t="str">
        <f>IF(OR($E1992="", $F1992=""), "", IF($E$8='Intro &amp; Setup'!$BX$8, $F1992/$E1992, IF($H$8='Intro &amp; Setup'!$BX$8, $F1992/$H1992, "")))</f>
        <v/>
      </c>
      <c r="K1992" s="97"/>
      <c r="L1992" s="42" t="str">
        <f t="array" ref="L1992">IF($W1992="", "", IFERROR(INDEX('Standard Runs'!$D$11:$D$65, MATCH(1, ('Standard Runs'!$F$11:$F$65&lt;=E1992)*('Standard Runs'!$G$11:$G$65&gt;=E1992), 0)), ""))</f>
        <v/>
      </c>
      <c r="M1992" s="45" t="str">
        <f t="shared" si="331"/>
        <v/>
      </c>
      <c r="N1992" s="97"/>
      <c r="O1992" s="52" t="str">
        <f t="shared" si="332"/>
        <v/>
      </c>
      <c r="P1992" s="53" t="str">
        <f>IF(OR($L1992="", $M1992=""), "", COUNTIFS($L$11:$L$2510, $L1992, $M$11:$M$2510, "&lt;"&amp;$M1992)+1+COUNTIFS($L$11:$L1992, $L1992, $M$11:$M1992, $M1992)-1)</f>
        <v/>
      </c>
      <c r="Q1992" s="97"/>
      <c r="R1992" s="57" t="str">
        <f t="array" ref="R1992">IF(OR($L1992="", $M1992=""), "", MIN(IF($L$11:$L$2510=$L1992, $M$11:$M$2510)))</f>
        <v/>
      </c>
      <c r="S1992" s="18" t="str">
        <f t="array" ref="S1992">IF(OR($L1992="", $M1992=""), "", AVERAGEIF($L$11:$L$2510, $L1992, $M$11:$M$2510))</f>
        <v/>
      </c>
      <c r="T1992" s="21" t="str">
        <f t="array" ref="T1992">IF(OR($L1992="", $M1992=""), "", MAX(IF($L$11:$L$2510=$L1992, $M$11:$M$2510)))</f>
        <v/>
      </c>
      <c r="U1992" s="97"/>
      <c r="W1992" s="26" t="str">
        <f t="shared" si="333"/>
        <v/>
      </c>
      <c r="X1992" s="26" t="str">
        <f t="shared" si="334"/>
        <v/>
      </c>
      <c r="Z1992" s="48" t="str">
        <f>IFERROR(INDEX('Standard Runs'!$E$11:$E$65, MATCH($L1992, 'Standard Runs'!$D$11:$D$65, 0)), "")</f>
        <v/>
      </c>
      <c r="AB1992" s="26" t="str">
        <f t="shared" si="335"/>
        <v/>
      </c>
      <c r="AC1992" s="26" t="str">
        <f t="shared" si="336"/>
        <v/>
      </c>
      <c r="AE1992" s="26" t="str">
        <f t="shared" si="337"/>
        <v/>
      </c>
      <c r="AG1992" s="26" t="str">
        <f>IF($D1992="", "", COUNTIF($D$11:$D$2510, "&gt;"&amp;$D1992)+1+COUNTIF($D$11:$D1992, $D1992)-1)</f>
        <v/>
      </c>
      <c r="AH1992" s="92" t="str">
        <f t="shared" si="338"/>
        <v/>
      </c>
      <c r="AJ1992" s="26" t="str">
        <f t="shared" si="339"/>
        <v/>
      </c>
      <c r="AK1992" s="26" t="str">
        <f t="shared" si="340"/>
        <v/>
      </c>
    </row>
    <row r="1993" spans="1:37" x14ac:dyDescent="0.25">
      <c r="A1993" s="97"/>
      <c r="B1993" s="26" t="str">
        <f t="shared" si="330"/>
        <v/>
      </c>
      <c r="C1993" s="97"/>
      <c r="D1993" s="123"/>
      <c r="E1993" s="124"/>
      <c r="F1993" s="125"/>
      <c r="G1993" s="97"/>
      <c r="H1993" s="24" t="str">
        <f>IF($E1993="", "", IFERROR(ROUND($E1993*INDEX('Intro &amp; Setup'!$BY$8:$BY$9, MATCH($E$8, 'Intro &amp; Setup'!$BX$8:$BX$9, 0)), 2), ""))</f>
        <v/>
      </c>
      <c r="I1993" s="18" t="str">
        <f>IF(OR($E1993="", $F1993=""), "", IF($E$8='Intro &amp; Setup'!$BX$9, $F1993/$E1993, IF($H$8='Intro &amp; Setup'!$BX$9, $F1993/$H1993, "")))</f>
        <v/>
      </c>
      <c r="J1993" s="21" t="str">
        <f>IF(OR($E1993="", $F1993=""), "", IF($E$8='Intro &amp; Setup'!$BX$8, $F1993/$E1993, IF($H$8='Intro &amp; Setup'!$BX$8, $F1993/$H1993, "")))</f>
        <v/>
      </c>
      <c r="K1993" s="97"/>
      <c r="L1993" s="42" t="str">
        <f t="array" ref="L1993">IF($W1993="", "", IFERROR(INDEX('Standard Runs'!$D$11:$D$65, MATCH(1, ('Standard Runs'!$F$11:$F$65&lt;=E1993)*('Standard Runs'!$G$11:$G$65&gt;=E1993), 0)), ""))</f>
        <v/>
      </c>
      <c r="M1993" s="45" t="str">
        <f t="shared" si="331"/>
        <v/>
      </c>
      <c r="N1993" s="97"/>
      <c r="O1993" s="52" t="str">
        <f t="shared" si="332"/>
        <v/>
      </c>
      <c r="P1993" s="53" t="str">
        <f>IF(OR($L1993="", $M1993=""), "", COUNTIFS($L$11:$L$2510, $L1993, $M$11:$M$2510, "&lt;"&amp;$M1993)+1+COUNTIFS($L$11:$L1993, $L1993, $M$11:$M1993, $M1993)-1)</f>
        <v/>
      </c>
      <c r="Q1993" s="97"/>
      <c r="R1993" s="57" t="str">
        <f t="array" ref="R1993">IF(OR($L1993="", $M1993=""), "", MIN(IF($L$11:$L$2510=$L1993, $M$11:$M$2510)))</f>
        <v/>
      </c>
      <c r="S1993" s="18" t="str">
        <f t="array" ref="S1993">IF(OR($L1993="", $M1993=""), "", AVERAGEIF($L$11:$L$2510, $L1993, $M$11:$M$2510))</f>
        <v/>
      </c>
      <c r="T1993" s="21" t="str">
        <f t="array" ref="T1993">IF(OR($L1993="", $M1993=""), "", MAX(IF($L$11:$L$2510=$L1993, $M$11:$M$2510)))</f>
        <v/>
      </c>
      <c r="U1993" s="97"/>
      <c r="W1993" s="26" t="str">
        <f t="shared" si="333"/>
        <v/>
      </c>
      <c r="X1993" s="26" t="str">
        <f t="shared" si="334"/>
        <v/>
      </c>
      <c r="Z1993" s="48" t="str">
        <f>IFERROR(INDEX('Standard Runs'!$E$11:$E$65, MATCH($L1993, 'Standard Runs'!$D$11:$D$65, 0)), "")</f>
        <v/>
      </c>
      <c r="AB1993" s="26" t="str">
        <f t="shared" si="335"/>
        <v/>
      </c>
      <c r="AC1993" s="26" t="str">
        <f t="shared" si="336"/>
        <v/>
      </c>
      <c r="AE1993" s="26" t="str">
        <f t="shared" si="337"/>
        <v/>
      </c>
      <c r="AG1993" s="26" t="str">
        <f>IF($D1993="", "", COUNTIF($D$11:$D$2510, "&gt;"&amp;$D1993)+1+COUNTIF($D$11:$D1993, $D1993)-1)</f>
        <v/>
      </c>
      <c r="AH1993" s="92" t="str">
        <f t="shared" si="338"/>
        <v/>
      </c>
      <c r="AJ1993" s="26" t="str">
        <f t="shared" si="339"/>
        <v/>
      </c>
      <c r="AK1993" s="26" t="str">
        <f t="shared" si="340"/>
        <v/>
      </c>
    </row>
    <row r="1994" spans="1:37" x14ac:dyDescent="0.25">
      <c r="A1994" s="97"/>
      <c r="B1994" s="26" t="str">
        <f t="shared" si="330"/>
        <v/>
      </c>
      <c r="C1994" s="97"/>
      <c r="D1994" s="123"/>
      <c r="E1994" s="124"/>
      <c r="F1994" s="125"/>
      <c r="G1994" s="97"/>
      <c r="H1994" s="24" t="str">
        <f>IF($E1994="", "", IFERROR(ROUND($E1994*INDEX('Intro &amp; Setup'!$BY$8:$BY$9, MATCH($E$8, 'Intro &amp; Setup'!$BX$8:$BX$9, 0)), 2), ""))</f>
        <v/>
      </c>
      <c r="I1994" s="18" t="str">
        <f>IF(OR($E1994="", $F1994=""), "", IF($E$8='Intro &amp; Setup'!$BX$9, $F1994/$E1994, IF($H$8='Intro &amp; Setup'!$BX$9, $F1994/$H1994, "")))</f>
        <v/>
      </c>
      <c r="J1994" s="21" t="str">
        <f>IF(OR($E1994="", $F1994=""), "", IF($E$8='Intro &amp; Setup'!$BX$8, $F1994/$E1994, IF($H$8='Intro &amp; Setup'!$BX$8, $F1994/$H1994, "")))</f>
        <v/>
      </c>
      <c r="K1994" s="97"/>
      <c r="L1994" s="42" t="str">
        <f t="array" ref="L1994">IF($W1994="", "", IFERROR(INDEX('Standard Runs'!$D$11:$D$65, MATCH(1, ('Standard Runs'!$F$11:$F$65&lt;=E1994)*('Standard Runs'!$G$11:$G$65&gt;=E1994), 0)), ""))</f>
        <v/>
      </c>
      <c r="M1994" s="45" t="str">
        <f t="shared" si="331"/>
        <v/>
      </c>
      <c r="N1994" s="97"/>
      <c r="O1994" s="52" t="str">
        <f t="shared" si="332"/>
        <v/>
      </c>
      <c r="P1994" s="53" t="str">
        <f>IF(OR($L1994="", $M1994=""), "", COUNTIFS($L$11:$L$2510, $L1994, $M$11:$M$2510, "&lt;"&amp;$M1994)+1+COUNTIFS($L$11:$L1994, $L1994, $M$11:$M1994, $M1994)-1)</f>
        <v/>
      </c>
      <c r="Q1994" s="97"/>
      <c r="R1994" s="57" t="str">
        <f t="array" ref="R1994">IF(OR($L1994="", $M1994=""), "", MIN(IF($L$11:$L$2510=$L1994, $M$11:$M$2510)))</f>
        <v/>
      </c>
      <c r="S1994" s="18" t="str">
        <f t="array" ref="S1994">IF(OR($L1994="", $M1994=""), "", AVERAGEIF($L$11:$L$2510, $L1994, $M$11:$M$2510))</f>
        <v/>
      </c>
      <c r="T1994" s="21" t="str">
        <f t="array" ref="T1994">IF(OR($L1994="", $M1994=""), "", MAX(IF($L$11:$L$2510=$L1994, $M$11:$M$2510)))</f>
        <v/>
      </c>
      <c r="U1994" s="97"/>
      <c r="W1994" s="26" t="str">
        <f t="shared" si="333"/>
        <v/>
      </c>
      <c r="X1994" s="26" t="str">
        <f t="shared" si="334"/>
        <v/>
      </c>
      <c r="Z1994" s="48" t="str">
        <f>IFERROR(INDEX('Standard Runs'!$E$11:$E$65, MATCH($L1994, 'Standard Runs'!$D$11:$D$65, 0)), "")</f>
        <v/>
      </c>
      <c r="AB1994" s="26" t="str">
        <f t="shared" si="335"/>
        <v/>
      </c>
      <c r="AC1994" s="26" t="str">
        <f t="shared" si="336"/>
        <v/>
      </c>
      <c r="AE1994" s="26" t="str">
        <f t="shared" si="337"/>
        <v/>
      </c>
      <c r="AG1994" s="26" t="str">
        <f>IF($D1994="", "", COUNTIF($D$11:$D$2510, "&gt;"&amp;$D1994)+1+COUNTIF($D$11:$D1994, $D1994)-1)</f>
        <v/>
      </c>
      <c r="AH1994" s="92" t="str">
        <f t="shared" si="338"/>
        <v/>
      </c>
      <c r="AJ1994" s="26" t="str">
        <f t="shared" si="339"/>
        <v/>
      </c>
      <c r="AK1994" s="26" t="str">
        <f t="shared" si="340"/>
        <v/>
      </c>
    </row>
    <row r="1995" spans="1:37" x14ac:dyDescent="0.25">
      <c r="A1995" s="97"/>
      <c r="B1995" s="26" t="str">
        <f t="shared" si="330"/>
        <v/>
      </c>
      <c r="C1995" s="97"/>
      <c r="D1995" s="123"/>
      <c r="E1995" s="124"/>
      <c r="F1995" s="125"/>
      <c r="G1995" s="97"/>
      <c r="H1995" s="24" t="str">
        <f>IF($E1995="", "", IFERROR(ROUND($E1995*INDEX('Intro &amp; Setup'!$BY$8:$BY$9, MATCH($E$8, 'Intro &amp; Setup'!$BX$8:$BX$9, 0)), 2), ""))</f>
        <v/>
      </c>
      <c r="I1995" s="18" t="str">
        <f>IF(OR($E1995="", $F1995=""), "", IF($E$8='Intro &amp; Setup'!$BX$9, $F1995/$E1995, IF($H$8='Intro &amp; Setup'!$BX$9, $F1995/$H1995, "")))</f>
        <v/>
      </c>
      <c r="J1995" s="21" t="str">
        <f>IF(OR($E1995="", $F1995=""), "", IF($E$8='Intro &amp; Setup'!$BX$8, $F1995/$E1995, IF($H$8='Intro &amp; Setup'!$BX$8, $F1995/$H1995, "")))</f>
        <v/>
      </c>
      <c r="K1995" s="97"/>
      <c r="L1995" s="42" t="str">
        <f t="array" ref="L1995">IF($W1995="", "", IFERROR(INDEX('Standard Runs'!$D$11:$D$65, MATCH(1, ('Standard Runs'!$F$11:$F$65&lt;=E1995)*('Standard Runs'!$G$11:$G$65&gt;=E1995), 0)), ""))</f>
        <v/>
      </c>
      <c r="M1995" s="45" t="str">
        <f t="shared" si="331"/>
        <v/>
      </c>
      <c r="N1995" s="97"/>
      <c r="O1995" s="52" t="str">
        <f t="shared" si="332"/>
        <v/>
      </c>
      <c r="P1995" s="53" t="str">
        <f>IF(OR($L1995="", $M1995=""), "", COUNTIFS($L$11:$L$2510, $L1995, $M$11:$M$2510, "&lt;"&amp;$M1995)+1+COUNTIFS($L$11:$L1995, $L1995, $M$11:$M1995, $M1995)-1)</f>
        <v/>
      </c>
      <c r="Q1995" s="97"/>
      <c r="R1995" s="57" t="str">
        <f t="array" ref="R1995">IF(OR($L1995="", $M1995=""), "", MIN(IF($L$11:$L$2510=$L1995, $M$11:$M$2510)))</f>
        <v/>
      </c>
      <c r="S1995" s="18" t="str">
        <f t="array" ref="S1995">IF(OR($L1995="", $M1995=""), "", AVERAGEIF($L$11:$L$2510, $L1995, $M$11:$M$2510))</f>
        <v/>
      </c>
      <c r="T1995" s="21" t="str">
        <f t="array" ref="T1995">IF(OR($L1995="", $M1995=""), "", MAX(IF($L$11:$L$2510=$L1995, $M$11:$M$2510)))</f>
        <v/>
      </c>
      <c r="U1995" s="97"/>
      <c r="W1995" s="26" t="str">
        <f t="shared" si="333"/>
        <v/>
      </c>
      <c r="X1995" s="26" t="str">
        <f t="shared" si="334"/>
        <v/>
      </c>
      <c r="Z1995" s="48" t="str">
        <f>IFERROR(INDEX('Standard Runs'!$E$11:$E$65, MATCH($L1995, 'Standard Runs'!$D$11:$D$65, 0)), "")</f>
        <v/>
      </c>
      <c r="AB1995" s="26" t="str">
        <f t="shared" si="335"/>
        <v/>
      </c>
      <c r="AC1995" s="26" t="str">
        <f t="shared" si="336"/>
        <v/>
      </c>
      <c r="AE1995" s="26" t="str">
        <f t="shared" si="337"/>
        <v/>
      </c>
      <c r="AG1995" s="26" t="str">
        <f>IF($D1995="", "", COUNTIF($D$11:$D$2510, "&gt;"&amp;$D1995)+1+COUNTIF($D$11:$D1995, $D1995)-1)</f>
        <v/>
      </c>
      <c r="AH1995" s="92" t="str">
        <f t="shared" si="338"/>
        <v/>
      </c>
      <c r="AJ1995" s="26" t="str">
        <f t="shared" si="339"/>
        <v/>
      </c>
      <c r="AK1995" s="26" t="str">
        <f t="shared" si="340"/>
        <v/>
      </c>
    </row>
    <row r="1996" spans="1:37" x14ac:dyDescent="0.25">
      <c r="A1996" s="97"/>
      <c r="B1996" s="26" t="str">
        <f t="shared" ref="B1996:B2059" si="341">IF($P1996="", "", IFERROR(INDEX($X$3:$X$5, MATCH($P1996, $Y$3:$Y$5, 0)), ""))</f>
        <v/>
      </c>
      <c r="C1996" s="97"/>
      <c r="D1996" s="123"/>
      <c r="E1996" s="124"/>
      <c r="F1996" s="125"/>
      <c r="G1996" s="97"/>
      <c r="H1996" s="24" t="str">
        <f>IF($E1996="", "", IFERROR(ROUND($E1996*INDEX('Intro &amp; Setup'!$BY$8:$BY$9, MATCH($E$8, 'Intro &amp; Setup'!$BX$8:$BX$9, 0)), 2), ""))</f>
        <v/>
      </c>
      <c r="I1996" s="18" t="str">
        <f>IF(OR($E1996="", $F1996=""), "", IF($E$8='Intro &amp; Setup'!$BX$9, $F1996/$E1996, IF($H$8='Intro &amp; Setup'!$BX$9, $F1996/$H1996, "")))</f>
        <v/>
      </c>
      <c r="J1996" s="21" t="str">
        <f>IF(OR($E1996="", $F1996=""), "", IF($E$8='Intro &amp; Setup'!$BX$8, $F1996/$E1996, IF($H$8='Intro &amp; Setup'!$BX$8, $F1996/$H1996, "")))</f>
        <v/>
      </c>
      <c r="K1996" s="97"/>
      <c r="L1996" s="42" t="str">
        <f t="array" ref="L1996">IF($W1996="", "", IFERROR(INDEX('Standard Runs'!$D$11:$D$65, MATCH(1, ('Standard Runs'!$F$11:$F$65&lt;=E1996)*('Standard Runs'!$G$11:$G$65&gt;=E1996), 0)), ""))</f>
        <v/>
      </c>
      <c r="M1996" s="45" t="str">
        <f t="shared" ref="M1996:M2059" si="342">IFERROR($F1996/$E1996*$Z1996, "")</f>
        <v/>
      </c>
      <c r="N1996" s="97"/>
      <c r="O1996" s="52" t="str">
        <f t="shared" ref="O1996:O2059" si="343">IF($L1996="", "", COUNTIF($L$11:$L$2510, $L1996))</f>
        <v/>
      </c>
      <c r="P1996" s="53" t="str">
        <f>IF(OR($L1996="", $M1996=""), "", COUNTIFS($L$11:$L$2510, $L1996, $M$11:$M$2510, "&lt;"&amp;$M1996)+1+COUNTIFS($L$11:$L1996, $L1996, $M$11:$M1996, $M1996)-1)</f>
        <v/>
      </c>
      <c r="Q1996" s="97"/>
      <c r="R1996" s="57" t="str">
        <f t="array" ref="R1996">IF(OR($L1996="", $M1996=""), "", MIN(IF($L$11:$L$2510=$L1996, $M$11:$M$2510)))</f>
        <v/>
      </c>
      <c r="S1996" s="18" t="str">
        <f t="array" ref="S1996">IF(OR($L1996="", $M1996=""), "", AVERAGEIF($L$11:$L$2510, $L1996, $M$11:$M$2510))</f>
        <v/>
      </c>
      <c r="T1996" s="21" t="str">
        <f t="array" ref="T1996">IF(OR($L1996="", $M1996=""), "", MAX(IF($L$11:$L$2510=$L1996, $M$11:$M$2510)))</f>
        <v/>
      </c>
      <c r="U1996" s="97"/>
      <c r="W1996" s="26" t="str">
        <f t="shared" ref="W1996:W2059" si="344">IF(AND($D1996="", $E1996="", $F1996=""), "", "X")</f>
        <v/>
      </c>
      <c r="X1996" s="26" t="str">
        <f t="shared" ref="X1996:X2059" si="345">IF($W1996="", "", IF($L1996="", "X", ""))</f>
        <v/>
      </c>
      <c r="Z1996" s="48" t="str">
        <f>IFERROR(INDEX('Standard Runs'!$E$11:$E$65, MATCH($L1996, 'Standard Runs'!$D$11:$D$65, 0)), "")</f>
        <v/>
      </c>
      <c r="AB1996" s="26" t="str">
        <f t="shared" ref="AB1996:AB2059" si="346">IF($B1996="", "", _xlfn.CONCAT($L1996, " - ", $P1996))</f>
        <v/>
      </c>
      <c r="AC1996" s="26" t="str">
        <f t="shared" ref="AC1996:AC2059" si="347">IF(COUNTIF($D1996:$F1996, "")=0, "X", "")</f>
        <v/>
      </c>
      <c r="AE1996" s="26" t="str">
        <f t="shared" ref="AE1996:AE2059" si="348">IF($P1996="", "", IF($P1996=1, _xlfn.CONCAT($L1996, " - ", $AE$7), IF($P1996=$O1996, _xlfn.CONCAT($L1996, " - ", $AE$8), "")))</f>
        <v/>
      </c>
      <c r="AG1996" s="26" t="str">
        <f>IF($D1996="", "", COUNTIF($D$11:$D$2510, "&gt;"&amp;$D1996)+1+COUNTIF($D$11:$D1996, $D1996)-1)</f>
        <v/>
      </c>
      <c r="AH1996" s="92" t="str">
        <f t="shared" ref="AH1996:AH2059" si="349">IF(OR($M1996="", $Z1996=""), "", $M1996/$Z1996)</f>
        <v/>
      </c>
      <c r="AJ1996" s="26" t="str">
        <f t="shared" ref="AJ1996:AJ2059" si="350">IF(OR($AJ$8="", $AG1996=""), "", IF($AJ$8=$L1996, $AG1996, ""))</f>
        <v/>
      </c>
      <c r="AK1996" s="26" t="str">
        <f t="shared" ref="AK1996:AK2059" si="351">IF($AJ1996="", "", COUNTIF($AJ$11:$AJ$2510, "&lt;"&amp;$AJ1996)+1)</f>
        <v/>
      </c>
    </row>
    <row r="1997" spans="1:37" x14ac:dyDescent="0.25">
      <c r="A1997" s="97"/>
      <c r="B1997" s="26" t="str">
        <f t="shared" si="341"/>
        <v/>
      </c>
      <c r="C1997" s="97"/>
      <c r="D1997" s="123"/>
      <c r="E1997" s="124"/>
      <c r="F1997" s="125"/>
      <c r="G1997" s="97"/>
      <c r="H1997" s="24" t="str">
        <f>IF($E1997="", "", IFERROR(ROUND($E1997*INDEX('Intro &amp; Setup'!$BY$8:$BY$9, MATCH($E$8, 'Intro &amp; Setup'!$BX$8:$BX$9, 0)), 2), ""))</f>
        <v/>
      </c>
      <c r="I1997" s="18" t="str">
        <f>IF(OR($E1997="", $F1997=""), "", IF($E$8='Intro &amp; Setup'!$BX$9, $F1997/$E1997, IF($H$8='Intro &amp; Setup'!$BX$9, $F1997/$H1997, "")))</f>
        <v/>
      </c>
      <c r="J1997" s="21" t="str">
        <f>IF(OR($E1997="", $F1997=""), "", IF($E$8='Intro &amp; Setup'!$BX$8, $F1997/$E1997, IF($H$8='Intro &amp; Setup'!$BX$8, $F1997/$H1997, "")))</f>
        <v/>
      </c>
      <c r="K1997" s="97"/>
      <c r="L1997" s="42" t="str">
        <f t="array" ref="L1997">IF($W1997="", "", IFERROR(INDEX('Standard Runs'!$D$11:$D$65, MATCH(1, ('Standard Runs'!$F$11:$F$65&lt;=E1997)*('Standard Runs'!$G$11:$G$65&gt;=E1997), 0)), ""))</f>
        <v/>
      </c>
      <c r="M1997" s="45" t="str">
        <f t="shared" si="342"/>
        <v/>
      </c>
      <c r="N1997" s="97"/>
      <c r="O1997" s="52" t="str">
        <f t="shared" si="343"/>
        <v/>
      </c>
      <c r="P1997" s="53" t="str">
        <f>IF(OR($L1997="", $M1997=""), "", COUNTIFS($L$11:$L$2510, $L1997, $M$11:$M$2510, "&lt;"&amp;$M1997)+1+COUNTIFS($L$11:$L1997, $L1997, $M$11:$M1997, $M1997)-1)</f>
        <v/>
      </c>
      <c r="Q1997" s="97"/>
      <c r="R1997" s="57" t="str">
        <f t="array" ref="R1997">IF(OR($L1997="", $M1997=""), "", MIN(IF($L$11:$L$2510=$L1997, $M$11:$M$2510)))</f>
        <v/>
      </c>
      <c r="S1997" s="18" t="str">
        <f t="array" ref="S1997">IF(OR($L1997="", $M1997=""), "", AVERAGEIF($L$11:$L$2510, $L1997, $M$11:$M$2510))</f>
        <v/>
      </c>
      <c r="T1997" s="21" t="str">
        <f t="array" ref="T1997">IF(OR($L1997="", $M1997=""), "", MAX(IF($L$11:$L$2510=$L1997, $M$11:$M$2510)))</f>
        <v/>
      </c>
      <c r="U1997" s="97"/>
      <c r="W1997" s="26" t="str">
        <f t="shared" si="344"/>
        <v/>
      </c>
      <c r="X1997" s="26" t="str">
        <f t="shared" si="345"/>
        <v/>
      </c>
      <c r="Z1997" s="48" t="str">
        <f>IFERROR(INDEX('Standard Runs'!$E$11:$E$65, MATCH($L1997, 'Standard Runs'!$D$11:$D$65, 0)), "")</f>
        <v/>
      </c>
      <c r="AB1997" s="26" t="str">
        <f t="shared" si="346"/>
        <v/>
      </c>
      <c r="AC1997" s="26" t="str">
        <f t="shared" si="347"/>
        <v/>
      </c>
      <c r="AE1997" s="26" t="str">
        <f t="shared" si="348"/>
        <v/>
      </c>
      <c r="AG1997" s="26" t="str">
        <f>IF($D1997="", "", COUNTIF($D$11:$D$2510, "&gt;"&amp;$D1997)+1+COUNTIF($D$11:$D1997, $D1997)-1)</f>
        <v/>
      </c>
      <c r="AH1997" s="92" t="str">
        <f t="shared" si="349"/>
        <v/>
      </c>
      <c r="AJ1997" s="26" t="str">
        <f t="shared" si="350"/>
        <v/>
      </c>
      <c r="AK1997" s="26" t="str">
        <f t="shared" si="351"/>
        <v/>
      </c>
    </row>
    <row r="1998" spans="1:37" x14ac:dyDescent="0.25">
      <c r="A1998" s="97"/>
      <c r="B1998" s="26" t="str">
        <f t="shared" si="341"/>
        <v/>
      </c>
      <c r="C1998" s="97"/>
      <c r="D1998" s="123"/>
      <c r="E1998" s="124"/>
      <c r="F1998" s="125"/>
      <c r="G1998" s="97"/>
      <c r="H1998" s="24" t="str">
        <f>IF($E1998="", "", IFERROR(ROUND($E1998*INDEX('Intro &amp; Setup'!$BY$8:$BY$9, MATCH($E$8, 'Intro &amp; Setup'!$BX$8:$BX$9, 0)), 2), ""))</f>
        <v/>
      </c>
      <c r="I1998" s="18" t="str">
        <f>IF(OR($E1998="", $F1998=""), "", IF($E$8='Intro &amp; Setup'!$BX$9, $F1998/$E1998, IF($H$8='Intro &amp; Setup'!$BX$9, $F1998/$H1998, "")))</f>
        <v/>
      </c>
      <c r="J1998" s="21" t="str">
        <f>IF(OR($E1998="", $F1998=""), "", IF($E$8='Intro &amp; Setup'!$BX$8, $F1998/$E1998, IF($H$8='Intro &amp; Setup'!$BX$8, $F1998/$H1998, "")))</f>
        <v/>
      </c>
      <c r="K1998" s="97"/>
      <c r="L1998" s="42" t="str">
        <f t="array" ref="L1998">IF($W1998="", "", IFERROR(INDEX('Standard Runs'!$D$11:$D$65, MATCH(1, ('Standard Runs'!$F$11:$F$65&lt;=E1998)*('Standard Runs'!$G$11:$G$65&gt;=E1998), 0)), ""))</f>
        <v/>
      </c>
      <c r="M1998" s="45" t="str">
        <f t="shared" si="342"/>
        <v/>
      </c>
      <c r="N1998" s="97"/>
      <c r="O1998" s="52" t="str">
        <f t="shared" si="343"/>
        <v/>
      </c>
      <c r="P1998" s="53" t="str">
        <f>IF(OR($L1998="", $M1998=""), "", COUNTIFS($L$11:$L$2510, $L1998, $M$11:$M$2510, "&lt;"&amp;$M1998)+1+COUNTIFS($L$11:$L1998, $L1998, $M$11:$M1998, $M1998)-1)</f>
        <v/>
      </c>
      <c r="Q1998" s="97"/>
      <c r="R1998" s="57" t="str">
        <f t="array" ref="R1998">IF(OR($L1998="", $M1998=""), "", MIN(IF($L$11:$L$2510=$L1998, $M$11:$M$2510)))</f>
        <v/>
      </c>
      <c r="S1998" s="18" t="str">
        <f t="array" ref="S1998">IF(OR($L1998="", $M1998=""), "", AVERAGEIF($L$11:$L$2510, $L1998, $M$11:$M$2510))</f>
        <v/>
      </c>
      <c r="T1998" s="21" t="str">
        <f t="array" ref="T1998">IF(OR($L1998="", $M1998=""), "", MAX(IF($L$11:$L$2510=$L1998, $M$11:$M$2510)))</f>
        <v/>
      </c>
      <c r="U1998" s="97"/>
      <c r="W1998" s="26" t="str">
        <f t="shared" si="344"/>
        <v/>
      </c>
      <c r="X1998" s="26" t="str">
        <f t="shared" si="345"/>
        <v/>
      </c>
      <c r="Z1998" s="48" t="str">
        <f>IFERROR(INDEX('Standard Runs'!$E$11:$E$65, MATCH($L1998, 'Standard Runs'!$D$11:$D$65, 0)), "")</f>
        <v/>
      </c>
      <c r="AB1998" s="26" t="str">
        <f t="shared" si="346"/>
        <v/>
      </c>
      <c r="AC1998" s="26" t="str">
        <f t="shared" si="347"/>
        <v/>
      </c>
      <c r="AE1998" s="26" t="str">
        <f t="shared" si="348"/>
        <v/>
      </c>
      <c r="AG1998" s="26" t="str">
        <f>IF($D1998="", "", COUNTIF($D$11:$D$2510, "&gt;"&amp;$D1998)+1+COUNTIF($D$11:$D1998, $D1998)-1)</f>
        <v/>
      </c>
      <c r="AH1998" s="92" t="str">
        <f t="shared" si="349"/>
        <v/>
      </c>
      <c r="AJ1998" s="26" t="str">
        <f t="shared" si="350"/>
        <v/>
      </c>
      <c r="AK1998" s="26" t="str">
        <f t="shared" si="351"/>
        <v/>
      </c>
    </row>
    <row r="1999" spans="1:37" x14ac:dyDescent="0.25">
      <c r="A1999" s="97"/>
      <c r="B1999" s="26" t="str">
        <f t="shared" si="341"/>
        <v/>
      </c>
      <c r="C1999" s="97"/>
      <c r="D1999" s="123"/>
      <c r="E1999" s="124"/>
      <c r="F1999" s="125"/>
      <c r="G1999" s="97"/>
      <c r="H1999" s="24" t="str">
        <f>IF($E1999="", "", IFERROR(ROUND($E1999*INDEX('Intro &amp; Setup'!$BY$8:$BY$9, MATCH($E$8, 'Intro &amp; Setup'!$BX$8:$BX$9, 0)), 2), ""))</f>
        <v/>
      </c>
      <c r="I1999" s="18" t="str">
        <f>IF(OR($E1999="", $F1999=""), "", IF($E$8='Intro &amp; Setup'!$BX$9, $F1999/$E1999, IF($H$8='Intro &amp; Setup'!$BX$9, $F1999/$H1999, "")))</f>
        <v/>
      </c>
      <c r="J1999" s="21" t="str">
        <f>IF(OR($E1999="", $F1999=""), "", IF($E$8='Intro &amp; Setup'!$BX$8, $F1999/$E1999, IF($H$8='Intro &amp; Setup'!$BX$8, $F1999/$H1999, "")))</f>
        <v/>
      </c>
      <c r="K1999" s="97"/>
      <c r="L1999" s="42" t="str">
        <f t="array" ref="L1999">IF($W1999="", "", IFERROR(INDEX('Standard Runs'!$D$11:$D$65, MATCH(1, ('Standard Runs'!$F$11:$F$65&lt;=E1999)*('Standard Runs'!$G$11:$G$65&gt;=E1999), 0)), ""))</f>
        <v/>
      </c>
      <c r="M1999" s="45" t="str">
        <f t="shared" si="342"/>
        <v/>
      </c>
      <c r="N1999" s="97"/>
      <c r="O1999" s="52" t="str">
        <f t="shared" si="343"/>
        <v/>
      </c>
      <c r="P1999" s="53" t="str">
        <f>IF(OR($L1999="", $M1999=""), "", COUNTIFS($L$11:$L$2510, $L1999, $M$11:$M$2510, "&lt;"&amp;$M1999)+1+COUNTIFS($L$11:$L1999, $L1999, $M$11:$M1999, $M1999)-1)</f>
        <v/>
      </c>
      <c r="Q1999" s="97"/>
      <c r="R1999" s="57" t="str">
        <f t="array" ref="R1999">IF(OR($L1999="", $M1999=""), "", MIN(IF($L$11:$L$2510=$L1999, $M$11:$M$2510)))</f>
        <v/>
      </c>
      <c r="S1999" s="18" t="str">
        <f t="array" ref="S1999">IF(OR($L1999="", $M1999=""), "", AVERAGEIF($L$11:$L$2510, $L1999, $M$11:$M$2510))</f>
        <v/>
      </c>
      <c r="T1999" s="21" t="str">
        <f t="array" ref="T1999">IF(OR($L1999="", $M1999=""), "", MAX(IF($L$11:$L$2510=$L1999, $M$11:$M$2510)))</f>
        <v/>
      </c>
      <c r="U1999" s="97"/>
      <c r="W1999" s="26" t="str">
        <f t="shared" si="344"/>
        <v/>
      </c>
      <c r="X1999" s="26" t="str">
        <f t="shared" si="345"/>
        <v/>
      </c>
      <c r="Z1999" s="48" t="str">
        <f>IFERROR(INDEX('Standard Runs'!$E$11:$E$65, MATCH($L1999, 'Standard Runs'!$D$11:$D$65, 0)), "")</f>
        <v/>
      </c>
      <c r="AB1999" s="26" t="str">
        <f t="shared" si="346"/>
        <v/>
      </c>
      <c r="AC1999" s="26" t="str">
        <f t="shared" si="347"/>
        <v/>
      </c>
      <c r="AE1999" s="26" t="str">
        <f t="shared" si="348"/>
        <v/>
      </c>
      <c r="AG1999" s="26" t="str">
        <f>IF($D1999="", "", COUNTIF($D$11:$D$2510, "&gt;"&amp;$D1999)+1+COUNTIF($D$11:$D1999, $D1999)-1)</f>
        <v/>
      </c>
      <c r="AH1999" s="92" t="str">
        <f t="shared" si="349"/>
        <v/>
      </c>
      <c r="AJ1999" s="26" t="str">
        <f t="shared" si="350"/>
        <v/>
      </c>
      <c r="AK1999" s="26" t="str">
        <f t="shared" si="351"/>
        <v/>
      </c>
    </row>
    <row r="2000" spans="1:37" x14ac:dyDescent="0.25">
      <c r="A2000" s="97"/>
      <c r="B2000" s="26" t="str">
        <f t="shared" si="341"/>
        <v/>
      </c>
      <c r="C2000" s="97"/>
      <c r="D2000" s="123"/>
      <c r="E2000" s="124"/>
      <c r="F2000" s="125"/>
      <c r="G2000" s="97"/>
      <c r="H2000" s="24" t="str">
        <f>IF($E2000="", "", IFERROR(ROUND($E2000*INDEX('Intro &amp; Setup'!$BY$8:$BY$9, MATCH($E$8, 'Intro &amp; Setup'!$BX$8:$BX$9, 0)), 2), ""))</f>
        <v/>
      </c>
      <c r="I2000" s="18" t="str">
        <f>IF(OR($E2000="", $F2000=""), "", IF($E$8='Intro &amp; Setup'!$BX$9, $F2000/$E2000, IF($H$8='Intro &amp; Setup'!$BX$9, $F2000/$H2000, "")))</f>
        <v/>
      </c>
      <c r="J2000" s="21" t="str">
        <f>IF(OR($E2000="", $F2000=""), "", IF($E$8='Intro &amp; Setup'!$BX$8, $F2000/$E2000, IF($H$8='Intro &amp; Setup'!$BX$8, $F2000/$H2000, "")))</f>
        <v/>
      </c>
      <c r="K2000" s="97"/>
      <c r="L2000" s="42" t="str">
        <f t="array" ref="L2000">IF($W2000="", "", IFERROR(INDEX('Standard Runs'!$D$11:$D$65, MATCH(1, ('Standard Runs'!$F$11:$F$65&lt;=E2000)*('Standard Runs'!$G$11:$G$65&gt;=E2000), 0)), ""))</f>
        <v/>
      </c>
      <c r="M2000" s="45" t="str">
        <f t="shared" si="342"/>
        <v/>
      </c>
      <c r="N2000" s="97"/>
      <c r="O2000" s="52" t="str">
        <f t="shared" si="343"/>
        <v/>
      </c>
      <c r="P2000" s="53" t="str">
        <f>IF(OR($L2000="", $M2000=""), "", COUNTIFS($L$11:$L$2510, $L2000, $M$11:$M$2510, "&lt;"&amp;$M2000)+1+COUNTIFS($L$11:$L2000, $L2000, $M$11:$M2000, $M2000)-1)</f>
        <v/>
      </c>
      <c r="Q2000" s="97"/>
      <c r="R2000" s="57" t="str">
        <f t="array" ref="R2000">IF(OR($L2000="", $M2000=""), "", MIN(IF($L$11:$L$2510=$L2000, $M$11:$M$2510)))</f>
        <v/>
      </c>
      <c r="S2000" s="18" t="str">
        <f t="array" ref="S2000">IF(OR($L2000="", $M2000=""), "", AVERAGEIF($L$11:$L$2510, $L2000, $M$11:$M$2510))</f>
        <v/>
      </c>
      <c r="T2000" s="21" t="str">
        <f t="array" ref="T2000">IF(OR($L2000="", $M2000=""), "", MAX(IF($L$11:$L$2510=$L2000, $M$11:$M$2510)))</f>
        <v/>
      </c>
      <c r="U2000" s="97"/>
      <c r="W2000" s="26" t="str">
        <f t="shared" si="344"/>
        <v/>
      </c>
      <c r="X2000" s="26" t="str">
        <f t="shared" si="345"/>
        <v/>
      </c>
      <c r="Z2000" s="48" t="str">
        <f>IFERROR(INDEX('Standard Runs'!$E$11:$E$65, MATCH($L2000, 'Standard Runs'!$D$11:$D$65, 0)), "")</f>
        <v/>
      </c>
      <c r="AB2000" s="26" t="str">
        <f t="shared" si="346"/>
        <v/>
      </c>
      <c r="AC2000" s="26" t="str">
        <f t="shared" si="347"/>
        <v/>
      </c>
      <c r="AE2000" s="26" t="str">
        <f t="shared" si="348"/>
        <v/>
      </c>
      <c r="AG2000" s="26" t="str">
        <f>IF($D2000="", "", COUNTIF($D$11:$D$2510, "&gt;"&amp;$D2000)+1+COUNTIF($D$11:$D2000, $D2000)-1)</f>
        <v/>
      </c>
      <c r="AH2000" s="92" t="str">
        <f t="shared" si="349"/>
        <v/>
      </c>
      <c r="AJ2000" s="26" t="str">
        <f t="shared" si="350"/>
        <v/>
      </c>
      <c r="AK2000" s="26" t="str">
        <f t="shared" si="351"/>
        <v/>
      </c>
    </row>
    <row r="2001" spans="1:37" x14ac:dyDescent="0.25">
      <c r="A2001" s="97"/>
      <c r="B2001" s="26" t="str">
        <f t="shared" si="341"/>
        <v/>
      </c>
      <c r="C2001" s="97"/>
      <c r="D2001" s="123"/>
      <c r="E2001" s="124"/>
      <c r="F2001" s="125"/>
      <c r="G2001" s="97"/>
      <c r="H2001" s="24" t="str">
        <f>IF($E2001="", "", IFERROR(ROUND($E2001*INDEX('Intro &amp; Setup'!$BY$8:$BY$9, MATCH($E$8, 'Intro &amp; Setup'!$BX$8:$BX$9, 0)), 2), ""))</f>
        <v/>
      </c>
      <c r="I2001" s="18" t="str">
        <f>IF(OR($E2001="", $F2001=""), "", IF($E$8='Intro &amp; Setup'!$BX$9, $F2001/$E2001, IF($H$8='Intro &amp; Setup'!$BX$9, $F2001/$H2001, "")))</f>
        <v/>
      </c>
      <c r="J2001" s="21" t="str">
        <f>IF(OR($E2001="", $F2001=""), "", IF($E$8='Intro &amp; Setup'!$BX$8, $F2001/$E2001, IF($H$8='Intro &amp; Setup'!$BX$8, $F2001/$H2001, "")))</f>
        <v/>
      </c>
      <c r="K2001" s="97"/>
      <c r="L2001" s="42" t="str">
        <f t="array" ref="L2001">IF($W2001="", "", IFERROR(INDEX('Standard Runs'!$D$11:$D$65, MATCH(1, ('Standard Runs'!$F$11:$F$65&lt;=E2001)*('Standard Runs'!$G$11:$G$65&gt;=E2001), 0)), ""))</f>
        <v/>
      </c>
      <c r="M2001" s="45" t="str">
        <f t="shared" si="342"/>
        <v/>
      </c>
      <c r="N2001" s="97"/>
      <c r="O2001" s="52" t="str">
        <f t="shared" si="343"/>
        <v/>
      </c>
      <c r="P2001" s="53" t="str">
        <f>IF(OR($L2001="", $M2001=""), "", COUNTIFS($L$11:$L$2510, $L2001, $M$11:$M$2510, "&lt;"&amp;$M2001)+1+COUNTIFS($L$11:$L2001, $L2001, $M$11:$M2001, $M2001)-1)</f>
        <v/>
      </c>
      <c r="Q2001" s="97"/>
      <c r="R2001" s="57" t="str">
        <f t="array" ref="R2001">IF(OR($L2001="", $M2001=""), "", MIN(IF($L$11:$L$2510=$L2001, $M$11:$M$2510)))</f>
        <v/>
      </c>
      <c r="S2001" s="18" t="str">
        <f t="array" ref="S2001">IF(OR($L2001="", $M2001=""), "", AVERAGEIF($L$11:$L$2510, $L2001, $M$11:$M$2510))</f>
        <v/>
      </c>
      <c r="T2001" s="21" t="str">
        <f t="array" ref="T2001">IF(OR($L2001="", $M2001=""), "", MAX(IF($L$11:$L$2510=$L2001, $M$11:$M$2510)))</f>
        <v/>
      </c>
      <c r="U2001" s="97"/>
      <c r="W2001" s="26" t="str">
        <f t="shared" si="344"/>
        <v/>
      </c>
      <c r="X2001" s="26" t="str">
        <f t="shared" si="345"/>
        <v/>
      </c>
      <c r="Z2001" s="48" t="str">
        <f>IFERROR(INDEX('Standard Runs'!$E$11:$E$65, MATCH($L2001, 'Standard Runs'!$D$11:$D$65, 0)), "")</f>
        <v/>
      </c>
      <c r="AB2001" s="26" t="str">
        <f t="shared" si="346"/>
        <v/>
      </c>
      <c r="AC2001" s="26" t="str">
        <f t="shared" si="347"/>
        <v/>
      </c>
      <c r="AE2001" s="26" t="str">
        <f t="shared" si="348"/>
        <v/>
      </c>
      <c r="AG2001" s="26" t="str">
        <f>IF($D2001="", "", COUNTIF($D$11:$D$2510, "&gt;"&amp;$D2001)+1+COUNTIF($D$11:$D2001, $D2001)-1)</f>
        <v/>
      </c>
      <c r="AH2001" s="92" t="str">
        <f t="shared" si="349"/>
        <v/>
      </c>
      <c r="AJ2001" s="26" t="str">
        <f t="shared" si="350"/>
        <v/>
      </c>
      <c r="AK2001" s="26" t="str">
        <f t="shared" si="351"/>
        <v/>
      </c>
    </row>
    <row r="2002" spans="1:37" x14ac:dyDescent="0.25">
      <c r="A2002" s="97"/>
      <c r="B2002" s="26" t="str">
        <f t="shared" si="341"/>
        <v/>
      </c>
      <c r="C2002" s="97"/>
      <c r="D2002" s="123"/>
      <c r="E2002" s="124"/>
      <c r="F2002" s="125"/>
      <c r="G2002" s="97"/>
      <c r="H2002" s="24" t="str">
        <f>IF($E2002="", "", IFERROR(ROUND($E2002*INDEX('Intro &amp; Setup'!$BY$8:$BY$9, MATCH($E$8, 'Intro &amp; Setup'!$BX$8:$BX$9, 0)), 2), ""))</f>
        <v/>
      </c>
      <c r="I2002" s="18" t="str">
        <f>IF(OR($E2002="", $F2002=""), "", IF($E$8='Intro &amp; Setup'!$BX$9, $F2002/$E2002, IF($H$8='Intro &amp; Setup'!$BX$9, $F2002/$H2002, "")))</f>
        <v/>
      </c>
      <c r="J2002" s="21" t="str">
        <f>IF(OR($E2002="", $F2002=""), "", IF($E$8='Intro &amp; Setup'!$BX$8, $F2002/$E2002, IF($H$8='Intro &amp; Setup'!$BX$8, $F2002/$H2002, "")))</f>
        <v/>
      </c>
      <c r="K2002" s="97"/>
      <c r="L2002" s="42" t="str">
        <f t="array" ref="L2002">IF($W2002="", "", IFERROR(INDEX('Standard Runs'!$D$11:$D$65, MATCH(1, ('Standard Runs'!$F$11:$F$65&lt;=E2002)*('Standard Runs'!$G$11:$G$65&gt;=E2002), 0)), ""))</f>
        <v/>
      </c>
      <c r="M2002" s="45" t="str">
        <f t="shared" si="342"/>
        <v/>
      </c>
      <c r="N2002" s="97"/>
      <c r="O2002" s="52" t="str">
        <f t="shared" si="343"/>
        <v/>
      </c>
      <c r="P2002" s="53" t="str">
        <f>IF(OR($L2002="", $M2002=""), "", COUNTIFS($L$11:$L$2510, $L2002, $M$11:$M$2510, "&lt;"&amp;$M2002)+1+COUNTIFS($L$11:$L2002, $L2002, $M$11:$M2002, $M2002)-1)</f>
        <v/>
      </c>
      <c r="Q2002" s="97"/>
      <c r="R2002" s="57" t="str">
        <f t="array" ref="R2002">IF(OR($L2002="", $M2002=""), "", MIN(IF($L$11:$L$2510=$L2002, $M$11:$M$2510)))</f>
        <v/>
      </c>
      <c r="S2002" s="18" t="str">
        <f t="array" ref="S2002">IF(OR($L2002="", $M2002=""), "", AVERAGEIF($L$11:$L$2510, $L2002, $M$11:$M$2510))</f>
        <v/>
      </c>
      <c r="T2002" s="21" t="str">
        <f t="array" ref="T2002">IF(OR($L2002="", $M2002=""), "", MAX(IF($L$11:$L$2510=$L2002, $M$11:$M$2510)))</f>
        <v/>
      </c>
      <c r="U2002" s="97"/>
      <c r="W2002" s="26" t="str">
        <f t="shared" si="344"/>
        <v/>
      </c>
      <c r="X2002" s="26" t="str">
        <f t="shared" si="345"/>
        <v/>
      </c>
      <c r="Z2002" s="48" t="str">
        <f>IFERROR(INDEX('Standard Runs'!$E$11:$E$65, MATCH($L2002, 'Standard Runs'!$D$11:$D$65, 0)), "")</f>
        <v/>
      </c>
      <c r="AB2002" s="26" t="str">
        <f t="shared" si="346"/>
        <v/>
      </c>
      <c r="AC2002" s="26" t="str">
        <f t="shared" si="347"/>
        <v/>
      </c>
      <c r="AE2002" s="26" t="str">
        <f t="shared" si="348"/>
        <v/>
      </c>
      <c r="AG2002" s="26" t="str">
        <f>IF($D2002="", "", COUNTIF($D$11:$D$2510, "&gt;"&amp;$D2002)+1+COUNTIF($D$11:$D2002, $D2002)-1)</f>
        <v/>
      </c>
      <c r="AH2002" s="92" t="str">
        <f t="shared" si="349"/>
        <v/>
      </c>
      <c r="AJ2002" s="26" t="str">
        <f t="shared" si="350"/>
        <v/>
      </c>
      <c r="AK2002" s="26" t="str">
        <f t="shared" si="351"/>
        <v/>
      </c>
    </row>
    <row r="2003" spans="1:37" x14ac:dyDescent="0.25">
      <c r="A2003" s="97"/>
      <c r="B2003" s="26" t="str">
        <f t="shared" si="341"/>
        <v/>
      </c>
      <c r="C2003" s="97"/>
      <c r="D2003" s="123"/>
      <c r="E2003" s="124"/>
      <c r="F2003" s="125"/>
      <c r="G2003" s="97"/>
      <c r="H2003" s="24" t="str">
        <f>IF($E2003="", "", IFERROR(ROUND($E2003*INDEX('Intro &amp; Setup'!$BY$8:$BY$9, MATCH($E$8, 'Intro &amp; Setup'!$BX$8:$BX$9, 0)), 2), ""))</f>
        <v/>
      </c>
      <c r="I2003" s="18" t="str">
        <f>IF(OR($E2003="", $F2003=""), "", IF($E$8='Intro &amp; Setup'!$BX$9, $F2003/$E2003, IF($H$8='Intro &amp; Setup'!$BX$9, $F2003/$H2003, "")))</f>
        <v/>
      </c>
      <c r="J2003" s="21" t="str">
        <f>IF(OR($E2003="", $F2003=""), "", IF($E$8='Intro &amp; Setup'!$BX$8, $F2003/$E2003, IF($H$8='Intro &amp; Setup'!$BX$8, $F2003/$H2003, "")))</f>
        <v/>
      </c>
      <c r="K2003" s="97"/>
      <c r="L2003" s="42" t="str">
        <f t="array" ref="L2003">IF($W2003="", "", IFERROR(INDEX('Standard Runs'!$D$11:$D$65, MATCH(1, ('Standard Runs'!$F$11:$F$65&lt;=E2003)*('Standard Runs'!$G$11:$G$65&gt;=E2003), 0)), ""))</f>
        <v/>
      </c>
      <c r="M2003" s="45" t="str">
        <f t="shared" si="342"/>
        <v/>
      </c>
      <c r="N2003" s="97"/>
      <c r="O2003" s="52" t="str">
        <f t="shared" si="343"/>
        <v/>
      </c>
      <c r="P2003" s="53" t="str">
        <f>IF(OR($L2003="", $M2003=""), "", COUNTIFS($L$11:$L$2510, $L2003, $M$11:$M$2510, "&lt;"&amp;$M2003)+1+COUNTIFS($L$11:$L2003, $L2003, $M$11:$M2003, $M2003)-1)</f>
        <v/>
      </c>
      <c r="Q2003" s="97"/>
      <c r="R2003" s="57" t="str">
        <f t="array" ref="R2003">IF(OR($L2003="", $M2003=""), "", MIN(IF($L$11:$L$2510=$L2003, $M$11:$M$2510)))</f>
        <v/>
      </c>
      <c r="S2003" s="18" t="str">
        <f t="array" ref="S2003">IF(OR($L2003="", $M2003=""), "", AVERAGEIF($L$11:$L$2510, $L2003, $M$11:$M$2510))</f>
        <v/>
      </c>
      <c r="T2003" s="21" t="str">
        <f t="array" ref="T2003">IF(OR($L2003="", $M2003=""), "", MAX(IF($L$11:$L$2510=$L2003, $M$11:$M$2510)))</f>
        <v/>
      </c>
      <c r="U2003" s="97"/>
      <c r="W2003" s="26" t="str">
        <f t="shared" si="344"/>
        <v/>
      </c>
      <c r="X2003" s="26" t="str">
        <f t="shared" si="345"/>
        <v/>
      </c>
      <c r="Z2003" s="48" t="str">
        <f>IFERROR(INDEX('Standard Runs'!$E$11:$E$65, MATCH($L2003, 'Standard Runs'!$D$11:$D$65, 0)), "")</f>
        <v/>
      </c>
      <c r="AB2003" s="26" t="str">
        <f t="shared" si="346"/>
        <v/>
      </c>
      <c r="AC2003" s="26" t="str">
        <f t="shared" si="347"/>
        <v/>
      </c>
      <c r="AE2003" s="26" t="str">
        <f t="shared" si="348"/>
        <v/>
      </c>
      <c r="AG2003" s="26" t="str">
        <f>IF($D2003="", "", COUNTIF($D$11:$D$2510, "&gt;"&amp;$D2003)+1+COUNTIF($D$11:$D2003, $D2003)-1)</f>
        <v/>
      </c>
      <c r="AH2003" s="92" t="str">
        <f t="shared" si="349"/>
        <v/>
      </c>
      <c r="AJ2003" s="26" t="str">
        <f t="shared" si="350"/>
        <v/>
      </c>
      <c r="AK2003" s="26" t="str">
        <f t="shared" si="351"/>
        <v/>
      </c>
    </row>
    <row r="2004" spans="1:37" x14ac:dyDescent="0.25">
      <c r="A2004" s="97"/>
      <c r="B2004" s="26" t="str">
        <f t="shared" si="341"/>
        <v/>
      </c>
      <c r="C2004" s="97"/>
      <c r="D2004" s="123"/>
      <c r="E2004" s="124"/>
      <c r="F2004" s="125"/>
      <c r="G2004" s="97"/>
      <c r="H2004" s="24" t="str">
        <f>IF($E2004="", "", IFERROR(ROUND($E2004*INDEX('Intro &amp; Setup'!$BY$8:$BY$9, MATCH($E$8, 'Intro &amp; Setup'!$BX$8:$BX$9, 0)), 2), ""))</f>
        <v/>
      </c>
      <c r="I2004" s="18" t="str">
        <f>IF(OR($E2004="", $F2004=""), "", IF($E$8='Intro &amp; Setup'!$BX$9, $F2004/$E2004, IF($H$8='Intro &amp; Setup'!$BX$9, $F2004/$H2004, "")))</f>
        <v/>
      </c>
      <c r="J2004" s="21" t="str">
        <f>IF(OR($E2004="", $F2004=""), "", IF($E$8='Intro &amp; Setup'!$BX$8, $F2004/$E2004, IF($H$8='Intro &amp; Setup'!$BX$8, $F2004/$H2004, "")))</f>
        <v/>
      </c>
      <c r="K2004" s="97"/>
      <c r="L2004" s="42" t="str">
        <f t="array" ref="L2004">IF($W2004="", "", IFERROR(INDEX('Standard Runs'!$D$11:$D$65, MATCH(1, ('Standard Runs'!$F$11:$F$65&lt;=E2004)*('Standard Runs'!$G$11:$G$65&gt;=E2004), 0)), ""))</f>
        <v/>
      </c>
      <c r="M2004" s="45" t="str">
        <f t="shared" si="342"/>
        <v/>
      </c>
      <c r="N2004" s="97"/>
      <c r="O2004" s="52" t="str">
        <f t="shared" si="343"/>
        <v/>
      </c>
      <c r="P2004" s="53" t="str">
        <f>IF(OR($L2004="", $M2004=""), "", COUNTIFS($L$11:$L$2510, $L2004, $M$11:$M$2510, "&lt;"&amp;$M2004)+1+COUNTIFS($L$11:$L2004, $L2004, $M$11:$M2004, $M2004)-1)</f>
        <v/>
      </c>
      <c r="Q2004" s="97"/>
      <c r="R2004" s="57" t="str">
        <f t="array" ref="R2004">IF(OR($L2004="", $M2004=""), "", MIN(IF($L$11:$L$2510=$L2004, $M$11:$M$2510)))</f>
        <v/>
      </c>
      <c r="S2004" s="18" t="str">
        <f t="array" ref="S2004">IF(OR($L2004="", $M2004=""), "", AVERAGEIF($L$11:$L$2510, $L2004, $M$11:$M$2510))</f>
        <v/>
      </c>
      <c r="T2004" s="21" t="str">
        <f t="array" ref="T2004">IF(OR($L2004="", $M2004=""), "", MAX(IF($L$11:$L$2510=$L2004, $M$11:$M$2510)))</f>
        <v/>
      </c>
      <c r="U2004" s="97"/>
      <c r="W2004" s="26" t="str">
        <f t="shared" si="344"/>
        <v/>
      </c>
      <c r="X2004" s="26" t="str">
        <f t="shared" si="345"/>
        <v/>
      </c>
      <c r="Z2004" s="48" t="str">
        <f>IFERROR(INDEX('Standard Runs'!$E$11:$E$65, MATCH($L2004, 'Standard Runs'!$D$11:$D$65, 0)), "")</f>
        <v/>
      </c>
      <c r="AB2004" s="26" t="str">
        <f t="shared" si="346"/>
        <v/>
      </c>
      <c r="AC2004" s="26" t="str">
        <f t="shared" si="347"/>
        <v/>
      </c>
      <c r="AE2004" s="26" t="str">
        <f t="shared" si="348"/>
        <v/>
      </c>
      <c r="AG2004" s="26" t="str">
        <f>IF($D2004="", "", COUNTIF($D$11:$D$2510, "&gt;"&amp;$D2004)+1+COUNTIF($D$11:$D2004, $D2004)-1)</f>
        <v/>
      </c>
      <c r="AH2004" s="92" t="str">
        <f t="shared" si="349"/>
        <v/>
      </c>
      <c r="AJ2004" s="26" t="str">
        <f t="shared" si="350"/>
        <v/>
      </c>
      <c r="AK2004" s="26" t="str">
        <f t="shared" si="351"/>
        <v/>
      </c>
    </row>
    <row r="2005" spans="1:37" x14ac:dyDescent="0.25">
      <c r="A2005" s="97"/>
      <c r="B2005" s="26" t="str">
        <f t="shared" si="341"/>
        <v/>
      </c>
      <c r="C2005" s="97"/>
      <c r="D2005" s="123"/>
      <c r="E2005" s="124"/>
      <c r="F2005" s="125"/>
      <c r="G2005" s="97"/>
      <c r="H2005" s="24" t="str">
        <f>IF($E2005="", "", IFERROR(ROUND($E2005*INDEX('Intro &amp; Setup'!$BY$8:$BY$9, MATCH($E$8, 'Intro &amp; Setup'!$BX$8:$BX$9, 0)), 2), ""))</f>
        <v/>
      </c>
      <c r="I2005" s="18" t="str">
        <f>IF(OR($E2005="", $F2005=""), "", IF($E$8='Intro &amp; Setup'!$BX$9, $F2005/$E2005, IF($H$8='Intro &amp; Setup'!$BX$9, $F2005/$H2005, "")))</f>
        <v/>
      </c>
      <c r="J2005" s="21" t="str">
        <f>IF(OR($E2005="", $F2005=""), "", IF($E$8='Intro &amp; Setup'!$BX$8, $F2005/$E2005, IF($H$8='Intro &amp; Setup'!$BX$8, $F2005/$H2005, "")))</f>
        <v/>
      </c>
      <c r="K2005" s="97"/>
      <c r="L2005" s="42" t="str">
        <f t="array" ref="L2005">IF($W2005="", "", IFERROR(INDEX('Standard Runs'!$D$11:$D$65, MATCH(1, ('Standard Runs'!$F$11:$F$65&lt;=E2005)*('Standard Runs'!$G$11:$G$65&gt;=E2005), 0)), ""))</f>
        <v/>
      </c>
      <c r="M2005" s="45" t="str">
        <f t="shared" si="342"/>
        <v/>
      </c>
      <c r="N2005" s="97"/>
      <c r="O2005" s="52" t="str">
        <f t="shared" si="343"/>
        <v/>
      </c>
      <c r="P2005" s="53" t="str">
        <f>IF(OR($L2005="", $M2005=""), "", COUNTIFS($L$11:$L$2510, $L2005, $M$11:$M$2510, "&lt;"&amp;$M2005)+1+COUNTIFS($L$11:$L2005, $L2005, $M$11:$M2005, $M2005)-1)</f>
        <v/>
      </c>
      <c r="Q2005" s="97"/>
      <c r="R2005" s="57" t="str">
        <f t="array" ref="R2005">IF(OR($L2005="", $M2005=""), "", MIN(IF($L$11:$L$2510=$L2005, $M$11:$M$2510)))</f>
        <v/>
      </c>
      <c r="S2005" s="18" t="str">
        <f t="array" ref="S2005">IF(OR($L2005="", $M2005=""), "", AVERAGEIF($L$11:$L$2510, $L2005, $M$11:$M$2510))</f>
        <v/>
      </c>
      <c r="T2005" s="21" t="str">
        <f t="array" ref="T2005">IF(OR($L2005="", $M2005=""), "", MAX(IF($L$11:$L$2510=$L2005, $M$11:$M$2510)))</f>
        <v/>
      </c>
      <c r="U2005" s="97"/>
      <c r="W2005" s="26" t="str">
        <f t="shared" si="344"/>
        <v/>
      </c>
      <c r="X2005" s="26" t="str">
        <f t="shared" si="345"/>
        <v/>
      </c>
      <c r="Z2005" s="48" t="str">
        <f>IFERROR(INDEX('Standard Runs'!$E$11:$E$65, MATCH($L2005, 'Standard Runs'!$D$11:$D$65, 0)), "")</f>
        <v/>
      </c>
      <c r="AB2005" s="26" t="str">
        <f t="shared" si="346"/>
        <v/>
      </c>
      <c r="AC2005" s="26" t="str">
        <f t="shared" si="347"/>
        <v/>
      </c>
      <c r="AE2005" s="26" t="str">
        <f t="shared" si="348"/>
        <v/>
      </c>
      <c r="AG2005" s="26" t="str">
        <f>IF($D2005="", "", COUNTIF($D$11:$D$2510, "&gt;"&amp;$D2005)+1+COUNTIF($D$11:$D2005, $D2005)-1)</f>
        <v/>
      </c>
      <c r="AH2005" s="92" t="str">
        <f t="shared" si="349"/>
        <v/>
      </c>
      <c r="AJ2005" s="26" t="str">
        <f t="shared" si="350"/>
        <v/>
      </c>
      <c r="AK2005" s="26" t="str">
        <f t="shared" si="351"/>
        <v/>
      </c>
    </row>
    <row r="2006" spans="1:37" x14ac:dyDescent="0.25">
      <c r="A2006" s="97"/>
      <c r="B2006" s="26" t="str">
        <f t="shared" si="341"/>
        <v/>
      </c>
      <c r="C2006" s="97"/>
      <c r="D2006" s="123"/>
      <c r="E2006" s="124"/>
      <c r="F2006" s="125"/>
      <c r="G2006" s="97"/>
      <c r="H2006" s="24" t="str">
        <f>IF($E2006="", "", IFERROR(ROUND($E2006*INDEX('Intro &amp; Setup'!$BY$8:$BY$9, MATCH($E$8, 'Intro &amp; Setup'!$BX$8:$BX$9, 0)), 2), ""))</f>
        <v/>
      </c>
      <c r="I2006" s="18" t="str">
        <f>IF(OR($E2006="", $F2006=""), "", IF($E$8='Intro &amp; Setup'!$BX$9, $F2006/$E2006, IF($H$8='Intro &amp; Setup'!$BX$9, $F2006/$H2006, "")))</f>
        <v/>
      </c>
      <c r="J2006" s="21" t="str">
        <f>IF(OR($E2006="", $F2006=""), "", IF($E$8='Intro &amp; Setup'!$BX$8, $F2006/$E2006, IF($H$8='Intro &amp; Setup'!$BX$8, $F2006/$H2006, "")))</f>
        <v/>
      </c>
      <c r="K2006" s="97"/>
      <c r="L2006" s="42" t="str">
        <f t="array" ref="L2006">IF($W2006="", "", IFERROR(INDEX('Standard Runs'!$D$11:$D$65, MATCH(1, ('Standard Runs'!$F$11:$F$65&lt;=E2006)*('Standard Runs'!$G$11:$G$65&gt;=E2006), 0)), ""))</f>
        <v/>
      </c>
      <c r="M2006" s="45" t="str">
        <f t="shared" si="342"/>
        <v/>
      </c>
      <c r="N2006" s="97"/>
      <c r="O2006" s="52" t="str">
        <f t="shared" si="343"/>
        <v/>
      </c>
      <c r="P2006" s="53" t="str">
        <f>IF(OR($L2006="", $M2006=""), "", COUNTIFS($L$11:$L$2510, $L2006, $M$11:$M$2510, "&lt;"&amp;$M2006)+1+COUNTIFS($L$11:$L2006, $L2006, $M$11:$M2006, $M2006)-1)</f>
        <v/>
      </c>
      <c r="Q2006" s="97"/>
      <c r="R2006" s="57" t="str">
        <f t="array" ref="R2006">IF(OR($L2006="", $M2006=""), "", MIN(IF($L$11:$L$2510=$L2006, $M$11:$M$2510)))</f>
        <v/>
      </c>
      <c r="S2006" s="18" t="str">
        <f t="array" ref="S2006">IF(OR($L2006="", $M2006=""), "", AVERAGEIF($L$11:$L$2510, $L2006, $M$11:$M$2510))</f>
        <v/>
      </c>
      <c r="T2006" s="21" t="str">
        <f t="array" ref="T2006">IF(OR($L2006="", $M2006=""), "", MAX(IF($L$11:$L$2510=$L2006, $M$11:$M$2510)))</f>
        <v/>
      </c>
      <c r="U2006" s="97"/>
      <c r="W2006" s="26" t="str">
        <f t="shared" si="344"/>
        <v/>
      </c>
      <c r="X2006" s="26" t="str">
        <f t="shared" si="345"/>
        <v/>
      </c>
      <c r="Z2006" s="48" t="str">
        <f>IFERROR(INDEX('Standard Runs'!$E$11:$E$65, MATCH($L2006, 'Standard Runs'!$D$11:$D$65, 0)), "")</f>
        <v/>
      </c>
      <c r="AB2006" s="26" t="str">
        <f t="shared" si="346"/>
        <v/>
      </c>
      <c r="AC2006" s="26" t="str">
        <f t="shared" si="347"/>
        <v/>
      </c>
      <c r="AE2006" s="26" t="str">
        <f t="shared" si="348"/>
        <v/>
      </c>
      <c r="AG2006" s="26" t="str">
        <f>IF($D2006="", "", COUNTIF($D$11:$D$2510, "&gt;"&amp;$D2006)+1+COUNTIF($D$11:$D2006, $D2006)-1)</f>
        <v/>
      </c>
      <c r="AH2006" s="92" t="str">
        <f t="shared" si="349"/>
        <v/>
      </c>
      <c r="AJ2006" s="26" t="str">
        <f t="shared" si="350"/>
        <v/>
      </c>
      <c r="AK2006" s="26" t="str">
        <f t="shared" si="351"/>
        <v/>
      </c>
    </row>
    <row r="2007" spans="1:37" x14ac:dyDescent="0.25">
      <c r="A2007" s="97"/>
      <c r="B2007" s="26" t="str">
        <f t="shared" si="341"/>
        <v/>
      </c>
      <c r="C2007" s="97"/>
      <c r="D2007" s="123"/>
      <c r="E2007" s="124"/>
      <c r="F2007" s="125"/>
      <c r="G2007" s="97"/>
      <c r="H2007" s="24" t="str">
        <f>IF($E2007="", "", IFERROR(ROUND($E2007*INDEX('Intro &amp; Setup'!$BY$8:$BY$9, MATCH($E$8, 'Intro &amp; Setup'!$BX$8:$BX$9, 0)), 2), ""))</f>
        <v/>
      </c>
      <c r="I2007" s="18" t="str">
        <f>IF(OR($E2007="", $F2007=""), "", IF($E$8='Intro &amp; Setup'!$BX$9, $F2007/$E2007, IF($H$8='Intro &amp; Setup'!$BX$9, $F2007/$H2007, "")))</f>
        <v/>
      </c>
      <c r="J2007" s="21" t="str">
        <f>IF(OR($E2007="", $F2007=""), "", IF($E$8='Intro &amp; Setup'!$BX$8, $F2007/$E2007, IF($H$8='Intro &amp; Setup'!$BX$8, $F2007/$H2007, "")))</f>
        <v/>
      </c>
      <c r="K2007" s="97"/>
      <c r="L2007" s="42" t="str">
        <f t="array" ref="L2007">IF($W2007="", "", IFERROR(INDEX('Standard Runs'!$D$11:$D$65, MATCH(1, ('Standard Runs'!$F$11:$F$65&lt;=E2007)*('Standard Runs'!$G$11:$G$65&gt;=E2007), 0)), ""))</f>
        <v/>
      </c>
      <c r="M2007" s="45" t="str">
        <f t="shared" si="342"/>
        <v/>
      </c>
      <c r="N2007" s="97"/>
      <c r="O2007" s="52" t="str">
        <f t="shared" si="343"/>
        <v/>
      </c>
      <c r="P2007" s="53" t="str">
        <f>IF(OR($L2007="", $M2007=""), "", COUNTIFS($L$11:$L$2510, $L2007, $M$11:$M$2510, "&lt;"&amp;$M2007)+1+COUNTIFS($L$11:$L2007, $L2007, $M$11:$M2007, $M2007)-1)</f>
        <v/>
      </c>
      <c r="Q2007" s="97"/>
      <c r="R2007" s="57" t="str">
        <f t="array" ref="R2007">IF(OR($L2007="", $M2007=""), "", MIN(IF($L$11:$L$2510=$L2007, $M$11:$M$2510)))</f>
        <v/>
      </c>
      <c r="S2007" s="18" t="str">
        <f t="array" ref="S2007">IF(OR($L2007="", $M2007=""), "", AVERAGEIF($L$11:$L$2510, $L2007, $M$11:$M$2510))</f>
        <v/>
      </c>
      <c r="T2007" s="21" t="str">
        <f t="array" ref="T2007">IF(OR($L2007="", $M2007=""), "", MAX(IF($L$11:$L$2510=$L2007, $M$11:$M$2510)))</f>
        <v/>
      </c>
      <c r="U2007" s="97"/>
      <c r="W2007" s="26" t="str">
        <f t="shared" si="344"/>
        <v/>
      </c>
      <c r="X2007" s="26" t="str">
        <f t="shared" si="345"/>
        <v/>
      </c>
      <c r="Z2007" s="48" t="str">
        <f>IFERROR(INDEX('Standard Runs'!$E$11:$E$65, MATCH($L2007, 'Standard Runs'!$D$11:$D$65, 0)), "")</f>
        <v/>
      </c>
      <c r="AB2007" s="26" t="str">
        <f t="shared" si="346"/>
        <v/>
      </c>
      <c r="AC2007" s="26" t="str">
        <f t="shared" si="347"/>
        <v/>
      </c>
      <c r="AE2007" s="26" t="str">
        <f t="shared" si="348"/>
        <v/>
      </c>
      <c r="AG2007" s="26" t="str">
        <f>IF($D2007="", "", COUNTIF($D$11:$D$2510, "&gt;"&amp;$D2007)+1+COUNTIF($D$11:$D2007, $D2007)-1)</f>
        <v/>
      </c>
      <c r="AH2007" s="92" t="str">
        <f t="shared" si="349"/>
        <v/>
      </c>
      <c r="AJ2007" s="26" t="str">
        <f t="shared" si="350"/>
        <v/>
      </c>
      <c r="AK2007" s="26" t="str">
        <f t="shared" si="351"/>
        <v/>
      </c>
    </row>
    <row r="2008" spans="1:37" x14ac:dyDescent="0.25">
      <c r="A2008" s="97"/>
      <c r="B2008" s="26" t="str">
        <f t="shared" si="341"/>
        <v/>
      </c>
      <c r="C2008" s="97"/>
      <c r="D2008" s="123"/>
      <c r="E2008" s="124"/>
      <c r="F2008" s="125"/>
      <c r="G2008" s="97"/>
      <c r="H2008" s="24" t="str">
        <f>IF($E2008="", "", IFERROR(ROUND($E2008*INDEX('Intro &amp; Setup'!$BY$8:$BY$9, MATCH($E$8, 'Intro &amp; Setup'!$BX$8:$BX$9, 0)), 2), ""))</f>
        <v/>
      </c>
      <c r="I2008" s="18" t="str">
        <f>IF(OR($E2008="", $F2008=""), "", IF($E$8='Intro &amp; Setup'!$BX$9, $F2008/$E2008, IF($H$8='Intro &amp; Setup'!$BX$9, $F2008/$H2008, "")))</f>
        <v/>
      </c>
      <c r="J2008" s="21" t="str">
        <f>IF(OR($E2008="", $F2008=""), "", IF($E$8='Intro &amp; Setup'!$BX$8, $F2008/$E2008, IF($H$8='Intro &amp; Setup'!$BX$8, $F2008/$H2008, "")))</f>
        <v/>
      </c>
      <c r="K2008" s="97"/>
      <c r="L2008" s="42" t="str">
        <f t="array" ref="L2008">IF($W2008="", "", IFERROR(INDEX('Standard Runs'!$D$11:$D$65, MATCH(1, ('Standard Runs'!$F$11:$F$65&lt;=E2008)*('Standard Runs'!$G$11:$G$65&gt;=E2008), 0)), ""))</f>
        <v/>
      </c>
      <c r="M2008" s="45" t="str">
        <f t="shared" si="342"/>
        <v/>
      </c>
      <c r="N2008" s="97"/>
      <c r="O2008" s="52" t="str">
        <f t="shared" si="343"/>
        <v/>
      </c>
      <c r="P2008" s="53" t="str">
        <f>IF(OR($L2008="", $M2008=""), "", COUNTIFS($L$11:$L$2510, $L2008, $M$11:$M$2510, "&lt;"&amp;$M2008)+1+COUNTIFS($L$11:$L2008, $L2008, $M$11:$M2008, $M2008)-1)</f>
        <v/>
      </c>
      <c r="Q2008" s="97"/>
      <c r="R2008" s="57" t="str">
        <f t="array" ref="R2008">IF(OR($L2008="", $M2008=""), "", MIN(IF($L$11:$L$2510=$L2008, $M$11:$M$2510)))</f>
        <v/>
      </c>
      <c r="S2008" s="18" t="str">
        <f t="array" ref="S2008">IF(OR($L2008="", $M2008=""), "", AVERAGEIF($L$11:$L$2510, $L2008, $M$11:$M$2510))</f>
        <v/>
      </c>
      <c r="T2008" s="21" t="str">
        <f t="array" ref="T2008">IF(OR($L2008="", $M2008=""), "", MAX(IF($L$11:$L$2510=$L2008, $M$11:$M$2510)))</f>
        <v/>
      </c>
      <c r="U2008" s="97"/>
      <c r="W2008" s="26" t="str">
        <f t="shared" si="344"/>
        <v/>
      </c>
      <c r="X2008" s="26" t="str">
        <f t="shared" si="345"/>
        <v/>
      </c>
      <c r="Z2008" s="48" t="str">
        <f>IFERROR(INDEX('Standard Runs'!$E$11:$E$65, MATCH($L2008, 'Standard Runs'!$D$11:$D$65, 0)), "")</f>
        <v/>
      </c>
      <c r="AB2008" s="26" t="str">
        <f t="shared" si="346"/>
        <v/>
      </c>
      <c r="AC2008" s="26" t="str">
        <f t="shared" si="347"/>
        <v/>
      </c>
      <c r="AE2008" s="26" t="str">
        <f t="shared" si="348"/>
        <v/>
      </c>
      <c r="AG2008" s="26" t="str">
        <f>IF($D2008="", "", COUNTIF($D$11:$D$2510, "&gt;"&amp;$D2008)+1+COUNTIF($D$11:$D2008, $D2008)-1)</f>
        <v/>
      </c>
      <c r="AH2008" s="92" t="str">
        <f t="shared" si="349"/>
        <v/>
      </c>
      <c r="AJ2008" s="26" t="str">
        <f t="shared" si="350"/>
        <v/>
      </c>
      <c r="AK2008" s="26" t="str">
        <f t="shared" si="351"/>
        <v/>
      </c>
    </row>
    <row r="2009" spans="1:37" x14ac:dyDescent="0.25">
      <c r="A2009" s="97"/>
      <c r="B2009" s="26" t="str">
        <f t="shared" si="341"/>
        <v/>
      </c>
      <c r="C2009" s="97"/>
      <c r="D2009" s="123"/>
      <c r="E2009" s="124"/>
      <c r="F2009" s="125"/>
      <c r="G2009" s="97"/>
      <c r="H2009" s="24" t="str">
        <f>IF($E2009="", "", IFERROR(ROUND($E2009*INDEX('Intro &amp; Setup'!$BY$8:$BY$9, MATCH($E$8, 'Intro &amp; Setup'!$BX$8:$BX$9, 0)), 2), ""))</f>
        <v/>
      </c>
      <c r="I2009" s="18" t="str">
        <f>IF(OR($E2009="", $F2009=""), "", IF($E$8='Intro &amp; Setup'!$BX$9, $F2009/$E2009, IF($H$8='Intro &amp; Setup'!$BX$9, $F2009/$H2009, "")))</f>
        <v/>
      </c>
      <c r="J2009" s="21" t="str">
        <f>IF(OR($E2009="", $F2009=""), "", IF($E$8='Intro &amp; Setup'!$BX$8, $F2009/$E2009, IF($H$8='Intro &amp; Setup'!$BX$8, $F2009/$H2009, "")))</f>
        <v/>
      </c>
      <c r="K2009" s="97"/>
      <c r="L2009" s="42" t="str">
        <f t="array" ref="L2009">IF($W2009="", "", IFERROR(INDEX('Standard Runs'!$D$11:$D$65, MATCH(1, ('Standard Runs'!$F$11:$F$65&lt;=E2009)*('Standard Runs'!$G$11:$G$65&gt;=E2009), 0)), ""))</f>
        <v/>
      </c>
      <c r="M2009" s="45" t="str">
        <f t="shared" si="342"/>
        <v/>
      </c>
      <c r="N2009" s="97"/>
      <c r="O2009" s="52" t="str">
        <f t="shared" si="343"/>
        <v/>
      </c>
      <c r="P2009" s="53" t="str">
        <f>IF(OR($L2009="", $M2009=""), "", COUNTIFS($L$11:$L$2510, $L2009, $M$11:$M$2510, "&lt;"&amp;$M2009)+1+COUNTIFS($L$11:$L2009, $L2009, $M$11:$M2009, $M2009)-1)</f>
        <v/>
      </c>
      <c r="Q2009" s="97"/>
      <c r="R2009" s="57" t="str">
        <f t="array" ref="R2009">IF(OR($L2009="", $M2009=""), "", MIN(IF($L$11:$L$2510=$L2009, $M$11:$M$2510)))</f>
        <v/>
      </c>
      <c r="S2009" s="18" t="str">
        <f t="array" ref="S2009">IF(OR($L2009="", $M2009=""), "", AVERAGEIF($L$11:$L$2510, $L2009, $M$11:$M$2510))</f>
        <v/>
      </c>
      <c r="T2009" s="21" t="str">
        <f t="array" ref="T2009">IF(OR($L2009="", $M2009=""), "", MAX(IF($L$11:$L$2510=$L2009, $M$11:$M$2510)))</f>
        <v/>
      </c>
      <c r="U2009" s="97"/>
      <c r="W2009" s="26" t="str">
        <f t="shared" si="344"/>
        <v/>
      </c>
      <c r="X2009" s="26" t="str">
        <f t="shared" si="345"/>
        <v/>
      </c>
      <c r="Z2009" s="48" t="str">
        <f>IFERROR(INDEX('Standard Runs'!$E$11:$E$65, MATCH($L2009, 'Standard Runs'!$D$11:$D$65, 0)), "")</f>
        <v/>
      </c>
      <c r="AB2009" s="26" t="str">
        <f t="shared" si="346"/>
        <v/>
      </c>
      <c r="AC2009" s="26" t="str">
        <f t="shared" si="347"/>
        <v/>
      </c>
      <c r="AE2009" s="26" t="str">
        <f t="shared" si="348"/>
        <v/>
      </c>
      <c r="AG2009" s="26" t="str">
        <f>IF($D2009="", "", COUNTIF($D$11:$D$2510, "&gt;"&amp;$D2009)+1+COUNTIF($D$11:$D2009, $D2009)-1)</f>
        <v/>
      </c>
      <c r="AH2009" s="92" t="str">
        <f t="shared" si="349"/>
        <v/>
      </c>
      <c r="AJ2009" s="26" t="str">
        <f t="shared" si="350"/>
        <v/>
      </c>
      <c r="AK2009" s="26" t="str">
        <f t="shared" si="351"/>
        <v/>
      </c>
    </row>
    <row r="2010" spans="1:37" x14ac:dyDescent="0.25">
      <c r="A2010" s="97"/>
      <c r="B2010" s="26" t="str">
        <f t="shared" si="341"/>
        <v/>
      </c>
      <c r="C2010" s="97"/>
      <c r="D2010" s="123"/>
      <c r="E2010" s="124"/>
      <c r="F2010" s="125"/>
      <c r="G2010" s="97"/>
      <c r="H2010" s="24" t="str">
        <f>IF($E2010="", "", IFERROR(ROUND($E2010*INDEX('Intro &amp; Setup'!$BY$8:$BY$9, MATCH($E$8, 'Intro &amp; Setup'!$BX$8:$BX$9, 0)), 2), ""))</f>
        <v/>
      </c>
      <c r="I2010" s="18" t="str">
        <f>IF(OR($E2010="", $F2010=""), "", IF($E$8='Intro &amp; Setup'!$BX$9, $F2010/$E2010, IF($H$8='Intro &amp; Setup'!$BX$9, $F2010/$H2010, "")))</f>
        <v/>
      </c>
      <c r="J2010" s="21" t="str">
        <f>IF(OR($E2010="", $F2010=""), "", IF($E$8='Intro &amp; Setup'!$BX$8, $F2010/$E2010, IF($H$8='Intro &amp; Setup'!$BX$8, $F2010/$H2010, "")))</f>
        <v/>
      </c>
      <c r="K2010" s="97"/>
      <c r="L2010" s="42" t="str">
        <f t="array" ref="L2010">IF($W2010="", "", IFERROR(INDEX('Standard Runs'!$D$11:$D$65, MATCH(1, ('Standard Runs'!$F$11:$F$65&lt;=E2010)*('Standard Runs'!$G$11:$G$65&gt;=E2010), 0)), ""))</f>
        <v/>
      </c>
      <c r="M2010" s="45" t="str">
        <f t="shared" si="342"/>
        <v/>
      </c>
      <c r="N2010" s="97"/>
      <c r="O2010" s="52" t="str">
        <f t="shared" si="343"/>
        <v/>
      </c>
      <c r="P2010" s="53" t="str">
        <f>IF(OR($L2010="", $M2010=""), "", COUNTIFS($L$11:$L$2510, $L2010, $M$11:$M$2510, "&lt;"&amp;$M2010)+1+COUNTIFS($L$11:$L2010, $L2010, $M$11:$M2010, $M2010)-1)</f>
        <v/>
      </c>
      <c r="Q2010" s="97"/>
      <c r="R2010" s="57" t="str">
        <f t="array" ref="R2010">IF(OR($L2010="", $M2010=""), "", MIN(IF($L$11:$L$2510=$L2010, $M$11:$M$2510)))</f>
        <v/>
      </c>
      <c r="S2010" s="18" t="str">
        <f t="array" ref="S2010">IF(OR($L2010="", $M2010=""), "", AVERAGEIF($L$11:$L$2510, $L2010, $M$11:$M$2510))</f>
        <v/>
      </c>
      <c r="T2010" s="21" t="str">
        <f t="array" ref="T2010">IF(OR($L2010="", $M2010=""), "", MAX(IF($L$11:$L$2510=$L2010, $M$11:$M$2510)))</f>
        <v/>
      </c>
      <c r="U2010" s="97"/>
      <c r="W2010" s="26" t="str">
        <f t="shared" si="344"/>
        <v/>
      </c>
      <c r="X2010" s="26" t="str">
        <f t="shared" si="345"/>
        <v/>
      </c>
      <c r="Z2010" s="48" t="str">
        <f>IFERROR(INDEX('Standard Runs'!$E$11:$E$65, MATCH($L2010, 'Standard Runs'!$D$11:$D$65, 0)), "")</f>
        <v/>
      </c>
      <c r="AB2010" s="26" t="str">
        <f t="shared" si="346"/>
        <v/>
      </c>
      <c r="AC2010" s="26" t="str">
        <f t="shared" si="347"/>
        <v/>
      </c>
      <c r="AE2010" s="26" t="str">
        <f t="shared" si="348"/>
        <v/>
      </c>
      <c r="AG2010" s="26" t="str">
        <f>IF($D2010="", "", COUNTIF($D$11:$D$2510, "&gt;"&amp;$D2010)+1+COUNTIF($D$11:$D2010, $D2010)-1)</f>
        <v/>
      </c>
      <c r="AH2010" s="92" t="str">
        <f t="shared" si="349"/>
        <v/>
      </c>
      <c r="AJ2010" s="26" t="str">
        <f t="shared" si="350"/>
        <v/>
      </c>
      <c r="AK2010" s="26" t="str">
        <f t="shared" si="351"/>
        <v/>
      </c>
    </row>
    <row r="2011" spans="1:37" x14ac:dyDescent="0.25">
      <c r="A2011" s="97"/>
      <c r="B2011" s="26" t="str">
        <f t="shared" si="341"/>
        <v/>
      </c>
      <c r="C2011" s="97"/>
      <c r="D2011" s="123"/>
      <c r="E2011" s="124"/>
      <c r="F2011" s="125"/>
      <c r="G2011" s="97"/>
      <c r="H2011" s="24" t="str">
        <f>IF($E2011="", "", IFERROR(ROUND($E2011*INDEX('Intro &amp; Setup'!$BY$8:$BY$9, MATCH($E$8, 'Intro &amp; Setup'!$BX$8:$BX$9, 0)), 2), ""))</f>
        <v/>
      </c>
      <c r="I2011" s="18" t="str">
        <f>IF(OR($E2011="", $F2011=""), "", IF($E$8='Intro &amp; Setup'!$BX$9, $F2011/$E2011, IF($H$8='Intro &amp; Setup'!$BX$9, $F2011/$H2011, "")))</f>
        <v/>
      </c>
      <c r="J2011" s="21" t="str">
        <f>IF(OR($E2011="", $F2011=""), "", IF($E$8='Intro &amp; Setup'!$BX$8, $F2011/$E2011, IF($H$8='Intro &amp; Setup'!$BX$8, $F2011/$H2011, "")))</f>
        <v/>
      </c>
      <c r="K2011" s="97"/>
      <c r="L2011" s="42" t="str">
        <f t="array" ref="L2011">IF($W2011="", "", IFERROR(INDEX('Standard Runs'!$D$11:$D$65, MATCH(1, ('Standard Runs'!$F$11:$F$65&lt;=E2011)*('Standard Runs'!$G$11:$G$65&gt;=E2011), 0)), ""))</f>
        <v/>
      </c>
      <c r="M2011" s="45" t="str">
        <f t="shared" si="342"/>
        <v/>
      </c>
      <c r="N2011" s="97"/>
      <c r="O2011" s="52" t="str">
        <f t="shared" si="343"/>
        <v/>
      </c>
      <c r="P2011" s="53" t="str">
        <f>IF(OR($L2011="", $M2011=""), "", COUNTIFS($L$11:$L$2510, $L2011, $M$11:$M$2510, "&lt;"&amp;$M2011)+1+COUNTIFS($L$11:$L2011, $L2011, $M$11:$M2011, $M2011)-1)</f>
        <v/>
      </c>
      <c r="Q2011" s="97"/>
      <c r="R2011" s="57" t="str">
        <f t="array" ref="R2011">IF(OR($L2011="", $M2011=""), "", MIN(IF($L$11:$L$2510=$L2011, $M$11:$M$2510)))</f>
        <v/>
      </c>
      <c r="S2011" s="18" t="str">
        <f t="array" ref="S2011">IF(OR($L2011="", $M2011=""), "", AVERAGEIF($L$11:$L$2510, $L2011, $M$11:$M$2510))</f>
        <v/>
      </c>
      <c r="T2011" s="21" t="str">
        <f t="array" ref="T2011">IF(OR($L2011="", $M2011=""), "", MAX(IF($L$11:$L$2510=$L2011, $M$11:$M$2510)))</f>
        <v/>
      </c>
      <c r="U2011" s="97"/>
      <c r="W2011" s="26" t="str">
        <f t="shared" si="344"/>
        <v/>
      </c>
      <c r="X2011" s="26" t="str">
        <f t="shared" si="345"/>
        <v/>
      </c>
      <c r="Z2011" s="48" t="str">
        <f>IFERROR(INDEX('Standard Runs'!$E$11:$E$65, MATCH($L2011, 'Standard Runs'!$D$11:$D$65, 0)), "")</f>
        <v/>
      </c>
      <c r="AB2011" s="26" t="str">
        <f t="shared" si="346"/>
        <v/>
      </c>
      <c r="AC2011" s="26" t="str">
        <f t="shared" si="347"/>
        <v/>
      </c>
      <c r="AE2011" s="26" t="str">
        <f t="shared" si="348"/>
        <v/>
      </c>
      <c r="AG2011" s="26" t="str">
        <f>IF($D2011="", "", COUNTIF($D$11:$D$2510, "&gt;"&amp;$D2011)+1+COUNTIF($D$11:$D2011, $D2011)-1)</f>
        <v/>
      </c>
      <c r="AH2011" s="92" t="str">
        <f t="shared" si="349"/>
        <v/>
      </c>
      <c r="AJ2011" s="26" t="str">
        <f t="shared" si="350"/>
        <v/>
      </c>
      <c r="AK2011" s="26" t="str">
        <f t="shared" si="351"/>
        <v/>
      </c>
    </row>
    <row r="2012" spans="1:37" x14ac:dyDescent="0.25">
      <c r="A2012" s="97"/>
      <c r="B2012" s="26" t="str">
        <f t="shared" si="341"/>
        <v/>
      </c>
      <c r="C2012" s="97"/>
      <c r="D2012" s="123"/>
      <c r="E2012" s="124"/>
      <c r="F2012" s="125"/>
      <c r="G2012" s="97"/>
      <c r="H2012" s="24" t="str">
        <f>IF($E2012="", "", IFERROR(ROUND($E2012*INDEX('Intro &amp; Setup'!$BY$8:$BY$9, MATCH($E$8, 'Intro &amp; Setup'!$BX$8:$BX$9, 0)), 2), ""))</f>
        <v/>
      </c>
      <c r="I2012" s="18" t="str">
        <f>IF(OR($E2012="", $F2012=""), "", IF($E$8='Intro &amp; Setup'!$BX$9, $F2012/$E2012, IF($H$8='Intro &amp; Setup'!$BX$9, $F2012/$H2012, "")))</f>
        <v/>
      </c>
      <c r="J2012" s="21" t="str">
        <f>IF(OR($E2012="", $F2012=""), "", IF($E$8='Intro &amp; Setup'!$BX$8, $F2012/$E2012, IF($H$8='Intro &amp; Setup'!$BX$8, $F2012/$H2012, "")))</f>
        <v/>
      </c>
      <c r="K2012" s="97"/>
      <c r="L2012" s="42" t="str">
        <f t="array" ref="L2012">IF($W2012="", "", IFERROR(INDEX('Standard Runs'!$D$11:$D$65, MATCH(1, ('Standard Runs'!$F$11:$F$65&lt;=E2012)*('Standard Runs'!$G$11:$G$65&gt;=E2012), 0)), ""))</f>
        <v/>
      </c>
      <c r="M2012" s="45" t="str">
        <f t="shared" si="342"/>
        <v/>
      </c>
      <c r="N2012" s="97"/>
      <c r="O2012" s="52" t="str">
        <f t="shared" si="343"/>
        <v/>
      </c>
      <c r="P2012" s="53" t="str">
        <f>IF(OR($L2012="", $M2012=""), "", COUNTIFS($L$11:$L$2510, $L2012, $M$11:$M$2510, "&lt;"&amp;$M2012)+1+COUNTIFS($L$11:$L2012, $L2012, $M$11:$M2012, $M2012)-1)</f>
        <v/>
      </c>
      <c r="Q2012" s="97"/>
      <c r="R2012" s="57" t="str">
        <f t="array" ref="R2012">IF(OR($L2012="", $M2012=""), "", MIN(IF($L$11:$L$2510=$L2012, $M$11:$M$2510)))</f>
        <v/>
      </c>
      <c r="S2012" s="18" t="str">
        <f t="array" ref="S2012">IF(OR($L2012="", $M2012=""), "", AVERAGEIF($L$11:$L$2510, $L2012, $M$11:$M$2510))</f>
        <v/>
      </c>
      <c r="T2012" s="21" t="str">
        <f t="array" ref="T2012">IF(OR($L2012="", $M2012=""), "", MAX(IF($L$11:$L$2510=$L2012, $M$11:$M$2510)))</f>
        <v/>
      </c>
      <c r="U2012" s="97"/>
      <c r="W2012" s="26" t="str">
        <f t="shared" si="344"/>
        <v/>
      </c>
      <c r="X2012" s="26" t="str">
        <f t="shared" si="345"/>
        <v/>
      </c>
      <c r="Z2012" s="48" t="str">
        <f>IFERROR(INDEX('Standard Runs'!$E$11:$E$65, MATCH($L2012, 'Standard Runs'!$D$11:$D$65, 0)), "")</f>
        <v/>
      </c>
      <c r="AB2012" s="26" t="str">
        <f t="shared" si="346"/>
        <v/>
      </c>
      <c r="AC2012" s="26" t="str">
        <f t="shared" si="347"/>
        <v/>
      </c>
      <c r="AE2012" s="26" t="str">
        <f t="shared" si="348"/>
        <v/>
      </c>
      <c r="AG2012" s="26" t="str">
        <f>IF($D2012="", "", COUNTIF($D$11:$D$2510, "&gt;"&amp;$D2012)+1+COUNTIF($D$11:$D2012, $D2012)-1)</f>
        <v/>
      </c>
      <c r="AH2012" s="92" t="str">
        <f t="shared" si="349"/>
        <v/>
      </c>
      <c r="AJ2012" s="26" t="str">
        <f t="shared" si="350"/>
        <v/>
      </c>
      <c r="AK2012" s="26" t="str">
        <f t="shared" si="351"/>
        <v/>
      </c>
    </row>
    <row r="2013" spans="1:37" x14ac:dyDescent="0.25">
      <c r="A2013" s="97"/>
      <c r="B2013" s="26" t="str">
        <f t="shared" si="341"/>
        <v/>
      </c>
      <c r="C2013" s="97"/>
      <c r="D2013" s="123"/>
      <c r="E2013" s="124"/>
      <c r="F2013" s="125"/>
      <c r="G2013" s="97"/>
      <c r="H2013" s="24" t="str">
        <f>IF($E2013="", "", IFERROR(ROUND($E2013*INDEX('Intro &amp; Setup'!$BY$8:$BY$9, MATCH($E$8, 'Intro &amp; Setup'!$BX$8:$BX$9, 0)), 2), ""))</f>
        <v/>
      </c>
      <c r="I2013" s="18" t="str">
        <f>IF(OR($E2013="", $F2013=""), "", IF($E$8='Intro &amp; Setup'!$BX$9, $F2013/$E2013, IF($H$8='Intro &amp; Setup'!$BX$9, $F2013/$H2013, "")))</f>
        <v/>
      </c>
      <c r="J2013" s="21" t="str">
        <f>IF(OR($E2013="", $F2013=""), "", IF($E$8='Intro &amp; Setup'!$BX$8, $F2013/$E2013, IF($H$8='Intro &amp; Setup'!$BX$8, $F2013/$H2013, "")))</f>
        <v/>
      </c>
      <c r="K2013" s="97"/>
      <c r="L2013" s="42" t="str">
        <f t="array" ref="L2013">IF($W2013="", "", IFERROR(INDEX('Standard Runs'!$D$11:$D$65, MATCH(1, ('Standard Runs'!$F$11:$F$65&lt;=E2013)*('Standard Runs'!$G$11:$G$65&gt;=E2013), 0)), ""))</f>
        <v/>
      </c>
      <c r="M2013" s="45" t="str">
        <f t="shared" si="342"/>
        <v/>
      </c>
      <c r="N2013" s="97"/>
      <c r="O2013" s="52" t="str">
        <f t="shared" si="343"/>
        <v/>
      </c>
      <c r="P2013" s="53" t="str">
        <f>IF(OR($L2013="", $M2013=""), "", COUNTIFS($L$11:$L$2510, $L2013, $M$11:$M$2510, "&lt;"&amp;$M2013)+1+COUNTIFS($L$11:$L2013, $L2013, $M$11:$M2013, $M2013)-1)</f>
        <v/>
      </c>
      <c r="Q2013" s="97"/>
      <c r="R2013" s="57" t="str">
        <f t="array" ref="R2013">IF(OR($L2013="", $M2013=""), "", MIN(IF($L$11:$L$2510=$L2013, $M$11:$M$2510)))</f>
        <v/>
      </c>
      <c r="S2013" s="18" t="str">
        <f t="array" ref="S2013">IF(OR($L2013="", $M2013=""), "", AVERAGEIF($L$11:$L$2510, $L2013, $M$11:$M$2510))</f>
        <v/>
      </c>
      <c r="T2013" s="21" t="str">
        <f t="array" ref="T2013">IF(OR($L2013="", $M2013=""), "", MAX(IF($L$11:$L$2510=$L2013, $M$11:$M$2510)))</f>
        <v/>
      </c>
      <c r="U2013" s="97"/>
      <c r="W2013" s="26" t="str">
        <f t="shared" si="344"/>
        <v/>
      </c>
      <c r="X2013" s="26" t="str">
        <f t="shared" si="345"/>
        <v/>
      </c>
      <c r="Z2013" s="48" t="str">
        <f>IFERROR(INDEX('Standard Runs'!$E$11:$E$65, MATCH($L2013, 'Standard Runs'!$D$11:$D$65, 0)), "")</f>
        <v/>
      </c>
      <c r="AB2013" s="26" t="str">
        <f t="shared" si="346"/>
        <v/>
      </c>
      <c r="AC2013" s="26" t="str">
        <f t="shared" si="347"/>
        <v/>
      </c>
      <c r="AE2013" s="26" t="str">
        <f t="shared" si="348"/>
        <v/>
      </c>
      <c r="AG2013" s="26" t="str">
        <f>IF($D2013="", "", COUNTIF($D$11:$D$2510, "&gt;"&amp;$D2013)+1+COUNTIF($D$11:$D2013, $D2013)-1)</f>
        <v/>
      </c>
      <c r="AH2013" s="92" t="str">
        <f t="shared" si="349"/>
        <v/>
      </c>
      <c r="AJ2013" s="26" t="str">
        <f t="shared" si="350"/>
        <v/>
      </c>
      <c r="AK2013" s="26" t="str">
        <f t="shared" si="351"/>
        <v/>
      </c>
    </row>
    <row r="2014" spans="1:37" x14ac:dyDescent="0.25">
      <c r="A2014" s="97"/>
      <c r="B2014" s="26" t="str">
        <f t="shared" si="341"/>
        <v/>
      </c>
      <c r="C2014" s="97"/>
      <c r="D2014" s="123"/>
      <c r="E2014" s="124"/>
      <c r="F2014" s="125"/>
      <c r="G2014" s="97"/>
      <c r="H2014" s="24" t="str">
        <f>IF($E2014="", "", IFERROR(ROUND($E2014*INDEX('Intro &amp; Setup'!$BY$8:$BY$9, MATCH($E$8, 'Intro &amp; Setup'!$BX$8:$BX$9, 0)), 2), ""))</f>
        <v/>
      </c>
      <c r="I2014" s="18" t="str">
        <f>IF(OR($E2014="", $F2014=""), "", IF($E$8='Intro &amp; Setup'!$BX$9, $F2014/$E2014, IF($H$8='Intro &amp; Setup'!$BX$9, $F2014/$H2014, "")))</f>
        <v/>
      </c>
      <c r="J2014" s="21" t="str">
        <f>IF(OR($E2014="", $F2014=""), "", IF($E$8='Intro &amp; Setup'!$BX$8, $F2014/$E2014, IF($H$8='Intro &amp; Setup'!$BX$8, $F2014/$H2014, "")))</f>
        <v/>
      </c>
      <c r="K2014" s="97"/>
      <c r="L2014" s="42" t="str">
        <f t="array" ref="L2014">IF($W2014="", "", IFERROR(INDEX('Standard Runs'!$D$11:$D$65, MATCH(1, ('Standard Runs'!$F$11:$F$65&lt;=E2014)*('Standard Runs'!$G$11:$G$65&gt;=E2014), 0)), ""))</f>
        <v/>
      </c>
      <c r="M2014" s="45" t="str">
        <f t="shared" si="342"/>
        <v/>
      </c>
      <c r="N2014" s="97"/>
      <c r="O2014" s="52" t="str">
        <f t="shared" si="343"/>
        <v/>
      </c>
      <c r="P2014" s="53" t="str">
        <f>IF(OR($L2014="", $M2014=""), "", COUNTIFS($L$11:$L$2510, $L2014, $M$11:$M$2510, "&lt;"&amp;$M2014)+1+COUNTIFS($L$11:$L2014, $L2014, $M$11:$M2014, $M2014)-1)</f>
        <v/>
      </c>
      <c r="Q2014" s="97"/>
      <c r="R2014" s="57" t="str">
        <f t="array" ref="R2014">IF(OR($L2014="", $M2014=""), "", MIN(IF($L$11:$L$2510=$L2014, $M$11:$M$2510)))</f>
        <v/>
      </c>
      <c r="S2014" s="18" t="str">
        <f t="array" ref="S2014">IF(OR($L2014="", $M2014=""), "", AVERAGEIF($L$11:$L$2510, $L2014, $M$11:$M$2510))</f>
        <v/>
      </c>
      <c r="T2014" s="21" t="str">
        <f t="array" ref="T2014">IF(OR($L2014="", $M2014=""), "", MAX(IF($L$11:$L$2510=$L2014, $M$11:$M$2510)))</f>
        <v/>
      </c>
      <c r="U2014" s="97"/>
      <c r="W2014" s="26" t="str">
        <f t="shared" si="344"/>
        <v/>
      </c>
      <c r="X2014" s="26" t="str">
        <f t="shared" si="345"/>
        <v/>
      </c>
      <c r="Z2014" s="48" t="str">
        <f>IFERROR(INDEX('Standard Runs'!$E$11:$E$65, MATCH($L2014, 'Standard Runs'!$D$11:$D$65, 0)), "")</f>
        <v/>
      </c>
      <c r="AB2014" s="26" t="str">
        <f t="shared" si="346"/>
        <v/>
      </c>
      <c r="AC2014" s="26" t="str">
        <f t="shared" si="347"/>
        <v/>
      </c>
      <c r="AE2014" s="26" t="str">
        <f t="shared" si="348"/>
        <v/>
      </c>
      <c r="AG2014" s="26" t="str">
        <f>IF($D2014="", "", COUNTIF($D$11:$D$2510, "&gt;"&amp;$D2014)+1+COUNTIF($D$11:$D2014, $D2014)-1)</f>
        <v/>
      </c>
      <c r="AH2014" s="92" t="str">
        <f t="shared" si="349"/>
        <v/>
      </c>
      <c r="AJ2014" s="26" t="str">
        <f t="shared" si="350"/>
        <v/>
      </c>
      <c r="AK2014" s="26" t="str">
        <f t="shared" si="351"/>
        <v/>
      </c>
    </row>
    <row r="2015" spans="1:37" x14ac:dyDescent="0.25">
      <c r="A2015" s="97"/>
      <c r="B2015" s="26" t="str">
        <f t="shared" si="341"/>
        <v/>
      </c>
      <c r="C2015" s="97"/>
      <c r="D2015" s="123"/>
      <c r="E2015" s="124"/>
      <c r="F2015" s="125"/>
      <c r="G2015" s="97"/>
      <c r="H2015" s="24" t="str">
        <f>IF($E2015="", "", IFERROR(ROUND($E2015*INDEX('Intro &amp; Setup'!$BY$8:$BY$9, MATCH($E$8, 'Intro &amp; Setup'!$BX$8:$BX$9, 0)), 2), ""))</f>
        <v/>
      </c>
      <c r="I2015" s="18" t="str">
        <f>IF(OR($E2015="", $F2015=""), "", IF($E$8='Intro &amp; Setup'!$BX$9, $F2015/$E2015, IF($H$8='Intro &amp; Setup'!$BX$9, $F2015/$H2015, "")))</f>
        <v/>
      </c>
      <c r="J2015" s="21" t="str">
        <f>IF(OR($E2015="", $F2015=""), "", IF($E$8='Intro &amp; Setup'!$BX$8, $F2015/$E2015, IF($H$8='Intro &amp; Setup'!$BX$8, $F2015/$H2015, "")))</f>
        <v/>
      </c>
      <c r="K2015" s="97"/>
      <c r="L2015" s="42" t="str">
        <f t="array" ref="L2015">IF($W2015="", "", IFERROR(INDEX('Standard Runs'!$D$11:$D$65, MATCH(1, ('Standard Runs'!$F$11:$F$65&lt;=E2015)*('Standard Runs'!$G$11:$G$65&gt;=E2015), 0)), ""))</f>
        <v/>
      </c>
      <c r="M2015" s="45" t="str">
        <f t="shared" si="342"/>
        <v/>
      </c>
      <c r="N2015" s="97"/>
      <c r="O2015" s="52" t="str">
        <f t="shared" si="343"/>
        <v/>
      </c>
      <c r="P2015" s="53" t="str">
        <f>IF(OR($L2015="", $M2015=""), "", COUNTIFS($L$11:$L$2510, $L2015, $M$11:$M$2510, "&lt;"&amp;$M2015)+1+COUNTIFS($L$11:$L2015, $L2015, $M$11:$M2015, $M2015)-1)</f>
        <v/>
      </c>
      <c r="Q2015" s="97"/>
      <c r="R2015" s="57" t="str">
        <f t="array" ref="R2015">IF(OR($L2015="", $M2015=""), "", MIN(IF($L$11:$L$2510=$L2015, $M$11:$M$2510)))</f>
        <v/>
      </c>
      <c r="S2015" s="18" t="str">
        <f t="array" ref="S2015">IF(OR($L2015="", $M2015=""), "", AVERAGEIF($L$11:$L$2510, $L2015, $M$11:$M$2510))</f>
        <v/>
      </c>
      <c r="T2015" s="21" t="str">
        <f t="array" ref="T2015">IF(OR($L2015="", $M2015=""), "", MAX(IF($L$11:$L$2510=$L2015, $M$11:$M$2510)))</f>
        <v/>
      </c>
      <c r="U2015" s="97"/>
      <c r="W2015" s="26" t="str">
        <f t="shared" si="344"/>
        <v/>
      </c>
      <c r="X2015" s="26" t="str">
        <f t="shared" si="345"/>
        <v/>
      </c>
      <c r="Z2015" s="48" t="str">
        <f>IFERROR(INDEX('Standard Runs'!$E$11:$E$65, MATCH($L2015, 'Standard Runs'!$D$11:$D$65, 0)), "")</f>
        <v/>
      </c>
      <c r="AB2015" s="26" t="str">
        <f t="shared" si="346"/>
        <v/>
      </c>
      <c r="AC2015" s="26" t="str">
        <f t="shared" si="347"/>
        <v/>
      </c>
      <c r="AE2015" s="26" t="str">
        <f t="shared" si="348"/>
        <v/>
      </c>
      <c r="AG2015" s="26" t="str">
        <f>IF($D2015="", "", COUNTIF($D$11:$D$2510, "&gt;"&amp;$D2015)+1+COUNTIF($D$11:$D2015, $D2015)-1)</f>
        <v/>
      </c>
      <c r="AH2015" s="92" t="str">
        <f t="shared" si="349"/>
        <v/>
      </c>
      <c r="AJ2015" s="26" t="str">
        <f t="shared" si="350"/>
        <v/>
      </c>
      <c r="AK2015" s="26" t="str">
        <f t="shared" si="351"/>
        <v/>
      </c>
    </row>
    <row r="2016" spans="1:37" x14ac:dyDescent="0.25">
      <c r="A2016" s="97"/>
      <c r="B2016" s="26" t="str">
        <f t="shared" si="341"/>
        <v/>
      </c>
      <c r="C2016" s="97"/>
      <c r="D2016" s="123"/>
      <c r="E2016" s="124"/>
      <c r="F2016" s="125"/>
      <c r="G2016" s="97"/>
      <c r="H2016" s="24" t="str">
        <f>IF($E2016="", "", IFERROR(ROUND($E2016*INDEX('Intro &amp; Setup'!$BY$8:$BY$9, MATCH($E$8, 'Intro &amp; Setup'!$BX$8:$BX$9, 0)), 2), ""))</f>
        <v/>
      </c>
      <c r="I2016" s="18" t="str">
        <f>IF(OR($E2016="", $F2016=""), "", IF($E$8='Intro &amp; Setup'!$BX$9, $F2016/$E2016, IF($H$8='Intro &amp; Setup'!$BX$9, $F2016/$H2016, "")))</f>
        <v/>
      </c>
      <c r="J2016" s="21" t="str">
        <f>IF(OR($E2016="", $F2016=""), "", IF($E$8='Intro &amp; Setup'!$BX$8, $F2016/$E2016, IF($H$8='Intro &amp; Setup'!$BX$8, $F2016/$H2016, "")))</f>
        <v/>
      </c>
      <c r="K2016" s="97"/>
      <c r="L2016" s="42" t="str">
        <f t="array" ref="L2016">IF($W2016="", "", IFERROR(INDEX('Standard Runs'!$D$11:$D$65, MATCH(1, ('Standard Runs'!$F$11:$F$65&lt;=E2016)*('Standard Runs'!$G$11:$G$65&gt;=E2016), 0)), ""))</f>
        <v/>
      </c>
      <c r="M2016" s="45" t="str">
        <f t="shared" si="342"/>
        <v/>
      </c>
      <c r="N2016" s="97"/>
      <c r="O2016" s="52" t="str">
        <f t="shared" si="343"/>
        <v/>
      </c>
      <c r="P2016" s="53" t="str">
        <f>IF(OR($L2016="", $M2016=""), "", COUNTIFS($L$11:$L$2510, $L2016, $M$11:$M$2510, "&lt;"&amp;$M2016)+1+COUNTIFS($L$11:$L2016, $L2016, $M$11:$M2016, $M2016)-1)</f>
        <v/>
      </c>
      <c r="Q2016" s="97"/>
      <c r="R2016" s="57" t="str">
        <f t="array" ref="R2016">IF(OR($L2016="", $M2016=""), "", MIN(IF($L$11:$L$2510=$L2016, $M$11:$M$2510)))</f>
        <v/>
      </c>
      <c r="S2016" s="18" t="str">
        <f t="array" ref="S2016">IF(OR($L2016="", $M2016=""), "", AVERAGEIF($L$11:$L$2510, $L2016, $M$11:$M$2510))</f>
        <v/>
      </c>
      <c r="T2016" s="21" t="str">
        <f t="array" ref="T2016">IF(OR($L2016="", $M2016=""), "", MAX(IF($L$11:$L$2510=$L2016, $M$11:$M$2510)))</f>
        <v/>
      </c>
      <c r="U2016" s="97"/>
      <c r="W2016" s="26" t="str">
        <f t="shared" si="344"/>
        <v/>
      </c>
      <c r="X2016" s="26" t="str">
        <f t="shared" si="345"/>
        <v/>
      </c>
      <c r="Z2016" s="48" t="str">
        <f>IFERROR(INDEX('Standard Runs'!$E$11:$E$65, MATCH($L2016, 'Standard Runs'!$D$11:$D$65, 0)), "")</f>
        <v/>
      </c>
      <c r="AB2016" s="26" t="str">
        <f t="shared" si="346"/>
        <v/>
      </c>
      <c r="AC2016" s="26" t="str">
        <f t="shared" si="347"/>
        <v/>
      </c>
      <c r="AE2016" s="26" t="str">
        <f t="shared" si="348"/>
        <v/>
      </c>
      <c r="AG2016" s="26" t="str">
        <f>IF($D2016="", "", COUNTIF($D$11:$D$2510, "&gt;"&amp;$D2016)+1+COUNTIF($D$11:$D2016, $D2016)-1)</f>
        <v/>
      </c>
      <c r="AH2016" s="92" t="str">
        <f t="shared" si="349"/>
        <v/>
      </c>
      <c r="AJ2016" s="26" t="str">
        <f t="shared" si="350"/>
        <v/>
      </c>
      <c r="AK2016" s="26" t="str">
        <f t="shared" si="351"/>
        <v/>
      </c>
    </row>
    <row r="2017" spans="1:37" x14ac:dyDescent="0.25">
      <c r="A2017" s="97"/>
      <c r="B2017" s="26" t="str">
        <f t="shared" si="341"/>
        <v/>
      </c>
      <c r="C2017" s="97"/>
      <c r="D2017" s="123"/>
      <c r="E2017" s="124"/>
      <c r="F2017" s="125"/>
      <c r="G2017" s="97"/>
      <c r="H2017" s="24" t="str">
        <f>IF($E2017="", "", IFERROR(ROUND($E2017*INDEX('Intro &amp; Setup'!$BY$8:$BY$9, MATCH($E$8, 'Intro &amp; Setup'!$BX$8:$BX$9, 0)), 2), ""))</f>
        <v/>
      </c>
      <c r="I2017" s="18" t="str">
        <f>IF(OR($E2017="", $F2017=""), "", IF($E$8='Intro &amp; Setup'!$BX$9, $F2017/$E2017, IF($H$8='Intro &amp; Setup'!$BX$9, $F2017/$H2017, "")))</f>
        <v/>
      </c>
      <c r="J2017" s="21" t="str">
        <f>IF(OR($E2017="", $F2017=""), "", IF($E$8='Intro &amp; Setup'!$BX$8, $F2017/$E2017, IF($H$8='Intro &amp; Setup'!$BX$8, $F2017/$H2017, "")))</f>
        <v/>
      </c>
      <c r="K2017" s="97"/>
      <c r="L2017" s="42" t="str">
        <f t="array" ref="L2017">IF($W2017="", "", IFERROR(INDEX('Standard Runs'!$D$11:$D$65, MATCH(1, ('Standard Runs'!$F$11:$F$65&lt;=E2017)*('Standard Runs'!$G$11:$G$65&gt;=E2017), 0)), ""))</f>
        <v/>
      </c>
      <c r="M2017" s="45" t="str">
        <f t="shared" si="342"/>
        <v/>
      </c>
      <c r="N2017" s="97"/>
      <c r="O2017" s="52" t="str">
        <f t="shared" si="343"/>
        <v/>
      </c>
      <c r="P2017" s="53" t="str">
        <f>IF(OR($L2017="", $M2017=""), "", COUNTIFS($L$11:$L$2510, $L2017, $M$11:$M$2510, "&lt;"&amp;$M2017)+1+COUNTIFS($L$11:$L2017, $L2017, $M$11:$M2017, $M2017)-1)</f>
        <v/>
      </c>
      <c r="Q2017" s="97"/>
      <c r="R2017" s="57" t="str">
        <f t="array" ref="R2017">IF(OR($L2017="", $M2017=""), "", MIN(IF($L$11:$L$2510=$L2017, $M$11:$M$2510)))</f>
        <v/>
      </c>
      <c r="S2017" s="18" t="str">
        <f t="array" ref="S2017">IF(OR($L2017="", $M2017=""), "", AVERAGEIF($L$11:$L$2510, $L2017, $M$11:$M$2510))</f>
        <v/>
      </c>
      <c r="T2017" s="21" t="str">
        <f t="array" ref="T2017">IF(OR($L2017="", $M2017=""), "", MAX(IF($L$11:$L$2510=$L2017, $M$11:$M$2510)))</f>
        <v/>
      </c>
      <c r="U2017" s="97"/>
      <c r="W2017" s="26" t="str">
        <f t="shared" si="344"/>
        <v/>
      </c>
      <c r="X2017" s="26" t="str">
        <f t="shared" si="345"/>
        <v/>
      </c>
      <c r="Z2017" s="48" t="str">
        <f>IFERROR(INDEX('Standard Runs'!$E$11:$E$65, MATCH($L2017, 'Standard Runs'!$D$11:$D$65, 0)), "")</f>
        <v/>
      </c>
      <c r="AB2017" s="26" t="str">
        <f t="shared" si="346"/>
        <v/>
      </c>
      <c r="AC2017" s="26" t="str">
        <f t="shared" si="347"/>
        <v/>
      </c>
      <c r="AE2017" s="26" t="str">
        <f t="shared" si="348"/>
        <v/>
      </c>
      <c r="AG2017" s="26" t="str">
        <f>IF($D2017="", "", COUNTIF($D$11:$D$2510, "&gt;"&amp;$D2017)+1+COUNTIF($D$11:$D2017, $D2017)-1)</f>
        <v/>
      </c>
      <c r="AH2017" s="92" t="str">
        <f t="shared" si="349"/>
        <v/>
      </c>
      <c r="AJ2017" s="26" t="str">
        <f t="shared" si="350"/>
        <v/>
      </c>
      <c r="AK2017" s="26" t="str">
        <f t="shared" si="351"/>
        <v/>
      </c>
    </row>
    <row r="2018" spans="1:37" x14ac:dyDescent="0.25">
      <c r="A2018" s="97"/>
      <c r="B2018" s="26" t="str">
        <f t="shared" si="341"/>
        <v/>
      </c>
      <c r="C2018" s="97"/>
      <c r="D2018" s="123"/>
      <c r="E2018" s="124"/>
      <c r="F2018" s="125"/>
      <c r="G2018" s="97"/>
      <c r="H2018" s="24" t="str">
        <f>IF($E2018="", "", IFERROR(ROUND($E2018*INDEX('Intro &amp; Setup'!$BY$8:$BY$9, MATCH($E$8, 'Intro &amp; Setup'!$BX$8:$BX$9, 0)), 2), ""))</f>
        <v/>
      </c>
      <c r="I2018" s="18" t="str">
        <f>IF(OR($E2018="", $F2018=""), "", IF($E$8='Intro &amp; Setup'!$BX$9, $F2018/$E2018, IF($H$8='Intro &amp; Setup'!$BX$9, $F2018/$H2018, "")))</f>
        <v/>
      </c>
      <c r="J2018" s="21" t="str">
        <f>IF(OR($E2018="", $F2018=""), "", IF($E$8='Intro &amp; Setup'!$BX$8, $F2018/$E2018, IF($H$8='Intro &amp; Setup'!$BX$8, $F2018/$H2018, "")))</f>
        <v/>
      </c>
      <c r="K2018" s="97"/>
      <c r="L2018" s="42" t="str">
        <f t="array" ref="L2018">IF($W2018="", "", IFERROR(INDEX('Standard Runs'!$D$11:$D$65, MATCH(1, ('Standard Runs'!$F$11:$F$65&lt;=E2018)*('Standard Runs'!$G$11:$G$65&gt;=E2018), 0)), ""))</f>
        <v/>
      </c>
      <c r="M2018" s="45" t="str">
        <f t="shared" si="342"/>
        <v/>
      </c>
      <c r="N2018" s="97"/>
      <c r="O2018" s="52" t="str">
        <f t="shared" si="343"/>
        <v/>
      </c>
      <c r="P2018" s="53" t="str">
        <f>IF(OR($L2018="", $M2018=""), "", COUNTIFS($L$11:$L$2510, $L2018, $M$11:$M$2510, "&lt;"&amp;$M2018)+1+COUNTIFS($L$11:$L2018, $L2018, $M$11:$M2018, $M2018)-1)</f>
        <v/>
      </c>
      <c r="Q2018" s="97"/>
      <c r="R2018" s="57" t="str">
        <f t="array" ref="R2018">IF(OR($L2018="", $M2018=""), "", MIN(IF($L$11:$L$2510=$L2018, $M$11:$M$2510)))</f>
        <v/>
      </c>
      <c r="S2018" s="18" t="str">
        <f t="array" ref="S2018">IF(OR($L2018="", $M2018=""), "", AVERAGEIF($L$11:$L$2510, $L2018, $M$11:$M$2510))</f>
        <v/>
      </c>
      <c r="T2018" s="21" t="str">
        <f t="array" ref="T2018">IF(OR($L2018="", $M2018=""), "", MAX(IF($L$11:$L$2510=$L2018, $M$11:$M$2510)))</f>
        <v/>
      </c>
      <c r="U2018" s="97"/>
      <c r="W2018" s="26" t="str">
        <f t="shared" si="344"/>
        <v/>
      </c>
      <c r="X2018" s="26" t="str">
        <f t="shared" si="345"/>
        <v/>
      </c>
      <c r="Z2018" s="48" t="str">
        <f>IFERROR(INDEX('Standard Runs'!$E$11:$E$65, MATCH($L2018, 'Standard Runs'!$D$11:$D$65, 0)), "")</f>
        <v/>
      </c>
      <c r="AB2018" s="26" t="str">
        <f t="shared" si="346"/>
        <v/>
      </c>
      <c r="AC2018" s="26" t="str">
        <f t="shared" si="347"/>
        <v/>
      </c>
      <c r="AE2018" s="26" t="str">
        <f t="shared" si="348"/>
        <v/>
      </c>
      <c r="AG2018" s="26" t="str">
        <f>IF($D2018="", "", COUNTIF($D$11:$D$2510, "&gt;"&amp;$D2018)+1+COUNTIF($D$11:$D2018, $D2018)-1)</f>
        <v/>
      </c>
      <c r="AH2018" s="92" t="str">
        <f t="shared" si="349"/>
        <v/>
      </c>
      <c r="AJ2018" s="26" t="str">
        <f t="shared" si="350"/>
        <v/>
      </c>
      <c r="AK2018" s="26" t="str">
        <f t="shared" si="351"/>
        <v/>
      </c>
    </row>
    <row r="2019" spans="1:37" x14ac:dyDescent="0.25">
      <c r="A2019" s="97"/>
      <c r="B2019" s="26" t="str">
        <f t="shared" si="341"/>
        <v/>
      </c>
      <c r="C2019" s="97"/>
      <c r="D2019" s="123"/>
      <c r="E2019" s="124"/>
      <c r="F2019" s="125"/>
      <c r="G2019" s="97"/>
      <c r="H2019" s="24" t="str">
        <f>IF($E2019="", "", IFERROR(ROUND($E2019*INDEX('Intro &amp; Setup'!$BY$8:$BY$9, MATCH($E$8, 'Intro &amp; Setup'!$BX$8:$BX$9, 0)), 2), ""))</f>
        <v/>
      </c>
      <c r="I2019" s="18" t="str">
        <f>IF(OR($E2019="", $F2019=""), "", IF($E$8='Intro &amp; Setup'!$BX$9, $F2019/$E2019, IF($H$8='Intro &amp; Setup'!$BX$9, $F2019/$H2019, "")))</f>
        <v/>
      </c>
      <c r="J2019" s="21" t="str">
        <f>IF(OR($E2019="", $F2019=""), "", IF($E$8='Intro &amp; Setup'!$BX$8, $F2019/$E2019, IF($H$8='Intro &amp; Setup'!$BX$8, $F2019/$H2019, "")))</f>
        <v/>
      </c>
      <c r="K2019" s="97"/>
      <c r="L2019" s="42" t="str">
        <f t="array" ref="L2019">IF($W2019="", "", IFERROR(INDEX('Standard Runs'!$D$11:$D$65, MATCH(1, ('Standard Runs'!$F$11:$F$65&lt;=E2019)*('Standard Runs'!$G$11:$G$65&gt;=E2019), 0)), ""))</f>
        <v/>
      </c>
      <c r="M2019" s="45" t="str">
        <f t="shared" si="342"/>
        <v/>
      </c>
      <c r="N2019" s="97"/>
      <c r="O2019" s="52" t="str">
        <f t="shared" si="343"/>
        <v/>
      </c>
      <c r="P2019" s="53" t="str">
        <f>IF(OR($L2019="", $M2019=""), "", COUNTIFS($L$11:$L$2510, $L2019, $M$11:$M$2510, "&lt;"&amp;$M2019)+1+COUNTIFS($L$11:$L2019, $L2019, $M$11:$M2019, $M2019)-1)</f>
        <v/>
      </c>
      <c r="Q2019" s="97"/>
      <c r="R2019" s="57" t="str">
        <f t="array" ref="R2019">IF(OR($L2019="", $M2019=""), "", MIN(IF($L$11:$L$2510=$L2019, $M$11:$M$2510)))</f>
        <v/>
      </c>
      <c r="S2019" s="18" t="str">
        <f t="array" ref="S2019">IF(OR($L2019="", $M2019=""), "", AVERAGEIF($L$11:$L$2510, $L2019, $M$11:$M$2510))</f>
        <v/>
      </c>
      <c r="T2019" s="21" t="str">
        <f t="array" ref="T2019">IF(OR($L2019="", $M2019=""), "", MAX(IF($L$11:$L$2510=$L2019, $M$11:$M$2510)))</f>
        <v/>
      </c>
      <c r="U2019" s="97"/>
      <c r="W2019" s="26" t="str">
        <f t="shared" si="344"/>
        <v/>
      </c>
      <c r="X2019" s="26" t="str">
        <f t="shared" si="345"/>
        <v/>
      </c>
      <c r="Z2019" s="48" t="str">
        <f>IFERROR(INDEX('Standard Runs'!$E$11:$E$65, MATCH($L2019, 'Standard Runs'!$D$11:$D$65, 0)), "")</f>
        <v/>
      </c>
      <c r="AB2019" s="26" t="str">
        <f t="shared" si="346"/>
        <v/>
      </c>
      <c r="AC2019" s="26" t="str">
        <f t="shared" si="347"/>
        <v/>
      </c>
      <c r="AE2019" s="26" t="str">
        <f t="shared" si="348"/>
        <v/>
      </c>
      <c r="AG2019" s="26" t="str">
        <f>IF($D2019="", "", COUNTIF($D$11:$D$2510, "&gt;"&amp;$D2019)+1+COUNTIF($D$11:$D2019, $D2019)-1)</f>
        <v/>
      </c>
      <c r="AH2019" s="92" t="str">
        <f t="shared" si="349"/>
        <v/>
      </c>
      <c r="AJ2019" s="26" t="str">
        <f t="shared" si="350"/>
        <v/>
      </c>
      <c r="AK2019" s="26" t="str">
        <f t="shared" si="351"/>
        <v/>
      </c>
    </row>
    <row r="2020" spans="1:37" x14ac:dyDescent="0.25">
      <c r="A2020" s="97"/>
      <c r="B2020" s="26" t="str">
        <f t="shared" si="341"/>
        <v/>
      </c>
      <c r="C2020" s="97"/>
      <c r="D2020" s="123"/>
      <c r="E2020" s="124"/>
      <c r="F2020" s="125"/>
      <c r="G2020" s="97"/>
      <c r="H2020" s="24" t="str">
        <f>IF($E2020="", "", IFERROR(ROUND($E2020*INDEX('Intro &amp; Setup'!$BY$8:$BY$9, MATCH($E$8, 'Intro &amp; Setup'!$BX$8:$BX$9, 0)), 2), ""))</f>
        <v/>
      </c>
      <c r="I2020" s="18" t="str">
        <f>IF(OR($E2020="", $F2020=""), "", IF($E$8='Intro &amp; Setup'!$BX$9, $F2020/$E2020, IF($H$8='Intro &amp; Setup'!$BX$9, $F2020/$H2020, "")))</f>
        <v/>
      </c>
      <c r="J2020" s="21" t="str">
        <f>IF(OR($E2020="", $F2020=""), "", IF($E$8='Intro &amp; Setup'!$BX$8, $F2020/$E2020, IF($H$8='Intro &amp; Setup'!$BX$8, $F2020/$H2020, "")))</f>
        <v/>
      </c>
      <c r="K2020" s="97"/>
      <c r="L2020" s="42" t="str">
        <f t="array" ref="L2020">IF($W2020="", "", IFERROR(INDEX('Standard Runs'!$D$11:$D$65, MATCH(1, ('Standard Runs'!$F$11:$F$65&lt;=E2020)*('Standard Runs'!$G$11:$G$65&gt;=E2020), 0)), ""))</f>
        <v/>
      </c>
      <c r="M2020" s="45" t="str">
        <f t="shared" si="342"/>
        <v/>
      </c>
      <c r="N2020" s="97"/>
      <c r="O2020" s="52" t="str">
        <f t="shared" si="343"/>
        <v/>
      </c>
      <c r="P2020" s="53" t="str">
        <f>IF(OR($L2020="", $M2020=""), "", COUNTIFS($L$11:$L$2510, $L2020, $M$11:$M$2510, "&lt;"&amp;$M2020)+1+COUNTIFS($L$11:$L2020, $L2020, $M$11:$M2020, $M2020)-1)</f>
        <v/>
      </c>
      <c r="Q2020" s="97"/>
      <c r="R2020" s="57" t="str">
        <f t="array" ref="R2020">IF(OR($L2020="", $M2020=""), "", MIN(IF($L$11:$L$2510=$L2020, $M$11:$M$2510)))</f>
        <v/>
      </c>
      <c r="S2020" s="18" t="str">
        <f t="array" ref="S2020">IF(OR($L2020="", $M2020=""), "", AVERAGEIF($L$11:$L$2510, $L2020, $M$11:$M$2510))</f>
        <v/>
      </c>
      <c r="T2020" s="21" t="str">
        <f t="array" ref="T2020">IF(OR($L2020="", $M2020=""), "", MAX(IF($L$11:$L$2510=$L2020, $M$11:$M$2510)))</f>
        <v/>
      </c>
      <c r="U2020" s="97"/>
      <c r="W2020" s="26" t="str">
        <f t="shared" si="344"/>
        <v/>
      </c>
      <c r="X2020" s="26" t="str">
        <f t="shared" si="345"/>
        <v/>
      </c>
      <c r="Z2020" s="48" t="str">
        <f>IFERROR(INDEX('Standard Runs'!$E$11:$E$65, MATCH($L2020, 'Standard Runs'!$D$11:$D$65, 0)), "")</f>
        <v/>
      </c>
      <c r="AB2020" s="26" t="str">
        <f t="shared" si="346"/>
        <v/>
      </c>
      <c r="AC2020" s="26" t="str">
        <f t="shared" si="347"/>
        <v/>
      </c>
      <c r="AE2020" s="26" t="str">
        <f t="shared" si="348"/>
        <v/>
      </c>
      <c r="AG2020" s="26" t="str">
        <f>IF($D2020="", "", COUNTIF($D$11:$D$2510, "&gt;"&amp;$D2020)+1+COUNTIF($D$11:$D2020, $D2020)-1)</f>
        <v/>
      </c>
      <c r="AH2020" s="92" t="str">
        <f t="shared" si="349"/>
        <v/>
      </c>
      <c r="AJ2020" s="26" t="str">
        <f t="shared" si="350"/>
        <v/>
      </c>
      <c r="AK2020" s="26" t="str">
        <f t="shared" si="351"/>
        <v/>
      </c>
    </row>
    <row r="2021" spans="1:37" x14ac:dyDescent="0.25">
      <c r="A2021" s="97"/>
      <c r="B2021" s="26" t="str">
        <f t="shared" si="341"/>
        <v/>
      </c>
      <c r="C2021" s="97"/>
      <c r="D2021" s="123"/>
      <c r="E2021" s="124"/>
      <c r="F2021" s="125"/>
      <c r="G2021" s="97"/>
      <c r="H2021" s="24" t="str">
        <f>IF($E2021="", "", IFERROR(ROUND($E2021*INDEX('Intro &amp; Setup'!$BY$8:$BY$9, MATCH($E$8, 'Intro &amp; Setup'!$BX$8:$BX$9, 0)), 2), ""))</f>
        <v/>
      </c>
      <c r="I2021" s="18" t="str">
        <f>IF(OR($E2021="", $F2021=""), "", IF($E$8='Intro &amp; Setup'!$BX$9, $F2021/$E2021, IF($H$8='Intro &amp; Setup'!$BX$9, $F2021/$H2021, "")))</f>
        <v/>
      </c>
      <c r="J2021" s="21" t="str">
        <f>IF(OR($E2021="", $F2021=""), "", IF($E$8='Intro &amp; Setup'!$BX$8, $F2021/$E2021, IF($H$8='Intro &amp; Setup'!$BX$8, $F2021/$H2021, "")))</f>
        <v/>
      </c>
      <c r="K2021" s="97"/>
      <c r="L2021" s="42" t="str">
        <f t="array" ref="L2021">IF($W2021="", "", IFERROR(INDEX('Standard Runs'!$D$11:$D$65, MATCH(1, ('Standard Runs'!$F$11:$F$65&lt;=E2021)*('Standard Runs'!$G$11:$G$65&gt;=E2021), 0)), ""))</f>
        <v/>
      </c>
      <c r="M2021" s="45" t="str">
        <f t="shared" si="342"/>
        <v/>
      </c>
      <c r="N2021" s="97"/>
      <c r="O2021" s="52" t="str">
        <f t="shared" si="343"/>
        <v/>
      </c>
      <c r="P2021" s="53" t="str">
        <f>IF(OR($L2021="", $M2021=""), "", COUNTIFS($L$11:$L$2510, $L2021, $M$11:$M$2510, "&lt;"&amp;$M2021)+1+COUNTIFS($L$11:$L2021, $L2021, $M$11:$M2021, $M2021)-1)</f>
        <v/>
      </c>
      <c r="Q2021" s="97"/>
      <c r="R2021" s="57" t="str">
        <f t="array" ref="R2021">IF(OR($L2021="", $M2021=""), "", MIN(IF($L$11:$L$2510=$L2021, $M$11:$M$2510)))</f>
        <v/>
      </c>
      <c r="S2021" s="18" t="str">
        <f t="array" ref="S2021">IF(OR($L2021="", $M2021=""), "", AVERAGEIF($L$11:$L$2510, $L2021, $M$11:$M$2510))</f>
        <v/>
      </c>
      <c r="T2021" s="21" t="str">
        <f t="array" ref="T2021">IF(OR($L2021="", $M2021=""), "", MAX(IF($L$11:$L$2510=$L2021, $M$11:$M$2510)))</f>
        <v/>
      </c>
      <c r="U2021" s="97"/>
      <c r="W2021" s="26" t="str">
        <f t="shared" si="344"/>
        <v/>
      </c>
      <c r="X2021" s="26" t="str">
        <f t="shared" si="345"/>
        <v/>
      </c>
      <c r="Z2021" s="48" t="str">
        <f>IFERROR(INDEX('Standard Runs'!$E$11:$E$65, MATCH($L2021, 'Standard Runs'!$D$11:$D$65, 0)), "")</f>
        <v/>
      </c>
      <c r="AB2021" s="26" t="str">
        <f t="shared" si="346"/>
        <v/>
      </c>
      <c r="AC2021" s="26" t="str">
        <f t="shared" si="347"/>
        <v/>
      </c>
      <c r="AE2021" s="26" t="str">
        <f t="shared" si="348"/>
        <v/>
      </c>
      <c r="AG2021" s="26" t="str">
        <f>IF($D2021="", "", COUNTIF($D$11:$D$2510, "&gt;"&amp;$D2021)+1+COUNTIF($D$11:$D2021, $D2021)-1)</f>
        <v/>
      </c>
      <c r="AH2021" s="92" t="str">
        <f t="shared" si="349"/>
        <v/>
      </c>
      <c r="AJ2021" s="26" t="str">
        <f t="shared" si="350"/>
        <v/>
      </c>
      <c r="AK2021" s="26" t="str">
        <f t="shared" si="351"/>
        <v/>
      </c>
    </row>
    <row r="2022" spans="1:37" x14ac:dyDescent="0.25">
      <c r="A2022" s="97"/>
      <c r="B2022" s="26" t="str">
        <f t="shared" si="341"/>
        <v/>
      </c>
      <c r="C2022" s="97"/>
      <c r="D2022" s="123"/>
      <c r="E2022" s="124"/>
      <c r="F2022" s="125"/>
      <c r="G2022" s="97"/>
      <c r="H2022" s="24" t="str">
        <f>IF($E2022="", "", IFERROR(ROUND($E2022*INDEX('Intro &amp; Setup'!$BY$8:$BY$9, MATCH($E$8, 'Intro &amp; Setup'!$BX$8:$BX$9, 0)), 2), ""))</f>
        <v/>
      </c>
      <c r="I2022" s="18" t="str">
        <f>IF(OR($E2022="", $F2022=""), "", IF($E$8='Intro &amp; Setup'!$BX$9, $F2022/$E2022, IF($H$8='Intro &amp; Setup'!$BX$9, $F2022/$H2022, "")))</f>
        <v/>
      </c>
      <c r="J2022" s="21" t="str">
        <f>IF(OR($E2022="", $F2022=""), "", IF($E$8='Intro &amp; Setup'!$BX$8, $F2022/$E2022, IF($H$8='Intro &amp; Setup'!$BX$8, $F2022/$H2022, "")))</f>
        <v/>
      </c>
      <c r="K2022" s="97"/>
      <c r="L2022" s="42" t="str">
        <f t="array" ref="L2022">IF($W2022="", "", IFERROR(INDEX('Standard Runs'!$D$11:$D$65, MATCH(1, ('Standard Runs'!$F$11:$F$65&lt;=E2022)*('Standard Runs'!$G$11:$G$65&gt;=E2022), 0)), ""))</f>
        <v/>
      </c>
      <c r="M2022" s="45" t="str">
        <f t="shared" si="342"/>
        <v/>
      </c>
      <c r="N2022" s="97"/>
      <c r="O2022" s="52" t="str">
        <f t="shared" si="343"/>
        <v/>
      </c>
      <c r="P2022" s="53" t="str">
        <f>IF(OR($L2022="", $M2022=""), "", COUNTIFS($L$11:$L$2510, $L2022, $M$11:$M$2510, "&lt;"&amp;$M2022)+1+COUNTIFS($L$11:$L2022, $L2022, $M$11:$M2022, $M2022)-1)</f>
        <v/>
      </c>
      <c r="Q2022" s="97"/>
      <c r="R2022" s="57" t="str">
        <f t="array" ref="R2022">IF(OR($L2022="", $M2022=""), "", MIN(IF($L$11:$L$2510=$L2022, $M$11:$M$2510)))</f>
        <v/>
      </c>
      <c r="S2022" s="18" t="str">
        <f t="array" ref="S2022">IF(OR($L2022="", $M2022=""), "", AVERAGEIF($L$11:$L$2510, $L2022, $M$11:$M$2510))</f>
        <v/>
      </c>
      <c r="T2022" s="21" t="str">
        <f t="array" ref="T2022">IF(OR($L2022="", $M2022=""), "", MAX(IF($L$11:$L$2510=$L2022, $M$11:$M$2510)))</f>
        <v/>
      </c>
      <c r="U2022" s="97"/>
      <c r="W2022" s="26" t="str">
        <f t="shared" si="344"/>
        <v/>
      </c>
      <c r="X2022" s="26" t="str">
        <f t="shared" si="345"/>
        <v/>
      </c>
      <c r="Z2022" s="48" t="str">
        <f>IFERROR(INDEX('Standard Runs'!$E$11:$E$65, MATCH($L2022, 'Standard Runs'!$D$11:$D$65, 0)), "")</f>
        <v/>
      </c>
      <c r="AB2022" s="26" t="str">
        <f t="shared" si="346"/>
        <v/>
      </c>
      <c r="AC2022" s="26" t="str">
        <f t="shared" si="347"/>
        <v/>
      </c>
      <c r="AE2022" s="26" t="str">
        <f t="shared" si="348"/>
        <v/>
      </c>
      <c r="AG2022" s="26" t="str">
        <f>IF($D2022="", "", COUNTIF($D$11:$D$2510, "&gt;"&amp;$D2022)+1+COUNTIF($D$11:$D2022, $D2022)-1)</f>
        <v/>
      </c>
      <c r="AH2022" s="92" t="str">
        <f t="shared" si="349"/>
        <v/>
      </c>
      <c r="AJ2022" s="26" t="str">
        <f t="shared" si="350"/>
        <v/>
      </c>
      <c r="AK2022" s="26" t="str">
        <f t="shared" si="351"/>
        <v/>
      </c>
    </row>
    <row r="2023" spans="1:37" x14ac:dyDescent="0.25">
      <c r="A2023" s="97"/>
      <c r="B2023" s="26" t="str">
        <f t="shared" si="341"/>
        <v/>
      </c>
      <c r="C2023" s="97"/>
      <c r="D2023" s="123"/>
      <c r="E2023" s="124"/>
      <c r="F2023" s="125"/>
      <c r="G2023" s="97"/>
      <c r="H2023" s="24" t="str">
        <f>IF($E2023="", "", IFERROR(ROUND($E2023*INDEX('Intro &amp; Setup'!$BY$8:$BY$9, MATCH($E$8, 'Intro &amp; Setup'!$BX$8:$BX$9, 0)), 2), ""))</f>
        <v/>
      </c>
      <c r="I2023" s="18" t="str">
        <f>IF(OR($E2023="", $F2023=""), "", IF($E$8='Intro &amp; Setup'!$BX$9, $F2023/$E2023, IF($H$8='Intro &amp; Setup'!$BX$9, $F2023/$H2023, "")))</f>
        <v/>
      </c>
      <c r="J2023" s="21" t="str">
        <f>IF(OR($E2023="", $F2023=""), "", IF($E$8='Intro &amp; Setup'!$BX$8, $F2023/$E2023, IF($H$8='Intro &amp; Setup'!$BX$8, $F2023/$H2023, "")))</f>
        <v/>
      </c>
      <c r="K2023" s="97"/>
      <c r="L2023" s="42" t="str">
        <f t="array" ref="L2023">IF($W2023="", "", IFERROR(INDEX('Standard Runs'!$D$11:$D$65, MATCH(1, ('Standard Runs'!$F$11:$F$65&lt;=E2023)*('Standard Runs'!$G$11:$G$65&gt;=E2023), 0)), ""))</f>
        <v/>
      </c>
      <c r="M2023" s="45" t="str">
        <f t="shared" si="342"/>
        <v/>
      </c>
      <c r="N2023" s="97"/>
      <c r="O2023" s="52" t="str">
        <f t="shared" si="343"/>
        <v/>
      </c>
      <c r="P2023" s="53" t="str">
        <f>IF(OR($L2023="", $M2023=""), "", COUNTIFS($L$11:$L$2510, $L2023, $M$11:$M$2510, "&lt;"&amp;$M2023)+1+COUNTIFS($L$11:$L2023, $L2023, $M$11:$M2023, $M2023)-1)</f>
        <v/>
      </c>
      <c r="Q2023" s="97"/>
      <c r="R2023" s="57" t="str">
        <f t="array" ref="R2023">IF(OR($L2023="", $M2023=""), "", MIN(IF($L$11:$L$2510=$L2023, $M$11:$M$2510)))</f>
        <v/>
      </c>
      <c r="S2023" s="18" t="str">
        <f t="array" ref="S2023">IF(OR($L2023="", $M2023=""), "", AVERAGEIF($L$11:$L$2510, $L2023, $M$11:$M$2510))</f>
        <v/>
      </c>
      <c r="T2023" s="21" t="str">
        <f t="array" ref="T2023">IF(OR($L2023="", $M2023=""), "", MAX(IF($L$11:$L$2510=$L2023, $M$11:$M$2510)))</f>
        <v/>
      </c>
      <c r="U2023" s="97"/>
      <c r="W2023" s="26" t="str">
        <f t="shared" si="344"/>
        <v/>
      </c>
      <c r="X2023" s="26" t="str">
        <f t="shared" si="345"/>
        <v/>
      </c>
      <c r="Z2023" s="48" t="str">
        <f>IFERROR(INDEX('Standard Runs'!$E$11:$E$65, MATCH($L2023, 'Standard Runs'!$D$11:$D$65, 0)), "")</f>
        <v/>
      </c>
      <c r="AB2023" s="26" t="str">
        <f t="shared" si="346"/>
        <v/>
      </c>
      <c r="AC2023" s="26" t="str">
        <f t="shared" si="347"/>
        <v/>
      </c>
      <c r="AE2023" s="26" t="str">
        <f t="shared" si="348"/>
        <v/>
      </c>
      <c r="AG2023" s="26" t="str">
        <f>IF($D2023="", "", COUNTIF($D$11:$D$2510, "&gt;"&amp;$D2023)+1+COUNTIF($D$11:$D2023, $D2023)-1)</f>
        <v/>
      </c>
      <c r="AH2023" s="92" t="str">
        <f t="shared" si="349"/>
        <v/>
      </c>
      <c r="AJ2023" s="26" t="str">
        <f t="shared" si="350"/>
        <v/>
      </c>
      <c r="AK2023" s="26" t="str">
        <f t="shared" si="351"/>
        <v/>
      </c>
    </row>
    <row r="2024" spans="1:37" x14ac:dyDescent="0.25">
      <c r="A2024" s="97"/>
      <c r="B2024" s="26" t="str">
        <f t="shared" si="341"/>
        <v/>
      </c>
      <c r="C2024" s="97"/>
      <c r="D2024" s="123"/>
      <c r="E2024" s="124"/>
      <c r="F2024" s="125"/>
      <c r="G2024" s="97"/>
      <c r="H2024" s="24" t="str">
        <f>IF($E2024="", "", IFERROR(ROUND($E2024*INDEX('Intro &amp; Setup'!$BY$8:$BY$9, MATCH($E$8, 'Intro &amp; Setup'!$BX$8:$BX$9, 0)), 2), ""))</f>
        <v/>
      </c>
      <c r="I2024" s="18" t="str">
        <f>IF(OR($E2024="", $F2024=""), "", IF($E$8='Intro &amp; Setup'!$BX$9, $F2024/$E2024, IF($H$8='Intro &amp; Setup'!$BX$9, $F2024/$H2024, "")))</f>
        <v/>
      </c>
      <c r="J2024" s="21" t="str">
        <f>IF(OR($E2024="", $F2024=""), "", IF($E$8='Intro &amp; Setup'!$BX$8, $F2024/$E2024, IF($H$8='Intro &amp; Setup'!$BX$8, $F2024/$H2024, "")))</f>
        <v/>
      </c>
      <c r="K2024" s="97"/>
      <c r="L2024" s="42" t="str">
        <f t="array" ref="L2024">IF($W2024="", "", IFERROR(INDEX('Standard Runs'!$D$11:$D$65, MATCH(1, ('Standard Runs'!$F$11:$F$65&lt;=E2024)*('Standard Runs'!$G$11:$G$65&gt;=E2024), 0)), ""))</f>
        <v/>
      </c>
      <c r="M2024" s="45" t="str">
        <f t="shared" si="342"/>
        <v/>
      </c>
      <c r="N2024" s="97"/>
      <c r="O2024" s="52" t="str">
        <f t="shared" si="343"/>
        <v/>
      </c>
      <c r="P2024" s="53" t="str">
        <f>IF(OR($L2024="", $M2024=""), "", COUNTIFS($L$11:$L$2510, $L2024, $M$11:$M$2510, "&lt;"&amp;$M2024)+1+COUNTIFS($L$11:$L2024, $L2024, $M$11:$M2024, $M2024)-1)</f>
        <v/>
      </c>
      <c r="Q2024" s="97"/>
      <c r="R2024" s="57" t="str">
        <f t="array" ref="R2024">IF(OR($L2024="", $M2024=""), "", MIN(IF($L$11:$L$2510=$L2024, $M$11:$M$2510)))</f>
        <v/>
      </c>
      <c r="S2024" s="18" t="str">
        <f t="array" ref="S2024">IF(OR($L2024="", $M2024=""), "", AVERAGEIF($L$11:$L$2510, $L2024, $M$11:$M$2510))</f>
        <v/>
      </c>
      <c r="T2024" s="21" t="str">
        <f t="array" ref="T2024">IF(OR($L2024="", $M2024=""), "", MAX(IF($L$11:$L$2510=$L2024, $M$11:$M$2510)))</f>
        <v/>
      </c>
      <c r="U2024" s="97"/>
      <c r="W2024" s="26" t="str">
        <f t="shared" si="344"/>
        <v/>
      </c>
      <c r="X2024" s="26" t="str">
        <f t="shared" si="345"/>
        <v/>
      </c>
      <c r="Z2024" s="48" t="str">
        <f>IFERROR(INDEX('Standard Runs'!$E$11:$E$65, MATCH($L2024, 'Standard Runs'!$D$11:$D$65, 0)), "")</f>
        <v/>
      </c>
      <c r="AB2024" s="26" t="str">
        <f t="shared" si="346"/>
        <v/>
      </c>
      <c r="AC2024" s="26" t="str">
        <f t="shared" si="347"/>
        <v/>
      </c>
      <c r="AE2024" s="26" t="str">
        <f t="shared" si="348"/>
        <v/>
      </c>
      <c r="AG2024" s="26" t="str">
        <f>IF($D2024="", "", COUNTIF($D$11:$D$2510, "&gt;"&amp;$D2024)+1+COUNTIF($D$11:$D2024, $D2024)-1)</f>
        <v/>
      </c>
      <c r="AH2024" s="92" t="str">
        <f t="shared" si="349"/>
        <v/>
      </c>
      <c r="AJ2024" s="26" t="str">
        <f t="shared" si="350"/>
        <v/>
      </c>
      <c r="AK2024" s="26" t="str">
        <f t="shared" si="351"/>
        <v/>
      </c>
    </row>
    <row r="2025" spans="1:37" x14ac:dyDescent="0.25">
      <c r="A2025" s="97"/>
      <c r="B2025" s="26" t="str">
        <f t="shared" si="341"/>
        <v/>
      </c>
      <c r="C2025" s="97"/>
      <c r="D2025" s="123"/>
      <c r="E2025" s="124"/>
      <c r="F2025" s="125"/>
      <c r="G2025" s="97"/>
      <c r="H2025" s="24" t="str">
        <f>IF($E2025="", "", IFERROR(ROUND($E2025*INDEX('Intro &amp; Setup'!$BY$8:$BY$9, MATCH($E$8, 'Intro &amp; Setup'!$BX$8:$BX$9, 0)), 2), ""))</f>
        <v/>
      </c>
      <c r="I2025" s="18" t="str">
        <f>IF(OR($E2025="", $F2025=""), "", IF($E$8='Intro &amp; Setup'!$BX$9, $F2025/$E2025, IF($H$8='Intro &amp; Setup'!$BX$9, $F2025/$H2025, "")))</f>
        <v/>
      </c>
      <c r="J2025" s="21" t="str">
        <f>IF(OR($E2025="", $F2025=""), "", IF($E$8='Intro &amp; Setup'!$BX$8, $F2025/$E2025, IF($H$8='Intro &amp; Setup'!$BX$8, $F2025/$H2025, "")))</f>
        <v/>
      </c>
      <c r="K2025" s="97"/>
      <c r="L2025" s="42" t="str">
        <f t="array" ref="L2025">IF($W2025="", "", IFERROR(INDEX('Standard Runs'!$D$11:$D$65, MATCH(1, ('Standard Runs'!$F$11:$F$65&lt;=E2025)*('Standard Runs'!$G$11:$G$65&gt;=E2025), 0)), ""))</f>
        <v/>
      </c>
      <c r="M2025" s="45" t="str">
        <f t="shared" si="342"/>
        <v/>
      </c>
      <c r="N2025" s="97"/>
      <c r="O2025" s="52" t="str">
        <f t="shared" si="343"/>
        <v/>
      </c>
      <c r="P2025" s="53" t="str">
        <f>IF(OR($L2025="", $M2025=""), "", COUNTIFS($L$11:$L$2510, $L2025, $M$11:$M$2510, "&lt;"&amp;$M2025)+1+COUNTIFS($L$11:$L2025, $L2025, $M$11:$M2025, $M2025)-1)</f>
        <v/>
      </c>
      <c r="Q2025" s="97"/>
      <c r="R2025" s="57" t="str">
        <f t="array" ref="R2025">IF(OR($L2025="", $M2025=""), "", MIN(IF($L$11:$L$2510=$L2025, $M$11:$M$2510)))</f>
        <v/>
      </c>
      <c r="S2025" s="18" t="str">
        <f t="array" ref="S2025">IF(OR($L2025="", $M2025=""), "", AVERAGEIF($L$11:$L$2510, $L2025, $M$11:$M$2510))</f>
        <v/>
      </c>
      <c r="T2025" s="21" t="str">
        <f t="array" ref="T2025">IF(OR($L2025="", $M2025=""), "", MAX(IF($L$11:$L$2510=$L2025, $M$11:$M$2510)))</f>
        <v/>
      </c>
      <c r="U2025" s="97"/>
      <c r="W2025" s="26" t="str">
        <f t="shared" si="344"/>
        <v/>
      </c>
      <c r="X2025" s="26" t="str">
        <f t="shared" si="345"/>
        <v/>
      </c>
      <c r="Z2025" s="48" t="str">
        <f>IFERROR(INDEX('Standard Runs'!$E$11:$E$65, MATCH($L2025, 'Standard Runs'!$D$11:$D$65, 0)), "")</f>
        <v/>
      </c>
      <c r="AB2025" s="26" t="str">
        <f t="shared" si="346"/>
        <v/>
      </c>
      <c r="AC2025" s="26" t="str">
        <f t="shared" si="347"/>
        <v/>
      </c>
      <c r="AE2025" s="26" t="str">
        <f t="shared" si="348"/>
        <v/>
      </c>
      <c r="AG2025" s="26" t="str">
        <f>IF($D2025="", "", COUNTIF($D$11:$D$2510, "&gt;"&amp;$D2025)+1+COUNTIF($D$11:$D2025, $D2025)-1)</f>
        <v/>
      </c>
      <c r="AH2025" s="92" t="str">
        <f t="shared" si="349"/>
        <v/>
      </c>
      <c r="AJ2025" s="26" t="str">
        <f t="shared" si="350"/>
        <v/>
      </c>
      <c r="AK2025" s="26" t="str">
        <f t="shared" si="351"/>
        <v/>
      </c>
    </row>
    <row r="2026" spans="1:37" x14ac:dyDescent="0.25">
      <c r="A2026" s="97"/>
      <c r="B2026" s="26" t="str">
        <f t="shared" si="341"/>
        <v/>
      </c>
      <c r="C2026" s="97"/>
      <c r="D2026" s="123"/>
      <c r="E2026" s="124"/>
      <c r="F2026" s="125"/>
      <c r="G2026" s="97"/>
      <c r="H2026" s="24" t="str">
        <f>IF($E2026="", "", IFERROR(ROUND($E2026*INDEX('Intro &amp; Setup'!$BY$8:$BY$9, MATCH($E$8, 'Intro &amp; Setup'!$BX$8:$BX$9, 0)), 2), ""))</f>
        <v/>
      </c>
      <c r="I2026" s="18" t="str">
        <f>IF(OR($E2026="", $F2026=""), "", IF($E$8='Intro &amp; Setup'!$BX$9, $F2026/$E2026, IF($H$8='Intro &amp; Setup'!$BX$9, $F2026/$H2026, "")))</f>
        <v/>
      </c>
      <c r="J2026" s="21" t="str">
        <f>IF(OR($E2026="", $F2026=""), "", IF($E$8='Intro &amp; Setup'!$BX$8, $F2026/$E2026, IF($H$8='Intro &amp; Setup'!$BX$8, $F2026/$H2026, "")))</f>
        <v/>
      </c>
      <c r="K2026" s="97"/>
      <c r="L2026" s="42" t="str">
        <f t="array" ref="L2026">IF($W2026="", "", IFERROR(INDEX('Standard Runs'!$D$11:$D$65, MATCH(1, ('Standard Runs'!$F$11:$F$65&lt;=E2026)*('Standard Runs'!$G$11:$G$65&gt;=E2026), 0)), ""))</f>
        <v/>
      </c>
      <c r="M2026" s="45" t="str">
        <f t="shared" si="342"/>
        <v/>
      </c>
      <c r="N2026" s="97"/>
      <c r="O2026" s="52" t="str">
        <f t="shared" si="343"/>
        <v/>
      </c>
      <c r="P2026" s="53" t="str">
        <f>IF(OR($L2026="", $M2026=""), "", COUNTIFS($L$11:$L$2510, $L2026, $M$11:$M$2510, "&lt;"&amp;$M2026)+1+COUNTIFS($L$11:$L2026, $L2026, $M$11:$M2026, $M2026)-1)</f>
        <v/>
      </c>
      <c r="Q2026" s="97"/>
      <c r="R2026" s="57" t="str">
        <f t="array" ref="R2026">IF(OR($L2026="", $M2026=""), "", MIN(IF($L$11:$L$2510=$L2026, $M$11:$M$2510)))</f>
        <v/>
      </c>
      <c r="S2026" s="18" t="str">
        <f t="array" ref="S2026">IF(OR($L2026="", $M2026=""), "", AVERAGEIF($L$11:$L$2510, $L2026, $M$11:$M$2510))</f>
        <v/>
      </c>
      <c r="T2026" s="21" t="str">
        <f t="array" ref="T2026">IF(OR($L2026="", $M2026=""), "", MAX(IF($L$11:$L$2510=$L2026, $M$11:$M$2510)))</f>
        <v/>
      </c>
      <c r="U2026" s="97"/>
      <c r="W2026" s="26" t="str">
        <f t="shared" si="344"/>
        <v/>
      </c>
      <c r="X2026" s="26" t="str">
        <f t="shared" si="345"/>
        <v/>
      </c>
      <c r="Z2026" s="48" t="str">
        <f>IFERROR(INDEX('Standard Runs'!$E$11:$E$65, MATCH($L2026, 'Standard Runs'!$D$11:$D$65, 0)), "")</f>
        <v/>
      </c>
      <c r="AB2026" s="26" t="str">
        <f t="shared" si="346"/>
        <v/>
      </c>
      <c r="AC2026" s="26" t="str">
        <f t="shared" si="347"/>
        <v/>
      </c>
      <c r="AE2026" s="26" t="str">
        <f t="shared" si="348"/>
        <v/>
      </c>
      <c r="AG2026" s="26" t="str">
        <f>IF($D2026="", "", COUNTIF($D$11:$D$2510, "&gt;"&amp;$D2026)+1+COUNTIF($D$11:$D2026, $D2026)-1)</f>
        <v/>
      </c>
      <c r="AH2026" s="92" t="str">
        <f t="shared" si="349"/>
        <v/>
      </c>
      <c r="AJ2026" s="26" t="str">
        <f t="shared" si="350"/>
        <v/>
      </c>
      <c r="AK2026" s="26" t="str">
        <f t="shared" si="351"/>
        <v/>
      </c>
    </row>
    <row r="2027" spans="1:37" x14ac:dyDescent="0.25">
      <c r="A2027" s="97"/>
      <c r="B2027" s="26" t="str">
        <f t="shared" si="341"/>
        <v/>
      </c>
      <c r="C2027" s="97"/>
      <c r="D2027" s="123"/>
      <c r="E2027" s="124"/>
      <c r="F2027" s="125"/>
      <c r="G2027" s="97"/>
      <c r="H2027" s="24" t="str">
        <f>IF($E2027="", "", IFERROR(ROUND($E2027*INDEX('Intro &amp; Setup'!$BY$8:$BY$9, MATCH($E$8, 'Intro &amp; Setup'!$BX$8:$BX$9, 0)), 2), ""))</f>
        <v/>
      </c>
      <c r="I2027" s="18" t="str">
        <f>IF(OR($E2027="", $F2027=""), "", IF($E$8='Intro &amp; Setup'!$BX$9, $F2027/$E2027, IF($H$8='Intro &amp; Setup'!$BX$9, $F2027/$H2027, "")))</f>
        <v/>
      </c>
      <c r="J2027" s="21" t="str">
        <f>IF(OR($E2027="", $F2027=""), "", IF($E$8='Intro &amp; Setup'!$BX$8, $F2027/$E2027, IF($H$8='Intro &amp; Setup'!$BX$8, $F2027/$H2027, "")))</f>
        <v/>
      </c>
      <c r="K2027" s="97"/>
      <c r="L2027" s="42" t="str">
        <f t="array" ref="L2027">IF($W2027="", "", IFERROR(INDEX('Standard Runs'!$D$11:$D$65, MATCH(1, ('Standard Runs'!$F$11:$F$65&lt;=E2027)*('Standard Runs'!$G$11:$G$65&gt;=E2027), 0)), ""))</f>
        <v/>
      </c>
      <c r="M2027" s="45" t="str">
        <f t="shared" si="342"/>
        <v/>
      </c>
      <c r="N2027" s="97"/>
      <c r="O2027" s="52" t="str">
        <f t="shared" si="343"/>
        <v/>
      </c>
      <c r="P2027" s="53" t="str">
        <f>IF(OR($L2027="", $M2027=""), "", COUNTIFS($L$11:$L$2510, $L2027, $M$11:$M$2510, "&lt;"&amp;$M2027)+1+COUNTIFS($L$11:$L2027, $L2027, $M$11:$M2027, $M2027)-1)</f>
        <v/>
      </c>
      <c r="Q2027" s="97"/>
      <c r="R2027" s="57" t="str">
        <f t="array" ref="R2027">IF(OR($L2027="", $M2027=""), "", MIN(IF($L$11:$L$2510=$L2027, $M$11:$M$2510)))</f>
        <v/>
      </c>
      <c r="S2027" s="18" t="str">
        <f t="array" ref="S2027">IF(OR($L2027="", $M2027=""), "", AVERAGEIF($L$11:$L$2510, $L2027, $M$11:$M$2510))</f>
        <v/>
      </c>
      <c r="T2027" s="21" t="str">
        <f t="array" ref="T2027">IF(OR($L2027="", $M2027=""), "", MAX(IF($L$11:$L$2510=$L2027, $M$11:$M$2510)))</f>
        <v/>
      </c>
      <c r="U2027" s="97"/>
      <c r="W2027" s="26" t="str">
        <f t="shared" si="344"/>
        <v/>
      </c>
      <c r="X2027" s="26" t="str">
        <f t="shared" si="345"/>
        <v/>
      </c>
      <c r="Z2027" s="48" t="str">
        <f>IFERROR(INDEX('Standard Runs'!$E$11:$E$65, MATCH($L2027, 'Standard Runs'!$D$11:$D$65, 0)), "")</f>
        <v/>
      </c>
      <c r="AB2027" s="26" t="str">
        <f t="shared" si="346"/>
        <v/>
      </c>
      <c r="AC2027" s="26" t="str">
        <f t="shared" si="347"/>
        <v/>
      </c>
      <c r="AE2027" s="26" t="str">
        <f t="shared" si="348"/>
        <v/>
      </c>
      <c r="AG2027" s="26" t="str">
        <f>IF($D2027="", "", COUNTIF($D$11:$D$2510, "&gt;"&amp;$D2027)+1+COUNTIF($D$11:$D2027, $D2027)-1)</f>
        <v/>
      </c>
      <c r="AH2027" s="92" t="str">
        <f t="shared" si="349"/>
        <v/>
      </c>
      <c r="AJ2027" s="26" t="str">
        <f t="shared" si="350"/>
        <v/>
      </c>
      <c r="AK2027" s="26" t="str">
        <f t="shared" si="351"/>
        <v/>
      </c>
    </row>
    <row r="2028" spans="1:37" x14ac:dyDescent="0.25">
      <c r="A2028" s="97"/>
      <c r="B2028" s="26" t="str">
        <f t="shared" si="341"/>
        <v/>
      </c>
      <c r="C2028" s="97"/>
      <c r="D2028" s="123"/>
      <c r="E2028" s="124"/>
      <c r="F2028" s="125"/>
      <c r="G2028" s="97"/>
      <c r="H2028" s="24" t="str">
        <f>IF($E2028="", "", IFERROR(ROUND($E2028*INDEX('Intro &amp; Setup'!$BY$8:$BY$9, MATCH($E$8, 'Intro &amp; Setup'!$BX$8:$BX$9, 0)), 2), ""))</f>
        <v/>
      </c>
      <c r="I2028" s="18" t="str">
        <f>IF(OR($E2028="", $F2028=""), "", IF($E$8='Intro &amp; Setup'!$BX$9, $F2028/$E2028, IF($H$8='Intro &amp; Setup'!$BX$9, $F2028/$H2028, "")))</f>
        <v/>
      </c>
      <c r="J2028" s="21" t="str">
        <f>IF(OR($E2028="", $F2028=""), "", IF($E$8='Intro &amp; Setup'!$BX$8, $F2028/$E2028, IF($H$8='Intro &amp; Setup'!$BX$8, $F2028/$H2028, "")))</f>
        <v/>
      </c>
      <c r="K2028" s="97"/>
      <c r="L2028" s="42" t="str">
        <f t="array" ref="L2028">IF($W2028="", "", IFERROR(INDEX('Standard Runs'!$D$11:$D$65, MATCH(1, ('Standard Runs'!$F$11:$F$65&lt;=E2028)*('Standard Runs'!$G$11:$G$65&gt;=E2028), 0)), ""))</f>
        <v/>
      </c>
      <c r="M2028" s="45" t="str">
        <f t="shared" si="342"/>
        <v/>
      </c>
      <c r="N2028" s="97"/>
      <c r="O2028" s="52" t="str">
        <f t="shared" si="343"/>
        <v/>
      </c>
      <c r="P2028" s="53" t="str">
        <f>IF(OR($L2028="", $M2028=""), "", COUNTIFS($L$11:$L$2510, $L2028, $M$11:$M$2510, "&lt;"&amp;$M2028)+1+COUNTIFS($L$11:$L2028, $L2028, $M$11:$M2028, $M2028)-1)</f>
        <v/>
      </c>
      <c r="Q2028" s="97"/>
      <c r="R2028" s="57" t="str">
        <f t="array" ref="R2028">IF(OR($L2028="", $M2028=""), "", MIN(IF($L$11:$L$2510=$L2028, $M$11:$M$2510)))</f>
        <v/>
      </c>
      <c r="S2028" s="18" t="str">
        <f t="array" ref="S2028">IF(OR($L2028="", $M2028=""), "", AVERAGEIF($L$11:$L$2510, $L2028, $M$11:$M$2510))</f>
        <v/>
      </c>
      <c r="T2028" s="21" t="str">
        <f t="array" ref="T2028">IF(OR($L2028="", $M2028=""), "", MAX(IF($L$11:$L$2510=$L2028, $M$11:$M$2510)))</f>
        <v/>
      </c>
      <c r="U2028" s="97"/>
      <c r="W2028" s="26" t="str">
        <f t="shared" si="344"/>
        <v/>
      </c>
      <c r="X2028" s="26" t="str">
        <f t="shared" si="345"/>
        <v/>
      </c>
      <c r="Z2028" s="48" t="str">
        <f>IFERROR(INDEX('Standard Runs'!$E$11:$E$65, MATCH($L2028, 'Standard Runs'!$D$11:$D$65, 0)), "")</f>
        <v/>
      </c>
      <c r="AB2028" s="26" t="str">
        <f t="shared" si="346"/>
        <v/>
      </c>
      <c r="AC2028" s="26" t="str">
        <f t="shared" si="347"/>
        <v/>
      </c>
      <c r="AE2028" s="26" t="str">
        <f t="shared" si="348"/>
        <v/>
      </c>
      <c r="AG2028" s="26" t="str">
        <f>IF($D2028="", "", COUNTIF($D$11:$D$2510, "&gt;"&amp;$D2028)+1+COUNTIF($D$11:$D2028, $D2028)-1)</f>
        <v/>
      </c>
      <c r="AH2028" s="92" t="str">
        <f t="shared" si="349"/>
        <v/>
      </c>
      <c r="AJ2028" s="26" t="str">
        <f t="shared" si="350"/>
        <v/>
      </c>
      <c r="AK2028" s="26" t="str">
        <f t="shared" si="351"/>
        <v/>
      </c>
    </row>
    <row r="2029" spans="1:37" x14ac:dyDescent="0.25">
      <c r="A2029" s="97"/>
      <c r="B2029" s="26" t="str">
        <f t="shared" si="341"/>
        <v/>
      </c>
      <c r="C2029" s="97"/>
      <c r="D2029" s="123"/>
      <c r="E2029" s="124"/>
      <c r="F2029" s="125"/>
      <c r="G2029" s="97"/>
      <c r="H2029" s="24" t="str">
        <f>IF($E2029="", "", IFERROR(ROUND($E2029*INDEX('Intro &amp; Setup'!$BY$8:$BY$9, MATCH($E$8, 'Intro &amp; Setup'!$BX$8:$BX$9, 0)), 2), ""))</f>
        <v/>
      </c>
      <c r="I2029" s="18" t="str">
        <f>IF(OR($E2029="", $F2029=""), "", IF($E$8='Intro &amp; Setup'!$BX$9, $F2029/$E2029, IF($H$8='Intro &amp; Setup'!$BX$9, $F2029/$H2029, "")))</f>
        <v/>
      </c>
      <c r="J2029" s="21" t="str">
        <f>IF(OR($E2029="", $F2029=""), "", IF($E$8='Intro &amp; Setup'!$BX$8, $F2029/$E2029, IF($H$8='Intro &amp; Setup'!$BX$8, $F2029/$H2029, "")))</f>
        <v/>
      </c>
      <c r="K2029" s="97"/>
      <c r="L2029" s="42" t="str">
        <f t="array" ref="L2029">IF($W2029="", "", IFERROR(INDEX('Standard Runs'!$D$11:$D$65, MATCH(1, ('Standard Runs'!$F$11:$F$65&lt;=E2029)*('Standard Runs'!$G$11:$G$65&gt;=E2029), 0)), ""))</f>
        <v/>
      </c>
      <c r="M2029" s="45" t="str">
        <f t="shared" si="342"/>
        <v/>
      </c>
      <c r="N2029" s="97"/>
      <c r="O2029" s="52" t="str">
        <f t="shared" si="343"/>
        <v/>
      </c>
      <c r="P2029" s="53" t="str">
        <f>IF(OR($L2029="", $M2029=""), "", COUNTIFS($L$11:$L$2510, $L2029, $M$11:$M$2510, "&lt;"&amp;$M2029)+1+COUNTIFS($L$11:$L2029, $L2029, $M$11:$M2029, $M2029)-1)</f>
        <v/>
      </c>
      <c r="Q2029" s="97"/>
      <c r="R2029" s="57" t="str">
        <f t="array" ref="R2029">IF(OR($L2029="", $M2029=""), "", MIN(IF($L$11:$L$2510=$L2029, $M$11:$M$2510)))</f>
        <v/>
      </c>
      <c r="S2029" s="18" t="str">
        <f t="array" ref="S2029">IF(OR($L2029="", $M2029=""), "", AVERAGEIF($L$11:$L$2510, $L2029, $M$11:$M$2510))</f>
        <v/>
      </c>
      <c r="T2029" s="21" t="str">
        <f t="array" ref="T2029">IF(OR($L2029="", $M2029=""), "", MAX(IF($L$11:$L$2510=$L2029, $M$11:$M$2510)))</f>
        <v/>
      </c>
      <c r="U2029" s="97"/>
      <c r="W2029" s="26" t="str">
        <f t="shared" si="344"/>
        <v/>
      </c>
      <c r="X2029" s="26" t="str">
        <f t="shared" si="345"/>
        <v/>
      </c>
      <c r="Z2029" s="48" t="str">
        <f>IFERROR(INDEX('Standard Runs'!$E$11:$E$65, MATCH($L2029, 'Standard Runs'!$D$11:$D$65, 0)), "")</f>
        <v/>
      </c>
      <c r="AB2029" s="26" t="str">
        <f t="shared" si="346"/>
        <v/>
      </c>
      <c r="AC2029" s="26" t="str">
        <f t="shared" si="347"/>
        <v/>
      </c>
      <c r="AE2029" s="26" t="str">
        <f t="shared" si="348"/>
        <v/>
      </c>
      <c r="AG2029" s="26" t="str">
        <f>IF($D2029="", "", COUNTIF($D$11:$D$2510, "&gt;"&amp;$D2029)+1+COUNTIF($D$11:$D2029, $D2029)-1)</f>
        <v/>
      </c>
      <c r="AH2029" s="92" t="str">
        <f t="shared" si="349"/>
        <v/>
      </c>
      <c r="AJ2029" s="26" t="str">
        <f t="shared" si="350"/>
        <v/>
      </c>
      <c r="AK2029" s="26" t="str">
        <f t="shared" si="351"/>
        <v/>
      </c>
    </row>
    <row r="2030" spans="1:37" x14ac:dyDescent="0.25">
      <c r="A2030" s="97"/>
      <c r="B2030" s="26" t="str">
        <f t="shared" si="341"/>
        <v/>
      </c>
      <c r="C2030" s="97"/>
      <c r="D2030" s="123"/>
      <c r="E2030" s="124"/>
      <c r="F2030" s="125"/>
      <c r="G2030" s="97"/>
      <c r="H2030" s="24" t="str">
        <f>IF($E2030="", "", IFERROR(ROUND($E2030*INDEX('Intro &amp; Setup'!$BY$8:$BY$9, MATCH($E$8, 'Intro &amp; Setup'!$BX$8:$BX$9, 0)), 2), ""))</f>
        <v/>
      </c>
      <c r="I2030" s="18" t="str">
        <f>IF(OR($E2030="", $F2030=""), "", IF($E$8='Intro &amp; Setup'!$BX$9, $F2030/$E2030, IF($H$8='Intro &amp; Setup'!$BX$9, $F2030/$H2030, "")))</f>
        <v/>
      </c>
      <c r="J2030" s="21" t="str">
        <f>IF(OR($E2030="", $F2030=""), "", IF($E$8='Intro &amp; Setup'!$BX$8, $F2030/$E2030, IF($H$8='Intro &amp; Setup'!$BX$8, $F2030/$H2030, "")))</f>
        <v/>
      </c>
      <c r="K2030" s="97"/>
      <c r="L2030" s="42" t="str">
        <f t="array" ref="L2030">IF($W2030="", "", IFERROR(INDEX('Standard Runs'!$D$11:$D$65, MATCH(1, ('Standard Runs'!$F$11:$F$65&lt;=E2030)*('Standard Runs'!$G$11:$G$65&gt;=E2030), 0)), ""))</f>
        <v/>
      </c>
      <c r="M2030" s="45" t="str">
        <f t="shared" si="342"/>
        <v/>
      </c>
      <c r="N2030" s="97"/>
      <c r="O2030" s="52" t="str">
        <f t="shared" si="343"/>
        <v/>
      </c>
      <c r="P2030" s="53" t="str">
        <f>IF(OR($L2030="", $M2030=""), "", COUNTIFS($L$11:$L$2510, $L2030, $M$11:$M$2510, "&lt;"&amp;$M2030)+1+COUNTIFS($L$11:$L2030, $L2030, $M$11:$M2030, $M2030)-1)</f>
        <v/>
      </c>
      <c r="Q2030" s="97"/>
      <c r="R2030" s="57" t="str">
        <f t="array" ref="R2030">IF(OR($L2030="", $M2030=""), "", MIN(IF($L$11:$L$2510=$L2030, $M$11:$M$2510)))</f>
        <v/>
      </c>
      <c r="S2030" s="18" t="str">
        <f t="array" ref="S2030">IF(OR($L2030="", $M2030=""), "", AVERAGEIF($L$11:$L$2510, $L2030, $M$11:$M$2510))</f>
        <v/>
      </c>
      <c r="T2030" s="21" t="str">
        <f t="array" ref="T2030">IF(OR($L2030="", $M2030=""), "", MAX(IF($L$11:$L$2510=$L2030, $M$11:$M$2510)))</f>
        <v/>
      </c>
      <c r="U2030" s="97"/>
      <c r="W2030" s="26" t="str">
        <f t="shared" si="344"/>
        <v/>
      </c>
      <c r="X2030" s="26" t="str">
        <f t="shared" si="345"/>
        <v/>
      </c>
      <c r="Z2030" s="48" t="str">
        <f>IFERROR(INDEX('Standard Runs'!$E$11:$E$65, MATCH($L2030, 'Standard Runs'!$D$11:$D$65, 0)), "")</f>
        <v/>
      </c>
      <c r="AB2030" s="26" t="str">
        <f t="shared" si="346"/>
        <v/>
      </c>
      <c r="AC2030" s="26" t="str">
        <f t="shared" si="347"/>
        <v/>
      </c>
      <c r="AE2030" s="26" t="str">
        <f t="shared" si="348"/>
        <v/>
      </c>
      <c r="AG2030" s="26" t="str">
        <f>IF($D2030="", "", COUNTIF($D$11:$D$2510, "&gt;"&amp;$D2030)+1+COUNTIF($D$11:$D2030, $D2030)-1)</f>
        <v/>
      </c>
      <c r="AH2030" s="92" t="str">
        <f t="shared" si="349"/>
        <v/>
      </c>
      <c r="AJ2030" s="26" t="str">
        <f t="shared" si="350"/>
        <v/>
      </c>
      <c r="AK2030" s="26" t="str">
        <f t="shared" si="351"/>
        <v/>
      </c>
    </row>
    <row r="2031" spans="1:37" x14ac:dyDescent="0.25">
      <c r="A2031" s="97"/>
      <c r="B2031" s="26" t="str">
        <f t="shared" si="341"/>
        <v/>
      </c>
      <c r="C2031" s="97"/>
      <c r="D2031" s="123"/>
      <c r="E2031" s="124"/>
      <c r="F2031" s="125"/>
      <c r="G2031" s="97"/>
      <c r="H2031" s="24" t="str">
        <f>IF($E2031="", "", IFERROR(ROUND($E2031*INDEX('Intro &amp; Setup'!$BY$8:$BY$9, MATCH($E$8, 'Intro &amp; Setup'!$BX$8:$BX$9, 0)), 2), ""))</f>
        <v/>
      </c>
      <c r="I2031" s="18" t="str">
        <f>IF(OR($E2031="", $F2031=""), "", IF($E$8='Intro &amp; Setup'!$BX$9, $F2031/$E2031, IF($H$8='Intro &amp; Setup'!$BX$9, $F2031/$H2031, "")))</f>
        <v/>
      </c>
      <c r="J2031" s="21" t="str">
        <f>IF(OR($E2031="", $F2031=""), "", IF($E$8='Intro &amp; Setup'!$BX$8, $F2031/$E2031, IF($H$8='Intro &amp; Setup'!$BX$8, $F2031/$H2031, "")))</f>
        <v/>
      </c>
      <c r="K2031" s="97"/>
      <c r="L2031" s="42" t="str">
        <f t="array" ref="L2031">IF($W2031="", "", IFERROR(INDEX('Standard Runs'!$D$11:$D$65, MATCH(1, ('Standard Runs'!$F$11:$F$65&lt;=E2031)*('Standard Runs'!$G$11:$G$65&gt;=E2031), 0)), ""))</f>
        <v/>
      </c>
      <c r="M2031" s="45" t="str">
        <f t="shared" si="342"/>
        <v/>
      </c>
      <c r="N2031" s="97"/>
      <c r="O2031" s="52" t="str">
        <f t="shared" si="343"/>
        <v/>
      </c>
      <c r="P2031" s="53" t="str">
        <f>IF(OR($L2031="", $M2031=""), "", COUNTIFS($L$11:$L$2510, $L2031, $M$11:$M$2510, "&lt;"&amp;$M2031)+1+COUNTIFS($L$11:$L2031, $L2031, $M$11:$M2031, $M2031)-1)</f>
        <v/>
      </c>
      <c r="Q2031" s="97"/>
      <c r="R2031" s="57" t="str">
        <f t="array" ref="R2031">IF(OR($L2031="", $M2031=""), "", MIN(IF($L$11:$L$2510=$L2031, $M$11:$M$2510)))</f>
        <v/>
      </c>
      <c r="S2031" s="18" t="str">
        <f t="array" ref="S2031">IF(OR($L2031="", $M2031=""), "", AVERAGEIF($L$11:$L$2510, $L2031, $M$11:$M$2510))</f>
        <v/>
      </c>
      <c r="T2031" s="21" t="str">
        <f t="array" ref="T2031">IF(OR($L2031="", $M2031=""), "", MAX(IF($L$11:$L$2510=$L2031, $M$11:$M$2510)))</f>
        <v/>
      </c>
      <c r="U2031" s="97"/>
      <c r="W2031" s="26" t="str">
        <f t="shared" si="344"/>
        <v/>
      </c>
      <c r="X2031" s="26" t="str">
        <f t="shared" si="345"/>
        <v/>
      </c>
      <c r="Z2031" s="48" t="str">
        <f>IFERROR(INDEX('Standard Runs'!$E$11:$E$65, MATCH($L2031, 'Standard Runs'!$D$11:$D$65, 0)), "")</f>
        <v/>
      </c>
      <c r="AB2031" s="26" t="str">
        <f t="shared" si="346"/>
        <v/>
      </c>
      <c r="AC2031" s="26" t="str">
        <f t="shared" si="347"/>
        <v/>
      </c>
      <c r="AE2031" s="26" t="str">
        <f t="shared" si="348"/>
        <v/>
      </c>
      <c r="AG2031" s="26" t="str">
        <f>IF($D2031="", "", COUNTIF($D$11:$D$2510, "&gt;"&amp;$D2031)+1+COUNTIF($D$11:$D2031, $D2031)-1)</f>
        <v/>
      </c>
      <c r="AH2031" s="92" t="str">
        <f t="shared" si="349"/>
        <v/>
      </c>
      <c r="AJ2031" s="26" t="str">
        <f t="shared" si="350"/>
        <v/>
      </c>
      <c r="AK2031" s="26" t="str">
        <f t="shared" si="351"/>
        <v/>
      </c>
    </row>
    <row r="2032" spans="1:37" x14ac:dyDescent="0.25">
      <c r="A2032" s="97"/>
      <c r="B2032" s="26" t="str">
        <f t="shared" si="341"/>
        <v/>
      </c>
      <c r="C2032" s="97"/>
      <c r="D2032" s="123"/>
      <c r="E2032" s="124"/>
      <c r="F2032" s="125"/>
      <c r="G2032" s="97"/>
      <c r="H2032" s="24" t="str">
        <f>IF($E2032="", "", IFERROR(ROUND($E2032*INDEX('Intro &amp; Setup'!$BY$8:$BY$9, MATCH($E$8, 'Intro &amp; Setup'!$BX$8:$BX$9, 0)), 2), ""))</f>
        <v/>
      </c>
      <c r="I2032" s="18" t="str">
        <f>IF(OR($E2032="", $F2032=""), "", IF($E$8='Intro &amp; Setup'!$BX$9, $F2032/$E2032, IF($H$8='Intro &amp; Setup'!$BX$9, $F2032/$H2032, "")))</f>
        <v/>
      </c>
      <c r="J2032" s="21" t="str">
        <f>IF(OR($E2032="", $F2032=""), "", IF($E$8='Intro &amp; Setup'!$BX$8, $F2032/$E2032, IF($H$8='Intro &amp; Setup'!$BX$8, $F2032/$H2032, "")))</f>
        <v/>
      </c>
      <c r="K2032" s="97"/>
      <c r="L2032" s="42" t="str">
        <f t="array" ref="L2032">IF($W2032="", "", IFERROR(INDEX('Standard Runs'!$D$11:$D$65, MATCH(1, ('Standard Runs'!$F$11:$F$65&lt;=E2032)*('Standard Runs'!$G$11:$G$65&gt;=E2032), 0)), ""))</f>
        <v/>
      </c>
      <c r="M2032" s="45" t="str">
        <f t="shared" si="342"/>
        <v/>
      </c>
      <c r="N2032" s="97"/>
      <c r="O2032" s="52" t="str">
        <f t="shared" si="343"/>
        <v/>
      </c>
      <c r="P2032" s="53" t="str">
        <f>IF(OR($L2032="", $M2032=""), "", COUNTIFS($L$11:$L$2510, $L2032, $M$11:$M$2510, "&lt;"&amp;$M2032)+1+COUNTIFS($L$11:$L2032, $L2032, $M$11:$M2032, $M2032)-1)</f>
        <v/>
      </c>
      <c r="Q2032" s="97"/>
      <c r="R2032" s="57" t="str">
        <f t="array" ref="R2032">IF(OR($L2032="", $M2032=""), "", MIN(IF($L$11:$L$2510=$L2032, $M$11:$M$2510)))</f>
        <v/>
      </c>
      <c r="S2032" s="18" t="str">
        <f t="array" ref="S2032">IF(OR($L2032="", $M2032=""), "", AVERAGEIF($L$11:$L$2510, $L2032, $M$11:$M$2510))</f>
        <v/>
      </c>
      <c r="T2032" s="21" t="str">
        <f t="array" ref="T2032">IF(OR($L2032="", $M2032=""), "", MAX(IF($L$11:$L$2510=$L2032, $M$11:$M$2510)))</f>
        <v/>
      </c>
      <c r="U2032" s="97"/>
      <c r="W2032" s="26" t="str">
        <f t="shared" si="344"/>
        <v/>
      </c>
      <c r="X2032" s="26" t="str">
        <f t="shared" si="345"/>
        <v/>
      </c>
      <c r="Z2032" s="48" t="str">
        <f>IFERROR(INDEX('Standard Runs'!$E$11:$E$65, MATCH($L2032, 'Standard Runs'!$D$11:$D$65, 0)), "")</f>
        <v/>
      </c>
      <c r="AB2032" s="26" t="str">
        <f t="shared" si="346"/>
        <v/>
      </c>
      <c r="AC2032" s="26" t="str">
        <f t="shared" si="347"/>
        <v/>
      </c>
      <c r="AE2032" s="26" t="str">
        <f t="shared" si="348"/>
        <v/>
      </c>
      <c r="AG2032" s="26" t="str">
        <f>IF($D2032="", "", COUNTIF($D$11:$D$2510, "&gt;"&amp;$D2032)+1+COUNTIF($D$11:$D2032, $D2032)-1)</f>
        <v/>
      </c>
      <c r="AH2032" s="92" t="str">
        <f t="shared" si="349"/>
        <v/>
      </c>
      <c r="AJ2032" s="26" t="str">
        <f t="shared" si="350"/>
        <v/>
      </c>
      <c r="AK2032" s="26" t="str">
        <f t="shared" si="351"/>
        <v/>
      </c>
    </row>
    <row r="2033" spans="1:37" x14ac:dyDescent="0.25">
      <c r="A2033" s="97"/>
      <c r="B2033" s="26" t="str">
        <f t="shared" si="341"/>
        <v/>
      </c>
      <c r="C2033" s="97"/>
      <c r="D2033" s="123"/>
      <c r="E2033" s="124"/>
      <c r="F2033" s="125"/>
      <c r="G2033" s="97"/>
      <c r="H2033" s="24" t="str">
        <f>IF($E2033="", "", IFERROR(ROUND($E2033*INDEX('Intro &amp; Setup'!$BY$8:$BY$9, MATCH($E$8, 'Intro &amp; Setup'!$BX$8:$BX$9, 0)), 2), ""))</f>
        <v/>
      </c>
      <c r="I2033" s="18" t="str">
        <f>IF(OR($E2033="", $F2033=""), "", IF($E$8='Intro &amp; Setup'!$BX$9, $F2033/$E2033, IF($H$8='Intro &amp; Setup'!$BX$9, $F2033/$H2033, "")))</f>
        <v/>
      </c>
      <c r="J2033" s="21" t="str">
        <f>IF(OR($E2033="", $F2033=""), "", IF($E$8='Intro &amp; Setup'!$BX$8, $F2033/$E2033, IF($H$8='Intro &amp; Setup'!$BX$8, $F2033/$H2033, "")))</f>
        <v/>
      </c>
      <c r="K2033" s="97"/>
      <c r="L2033" s="42" t="str">
        <f t="array" ref="L2033">IF($W2033="", "", IFERROR(INDEX('Standard Runs'!$D$11:$D$65, MATCH(1, ('Standard Runs'!$F$11:$F$65&lt;=E2033)*('Standard Runs'!$G$11:$G$65&gt;=E2033), 0)), ""))</f>
        <v/>
      </c>
      <c r="M2033" s="45" t="str">
        <f t="shared" si="342"/>
        <v/>
      </c>
      <c r="N2033" s="97"/>
      <c r="O2033" s="52" t="str">
        <f t="shared" si="343"/>
        <v/>
      </c>
      <c r="P2033" s="53" t="str">
        <f>IF(OR($L2033="", $M2033=""), "", COUNTIFS($L$11:$L$2510, $L2033, $M$11:$M$2510, "&lt;"&amp;$M2033)+1+COUNTIFS($L$11:$L2033, $L2033, $M$11:$M2033, $M2033)-1)</f>
        <v/>
      </c>
      <c r="Q2033" s="97"/>
      <c r="R2033" s="57" t="str">
        <f t="array" ref="R2033">IF(OR($L2033="", $M2033=""), "", MIN(IF($L$11:$L$2510=$L2033, $M$11:$M$2510)))</f>
        <v/>
      </c>
      <c r="S2033" s="18" t="str">
        <f t="array" ref="S2033">IF(OR($L2033="", $M2033=""), "", AVERAGEIF($L$11:$L$2510, $L2033, $M$11:$M$2510))</f>
        <v/>
      </c>
      <c r="T2033" s="21" t="str">
        <f t="array" ref="T2033">IF(OR($L2033="", $M2033=""), "", MAX(IF($L$11:$L$2510=$L2033, $M$11:$M$2510)))</f>
        <v/>
      </c>
      <c r="U2033" s="97"/>
      <c r="W2033" s="26" t="str">
        <f t="shared" si="344"/>
        <v/>
      </c>
      <c r="X2033" s="26" t="str">
        <f t="shared" si="345"/>
        <v/>
      </c>
      <c r="Z2033" s="48" t="str">
        <f>IFERROR(INDEX('Standard Runs'!$E$11:$E$65, MATCH($L2033, 'Standard Runs'!$D$11:$D$65, 0)), "")</f>
        <v/>
      </c>
      <c r="AB2033" s="26" t="str">
        <f t="shared" si="346"/>
        <v/>
      </c>
      <c r="AC2033" s="26" t="str">
        <f t="shared" si="347"/>
        <v/>
      </c>
      <c r="AE2033" s="26" t="str">
        <f t="shared" si="348"/>
        <v/>
      </c>
      <c r="AG2033" s="26" t="str">
        <f>IF($D2033="", "", COUNTIF($D$11:$D$2510, "&gt;"&amp;$D2033)+1+COUNTIF($D$11:$D2033, $D2033)-1)</f>
        <v/>
      </c>
      <c r="AH2033" s="92" t="str">
        <f t="shared" si="349"/>
        <v/>
      </c>
      <c r="AJ2033" s="26" t="str">
        <f t="shared" si="350"/>
        <v/>
      </c>
      <c r="AK2033" s="26" t="str">
        <f t="shared" si="351"/>
        <v/>
      </c>
    </row>
    <row r="2034" spans="1:37" x14ac:dyDescent="0.25">
      <c r="A2034" s="97"/>
      <c r="B2034" s="26" t="str">
        <f t="shared" si="341"/>
        <v/>
      </c>
      <c r="C2034" s="97"/>
      <c r="D2034" s="123"/>
      <c r="E2034" s="124"/>
      <c r="F2034" s="125"/>
      <c r="G2034" s="97"/>
      <c r="H2034" s="24" t="str">
        <f>IF($E2034="", "", IFERROR(ROUND($E2034*INDEX('Intro &amp; Setup'!$BY$8:$BY$9, MATCH($E$8, 'Intro &amp; Setup'!$BX$8:$BX$9, 0)), 2), ""))</f>
        <v/>
      </c>
      <c r="I2034" s="18" t="str">
        <f>IF(OR($E2034="", $F2034=""), "", IF($E$8='Intro &amp; Setup'!$BX$9, $F2034/$E2034, IF($H$8='Intro &amp; Setup'!$BX$9, $F2034/$H2034, "")))</f>
        <v/>
      </c>
      <c r="J2034" s="21" t="str">
        <f>IF(OR($E2034="", $F2034=""), "", IF($E$8='Intro &amp; Setup'!$BX$8, $F2034/$E2034, IF($H$8='Intro &amp; Setup'!$BX$8, $F2034/$H2034, "")))</f>
        <v/>
      </c>
      <c r="K2034" s="97"/>
      <c r="L2034" s="42" t="str">
        <f t="array" ref="L2034">IF($W2034="", "", IFERROR(INDEX('Standard Runs'!$D$11:$D$65, MATCH(1, ('Standard Runs'!$F$11:$F$65&lt;=E2034)*('Standard Runs'!$G$11:$G$65&gt;=E2034), 0)), ""))</f>
        <v/>
      </c>
      <c r="M2034" s="45" t="str">
        <f t="shared" si="342"/>
        <v/>
      </c>
      <c r="N2034" s="97"/>
      <c r="O2034" s="52" t="str">
        <f t="shared" si="343"/>
        <v/>
      </c>
      <c r="P2034" s="53" t="str">
        <f>IF(OR($L2034="", $M2034=""), "", COUNTIFS($L$11:$L$2510, $L2034, $M$11:$M$2510, "&lt;"&amp;$M2034)+1+COUNTIFS($L$11:$L2034, $L2034, $M$11:$M2034, $M2034)-1)</f>
        <v/>
      </c>
      <c r="Q2034" s="97"/>
      <c r="R2034" s="57" t="str">
        <f t="array" ref="R2034">IF(OR($L2034="", $M2034=""), "", MIN(IF($L$11:$L$2510=$L2034, $M$11:$M$2510)))</f>
        <v/>
      </c>
      <c r="S2034" s="18" t="str">
        <f t="array" ref="S2034">IF(OR($L2034="", $M2034=""), "", AVERAGEIF($L$11:$L$2510, $L2034, $M$11:$M$2510))</f>
        <v/>
      </c>
      <c r="T2034" s="21" t="str">
        <f t="array" ref="T2034">IF(OR($L2034="", $M2034=""), "", MAX(IF($L$11:$L$2510=$L2034, $M$11:$M$2510)))</f>
        <v/>
      </c>
      <c r="U2034" s="97"/>
      <c r="W2034" s="26" t="str">
        <f t="shared" si="344"/>
        <v/>
      </c>
      <c r="X2034" s="26" t="str">
        <f t="shared" si="345"/>
        <v/>
      </c>
      <c r="Z2034" s="48" t="str">
        <f>IFERROR(INDEX('Standard Runs'!$E$11:$E$65, MATCH($L2034, 'Standard Runs'!$D$11:$D$65, 0)), "")</f>
        <v/>
      </c>
      <c r="AB2034" s="26" t="str">
        <f t="shared" si="346"/>
        <v/>
      </c>
      <c r="AC2034" s="26" t="str">
        <f t="shared" si="347"/>
        <v/>
      </c>
      <c r="AE2034" s="26" t="str">
        <f t="shared" si="348"/>
        <v/>
      </c>
      <c r="AG2034" s="26" t="str">
        <f>IF($D2034="", "", COUNTIF($D$11:$D$2510, "&gt;"&amp;$D2034)+1+COUNTIF($D$11:$D2034, $D2034)-1)</f>
        <v/>
      </c>
      <c r="AH2034" s="92" t="str">
        <f t="shared" si="349"/>
        <v/>
      </c>
      <c r="AJ2034" s="26" t="str">
        <f t="shared" si="350"/>
        <v/>
      </c>
      <c r="AK2034" s="26" t="str">
        <f t="shared" si="351"/>
        <v/>
      </c>
    </row>
    <row r="2035" spans="1:37" x14ac:dyDescent="0.25">
      <c r="A2035" s="97"/>
      <c r="B2035" s="26" t="str">
        <f t="shared" si="341"/>
        <v/>
      </c>
      <c r="C2035" s="97"/>
      <c r="D2035" s="123"/>
      <c r="E2035" s="124"/>
      <c r="F2035" s="125"/>
      <c r="G2035" s="97"/>
      <c r="H2035" s="24" t="str">
        <f>IF($E2035="", "", IFERROR(ROUND($E2035*INDEX('Intro &amp; Setup'!$BY$8:$BY$9, MATCH($E$8, 'Intro &amp; Setup'!$BX$8:$BX$9, 0)), 2), ""))</f>
        <v/>
      </c>
      <c r="I2035" s="18" t="str">
        <f>IF(OR($E2035="", $F2035=""), "", IF($E$8='Intro &amp; Setup'!$BX$9, $F2035/$E2035, IF($H$8='Intro &amp; Setup'!$BX$9, $F2035/$H2035, "")))</f>
        <v/>
      </c>
      <c r="J2035" s="21" t="str">
        <f>IF(OR($E2035="", $F2035=""), "", IF($E$8='Intro &amp; Setup'!$BX$8, $F2035/$E2035, IF($H$8='Intro &amp; Setup'!$BX$8, $F2035/$H2035, "")))</f>
        <v/>
      </c>
      <c r="K2035" s="97"/>
      <c r="L2035" s="42" t="str">
        <f t="array" ref="L2035">IF($W2035="", "", IFERROR(INDEX('Standard Runs'!$D$11:$D$65, MATCH(1, ('Standard Runs'!$F$11:$F$65&lt;=E2035)*('Standard Runs'!$G$11:$G$65&gt;=E2035), 0)), ""))</f>
        <v/>
      </c>
      <c r="M2035" s="45" t="str">
        <f t="shared" si="342"/>
        <v/>
      </c>
      <c r="N2035" s="97"/>
      <c r="O2035" s="52" t="str">
        <f t="shared" si="343"/>
        <v/>
      </c>
      <c r="P2035" s="53" t="str">
        <f>IF(OR($L2035="", $M2035=""), "", COUNTIFS($L$11:$L$2510, $L2035, $M$11:$M$2510, "&lt;"&amp;$M2035)+1+COUNTIFS($L$11:$L2035, $L2035, $M$11:$M2035, $M2035)-1)</f>
        <v/>
      </c>
      <c r="Q2035" s="97"/>
      <c r="R2035" s="57" t="str">
        <f t="array" ref="R2035">IF(OR($L2035="", $M2035=""), "", MIN(IF($L$11:$L$2510=$L2035, $M$11:$M$2510)))</f>
        <v/>
      </c>
      <c r="S2035" s="18" t="str">
        <f t="array" ref="S2035">IF(OR($L2035="", $M2035=""), "", AVERAGEIF($L$11:$L$2510, $L2035, $M$11:$M$2510))</f>
        <v/>
      </c>
      <c r="T2035" s="21" t="str">
        <f t="array" ref="T2035">IF(OR($L2035="", $M2035=""), "", MAX(IF($L$11:$L$2510=$L2035, $M$11:$M$2510)))</f>
        <v/>
      </c>
      <c r="U2035" s="97"/>
      <c r="W2035" s="26" t="str">
        <f t="shared" si="344"/>
        <v/>
      </c>
      <c r="X2035" s="26" t="str">
        <f t="shared" si="345"/>
        <v/>
      </c>
      <c r="Z2035" s="48" t="str">
        <f>IFERROR(INDEX('Standard Runs'!$E$11:$E$65, MATCH($L2035, 'Standard Runs'!$D$11:$D$65, 0)), "")</f>
        <v/>
      </c>
      <c r="AB2035" s="26" t="str">
        <f t="shared" si="346"/>
        <v/>
      </c>
      <c r="AC2035" s="26" t="str">
        <f t="shared" si="347"/>
        <v/>
      </c>
      <c r="AE2035" s="26" t="str">
        <f t="shared" si="348"/>
        <v/>
      </c>
      <c r="AG2035" s="26" t="str">
        <f>IF($D2035="", "", COUNTIF($D$11:$D$2510, "&gt;"&amp;$D2035)+1+COUNTIF($D$11:$D2035, $D2035)-1)</f>
        <v/>
      </c>
      <c r="AH2035" s="92" t="str">
        <f t="shared" si="349"/>
        <v/>
      </c>
      <c r="AJ2035" s="26" t="str">
        <f t="shared" si="350"/>
        <v/>
      </c>
      <c r="AK2035" s="26" t="str">
        <f t="shared" si="351"/>
        <v/>
      </c>
    </row>
    <row r="2036" spans="1:37" x14ac:dyDescent="0.25">
      <c r="A2036" s="97"/>
      <c r="B2036" s="26" t="str">
        <f t="shared" si="341"/>
        <v/>
      </c>
      <c r="C2036" s="97"/>
      <c r="D2036" s="123"/>
      <c r="E2036" s="124"/>
      <c r="F2036" s="125"/>
      <c r="G2036" s="97"/>
      <c r="H2036" s="24" t="str">
        <f>IF($E2036="", "", IFERROR(ROUND($E2036*INDEX('Intro &amp; Setup'!$BY$8:$BY$9, MATCH($E$8, 'Intro &amp; Setup'!$BX$8:$BX$9, 0)), 2), ""))</f>
        <v/>
      </c>
      <c r="I2036" s="18" t="str">
        <f>IF(OR($E2036="", $F2036=""), "", IF($E$8='Intro &amp; Setup'!$BX$9, $F2036/$E2036, IF($H$8='Intro &amp; Setup'!$BX$9, $F2036/$H2036, "")))</f>
        <v/>
      </c>
      <c r="J2036" s="21" t="str">
        <f>IF(OR($E2036="", $F2036=""), "", IF($E$8='Intro &amp; Setup'!$BX$8, $F2036/$E2036, IF($H$8='Intro &amp; Setup'!$BX$8, $F2036/$H2036, "")))</f>
        <v/>
      </c>
      <c r="K2036" s="97"/>
      <c r="L2036" s="42" t="str">
        <f t="array" ref="L2036">IF($W2036="", "", IFERROR(INDEX('Standard Runs'!$D$11:$D$65, MATCH(1, ('Standard Runs'!$F$11:$F$65&lt;=E2036)*('Standard Runs'!$G$11:$G$65&gt;=E2036), 0)), ""))</f>
        <v/>
      </c>
      <c r="M2036" s="45" t="str">
        <f t="shared" si="342"/>
        <v/>
      </c>
      <c r="N2036" s="97"/>
      <c r="O2036" s="52" t="str">
        <f t="shared" si="343"/>
        <v/>
      </c>
      <c r="P2036" s="53" t="str">
        <f>IF(OR($L2036="", $M2036=""), "", COUNTIFS($L$11:$L$2510, $L2036, $M$11:$M$2510, "&lt;"&amp;$M2036)+1+COUNTIFS($L$11:$L2036, $L2036, $M$11:$M2036, $M2036)-1)</f>
        <v/>
      </c>
      <c r="Q2036" s="97"/>
      <c r="R2036" s="57" t="str">
        <f t="array" ref="R2036">IF(OR($L2036="", $M2036=""), "", MIN(IF($L$11:$L$2510=$L2036, $M$11:$M$2510)))</f>
        <v/>
      </c>
      <c r="S2036" s="18" t="str">
        <f t="array" ref="S2036">IF(OR($L2036="", $M2036=""), "", AVERAGEIF($L$11:$L$2510, $L2036, $M$11:$M$2510))</f>
        <v/>
      </c>
      <c r="T2036" s="21" t="str">
        <f t="array" ref="T2036">IF(OR($L2036="", $M2036=""), "", MAX(IF($L$11:$L$2510=$L2036, $M$11:$M$2510)))</f>
        <v/>
      </c>
      <c r="U2036" s="97"/>
      <c r="W2036" s="26" t="str">
        <f t="shared" si="344"/>
        <v/>
      </c>
      <c r="X2036" s="26" t="str">
        <f t="shared" si="345"/>
        <v/>
      </c>
      <c r="Z2036" s="48" t="str">
        <f>IFERROR(INDEX('Standard Runs'!$E$11:$E$65, MATCH($L2036, 'Standard Runs'!$D$11:$D$65, 0)), "")</f>
        <v/>
      </c>
      <c r="AB2036" s="26" t="str">
        <f t="shared" si="346"/>
        <v/>
      </c>
      <c r="AC2036" s="26" t="str">
        <f t="shared" si="347"/>
        <v/>
      </c>
      <c r="AE2036" s="26" t="str">
        <f t="shared" si="348"/>
        <v/>
      </c>
      <c r="AG2036" s="26" t="str">
        <f>IF($D2036="", "", COUNTIF($D$11:$D$2510, "&gt;"&amp;$D2036)+1+COUNTIF($D$11:$D2036, $D2036)-1)</f>
        <v/>
      </c>
      <c r="AH2036" s="92" t="str">
        <f t="shared" si="349"/>
        <v/>
      </c>
      <c r="AJ2036" s="26" t="str">
        <f t="shared" si="350"/>
        <v/>
      </c>
      <c r="AK2036" s="26" t="str">
        <f t="shared" si="351"/>
        <v/>
      </c>
    </row>
    <row r="2037" spans="1:37" x14ac:dyDescent="0.25">
      <c r="A2037" s="97"/>
      <c r="B2037" s="26" t="str">
        <f t="shared" si="341"/>
        <v/>
      </c>
      <c r="C2037" s="97"/>
      <c r="D2037" s="123"/>
      <c r="E2037" s="124"/>
      <c r="F2037" s="125"/>
      <c r="G2037" s="97"/>
      <c r="H2037" s="24" t="str">
        <f>IF($E2037="", "", IFERROR(ROUND($E2037*INDEX('Intro &amp; Setup'!$BY$8:$BY$9, MATCH($E$8, 'Intro &amp; Setup'!$BX$8:$BX$9, 0)), 2), ""))</f>
        <v/>
      </c>
      <c r="I2037" s="18" t="str">
        <f>IF(OR($E2037="", $F2037=""), "", IF($E$8='Intro &amp; Setup'!$BX$9, $F2037/$E2037, IF($H$8='Intro &amp; Setup'!$BX$9, $F2037/$H2037, "")))</f>
        <v/>
      </c>
      <c r="J2037" s="21" t="str">
        <f>IF(OR($E2037="", $F2037=""), "", IF($E$8='Intro &amp; Setup'!$BX$8, $F2037/$E2037, IF($H$8='Intro &amp; Setup'!$BX$8, $F2037/$H2037, "")))</f>
        <v/>
      </c>
      <c r="K2037" s="97"/>
      <c r="L2037" s="42" t="str">
        <f t="array" ref="L2037">IF($W2037="", "", IFERROR(INDEX('Standard Runs'!$D$11:$D$65, MATCH(1, ('Standard Runs'!$F$11:$F$65&lt;=E2037)*('Standard Runs'!$G$11:$G$65&gt;=E2037), 0)), ""))</f>
        <v/>
      </c>
      <c r="M2037" s="45" t="str">
        <f t="shared" si="342"/>
        <v/>
      </c>
      <c r="N2037" s="97"/>
      <c r="O2037" s="52" t="str">
        <f t="shared" si="343"/>
        <v/>
      </c>
      <c r="P2037" s="53" t="str">
        <f>IF(OR($L2037="", $M2037=""), "", COUNTIFS($L$11:$L$2510, $L2037, $M$11:$M$2510, "&lt;"&amp;$M2037)+1+COUNTIFS($L$11:$L2037, $L2037, $M$11:$M2037, $M2037)-1)</f>
        <v/>
      </c>
      <c r="Q2037" s="97"/>
      <c r="R2037" s="57" t="str">
        <f t="array" ref="R2037">IF(OR($L2037="", $M2037=""), "", MIN(IF($L$11:$L$2510=$L2037, $M$11:$M$2510)))</f>
        <v/>
      </c>
      <c r="S2037" s="18" t="str">
        <f t="array" ref="S2037">IF(OR($L2037="", $M2037=""), "", AVERAGEIF($L$11:$L$2510, $L2037, $M$11:$M$2510))</f>
        <v/>
      </c>
      <c r="T2037" s="21" t="str">
        <f t="array" ref="T2037">IF(OR($L2037="", $M2037=""), "", MAX(IF($L$11:$L$2510=$L2037, $M$11:$M$2510)))</f>
        <v/>
      </c>
      <c r="U2037" s="97"/>
      <c r="W2037" s="26" t="str">
        <f t="shared" si="344"/>
        <v/>
      </c>
      <c r="X2037" s="26" t="str">
        <f t="shared" si="345"/>
        <v/>
      </c>
      <c r="Z2037" s="48" t="str">
        <f>IFERROR(INDEX('Standard Runs'!$E$11:$E$65, MATCH($L2037, 'Standard Runs'!$D$11:$D$65, 0)), "")</f>
        <v/>
      </c>
      <c r="AB2037" s="26" t="str">
        <f t="shared" si="346"/>
        <v/>
      </c>
      <c r="AC2037" s="26" t="str">
        <f t="shared" si="347"/>
        <v/>
      </c>
      <c r="AE2037" s="26" t="str">
        <f t="shared" si="348"/>
        <v/>
      </c>
      <c r="AG2037" s="26" t="str">
        <f>IF($D2037="", "", COUNTIF($D$11:$D$2510, "&gt;"&amp;$D2037)+1+COUNTIF($D$11:$D2037, $D2037)-1)</f>
        <v/>
      </c>
      <c r="AH2037" s="92" t="str">
        <f t="shared" si="349"/>
        <v/>
      </c>
      <c r="AJ2037" s="26" t="str">
        <f t="shared" si="350"/>
        <v/>
      </c>
      <c r="AK2037" s="26" t="str">
        <f t="shared" si="351"/>
        <v/>
      </c>
    </row>
    <row r="2038" spans="1:37" x14ac:dyDescent="0.25">
      <c r="A2038" s="97"/>
      <c r="B2038" s="26" t="str">
        <f t="shared" si="341"/>
        <v/>
      </c>
      <c r="C2038" s="97"/>
      <c r="D2038" s="123"/>
      <c r="E2038" s="124"/>
      <c r="F2038" s="125"/>
      <c r="G2038" s="97"/>
      <c r="H2038" s="24" t="str">
        <f>IF($E2038="", "", IFERROR(ROUND($E2038*INDEX('Intro &amp; Setup'!$BY$8:$BY$9, MATCH($E$8, 'Intro &amp; Setup'!$BX$8:$BX$9, 0)), 2), ""))</f>
        <v/>
      </c>
      <c r="I2038" s="18" t="str">
        <f>IF(OR($E2038="", $F2038=""), "", IF($E$8='Intro &amp; Setup'!$BX$9, $F2038/$E2038, IF($H$8='Intro &amp; Setup'!$BX$9, $F2038/$H2038, "")))</f>
        <v/>
      </c>
      <c r="J2038" s="21" t="str">
        <f>IF(OR($E2038="", $F2038=""), "", IF($E$8='Intro &amp; Setup'!$BX$8, $F2038/$E2038, IF($H$8='Intro &amp; Setup'!$BX$8, $F2038/$H2038, "")))</f>
        <v/>
      </c>
      <c r="K2038" s="97"/>
      <c r="L2038" s="42" t="str">
        <f t="array" ref="L2038">IF($W2038="", "", IFERROR(INDEX('Standard Runs'!$D$11:$D$65, MATCH(1, ('Standard Runs'!$F$11:$F$65&lt;=E2038)*('Standard Runs'!$G$11:$G$65&gt;=E2038), 0)), ""))</f>
        <v/>
      </c>
      <c r="M2038" s="45" t="str">
        <f t="shared" si="342"/>
        <v/>
      </c>
      <c r="N2038" s="97"/>
      <c r="O2038" s="52" t="str">
        <f t="shared" si="343"/>
        <v/>
      </c>
      <c r="P2038" s="53" t="str">
        <f>IF(OR($L2038="", $M2038=""), "", COUNTIFS($L$11:$L$2510, $L2038, $M$11:$M$2510, "&lt;"&amp;$M2038)+1+COUNTIFS($L$11:$L2038, $L2038, $M$11:$M2038, $M2038)-1)</f>
        <v/>
      </c>
      <c r="Q2038" s="97"/>
      <c r="R2038" s="57" t="str">
        <f t="array" ref="R2038">IF(OR($L2038="", $M2038=""), "", MIN(IF($L$11:$L$2510=$L2038, $M$11:$M$2510)))</f>
        <v/>
      </c>
      <c r="S2038" s="18" t="str">
        <f t="array" ref="S2038">IF(OR($L2038="", $M2038=""), "", AVERAGEIF($L$11:$L$2510, $L2038, $M$11:$M$2510))</f>
        <v/>
      </c>
      <c r="T2038" s="21" t="str">
        <f t="array" ref="T2038">IF(OR($L2038="", $M2038=""), "", MAX(IF($L$11:$L$2510=$L2038, $M$11:$M$2510)))</f>
        <v/>
      </c>
      <c r="U2038" s="97"/>
      <c r="W2038" s="26" t="str">
        <f t="shared" si="344"/>
        <v/>
      </c>
      <c r="X2038" s="26" t="str">
        <f t="shared" si="345"/>
        <v/>
      </c>
      <c r="Z2038" s="48" t="str">
        <f>IFERROR(INDEX('Standard Runs'!$E$11:$E$65, MATCH($L2038, 'Standard Runs'!$D$11:$D$65, 0)), "")</f>
        <v/>
      </c>
      <c r="AB2038" s="26" t="str">
        <f t="shared" si="346"/>
        <v/>
      </c>
      <c r="AC2038" s="26" t="str">
        <f t="shared" si="347"/>
        <v/>
      </c>
      <c r="AE2038" s="26" t="str">
        <f t="shared" si="348"/>
        <v/>
      </c>
      <c r="AG2038" s="26" t="str">
        <f>IF($D2038="", "", COUNTIF($D$11:$D$2510, "&gt;"&amp;$D2038)+1+COUNTIF($D$11:$D2038, $D2038)-1)</f>
        <v/>
      </c>
      <c r="AH2038" s="92" t="str">
        <f t="shared" si="349"/>
        <v/>
      </c>
      <c r="AJ2038" s="26" t="str">
        <f t="shared" si="350"/>
        <v/>
      </c>
      <c r="AK2038" s="26" t="str">
        <f t="shared" si="351"/>
        <v/>
      </c>
    </row>
    <row r="2039" spans="1:37" x14ac:dyDescent="0.25">
      <c r="A2039" s="97"/>
      <c r="B2039" s="26" t="str">
        <f t="shared" si="341"/>
        <v/>
      </c>
      <c r="C2039" s="97"/>
      <c r="D2039" s="123"/>
      <c r="E2039" s="124"/>
      <c r="F2039" s="125"/>
      <c r="G2039" s="97"/>
      <c r="H2039" s="24" t="str">
        <f>IF($E2039="", "", IFERROR(ROUND($E2039*INDEX('Intro &amp; Setup'!$BY$8:$BY$9, MATCH($E$8, 'Intro &amp; Setup'!$BX$8:$BX$9, 0)), 2), ""))</f>
        <v/>
      </c>
      <c r="I2039" s="18" t="str">
        <f>IF(OR($E2039="", $F2039=""), "", IF($E$8='Intro &amp; Setup'!$BX$9, $F2039/$E2039, IF($H$8='Intro &amp; Setup'!$BX$9, $F2039/$H2039, "")))</f>
        <v/>
      </c>
      <c r="J2039" s="21" t="str">
        <f>IF(OR($E2039="", $F2039=""), "", IF($E$8='Intro &amp; Setup'!$BX$8, $F2039/$E2039, IF($H$8='Intro &amp; Setup'!$BX$8, $F2039/$H2039, "")))</f>
        <v/>
      </c>
      <c r="K2039" s="97"/>
      <c r="L2039" s="42" t="str">
        <f t="array" ref="L2039">IF($W2039="", "", IFERROR(INDEX('Standard Runs'!$D$11:$D$65, MATCH(1, ('Standard Runs'!$F$11:$F$65&lt;=E2039)*('Standard Runs'!$G$11:$G$65&gt;=E2039), 0)), ""))</f>
        <v/>
      </c>
      <c r="M2039" s="45" t="str">
        <f t="shared" si="342"/>
        <v/>
      </c>
      <c r="N2039" s="97"/>
      <c r="O2039" s="52" t="str">
        <f t="shared" si="343"/>
        <v/>
      </c>
      <c r="P2039" s="53" t="str">
        <f>IF(OR($L2039="", $M2039=""), "", COUNTIFS($L$11:$L$2510, $L2039, $M$11:$M$2510, "&lt;"&amp;$M2039)+1+COUNTIFS($L$11:$L2039, $L2039, $M$11:$M2039, $M2039)-1)</f>
        <v/>
      </c>
      <c r="Q2039" s="97"/>
      <c r="R2039" s="57" t="str">
        <f t="array" ref="R2039">IF(OR($L2039="", $M2039=""), "", MIN(IF($L$11:$L$2510=$L2039, $M$11:$M$2510)))</f>
        <v/>
      </c>
      <c r="S2039" s="18" t="str">
        <f t="array" ref="S2039">IF(OR($L2039="", $M2039=""), "", AVERAGEIF($L$11:$L$2510, $L2039, $M$11:$M$2510))</f>
        <v/>
      </c>
      <c r="T2039" s="21" t="str">
        <f t="array" ref="T2039">IF(OR($L2039="", $M2039=""), "", MAX(IF($L$11:$L$2510=$L2039, $M$11:$M$2510)))</f>
        <v/>
      </c>
      <c r="U2039" s="97"/>
      <c r="W2039" s="26" t="str">
        <f t="shared" si="344"/>
        <v/>
      </c>
      <c r="X2039" s="26" t="str">
        <f t="shared" si="345"/>
        <v/>
      </c>
      <c r="Z2039" s="48" t="str">
        <f>IFERROR(INDEX('Standard Runs'!$E$11:$E$65, MATCH($L2039, 'Standard Runs'!$D$11:$D$65, 0)), "")</f>
        <v/>
      </c>
      <c r="AB2039" s="26" t="str">
        <f t="shared" si="346"/>
        <v/>
      </c>
      <c r="AC2039" s="26" t="str">
        <f t="shared" si="347"/>
        <v/>
      </c>
      <c r="AE2039" s="26" t="str">
        <f t="shared" si="348"/>
        <v/>
      </c>
      <c r="AG2039" s="26" t="str">
        <f>IF($D2039="", "", COUNTIF($D$11:$D$2510, "&gt;"&amp;$D2039)+1+COUNTIF($D$11:$D2039, $D2039)-1)</f>
        <v/>
      </c>
      <c r="AH2039" s="92" t="str">
        <f t="shared" si="349"/>
        <v/>
      </c>
      <c r="AJ2039" s="26" t="str">
        <f t="shared" si="350"/>
        <v/>
      </c>
      <c r="AK2039" s="26" t="str">
        <f t="shared" si="351"/>
        <v/>
      </c>
    </row>
    <row r="2040" spans="1:37" x14ac:dyDescent="0.25">
      <c r="A2040" s="97"/>
      <c r="B2040" s="26" t="str">
        <f t="shared" si="341"/>
        <v/>
      </c>
      <c r="C2040" s="97"/>
      <c r="D2040" s="123"/>
      <c r="E2040" s="124"/>
      <c r="F2040" s="125"/>
      <c r="G2040" s="97"/>
      <c r="H2040" s="24" t="str">
        <f>IF($E2040="", "", IFERROR(ROUND($E2040*INDEX('Intro &amp; Setup'!$BY$8:$BY$9, MATCH($E$8, 'Intro &amp; Setup'!$BX$8:$BX$9, 0)), 2), ""))</f>
        <v/>
      </c>
      <c r="I2040" s="18" t="str">
        <f>IF(OR($E2040="", $F2040=""), "", IF($E$8='Intro &amp; Setup'!$BX$9, $F2040/$E2040, IF($H$8='Intro &amp; Setup'!$BX$9, $F2040/$H2040, "")))</f>
        <v/>
      </c>
      <c r="J2040" s="21" t="str">
        <f>IF(OR($E2040="", $F2040=""), "", IF($E$8='Intro &amp; Setup'!$BX$8, $F2040/$E2040, IF($H$8='Intro &amp; Setup'!$BX$8, $F2040/$H2040, "")))</f>
        <v/>
      </c>
      <c r="K2040" s="97"/>
      <c r="L2040" s="42" t="str">
        <f t="array" ref="L2040">IF($W2040="", "", IFERROR(INDEX('Standard Runs'!$D$11:$D$65, MATCH(1, ('Standard Runs'!$F$11:$F$65&lt;=E2040)*('Standard Runs'!$G$11:$G$65&gt;=E2040), 0)), ""))</f>
        <v/>
      </c>
      <c r="M2040" s="45" t="str">
        <f t="shared" si="342"/>
        <v/>
      </c>
      <c r="N2040" s="97"/>
      <c r="O2040" s="52" t="str">
        <f t="shared" si="343"/>
        <v/>
      </c>
      <c r="P2040" s="53" t="str">
        <f>IF(OR($L2040="", $M2040=""), "", COUNTIFS($L$11:$L$2510, $L2040, $M$11:$M$2510, "&lt;"&amp;$M2040)+1+COUNTIFS($L$11:$L2040, $L2040, $M$11:$M2040, $M2040)-1)</f>
        <v/>
      </c>
      <c r="Q2040" s="97"/>
      <c r="R2040" s="57" t="str">
        <f t="array" ref="R2040">IF(OR($L2040="", $M2040=""), "", MIN(IF($L$11:$L$2510=$L2040, $M$11:$M$2510)))</f>
        <v/>
      </c>
      <c r="S2040" s="18" t="str">
        <f t="array" ref="S2040">IF(OR($L2040="", $M2040=""), "", AVERAGEIF($L$11:$L$2510, $L2040, $M$11:$M$2510))</f>
        <v/>
      </c>
      <c r="T2040" s="21" t="str">
        <f t="array" ref="T2040">IF(OR($L2040="", $M2040=""), "", MAX(IF($L$11:$L$2510=$L2040, $M$11:$M$2510)))</f>
        <v/>
      </c>
      <c r="U2040" s="97"/>
      <c r="W2040" s="26" t="str">
        <f t="shared" si="344"/>
        <v/>
      </c>
      <c r="X2040" s="26" t="str">
        <f t="shared" si="345"/>
        <v/>
      </c>
      <c r="Z2040" s="48" t="str">
        <f>IFERROR(INDEX('Standard Runs'!$E$11:$E$65, MATCH($L2040, 'Standard Runs'!$D$11:$D$65, 0)), "")</f>
        <v/>
      </c>
      <c r="AB2040" s="26" t="str">
        <f t="shared" si="346"/>
        <v/>
      </c>
      <c r="AC2040" s="26" t="str">
        <f t="shared" si="347"/>
        <v/>
      </c>
      <c r="AE2040" s="26" t="str">
        <f t="shared" si="348"/>
        <v/>
      </c>
      <c r="AG2040" s="26" t="str">
        <f>IF($D2040="", "", COUNTIF($D$11:$D$2510, "&gt;"&amp;$D2040)+1+COUNTIF($D$11:$D2040, $D2040)-1)</f>
        <v/>
      </c>
      <c r="AH2040" s="92" t="str">
        <f t="shared" si="349"/>
        <v/>
      </c>
      <c r="AJ2040" s="26" t="str">
        <f t="shared" si="350"/>
        <v/>
      </c>
      <c r="AK2040" s="26" t="str">
        <f t="shared" si="351"/>
        <v/>
      </c>
    </row>
    <row r="2041" spans="1:37" x14ac:dyDescent="0.25">
      <c r="A2041" s="97"/>
      <c r="B2041" s="26" t="str">
        <f t="shared" si="341"/>
        <v/>
      </c>
      <c r="C2041" s="97"/>
      <c r="D2041" s="123"/>
      <c r="E2041" s="124"/>
      <c r="F2041" s="125"/>
      <c r="G2041" s="97"/>
      <c r="H2041" s="24" t="str">
        <f>IF($E2041="", "", IFERROR(ROUND($E2041*INDEX('Intro &amp; Setup'!$BY$8:$BY$9, MATCH($E$8, 'Intro &amp; Setup'!$BX$8:$BX$9, 0)), 2), ""))</f>
        <v/>
      </c>
      <c r="I2041" s="18" t="str">
        <f>IF(OR($E2041="", $F2041=""), "", IF($E$8='Intro &amp; Setup'!$BX$9, $F2041/$E2041, IF($H$8='Intro &amp; Setup'!$BX$9, $F2041/$H2041, "")))</f>
        <v/>
      </c>
      <c r="J2041" s="21" t="str">
        <f>IF(OR($E2041="", $F2041=""), "", IF($E$8='Intro &amp; Setup'!$BX$8, $F2041/$E2041, IF($H$8='Intro &amp; Setup'!$BX$8, $F2041/$H2041, "")))</f>
        <v/>
      </c>
      <c r="K2041" s="97"/>
      <c r="L2041" s="42" t="str">
        <f t="array" ref="L2041">IF($W2041="", "", IFERROR(INDEX('Standard Runs'!$D$11:$D$65, MATCH(1, ('Standard Runs'!$F$11:$F$65&lt;=E2041)*('Standard Runs'!$G$11:$G$65&gt;=E2041), 0)), ""))</f>
        <v/>
      </c>
      <c r="M2041" s="45" t="str">
        <f t="shared" si="342"/>
        <v/>
      </c>
      <c r="N2041" s="97"/>
      <c r="O2041" s="52" t="str">
        <f t="shared" si="343"/>
        <v/>
      </c>
      <c r="P2041" s="53" t="str">
        <f>IF(OR($L2041="", $M2041=""), "", COUNTIFS($L$11:$L$2510, $L2041, $M$11:$M$2510, "&lt;"&amp;$M2041)+1+COUNTIFS($L$11:$L2041, $L2041, $M$11:$M2041, $M2041)-1)</f>
        <v/>
      </c>
      <c r="Q2041" s="97"/>
      <c r="R2041" s="57" t="str">
        <f t="array" ref="R2041">IF(OR($L2041="", $M2041=""), "", MIN(IF($L$11:$L$2510=$L2041, $M$11:$M$2510)))</f>
        <v/>
      </c>
      <c r="S2041" s="18" t="str">
        <f t="array" ref="S2041">IF(OR($L2041="", $M2041=""), "", AVERAGEIF($L$11:$L$2510, $L2041, $M$11:$M$2510))</f>
        <v/>
      </c>
      <c r="T2041" s="21" t="str">
        <f t="array" ref="T2041">IF(OR($L2041="", $M2041=""), "", MAX(IF($L$11:$L$2510=$L2041, $M$11:$M$2510)))</f>
        <v/>
      </c>
      <c r="U2041" s="97"/>
      <c r="W2041" s="26" t="str">
        <f t="shared" si="344"/>
        <v/>
      </c>
      <c r="X2041" s="26" t="str">
        <f t="shared" si="345"/>
        <v/>
      </c>
      <c r="Z2041" s="48" t="str">
        <f>IFERROR(INDEX('Standard Runs'!$E$11:$E$65, MATCH($L2041, 'Standard Runs'!$D$11:$D$65, 0)), "")</f>
        <v/>
      </c>
      <c r="AB2041" s="26" t="str">
        <f t="shared" si="346"/>
        <v/>
      </c>
      <c r="AC2041" s="26" t="str">
        <f t="shared" si="347"/>
        <v/>
      </c>
      <c r="AE2041" s="26" t="str">
        <f t="shared" si="348"/>
        <v/>
      </c>
      <c r="AG2041" s="26" t="str">
        <f>IF($D2041="", "", COUNTIF($D$11:$D$2510, "&gt;"&amp;$D2041)+1+COUNTIF($D$11:$D2041, $D2041)-1)</f>
        <v/>
      </c>
      <c r="AH2041" s="92" t="str">
        <f t="shared" si="349"/>
        <v/>
      </c>
      <c r="AJ2041" s="26" t="str">
        <f t="shared" si="350"/>
        <v/>
      </c>
      <c r="AK2041" s="26" t="str">
        <f t="shared" si="351"/>
        <v/>
      </c>
    </row>
    <row r="2042" spans="1:37" x14ac:dyDescent="0.25">
      <c r="A2042" s="97"/>
      <c r="B2042" s="26" t="str">
        <f t="shared" si="341"/>
        <v/>
      </c>
      <c r="C2042" s="97"/>
      <c r="D2042" s="123"/>
      <c r="E2042" s="124"/>
      <c r="F2042" s="125"/>
      <c r="G2042" s="97"/>
      <c r="H2042" s="24" t="str">
        <f>IF($E2042="", "", IFERROR(ROUND($E2042*INDEX('Intro &amp; Setup'!$BY$8:$BY$9, MATCH($E$8, 'Intro &amp; Setup'!$BX$8:$BX$9, 0)), 2), ""))</f>
        <v/>
      </c>
      <c r="I2042" s="18" t="str">
        <f>IF(OR($E2042="", $F2042=""), "", IF($E$8='Intro &amp; Setup'!$BX$9, $F2042/$E2042, IF($H$8='Intro &amp; Setup'!$BX$9, $F2042/$H2042, "")))</f>
        <v/>
      </c>
      <c r="J2042" s="21" t="str">
        <f>IF(OR($E2042="", $F2042=""), "", IF($E$8='Intro &amp; Setup'!$BX$8, $F2042/$E2042, IF($H$8='Intro &amp; Setup'!$BX$8, $F2042/$H2042, "")))</f>
        <v/>
      </c>
      <c r="K2042" s="97"/>
      <c r="L2042" s="42" t="str">
        <f t="array" ref="L2042">IF($W2042="", "", IFERROR(INDEX('Standard Runs'!$D$11:$D$65, MATCH(1, ('Standard Runs'!$F$11:$F$65&lt;=E2042)*('Standard Runs'!$G$11:$G$65&gt;=E2042), 0)), ""))</f>
        <v/>
      </c>
      <c r="M2042" s="45" t="str">
        <f t="shared" si="342"/>
        <v/>
      </c>
      <c r="N2042" s="97"/>
      <c r="O2042" s="52" t="str">
        <f t="shared" si="343"/>
        <v/>
      </c>
      <c r="P2042" s="53" t="str">
        <f>IF(OR($L2042="", $M2042=""), "", COUNTIFS($L$11:$L$2510, $L2042, $M$11:$M$2510, "&lt;"&amp;$M2042)+1+COUNTIFS($L$11:$L2042, $L2042, $M$11:$M2042, $M2042)-1)</f>
        <v/>
      </c>
      <c r="Q2042" s="97"/>
      <c r="R2042" s="57" t="str">
        <f t="array" ref="R2042">IF(OR($L2042="", $M2042=""), "", MIN(IF($L$11:$L$2510=$L2042, $M$11:$M$2510)))</f>
        <v/>
      </c>
      <c r="S2042" s="18" t="str">
        <f t="array" ref="S2042">IF(OR($L2042="", $M2042=""), "", AVERAGEIF($L$11:$L$2510, $L2042, $M$11:$M$2510))</f>
        <v/>
      </c>
      <c r="T2042" s="21" t="str">
        <f t="array" ref="T2042">IF(OR($L2042="", $M2042=""), "", MAX(IF($L$11:$L$2510=$L2042, $M$11:$M$2510)))</f>
        <v/>
      </c>
      <c r="U2042" s="97"/>
      <c r="W2042" s="26" t="str">
        <f t="shared" si="344"/>
        <v/>
      </c>
      <c r="X2042" s="26" t="str">
        <f t="shared" si="345"/>
        <v/>
      </c>
      <c r="Z2042" s="48" t="str">
        <f>IFERROR(INDEX('Standard Runs'!$E$11:$E$65, MATCH($L2042, 'Standard Runs'!$D$11:$D$65, 0)), "")</f>
        <v/>
      </c>
      <c r="AB2042" s="26" t="str">
        <f t="shared" si="346"/>
        <v/>
      </c>
      <c r="AC2042" s="26" t="str">
        <f t="shared" si="347"/>
        <v/>
      </c>
      <c r="AE2042" s="26" t="str">
        <f t="shared" si="348"/>
        <v/>
      </c>
      <c r="AG2042" s="26" t="str">
        <f>IF($D2042="", "", COUNTIF($D$11:$D$2510, "&gt;"&amp;$D2042)+1+COUNTIF($D$11:$D2042, $D2042)-1)</f>
        <v/>
      </c>
      <c r="AH2042" s="92" t="str">
        <f t="shared" si="349"/>
        <v/>
      </c>
      <c r="AJ2042" s="26" t="str">
        <f t="shared" si="350"/>
        <v/>
      </c>
      <c r="AK2042" s="26" t="str">
        <f t="shared" si="351"/>
        <v/>
      </c>
    </row>
    <row r="2043" spans="1:37" x14ac:dyDescent="0.25">
      <c r="A2043" s="97"/>
      <c r="B2043" s="26" t="str">
        <f t="shared" si="341"/>
        <v/>
      </c>
      <c r="C2043" s="97"/>
      <c r="D2043" s="123"/>
      <c r="E2043" s="124"/>
      <c r="F2043" s="125"/>
      <c r="G2043" s="97"/>
      <c r="H2043" s="24" t="str">
        <f>IF($E2043="", "", IFERROR(ROUND($E2043*INDEX('Intro &amp; Setup'!$BY$8:$BY$9, MATCH($E$8, 'Intro &amp; Setup'!$BX$8:$BX$9, 0)), 2), ""))</f>
        <v/>
      </c>
      <c r="I2043" s="18" t="str">
        <f>IF(OR($E2043="", $F2043=""), "", IF($E$8='Intro &amp; Setup'!$BX$9, $F2043/$E2043, IF($H$8='Intro &amp; Setup'!$BX$9, $F2043/$H2043, "")))</f>
        <v/>
      </c>
      <c r="J2043" s="21" t="str">
        <f>IF(OR($E2043="", $F2043=""), "", IF($E$8='Intro &amp; Setup'!$BX$8, $F2043/$E2043, IF($H$8='Intro &amp; Setup'!$BX$8, $F2043/$H2043, "")))</f>
        <v/>
      </c>
      <c r="K2043" s="97"/>
      <c r="L2043" s="42" t="str">
        <f t="array" ref="L2043">IF($W2043="", "", IFERROR(INDEX('Standard Runs'!$D$11:$D$65, MATCH(1, ('Standard Runs'!$F$11:$F$65&lt;=E2043)*('Standard Runs'!$G$11:$G$65&gt;=E2043), 0)), ""))</f>
        <v/>
      </c>
      <c r="M2043" s="45" t="str">
        <f t="shared" si="342"/>
        <v/>
      </c>
      <c r="N2043" s="97"/>
      <c r="O2043" s="52" t="str">
        <f t="shared" si="343"/>
        <v/>
      </c>
      <c r="P2043" s="53" t="str">
        <f>IF(OR($L2043="", $M2043=""), "", COUNTIFS($L$11:$L$2510, $L2043, $M$11:$M$2510, "&lt;"&amp;$M2043)+1+COUNTIFS($L$11:$L2043, $L2043, $M$11:$M2043, $M2043)-1)</f>
        <v/>
      </c>
      <c r="Q2043" s="97"/>
      <c r="R2043" s="57" t="str">
        <f t="array" ref="R2043">IF(OR($L2043="", $M2043=""), "", MIN(IF($L$11:$L$2510=$L2043, $M$11:$M$2510)))</f>
        <v/>
      </c>
      <c r="S2043" s="18" t="str">
        <f t="array" ref="S2043">IF(OR($L2043="", $M2043=""), "", AVERAGEIF($L$11:$L$2510, $L2043, $M$11:$M$2510))</f>
        <v/>
      </c>
      <c r="T2043" s="21" t="str">
        <f t="array" ref="T2043">IF(OR($L2043="", $M2043=""), "", MAX(IF($L$11:$L$2510=$L2043, $M$11:$M$2510)))</f>
        <v/>
      </c>
      <c r="U2043" s="97"/>
      <c r="W2043" s="26" t="str">
        <f t="shared" si="344"/>
        <v/>
      </c>
      <c r="X2043" s="26" t="str">
        <f t="shared" si="345"/>
        <v/>
      </c>
      <c r="Z2043" s="48" t="str">
        <f>IFERROR(INDEX('Standard Runs'!$E$11:$E$65, MATCH($L2043, 'Standard Runs'!$D$11:$D$65, 0)), "")</f>
        <v/>
      </c>
      <c r="AB2043" s="26" t="str">
        <f t="shared" si="346"/>
        <v/>
      </c>
      <c r="AC2043" s="26" t="str">
        <f t="shared" si="347"/>
        <v/>
      </c>
      <c r="AE2043" s="26" t="str">
        <f t="shared" si="348"/>
        <v/>
      </c>
      <c r="AG2043" s="26" t="str">
        <f>IF($D2043="", "", COUNTIF($D$11:$D$2510, "&gt;"&amp;$D2043)+1+COUNTIF($D$11:$D2043, $D2043)-1)</f>
        <v/>
      </c>
      <c r="AH2043" s="92" t="str">
        <f t="shared" si="349"/>
        <v/>
      </c>
      <c r="AJ2043" s="26" t="str">
        <f t="shared" si="350"/>
        <v/>
      </c>
      <c r="AK2043" s="26" t="str">
        <f t="shared" si="351"/>
        <v/>
      </c>
    </row>
    <row r="2044" spans="1:37" x14ac:dyDescent="0.25">
      <c r="A2044" s="97"/>
      <c r="B2044" s="26" t="str">
        <f t="shared" si="341"/>
        <v/>
      </c>
      <c r="C2044" s="97"/>
      <c r="D2044" s="123"/>
      <c r="E2044" s="124"/>
      <c r="F2044" s="125"/>
      <c r="G2044" s="97"/>
      <c r="H2044" s="24" t="str">
        <f>IF($E2044="", "", IFERROR(ROUND($E2044*INDEX('Intro &amp; Setup'!$BY$8:$BY$9, MATCH($E$8, 'Intro &amp; Setup'!$BX$8:$BX$9, 0)), 2), ""))</f>
        <v/>
      </c>
      <c r="I2044" s="18" t="str">
        <f>IF(OR($E2044="", $F2044=""), "", IF($E$8='Intro &amp; Setup'!$BX$9, $F2044/$E2044, IF($H$8='Intro &amp; Setup'!$BX$9, $F2044/$H2044, "")))</f>
        <v/>
      </c>
      <c r="J2044" s="21" t="str">
        <f>IF(OR($E2044="", $F2044=""), "", IF($E$8='Intro &amp; Setup'!$BX$8, $F2044/$E2044, IF($H$8='Intro &amp; Setup'!$BX$8, $F2044/$H2044, "")))</f>
        <v/>
      </c>
      <c r="K2044" s="97"/>
      <c r="L2044" s="42" t="str">
        <f t="array" ref="L2044">IF($W2044="", "", IFERROR(INDEX('Standard Runs'!$D$11:$D$65, MATCH(1, ('Standard Runs'!$F$11:$F$65&lt;=E2044)*('Standard Runs'!$G$11:$G$65&gt;=E2044), 0)), ""))</f>
        <v/>
      </c>
      <c r="M2044" s="45" t="str">
        <f t="shared" si="342"/>
        <v/>
      </c>
      <c r="N2044" s="97"/>
      <c r="O2044" s="52" t="str">
        <f t="shared" si="343"/>
        <v/>
      </c>
      <c r="P2044" s="53" t="str">
        <f>IF(OR($L2044="", $M2044=""), "", COUNTIFS($L$11:$L$2510, $L2044, $M$11:$M$2510, "&lt;"&amp;$M2044)+1+COUNTIFS($L$11:$L2044, $L2044, $M$11:$M2044, $M2044)-1)</f>
        <v/>
      </c>
      <c r="Q2044" s="97"/>
      <c r="R2044" s="57" t="str">
        <f t="array" ref="R2044">IF(OR($L2044="", $M2044=""), "", MIN(IF($L$11:$L$2510=$L2044, $M$11:$M$2510)))</f>
        <v/>
      </c>
      <c r="S2044" s="18" t="str">
        <f t="array" ref="S2044">IF(OR($L2044="", $M2044=""), "", AVERAGEIF($L$11:$L$2510, $L2044, $M$11:$M$2510))</f>
        <v/>
      </c>
      <c r="T2044" s="21" t="str">
        <f t="array" ref="T2044">IF(OR($L2044="", $M2044=""), "", MAX(IF($L$11:$L$2510=$L2044, $M$11:$M$2510)))</f>
        <v/>
      </c>
      <c r="U2044" s="97"/>
      <c r="W2044" s="26" t="str">
        <f t="shared" si="344"/>
        <v/>
      </c>
      <c r="X2044" s="26" t="str">
        <f t="shared" si="345"/>
        <v/>
      </c>
      <c r="Z2044" s="48" t="str">
        <f>IFERROR(INDEX('Standard Runs'!$E$11:$E$65, MATCH($L2044, 'Standard Runs'!$D$11:$D$65, 0)), "")</f>
        <v/>
      </c>
      <c r="AB2044" s="26" t="str">
        <f t="shared" si="346"/>
        <v/>
      </c>
      <c r="AC2044" s="26" t="str">
        <f t="shared" si="347"/>
        <v/>
      </c>
      <c r="AE2044" s="26" t="str">
        <f t="shared" si="348"/>
        <v/>
      </c>
      <c r="AG2044" s="26" t="str">
        <f>IF($D2044="", "", COUNTIF($D$11:$D$2510, "&gt;"&amp;$D2044)+1+COUNTIF($D$11:$D2044, $D2044)-1)</f>
        <v/>
      </c>
      <c r="AH2044" s="92" t="str">
        <f t="shared" si="349"/>
        <v/>
      </c>
      <c r="AJ2044" s="26" t="str">
        <f t="shared" si="350"/>
        <v/>
      </c>
      <c r="AK2044" s="26" t="str">
        <f t="shared" si="351"/>
        <v/>
      </c>
    </row>
    <row r="2045" spans="1:37" x14ac:dyDescent="0.25">
      <c r="A2045" s="97"/>
      <c r="B2045" s="26" t="str">
        <f t="shared" si="341"/>
        <v/>
      </c>
      <c r="C2045" s="97"/>
      <c r="D2045" s="123"/>
      <c r="E2045" s="124"/>
      <c r="F2045" s="125"/>
      <c r="G2045" s="97"/>
      <c r="H2045" s="24" t="str">
        <f>IF($E2045="", "", IFERROR(ROUND($E2045*INDEX('Intro &amp; Setup'!$BY$8:$BY$9, MATCH($E$8, 'Intro &amp; Setup'!$BX$8:$BX$9, 0)), 2), ""))</f>
        <v/>
      </c>
      <c r="I2045" s="18" t="str">
        <f>IF(OR($E2045="", $F2045=""), "", IF($E$8='Intro &amp; Setup'!$BX$9, $F2045/$E2045, IF($H$8='Intro &amp; Setup'!$BX$9, $F2045/$H2045, "")))</f>
        <v/>
      </c>
      <c r="J2045" s="21" t="str">
        <f>IF(OR($E2045="", $F2045=""), "", IF($E$8='Intro &amp; Setup'!$BX$8, $F2045/$E2045, IF($H$8='Intro &amp; Setup'!$BX$8, $F2045/$H2045, "")))</f>
        <v/>
      </c>
      <c r="K2045" s="97"/>
      <c r="L2045" s="42" t="str">
        <f t="array" ref="L2045">IF($W2045="", "", IFERROR(INDEX('Standard Runs'!$D$11:$D$65, MATCH(1, ('Standard Runs'!$F$11:$F$65&lt;=E2045)*('Standard Runs'!$G$11:$G$65&gt;=E2045), 0)), ""))</f>
        <v/>
      </c>
      <c r="M2045" s="45" t="str">
        <f t="shared" si="342"/>
        <v/>
      </c>
      <c r="N2045" s="97"/>
      <c r="O2045" s="52" t="str">
        <f t="shared" si="343"/>
        <v/>
      </c>
      <c r="P2045" s="53" t="str">
        <f>IF(OR($L2045="", $M2045=""), "", COUNTIFS($L$11:$L$2510, $L2045, $M$11:$M$2510, "&lt;"&amp;$M2045)+1+COUNTIFS($L$11:$L2045, $L2045, $M$11:$M2045, $M2045)-1)</f>
        <v/>
      </c>
      <c r="Q2045" s="97"/>
      <c r="R2045" s="57" t="str">
        <f t="array" ref="R2045">IF(OR($L2045="", $M2045=""), "", MIN(IF($L$11:$L$2510=$L2045, $M$11:$M$2510)))</f>
        <v/>
      </c>
      <c r="S2045" s="18" t="str">
        <f t="array" ref="S2045">IF(OR($L2045="", $M2045=""), "", AVERAGEIF($L$11:$L$2510, $L2045, $M$11:$M$2510))</f>
        <v/>
      </c>
      <c r="T2045" s="21" t="str">
        <f t="array" ref="T2045">IF(OR($L2045="", $M2045=""), "", MAX(IF($L$11:$L$2510=$L2045, $M$11:$M$2510)))</f>
        <v/>
      </c>
      <c r="U2045" s="97"/>
      <c r="W2045" s="26" t="str">
        <f t="shared" si="344"/>
        <v/>
      </c>
      <c r="X2045" s="26" t="str">
        <f t="shared" si="345"/>
        <v/>
      </c>
      <c r="Z2045" s="48" t="str">
        <f>IFERROR(INDEX('Standard Runs'!$E$11:$E$65, MATCH($L2045, 'Standard Runs'!$D$11:$D$65, 0)), "")</f>
        <v/>
      </c>
      <c r="AB2045" s="26" t="str">
        <f t="shared" si="346"/>
        <v/>
      </c>
      <c r="AC2045" s="26" t="str">
        <f t="shared" si="347"/>
        <v/>
      </c>
      <c r="AE2045" s="26" t="str">
        <f t="shared" si="348"/>
        <v/>
      </c>
      <c r="AG2045" s="26" t="str">
        <f>IF($D2045="", "", COUNTIF($D$11:$D$2510, "&gt;"&amp;$D2045)+1+COUNTIF($D$11:$D2045, $D2045)-1)</f>
        <v/>
      </c>
      <c r="AH2045" s="92" t="str">
        <f t="shared" si="349"/>
        <v/>
      </c>
      <c r="AJ2045" s="26" t="str">
        <f t="shared" si="350"/>
        <v/>
      </c>
      <c r="AK2045" s="26" t="str">
        <f t="shared" si="351"/>
        <v/>
      </c>
    </row>
    <row r="2046" spans="1:37" x14ac:dyDescent="0.25">
      <c r="A2046" s="97"/>
      <c r="B2046" s="26" t="str">
        <f t="shared" si="341"/>
        <v/>
      </c>
      <c r="C2046" s="97"/>
      <c r="D2046" s="123"/>
      <c r="E2046" s="124"/>
      <c r="F2046" s="125"/>
      <c r="G2046" s="97"/>
      <c r="H2046" s="24" t="str">
        <f>IF($E2046="", "", IFERROR(ROUND($E2046*INDEX('Intro &amp; Setup'!$BY$8:$BY$9, MATCH($E$8, 'Intro &amp; Setup'!$BX$8:$BX$9, 0)), 2), ""))</f>
        <v/>
      </c>
      <c r="I2046" s="18" t="str">
        <f>IF(OR($E2046="", $F2046=""), "", IF($E$8='Intro &amp; Setup'!$BX$9, $F2046/$E2046, IF($H$8='Intro &amp; Setup'!$BX$9, $F2046/$H2046, "")))</f>
        <v/>
      </c>
      <c r="J2046" s="21" t="str">
        <f>IF(OR($E2046="", $F2046=""), "", IF($E$8='Intro &amp; Setup'!$BX$8, $F2046/$E2046, IF($H$8='Intro &amp; Setup'!$BX$8, $F2046/$H2046, "")))</f>
        <v/>
      </c>
      <c r="K2046" s="97"/>
      <c r="L2046" s="42" t="str">
        <f t="array" ref="L2046">IF($W2046="", "", IFERROR(INDEX('Standard Runs'!$D$11:$D$65, MATCH(1, ('Standard Runs'!$F$11:$F$65&lt;=E2046)*('Standard Runs'!$G$11:$G$65&gt;=E2046), 0)), ""))</f>
        <v/>
      </c>
      <c r="M2046" s="45" t="str">
        <f t="shared" si="342"/>
        <v/>
      </c>
      <c r="N2046" s="97"/>
      <c r="O2046" s="52" t="str">
        <f t="shared" si="343"/>
        <v/>
      </c>
      <c r="P2046" s="53" t="str">
        <f>IF(OR($L2046="", $M2046=""), "", COUNTIFS($L$11:$L$2510, $L2046, $M$11:$M$2510, "&lt;"&amp;$M2046)+1+COUNTIFS($L$11:$L2046, $L2046, $M$11:$M2046, $M2046)-1)</f>
        <v/>
      </c>
      <c r="Q2046" s="97"/>
      <c r="R2046" s="57" t="str">
        <f t="array" ref="R2046">IF(OR($L2046="", $M2046=""), "", MIN(IF($L$11:$L$2510=$L2046, $M$11:$M$2510)))</f>
        <v/>
      </c>
      <c r="S2046" s="18" t="str">
        <f t="array" ref="S2046">IF(OR($L2046="", $M2046=""), "", AVERAGEIF($L$11:$L$2510, $L2046, $M$11:$M$2510))</f>
        <v/>
      </c>
      <c r="T2046" s="21" t="str">
        <f t="array" ref="T2046">IF(OR($L2046="", $M2046=""), "", MAX(IF($L$11:$L$2510=$L2046, $M$11:$M$2510)))</f>
        <v/>
      </c>
      <c r="U2046" s="97"/>
      <c r="W2046" s="26" t="str">
        <f t="shared" si="344"/>
        <v/>
      </c>
      <c r="X2046" s="26" t="str">
        <f t="shared" si="345"/>
        <v/>
      </c>
      <c r="Z2046" s="48" t="str">
        <f>IFERROR(INDEX('Standard Runs'!$E$11:$E$65, MATCH($L2046, 'Standard Runs'!$D$11:$D$65, 0)), "")</f>
        <v/>
      </c>
      <c r="AB2046" s="26" t="str">
        <f t="shared" si="346"/>
        <v/>
      </c>
      <c r="AC2046" s="26" t="str">
        <f t="shared" si="347"/>
        <v/>
      </c>
      <c r="AE2046" s="26" t="str">
        <f t="shared" si="348"/>
        <v/>
      </c>
      <c r="AG2046" s="26" t="str">
        <f>IF($D2046="", "", COUNTIF($D$11:$D$2510, "&gt;"&amp;$D2046)+1+COUNTIF($D$11:$D2046, $D2046)-1)</f>
        <v/>
      </c>
      <c r="AH2046" s="92" t="str">
        <f t="shared" si="349"/>
        <v/>
      </c>
      <c r="AJ2046" s="26" t="str">
        <f t="shared" si="350"/>
        <v/>
      </c>
      <c r="AK2046" s="26" t="str">
        <f t="shared" si="351"/>
        <v/>
      </c>
    </row>
    <row r="2047" spans="1:37" x14ac:dyDescent="0.25">
      <c r="A2047" s="97"/>
      <c r="B2047" s="26" t="str">
        <f t="shared" si="341"/>
        <v/>
      </c>
      <c r="C2047" s="97"/>
      <c r="D2047" s="123"/>
      <c r="E2047" s="124"/>
      <c r="F2047" s="125"/>
      <c r="G2047" s="97"/>
      <c r="H2047" s="24" t="str">
        <f>IF($E2047="", "", IFERROR(ROUND($E2047*INDEX('Intro &amp; Setup'!$BY$8:$BY$9, MATCH($E$8, 'Intro &amp; Setup'!$BX$8:$BX$9, 0)), 2), ""))</f>
        <v/>
      </c>
      <c r="I2047" s="18" t="str">
        <f>IF(OR($E2047="", $F2047=""), "", IF($E$8='Intro &amp; Setup'!$BX$9, $F2047/$E2047, IF($H$8='Intro &amp; Setup'!$BX$9, $F2047/$H2047, "")))</f>
        <v/>
      </c>
      <c r="J2047" s="21" t="str">
        <f>IF(OR($E2047="", $F2047=""), "", IF($E$8='Intro &amp; Setup'!$BX$8, $F2047/$E2047, IF($H$8='Intro &amp; Setup'!$BX$8, $F2047/$H2047, "")))</f>
        <v/>
      </c>
      <c r="K2047" s="97"/>
      <c r="L2047" s="42" t="str">
        <f t="array" ref="L2047">IF($W2047="", "", IFERROR(INDEX('Standard Runs'!$D$11:$D$65, MATCH(1, ('Standard Runs'!$F$11:$F$65&lt;=E2047)*('Standard Runs'!$G$11:$G$65&gt;=E2047), 0)), ""))</f>
        <v/>
      </c>
      <c r="M2047" s="45" t="str">
        <f t="shared" si="342"/>
        <v/>
      </c>
      <c r="N2047" s="97"/>
      <c r="O2047" s="52" t="str">
        <f t="shared" si="343"/>
        <v/>
      </c>
      <c r="P2047" s="53" t="str">
        <f>IF(OR($L2047="", $M2047=""), "", COUNTIFS($L$11:$L$2510, $L2047, $M$11:$M$2510, "&lt;"&amp;$M2047)+1+COUNTIFS($L$11:$L2047, $L2047, $M$11:$M2047, $M2047)-1)</f>
        <v/>
      </c>
      <c r="Q2047" s="97"/>
      <c r="R2047" s="57" t="str">
        <f t="array" ref="R2047">IF(OR($L2047="", $M2047=""), "", MIN(IF($L$11:$L$2510=$L2047, $M$11:$M$2510)))</f>
        <v/>
      </c>
      <c r="S2047" s="18" t="str">
        <f t="array" ref="S2047">IF(OR($L2047="", $M2047=""), "", AVERAGEIF($L$11:$L$2510, $L2047, $M$11:$M$2510))</f>
        <v/>
      </c>
      <c r="T2047" s="21" t="str">
        <f t="array" ref="T2047">IF(OR($L2047="", $M2047=""), "", MAX(IF($L$11:$L$2510=$L2047, $M$11:$M$2510)))</f>
        <v/>
      </c>
      <c r="U2047" s="97"/>
      <c r="W2047" s="26" t="str">
        <f t="shared" si="344"/>
        <v/>
      </c>
      <c r="X2047" s="26" t="str">
        <f t="shared" si="345"/>
        <v/>
      </c>
      <c r="Z2047" s="48" t="str">
        <f>IFERROR(INDEX('Standard Runs'!$E$11:$E$65, MATCH($L2047, 'Standard Runs'!$D$11:$D$65, 0)), "")</f>
        <v/>
      </c>
      <c r="AB2047" s="26" t="str">
        <f t="shared" si="346"/>
        <v/>
      </c>
      <c r="AC2047" s="26" t="str">
        <f t="shared" si="347"/>
        <v/>
      </c>
      <c r="AE2047" s="26" t="str">
        <f t="shared" si="348"/>
        <v/>
      </c>
      <c r="AG2047" s="26" t="str">
        <f>IF($D2047="", "", COUNTIF($D$11:$D$2510, "&gt;"&amp;$D2047)+1+COUNTIF($D$11:$D2047, $D2047)-1)</f>
        <v/>
      </c>
      <c r="AH2047" s="92" t="str">
        <f t="shared" si="349"/>
        <v/>
      </c>
      <c r="AJ2047" s="26" t="str">
        <f t="shared" si="350"/>
        <v/>
      </c>
      <c r="AK2047" s="26" t="str">
        <f t="shared" si="351"/>
        <v/>
      </c>
    </row>
    <row r="2048" spans="1:37" x14ac:dyDescent="0.25">
      <c r="A2048" s="97"/>
      <c r="B2048" s="26" t="str">
        <f t="shared" si="341"/>
        <v/>
      </c>
      <c r="C2048" s="97"/>
      <c r="D2048" s="123"/>
      <c r="E2048" s="124"/>
      <c r="F2048" s="125"/>
      <c r="G2048" s="97"/>
      <c r="H2048" s="24" t="str">
        <f>IF($E2048="", "", IFERROR(ROUND($E2048*INDEX('Intro &amp; Setup'!$BY$8:$BY$9, MATCH($E$8, 'Intro &amp; Setup'!$BX$8:$BX$9, 0)), 2), ""))</f>
        <v/>
      </c>
      <c r="I2048" s="18" t="str">
        <f>IF(OR($E2048="", $F2048=""), "", IF($E$8='Intro &amp; Setup'!$BX$9, $F2048/$E2048, IF($H$8='Intro &amp; Setup'!$BX$9, $F2048/$H2048, "")))</f>
        <v/>
      </c>
      <c r="J2048" s="21" t="str">
        <f>IF(OR($E2048="", $F2048=""), "", IF($E$8='Intro &amp; Setup'!$BX$8, $F2048/$E2048, IF($H$8='Intro &amp; Setup'!$BX$8, $F2048/$H2048, "")))</f>
        <v/>
      </c>
      <c r="K2048" s="97"/>
      <c r="L2048" s="42" t="str">
        <f t="array" ref="L2048">IF($W2048="", "", IFERROR(INDEX('Standard Runs'!$D$11:$D$65, MATCH(1, ('Standard Runs'!$F$11:$F$65&lt;=E2048)*('Standard Runs'!$G$11:$G$65&gt;=E2048), 0)), ""))</f>
        <v/>
      </c>
      <c r="M2048" s="45" t="str">
        <f t="shared" si="342"/>
        <v/>
      </c>
      <c r="N2048" s="97"/>
      <c r="O2048" s="52" t="str">
        <f t="shared" si="343"/>
        <v/>
      </c>
      <c r="P2048" s="53" t="str">
        <f>IF(OR($L2048="", $M2048=""), "", COUNTIFS($L$11:$L$2510, $L2048, $M$11:$M$2510, "&lt;"&amp;$M2048)+1+COUNTIFS($L$11:$L2048, $L2048, $M$11:$M2048, $M2048)-1)</f>
        <v/>
      </c>
      <c r="Q2048" s="97"/>
      <c r="R2048" s="57" t="str">
        <f t="array" ref="R2048">IF(OR($L2048="", $M2048=""), "", MIN(IF($L$11:$L$2510=$L2048, $M$11:$M$2510)))</f>
        <v/>
      </c>
      <c r="S2048" s="18" t="str">
        <f t="array" ref="S2048">IF(OR($L2048="", $M2048=""), "", AVERAGEIF($L$11:$L$2510, $L2048, $M$11:$M$2510))</f>
        <v/>
      </c>
      <c r="T2048" s="21" t="str">
        <f t="array" ref="T2048">IF(OR($L2048="", $M2048=""), "", MAX(IF($L$11:$L$2510=$L2048, $M$11:$M$2510)))</f>
        <v/>
      </c>
      <c r="U2048" s="97"/>
      <c r="W2048" s="26" t="str">
        <f t="shared" si="344"/>
        <v/>
      </c>
      <c r="X2048" s="26" t="str">
        <f t="shared" si="345"/>
        <v/>
      </c>
      <c r="Z2048" s="48" t="str">
        <f>IFERROR(INDEX('Standard Runs'!$E$11:$E$65, MATCH($L2048, 'Standard Runs'!$D$11:$D$65, 0)), "")</f>
        <v/>
      </c>
      <c r="AB2048" s="26" t="str">
        <f t="shared" si="346"/>
        <v/>
      </c>
      <c r="AC2048" s="26" t="str">
        <f t="shared" si="347"/>
        <v/>
      </c>
      <c r="AE2048" s="26" t="str">
        <f t="shared" si="348"/>
        <v/>
      </c>
      <c r="AG2048" s="26" t="str">
        <f>IF($D2048="", "", COUNTIF($D$11:$D$2510, "&gt;"&amp;$D2048)+1+COUNTIF($D$11:$D2048, $D2048)-1)</f>
        <v/>
      </c>
      <c r="AH2048" s="92" t="str">
        <f t="shared" si="349"/>
        <v/>
      </c>
      <c r="AJ2048" s="26" t="str">
        <f t="shared" si="350"/>
        <v/>
      </c>
      <c r="AK2048" s="26" t="str">
        <f t="shared" si="351"/>
        <v/>
      </c>
    </row>
    <row r="2049" spans="1:37" x14ac:dyDescent="0.25">
      <c r="A2049" s="97"/>
      <c r="B2049" s="26" t="str">
        <f t="shared" si="341"/>
        <v/>
      </c>
      <c r="C2049" s="97"/>
      <c r="D2049" s="123"/>
      <c r="E2049" s="124"/>
      <c r="F2049" s="125"/>
      <c r="G2049" s="97"/>
      <c r="H2049" s="24" t="str">
        <f>IF($E2049="", "", IFERROR(ROUND($E2049*INDEX('Intro &amp; Setup'!$BY$8:$BY$9, MATCH($E$8, 'Intro &amp; Setup'!$BX$8:$BX$9, 0)), 2), ""))</f>
        <v/>
      </c>
      <c r="I2049" s="18" t="str">
        <f>IF(OR($E2049="", $F2049=""), "", IF($E$8='Intro &amp; Setup'!$BX$9, $F2049/$E2049, IF($H$8='Intro &amp; Setup'!$BX$9, $F2049/$H2049, "")))</f>
        <v/>
      </c>
      <c r="J2049" s="21" t="str">
        <f>IF(OR($E2049="", $F2049=""), "", IF($E$8='Intro &amp; Setup'!$BX$8, $F2049/$E2049, IF($H$8='Intro &amp; Setup'!$BX$8, $F2049/$H2049, "")))</f>
        <v/>
      </c>
      <c r="K2049" s="97"/>
      <c r="L2049" s="42" t="str">
        <f t="array" ref="L2049">IF($W2049="", "", IFERROR(INDEX('Standard Runs'!$D$11:$D$65, MATCH(1, ('Standard Runs'!$F$11:$F$65&lt;=E2049)*('Standard Runs'!$G$11:$G$65&gt;=E2049), 0)), ""))</f>
        <v/>
      </c>
      <c r="M2049" s="45" t="str">
        <f t="shared" si="342"/>
        <v/>
      </c>
      <c r="N2049" s="97"/>
      <c r="O2049" s="52" t="str">
        <f t="shared" si="343"/>
        <v/>
      </c>
      <c r="P2049" s="53" t="str">
        <f>IF(OR($L2049="", $M2049=""), "", COUNTIFS($L$11:$L$2510, $L2049, $M$11:$M$2510, "&lt;"&amp;$M2049)+1+COUNTIFS($L$11:$L2049, $L2049, $M$11:$M2049, $M2049)-1)</f>
        <v/>
      </c>
      <c r="Q2049" s="97"/>
      <c r="R2049" s="57" t="str">
        <f t="array" ref="R2049">IF(OR($L2049="", $M2049=""), "", MIN(IF($L$11:$L$2510=$L2049, $M$11:$M$2510)))</f>
        <v/>
      </c>
      <c r="S2049" s="18" t="str">
        <f t="array" ref="S2049">IF(OR($L2049="", $M2049=""), "", AVERAGEIF($L$11:$L$2510, $L2049, $M$11:$M$2510))</f>
        <v/>
      </c>
      <c r="T2049" s="21" t="str">
        <f t="array" ref="T2049">IF(OR($L2049="", $M2049=""), "", MAX(IF($L$11:$L$2510=$L2049, $M$11:$M$2510)))</f>
        <v/>
      </c>
      <c r="U2049" s="97"/>
      <c r="W2049" s="26" t="str">
        <f t="shared" si="344"/>
        <v/>
      </c>
      <c r="X2049" s="26" t="str">
        <f t="shared" si="345"/>
        <v/>
      </c>
      <c r="Z2049" s="48" t="str">
        <f>IFERROR(INDEX('Standard Runs'!$E$11:$E$65, MATCH($L2049, 'Standard Runs'!$D$11:$D$65, 0)), "")</f>
        <v/>
      </c>
      <c r="AB2049" s="26" t="str">
        <f t="shared" si="346"/>
        <v/>
      </c>
      <c r="AC2049" s="26" t="str">
        <f t="shared" si="347"/>
        <v/>
      </c>
      <c r="AE2049" s="26" t="str">
        <f t="shared" si="348"/>
        <v/>
      </c>
      <c r="AG2049" s="26" t="str">
        <f>IF($D2049="", "", COUNTIF($D$11:$D$2510, "&gt;"&amp;$D2049)+1+COUNTIF($D$11:$D2049, $D2049)-1)</f>
        <v/>
      </c>
      <c r="AH2049" s="92" t="str">
        <f t="shared" si="349"/>
        <v/>
      </c>
      <c r="AJ2049" s="26" t="str">
        <f t="shared" si="350"/>
        <v/>
      </c>
      <c r="AK2049" s="26" t="str">
        <f t="shared" si="351"/>
        <v/>
      </c>
    </row>
    <row r="2050" spans="1:37" x14ac:dyDescent="0.25">
      <c r="A2050" s="97"/>
      <c r="B2050" s="26" t="str">
        <f t="shared" si="341"/>
        <v/>
      </c>
      <c r="C2050" s="97"/>
      <c r="D2050" s="123"/>
      <c r="E2050" s="124"/>
      <c r="F2050" s="125"/>
      <c r="G2050" s="97"/>
      <c r="H2050" s="24" t="str">
        <f>IF($E2050="", "", IFERROR(ROUND($E2050*INDEX('Intro &amp; Setup'!$BY$8:$BY$9, MATCH($E$8, 'Intro &amp; Setup'!$BX$8:$BX$9, 0)), 2), ""))</f>
        <v/>
      </c>
      <c r="I2050" s="18" t="str">
        <f>IF(OR($E2050="", $F2050=""), "", IF($E$8='Intro &amp; Setup'!$BX$9, $F2050/$E2050, IF($H$8='Intro &amp; Setup'!$BX$9, $F2050/$H2050, "")))</f>
        <v/>
      </c>
      <c r="J2050" s="21" t="str">
        <f>IF(OR($E2050="", $F2050=""), "", IF($E$8='Intro &amp; Setup'!$BX$8, $F2050/$E2050, IF($H$8='Intro &amp; Setup'!$BX$8, $F2050/$H2050, "")))</f>
        <v/>
      </c>
      <c r="K2050" s="97"/>
      <c r="L2050" s="42" t="str">
        <f t="array" ref="L2050">IF($W2050="", "", IFERROR(INDEX('Standard Runs'!$D$11:$D$65, MATCH(1, ('Standard Runs'!$F$11:$F$65&lt;=E2050)*('Standard Runs'!$G$11:$G$65&gt;=E2050), 0)), ""))</f>
        <v/>
      </c>
      <c r="M2050" s="45" t="str">
        <f t="shared" si="342"/>
        <v/>
      </c>
      <c r="N2050" s="97"/>
      <c r="O2050" s="52" t="str">
        <f t="shared" si="343"/>
        <v/>
      </c>
      <c r="P2050" s="53" t="str">
        <f>IF(OR($L2050="", $M2050=""), "", COUNTIFS($L$11:$L$2510, $L2050, $M$11:$M$2510, "&lt;"&amp;$M2050)+1+COUNTIFS($L$11:$L2050, $L2050, $M$11:$M2050, $M2050)-1)</f>
        <v/>
      </c>
      <c r="Q2050" s="97"/>
      <c r="R2050" s="57" t="str">
        <f t="array" ref="R2050">IF(OR($L2050="", $M2050=""), "", MIN(IF($L$11:$L$2510=$L2050, $M$11:$M$2510)))</f>
        <v/>
      </c>
      <c r="S2050" s="18" t="str">
        <f t="array" ref="S2050">IF(OR($L2050="", $M2050=""), "", AVERAGEIF($L$11:$L$2510, $L2050, $M$11:$M$2510))</f>
        <v/>
      </c>
      <c r="T2050" s="21" t="str">
        <f t="array" ref="T2050">IF(OR($L2050="", $M2050=""), "", MAX(IF($L$11:$L$2510=$L2050, $M$11:$M$2510)))</f>
        <v/>
      </c>
      <c r="U2050" s="97"/>
      <c r="W2050" s="26" t="str">
        <f t="shared" si="344"/>
        <v/>
      </c>
      <c r="X2050" s="26" t="str">
        <f t="shared" si="345"/>
        <v/>
      </c>
      <c r="Z2050" s="48" t="str">
        <f>IFERROR(INDEX('Standard Runs'!$E$11:$E$65, MATCH($L2050, 'Standard Runs'!$D$11:$D$65, 0)), "")</f>
        <v/>
      </c>
      <c r="AB2050" s="26" t="str">
        <f t="shared" si="346"/>
        <v/>
      </c>
      <c r="AC2050" s="26" t="str">
        <f t="shared" si="347"/>
        <v/>
      </c>
      <c r="AE2050" s="26" t="str">
        <f t="shared" si="348"/>
        <v/>
      </c>
      <c r="AG2050" s="26" t="str">
        <f>IF($D2050="", "", COUNTIF($D$11:$D$2510, "&gt;"&amp;$D2050)+1+COUNTIF($D$11:$D2050, $D2050)-1)</f>
        <v/>
      </c>
      <c r="AH2050" s="92" t="str">
        <f t="shared" si="349"/>
        <v/>
      </c>
      <c r="AJ2050" s="26" t="str">
        <f t="shared" si="350"/>
        <v/>
      </c>
      <c r="AK2050" s="26" t="str">
        <f t="shared" si="351"/>
        <v/>
      </c>
    </row>
    <row r="2051" spans="1:37" x14ac:dyDescent="0.25">
      <c r="A2051" s="97"/>
      <c r="B2051" s="26" t="str">
        <f t="shared" si="341"/>
        <v/>
      </c>
      <c r="C2051" s="97"/>
      <c r="D2051" s="123"/>
      <c r="E2051" s="124"/>
      <c r="F2051" s="125"/>
      <c r="G2051" s="97"/>
      <c r="H2051" s="24" t="str">
        <f>IF($E2051="", "", IFERROR(ROUND($E2051*INDEX('Intro &amp; Setup'!$BY$8:$BY$9, MATCH($E$8, 'Intro &amp; Setup'!$BX$8:$BX$9, 0)), 2), ""))</f>
        <v/>
      </c>
      <c r="I2051" s="18" t="str">
        <f>IF(OR($E2051="", $F2051=""), "", IF($E$8='Intro &amp; Setup'!$BX$9, $F2051/$E2051, IF($H$8='Intro &amp; Setup'!$BX$9, $F2051/$H2051, "")))</f>
        <v/>
      </c>
      <c r="J2051" s="21" t="str">
        <f>IF(OR($E2051="", $F2051=""), "", IF($E$8='Intro &amp; Setup'!$BX$8, $F2051/$E2051, IF($H$8='Intro &amp; Setup'!$BX$8, $F2051/$H2051, "")))</f>
        <v/>
      </c>
      <c r="K2051" s="97"/>
      <c r="L2051" s="42" t="str">
        <f t="array" ref="L2051">IF($W2051="", "", IFERROR(INDEX('Standard Runs'!$D$11:$D$65, MATCH(1, ('Standard Runs'!$F$11:$F$65&lt;=E2051)*('Standard Runs'!$G$11:$G$65&gt;=E2051), 0)), ""))</f>
        <v/>
      </c>
      <c r="M2051" s="45" t="str">
        <f t="shared" si="342"/>
        <v/>
      </c>
      <c r="N2051" s="97"/>
      <c r="O2051" s="52" t="str">
        <f t="shared" si="343"/>
        <v/>
      </c>
      <c r="P2051" s="53" t="str">
        <f>IF(OR($L2051="", $M2051=""), "", COUNTIFS($L$11:$L$2510, $L2051, $M$11:$M$2510, "&lt;"&amp;$M2051)+1+COUNTIFS($L$11:$L2051, $L2051, $M$11:$M2051, $M2051)-1)</f>
        <v/>
      </c>
      <c r="Q2051" s="97"/>
      <c r="R2051" s="57" t="str">
        <f t="array" ref="R2051">IF(OR($L2051="", $M2051=""), "", MIN(IF($L$11:$L$2510=$L2051, $M$11:$M$2510)))</f>
        <v/>
      </c>
      <c r="S2051" s="18" t="str">
        <f t="array" ref="S2051">IF(OR($L2051="", $M2051=""), "", AVERAGEIF($L$11:$L$2510, $L2051, $M$11:$M$2510))</f>
        <v/>
      </c>
      <c r="T2051" s="21" t="str">
        <f t="array" ref="T2051">IF(OR($L2051="", $M2051=""), "", MAX(IF($L$11:$L$2510=$L2051, $M$11:$M$2510)))</f>
        <v/>
      </c>
      <c r="U2051" s="97"/>
      <c r="W2051" s="26" t="str">
        <f t="shared" si="344"/>
        <v/>
      </c>
      <c r="X2051" s="26" t="str">
        <f t="shared" si="345"/>
        <v/>
      </c>
      <c r="Z2051" s="48" t="str">
        <f>IFERROR(INDEX('Standard Runs'!$E$11:$E$65, MATCH($L2051, 'Standard Runs'!$D$11:$D$65, 0)), "")</f>
        <v/>
      </c>
      <c r="AB2051" s="26" t="str">
        <f t="shared" si="346"/>
        <v/>
      </c>
      <c r="AC2051" s="26" t="str">
        <f t="shared" si="347"/>
        <v/>
      </c>
      <c r="AE2051" s="26" t="str">
        <f t="shared" si="348"/>
        <v/>
      </c>
      <c r="AG2051" s="26" t="str">
        <f>IF($D2051="", "", COUNTIF($D$11:$D$2510, "&gt;"&amp;$D2051)+1+COUNTIF($D$11:$D2051, $D2051)-1)</f>
        <v/>
      </c>
      <c r="AH2051" s="92" t="str">
        <f t="shared" si="349"/>
        <v/>
      </c>
      <c r="AJ2051" s="26" t="str">
        <f t="shared" si="350"/>
        <v/>
      </c>
      <c r="AK2051" s="26" t="str">
        <f t="shared" si="351"/>
        <v/>
      </c>
    </row>
    <row r="2052" spans="1:37" x14ac:dyDescent="0.25">
      <c r="A2052" s="97"/>
      <c r="B2052" s="26" t="str">
        <f t="shared" si="341"/>
        <v/>
      </c>
      <c r="C2052" s="97"/>
      <c r="D2052" s="123"/>
      <c r="E2052" s="124"/>
      <c r="F2052" s="125"/>
      <c r="G2052" s="97"/>
      <c r="H2052" s="24" t="str">
        <f>IF($E2052="", "", IFERROR(ROUND($E2052*INDEX('Intro &amp; Setup'!$BY$8:$BY$9, MATCH($E$8, 'Intro &amp; Setup'!$BX$8:$BX$9, 0)), 2), ""))</f>
        <v/>
      </c>
      <c r="I2052" s="18" t="str">
        <f>IF(OR($E2052="", $F2052=""), "", IF($E$8='Intro &amp; Setup'!$BX$9, $F2052/$E2052, IF($H$8='Intro &amp; Setup'!$BX$9, $F2052/$H2052, "")))</f>
        <v/>
      </c>
      <c r="J2052" s="21" t="str">
        <f>IF(OR($E2052="", $F2052=""), "", IF($E$8='Intro &amp; Setup'!$BX$8, $F2052/$E2052, IF($H$8='Intro &amp; Setup'!$BX$8, $F2052/$H2052, "")))</f>
        <v/>
      </c>
      <c r="K2052" s="97"/>
      <c r="L2052" s="42" t="str">
        <f t="array" ref="L2052">IF($W2052="", "", IFERROR(INDEX('Standard Runs'!$D$11:$D$65, MATCH(1, ('Standard Runs'!$F$11:$F$65&lt;=E2052)*('Standard Runs'!$G$11:$G$65&gt;=E2052), 0)), ""))</f>
        <v/>
      </c>
      <c r="M2052" s="45" t="str">
        <f t="shared" si="342"/>
        <v/>
      </c>
      <c r="N2052" s="97"/>
      <c r="O2052" s="52" t="str">
        <f t="shared" si="343"/>
        <v/>
      </c>
      <c r="P2052" s="53" t="str">
        <f>IF(OR($L2052="", $M2052=""), "", COUNTIFS($L$11:$L$2510, $L2052, $M$11:$M$2510, "&lt;"&amp;$M2052)+1+COUNTIFS($L$11:$L2052, $L2052, $M$11:$M2052, $M2052)-1)</f>
        <v/>
      </c>
      <c r="Q2052" s="97"/>
      <c r="R2052" s="57" t="str">
        <f t="array" ref="R2052">IF(OR($L2052="", $M2052=""), "", MIN(IF($L$11:$L$2510=$L2052, $M$11:$M$2510)))</f>
        <v/>
      </c>
      <c r="S2052" s="18" t="str">
        <f t="array" ref="S2052">IF(OR($L2052="", $M2052=""), "", AVERAGEIF($L$11:$L$2510, $L2052, $M$11:$M$2510))</f>
        <v/>
      </c>
      <c r="T2052" s="21" t="str">
        <f t="array" ref="T2052">IF(OR($L2052="", $M2052=""), "", MAX(IF($L$11:$L$2510=$L2052, $M$11:$M$2510)))</f>
        <v/>
      </c>
      <c r="U2052" s="97"/>
      <c r="W2052" s="26" t="str">
        <f t="shared" si="344"/>
        <v/>
      </c>
      <c r="X2052" s="26" t="str">
        <f t="shared" si="345"/>
        <v/>
      </c>
      <c r="Z2052" s="48" t="str">
        <f>IFERROR(INDEX('Standard Runs'!$E$11:$E$65, MATCH($L2052, 'Standard Runs'!$D$11:$D$65, 0)), "")</f>
        <v/>
      </c>
      <c r="AB2052" s="26" t="str">
        <f t="shared" si="346"/>
        <v/>
      </c>
      <c r="AC2052" s="26" t="str">
        <f t="shared" si="347"/>
        <v/>
      </c>
      <c r="AE2052" s="26" t="str">
        <f t="shared" si="348"/>
        <v/>
      </c>
      <c r="AG2052" s="26" t="str">
        <f>IF($D2052="", "", COUNTIF($D$11:$D$2510, "&gt;"&amp;$D2052)+1+COUNTIF($D$11:$D2052, $D2052)-1)</f>
        <v/>
      </c>
      <c r="AH2052" s="92" t="str">
        <f t="shared" si="349"/>
        <v/>
      </c>
      <c r="AJ2052" s="26" t="str">
        <f t="shared" si="350"/>
        <v/>
      </c>
      <c r="AK2052" s="26" t="str">
        <f t="shared" si="351"/>
        <v/>
      </c>
    </row>
    <row r="2053" spans="1:37" x14ac:dyDescent="0.25">
      <c r="A2053" s="97"/>
      <c r="B2053" s="26" t="str">
        <f t="shared" si="341"/>
        <v/>
      </c>
      <c r="C2053" s="97"/>
      <c r="D2053" s="123"/>
      <c r="E2053" s="124"/>
      <c r="F2053" s="125"/>
      <c r="G2053" s="97"/>
      <c r="H2053" s="24" t="str">
        <f>IF($E2053="", "", IFERROR(ROUND($E2053*INDEX('Intro &amp; Setup'!$BY$8:$BY$9, MATCH($E$8, 'Intro &amp; Setup'!$BX$8:$BX$9, 0)), 2), ""))</f>
        <v/>
      </c>
      <c r="I2053" s="18" t="str">
        <f>IF(OR($E2053="", $F2053=""), "", IF($E$8='Intro &amp; Setup'!$BX$9, $F2053/$E2053, IF($H$8='Intro &amp; Setup'!$BX$9, $F2053/$H2053, "")))</f>
        <v/>
      </c>
      <c r="J2053" s="21" t="str">
        <f>IF(OR($E2053="", $F2053=""), "", IF($E$8='Intro &amp; Setup'!$BX$8, $F2053/$E2053, IF($H$8='Intro &amp; Setup'!$BX$8, $F2053/$H2053, "")))</f>
        <v/>
      </c>
      <c r="K2053" s="97"/>
      <c r="L2053" s="42" t="str">
        <f t="array" ref="L2053">IF($W2053="", "", IFERROR(INDEX('Standard Runs'!$D$11:$D$65, MATCH(1, ('Standard Runs'!$F$11:$F$65&lt;=E2053)*('Standard Runs'!$G$11:$G$65&gt;=E2053), 0)), ""))</f>
        <v/>
      </c>
      <c r="M2053" s="45" t="str">
        <f t="shared" si="342"/>
        <v/>
      </c>
      <c r="N2053" s="97"/>
      <c r="O2053" s="52" t="str">
        <f t="shared" si="343"/>
        <v/>
      </c>
      <c r="P2053" s="53" t="str">
        <f>IF(OR($L2053="", $M2053=""), "", COUNTIFS($L$11:$L$2510, $L2053, $M$11:$M$2510, "&lt;"&amp;$M2053)+1+COUNTIFS($L$11:$L2053, $L2053, $M$11:$M2053, $M2053)-1)</f>
        <v/>
      </c>
      <c r="Q2053" s="97"/>
      <c r="R2053" s="57" t="str">
        <f t="array" ref="R2053">IF(OR($L2053="", $M2053=""), "", MIN(IF($L$11:$L$2510=$L2053, $M$11:$M$2510)))</f>
        <v/>
      </c>
      <c r="S2053" s="18" t="str">
        <f t="array" ref="S2053">IF(OR($L2053="", $M2053=""), "", AVERAGEIF($L$11:$L$2510, $L2053, $M$11:$M$2510))</f>
        <v/>
      </c>
      <c r="T2053" s="21" t="str">
        <f t="array" ref="T2053">IF(OR($L2053="", $M2053=""), "", MAX(IF($L$11:$L$2510=$L2053, $M$11:$M$2510)))</f>
        <v/>
      </c>
      <c r="U2053" s="97"/>
      <c r="W2053" s="26" t="str">
        <f t="shared" si="344"/>
        <v/>
      </c>
      <c r="X2053" s="26" t="str">
        <f t="shared" si="345"/>
        <v/>
      </c>
      <c r="Z2053" s="48" t="str">
        <f>IFERROR(INDEX('Standard Runs'!$E$11:$E$65, MATCH($L2053, 'Standard Runs'!$D$11:$D$65, 0)), "")</f>
        <v/>
      </c>
      <c r="AB2053" s="26" t="str">
        <f t="shared" si="346"/>
        <v/>
      </c>
      <c r="AC2053" s="26" t="str">
        <f t="shared" si="347"/>
        <v/>
      </c>
      <c r="AE2053" s="26" t="str">
        <f t="shared" si="348"/>
        <v/>
      </c>
      <c r="AG2053" s="26" t="str">
        <f>IF($D2053="", "", COUNTIF($D$11:$D$2510, "&gt;"&amp;$D2053)+1+COUNTIF($D$11:$D2053, $D2053)-1)</f>
        <v/>
      </c>
      <c r="AH2053" s="92" t="str">
        <f t="shared" si="349"/>
        <v/>
      </c>
      <c r="AJ2053" s="26" t="str">
        <f t="shared" si="350"/>
        <v/>
      </c>
      <c r="AK2053" s="26" t="str">
        <f t="shared" si="351"/>
        <v/>
      </c>
    </row>
    <row r="2054" spans="1:37" x14ac:dyDescent="0.25">
      <c r="A2054" s="97"/>
      <c r="B2054" s="26" t="str">
        <f t="shared" si="341"/>
        <v/>
      </c>
      <c r="C2054" s="97"/>
      <c r="D2054" s="123"/>
      <c r="E2054" s="124"/>
      <c r="F2054" s="125"/>
      <c r="G2054" s="97"/>
      <c r="H2054" s="24" t="str">
        <f>IF($E2054="", "", IFERROR(ROUND($E2054*INDEX('Intro &amp; Setup'!$BY$8:$BY$9, MATCH($E$8, 'Intro &amp; Setup'!$BX$8:$BX$9, 0)), 2), ""))</f>
        <v/>
      </c>
      <c r="I2054" s="18" t="str">
        <f>IF(OR($E2054="", $F2054=""), "", IF($E$8='Intro &amp; Setup'!$BX$9, $F2054/$E2054, IF($H$8='Intro &amp; Setup'!$BX$9, $F2054/$H2054, "")))</f>
        <v/>
      </c>
      <c r="J2054" s="21" t="str">
        <f>IF(OR($E2054="", $F2054=""), "", IF($E$8='Intro &amp; Setup'!$BX$8, $F2054/$E2054, IF($H$8='Intro &amp; Setup'!$BX$8, $F2054/$H2054, "")))</f>
        <v/>
      </c>
      <c r="K2054" s="97"/>
      <c r="L2054" s="42" t="str">
        <f t="array" ref="L2054">IF($W2054="", "", IFERROR(INDEX('Standard Runs'!$D$11:$D$65, MATCH(1, ('Standard Runs'!$F$11:$F$65&lt;=E2054)*('Standard Runs'!$G$11:$G$65&gt;=E2054), 0)), ""))</f>
        <v/>
      </c>
      <c r="M2054" s="45" t="str">
        <f t="shared" si="342"/>
        <v/>
      </c>
      <c r="N2054" s="97"/>
      <c r="O2054" s="52" t="str">
        <f t="shared" si="343"/>
        <v/>
      </c>
      <c r="P2054" s="53" t="str">
        <f>IF(OR($L2054="", $M2054=""), "", COUNTIFS($L$11:$L$2510, $L2054, $M$11:$M$2510, "&lt;"&amp;$M2054)+1+COUNTIFS($L$11:$L2054, $L2054, $M$11:$M2054, $M2054)-1)</f>
        <v/>
      </c>
      <c r="Q2054" s="97"/>
      <c r="R2054" s="57" t="str">
        <f t="array" ref="R2054">IF(OR($L2054="", $M2054=""), "", MIN(IF($L$11:$L$2510=$L2054, $M$11:$M$2510)))</f>
        <v/>
      </c>
      <c r="S2054" s="18" t="str">
        <f t="array" ref="S2054">IF(OR($L2054="", $M2054=""), "", AVERAGEIF($L$11:$L$2510, $L2054, $M$11:$M$2510))</f>
        <v/>
      </c>
      <c r="T2054" s="21" t="str">
        <f t="array" ref="T2054">IF(OR($L2054="", $M2054=""), "", MAX(IF($L$11:$L$2510=$L2054, $M$11:$M$2510)))</f>
        <v/>
      </c>
      <c r="U2054" s="97"/>
      <c r="W2054" s="26" t="str">
        <f t="shared" si="344"/>
        <v/>
      </c>
      <c r="X2054" s="26" t="str">
        <f t="shared" si="345"/>
        <v/>
      </c>
      <c r="Z2054" s="48" t="str">
        <f>IFERROR(INDEX('Standard Runs'!$E$11:$E$65, MATCH($L2054, 'Standard Runs'!$D$11:$D$65, 0)), "")</f>
        <v/>
      </c>
      <c r="AB2054" s="26" t="str">
        <f t="shared" si="346"/>
        <v/>
      </c>
      <c r="AC2054" s="26" t="str">
        <f t="shared" si="347"/>
        <v/>
      </c>
      <c r="AE2054" s="26" t="str">
        <f t="shared" si="348"/>
        <v/>
      </c>
      <c r="AG2054" s="26" t="str">
        <f>IF($D2054="", "", COUNTIF($D$11:$D$2510, "&gt;"&amp;$D2054)+1+COUNTIF($D$11:$D2054, $D2054)-1)</f>
        <v/>
      </c>
      <c r="AH2054" s="92" t="str">
        <f t="shared" si="349"/>
        <v/>
      </c>
      <c r="AJ2054" s="26" t="str">
        <f t="shared" si="350"/>
        <v/>
      </c>
      <c r="AK2054" s="26" t="str">
        <f t="shared" si="351"/>
        <v/>
      </c>
    </row>
    <row r="2055" spans="1:37" x14ac:dyDescent="0.25">
      <c r="A2055" s="97"/>
      <c r="B2055" s="26" t="str">
        <f t="shared" si="341"/>
        <v/>
      </c>
      <c r="C2055" s="97"/>
      <c r="D2055" s="123"/>
      <c r="E2055" s="124"/>
      <c r="F2055" s="125"/>
      <c r="G2055" s="97"/>
      <c r="H2055" s="24" t="str">
        <f>IF($E2055="", "", IFERROR(ROUND($E2055*INDEX('Intro &amp; Setup'!$BY$8:$BY$9, MATCH($E$8, 'Intro &amp; Setup'!$BX$8:$BX$9, 0)), 2), ""))</f>
        <v/>
      </c>
      <c r="I2055" s="18" t="str">
        <f>IF(OR($E2055="", $F2055=""), "", IF($E$8='Intro &amp; Setup'!$BX$9, $F2055/$E2055, IF($H$8='Intro &amp; Setup'!$BX$9, $F2055/$H2055, "")))</f>
        <v/>
      </c>
      <c r="J2055" s="21" t="str">
        <f>IF(OR($E2055="", $F2055=""), "", IF($E$8='Intro &amp; Setup'!$BX$8, $F2055/$E2055, IF($H$8='Intro &amp; Setup'!$BX$8, $F2055/$H2055, "")))</f>
        <v/>
      </c>
      <c r="K2055" s="97"/>
      <c r="L2055" s="42" t="str">
        <f t="array" ref="L2055">IF($W2055="", "", IFERROR(INDEX('Standard Runs'!$D$11:$D$65, MATCH(1, ('Standard Runs'!$F$11:$F$65&lt;=E2055)*('Standard Runs'!$G$11:$G$65&gt;=E2055), 0)), ""))</f>
        <v/>
      </c>
      <c r="M2055" s="45" t="str">
        <f t="shared" si="342"/>
        <v/>
      </c>
      <c r="N2055" s="97"/>
      <c r="O2055" s="52" t="str">
        <f t="shared" si="343"/>
        <v/>
      </c>
      <c r="P2055" s="53" t="str">
        <f>IF(OR($L2055="", $M2055=""), "", COUNTIFS($L$11:$L$2510, $L2055, $M$11:$M$2510, "&lt;"&amp;$M2055)+1+COUNTIFS($L$11:$L2055, $L2055, $M$11:$M2055, $M2055)-1)</f>
        <v/>
      </c>
      <c r="Q2055" s="97"/>
      <c r="R2055" s="57" t="str">
        <f t="array" ref="R2055">IF(OR($L2055="", $M2055=""), "", MIN(IF($L$11:$L$2510=$L2055, $M$11:$M$2510)))</f>
        <v/>
      </c>
      <c r="S2055" s="18" t="str">
        <f t="array" ref="S2055">IF(OR($L2055="", $M2055=""), "", AVERAGEIF($L$11:$L$2510, $L2055, $M$11:$M$2510))</f>
        <v/>
      </c>
      <c r="T2055" s="21" t="str">
        <f t="array" ref="T2055">IF(OR($L2055="", $M2055=""), "", MAX(IF($L$11:$L$2510=$L2055, $M$11:$M$2510)))</f>
        <v/>
      </c>
      <c r="U2055" s="97"/>
      <c r="W2055" s="26" t="str">
        <f t="shared" si="344"/>
        <v/>
      </c>
      <c r="X2055" s="26" t="str">
        <f t="shared" si="345"/>
        <v/>
      </c>
      <c r="Z2055" s="48" t="str">
        <f>IFERROR(INDEX('Standard Runs'!$E$11:$E$65, MATCH($L2055, 'Standard Runs'!$D$11:$D$65, 0)), "")</f>
        <v/>
      </c>
      <c r="AB2055" s="26" t="str">
        <f t="shared" si="346"/>
        <v/>
      </c>
      <c r="AC2055" s="26" t="str">
        <f t="shared" si="347"/>
        <v/>
      </c>
      <c r="AE2055" s="26" t="str">
        <f t="shared" si="348"/>
        <v/>
      </c>
      <c r="AG2055" s="26" t="str">
        <f>IF($D2055="", "", COUNTIF($D$11:$D$2510, "&gt;"&amp;$D2055)+1+COUNTIF($D$11:$D2055, $D2055)-1)</f>
        <v/>
      </c>
      <c r="AH2055" s="92" t="str">
        <f t="shared" si="349"/>
        <v/>
      </c>
      <c r="AJ2055" s="26" t="str">
        <f t="shared" si="350"/>
        <v/>
      </c>
      <c r="AK2055" s="26" t="str">
        <f t="shared" si="351"/>
        <v/>
      </c>
    </row>
    <row r="2056" spans="1:37" x14ac:dyDescent="0.25">
      <c r="A2056" s="97"/>
      <c r="B2056" s="26" t="str">
        <f t="shared" si="341"/>
        <v/>
      </c>
      <c r="C2056" s="97"/>
      <c r="D2056" s="123"/>
      <c r="E2056" s="124"/>
      <c r="F2056" s="125"/>
      <c r="G2056" s="97"/>
      <c r="H2056" s="24" t="str">
        <f>IF($E2056="", "", IFERROR(ROUND($E2056*INDEX('Intro &amp; Setup'!$BY$8:$BY$9, MATCH($E$8, 'Intro &amp; Setup'!$BX$8:$BX$9, 0)), 2), ""))</f>
        <v/>
      </c>
      <c r="I2056" s="18" t="str">
        <f>IF(OR($E2056="", $F2056=""), "", IF($E$8='Intro &amp; Setup'!$BX$9, $F2056/$E2056, IF($H$8='Intro &amp; Setup'!$BX$9, $F2056/$H2056, "")))</f>
        <v/>
      </c>
      <c r="J2056" s="21" t="str">
        <f>IF(OR($E2056="", $F2056=""), "", IF($E$8='Intro &amp; Setup'!$BX$8, $F2056/$E2056, IF($H$8='Intro &amp; Setup'!$BX$8, $F2056/$H2056, "")))</f>
        <v/>
      </c>
      <c r="K2056" s="97"/>
      <c r="L2056" s="42" t="str">
        <f t="array" ref="L2056">IF($W2056="", "", IFERROR(INDEX('Standard Runs'!$D$11:$D$65, MATCH(1, ('Standard Runs'!$F$11:$F$65&lt;=E2056)*('Standard Runs'!$G$11:$G$65&gt;=E2056), 0)), ""))</f>
        <v/>
      </c>
      <c r="M2056" s="45" t="str">
        <f t="shared" si="342"/>
        <v/>
      </c>
      <c r="N2056" s="97"/>
      <c r="O2056" s="52" t="str">
        <f t="shared" si="343"/>
        <v/>
      </c>
      <c r="P2056" s="53" t="str">
        <f>IF(OR($L2056="", $M2056=""), "", COUNTIFS($L$11:$L$2510, $L2056, $M$11:$M$2510, "&lt;"&amp;$M2056)+1+COUNTIFS($L$11:$L2056, $L2056, $M$11:$M2056, $M2056)-1)</f>
        <v/>
      </c>
      <c r="Q2056" s="97"/>
      <c r="R2056" s="57" t="str">
        <f t="array" ref="R2056">IF(OR($L2056="", $M2056=""), "", MIN(IF($L$11:$L$2510=$L2056, $M$11:$M$2510)))</f>
        <v/>
      </c>
      <c r="S2056" s="18" t="str">
        <f t="array" ref="S2056">IF(OR($L2056="", $M2056=""), "", AVERAGEIF($L$11:$L$2510, $L2056, $M$11:$M$2510))</f>
        <v/>
      </c>
      <c r="T2056" s="21" t="str">
        <f t="array" ref="T2056">IF(OR($L2056="", $M2056=""), "", MAX(IF($L$11:$L$2510=$L2056, $M$11:$M$2510)))</f>
        <v/>
      </c>
      <c r="U2056" s="97"/>
      <c r="W2056" s="26" t="str">
        <f t="shared" si="344"/>
        <v/>
      </c>
      <c r="X2056" s="26" t="str">
        <f t="shared" si="345"/>
        <v/>
      </c>
      <c r="Z2056" s="48" t="str">
        <f>IFERROR(INDEX('Standard Runs'!$E$11:$E$65, MATCH($L2056, 'Standard Runs'!$D$11:$D$65, 0)), "")</f>
        <v/>
      </c>
      <c r="AB2056" s="26" t="str">
        <f t="shared" si="346"/>
        <v/>
      </c>
      <c r="AC2056" s="26" t="str">
        <f t="shared" si="347"/>
        <v/>
      </c>
      <c r="AE2056" s="26" t="str">
        <f t="shared" si="348"/>
        <v/>
      </c>
      <c r="AG2056" s="26" t="str">
        <f>IF($D2056="", "", COUNTIF($D$11:$D$2510, "&gt;"&amp;$D2056)+1+COUNTIF($D$11:$D2056, $D2056)-1)</f>
        <v/>
      </c>
      <c r="AH2056" s="92" t="str">
        <f t="shared" si="349"/>
        <v/>
      </c>
      <c r="AJ2056" s="26" t="str">
        <f t="shared" si="350"/>
        <v/>
      </c>
      <c r="AK2056" s="26" t="str">
        <f t="shared" si="351"/>
        <v/>
      </c>
    </row>
    <row r="2057" spans="1:37" x14ac:dyDescent="0.25">
      <c r="A2057" s="97"/>
      <c r="B2057" s="26" t="str">
        <f t="shared" si="341"/>
        <v/>
      </c>
      <c r="C2057" s="97"/>
      <c r="D2057" s="123"/>
      <c r="E2057" s="124"/>
      <c r="F2057" s="125"/>
      <c r="G2057" s="97"/>
      <c r="H2057" s="24" t="str">
        <f>IF($E2057="", "", IFERROR(ROUND($E2057*INDEX('Intro &amp; Setup'!$BY$8:$BY$9, MATCH($E$8, 'Intro &amp; Setup'!$BX$8:$BX$9, 0)), 2), ""))</f>
        <v/>
      </c>
      <c r="I2057" s="18" t="str">
        <f>IF(OR($E2057="", $F2057=""), "", IF($E$8='Intro &amp; Setup'!$BX$9, $F2057/$E2057, IF($H$8='Intro &amp; Setup'!$BX$9, $F2057/$H2057, "")))</f>
        <v/>
      </c>
      <c r="J2057" s="21" t="str">
        <f>IF(OR($E2057="", $F2057=""), "", IF($E$8='Intro &amp; Setup'!$BX$8, $F2057/$E2057, IF($H$8='Intro &amp; Setup'!$BX$8, $F2057/$H2057, "")))</f>
        <v/>
      </c>
      <c r="K2057" s="97"/>
      <c r="L2057" s="42" t="str">
        <f t="array" ref="L2057">IF($W2057="", "", IFERROR(INDEX('Standard Runs'!$D$11:$D$65, MATCH(1, ('Standard Runs'!$F$11:$F$65&lt;=E2057)*('Standard Runs'!$G$11:$G$65&gt;=E2057), 0)), ""))</f>
        <v/>
      </c>
      <c r="M2057" s="45" t="str">
        <f t="shared" si="342"/>
        <v/>
      </c>
      <c r="N2057" s="97"/>
      <c r="O2057" s="52" t="str">
        <f t="shared" si="343"/>
        <v/>
      </c>
      <c r="P2057" s="53" t="str">
        <f>IF(OR($L2057="", $M2057=""), "", COUNTIFS($L$11:$L$2510, $L2057, $M$11:$M$2510, "&lt;"&amp;$M2057)+1+COUNTIFS($L$11:$L2057, $L2057, $M$11:$M2057, $M2057)-1)</f>
        <v/>
      </c>
      <c r="Q2057" s="97"/>
      <c r="R2057" s="57" t="str">
        <f t="array" ref="R2057">IF(OR($L2057="", $M2057=""), "", MIN(IF($L$11:$L$2510=$L2057, $M$11:$M$2510)))</f>
        <v/>
      </c>
      <c r="S2057" s="18" t="str">
        <f t="array" ref="S2057">IF(OR($L2057="", $M2057=""), "", AVERAGEIF($L$11:$L$2510, $L2057, $M$11:$M$2510))</f>
        <v/>
      </c>
      <c r="T2057" s="21" t="str">
        <f t="array" ref="T2057">IF(OR($L2057="", $M2057=""), "", MAX(IF($L$11:$L$2510=$L2057, $M$11:$M$2510)))</f>
        <v/>
      </c>
      <c r="U2057" s="97"/>
      <c r="W2057" s="26" t="str">
        <f t="shared" si="344"/>
        <v/>
      </c>
      <c r="X2057" s="26" t="str">
        <f t="shared" si="345"/>
        <v/>
      </c>
      <c r="Z2057" s="48" t="str">
        <f>IFERROR(INDEX('Standard Runs'!$E$11:$E$65, MATCH($L2057, 'Standard Runs'!$D$11:$D$65, 0)), "")</f>
        <v/>
      </c>
      <c r="AB2057" s="26" t="str">
        <f t="shared" si="346"/>
        <v/>
      </c>
      <c r="AC2057" s="26" t="str">
        <f t="shared" si="347"/>
        <v/>
      </c>
      <c r="AE2057" s="26" t="str">
        <f t="shared" si="348"/>
        <v/>
      </c>
      <c r="AG2057" s="26" t="str">
        <f>IF($D2057="", "", COUNTIF($D$11:$D$2510, "&gt;"&amp;$D2057)+1+COUNTIF($D$11:$D2057, $D2057)-1)</f>
        <v/>
      </c>
      <c r="AH2057" s="92" t="str">
        <f t="shared" si="349"/>
        <v/>
      </c>
      <c r="AJ2057" s="26" t="str">
        <f t="shared" si="350"/>
        <v/>
      </c>
      <c r="AK2057" s="26" t="str">
        <f t="shared" si="351"/>
        <v/>
      </c>
    </row>
    <row r="2058" spans="1:37" x14ac:dyDescent="0.25">
      <c r="A2058" s="97"/>
      <c r="B2058" s="26" t="str">
        <f t="shared" si="341"/>
        <v/>
      </c>
      <c r="C2058" s="97"/>
      <c r="D2058" s="123"/>
      <c r="E2058" s="124"/>
      <c r="F2058" s="125"/>
      <c r="G2058" s="97"/>
      <c r="H2058" s="24" t="str">
        <f>IF($E2058="", "", IFERROR(ROUND($E2058*INDEX('Intro &amp; Setup'!$BY$8:$BY$9, MATCH($E$8, 'Intro &amp; Setup'!$BX$8:$BX$9, 0)), 2), ""))</f>
        <v/>
      </c>
      <c r="I2058" s="18" t="str">
        <f>IF(OR($E2058="", $F2058=""), "", IF($E$8='Intro &amp; Setup'!$BX$9, $F2058/$E2058, IF($H$8='Intro &amp; Setup'!$BX$9, $F2058/$H2058, "")))</f>
        <v/>
      </c>
      <c r="J2058" s="21" t="str">
        <f>IF(OR($E2058="", $F2058=""), "", IF($E$8='Intro &amp; Setup'!$BX$8, $F2058/$E2058, IF($H$8='Intro &amp; Setup'!$BX$8, $F2058/$H2058, "")))</f>
        <v/>
      </c>
      <c r="K2058" s="97"/>
      <c r="L2058" s="42" t="str">
        <f t="array" ref="L2058">IF($W2058="", "", IFERROR(INDEX('Standard Runs'!$D$11:$D$65, MATCH(1, ('Standard Runs'!$F$11:$F$65&lt;=E2058)*('Standard Runs'!$G$11:$G$65&gt;=E2058), 0)), ""))</f>
        <v/>
      </c>
      <c r="M2058" s="45" t="str">
        <f t="shared" si="342"/>
        <v/>
      </c>
      <c r="N2058" s="97"/>
      <c r="O2058" s="52" t="str">
        <f t="shared" si="343"/>
        <v/>
      </c>
      <c r="P2058" s="53" t="str">
        <f>IF(OR($L2058="", $M2058=""), "", COUNTIFS($L$11:$L$2510, $L2058, $M$11:$M$2510, "&lt;"&amp;$M2058)+1+COUNTIFS($L$11:$L2058, $L2058, $M$11:$M2058, $M2058)-1)</f>
        <v/>
      </c>
      <c r="Q2058" s="97"/>
      <c r="R2058" s="57" t="str">
        <f t="array" ref="R2058">IF(OR($L2058="", $M2058=""), "", MIN(IF($L$11:$L$2510=$L2058, $M$11:$M$2510)))</f>
        <v/>
      </c>
      <c r="S2058" s="18" t="str">
        <f t="array" ref="S2058">IF(OR($L2058="", $M2058=""), "", AVERAGEIF($L$11:$L$2510, $L2058, $M$11:$M$2510))</f>
        <v/>
      </c>
      <c r="T2058" s="21" t="str">
        <f t="array" ref="T2058">IF(OR($L2058="", $M2058=""), "", MAX(IF($L$11:$L$2510=$L2058, $M$11:$M$2510)))</f>
        <v/>
      </c>
      <c r="U2058" s="97"/>
      <c r="W2058" s="26" t="str">
        <f t="shared" si="344"/>
        <v/>
      </c>
      <c r="X2058" s="26" t="str">
        <f t="shared" si="345"/>
        <v/>
      </c>
      <c r="Z2058" s="48" t="str">
        <f>IFERROR(INDEX('Standard Runs'!$E$11:$E$65, MATCH($L2058, 'Standard Runs'!$D$11:$D$65, 0)), "")</f>
        <v/>
      </c>
      <c r="AB2058" s="26" t="str">
        <f t="shared" si="346"/>
        <v/>
      </c>
      <c r="AC2058" s="26" t="str">
        <f t="shared" si="347"/>
        <v/>
      </c>
      <c r="AE2058" s="26" t="str">
        <f t="shared" si="348"/>
        <v/>
      </c>
      <c r="AG2058" s="26" t="str">
        <f>IF($D2058="", "", COUNTIF($D$11:$D$2510, "&gt;"&amp;$D2058)+1+COUNTIF($D$11:$D2058, $D2058)-1)</f>
        <v/>
      </c>
      <c r="AH2058" s="92" t="str">
        <f t="shared" si="349"/>
        <v/>
      </c>
      <c r="AJ2058" s="26" t="str">
        <f t="shared" si="350"/>
        <v/>
      </c>
      <c r="AK2058" s="26" t="str">
        <f t="shared" si="351"/>
        <v/>
      </c>
    </row>
    <row r="2059" spans="1:37" x14ac:dyDescent="0.25">
      <c r="A2059" s="97"/>
      <c r="B2059" s="26" t="str">
        <f t="shared" si="341"/>
        <v/>
      </c>
      <c r="C2059" s="97"/>
      <c r="D2059" s="123"/>
      <c r="E2059" s="124"/>
      <c r="F2059" s="125"/>
      <c r="G2059" s="97"/>
      <c r="H2059" s="24" t="str">
        <f>IF($E2059="", "", IFERROR(ROUND($E2059*INDEX('Intro &amp; Setup'!$BY$8:$BY$9, MATCH($E$8, 'Intro &amp; Setup'!$BX$8:$BX$9, 0)), 2), ""))</f>
        <v/>
      </c>
      <c r="I2059" s="18" t="str">
        <f>IF(OR($E2059="", $F2059=""), "", IF($E$8='Intro &amp; Setup'!$BX$9, $F2059/$E2059, IF($H$8='Intro &amp; Setup'!$BX$9, $F2059/$H2059, "")))</f>
        <v/>
      </c>
      <c r="J2059" s="21" t="str">
        <f>IF(OR($E2059="", $F2059=""), "", IF($E$8='Intro &amp; Setup'!$BX$8, $F2059/$E2059, IF($H$8='Intro &amp; Setup'!$BX$8, $F2059/$H2059, "")))</f>
        <v/>
      </c>
      <c r="K2059" s="97"/>
      <c r="L2059" s="42" t="str">
        <f t="array" ref="L2059">IF($W2059="", "", IFERROR(INDEX('Standard Runs'!$D$11:$D$65, MATCH(1, ('Standard Runs'!$F$11:$F$65&lt;=E2059)*('Standard Runs'!$G$11:$G$65&gt;=E2059), 0)), ""))</f>
        <v/>
      </c>
      <c r="M2059" s="45" t="str">
        <f t="shared" si="342"/>
        <v/>
      </c>
      <c r="N2059" s="97"/>
      <c r="O2059" s="52" t="str">
        <f t="shared" si="343"/>
        <v/>
      </c>
      <c r="P2059" s="53" t="str">
        <f>IF(OR($L2059="", $M2059=""), "", COUNTIFS($L$11:$L$2510, $L2059, $M$11:$M$2510, "&lt;"&amp;$M2059)+1+COUNTIFS($L$11:$L2059, $L2059, $M$11:$M2059, $M2059)-1)</f>
        <v/>
      </c>
      <c r="Q2059" s="97"/>
      <c r="R2059" s="57" t="str">
        <f t="array" ref="R2059">IF(OR($L2059="", $M2059=""), "", MIN(IF($L$11:$L$2510=$L2059, $M$11:$M$2510)))</f>
        <v/>
      </c>
      <c r="S2059" s="18" t="str">
        <f t="array" ref="S2059">IF(OR($L2059="", $M2059=""), "", AVERAGEIF($L$11:$L$2510, $L2059, $M$11:$M$2510))</f>
        <v/>
      </c>
      <c r="T2059" s="21" t="str">
        <f t="array" ref="T2059">IF(OR($L2059="", $M2059=""), "", MAX(IF($L$11:$L$2510=$L2059, $M$11:$M$2510)))</f>
        <v/>
      </c>
      <c r="U2059" s="97"/>
      <c r="W2059" s="26" t="str">
        <f t="shared" si="344"/>
        <v/>
      </c>
      <c r="X2059" s="26" t="str">
        <f t="shared" si="345"/>
        <v/>
      </c>
      <c r="Z2059" s="48" t="str">
        <f>IFERROR(INDEX('Standard Runs'!$E$11:$E$65, MATCH($L2059, 'Standard Runs'!$D$11:$D$65, 0)), "")</f>
        <v/>
      </c>
      <c r="AB2059" s="26" t="str">
        <f t="shared" si="346"/>
        <v/>
      </c>
      <c r="AC2059" s="26" t="str">
        <f t="shared" si="347"/>
        <v/>
      </c>
      <c r="AE2059" s="26" t="str">
        <f t="shared" si="348"/>
        <v/>
      </c>
      <c r="AG2059" s="26" t="str">
        <f>IF($D2059="", "", COUNTIF($D$11:$D$2510, "&gt;"&amp;$D2059)+1+COUNTIF($D$11:$D2059, $D2059)-1)</f>
        <v/>
      </c>
      <c r="AH2059" s="92" t="str">
        <f t="shared" si="349"/>
        <v/>
      </c>
      <c r="AJ2059" s="26" t="str">
        <f t="shared" si="350"/>
        <v/>
      </c>
      <c r="AK2059" s="26" t="str">
        <f t="shared" si="351"/>
        <v/>
      </c>
    </row>
    <row r="2060" spans="1:37" x14ac:dyDescent="0.25">
      <c r="A2060" s="97"/>
      <c r="B2060" s="26" t="str">
        <f t="shared" ref="B2060:B2123" si="352">IF($P2060="", "", IFERROR(INDEX($X$3:$X$5, MATCH($P2060, $Y$3:$Y$5, 0)), ""))</f>
        <v/>
      </c>
      <c r="C2060" s="97"/>
      <c r="D2060" s="123"/>
      <c r="E2060" s="124"/>
      <c r="F2060" s="125"/>
      <c r="G2060" s="97"/>
      <c r="H2060" s="24" t="str">
        <f>IF($E2060="", "", IFERROR(ROUND($E2060*INDEX('Intro &amp; Setup'!$BY$8:$BY$9, MATCH($E$8, 'Intro &amp; Setup'!$BX$8:$BX$9, 0)), 2), ""))</f>
        <v/>
      </c>
      <c r="I2060" s="18" t="str">
        <f>IF(OR($E2060="", $F2060=""), "", IF($E$8='Intro &amp; Setup'!$BX$9, $F2060/$E2060, IF($H$8='Intro &amp; Setup'!$BX$9, $F2060/$H2060, "")))</f>
        <v/>
      </c>
      <c r="J2060" s="21" t="str">
        <f>IF(OR($E2060="", $F2060=""), "", IF($E$8='Intro &amp; Setup'!$BX$8, $F2060/$E2060, IF($H$8='Intro &amp; Setup'!$BX$8, $F2060/$H2060, "")))</f>
        <v/>
      </c>
      <c r="K2060" s="97"/>
      <c r="L2060" s="42" t="str">
        <f t="array" ref="L2060">IF($W2060="", "", IFERROR(INDEX('Standard Runs'!$D$11:$D$65, MATCH(1, ('Standard Runs'!$F$11:$F$65&lt;=E2060)*('Standard Runs'!$G$11:$G$65&gt;=E2060), 0)), ""))</f>
        <v/>
      </c>
      <c r="M2060" s="45" t="str">
        <f t="shared" ref="M2060:M2123" si="353">IFERROR($F2060/$E2060*$Z2060, "")</f>
        <v/>
      </c>
      <c r="N2060" s="97"/>
      <c r="O2060" s="52" t="str">
        <f t="shared" ref="O2060:O2123" si="354">IF($L2060="", "", COUNTIF($L$11:$L$2510, $L2060))</f>
        <v/>
      </c>
      <c r="P2060" s="53" t="str">
        <f>IF(OR($L2060="", $M2060=""), "", COUNTIFS($L$11:$L$2510, $L2060, $M$11:$M$2510, "&lt;"&amp;$M2060)+1+COUNTIFS($L$11:$L2060, $L2060, $M$11:$M2060, $M2060)-1)</f>
        <v/>
      </c>
      <c r="Q2060" s="97"/>
      <c r="R2060" s="57" t="str">
        <f t="array" ref="R2060">IF(OR($L2060="", $M2060=""), "", MIN(IF($L$11:$L$2510=$L2060, $M$11:$M$2510)))</f>
        <v/>
      </c>
      <c r="S2060" s="18" t="str">
        <f t="array" ref="S2060">IF(OR($L2060="", $M2060=""), "", AVERAGEIF($L$11:$L$2510, $L2060, $M$11:$M$2510))</f>
        <v/>
      </c>
      <c r="T2060" s="21" t="str">
        <f t="array" ref="T2060">IF(OR($L2060="", $M2060=""), "", MAX(IF($L$11:$L$2510=$L2060, $M$11:$M$2510)))</f>
        <v/>
      </c>
      <c r="U2060" s="97"/>
      <c r="W2060" s="26" t="str">
        <f t="shared" ref="W2060:W2123" si="355">IF(AND($D2060="", $E2060="", $F2060=""), "", "X")</f>
        <v/>
      </c>
      <c r="X2060" s="26" t="str">
        <f t="shared" ref="X2060:X2123" si="356">IF($W2060="", "", IF($L2060="", "X", ""))</f>
        <v/>
      </c>
      <c r="Z2060" s="48" t="str">
        <f>IFERROR(INDEX('Standard Runs'!$E$11:$E$65, MATCH($L2060, 'Standard Runs'!$D$11:$D$65, 0)), "")</f>
        <v/>
      </c>
      <c r="AB2060" s="26" t="str">
        <f t="shared" ref="AB2060:AB2123" si="357">IF($B2060="", "", _xlfn.CONCAT($L2060, " - ", $P2060))</f>
        <v/>
      </c>
      <c r="AC2060" s="26" t="str">
        <f t="shared" ref="AC2060:AC2123" si="358">IF(COUNTIF($D2060:$F2060, "")=0, "X", "")</f>
        <v/>
      </c>
      <c r="AE2060" s="26" t="str">
        <f t="shared" ref="AE2060:AE2123" si="359">IF($P2060="", "", IF($P2060=1, _xlfn.CONCAT($L2060, " - ", $AE$7), IF($P2060=$O2060, _xlfn.CONCAT($L2060, " - ", $AE$8), "")))</f>
        <v/>
      </c>
      <c r="AG2060" s="26" t="str">
        <f>IF($D2060="", "", COUNTIF($D$11:$D$2510, "&gt;"&amp;$D2060)+1+COUNTIF($D$11:$D2060, $D2060)-1)</f>
        <v/>
      </c>
      <c r="AH2060" s="92" t="str">
        <f t="shared" ref="AH2060:AH2123" si="360">IF(OR($M2060="", $Z2060=""), "", $M2060/$Z2060)</f>
        <v/>
      </c>
      <c r="AJ2060" s="26" t="str">
        <f t="shared" ref="AJ2060:AJ2123" si="361">IF(OR($AJ$8="", $AG2060=""), "", IF($AJ$8=$L2060, $AG2060, ""))</f>
        <v/>
      </c>
      <c r="AK2060" s="26" t="str">
        <f t="shared" ref="AK2060:AK2123" si="362">IF($AJ2060="", "", COUNTIF($AJ$11:$AJ$2510, "&lt;"&amp;$AJ2060)+1)</f>
        <v/>
      </c>
    </row>
    <row r="2061" spans="1:37" x14ac:dyDescent="0.25">
      <c r="A2061" s="97"/>
      <c r="B2061" s="26" t="str">
        <f t="shared" si="352"/>
        <v/>
      </c>
      <c r="C2061" s="97"/>
      <c r="D2061" s="123"/>
      <c r="E2061" s="124"/>
      <c r="F2061" s="125"/>
      <c r="G2061" s="97"/>
      <c r="H2061" s="24" t="str">
        <f>IF($E2061="", "", IFERROR(ROUND($E2061*INDEX('Intro &amp; Setup'!$BY$8:$BY$9, MATCH($E$8, 'Intro &amp; Setup'!$BX$8:$BX$9, 0)), 2), ""))</f>
        <v/>
      </c>
      <c r="I2061" s="18" t="str">
        <f>IF(OR($E2061="", $F2061=""), "", IF($E$8='Intro &amp; Setup'!$BX$9, $F2061/$E2061, IF($H$8='Intro &amp; Setup'!$BX$9, $F2061/$H2061, "")))</f>
        <v/>
      </c>
      <c r="J2061" s="21" t="str">
        <f>IF(OR($E2061="", $F2061=""), "", IF($E$8='Intro &amp; Setup'!$BX$8, $F2061/$E2061, IF($H$8='Intro &amp; Setup'!$BX$8, $F2061/$H2061, "")))</f>
        <v/>
      </c>
      <c r="K2061" s="97"/>
      <c r="L2061" s="42" t="str">
        <f t="array" ref="L2061">IF($W2061="", "", IFERROR(INDEX('Standard Runs'!$D$11:$D$65, MATCH(1, ('Standard Runs'!$F$11:$F$65&lt;=E2061)*('Standard Runs'!$G$11:$G$65&gt;=E2061), 0)), ""))</f>
        <v/>
      </c>
      <c r="M2061" s="45" t="str">
        <f t="shared" si="353"/>
        <v/>
      </c>
      <c r="N2061" s="97"/>
      <c r="O2061" s="52" t="str">
        <f t="shared" si="354"/>
        <v/>
      </c>
      <c r="P2061" s="53" t="str">
        <f>IF(OR($L2061="", $M2061=""), "", COUNTIFS($L$11:$L$2510, $L2061, $M$11:$M$2510, "&lt;"&amp;$M2061)+1+COUNTIFS($L$11:$L2061, $L2061, $M$11:$M2061, $M2061)-1)</f>
        <v/>
      </c>
      <c r="Q2061" s="97"/>
      <c r="R2061" s="57" t="str">
        <f t="array" ref="R2061">IF(OR($L2061="", $M2061=""), "", MIN(IF($L$11:$L$2510=$L2061, $M$11:$M$2510)))</f>
        <v/>
      </c>
      <c r="S2061" s="18" t="str">
        <f t="array" ref="S2061">IF(OR($L2061="", $M2061=""), "", AVERAGEIF($L$11:$L$2510, $L2061, $M$11:$M$2510))</f>
        <v/>
      </c>
      <c r="T2061" s="21" t="str">
        <f t="array" ref="T2061">IF(OR($L2061="", $M2061=""), "", MAX(IF($L$11:$L$2510=$L2061, $M$11:$M$2510)))</f>
        <v/>
      </c>
      <c r="U2061" s="97"/>
      <c r="W2061" s="26" t="str">
        <f t="shared" si="355"/>
        <v/>
      </c>
      <c r="X2061" s="26" t="str">
        <f t="shared" si="356"/>
        <v/>
      </c>
      <c r="Z2061" s="48" t="str">
        <f>IFERROR(INDEX('Standard Runs'!$E$11:$E$65, MATCH($L2061, 'Standard Runs'!$D$11:$D$65, 0)), "")</f>
        <v/>
      </c>
      <c r="AB2061" s="26" t="str">
        <f t="shared" si="357"/>
        <v/>
      </c>
      <c r="AC2061" s="26" t="str">
        <f t="shared" si="358"/>
        <v/>
      </c>
      <c r="AE2061" s="26" t="str">
        <f t="shared" si="359"/>
        <v/>
      </c>
      <c r="AG2061" s="26" t="str">
        <f>IF($D2061="", "", COUNTIF($D$11:$D$2510, "&gt;"&amp;$D2061)+1+COUNTIF($D$11:$D2061, $D2061)-1)</f>
        <v/>
      </c>
      <c r="AH2061" s="92" t="str">
        <f t="shared" si="360"/>
        <v/>
      </c>
      <c r="AJ2061" s="26" t="str">
        <f t="shared" si="361"/>
        <v/>
      </c>
      <c r="AK2061" s="26" t="str">
        <f t="shared" si="362"/>
        <v/>
      </c>
    </row>
    <row r="2062" spans="1:37" x14ac:dyDescent="0.25">
      <c r="A2062" s="97"/>
      <c r="B2062" s="26" t="str">
        <f t="shared" si="352"/>
        <v/>
      </c>
      <c r="C2062" s="97"/>
      <c r="D2062" s="123"/>
      <c r="E2062" s="124"/>
      <c r="F2062" s="125"/>
      <c r="G2062" s="97"/>
      <c r="H2062" s="24" t="str">
        <f>IF($E2062="", "", IFERROR(ROUND($E2062*INDEX('Intro &amp; Setup'!$BY$8:$BY$9, MATCH($E$8, 'Intro &amp; Setup'!$BX$8:$BX$9, 0)), 2), ""))</f>
        <v/>
      </c>
      <c r="I2062" s="18" t="str">
        <f>IF(OR($E2062="", $F2062=""), "", IF($E$8='Intro &amp; Setup'!$BX$9, $F2062/$E2062, IF($H$8='Intro &amp; Setup'!$BX$9, $F2062/$H2062, "")))</f>
        <v/>
      </c>
      <c r="J2062" s="21" t="str">
        <f>IF(OR($E2062="", $F2062=""), "", IF($E$8='Intro &amp; Setup'!$BX$8, $F2062/$E2062, IF($H$8='Intro &amp; Setup'!$BX$8, $F2062/$H2062, "")))</f>
        <v/>
      </c>
      <c r="K2062" s="97"/>
      <c r="L2062" s="42" t="str">
        <f t="array" ref="L2062">IF($W2062="", "", IFERROR(INDEX('Standard Runs'!$D$11:$D$65, MATCH(1, ('Standard Runs'!$F$11:$F$65&lt;=E2062)*('Standard Runs'!$G$11:$G$65&gt;=E2062), 0)), ""))</f>
        <v/>
      </c>
      <c r="M2062" s="45" t="str">
        <f t="shared" si="353"/>
        <v/>
      </c>
      <c r="N2062" s="97"/>
      <c r="O2062" s="52" t="str">
        <f t="shared" si="354"/>
        <v/>
      </c>
      <c r="P2062" s="53" t="str">
        <f>IF(OR($L2062="", $M2062=""), "", COUNTIFS($L$11:$L$2510, $L2062, $M$11:$M$2510, "&lt;"&amp;$M2062)+1+COUNTIFS($L$11:$L2062, $L2062, $M$11:$M2062, $M2062)-1)</f>
        <v/>
      </c>
      <c r="Q2062" s="97"/>
      <c r="R2062" s="57" t="str">
        <f t="array" ref="R2062">IF(OR($L2062="", $M2062=""), "", MIN(IF($L$11:$L$2510=$L2062, $M$11:$M$2510)))</f>
        <v/>
      </c>
      <c r="S2062" s="18" t="str">
        <f t="array" ref="S2062">IF(OR($L2062="", $M2062=""), "", AVERAGEIF($L$11:$L$2510, $L2062, $M$11:$M$2510))</f>
        <v/>
      </c>
      <c r="T2062" s="21" t="str">
        <f t="array" ref="T2062">IF(OR($L2062="", $M2062=""), "", MAX(IF($L$11:$L$2510=$L2062, $M$11:$M$2510)))</f>
        <v/>
      </c>
      <c r="U2062" s="97"/>
      <c r="W2062" s="26" t="str">
        <f t="shared" si="355"/>
        <v/>
      </c>
      <c r="X2062" s="26" t="str">
        <f t="shared" si="356"/>
        <v/>
      </c>
      <c r="Z2062" s="48" t="str">
        <f>IFERROR(INDEX('Standard Runs'!$E$11:$E$65, MATCH($L2062, 'Standard Runs'!$D$11:$D$65, 0)), "")</f>
        <v/>
      </c>
      <c r="AB2062" s="26" t="str">
        <f t="shared" si="357"/>
        <v/>
      </c>
      <c r="AC2062" s="26" t="str">
        <f t="shared" si="358"/>
        <v/>
      </c>
      <c r="AE2062" s="26" t="str">
        <f t="shared" si="359"/>
        <v/>
      </c>
      <c r="AG2062" s="26" t="str">
        <f>IF($D2062="", "", COUNTIF($D$11:$D$2510, "&gt;"&amp;$D2062)+1+COUNTIF($D$11:$D2062, $D2062)-1)</f>
        <v/>
      </c>
      <c r="AH2062" s="92" t="str">
        <f t="shared" si="360"/>
        <v/>
      </c>
      <c r="AJ2062" s="26" t="str">
        <f t="shared" si="361"/>
        <v/>
      </c>
      <c r="AK2062" s="26" t="str">
        <f t="shared" si="362"/>
        <v/>
      </c>
    </row>
    <row r="2063" spans="1:37" x14ac:dyDescent="0.25">
      <c r="A2063" s="97"/>
      <c r="B2063" s="26" t="str">
        <f t="shared" si="352"/>
        <v/>
      </c>
      <c r="C2063" s="97"/>
      <c r="D2063" s="123"/>
      <c r="E2063" s="124"/>
      <c r="F2063" s="125"/>
      <c r="G2063" s="97"/>
      <c r="H2063" s="24" t="str">
        <f>IF($E2063="", "", IFERROR(ROUND($E2063*INDEX('Intro &amp; Setup'!$BY$8:$BY$9, MATCH($E$8, 'Intro &amp; Setup'!$BX$8:$BX$9, 0)), 2), ""))</f>
        <v/>
      </c>
      <c r="I2063" s="18" t="str">
        <f>IF(OR($E2063="", $F2063=""), "", IF($E$8='Intro &amp; Setup'!$BX$9, $F2063/$E2063, IF($H$8='Intro &amp; Setup'!$BX$9, $F2063/$H2063, "")))</f>
        <v/>
      </c>
      <c r="J2063" s="21" t="str">
        <f>IF(OR($E2063="", $F2063=""), "", IF($E$8='Intro &amp; Setup'!$BX$8, $F2063/$E2063, IF($H$8='Intro &amp; Setup'!$BX$8, $F2063/$H2063, "")))</f>
        <v/>
      </c>
      <c r="K2063" s="97"/>
      <c r="L2063" s="42" t="str">
        <f t="array" ref="L2063">IF($W2063="", "", IFERROR(INDEX('Standard Runs'!$D$11:$D$65, MATCH(1, ('Standard Runs'!$F$11:$F$65&lt;=E2063)*('Standard Runs'!$G$11:$G$65&gt;=E2063), 0)), ""))</f>
        <v/>
      </c>
      <c r="M2063" s="45" t="str">
        <f t="shared" si="353"/>
        <v/>
      </c>
      <c r="N2063" s="97"/>
      <c r="O2063" s="52" t="str">
        <f t="shared" si="354"/>
        <v/>
      </c>
      <c r="P2063" s="53" t="str">
        <f>IF(OR($L2063="", $M2063=""), "", COUNTIFS($L$11:$L$2510, $L2063, $M$11:$M$2510, "&lt;"&amp;$M2063)+1+COUNTIFS($L$11:$L2063, $L2063, $M$11:$M2063, $M2063)-1)</f>
        <v/>
      </c>
      <c r="Q2063" s="97"/>
      <c r="R2063" s="57" t="str">
        <f t="array" ref="R2063">IF(OR($L2063="", $M2063=""), "", MIN(IF($L$11:$L$2510=$L2063, $M$11:$M$2510)))</f>
        <v/>
      </c>
      <c r="S2063" s="18" t="str">
        <f t="array" ref="S2063">IF(OR($L2063="", $M2063=""), "", AVERAGEIF($L$11:$L$2510, $L2063, $M$11:$M$2510))</f>
        <v/>
      </c>
      <c r="T2063" s="21" t="str">
        <f t="array" ref="T2063">IF(OR($L2063="", $M2063=""), "", MAX(IF($L$11:$L$2510=$L2063, $M$11:$M$2510)))</f>
        <v/>
      </c>
      <c r="U2063" s="97"/>
      <c r="W2063" s="26" t="str">
        <f t="shared" si="355"/>
        <v/>
      </c>
      <c r="X2063" s="26" t="str">
        <f t="shared" si="356"/>
        <v/>
      </c>
      <c r="Z2063" s="48" t="str">
        <f>IFERROR(INDEX('Standard Runs'!$E$11:$E$65, MATCH($L2063, 'Standard Runs'!$D$11:$D$65, 0)), "")</f>
        <v/>
      </c>
      <c r="AB2063" s="26" t="str">
        <f t="shared" si="357"/>
        <v/>
      </c>
      <c r="AC2063" s="26" t="str">
        <f t="shared" si="358"/>
        <v/>
      </c>
      <c r="AE2063" s="26" t="str">
        <f t="shared" si="359"/>
        <v/>
      </c>
      <c r="AG2063" s="26" t="str">
        <f>IF($D2063="", "", COUNTIF($D$11:$D$2510, "&gt;"&amp;$D2063)+1+COUNTIF($D$11:$D2063, $D2063)-1)</f>
        <v/>
      </c>
      <c r="AH2063" s="92" t="str">
        <f t="shared" si="360"/>
        <v/>
      </c>
      <c r="AJ2063" s="26" t="str">
        <f t="shared" si="361"/>
        <v/>
      </c>
      <c r="AK2063" s="26" t="str">
        <f t="shared" si="362"/>
        <v/>
      </c>
    </row>
    <row r="2064" spans="1:37" x14ac:dyDescent="0.25">
      <c r="A2064" s="97"/>
      <c r="B2064" s="26" t="str">
        <f t="shared" si="352"/>
        <v/>
      </c>
      <c r="C2064" s="97"/>
      <c r="D2064" s="123"/>
      <c r="E2064" s="124"/>
      <c r="F2064" s="125"/>
      <c r="G2064" s="97"/>
      <c r="H2064" s="24" t="str">
        <f>IF($E2064="", "", IFERROR(ROUND($E2064*INDEX('Intro &amp; Setup'!$BY$8:$BY$9, MATCH($E$8, 'Intro &amp; Setup'!$BX$8:$BX$9, 0)), 2), ""))</f>
        <v/>
      </c>
      <c r="I2064" s="18" t="str">
        <f>IF(OR($E2064="", $F2064=""), "", IF($E$8='Intro &amp; Setup'!$BX$9, $F2064/$E2064, IF($H$8='Intro &amp; Setup'!$BX$9, $F2064/$H2064, "")))</f>
        <v/>
      </c>
      <c r="J2064" s="21" t="str">
        <f>IF(OR($E2064="", $F2064=""), "", IF($E$8='Intro &amp; Setup'!$BX$8, $F2064/$E2064, IF($H$8='Intro &amp; Setup'!$BX$8, $F2064/$H2064, "")))</f>
        <v/>
      </c>
      <c r="K2064" s="97"/>
      <c r="L2064" s="42" t="str">
        <f t="array" ref="L2064">IF($W2064="", "", IFERROR(INDEX('Standard Runs'!$D$11:$D$65, MATCH(1, ('Standard Runs'!$F$11:$F$65&lt;=E2064)*('Standard Runs'!$G$11:$G$65&gt;=E2064), 0)), ""))</f>
        <v/>
      </c>
      <c r="M2064" s="45" t="str">
        <f t="shared" si="353"/>
        <v/>
      </c>
      <c r="N2064" s="97"/>
      <c r="O2064" s="52" t="str">
        <f t="shared" si="354"/>
        <v/>
      </c>
      <c r="P2064" s="53" t="str">
        <f>IF(OR($L2064="", $M2064=""), "", COUNTIFS($L$11:$L$2510, $L2064, $M$11:$M$2510, "&lt;"&amp;$M2064)+1+COUNTIFS($L$11:$L2064, $L2064, $M$11:$M2064, $M2064)-1)</f>
        <v/>
      </c>
      <c r="Q2064" s="97"/>
      <c r="R2064" s="57" t="str">
        <f t="array" ref="R2064">IF(OR($L2064="", $M2064=""), "", MIN(IF($L$11:$L$2510=$L2064, $M$11:$M$2510)))</f>
        <v/>
      </c>
      <c r="S2064" s="18" t="str">
        <f t="array" ref="S2064">IF(OR($L2064="", $M2064=""), "", AVERAGEIF($L$11:$L$2510, $L2064, $M$11:$M$2510))</f>
        <v/>
      </c>
      <c r="T2064" s="21" t="str">
        <f t="array" ref="T2064">IF(OR($L2064="", $M2064=""), "", MAX(IF($L$11:$L$2510=$L2064, $M$11:$M$2510)))</f>
        <v/>
      </c>
      <c r="U2064" s="97"/>
      <c r="W2064" s="26" t="str">
        <f t="shared" si="355"/>
        <v/>
      </c>
      <c r="X2064" s="26" t="str">
        <f t="shared" si="356"/>
        <v/>
      </c>
      <c r="Z2064" s="48" t="str">
        <f>IFERROR(INDEX('Standard Runs'!$E$11:$E$65, MATCH($L2064, 'Standard Runs'!$D$11:$D$65, 0)), "")</f>
        <v/>
      </c>
      <c r="AB2064" s="26" t="str">
        <f t="shared" si="357"/>
        <v/>
      </c>
      <c r="AC2064" s="26" t="str">
        <f t="shared" si="358"/>
        <v/>
      </c>
      <c r="AE2064" s="26" t="str">
        <f t="shared" si="359"/>
        <v/>
      </c>
      <c r="AG2064" s="26" t="str">
        <f>IF($D2064="", "", COUNTIF($D$11:$D$2510, "&gt;"&amp;$D2064)+1+COUNTIF($D$11:$D2064, $D2064)-1)</f>
        <v/>
      </c>
      <c r="AH2064" s="92" t="str">
        <f t="shared" si="360"/>
        <v/>
      </c>
      <c r="AJ2064" s="26" t="str">
        <f t="shared" si="361"/>
        <v/>
      </c>
      <c r="AK2064" s="26" t="str">
        <f t="shared" si="362"/>
        <v/>
      </c>
    </row>
    <row r="2065" spans="1:37" x14ac:dyDescent="0.25">
      <c r="A2065" s="97"/>
      <c r="B2065" s="26" t="str">
        <f t="shared" si="352"/>
        <v/>
      </c>
      <c r="C2065" s="97"/>
      <c r="D2065" s="123"/>
      <c r="E2065" s="124"/>
      <c r="F2065" s="125"/>
      <c r="G2065" s="97"/>
      <c r="H2065" s="24" t="str">
        <f>IF($E2065="", "", IFERROR(ROUND($E2065*INDEX('Intro &amp; Setup'!$BY$8:$BY$9, MATCH($E$8, 'Intro &amp; Setup'!$BX$8:$BX$9, 0)), 2), ""))</f>
        <v/>
      </c>
      <c r="I2065" s="18" t="str">
        <f>IF(OR($E2065="", $F2065=""), "", IF($E$8='Intro &amp; Setup'!$BX$9, $F2065/$E2065, IF($H$8='Intro &amp; Setup'!$BX$9, $F2065/$H2065, "")))</f>
        <v/>
      </c>
      <c r="J2065" s="21" t="str">
        <f>IF(OR($E2065="", $F2065=""), "", IF($E$8='Intro &amp; Setup'!$BX$8, $F2065/$E2065, IF($H$8='Intro &amp; Setup'!$BX$8, $F2065/$H2065, "")))</f>
        <v/>
      </c>
      <c r="K2065" s="97"/>
      <c r="L2065" s="42" t="str">
        <f t="array" ref="L2065">IF($W2065="", "", IFERROR(INDEX('Standard Runs'!$D$11:$D$65, MATCH(1, ('Standard Runs'!$F$11:$F$65&lt;=E2065)*('Standard Runs'!$G$11:$G$65&gt;=E2065), 0)), ""))</f>
        <v/>
      </c>
      <c r="M2065" s="45" t="str">
        <f t="shared" si="353"/>
        <v/>
      </c>
      <c r="N2065" s="97"/>
      <c r="O2065" s="52" t="str">
        <f t="shared" si="354"/>
        <v/>
      </c>
      <c r="P2065" s="53" t="str">
        <f>IF(OR($L2065="", $M2065=""), "", COUNTIFS($L$11:$L$2510, $L2065, $M$11:$M$2510, "&lt;"&amp;$M2065)+1+COUNTIFS($L$11:$L2065, $L2065, $M$11:$M2065, $M2065)-1)</f>
        <v/>
      </c>
      <c r="Q2065" s="97"/>
      <c r="R2065" s="57" t="str">
        <f t="array" ref="R2065">IF(OR($L2065="", $M2065=""), "", MIN(IF($L$11:$L$2510=$L2065, $M$11:$M$2510)))</f>
        <v/>
      </c>
      <c r="S2065" s="18" t="str">
        <f t="array" ref="S2065">IF(OR($L2065="", $M2065=""), "", AVERAGEIF($L$11:$L$2510, $L2065, $M$11:$M$2510))</f>
        <v/>
      </c>
      <c r="T2065" s="21" t="str">
        <f t="array" ref="T2065">IF(OR($L2065="", $M2065=""), "", MAX(IF($L$11:$L$2510=$L2065, $M$11:$M$2510)))</f>
        <v/>
      </c>
      <c r="U2065" s="97"/>
      <c r="W2065" s="26" t="str">
        <f t="shared" si="355"/>
        <v/>
      </c>
      <c r="X2065" s="26" t="str">
        <f t="shared" si="356"/>
        <v/>
      </c>
      <c r="Z2065" s="48" t="str">
        <f>IFERROR(INDEX('Standard Runs'!$E$11:$E$65, MATCH($L2065, 'Standard Runs'!$D$11:$D$65, 0)), "")</f>
        <v/>
      </c>
      <c r="AB2065" s="26" t="str">
        <f t="shared" si="357"/>
        <v/>
      </c>
      <c r="AC2065" s="26" t="str">
        <f t="shared" si="358"/>
        <v/>
      </c>
      <c r="AE2065" s="26" t="str">
        <f t="shared" si="359"/>
        <v/>
      </c>
      <c r="AG2065" s="26" t="str">
        <f>IF($D2065="", "", COUNTIF($D$11:$D$2510, "&gt;"&amp;$D2065)+1+COUNTIF($D$11:$D2065, $D2065)-1)</f>
        <v/>
      </c>
      <c r="AH2065" s="92" t="str">
        <f t="shared" si="360"/>
        <v/>
      </c>
      <c r="AJ2065" s="26" t="str">
        <f t="shared" si="361"/>
        <v/>
      </c>
      <c r="AK2065" s="26" t="str">
        <f t="shared" si="362"/>
        <v/>
      </c>
    </row>
    <row r="2066" spans="1:37" x14ac:dyDescent="0.25">
      <c r="A2066" s="97"/>
      <c r="B2066" s="26" t="str">
        <f t="shared" si="352"/>
        <v/>
      </c>
      <c r="C2066" s="97"/>
      <c r="D2066" s="123"/>
      <c r="E2066" s="124"/>
      <c r="F2066" s="125"/>
      <c r="G2066" s="97"/>
      <c r="H2066" s="24" t="str">
        <f>IF($E2066="", "", IFERROR(ROUND($E2066*INDEX('Intro &amp; Setup'!$BY$8:$BY$9, MATCH($E$8, 'Intro &amp; Setup'!$BX$8:$BX$9, 0)), 2), ""))</f>
        <v/>
      </c>
      <c r="I2066" s="18" t="str">
        <f>IF(OR($E2066="", $F2066=""), "", IF($E$8='Intro &amp; Setup'!$BX$9, $F2066/$E2066, IF($H$8='Intro &amp; Setup'!$BX$9, $F2066/$H2066, "")))</f>
        <v/>
      </c>
      <c r="J2066" s="21" t="str">
        <f>IF(OR($E2066="", $F2066=""), "", IF($E$8='Intro &amp; Setup'!$BX$8, $F2066/$E2066, IF($H$8='Intro &amp; Setup'!$BX$8, $F2066/$H2066, "")))</f>
        <v/>
      </c>
      <c r="K2066" s="97"/>
      <c r="L2066" s="42" t="str">
        <f t="array" ref="L2066">IF($W2066="", "", IFERROR(INDEX('Standard Runs'!$D$11:$D$65, MATCH(1, ('Standard Runs'!$F$11:$F$65&lt;=E2066)*('Standard Runs'!$G$11:$G$65&gt;=E2066), 0)), ""))</f>
        <v/>
      </c>
      <c r="M2066" s="45" t="str">
        <f t="shared" si="353"/>
        <v/>
      </c>
      <c r="N2066" s="97"/>
      <c r="O2066" s="52" t="str">
        <f t="shared" si="354"/>
        <v/>
      </c>
      <c r="P2066" s="53" t="str">
        <f>IF(OR($L2066="", $M2066=""), "", COUNTIFS($L$11:$L$2510, $L2066, $M$11:$M$2510, "&lt;"&amp;$M2066)+1+COUNTIFS($L$11:$L2066, $L2066, $M$11:$M2066, $M2066)-1)</f>
        <v/>
      </c>
      <c r="Q2066" s="97"/>
      <c r="R2066" s="57" t="str">
        <f t="array" ref="R2066">IF(OR($L2066="", $M2066=""), "", MIN(IF($L$11:$L$2510=$L2066, $M$11:$M$2510)))</f>
        <v/>
      </c>
      <c r="S2066" s="18" t="str">
        <f t="array" ref="S2066">IF(OR($L2066="", $M2066=""), "", AVERAGEIF($L$11:$L$2510, $L2066, $M$11:$M$2510))</f>
        <v/>
      </c>
      <c r="T2066" s="21" t="str">
        <f t="array" ref="T2066">IF(OR($L2066="", $M2066=""), "", MAX(IF($L$11:$L$2510=$L2066, $M$11:$M$2510)))</f>
        <v/>
      </c>
      <c r="U2066" s="97"/>
      <c r="W2066" s="26" t="str">
        <f t="shared" si="355"/>
        <v/>
      </c>
      <c r="X2066" s="26" t="str">
        <f t="shared" si="356"/>
        <v/>
      </c>
      <c r="Z2066" s="48" t="str">
        <f>IFERROR(INDEX('Standard Runs'!$E$11:$E$65, MATCH($L2066, 'Standard Runs'!$D$11:$D$65, 0)), "")</f>
        <v/>
      </c>
      <c r="AB2066" s="26" t="str">
        <f t="shared" si="357"/>
        <v/>
      </c>
      <c r="AC2066" s="26" t="str">
        <f t="shared" si="358"/>
        <v/>
      </c>
      <c r="AE2066" s="26" t="str">
        <f t="shared" si="359"/>
        <v/>
      </c>
      <c r="AG2066" s="26" t="str">
        <f>IF($D2066="", "", COUNTIF($D$11:$D$2510, "&gt;"&amp;$D2066)+1+COUNTIF($D$11:$D2066, $D2066)-1)</f>
        <v/>
      </c>
      <c r="AH2066" s="92" t="str">
        <f t="shared" si="360"/>
        <v/>
      </c>
      <c r="AJ2066" s="26" t="str">
        <f t="shared" si="361"/>
        <v/>
      </c>
      <c r="AK2066" s="26" t="str">
        <f t="shared" si="362"/>
        <v/>
      </c>
    </row>
    <row r="2067" spans="1:37" x14ac:dyDescent="0.25">
      <c r="A2067" s="97"/>
      <c r="B2067" s="26" t="str">
        <f t="shared" si="352"/>
        <v/>
      </c>
      <c r="C2067" s="97"/>
      <c r="D2067" s="123"/>
      <c r="E2067" s="124"/>
      <c r="F2067" s="125"/>
      <c r="G2067" s="97"/>
      <c r="H2067" s="24" t="str">
        <f>IF($E2067="", "", IFERROR(ROUND($E2067*INDEX('Intro &amp; Setup'!$BY$8:$BY$9, MATCH($E$8, 'Intro &amp; Setup'!$BX$8:$BX$9, 0)), 2), ""))</f>
        <v/>
      </c>
      <c r="I2067" s="18" t="str">
        <f>IF(OR($E2067="", $F2067=""), "", IF($E$8='Intro &amp; Setup'!$BX$9, $F2067/$E2067, IF($H$8='Intro &amp; Setup'!$BX$9, $F2067/$H2067, "")))</f>
        <v/>
      </c>
      <c r="J2067" s="21" t="str">
        <f>IF(OR($E2067="", $F2067=""), "", IF($E$8='Intro &amp; Setup'!$BX$8, $F2067/$E2067, IF($H$8='Intro &amp; Setup'!$BX$8, $F2067/$H2067, "")))</f>
        <v/>
      </c>
      <c r="K2067" s="97"/>
      <c r="L2067" s="42" t="str">
        <f t="array" ref="L2067">IF($W2067="", "", IFERROR(INDEX('Standard Runs'!$D$11:$D$65, MATCH(1, ('Standard Runs'!$F$11:$F$65&lt;=E2067)*('Standard Runs'!$G$11:$G$65&gt;=E2067), 0)), ""))</f>
        <v/>
      </c>
      <c r="M2067" s="45" t="str">
        <f t="shared" si="353"/>
        <v/>
      </c>
      <c r="N2067" s="97"/>
      <c r="O2067" s="52" t="str">
        <f t="shared" si="354"/>
        <v/>
      </c>
      <c r="P2067" s="53" t="str">
        <f>IF(OR($L2067="", $M2067=""), "", COUNTIFS($L$11:$L$2510, $L2067, $M$11:$M$2510, "&lt;"&amp;$M2067)+1+COUNTIFS($L$11:$L2067, $L2067, $M$11:$M2067, $M2067)-1)</f>
        <v/>
      </c>
      <c r="Q2067" s="97"/>
      <c r="R2067" s="57" t="str">
        <f t="array" ref="R2067">IF(OR($L2067="", $M2067=""), "", MIN(IF($L$11:$L$2510=$L2067, $M$11:$M$2510)))</f>
        <v/>
      </c>
      <c r="S2067" s="18" t="str">
        <f t="array" ref="S2067">IF(OR($L2067="", $M2067=""), "", AVERAGEIF($L$11:$L$2510, $L2067, $M$11:$M$2510))</f>
        <v/>
      </c>
      <c r="T2067" s="21" t="str">
        <f t="array" ref="T2067">IF(OR($L2067="", $M2067=""), "", MAX(IF($L$11:$L$2510=$L2067, $M$11:$M$2510)))</f>
        <v/>
      </c>
      <c r="U2067" s="97"/>
      <c r="W2067" s="26" t="str">
        <f t="shared" si="355"/>
        <v/>
      </c>
      <c r="X2067" s="26" t="str">
        <f t="shared" si="356"/>
        <v/>
      </c>
      <c r="Z2067" s="48" t="str">
        <f>IFERROR(INDEX('Standard Runs'!$E$11:$E$65, MATCH($L2067, 'Standard Runs'!$D$11:$D$65, 0)), "")</f>
        <v/>
      </c>
      <c r="AB2067" s="26" t="str">
        <f t="shared" si="357"/>
        <v/>
      </c>
      <c r="AC2067" s="26" t="str">
        <f t="shared" si="358"/>
        <v/>
      </c>
      <c r="AE2067" s="26" t="str">
        <f t="shared" si="359"/>
        <v/>
      </c>
      <c r="AG2067" s="26" t="str">
        <f>IF($D2067="", "", COUNTIF($D$11:$D$2510, "&gt;"&amp;$D2067)+1+COUNTIF($D$11:$D2067, $D2067)-1)</f>
        <v/>
      </c>
      <c r="AH2067" s="92" t="str">
        <f t="shared" si="360"/>
        <v/>
      </c>
      <c r="AJ2067" s="26" t="str">
        <f t="shared" si="361"/>
        <v/>
      </c>
      <c r="AK2067" s="26" t="str">
        <f t="shared" si="362"/>
        <v/>
      </c>
    </row>
    <row r="2068" spans="1:37" x14ac:dyDescent="0.25">
      <c r="A2068" s="97"/>
      <c r="B2068" s="26" t="str">
        <f t="shared" si="352"/>
        <v/>
      </c>
      <c r="C2068" s="97"/>
      <c r="D2068" s="123"/>
      <c r="E2068" s="124"/>
      <c r="F2068" s="125"/>
      <c r="G2068" s="97"/>
      <c r="H2068" s="24" t="str">
        <f>IF($E2068="", "", IFERROR(ROUND($E2068*INDEX('Intro &amp; Setup'!$BY$8:$BY$9, MATCH($E$8, 'Intro &amp; Setup'!$BX$8:$BX$9, 0)), 2), ""))</f>
        <v/>
      </c>
      <c r="I2068" s="18" t="str">
        <f>IF(OR($E2068="", $F2068=""), "", IF($E$8='Intro &amp; Setup'!$BX$9, $F2068/$E2068, IF($H$8='Intro &amp; Setup'!$BX$9, $F2068/$H2068, "")))</f>
        <v/>
      </c>
      <c r="J2068" s="21" t="str">
        <f>IF(OR($E2068="", $F2068=""), "", IF($E$8='Intro &amp; Setup'!$BX$8, $F2068/$E2068, IF($H$8='Intro &amp; Setup'!$BX$8, $F2068/$H2068, "")))</f>
        <v/>
      </c>
      <c r="K2068" s="97"/>
      <c r="L2068" s="42" t="str">
        <f t="array" ref="L2068">IF($W2068="", "", IFERROR(INDEX('Standard Runs'!$D$11:$D$65, MATCH(1, ('Standard Runs'!$F$11:$F$65&lt;=E2068)*('Standard Runs'!$G$11:$G$65&gt;=E2068), 0)), ""))</f>
        <v/>
      </c>
      <c r="M2068" s="45" t="str">
        <f t="shared" si="353"/>
        <v/>
      </c>
      <c r="N2068" s="97"/>
      <c r="O2068" s="52" t="str">
        <f t="shared" si="354"/>
        <v/>
      </c>
      <c r="P2068" s="53" t="str">
        <f>IF(OR($L2068="", $M2068=""), "", COUNTIFS($L$11:$L$2510, $L2068, $M$11:$M$2510, "&lt;"&amp;$M2068)+1+COUNTIFS($L$11:$L2068, $L2068, $M$11:$M2068, $M2068)-1)</f>
        <v/>
      </c>
      <c r="Q2068" s="97"/>
      <c r="R2068" s="57" t="str">
        <f t="array" ref="R2068">IF(OR($L2068="", $M2068=""), "", MIN(IF($L$11:$L$2510=$L2068, $M$11:$M$2510)))</f>
        <v/>
      </c>
      <c r="S2068" s="18" t="str">
        <f t="array" ref="S2068">IF(OR($L2068="", $M2068=""), "", AVERAGEIF($L$11:$L$2510, $L2068, $M$11:$M$2510))</f>
        <v/>
      </c>
      <c r="T2068" s="21" t="str">
        <f t="array" ref="T2068">IF(OR($L2068="", $M2068=""), "", MAX(IF($L$11:$L$2510=$L2068, $M$11:$M$2510)))</f>
        <v/>
      </c>
      <c r="U2068" s="97"/>
      <c r="W2068" s="26" t="str">
        <f t="shared" si="355"/>
        <v/>
      </c>
      <c r="X2068" s="26" t="str">
        <f t="shared" si="356"/>
        <v/>
      </c>
      <c r="Z2068" s="48" t="str">
        <f>IFERROR(INDEX('Standard Runs'!$E$11:$E$65, MATCH($L2068, 'Standard Runs'!$D$11:$D$65, 0)), "")</f>
        <v/>
      </c>
      <c r="AB2068" s="26" t="str">
        <f t="shared" si="357"/>
        <v/>
      </c>
      <c r="AC2068" s="26" t="str">
        <f t="shared" si="358"/>
        <v/>
      </c>
      <c r="AE2068" s="26" t="str">
        <f t="shared" si="359"/>
        <v/>
      </c>
      <c r="AG2068" s="26" t="str">
        <f>IF($D2068="", "", COUNTIF($D$11:$D$2510, "&gt;"&amp;$D2068)+1+COUNTIF($D$11:$D2068, $D2068)-1)</f>
        <v/>
      </c>
      <c r="AH2068" s="92" t="str">
        <f t="shared" si="360"/>
        <v/>
      </c>
      <c r="AJ2068" s="26" t="str">
        <f t="shared" si="361"/>
        <v/>
      </c>
      <c r="AK2068" s="26" t="str">
        <f t="shared" si="362"/>
        <v/>
      </c>
    </row>
    <row r="2069" spans="1:37" x14ac:dyDescent="0.25">
      <c r="A2069" s="97"/>
      <c r="B2069" s="26" t="str">
        <f t="shared" si="352"/>
        <v/>
      </c>
      <c r="C2069" s="97"/>
      <c r="D2069" s="123"/>
      <c r="E2069" s="124"/>
      <c r="F2069" s="125"/>
      <c r="G2069" s="97"/>
      <c r="H2069" s="24" t="str">
        <f>IF($E2069="", "", IFERROR(ROUND($E2069*INDEX('Intro &amp; Setup'!$BY$8:$BY$9, MATCH($E$8, 'Intro &amp; Setup'!$BX$8:$BX$9, 0)), 2), ""))</f>
        <v/>
      </c>
      <c r="I2069" s="18" t="str">
        <f>IF(OR($E2069="", $F2069=""), "", IF($E$8='Intro &amp; Setup'!$BX$9, $F2069/$E2069, IF($H$8='Intro &amp; Setup'!$BX$9, $F2069/$H2069, "")))</f>
        <v/>
      </c>
      <c r="J2069" s="21" t="str">
        <f>IF(OR($E2069="", $F2069=""), "", IF($E$8='Intro &amp; Setup'!$BX$8, $F2069/$E2069, IF($H$8='Intro &amp; Setup'!$BX$8, $F2069/$H2069, "")))</f>
        <v/>
      </c>
      <c r="K2069" s="97"/>
      <c r="L2069" s="42" t="str">
        <f t="array" ref="L2069">IF($W2069="", "", IFERROR(INDEX('Standard Runs'!$D$11:$D$65, MATCH(1, ('Standard Runs'!$F$11:$F$65&lt;=E2069)*('Standard Runs'!$G$11:$G$65&gt;=E2069), 0)), ""))</f>
        <v/>
      </c>
      <c r="M2069" s="45" t="str">
        <f t="shared" si="353"/>
        <v/>
      </c>
      <c r="N2069" s="97"/>
      <c r="O2069" s="52" t="str">
        <f t="shared" si="354"/>
        <v/>
      </c>
      <c r="P2069" s="53" t="str">
        <f>IF(OR($L2069="", $M2069=""), "", COUNTIFS($L$11:$L$2510, $L2069, $M$11:$M$2510, "&lt;"&amp;$M2069)+1+COUNTIFS($L$11:$L2069, $L2069, $M$11:$M2069, $M2069)-1)</f>
        <v/>
      </c>
      <c r="Q2069" s="97"/>
      <c r="R2069" s="57" t="str">
        <f t="array" ref="R2069">IF(OR($L2069="", $M2069=""), "", MIN(IF($L$11:$L$2510=$L2069, $M$11:$M$2510)))</f>
        <v/>
      </c>
      <c r="S2069" s="18" t="str">
        <f t="array" ref="S2069">IF(OR($L2069="", $M2069=""), "", AVERAGEIF($L$11:$L$2510, $L2069, $M$11:$M$2510))</f>
        <v/>
      </c>
      <c r="T2069" s="21" t="str">
        <f t="array" ref="T2069">IF(OR($L2069="", $M2069=""), "", MAX(IF($L$11:$L$2510=$L2069, $M$11:$M$2510)))</f>
        <v/>
      </c>
      <c r="U2069" s="97"/>
      <c r="W2069" s="26" t="str">
        <f t="shared" si="355"/>
        <v/>
      </c>
      <c r="X2069" s="26" t="str">
        <f t="shared" si="356"/>
        <v/>
      </c>
      <c r="Z2069" s="48" t="str">
        <f>IFERROR(INDEX('Standard Runs'!$E$11:$E$65, MATCH($L2069, 'Standard Runs'!$D$11:$D$65, 0)), "")</f>
        <v/>
      </c>
      <c r="AB2069" s="26" t="str">
        <f t="shared" si="357"/>
        <v/>
      </c>
      <c r="AC2069" s="26" t="str">
        <f t="shared" si="358"/>
        <v/>
      </c>
      <c r="AE2069" s="26" t="str">
        <f t="shared" si="359"/>
        <v/>
      </c>
      <c r="AG2069" s="26" t="str">
        <f>IF($D2069="", "", COUNTIF($D$11:$D$2510, "&gt;"&amp;$D2069)+1+COUNTIF($D$11:$D2069, $D2069)-1)</f>
        <v/>
      </c>
      <c r="AH2069" s="92" t="str">
        <f t="shared" si="360"/>
        <v/>
      </c>
      <c r="AJ2069" s="26" t="str">
        <f t="shared" si="361"/>
        <v/>
      </c>
      <c r="AK2069" s="26" t="str">
        <f t="shared" si="362"/>
        <v/>
      </c>
    </row>
    <row r="2070" spans="1:37" x14ac:dyDescent="0.25">
      <c r="A2070" s="97"/>
      <c r="B2070" s="26" t="str">
        <f t="shared" si="352"/>
        <v/>
      </c>
      <c r="C2070" s="97"/>
      <c r="D2070" s="123"/>
      <c r="E2070" s="124"/>
      <c r="F2070" s="125"/>
      <c r="G2070" s="97"/>
      <c r="H2070" s="24" t="str">
        <f>IF($E2070="", "", IFERROR(ROUND($E2070*INDEX('Intro &amp; Setup'!$BY$8:$BY$9, MATCH($E$8, 'Intro &amp; Setup'!$BX$8:$BX$9, 0)), 2), ""))</f>
        <v/>
      </c>
      <c r="I2070" s="18" t="str">
        <f>IF(OR($E2070="", $F2070=""), "", IF($E$8='Intro &amp; Setup'!$BX$9, $F2070/$E2070, IF($H$8='Intro &amp; Setup'!$BX$9, $F2070/$H2070, "")))</f>
        <v/>
      </c>
      <c r="J2070" s="21" t="str">
        <f>IF(OR($E2070="", $F2070=""), "", IF($E$8='Intro &amp; Setup'!$BX$8, $F2070/$E2070, IF($H$8='Intro &amp; Setup'!$BX$8, $F2070/$H2070, "")))</f>
        <v/>
      </c>
      <c r="K2070" s="97"/>
      <c r="L2070" s="42" t="str">
        <f t="array" ref="L2070">IF($W2070="", "", IFERROR(INDEX('Standard Runs'!$D$11:$D$65, MATCH(1, ('Standard Runs'!$F$11:$F$65&lt;=E2070)*('Standard Runs'!$G$11:$G$65&gt;=E2070), 0)), ""))</f>
        <v/>
      </c>
      <c r="M2070" s="45" t="str">
        <f t="shared" si="353"/>
        <v/>
      </c>
      <c r="N2070" s="97"/>
      <c r="O2070" s="52" t="str">
        <f t="shared" si="354"/>
        <v/>
      </c>
      <c r="P2070" s="53" t="str">
        <f>IF(OR($L2070="", $M2070=""), "", COUNTIFS($L$11:$L$2510, $L2070, $M$11:$M$2510, "&lt;"&amp;$M2070)+1+COUNTIFS($L$11:$L2070, $L2070, $M$11:$M2070, $M2070)-1)</f>
        <v/>
      </c>
      <c r="Q2070" s="97"/>
      <c r="R2070" s="57" t="str">
        <f t="array" ref="R2070">IF(OR($L2070="", $M2070=""), "", MIN(IF($L$11:$L$2510=$L2070, $M$11:$M$2510)))</f>
        <v/>
      </c>
      <c r="S2070" s="18" t="str">
        <f t="array" ref="S2070">IF(OR($L2070="", $M2070=""), "", AVERAGEIF($L$11:$L$2510, $L2070, $M$11:$M$2510))</f>
        <v/>
      </c>
      <c r="T2070" s="21" t="str">
        <f t="array" ref="T2070">IF(OR($L2070="", $M2070=""), "", MAX(IF($L$11:$L$2510=$L2070, $M$11:$M$2510)))</f>
        <v/>
      </c>
      <c r="U2070" s="97"/>
      <c r="W2070" s="26" t="str">
        <f t="shared" si="355"/>
        <v/>
      </c>
      <c r="X2070" s="26" t="str">
        <f t="shared" si="356"/>
        <v/>
      </c>
      <c r="Z2070" s="48" t="str">
        <f>IFERROR(INDEX('Standard Runs'!$E$11:$E$65, MATCH($L2070, 'Standard Runs'!$D$11:$D$65, 0)), "")</f>
        <v/>
      </c>
      <c r="AB2070" s="26" t="str">
        <f t="shared" si="357"/>
        <v/>
      </c>
      <c r="AC2070" s="26" t="str">
        <f t="shared" si="358"/>
        <v/>
      </c>
      <c r="AE2070" s="26" t="str">
        <f t="shared" si="359"/>
        <v/>
      </c>
      <c r="AG2070" s="26" t="str">
        <f>IF($D2070="", "", COUNTIF($D$11:$D$2510, "&gt;"&amp;$D2070)+1+COUNTIF($D$11:$D2070, $D2070)-1)</f>
        <v/>
      </c>
      <c r="AH2070" s="92" t="str">
        <f t="shared" si="360"/>
        <v/>
      </c>
      <c r="AJ2070" s="26" t="str">
        <f t="shared" si="361"/>
        <v/>
      </c>
      <c r="AK2070" s="26" t="str">
        <f t="shared" si="362"/>
        <v/>
      </c>
    </row>
    <row r="2071" spans="1:37" x14ac:dyDescent="0.25">
      <c r="A2071" s="97"/>
      <c r="B2071" s="26" t="str">
        <f t="shared" si="352"/>
        <v/>
      </c>
      <c r="C2071" s="97"/>
      <c r="D2071" s="123"/>
      <c r="E2071" s="124"/>
      <c r="F2071" s="125"/>
      <c r="G2071" s="97"/>
      <c r="H2071" s="24" t="str">
        <f>IF($E2071="", "", IFERROR(ROUND($E2071*INDEX('Intro &amp; Setup'!$BY$8:$BY$9, MATCH($E$8, 'Intro &amp; Setup'!$BX$8:$BX$9, 0)), 2), ""))</f>
        <v/>
      </c>
      <c r="I2071" s="18" t="str">
        <f>IF(OR($E2071="", $F2071=""), "", IF($E$8='Intro &amp; Setup'!$BX$9, $F2071/$E2071, IF($H$8='Intro &amp; Setup'!$BX$9, $F2071/$H2071, "")))</f>
        <v/>
      </c>
      <c r="J2071" s="21" t="str">
        <f>IF(OR($E2071="", $F2071=""), "", IF($E$8='Intro &amp; Setup'!$BX$8, $F2071/$E2071, IF($H$8='Intro &amp; Setup'!$BX$8, $F2071/$H2071, "")))</f>
        <v/>
      </c>
      <c r="K2071" s="97"/>
      <c r="L2071" s="42" t="str">
        <f t="array" ref="L2071">IF($W2071="", "", IFERROR(INDEX('Standard Runs'!$D$11:$D$65, MATCH(1, ('Standard Runs'!$F$11:$F$65&lt;=E2071)*('Standard Runs'!$G$11:$G$65&gt;=E2071), 0)), ""))</f>
        <v/>
      </c>
      <c r="M2071" s="45" t="str">
        <f t="shared" si="353"/>
        <v/>
      </c>
      <c r="N2071" s="97"/>
      <c r="O2071" s="52" t="str">
        <f t="shared" si="354"/>
        <v/>
      </c>
      <c r="P2071" s="53" t="str">
        <f>IF(OR($L2071="", $M2071=""), "", COUNTIFS($L$11:$L$2510, $L2071, $M$11:$M$2510, "&lt;"&amp;$M2071)+1+COUNTIFS($L$11:$L2071, $L2071, $M$11:$M2071, $M2071)-1)</f>
        <v/>
      </c>
      <c r="Q2071" s="97"/>
      <c r="R2071" s="57" t="str">
        <f t="array" ref="R2071">IF(OR($L2071="", $M2071=""), "", MIN(IF($L$11:$L$2510=$L2071, $M$11:$M$2510)))</f>
        <v/>
      </c>
      <c r="S2071" s="18" t="str">
        <f t="array" ref="S2071">IF(OR($L2071="", $M2071=""), "", AVERAGEIF($L$11:$L$2510, $L2071, $M$11:$M$2510))</f>
        <v/>
      </c>
      <c r="T2071" s="21" t="str">
        <f t="array" ref="T2071">IF(OR($L2071="", $M2071=""), "", MAX(IF($L$11:$L$2510=$L2071, $M$11:$M$2510)))</f>
        <v/>
      </c>
      <c r="U2071" s="97"/>
      <c r="W2071" s="26" t="str">
        <f t="shared" si="355"/>
        <v/>
      </c>
      <c r="X2071" s="26" t="str">
        <f t="shared" si="356"/>
        <v/>
      </c>
      <c r="Z2071" s="48" t="str">
        <f>IFERROR(INDEX('Standard Runs'!$E$11:$E$65, MATCH($L2071, 'Standard Runs'!$D$11:$D$65, 0)), "")</f>
        <v/>
      </c>
      <c r="AB2071" s="26" t="str">
        <f t="shared" si="357"/>
        <v/>
      </c>
      <c r="AC2071" s="26" t="str">
        <f t="shared" si="358"/>
        <v/>
      </c>
      <c r="AE2071" s="26" t="str">
        <f t="shared" si="359"/>
        <v/>
      </c>
      <c r="AG2071" s="26" t="str">
        <f>IF($D2071="", "", COUNTIF($D$11:$D$2510, "&gt;"&amp;$D2071)+1+COUNTIF($D$11:$D2071, $D2071)-1)</f>
        <v/>
      </c>
      <c r="AH2071" s="92" t="str">
        <f t="shared" si="360"/>
        <v/>
      </c>
      <c r="AJ2071" s="26" t="str">
        <f t="shared" si="361"/>
        <v/>
      </c>
      <c r="AK2071" s="26" t="str">
        <f t="shared" si="362"/>
        <v/>
      </c>
    </row>
    <row r="2072" spans="1:37" x14ac:dyDescent="0.25">
      <c r="A2072" s="97"/>
      <c r="B2072" s="26" t="str">
        <f t="shared" si="352"/>
        <v/>
      </c>
      <c r="C2072" s="97"/>
      <c r="D2072" s="123"/>
      <c r="E2072" s="124"/>
      <c r="F2072" s="125"/>
      <c r="G2072" s="97"/>
      <c r="H2072" s="24" t="str">
        <f>IF($E2072="", "", IFERROR(ROUND($E2072*INDEX('Intro &amp; Setup'!$BY$8:$BY$9, MATCH($E$8, 'Intro &amp; Setup'!$BX$8:$BX$9, 0)), 2), ""))</f>
        <v/>
      </c>
      <c r="I2072" s="18" t="str">
        <f>IF(OR($E2072="", $F2072=""), "", IF($E$8='Intro &amp; Setup'!$BX$9, $F2072/$E2072, IF($H$8='Intro &amp; Setup'!$BX$9, $F2072/$H2072, "")))</f>
        <v/>
      </c>
      <c r="J2072" s="21" t="str">
        <f>IF(OR($E2072="", $F2072=""), "", IF($E$8='Intro &amp; Setup'!$BX$8, $F2072/$E2072, IF($H$8='Intro &amp; Setup'!$BX$8, $F2072/$H2072, "")))</f>
        <v/>
      </c>
      <c r="K2072" s="97"/>
      <c r="L2072" s="42" t="str">
        <f t="array" ref="L2072">IF($W2072="", "", IFERROR(INDEX('Standard Runs'!$D$11:$D$65, MATCH(1, ('Standard Runs'!$F$11:$F$65&lt;=E2072)*('Standard Runs'!$G$11:$G$65&gt;=E2072), 0)), ""))</f>
        <v/>
      </c>
      <c r="M2072" s="45" t="str">
        <f t="shared" si="353"/>
        <v/>
      </c>
      <c r="N2072" s="97"/>
      <c r="O2072" s="52" t="str">
        <f t="shared" si="354"/>
        <v/>
      </c>
      <c r="P2072" s="53" t="str">
        <f>IF(OR($L2072="", $M2072=""), "", COUNTIFS($L$11:$L$2510, $L2072, $M$11:$M$2510, "&lt;"&amp;$M2072)+1+COUNTIFS($L$11:$L2072, $L2072, $M$11:$M2072, $M2072)-1)</f>
        <v/>
      </c>
      <c r="Q2072" s="97"/>
      <c r="R2072" s="57" t="str">
        <f t="array" ref="R2072">IF(OR($L2072="", $M2072=""), "", MIN(IF($L$11:$L$2510=$L2072, $M$11:$M$2510)))</f>
        <v/>
      </c>
      <c r="S2072" s="18" t="str">
        <f t="array" ref="S2072">IF(OR($L2072="", $M2072=""), "", AVERAGEIF($L$11:$L$2510, $L2072, $M$11:$M$2510))</f>
        <v/>
      </c>
      <c r="T2072" s="21" t="str">
        <f t="array" ref="T2072">IF(OR($L2072="", $M2072=""), "", MAX(IF($L$11:$L$2510=$L2072, $M$11:$M$2510)))</f>
        <v/>
      </c>
      <c r="U2072" s="97"/>
      <c r="W2072" s="26" t="str">
        <f t="shared" si="355"/>
        <v/>
      </c>
      <c r="X2072" s="26" t="str">
        <f t="shared" si="356"/>
        <v/>
      </c>
      <c r="Z2072" s="48" t="str">
        <f>IFERROR(INDEX('Standard Runs'!$E$11:$E$65, MATCH($L2072, 'Standard Runs'!$D$11:$D$65, 0)), "")</f>
        <v/>
      </c>
      <c r="AB2072" s="26" t="str">
        <f t="shared" si="357"/>
        <v/>
      </c>
      <c r="AC2072" s="26" t="str">
        <f t="shared" si="358"/>
        <v/>
      </c>
      <c r="AE2072" s="26" t="str">
        <f t="shared" si="359"/>
        <v/>
      </c>
      <c r="AG2072" s="26" t="str">
        <f>IF($D2072="", "", COUNTIF($D$11:$D$2510, "&gt;"&amp;$D2072)+1+COUNTIF($D$11:$D2072, $D2072)-1)</f>
        <v/>
      </c>
      <c r="AH2072" s="92" t="str">
        <f t="shared" si="360"/>
        <v/>
      </c>
      <c r="AJ2072" s="26" t="str">
        <f t="shared" si="361"/>
        <v/>
      </c>
      <c r="AK2072" s="26" t="str">
        <f t="shared" si="362"/>
        <v/>
      </c>
    </row>
    <row r="2073" spans="1:37" x14ac:dyDescent="0.25">
      <c r="A2073" s="97"/>
      <c r="B2073" s="26" t="str">
        <f t="shared" si="352"/>
        <v/>
      </c>
      <c r="C2073" s="97"/>
      <c r="D2073" s="123"/>
      <c r="E2073" s="124"/>
      <c r="F2073" s="125"/>
      <c r="G2073" s="97"/>
      <c r="H2073" s="24" t="str">
        <f>IF($E2073="", "", IFERROR(ROUND($E2073*INDEX('Intro &amp; Setup'!$BY$8:$BY$9, MATCH($E$8, 'Intro &amp; Setup'!$BX$8:$BX$9, 0)), 2), ""))</f>
        <v/>
      </c>
      <c r="I2073" s="18" t="str">
        <f>IF(OR($E2073="", $F2073=""), "", IF($E$8='Intro &amp; Setup'!$BX$9, $F2073/$E2073, IF($H$8='Intro &amp; Setup'!$BX$9, $F2073/$H2073, "")))</f>
        <v/>
      </c>
      <c r="J2073" s="21" t="str">
        <f>IF(OR($E2073="", $F2073=""), "", IF($E$8='Intro &amp; Setup'!$BX$8, $F2073/$E2073, IF($H$8='Intro &amp; Setup'!$BX$8, $F2073/$H2073, "")))</f>
        <v/>
      </c>
      <c r="K2073" s="97"/>
      <c r="L2073" s="42" t="str">
        <f t="array" ref="L2073">IF($W2073="", "", IFERROR(INDEX('Standard Runs'!$D$11:$D$65, MATCH(1, ('Standard Runs'!$F$11:$F$65&lt;=E2073)*('Standard Runs'!$G$11:$G$65&gt;=E2073), 0)), ""))</f>
        <v/>
      </c>
      <c r="M2073" s="45" t="str">
        <f t="shared" si="353"/>
        <v/>
      </c>
      <c r="N2073" s="97"/>
      <c r="O2073" s="52" t="str">
        <f t="shared" si="354"/>
        <v/>
      </c>
      <c r="P2073" s="53" t="str">
        <f>IF(OR($L2073="", $M2073=""), "", COUNTIFS($L$11:$L$2510, $L2073, $M$11:$M$2510, "&lt;"&amp;$M2073)+1+COUNTIFS($L$11:$L2073, $L2073, $M$11:$M2073, $M2073)-1)</f>
        <v/>
      </c>
      <c r="Q2073" s="97"/>
      <c r="R2073" s="57" t="str">
        <f t="array" ref="R2073">IF(OR($L2073="", $M2073=""), "", MIN(IF($L$11:$L$2510=$L2073, $M$11:$M$2510)))</f>
        <v/>
      </c>
      <c r="S2073" s="18" t="str">
        <f t="array" ref="S2073">IF(OR($L2073="", $M2073=""), "", AVERAGEIF($L$11:$L$2510, $L2073, $M$11:$M$2510))</f>
        <v/>
      </c>
      <c r="T2073" s="21" t="str">
        <f t="array" ref="T2073">IF(OR($L2073="", $M2073=""), "", MAX(IF($L$11:$L$2510=$L2073, $M$11:$M$2510)))</f>
        <v/>
      </c>
      <c r="U2073" s="97"/>
      <c r="W2073" s="26" t="str">
        <f t="shared" si="355"/>
        <v/>
      </c>
      <c r="X2073" s="26" t="str">
        <f t="shared" si="356"/>
        <v/>
      </c>
      <c r="Z2073" s="48" t="str">
        <f>IFERROR(INDEX('Standard Runs'!$E$11:$E$65, MATCH($L2073, 'Standard Runs'!$D$11:$D$65, 0)), "")</f>
        <v/>
      </c>
      <c r="AB2073" s="26" t="str">
        <f t="shared" si="357"/>
        <v/>
      </c>
      <c r="AC2073" s="26" t="str">
        <f t="shared" si="358"/>
        <v/>
      </c>
      <c r="AE2073" s="26" t="str">
        <f t="shared" si="359"/>
        <v/>
      </c>
      <c r="AG2073" s="26" t="str">
        <f>IF($D2073="", "", COUNTIF($D$11:$D$2510, "&gt;"&amp;$D2073)+1+COUNTIF($D$11:$D2073, $D2073)-1)</f>
        <v/>
      </c>
      <c r="AH2073" s="92" t="str">
        <f t="shared" si="360"/>
        <v/>
      </c>
      <c r="AJ2073" s="26" t="str">
        <f t="shared" si="361"/>
        <v/>
      </c>
      <c r="AK2073" s="26" t="str">
        <f t="shared" si="362"/>
        <v/>
      </c>
    </row>
    <row r="2074" spans="1:37" x14ac:dyDescent="0.25">
      <c r="A2074" s="97"/>
      <c r="B2074" s="26" t="str">
        <f t="shared" si="352"/>
        <v/>
      </c>
      <c r="C2074" s="97"/>
      <c r="D2074" s="123"/>
      <c r="E2074" s="124"/>
      <c r="F2074" s="125"/>
      <c r="G2074" s="97"/>
      <c r="H2074" s="24" t="str">
        <f>IF($E2074="", "", IFERROR(ROUND($E2074*INDEX('Intro &amp; Setup'!$BY$8:$BY$9, MATCH($E$8, 'Intro &amp; Setup'!$BX$8:$BX$9, 0)), 2), ""))</f>
        <v/>
      </c>
      <c r="I2074" s="18" t="str">
        <f>IF(OR($E2074="", $F2074=""), "", IF($E$8='Intro &amp; Setup'!$BX$9, $F2074/$E2074, IF($H$8='Intro &amp; Setup'!$BX$9, $F2074/$H2074, "")))</f>
        <v/>
      </c>
      <c r="J2074" s="21" t="str">
        <f>IF(OR($E2074="", $F2074=""), "", IF($E$8='Intro &amp; Setup'!$BX$8, $F2074/$E2074, IF($H$8='Intro &amp; Setup'!$BX$8, $F2074/$H2074, "")))</f>
        <v/>
      </c>
      <c r="K2074" s="97"/>
      <c r="L2074" s="42" t="str">
        <f t="array" ref="L2074">IF($W2074="", "", IFERROR(INDEX('Standard Runs'!$D$11:$D$65, MATCH(1, ('Standard Runs'!$F$11:$F$65&lt;=E2074)*('Standard Runs'!$G$11:$G$65&gt;=E2074), 0)), ""))</f>
        <v/>
      </c>
      <c r="M2074" s="45" t="str">
        <f t="shared" si="353"/>
        <v/>
      </c>
      <c r="N2074" s="97"/>
      <c r="O2074" s="52" t="str">
        <f t="shared" si="354"/>
        <v/>
      </c>
      <c r="P2074" s="53" t="str">
        <f>IF(OR($L2074="", $M2074=""), "", COUNTIFS($L$11:$L$2510, $L2074, $M$11:$M$2510, "&lt;"&amp;$M2074)+1+COUNTIFS($L$11:$L2074, $L2074, $M$11:$M2074, $M2074)-1)</f>
        <v/>
      </c>
      <c r="Q2074" s="97"/>
      <c r="R2074" s="57" t="str">
        <f t="array" ref="R2074">IF(OR($L2074="", $M2074=""), "", MIN(IF($L$11:$L$2510=$L2074, $M$11:$M$2510)))</f>
        <v/>
      </c>
      <c r="S2074" s="18" t="str">
        <f t="array" ref="S2074">IF(OR($L2074="", $M2074=""), "", AVERAGEIF($L$11:$L$2510, $L2074, $M$11:$M$2510))</f>
        <v/>
      </c>
      <c r="T2074" s="21" t="str">
        <f t="array" ref="T2074">IF(OR($L2074="", $M2074=""), "", MAX(IF($L$11:$L$2510=$L2074, $M$11:$M$2510)))</f>
        <v/>
      </c>
      <c r="U2074" s="97"/>
      <c r="W2074" s="26" t="str">
        <f t="shared" si="355"/>
        <v/>
      </c>
      <c r="X2074" s="26" t="str">
        <f t="shared" si="356"/>
        <v/>
      </c>
      <c r="Z2074" s="48" t="str">
        <f>IFERROR(INDEX('Standard Runs'!$E$11:$E$65, MATCH($L2074, 'Standard Runs'!$D$11:$D$65, 0)), "")</f>
        <v/>
      </c>
      <c r="AB2074" s="26" t="str">
        <f t="shared" si="357"/>
        <v/>
      </c>
      <c r="AC2074" s="26" t="str">
        <f t="shared" si="358"/>
        <v/>
      </c>
      <c r="AE2074" s="26" t="str">
        <f t="shared" si="359"/>
        <v/>
      </c>
      <c r="AG2074" s="26" t="str">
        <f>IF($D2074="", "", COUNTIF($D$11:$D$2510, "&gt;"&amp;$D2074)+1+COUNTIF($D$11:$D2074, $D2074)-1)</f>
        <v/>
      </c>
      <c r="AH2074" s="92" t="str">
        <f t="shared" si="360"/>
        <v/>
      </c>
      <c r="AJ2074" s="26" t="str">
        <f t="shared" si="361"/>
        <v/>
      </c>
      <c r="AK2074" s="26" t="str">
        <f t="shared" si="362"/>
        <v/>
      </c>
    </row>
    <row r="2075" spans="1:37" x14ac:dyDescent="0.25">
      <c r="A2075" s="97"/>
      <c r="B2075" s="26" t="str">
        <f t="shared" si="352"/>
        <v/>
      </c>
      <c r="C2075" s="97"/>
      <c r="D2075" s="123"/>
      <c r="E2075" s="124"/>
      <c r="F2075" s="125"/>
      <c r="G2075" s="97"/>
      <c r="H2075" s="24" t="str">
        <f>IF($E2075="", "", IFERROR(ROUND($E2075*INDEX('Intro &amp; Setup'!$BY$8:$BY$9, MATCH($E$8, 'Intro &amp; Setup'!$BX$8:$BX$9, 0)), 2), ""))</f>
        <v/>
      </c>
      <c r="I2075" s="18" t="str">
        <f>IF(OR($E2075="", $F2075=""), "", IF($E$8='Intro &amp; Setup'!$BX$9, $F2075/$E2075, IF($H$8='Intro &amp; Setup'!$BX$9, $F2075/$H2075, "")))</f>
        <v/>
      </c>
      <c r="J2075" s="21" t="str">
        <f>IF(OR($E2075="", $F2075=""), "", IF($E$8='Intro &amp; Setup'!$BX$8, $F2075/$E2075, IF($H$8='Intro &amp; Setup'!$BX$8, $F2075/$H2075, "")))</f>
        <v/>
      </c>
      <c r="K2075" s="97"/>
      <c r="L2075" s="42" t="str">
        <f t="array" ref="L2075">IF($W2075="", "", IFERROR(INDEX('Standard Runs'!$D$11:$D$65, MATCH(1, ('Standard Runs'!$F$11:$F$65&lt;=E2075)*('Standard Runs'!$G$11:$G$65&gt;=E2075), 0)), ""))</f>
        <v/>
      </c>
      <c r="M2075" s="45" t="str">
        <f t="shared" si="353"/>
        <v/>
      </c>
      <c r="N2075" s="97"/>
      <c r="O2075" s="52" t="str">
        <f t="shared" si="354"/>
        <v/>
      </c>
      <c r="P2075" s="53" t="str">
        <f>IF(OR($L2075="", $M2075=""), "", COUNTIFS($L$11:$L$2510, $L2075, $M$11:$M$2510, "&lt;"&amp;$M2075)+1+COUNTIFS($L$11:$L2075, $L2075, $M$11:$M2075, $M2075)-1)</f>
        <v/>
      </c>
      <c r="Q2075" s="97"/>
      <c r="R2075" s="57" t="str">
        <f t="array" ref="R2075">IF(OR($L2075="", $M2075=""), "", MIN(IF($L$11:$L$2510=$L2075, $M$11:$M$2510)))</f>
        <v/>
      </c>
      <c r="S2075" s="18" t="str">
        <f t="array" ref="S2075">IF(OR($L2075="", $M2075=""), "", AVERAGEIF($L$11:$L$2510, $L2075, $M$11:$M$2510))</f>
        <v/>
      </c>
      <c r="T2075" s="21" t="str">
        <f t="array" ref="T2075">IF(OR($L2075="", $M2075=""), "", MAX(IF($L$11:$L$2510=$L2075, $M$11:$M$2510)))</f>
        <v/>
      </c>
      <c r="U2075" s="97"/>
      <c r="W2075" s="26" t="str">
        <f t="shared" si="355"/>
        <v/>
      </c>
      <c r="X2075" s="26" t="str">
        <f t="shared" si="356"/>
        <v/>
      </c>
      <c r="Z2075" s="48" t="str">
        <f>IFERROR(INDEX('Standard Runs'!$E$11:$E$65, MATCH($L2075, 'Standard Runs'!$D$11:$D$65, 0)), "")</f>
        <v/>
      </c>
      <c r="AB2075" s="26" t="str">
        <f t="shared" si="357"/>
        <v/>
      </c>
      <c r="AC2075" s="26" t="str">
        <f t="shared" si="358"/>
        <v/>
      </c>
      <c r="AE2075" s="26" t="str">
        <f t="shared" si="359"/>
        <v/>
      </c>
      <c r="AG2075" s="26" t="str">
        <f>IF($D2075="", "", COUNTIF($D$11:$D$2510, "&gt;"&amp;$D2075)+1+COUNTIF($D$11:$D2075, $D2075)-1)</f>
        <v/>
      </c>
      <c r="AH2075" s="92" t="str">
        <f t="shared" si="360"/>
        <v/>
      </c>
      <c r="AJ2075" s="26" t="str">
        <f t="shared" si="361"/>
        <v/>
      </c>
      <c r="AK2075" s="26" t="str">
        <f t="shared" si="362"/>
        <v/>
      </c>
    </row>
    <row r="2076" spans="1:37" x14ac:dyDescent="0.25">
      <c r="A2076" s="97"/>
      <c r="B2076" s="26" t="str">
        <f t="shared" si="352"/>
        <v/>
      </c>
      <c r="C2076" s="97"/>
      <c r="D2076" s="123"/>
      <c r="E2076" s="124"/>
      <c r="F2076" s="125"/>
      <c r="G2076" s="97"/>
      <c r="H2076" s="24" t="str">
        <f>IF($E2076="", "", IFERROR(ROUND($E2076*INDEX('Intro &amp; Setup'!$BY$8:$BY$9, MATCH($E$8, 'Intro &amp; Setup'!$BX$8:$BX$9, 0)), 2), ""))</f>
        <v/>
      </c>
      <c r="I2076" s="18" t="str">
        <f>IF(OR($E2076="", $F2076=""), "", IF($E$8='Intro &amp; Setup'!$BX$9, $F2076/$E2076, IF($H$8='Intro &amp; Setup'!$BX$9, $F2076/$H2076, "")))</f>
        <v/>
      </c>
      <c r="J2076" s="21" t="str">
        <f>IF(OR($E2076="", $F2076=""), "", IF($E$8='Intro &amp; Setup'!$BX$8, $F2076/$E2076, IF($H$8='Intro &amp; Setup'!$BX$8, $F2076/$H2076, "")))</f>
        <v/>
      </c>
      <c r="K2076" s="97"/>
      <c r="L2076" s="42" t="str">
        <f t="array" ref="L2076">IF($W2076="", "", IFERROR(INDEX('Standard Runs'!$D$11:$D$65, MATCH(1, ('Standard Runs'!$F$11:$F$65&lt;=E2076)*('Standard Runs'!$G$11:$G$65&gt;=E2076), 0)), ""))</f>
        <v/>
      </c>
      <c r="M2076" s="45" t="str">
        <f t="shared" si="353"/>
        <v/>
      </c>
      <c r="N2076" s="97"/>
      <c r="O2076" s="52" t="str">
        <f t="shared" si="354"/>
        <v/>
      </c>
      <c r="P2076" s="53" t="str">
        <f>IF(OR($L2076="", $M2076=""), "", COUNTIFS($L$11:$L$2510, $L2076, $M$11:$M$2510, "&lt;"&amp;$M2076)+1+COUNTIFS($L$11:$L2076, $L2076, $M$11:$M2076, $M2076)-1)</f>
        <v/>
      </c>
      <c r="Q2076" s="97"/>
      <c r="R2076" s="57" t="str">
        <f t="array" ref="R2076">IF(OR($L2076="", $M2076=""), "", MIN(IF($L$11:$L$2510=$L2076, $M$11:$M$2510)))</f>
        <v/>
      </c>
      <c r="S2076" s="18" t="str">
        <f t="array" ref="S2076">IF(OR($L2076="", $M2076=""), "", AVERAGEIF($L$11:$L$2510, $L2076, $M$11:$M$2510))</f>
        <v/>
      </c>
      <c r="T2076" s="21" t="str">
        <f t="array" ref="T2076">IF(OR($L2076="", $M2076=""), "", MAX(IF($L$11:$L$2510=$L2076, $M$11:$M$2510)))</f>
        <v/>
      </c>
      <c r="U2076" s="97"/>
      <c r="W2076" s="26" t="str">
        <f t="shared" si="355"/>
        <v/>
      </c>
      <c r="X2076" s="26" t="str">
        <f t="shared" si="356"/>
        <v/>
      </c>
      <c r="Z2076" s="48" t="str">
        <f>IFERROR(INDEX('Standard Runs'!$E$11:$E$65, MATCH($L2076, 'Standard Runs'!$D$11:$D$65, 0)), "")</f>
        <v/>
      </c>
      <c r="AB2076" s="26" t="str">
        <f t="shared" si="357"/>
        <v/>
      </c>
      <c r="AC2076" s="26" t="str">
        <f t="shared" si="358"/>
        <v/>
      </c>
      <c r="AE2076" s="26" t="str">
        <f t="shared" si="359"/>
        <v/>
      </c>
      <c r="AG2076" s="26" t="str">
        <f>IF($D2076="", "", COUNTIF($D$11:$D$2510, "&gt;"&amp;$D2076)+1+COUNTIF($D$11:$D2076, $D2076)-1)</f>
        <v/>
      </c>
      <c r="AH2076" s="92" t="str">
        <f t="shared" si="360"/>
        <v/>
      </c>
      <c r="AJ2076" s="26" t="str">
        <f t="shared" si="361"/>
        <v/>
      </c>
      <c r="AK2076" s="26" t="str">
        <f t="shared" si="362"/>
        <v/>
      </c>
    </row>
    <row r="2077" spans="1:37" x14ac:dyDescent="0.25">
      <c r="A2077" s="97"/>
      <c r="B2077" s="26" t="str">
        <f t="shared" si="352"/>
        <v/>
      </c>
      <c r="C2077" s="97"/>
      <c r="D2077" s="123"/>
      <c r="E2077" s="124"/>
      <c r="F2077" s="125"/>
      <c r="G2077" s="97"/>
      <c r="H2077" s="24" t="str">
        <f>IF($E2077="", "", IFERROR(ROUND($E2077*INDEX('Intro &amp; Setup'!$BY$8:$BY$9, MATCH($E$8, 'Intro &amp; Setup'!$BX$8:$BX$9, 0)), 2), ""))</f>
        <v/>
      </c>
      <c r="I2077" s="18" t="str">
        <f>IF(OR($E2077="", $F2077=""), "", IF($E$8='Intro &amp; Setup'!$BX$9, $F2077/$E2077, IF($H$8='Intro &amp; Setup'!$BX$9, $F2077/$H2077, "")))</f>
        <v/>
      </c>
      <c r="J2077" s="21" t="str">
        <f>IF(OR($E2077="", $F2077=""), "", IF($E$8='Intro &amp; Setup'!$BX$8, $F2077/$E2077, IF($H$8='Intro &amp; Setup'!$BX$8, $F2077/$H2077, "")))</f>
        <v/>
      </c>
      <c r="K2077" s="97"/>
      <c r="L2077" s="42" t="str">
        <f t="array" ref="L2077">IF($W2077="", "", IFERROR(INDEX('Standard Runs'!$D$11:$D$65, MATCH(1, ('Standard Runs'!$F$11:$F$65&lt;=E2077)*('Standard Runs'!$G$11:$G$65&gt;=E2077), 0)), ""))</f>
        <v/>
      </c>
      <c r="M2077" s="45" t="str">
        <f t="shared" si="353"/>
        <v/>
      </c>
      <c r="N2077" s="97"/>
      <c r="O2077" s="52" t="str">
        <f t="shared" si="354"/>
        <v/>
      </c>
      <c r="P2077" s="53" t="str">
        <f>IF(OR($L2077="", $M2077=""), "", COUNTIFS($L$11:$L$2510, $L2077, $M$11:$M$2510, "&lt;"&amp;$M2077)+1+COUNTIFS($L$11:$L2077, $L2077, $M$11:$M2077, $M2077)-1)</f>
        <v/>
      </c>
      <c r="Q2077" s="97"/>
      <c r="R2077" s="57" t="str">
        <f t="array" ref="R2077">IF(OR($L2077="", $M2077=""), "", MIN(IF($L$11:$L$2510=$L2077, $M$11:$M$2510)))</f>
        <v/>
      </c>
      <c r="S2077" s="18" t="str">
        <f t="array" ref="S2077">IF(OR($L2077="", $M2077=""), "", AVERAGEIF($L$11:$L$2510, $L2077, $M$11:$M$2510))</f>
        <v/>
      </c>
      <c r="T2077" s="21" t="str">
        <f t="array" ref="T2077">IF(OR($L2077="", $M2077=""), "", MAX(IF($L$11:$L$2510=$L2077, $M$11:$M$2510)))</f>
        <v/>
      </c>
      <c r="U2077" s="97"/>
      <c r="W2077" s="26" t="str">
        <f t="shared" si="355"/>
        <v/>
      </c>
      <c r="X2077" s="26" t="str">
        <f t="shared" si="356"/>
        <v/>
      </c>
      <c r="Z2077" s="48" t="str">
        <f>IFERROR(INDEX('Standard Runs'!$E$11:$E$65, MATCH($L2077, 'Standard Runs'!$D$11:$D$65, 0)), "")</f>
        <v/>
      </c>
      <c r="AB2077" s="26" t="str">
        <f t="shared" si="357"/>
        <v/>
      </c>
      <c r="AC2077" s="26" t="str">
        <f t="shared" si="358"/>
        <v/>
      </c>
      <c r="AE2077" s="26" t="str">
        <f t="shared" si="359"/>
        <v/>
      </c>
      <c r="AG2077" s="26" t="str">
        <f>IF($D2077="", "", COUNTIF($D$11:$D$2510, "&gt;"&amp;$D2077)+1+COUNTIF($D$11:$D2077, $D2077)-1)</f>
        <v/>
      </c>
      <c r="AH2077" s="92" t="str">
        <f t="shared" si="360"/>
        <v/>
      </c>
      <c r="AJ2077" s="26" t="str">
        <f t="shared" si="361"/>
        <v/>
      </c>
      <c r="AK2077" s="26" t="str">
        <f t="shared" si="362"/>
        <v/>
      </c>
    </row>
    <row r="2078" spans="1:37" x14ac:dyDescent="0.25">
      <c r="A2078" s="97"/>
      <c r="B2078" s="26" t="str">
        <f t="shared" si="352"/>
        <v/>
      </c>
      <c r="C2078" s="97"/>
      <c r="D2078" s="123"/>
      <c r="E2078" s="124"/>
      <c r="F2078" s="125"/>
      <c r="G2078" s="97"/>
      <c r="H2078" s="24" t="str">
        <f>IF($E2078="", "", IFERROR(ROUND($E2078*INDEX('Intro &amp; Setup'!$BY$8:$BY$9, MATCH($E$8, 'Intro &amp; Setup'!$BX$8:$BX$9, 0)), 2), ""))</f>
        <v/>
      </c>
      <c r="I2078" s="18" t="str">
        <f>IF(OR($E2078="", $F2078=""), "", IF($E$8='Intro &amp; Setup'!$BX$9, $F2078/$E2078, IF($H$8='Intro &amp; Setup'!$BX$9, $F2078/$H2078, "")))</f>
        <v/>
      </c>
      <c r="J2078" s="21" t="str">
        <f>IF(OR($E2078="", $F2078=""), "", IF($E$8='Intro &amp; Setup'!$BX$8, $F2078/$E2078, IF($H$8='Intro &amp; Setup'!$BX$8, $F2078/$H2078, "")))</f>
        <v/>
      </c>
      <c r="K2078" s="97"/>
      <c r="L2078" s="42" t="str">
        <f t="array" ref="L2078">IF($W2078="", "", IFERROR(INDEX('Standard Runs'!$D$11:$D$65, MATCH(1, ('Standard Runs'!$F$11:$F$65&lt;=E2078)*('Standard Runs'!$G$11:$G$65&gt;=E2078), 0)), ""))</f>
        <v/>
      </c>
      <c r="M2078" s="45" t="str">
        <f t="shared" si="353"/>
        <v/>
      </c>
      <c r="N2078" s="97"/>
      <c r="O2078" s="52" t="str">
        <f t="shared" si="354"/>
        <v/>
      </c>
      <c r="P2078" s="53" t="str">
        <f>IF(OR($L2078="", $M2078=""), "", COUNTIFS($L$11:$L$2510, $L2078, $M$11:$M$2510, "&lt;"&amp;$M2078)+1+COUNTIFS($L$11:$L2078, $L2078, $M$11:$M2078, $M2078)-1)</f>
        <v/>
      </c>
      <c r="Q2078" s="97"/>
      <c r="R2078" s="57" t="str">
        <f t="array" ref="R2078">IF(OR($L2078="", $M2078=""), "", MIN(IF($L$11:$L$2510=$L2078, $M$11:$M$2510)))</f>
        <v/>
      </c>
      <c r="S2078" s="18" t="str">
        <f t="array" ref="S2078">IF(OR($L2078="", $M2078=""), "", AVERAGEIF($L$11:$L$2510, $L2078, $M$11:$M$2510))</f>
        <v/>
      </c>
      <c r="T2078" s="21" t="str">
        <f t="array" ref="T2078">IF(OR($L2078="", $M2078=""), "", MAX(IF($L$11:$L$2510=$L2078, $M$11:$M$2510)))</f>
        <v/>
      </c>
      <c r="U2078" s="97"/>
      <c r="W2078" s="26" t="str">
        <f t="shared" si="355"/>
        <v/>
      </c>
      <c r="X2078" s="26" t="str">
        <f t="shared" si="356"/>
        <v/>
      </c>
      <c r="Z2078" s="48" t="str">
        <f>IFERROR(INDEX('Standard Runs'!$E$11:$E$65, MATCH($L2078, 'Standard Runs'!$D$11:$D$65, 0)), "")</f>
        <v/>
      </c>
      <c r="AB2078" s="26" t="str">
        <f t="shared" si="357"/>
        <v/>
      </c>
      <c r="AC2078" s="26" t="str">
        <f t="shared" si="358"/>
        <v/>
      </c>
      <c r="AE2078" s="26" t="str">
        <f t="shared" si="359"/>
        <v/>
      </c>
      <c r="AG2078" s="26" t="str">
        <f>IF($D2078="", "", COUNTIF($D$11:$D$2510, "&gt;"&amp;$D2078)+1+COUNTIF($D$11:$D2078, $D2078)-1)</f>
        <v/>
      </c>
      <c r="AH2078" s="92" t="str">
        <f t="shared" si="360"/>
        <v/>
      </c>
      <c r="AJ2078" s="26" t="str">
        <f t="shared" si="361"/>
        <v/>
      </c>
      <c r="AK2078" s="26" t="str">
        <f t="shared" si="362"/>
        <v/>
      </c>
    </row>
    <row r="2079" spans="1:37" x14ac:dyDescent="0.25">
      <c r="A2079" s="97"/>
      <c r="B2079" s="26" t="str">
        <f t="shared" si="352"/>
        <v/>
      </c>
      <c r="C2079" s="97"/>
      <c r="D2079" s="123"/>
      <c r="E2079" s="124"/>
      <c r="F2079" s="125"/>
      <c r="G2079" s="97"/>
      <c r="H2079" s="24" t="str">
        <f>IF($E2079="", "", IFERROR(ROUND($E2079*INDEX('Intro &amp; Setup'!$BY$8:$BY$9, MATCH($E$8, 'Intro &amp; Setup'!$BX$8:$BX$9, 0)), 2), ""))</f>
        <v/>
      </c>
      <c r="I2079" s="18" t="str">
        <f>IF(OR($E2079="", $F2079=""), "", IF($E$8='Intro &amp; Setup'!$BX$9, $F2079/$E2079, IF($H$8='Intro &amp; Setup'!$BX$9, $F2079/$H2079, "")))</f>
        <v/>
      </c>
      <c r="J2079" s="21" t="str">
        <f>IF(OR($E2079="", $F2079=""), "", IF($E$8='Intro &amp; Setup'!$BX$8, $F2079/$E2079, IF($H$8='Intro &amp; Setup'!$BX$8, $F2079/$H2079, "")))</f>
        <v/>
      </c>
      <c r="K2079" s="97"/>
      <c r="L2079" s="42" t="str">
        <f t="array" ref="L2079">IF($W2079="", "", IFERROR(INDEX('Standard Runs'!$D$11:$D$65, MATCH(1, ('Standard Runs'!$F$11:$F$65&lt;=E2079)*('Standard Runs'!$G$11:$G$65&gt;=E2079), 0)), ""))</f>
        <v/>
      </c>
      <c r="M2079" s="45" t="str">
        <f t="shared" si="353"/>
        <v/>
      </c>
      <c r="N2079" s="97"/>
      <c r="O2079" s="52" t="str">
        <f t="shared" si="354"/>
        <v/>
      </c>
      <c r="P2079" s="53" t="str">
        <f>IF(OR($L2079="", $M2079=""), "", COUNTIFS($L$11:$L$2510, $L2079, $M$11:$M$2510, "&lt;"&amp;$M2079)+1+COUNTIFS($L$11:$L2079, $L2079, $M$11:$M2079, $M2079)-1)</f>
        <v/>
      </c>
      <c r="Q2079" s="97"/>
      <c r="R2079" s="57" t="str">
        <f t="array" ref="R2079">IF(OR($L2079="", $M2079=""), "", MIN(IF($L$11:$L$2510=$L2079, $M$11:$M$2510)))</f>
        <v/>
      </c>
      <c r="S2079" s="18" t="str">
        <f t="array" ref="S2079">IF(OR($L2079="", $M2079=""), "", AVERAGEIF($L$11:$L$2510, $L2079, $M$11:$M$2510))</f>
        <v/>
      </c>
      <c r="T2079" s="21" t="str">
        <f t="array" ref="T2079">IF(OR($L2079="", $M2079=""), "", MAX(IF($L$11:$L$2510=$L2079, $M$11:$M$2510)))</f>
        <v/>
      </c>
      <c r="U2079" s="97"/>
      <c r="W2079" s="26" t="str">
        <f t="shared" si="355"/>
        <v/>
      </c>
      <c r="X2079" s="26" t="str">
        <f t="shared" si="356"/>
        <v/>
      </c>
      <c r="Z2079" s="48" t="str">
        <f>IFERROR(INDEX('Standard Runs'!$E$11:$E$65, MATCH($L2079, 'Standard Runs'!$D$11:$D$65, 0)), "")</f>
        <v/>
      </c>
      <c r="AB2079" s="26" t="str">
        <f t="shared" si="357"/>
        <v/>
      </c>
      <c r="AC2079" s="26" t="str">
        <f t="shared" si="358"/>
        <v/>
      </c>
      <c r="AE2079" s="26" t="str">
        <f t="shared" si="359"/>
        <v/>
      </c>
      <c r="AG2079" s="26" t="str">
        <f>IF($D2079="", "", COUNTIF($D$11:$D$2510, "&gt;"&amp;$D2079)+1+COUNTIF($D$11:$D2079, $D2079)-1)</f>
        <v/>
      </c>
      <c r="AH2079" s="92" t="str">
        <f t="shared" si="360"/>
        <v/>
      </c>
      <c r="AJ2079" s="26" t="str">
        <f t="shared" si="361"/>
        <v/>
      </c>
      <c r="AK2079" s="26" t="str">
        <f t="shared" si="362"/>
        <v/>
      </c>
    </row>
    <row r="2080" spans="1:37" x14ac:dyDescent="0.25">
      <c r="A2080" s="97"/>
      <c r="B2080" s="26" t="str">
        <f t="shared" si="352"/>
        <v/>
      </c>
      <c r="C2080" s="97"/>
      <c r="D2080" s="123"/>
      <c r="E2080" s="124"/>
      <c r="F2080" s="125"/>
      <c r="G2080" s="97"/>
      <c r="H2080" s="24" t="str">
        <f>IF($E2080="", "", IFERROR(ROUND($E2080*INDEX('Intro &amp; Setup'!$BY$8:$BY$9, MATCH($E$8, 'Intro &amp; Setup'!$BX$8:$BX$9, 0)), 2), ""))</f>
        <v/>
      </c>
      <c r="I2080" s="18" t="str">
        <f>IF(OR($E2080="", $F2080=""), "", IF($E$8='Intro &amp; Setup'!$BX$9, $F2080/$E2080, IF($H$8='Intro &amp; Setup'!$BX$9, $F2080/$H2080, "")))</f>
        <v/>
      </c>
      <c r="J2080" s="21" t="str">
        <f>IF(OR($E2080="", $F2080=""), "", IF($E$8='Intro &amp; Setup'!$BX$8, $F2080/$E2080, IF($H$8='Intro &amp; Setup'!$BX$8, $F2080/$H2080, "")))</f>
        <v/>
      </c>
      <c r="K2080" s="97"/>
      <c r="L2080" s="42" t="str">
        <f t="array" ref="L2080">IF($W2080="", "", IFERROR(INDEX('Standard Runs'!$D$11:$D$65, MATCH(1, ('Standard Runs'!$F$11:$F$65&lt;=E2080)*('Standard Runs'!$G$11:$G$65&gt;=E2080), 0)), ""))</f>
        <v/>
      </c>
      <c r="M2080" s="45" t="str">
        <f t="shared" si="353"/>
        <v/>
      </c>
      <c r="N2080" s="97"/>
      <c r="O2080" s="52" t="str">
        <f t="shared" si="354"/>
        <v/>
      </c>
      <c r="P2080" s="53" t="str">
        <f>IF(OR($L2080="", $M2080=""), "", COUNTIFS($L$11:$L$2510, $L2080, $M$11:$M$2510, "&lt;"&amp;$M2080)+1+COUNTIFS($L$11:$L2080, $L2080, $M$11:$M2080, $M2080)-1)</f>
        <v/>
      </c>
      <c r="Q2080" s="97"/>
      <c r="R2080" s="57" t="str">
        <f t="array" ref="R2080">IF(OR($L2080="", $M2080=""), "", MIN(IF($L$11:$L$2510=$L2080, $M$11:$M$2510)))</f>
        <v/>
      </c>
      <c r="S2080" s="18" t="str">
        <f t="array" ref="S2080">IF(OR($L2080="", $M2080=""), "", AVERAGEIF($L$11:$L$2510, $L2080, $M$11:$M$2510))</f>
        <v/>
      </c>
      <c r="T2080" s="21" t="str">
        <f t="array" ref="T2080">IF(OR($L2080="", $M2080=""), "", MAX(IF($L$11:$L$2510=$L2080, $M$11:$M$2510)))</f>
        <v/>
      </c>
      <c r="U2080" s="97"/>
      <c r="W2080" s="26" t="str">
        <f t="shared" si="355"/>
        <v/>
      </c>
      <c r="X2080" s="26" t="str">
        <f t="shared" si="356"/>
        <v/>
      </c>
      <c r="Z2080" s="48" t="str">
        <f>IFERROR(INDEX('Standard Runs'!$E$11:$E$65, MATCH($L2080, 'Standard Runs'!$D$11:$D$65, 0)), "")</f>
        <v/>
      </c>
      <c r="AB2080" s="26" t="str">
        <f t="shared" si="357"/>
        <v/>
      </c>
      <c r="AC2080" s="26" t="str">
        <f t="shared" si="358"/>
        <v/>
      </c>
      <c r="AE2080" s="26" t="str">
        <f t="shared" si="359"/>
        <v/>
      </c>
      <c r="AG2080" s="26" t="str">
        <f>IF($D2080="", "", COUNTIF($D$11:$D$2510, "&gt;"&amp;$D2080)+1+COUNTIF($D$11:$D2080, $D2080)-1)</f>
        <v/>
      </c>
      <c r="AH2080" s="92" t="str">
        <f t="shared" si="360"/>
        <v/>
      </c>
      <c r="AJ2080" s="26" t="str">
        <f t="shared" si="361"/>
        <v/>
      </c>
      <c r="AK2080" s="26" t="str">
        <f t="shared" si="362"/>
        <v/>
      </c>
    </row>
    <row r="2081" spans="1:37" x14ac:dyDescent="0.25">
      <c r="A2081" s="97"/>
      <c r="B2081" s="26" t="str">
        <f t="shared" si="352"/>
        <v/>
      </c>
      <c r="C2081" s="97"/>
      <c r="D2081" s="123"/>
      <c r="E2081" s="124"/>
      <c r="F2081" s="125"/>
      <c r="G2081" s="97"/>
      <c r="H2081" s="24" t="str">
        <f>IF($E2081="", "", IFERROR(ROUND($E2081*INDEX('Intro &amp; Setup'!$BY$8:$BY$9, MATCH($E$8, 'Intro &amp; Setup'!$BX$8:$BX$9, 0)), 2), ""))</f>
        <v/>
      </c>
      <c r="I2081" s="18" t="str">
        <f>IF(OR($E2081="", $F2081=""), "", IF($E$8='Intro &amp; Setup'!$BX$9, $F2081/$E2081, IF($H$8='Intro &amp; Setup'!$BX$9, $F2081/$H2081, "")))</f>
        <v/>
      </c>
      <c r="J2081" s="21" t="str">
        <f>IF(OR($E2081="", $F2081=""), "", IF($E$8='Intro &amp; Setup'!$BX$8, $F2081/$E2081, IF($H$8='Intro &amp; Setup'!$BX$8, $F2081/$H2081, "")))</f>
        <v/>
      </c>
      <c r="K2081" s="97"/>
      <c r="L2081" s="42" t="str">
        <f t="array" ref="L2081">IF($W2081="", "", IFERROR(INDEX('Standard Runs'!$D$11:$D$65, MATCH(1, ('Standard Runs'!$F$11:$F$65&lt;=E2081)*('Standard Runs'!$G$11:$G$65&gt;=E2081), 0)), ""))</f>
        <v/>
      </c>
      <c r="M2081" s="45" t="str">
        <f t="shared" si="353"/>
        <v/>
      </c>
      <c r="N2081" s="97"/>
      <c r="O2081" s="52" t="str">
        <f t="shared" si="354"/>
        <v/>
      </c>
      <c r="P2081" s="53" t="str">
        <f>IF(OR($L2081="", $M2081=""), "", COUNTIFS($L$11:$L$2510, $L2081, $M$11:$M$2510, "&lt;"&amp;$M2081)+1+COUNTIFS($L$11:$L2081, $L2081, $M$11:$M2081, $M2081)-1)</f>
        <v/>
      </c>
      <c r="Q2081" s="97"/>
      <c r="R2081" s="57" t="str">
        <f t="array" ref="R2081">IF(OR($L2081="", $M2081=""), "", MIN(IF($L$11:$L$2510=$L2081, $M$11:$M$2510)))</f>
        <v/>
      </c>
      <c r="S2081" s="18" t="str">
        <f t="array" ref="S2081">IF(OR($L2081="", $M2081=""), "", AVERAGEIF($L$11:$L$2510, $L2081, $M$11:$M$2510))</f>
        <v/>
      </c>
      <c r="T2081" s="21" t="str">
        <f t="array" ref="T2081">IF(OR($L2081="", $M2081=""), "", MAX(IF($L$11:$L$2510=$L2081, $M$11:$M$2510)))</f>
        <v/>
      </c>
      <c r="U2081" s="97"/>
      <c r="W2081" s="26" t="str">
        <f t="shared" si="355"/>
        <v/>
      </c>
      <c r="X2081" s="26" t="str">
        <f t="shared" si="356"/>
        <v/>
      </c>
      <c r="Z2081" s="48" t="str">
        <f>IFERROR(INDEX('Standard Runs'!$E$11:$E$65, MATCH($L2081, 'Standard Runs'!$D$11:$D$65, 0)), "")</f>
        <v/>
      </c>
      <c r="AB2081" s="26" t="str">
        <f t="shared" si="357"/>
        <v/>
      </c>
      <c r="AC2081" s="26" t="str">
        <f t="shared" si="358"/>
        <v/>
      </c>
      <c r="AE2081" s="26" t="str">
        <f t="shared" si="359"/>
        <v/>
      </c>
      <c r="AG2081" s="26" t="str">
        <f>IF($D2081="", "", COUNTIF($D$11:$D$2510, "&gt;"&amp;$D2081)+1+COUNTIF($D$11:$D2081, $D2081)-1)</f>
        <v/>
      </c>
      <c r="AH2081" s="92" t="str">
        <f t="shared" si="360"/>
        <v/>
      </c>
      <c r="AJ2081" s="26" t="str">
        <f t="shared" si="361"/>
        <v/>
      </c>
      <c r="AK2081" s="26" t="str">
        <f t="shared" si="362"/>
        <v/>
      </c>
    </row>
    <row r="2082" spans="1:37" x14ac:dyDescent="0.25">
      <c r="A2082" s="97"/>
      <c r="B2082" s="26" t="str">
        <f t="shared" si="352"/>
        <v/>
      </c>
      <c r="C2082" s="97"/>
      <c r="D2082" s="123"/>
      <c r="E2082" s="124"/>
      <c r="F2082" s="125"/>
      <c r="G2082" s="97"/>
      <c r="H2082" s="24" t="str">
        <f>IF($E2082="", "", IFERROR(ROUND($E2082*INDEX('Intro &amp; Setup'!$BY$8:$BY$9, MATCH($E$8, 'Intro &amp; Setup'!$BX$8:$BX$9, 0)), 2), ""))</f>
        <v/>
      </c>
      <c r="I2082" s="18" t="str">
        <f>IF(OR($E2082="", $F2082=""), "", IF($E$8='Intro &amp; Setup'!$BX$9, $F2082/$E2082, IF($H$8='Intro &amp; Setup'!$BX$9, $F2082/$H2082, "")))</f>
        <v/>
      </c>
      <c r="J2082" s="21" t="str">
        <f>IF(OR($E2082="", $F2082=""), "", IF($E$8='Intro &amp; Setup'!$BX$8, $F2082/$E2082, IF($H$8='Intro &amp; Setup'!$BX$8, $F2082/$H2082, "")))</f>
        <v/>
      </c>
      <c r="K2082" s="97"/>
      <c r="L2082" s="42" t="str">
        <f t="array" ref="L2082">IF($W2082="", "", IFERROR(INDEX('Standard Runs'!$D$11:$D$65, MATCH(1, ('Standard Runs'!$F$11:$F$65&lt;=E2082)*('Standard Runs'!$G$11:$G$65&gt;=E2082), 0)), ""))</f>
        <v/>
      </c>
      <c r="M2082" s="45" t="str">
        <f t="shared" si="353"/>
        <v/>
      </c>
      <c r="N2082" s="97"/>
      <c r="O2082" s="52" t="str">
        <f t="shared" si="354"/>
        <v/>
      </c>
      <c r="P2082" s="53" t="str">
        <f>IF(OR($L2082="", $M2082=""), "", COUNTIFS($L$11:$L$2510, $L2082, $M$11:$M$2510, "&lt;"&amp;$M2082)+1+COUNTIFS($L$11:$L2082, $L2082, $M$11:$M2082, $M2082)-1)</f>
        <v/>
      </c>
      <c r="Q2082" s="97"/>
      <c r="R2082" s="57" t="str">
        <f t="array" ref="R2082">IF(OR($L2082="", $M2082=""), "", MIN(IF($L$11:$L$2510=$L2082, $M$11:$M$2510)))</f>
        <v/>
      </c>
      <c r="S2082" s="18" t="str">
        <f t="array" ref="S2082">IF(OR($L2082="", $M2082=""), "", AVERAGEIF($L$11:$L$2510, $L2082, $M$11:$M$2510))</f>
        <v/>
      </c>
      <c r="T2082" s="21" t="str">
        <f t="array" ref="T2082">IF(OR($L2082="", $M2082=""), "", MAX(IF($L$11:$L$2510=$L2082, $M$11:$M$2510)))</f>
        <v/>
      </c>
      <c r="U2082" s="97"/>
      <c r="W2082" s="26" t="str">
        <f t="shared" si="355"/>
        <v/>
      </c>
      <c r="X2082" s="26" t="str">
        <f t="shared" si="356"/>
        <v/>
      </c>
      <c r="Z2082" s="48" t="str">
        <f>IFERROR(INDEX('Standard Runs'!$E$11:$E$65, MATCH($L2082, 'Standard Runs'!$D$11:$D$65, 0)), "")</f>
        <v/>
      </c>
      <c r="AB2082" s="26" t="str">
        <f t="shared" si="357"/>
        <v/>
      </c>
      <c r="AC2082" s="26" t="str">
        <f t="shared" si="358"/>
        <v/>
      </c>
      <c r="AE2082" s="26" t="str">
        <f t="shared" si="359"/>
        <v/>
      </c>
      <c r="AG2082" s="26" t="str">
        <f>IF($D2082="", "", COUNTIF($D$11:$D$2510, "&gt;"&amp;$D2082)+1+COUNTIF($D$11:$D2082, $D2082)-1)</f>
        <v/>
      </c>
      <c r="AH2082" s="92" t="str">
        <f t="shared" si="360"/>
        <v/>
      </c>
      <c r="AJ2082" s="26" t="str">
        <f t="shared" si="361"/>
        <v/>
      </c>
      <c r="AK2082" s="26" t="str">
        <f t="shared" si="362"/>
        <v/>
      </c>
    </row>
    <row r="2083" spans="1:37" x14ac:dyDescent="0.25">
      <c r="A2083" s="97"/>
      <c r="B2083" s="26" t="str">
        <f t="shared" si="352"/>
        <v/>
      </c>
      <c r="C2083" s="97"/>
      <c r="D2083" s="123"/>
      <c r="E2083" s="124"/>
      <c r="F2083" s="125"/>
      <c r="G2083" s="97"/>
      <c r="H2083" s="24" t="str">
        <f>IF($E2083="", "", IFERROR(ROUND($E2083*INDEX('Intro &amp; Setup'!$BY$8:$BY$9, MATCH($E$8, 'Intro &amp; Setup'!$BX$8:$BX$9, 0)), 2), ""))</f>
        <v/>
      </c>
      <c r="I2083" s="18" t="str">
        <f>IF(OR($E2083="", $F2083=""), "", IF($E$8='Intro &amp; Setup'!$BX$9, $F2083/$E2083, IF($H$8='Intro &amp; Setup'!$BX$9, $F2083/$H2083, "")))</f>
        <v/>
      </c>
      <c r="J2083" s="21" t="str">
        <f>IF(OR($E2083="", $F2083=""), "", IF($E$8='Intro &amp; Setup'!$BX$8, $F2083/$E2083, IF($H$8='Intro &amp; Setup'!$BX$8, $F2083/$H2083, "")))</f>
        <v/>
      </c>
      <c r="K2083" s="97"/>
      <c r="L2083" s="42" t="str">
        <f t="array" ref="L2083">IF($W2083="", "", IFERROR(INDEX('Standard Runs'!$D$11:$D$65, MATCH(1, ('Standard Runs'!$F$11:$F$65&lt;=E2083)*('Standard Runs'!$G$11:$G$65&gt;=E2083), 0)), ""))</f>
        <v/>
      </c>
      <c r="M2083" s="45" t="str">
        <f t="shared" si="353"/>
        <v/>
      </c>
      <c r="N2083" s="97"/>
      <c r="O2083" s="52" t="str">
        <f t="shared" si="354"/>
        <v/>
      </c>
      <c r="P2083" s="53" t="str">
        <f>IF(OR($L2083="", $M2083=""), "", COUNTIFS($L$11:$L$2510, $L2083, $M$11:$M$2510, "&lt;"&amp;$M2083)+1+COUNTIFS($L$11:$L2083, $L2083, $M$11:$M2083, $M2083)-1)</f>
        <v/>
      </c>
      <c r="Q2083" s="97"/>
      <c r="R2083" s="57" t="str">
        <f t="array" ref="R2083">IF(OR($L2083="", $M2083=""), "", MIN(IF($L$11:$L$2510=$L2083, $M$11:$M$2510)))</f>
        <v/>
      </c>
      <c r="S2083" s="18" t="str">
        <f t="array" ref="S2083">IF(OR($L2083="", $M2083=""), "", AVERAGEIF($L$11:$L$2510, $L2083, $M$11:$M$2510))</f>
        <v/>
      </c>
      <c r="T2083" s="21" t="str">
        <f t="array" ref="T2083">IF(OR($L2083="", $M2083=""), "", MAX(IF($L$11:$L$2510=$L2083, $M$11:$M$2510)))</f>
        <v/>
      </c>
      <c r="U2083" s="97"/>
      <c r="W2083" s="26" t="str">
        <f t="shared" si="355"/>
        <v/>
      </c>
      <c r="X2083" s="26" t="str">
        <f t="shared" si="356"/>
        <v/>
      </c>
      <c r="Z2083" s="48" t="str">
        <f>IFERROR(INDEX('Standard Runs'!$E$11:$E$65, MATCH($L2083, 'Standard Runs'!$D$11:$D$65, 0)), "")</f>
        <v/>
      </c>
      <c r="AB2083" s="26" t="str">
        <f t="shared" si="357"/>
        <v/>
      </c>
      <c r="AC2083" s="26" t="str">
        <f t="shared" si="358"/>
        <v/>
      </c>
      <c r="AE2083" s="26" t="str">
        <f t="shared" si="359"/>
        <v/>
      </c>
      <c r="AG2083" s="26" t="str">
        <f>IF($D2083="", "", COUNTIF($D$11:$D$2510, "&gt;"&amp;$D2083)+1+COUNTIF($D$11:$D2083, $D2083)-1)</f>
        <v/>
      </c>
      <c r="AH2083" s="92" t="str">
        <f t="shared" si="360"/>
        <v/>
      </c>
      <c r="AJ2083" s="26" t="str">
        <f t="shared" si="361"/>
        <v/>
      </c>
      <c r="AK2083" s="26" t="str">
        <f t="shared" si="362"/>
        <v/>
      </c>
    </row>
    <row r="2084" spans="1:37" x14ac:dyDescent="0.25">
      <c r="A2084" s="97"/>
      <c r="B2084" s="26" t="str">
        <f t="shared" si="352"/>
        <v/>
      </c>
      <c r="C2084" s="97"/>
      <c r="D2084" s="123"/>
      <c r="E2084" s="124"/>
      <c r="F2084" s="125"/>
      <c r="G2084" s="97"/>
      <c r="H2084" s="24" t="str">
        <f>IF($E2084="", "", IFERROR(ROUND($E2084*INDEX('Intro &amp; Setup'!$BY$8:$BY$9, MATCH($E$8, 'Intro &amp; Setup'!$BX$8:$BX$9, 0)), 2), ""))</f>
        <v/>
      </c>
      <c r="I2084" s="18" t="str">
        <f>IF(OR($E2084="", $F2084=""), "", IF($E$8='Intro &amp; Setup'!$BX$9, $F2084/$E2084, IF($H$8='Intro &amp; Setup'!$BX$9, $F2084/$H2084, "")))</f>
        <v/>
      </c>
      <c r="J2084" s="21" t="str">
        <f>IF(OR($E2084="", $F2084=""), "", IF($E$8='Intro &amp; Setup'!$BX$8, $F2084/$E2084, IF($H$8='Intro &amp; Setup'!$BX$8, $F2084/$H2084, "")))</f>
        <v/>
      </c>
      <c r="K2084" s="97"/>
      <c r="L2084" s="42" t="str">
        <f t="array" ref="L2084">IF($W2084="", "", IFERROR(INDEX('Standard Runs'!$D$11:$D$65, MATCH(1, ('Standard Runs'!$F$11:$F$65&lt;=E2084)*('Standard Runs'!$G$11:$G$65&gt;=E2084), 0)), ""))</f>
        <v/>
      </c>
      <c r="M2084" s="45" t="str">
        <f t="shared" si="353"/>
        <v/>
      </c>
      <c r="N2084" s="97"/>
      <c r="O2084" s="52" t="str">
        <f t="shared" si="354"/>
        <v/>
      </c>
      <c r="P2084" s="53" t="str">
        <f>IF(OR($L2084="", $M2084=""), "", COUNTIFS($L$11:$L$2510, $L2084, $M$11:$M$2510, "&lt;"&amp;$M2084)+1+COUNTIFS($L$11:$L2084, $L2084, $M$11:$M2084, $M2084)-1)</f>
        <v/>
      </c>
      <c r="Q2084" s="97"/>
      <c r="R2084" s="57" t="str">
        <f t="array" ref="R2084">IF(OR($L2084="", $M2084=""), "", MIN(IF($L$11:$L$2510=$L2084, $M$11:$M$2510)))</f>
        <v/>
      </c>
      <c r="S2084" s="18" t="str">
        <f t="array" ref="S2084">IF(OR($L2084="", $M2084=""), "", AVERAGEIF($L$11:$L$2510, $L2084, $M$11:$M$2510))</f>
        <v/>
      </c>
      <c r="T2084" s="21" t="str">
        <f t="array" ref="T2084">IF(OR($L2084="", $M2084=""), "", MAX(IF($L$11:$L$2510=$L2084, $M$11:$M$2510)))</f>
        <v/>
      </c>
      <c r="U2084" s="97"/>
      <c r="W2084" s="26" t="str">
        <f t="shared" si="355"/>
        <v/>
      </c>
      <c r="X2084" s="26" t="str">
        <f t="shared" si="356"/>
        <v/>
      </c>
      <c r="Z2084" s="48" t="str">
        <f>IFERROR(INDEX('Standard Runs'!$E$11:$E$65, MATCH($L2084, 'Standard Runs'!$D$11:$D$65, 0)), "")</f>
        <v/>
      </c>
      <c r="AB2084" s="26" t="str">
        <f t="shared" si="357"/>
        <v/>
      </c>
      <c r="AC2084" s="26" t="str">
        <f t="shared" si="358"/>
        <v/>
      </c>
      <c r="AE2084" s="26" t="str">
        <f t="shared" si="359"/>
        <v/>
      </c>
      <c r="AG2084" s="26" t="str">
        <f>IF($D2084="", "", COUNTIF($D$11:$D$2510, "&gt;"&amp;$D2084)+1+COUNTIF($D$11:$D2084, $D2084)-1)</f>
        <v/>
      </c>
      <c r="AH2084" s="92" t="str">
        <f t="shared" si="360"/>
        <v/>
      </c>
      <c r="AJ2084" s="26" t="str">
        <f t="shared" si="361"/>
        <v/>
      </c>
      <c r="AK2084" s="26" t="str">
        <f t="shared" si="362"/>
        <v/>
      </c>
    </row>
    <row r="2085" spans="1:37" x14ac:dyDescent="0.25">
      <c r="A2085" s="97"/>
      <c r="B2085" s="26" t="str">
        <f t="shared" si="352"/>
        <v/>
      </c>
      <c r="C2085" s="97"/>
      <c r="D2085" s="123"/>
      <c r="E2085" s="124"/>
      <c r="F2085" s="125"/>
      <c r="G2085" s="97"/>
      <c r="H2085" s="24" t="str">
        <f>IF($E2085="", "", IFERROR(ROUND($E2085*INDEX('Intro &amp; Setup'!$BY$8:$BY$9, MATCH($E$8, 'Intro &amp; Setup'!$BX$8:$BX$9, 0)), 2), ""))</f>
        <v/>
      </c>
      <c r="I2085" s="18" t="str">
        <f>IF(OR($E2085="", $F2085=""), "", IF($E$8='Intro &amp; Setup'!$BX$9, $F2085/$E2085, IF($H$8='Intro &amp; Setup'!$BX$9, $F2085/$H2085, "")))</f>
        <v/>
      </c>
      <c r="J2085" s="21" t="str">
        <f>IF(OR($E2085="", $F2085=""), "", IF($E$8='Intro &amp; Setup'!$BX$8, $F2085/$E2085, IF($H$8='Intro &amp; Setup'!$BX$8, $F2085/$H2085, "")))</f>
        <v/>
      </c>
      <c r="K2085" s="97"/>
      <c r="L2085" s="42" t="str">
        <f t="array" ref="L2085">IF($W2085="", "", IFERROR(INDEX('Standard Runs'!$D$11:$D$65, MATCH(1, ('Standard Runs'!$F$11:$F$65&lt;=E2085)*('Standard Runs'!$G$11:$G$65&gt;=E2085), 0)), ""))</f>
        <v/>
      </c>
      <c r="M2085" s="45" t="str">
        <f t="shared" si="353"/>
        <v/>
      </c>
      <c r="N2085" s="97"/>
      <c r="O2085" s="52" t="str">
        <f t="shared" si="354"/>
        <v/>
      </c>
      <c r="P2085" s="53" t="str">
        <f>IF(OR($L2085="", $M2085=""), "", COUNTIFS($L$11:$L$2510, $L2085, $M$11:$M$2510, "&lt;"&amp;$M2085)+1+COUNTIFS($L$11:$L2085, $L2085, $M$11:$M2085, $M2085)-1)</f>
        <v/>
      </c>
      <c r="Q2085" s="97"/>
      <c r="R2085" s="57" t="str">
        <f t="array" ref="R2085">IF(OR($L2085="", $M2085=""), "", MIN(IF($L$11:$L$2510=$L2085, $M$11:$M$2510)))</f>
        <v/>
      </c>
      <c r="S2085" s="18" t="str">
        <f t="array" ref="S2085">IF(OR($L2085="", $M2085=""), "", AVERAGEIF($L$11:$L$2510, $L2085, $M$11:$M$2510))</f>
        <v/>
      </c>
      <c r="T2085" s="21" t="str">
        <f t="array" ref="T2085">IF(OR($L2085="", $M2085=""), "", MAX(IF($L$11:$L$2510=$L2085, $M$11:$M$2510)))</f>
        <v/>
      </c>
      <c r="U2085" s="97"/>
      <c r="W2085" s="26" t="str">
        <f t="shared" si="355"/>
        <v/>
      </c>
      <c r="X2085" s="26" t="str">
        <f t="shared" si="356"/>
        <v/>
      </c>
      <c r="Z2085" s="48" t="str">
        <f>IFERROR(INDEX('Standard Runs'!$E$11:$E$65, MATCH($L2085, 'Standard Runs'!$D$11:$D$65, 0)), "")</f>
        <v/>
      </c>
      <c r="AB2085" s="26" t="str">
        <f t="shared" si="357"/>
        <v/>
      </c>
      <c r="AC2085" s="26" t="str">
        <f t="shared" si="358"/>
        <v/>
      </c>
      <c r="AE2085" s="26" t="str">
        <f t="shared" si="359"/>
        <v/>
      </c>
      <c r="AG2085" s="26" t="str">
        <f>IF($D2085="", "", COUNTIF($D$11:$D$2510, "&gt;"&amp;$D2085)+1+COUNTIF($D$11:$D2085, $D2085)-1)</f>
        <v/>
      </c>
      <c r="AH2085" s="92" t="str">
        <f t="shared" si="360"/>
        <v/>
      </c>
      <c r="AJ2085" s="26" t="str">
        <f t="shared" si="361"/>
        <v/>
      </c>
      <c r="AK2085" s="26" t="str">
        <f t="shared" si="362"/>
        <v/>
      </c>
    </row>
    <row r="2086" spans="1:37" x14ac:dyDescent="0.25">
      <c r="A2086" s="97"/>
      <c r="B2086" s="26" t="str">
        <f t="shared" si="352"/>
        <v/>
      </c>
      <c r="C2086" s="97"/>
      <c r="D2086" s="123"/>
      <c r="E2086" s="124"/>
      <c r="F2086" s="125"/>
      <c r="G2086" s="97"/>
      <c r="H2086" s="24" t="str">
        <f>IF($E2086="", "", IFERROR(ROUND($E2086*INDEX('Intro &amp; Setup'!$BY$8:$BY$9, MATCH($E$8, 'Intro &amp; Setup'!$BX$8:$BX$9, 0)), 2), ""))</f>
        <v/>
      </c>
      <c r="I2086" s="18" t="str">
        <f>IF(OR($E2086="", $F2086=""), "", IF($E$8='Intro &amp; Setup'!$BX$9, $F2086/$E2086, IF($H$8='Intro &amp; Setup'!$BX$9, $F2086/$H2086, "")))</f>
        <v/>
      </c>
      <c r="J2086" s="21" t="str">
        <f>IF(OR($E2086="", $F2086=""), "", IF($E$8='Intro &amp; Setup'!$BX$8, $F2086/$E2086, IF($H$8='Intro &amp; Setup'!$BX$8, $F2086/$H2086, "")))</f>
        <v/>
      </c>
      <c r="K2086" s="97"/>
      <c r="L2086" s="42" t="str">
        <f t="array" ref="L2086">IF($W2086="", "", IFERROR(INDEX('Standard Runs'!$D$11:$D$65, MATCH(1, ('Standard Runs'!$F$11:$F$65&lt;=E2086)*('Standard Runs'!$G$11:$G$65&gt;=E2086), 0)), ""))</f>
        <v/>
      </c>
      <c r="M2086" s="45" t="str">
        <f t="shared" si="353"/>
        <v/>
      </c>
      <c r="N2086" s="97"/>
      <c r="O2086" s="52" t="str">
        <f t="shared" si="354"/>
        <v/>
      </c>
      <c r="P2086" s="53" t="str">
        <f>IF(OR($L2086="", $M2086=""), "", COUNTIFS($L$11:$L$2510, $L2086, $M$11:$M$2510, "&lt;"&amp;$M2086)+1+COUNTIFS($L$11:$L2086, $L2086, $M$11:$M2086, $M2086)-1)</f>
        <v/>
      </c>
      <c r="Q2086" s="97"/>
      <c r="R2086" s="57" t="str">
        <f t="array" ref="R2086">IF(OR($L2086="", $M2086=""), "", MIN(IF($L$11:$L$2510=$L2086, $M$11:$M$2510)))</f>
        <v/>
      </c>
      <c r="S2086" s="18" t="str">
        <f t="array" ref="S2086">IF(OR($L2086="", $M2086=""), "", AVERAGEIF($L$11:$L$2510, $L2086, $M$11:$M$2510))</f>
        <v/>
      </c>
      <c r="T2086" s="21" t="str">
        <f t="array" ref="T2086">IF(OR($L2086="", $M2086=""), "", MAX(IF($L$11:$L$2510=$L2086, $M$11:$M$2510)))</f>
        <v/>
      </c>
      <c r="U2086" s="97"/>
      <c r="W2086" s="26" t="str">
        <f t="shared" si="355"/>
        <v/>
      </c>
      <c r="X2086" s="26" t="str">
        <f t="shared" si="356"/>
        <v/>
      </c>
      <c r="Z2086" s="48" t="str">
        <f>IFERROR(INDEX('Standard Runs'!$E$11:$E$65, MATCH($L2086, 'Standard Runs'!$D$11:$D$65, 0)), "")</f>
        <v/>
      </c>
      <c r="AB2086" s="26" t="str">
        <f t="shared" si="357"/>
        <v/>
      </c>
      <c r="AC2086" s="26" t="str">
        <f t="shared" si="358"/>
        <v/>
      </c>
      <c r="AE2086" s="26" t="str">
        <f t="shared" si="359"/>
        <v/>
      </c>
      <c r="AG2086" s="26" t="str">
        <f>IF($D2086="", "", COUNTIF($D$11:$D$2510, "&gt;"&amp;$D2086)+1+COUNTIF($D$11:$D2086, $D2086)-1)</f>
        <v/>
      </c>
      <c r="AH2086" s="92" t="str">
        <f t="shared" si="360"/>
        <v/>
      </c>
      <c r="AJ2086" s="26" t="str">
        <f t="shared" si="361"/>
        <v/>
      </c>
      <c r="AK2086" s="26" t="str">
        <f t="shared" si="362"/>
        <v/>
      </c>
    </row>
    <row r="2087" spans="1:37" x14ac:dyDescent="0.25">
      <c r="A2087" s="97"/>
      <c r="B2087" s="26" t="str">
        <f t="shared" si="352"/>
        <v/>
      </c>
      <c r="C2087" s="97"/>
      <c r="D2087" s="123"/>
      <c r="E2087" s="124"/>
      <c r="F2087" s="125"/>
      <c r="G2087" s="97"/>
      <c r="H2087" s="24" t="str">
        <f>IF($E2087="", "", IFERROR(ROUND($E2087*INDEX('Intro &amp; Setup'!$BY$8:$BY$9, MATCH($E$8, 'Intro &amp; Setup'!$BX$8:$BX$9, 0)), 2), ""))</f>
        <v/>
      </c>
      <c r="I2087" s="18" t="str">
        <f>IF(OR($E2087="", $F2087=""), "", IF($E$8='Intro &amp; Setup'!$BX$9, $F2087/$E2087, IF($H$8='Intro &amp; Setup'!$BX$9, $F2087/$H2087, "")))</f>
        <v/>
      </c>
      <c r="J2087" s="21" t="str">
        <f>IF(OR($E2087="", $F2087=""), "", IF($E$8='Intro &amp; Setup'!$BX$8, $F2087/$E2087, IF($H$8='Intro &amp; Setup'!$BX$8, $F2087/$H2087, "")))</f>
        <v/>
      </c>
      <c r="K2087" s="97"/>
      <c r="L2087" s="42" t="str">
        <f t="array" ref="L2087">IF($W2087="", "", IFERROR(INDEX('Standard Runs'!$D$11:$D$65, MATCH(1, ('Standard Runs'!$F$11:$F$65&lt;=E2087)*('Standard Runs'!$G$11:$G$65&gt;=E2087), 0)), ""))</f>
        <v/>
      </c>
      <c r="M2087" s="45" t="str">
        <f t="shared" si="353"/>
        <v/>
      </c>
      <c r="N2087" s="97"/>
      <c r="O2087" s="52" t="str">
        <f t="shared" si="354"/>
        <v/>
      </c>
      <c r="P2087" s="53" t="str">
        <f>IF(OR($L2087="", $M2087=""), "", COUNTIFS($L$11:$L$2510, $L2087, $M$11:$M$2510, "&lt;"&amp;$M2087)+1+COUNTIFS($L$11:$L2087, $L2087, $M$11:$M2087, $M2087)-1)</f>
        <v/>
      </c>
      <c r="Q2087" s="97"/>
      <c r="R2087" s="57" t="str">
        <f t="array" ref="R2087">IF(OR($L2087="", $M2087=""), "", MIN(IF($L$11:$L$2510=$L2087, $M$11:$M$2510)))</f>
        <v/>
      </c>
      <c r="S2087" s="18" t="str">
        <f t="array" ref="S2087">IF(OR($L2087="", $M2087=""), "", AVERAGEIF($L$11:$L$2510, $L2087, $M$11:$M$2510))</f>
        <v/>
      </c>
      <c r="T2087" s="21" t="str">
        <f t="array" ref="T2087">IF(OR($L2087="", $M2087=""), "", MAX(IF($L$11:$L$2510=$L2087, $M$11:$M$2510)))</f>
        <v/>
      </c>
      <c r="U2087" s="97"/>
      <c r="W2087" s="26" t="str">
        <f t="shared" si="355"/>
        <v/>
      </c>
      <c r="X2087" s="26" t="str">
        <f t="shared" si="356"/>
        <v/>
      </c>
      <c r="Z2087" s="48" t="str">
        <f>IFERROR(INDEX('Standard Runs'!$E$11:$E$65, MATCH($L2087, 'Standard Runs'!$D$11:$D$65, 0)), "")</f>
        <v/>
      </c>
      <c r="AB2087" s="26" t="str">
        <f t="shared" si="357"/>
        <v/>
      </c>
      <c r="AC2087" s="26" t="str">
        <f t="shared" si="358"/>
        <v/>
      </c>
      <c r="AE2087" s="26" t="str">
        <f t="shared" si="359"/>
        <v/>
      </c>
      <c r="AG2087" s="26" t="str">
        <f>IF($D2087="", "", COUNTIF($D$11:$D$2510, "&gt;"&amp;$D2087)+1+COUNTIF($D$11:$D2087, $D2087)-1)</f>
        <v/>
      </c>
      <c r="AH2087" s="92" t="str">
        <f t="shared" si="360"/>
        <v/>
      </c>
      <c r="AJ2087" s="26" t="str">
        <f t="shared" si="361"/>
        <v/>
      </c>
      <c r="AK2087" s="26" t="str">
        <f t="shared" si="362"/>
        <v/>
      </c>
    </row>
    <row r="2088" spans="1:37" x14ac:dyDescent="0.25">
      <c r="A2088" s="97"/>
      <c r="B2088" s="26" t="str">
        <f t="shared" si="352"/>
        <v/>
      </c>
      <c r="C2088" s="97"/>
      <c r="D2088" s="123"/>
      <c r="E2088" s="124"/>
      <c r="F2088" s="125"/>
      <c r="G2088" s="97"/>
      <c r="H2088" s="24" t="str">
        <f>IF($E2088="", "", IFERROR(ROUND($E2088*INDEX('Intro &amp; Setup'!$BY$8:$BY$9, MATCH($E$8, 'Intro &amp; Setup'!$BX$8:$BX$9, 0)), 2), ""))</f>
        <v/>
      </c>
      <c r="I2088" s="18" t="str">
        <f>IF(OR($E2088="", $F2088=""), "", IF($E$8='Intro &amp; Setup'!$BX$9, $F2088/$E2088, IF($H$8='Intro &amp; Setup'!$BX$9, $F2088/$H2088, "")))</f>
        <v/>
      </c>
      <c r="J2088" s="21" t="str">
        <f>IF(OR($E2088="", $F2088=""), "", IF($E$8='Intro &amp; Setup'!$BX$8, $F2088/$E2088, IF($H$8='Intro &amp; Setup'!$BX$8, $F2088/$H2088, "")))</f>
        <v/>
      </c>
      <c r="K2088" s="97"/>
      <c r="L2088" s="42" t="str">
        <f t="array" ref="L2088">IF($W2088="", "", IFERROR(INDEX('Standard Runs'!$D$11:$D$65, MATCH(1, ('Standard Runs'!$F$11:$F$65&lt;=E2088)*('Standard Runs'!$G$11:$G$65&gt;=E2088), 0)), ""))</f>
        <v/>
      </c>
      <c r="M2088" s="45" t="str">
        <f t="shared" si="353"/>
        <v/>
      </c>
      <c r="N2088" s="97"/>
      <c r="O2088" s="52" t="str">
        <f t="shared" si="354"/>
        <v/>
      </c>
      <c r="P2088" s="53" t="str">
        <f>IF(OR($L2088="", $M2088=""), "", COUNTIFS($L$11:$L$2510, $L2088, $M$11:$M$2510, "&lt;"&amp;$M2088)+1+COUNTIFS($L$11:$L2088, $L2088, $M$11:$M2088, $M2088)-1)</f>
        <v/>
      </c>
      <c r="Q2088" s="97"/>
      <c r="R2088" s="57" t="str">
        <f t="array" ref="R2088">IF(OR($L2088="", $M2088=""), "", MIN(IF($L$11:$L$2510=$L2088, $M$11:$M$2510)))</f>
        <v/>
      </c>
      <c r="S2088" s="18" t="str">
        <f t="array" ref="S2088">IF(OR($L2088="", $M2088=""), "", AVERAGEIF($L$11:$L$2510, $L2088, $M$11:$M$2510))</f>
        <v/>
      </c>
      <c r="T2088" s="21" t="str">
        <f t="array" ref="T2088">IF(OR($L2088="", $M2088=""), "", MAX(IF($L$11:$L$2510=$L2088, $M$11:$M$2510)))</f>
        <v/>
      </c>
      <c r="U2088" s="97"/>
      <c r="W2088" s="26" t="str">
        <f t="shared" si="355"/>
        <v/>
      </c>
      <c r="X2088" s="26" t="str">
        <f t="shared" si="356"/>
        <v/>
      </c>
      <c r="Z2088" s="48" t="str">
        <f>IFERROR(INDEX('Standard Runs'!$E$11:$E$65, MATCH($L2088, 'Standard Runs'!$D$11:$D$65, 0)), "")</f>
        <v/>
      </c>
      <c r="AB2088" s="26" t="str">
        <f t="shared" si="357"/>
        <v/>
      </c>
      <c r="AC2088" s="26" t="str">
        <f t="shared" si="358"/>
        <v/>
      </c>
      <c r="AE2088" s="26" t="str">
        <f t="shared" si="359"/>
        <v/>
      </c>
      <c r="AG2088" s="26" t="str">
        <f>IF($D2088="", "", COUNTIF($D$11:$D$2510, "&gt;"&amp;$D2088)+1+COUNTIF($D$11:$D2088, $D2088)-1)</f>
        <v/>
      </c>
      <c r="AH2088" s="92" t="str">
        <f t="shared" si="360"/>
        <v/>
      </c>
      <c r="AJ2088" s="26" t="str">
        <f t="shared" si="361"/>
        <v/>
      </c>
      <c r="AK2088" s="26" t="str">
        <f t="shared" si="362"/>
        <v/>
      </c>
    </row>
    <row r="2089" spans="1:37" x14ac:dyDescent="0.25">
      <c r="A2089" s="97"/>
      <c r="B2089" s="26" t="str">
        <f t="shared" si="352"/>
        <v/>
      </c>
      <c r="C2089" s="97"/>
      <c r="D2089" s="123"/>
      <c r="E2089" s="124"/>
      <c r="F2089" s="125"/>
      <c r="G2089" s="97"/>
      <c r="H2089" s="24" t="str">
        <f>IF($E2089="", "", IFERROR(ROUND($E2089*INDEX('Intro &amp; Setup'!$BY$8:$BY$9, MATCH($E$8, 'Intro &amp; Setup'!$BX$8:$BX$9, 0)), 2), ""))</f>
        <v/>
      </c>
      <c r="I2089" s="18" t="str">
        <f>IF(OR($E2089="", $F2089=""), "", IF($E$8='Intro &amp; Setup'!$BX$9, $F2089/$E2089, IF($H$8='Intro &amp; Setup'!$BX$9, $F2089/$H2089, "")))</f>
        <v/>
      </c>
      <c r="J2089" s="21" t="str">
        <f>IF(OR($E2089="", $F2089=""), "", IF($E$8='Intro &amp; Setup'!$BX$8, $F2089/$E2089, IF($H$8='Intro &amp; Setup'!$BX$8, $F2089/$H2089, "")))</f>
        <v/>
      </c>
      <c r="K2089" s="97"/>
      <c r="L2089" s="42" t="str">
        <f t="array" ref="L2089">IF($W2089="", "", IFERROR(INDEX('Standard Runs'!$D$11:$D$65, MATCH(1, ('Standard Runs'!$F$11:$F$65&lt;=E2089)*('Standard Runs'!$G$11:$G$65&gt;=E2089), 0)), ""))</f>
        <v/>
      </c>
      <c r="M2089" s="45" t="str">
        <f t="shared" si="353"/>
        <v/>
      </c>
      <c r="N2089" s="97"/>
      <c r="O2089" s="52" t="str">
        <f t="shared" si="354"/>
        <v/>
      </c>
      <c r="P2089" s="53" t="str">
        <f>IF(OR($L2089="", $M2089=""), "", COUNTIFS($L$11:$L$2510, $L2089, $M$11:$M$2510, "&lt;"&amp;$M2089)+1+COUNTIFS($L$11:$L2089, $L2089, $M$11:$M2089, $M2089)-1)</f>
        <v/>
      </c>
      <c r="Q2089" s="97"/>
      <c r="R2089" s="57" t="str">
        <f t="array" ref="R2089">IF(OR($L2089="", $M2089=""), "", MIN(IF($L$11:$L$2510=$L2089, $M$11:$M$2510)))</f>
        <v/>
      </c>
      <c r="S2089" s="18" t="str">
        <f t="array" ref="S2089">IF(OR($L2089="", $M2089=""), "", AVERAGEIF($L$11:$L$2510, $L2089, $M$11:$M$2510))</f>
        <v/>
      </c>
      <c r="T2089" s="21" t="str">
        <f t="array" ref="T2089">IF(OR($L2089="", $M2089=""), "", MAX(IF($L$11:$L$2510=$L2089, $M$11:$M$2510)))</f>
        <v/>
      </c>
      <c r="U2089" s="97"/>
      <c r="W2089" s="26" t="str">
        <f t="shared" si="355"/>
        <v/>
      </c>
      <c r="X2089" s="26" t="str">
        <f t="shared" si="356"/>
        <v/>
      </c>
      <c r="Z2089" s="48" t="str">
        <f>IFERROR(INDEX('Standard Runs'!$E$11:$E$65, MATCH($L2089, 'Standard Runs'!$D$11:$D$65, 0)), "")</f>
        <v/>
      </c>
      <c r="AB2089" s="26" t="str">
        <f t="shared" si="357"/>
        <v/>
      </c>
      <c r="AC2089" s="26" t="str">
        <f t="shared" si="358"/>
        <v/>
      </c>
      <c r="AE2089" s="26" t="str">
        <f t="shared" si="359"/>
        <v/>
      </c>
      <c r="AG2089" s="26" t="str">
        <f>IF($D2089="", "", COUNTIF($D$11:$D$2510, "&gt;"&amp;$D2089)+1+COUNTIF($D$11:$D2089, $D2089)-1)</f>
        <v/>
      </c>
      <c r="AH2089" s="92" t="str">
        <f t="shared" si="360"/>
        <v/>
      </c>
      <c r="AJ2089" s="26" t="str">
        <f t="shared" si="361"/>
        <v/>
      </c>
      <c r="AK2089" s="26" t="str">
        <f t="shared" si="362"/>
        <v/>
      </c>
    </row>
    <row r="2090" spans="1:37" x14ac:dyDescent="0.25">
      <c r="A2090" s="97"/>
      <c r="B2090" s="26" t="str">
        <f t="shared" si="352"/>
        <v/>
      </c>
      <c r="C2090" s="97"/>
      <c r="D2090" s="123"/>
      <c r="E2090" s="124"/>
      <c r="F2090" s="125"/>
      <c r="G2090" s="97"/>
      <c r="H2090" s="24" t="str">
        <f>IF($E2090="", "", IFERROR(ROUND($E2090*INDEX('Intro &amp; Setup'!$BY$8:$BY$9, MATCH($E$8, 'Intro &amp; Setup'!$BX$8:$BX$9, 0)), 2), ""))</f>
        <v/>
      </c>
      <c r="I2090" s="18" t="str">
        <f>IF(OR($E2090="", $F2090=""), "", IF($E$8='Intro &amp; Setup'!$BX$9, $F2090/$E2090, IF($H$8='Intro &amp; Setup'!$BX$9, $F2090/$H2090, "")))</f>
        <v/>
      </c>
      <c r="J2090" s="21" t="str">
        <f>IF(OR($E2090="", $F2090=""), "", IF($E$8='Intro &amp; Setup'!$BX$8, $F2090/$E2090, IF($H$8='Intro &amp; Setup'!$BX$8, $F2090/$H2090, "")))</f>
        <v/>
      </c>
      <c r="K2090" s="97"/>
      <c r="L2090" s="42" t="str">
        <f t="array" ref="L2090">IF($W2090="", "", IFERROR(INDEX('Standard Runs'!$D$11:$D$65, MATCH(1, ('Standard Runs'!$F$11:$F$65&lt;=E2090)*('Standard Runs'!$G$11:$G$65&gt;=E2090), 0)), ""))</f>
        <v/>
      </c>
      <c r="M2090" s="45" t="str">
        <f t="shared" si="353"/>
        <v/>
      </c>
      <c r="N2090" s="97"/>
      <c r="O2090" s="52" t="str">
        <f t="shared" si="354"/>
        <v/>
      </c>
      <c r="P2090" s="53" t="str">
        <f>IF(OR($L2090="", $M2090=""), "", COUNTIFS($L$11:$L$2510, $L2090, $M$11:$M$2510, "&lt;"&amp;$M2090)+1+COUNTIFS($L$11:$L2090, $L2090, $M$11:$M2090, $M2090)-1)</f>
        <v/>
      </c>
      <c r="Q2090" s="97"/>
      <c r="R2090" s="57" t="str">
        <f t="array" ref="R2090">IF(OR($L2090="", $M2090=""), "", MIN(IF($L$11:$L$2510=$L2090, $M$11:$M$2510)))</f>
        <v/>
      </c>
      <c r="S2090" s="18" t="str">
        <f t="array" ref="S2090">IF(OR($L2090="", $M2090=""), "", AVERAGEIF($L$11:$L$2510, $L2090, $M$11:$M$2510))</f>
        <v/>
      </c>
      <c r="T2090" s="21" t="str">
        <f t="array" ref="T2090">IF(OR($L2090="", $M2090=""), "", MAX(IF($L$11:$L$2510=$L2090, $M$11:$M$2510)))</f>
        <v/>
      </c>
      <c r="U2090" s="97"/>
      <c r="W2090" s="26" t="str">
        <f t="shared" si="355"/>
        <v/>
      </c>
      <c r="X2090" s="26" t="str">
        <f t="shared" si="356"/>
        <v/>
      </c>
      <c r="Z2090" s="48" t="str">
        <f>IFERROR(INDEX('Standard Runs'!$E$11:$E$65, MATCH($L2090, 'Standard Runs'!$D$11:$D$65, 0)), "")</f>
        <v/>
      </c>
      <c r="AB2090" s="26" t="str">
        <f t="shared" si="357"/>
        <v/>
      </c>
      <c r="AC2090" s="26" t="str">
        <f t="shared" si="358"/>
        <v/>
      </c>
      <c r="AE2090" s="26" t="str">
        <f t="shared" si="359"/>
        <v/>
      </c>
      <c r="AG2090" s="26" t="str">
        <f>IF($D2090="", "", COUNTIF($D$11:$D$2510, "&gt;"&amp;$D2090)+1+COUNTIF($D$11:$D2090, $D2090)-1)</f>
        <v/>
      </c>
      <c r="AH2090" s="92" t="str">
        <f t="shared" si="360"/>
        <v/>
      </c>
      <c r="AJ2090" s="26" t="str">
        <f t="shared" si="361"/>
        <v/>
      </c>
      <c r="AK2090" s="26" t="str">
        <f t="shared" si="362"/>
        <v/>
      </c>
    </row>
    <row r="2091" spans="1:37" x14ac:dyDescent="0.25">
      <c r="A2091" s="97"/>
      <c r="B2091" s="26" t="str">
        <f t="shared" si="352"/>
        <v/>
      </c>
      <c r="C2091" s="97"/>
      <c r="D2091" s="123"/>
      <c r="E2091" s="124"/>
      <c r="F2091" s="125"/>
      <c r="G2091" s="97"/>
      <c r="H2091" s="24" t="str">
        <f>IF($E2091="", "", IFERROR(ROUND($E2091*INDEX('Intro &amp; Setup'!$BY$8:$BY$9, MATCH($E$8, 'Intro &amp; Setup'!$BX$8:$BX$9, 0)), 2), ""))</f>
        <v/>
      </c>
      <c r="I2091" s="18" t="str">
        <f>IF(OR($E2091="", $F2091=""), "", IF($E$8='Intro &amp; Setup'!$BX$9, $F2091/$E2091, IF($H$8='Intro &amp; Setup'!$BX$9, $F2091/$H2091, "")))</f>
        <v/>
      </c>
      <c r="J2091" s="21" t="str">
        <f>IF(OR($E2091="", $F2091=""), "", IF($E$8='Intro &amp; Setup'!$BX$8, $F2091/$E2091, IF($H$8='Intro &amp; Setup'!$BX$8, $F2091/$H2091, "")))</f>
        <v/>
      </c>
      <c r="K2091" s="97"/>
      <c r="L2091" s="42" t="str">
        <f t="array" ref="L2091">IF($W2091="", "", IFERROR(INDEX('Standard Runs'!$D$11:$D$65, MATCH(1, ('Standard Runs'!$F$11:$F$65&lt;=E2091)*('Standard Runs'!$G$11:$G$65&gt;=E2091), 0)), ""))</f>
        <v/>
      </c>
      <c r="M2091" s="45" t="str">
        <f t="shared" si="353"/>
        <v/>
      </c>
      <c r="N2091" s="97"/>
      <c r="O2091" s="52" t="str">
        <f t="shared" si="354"/>
        <v/>
      </c>
      <c r="P2091" s="53" t="str">
        <f>IF(OR($L2091="", $M2091=""), "", COUNTIFS($L$11:$L$2510, $L2091, $M$11:$M$2510, "&lt;"&amp;$M2091)+1+COUNTIFS($L$11:$L2091, $L2091, $M$11:$M2091, $M2091)-1)</f>
        <v/>
      </c>
      <c r="Q2091" s="97"/>
      <c r="R2091" s="57" t="str">
        <f t="array" ref="R2091">IF(OR($L2091="", $M2091=""), "", MIN(IF($L$11:$L$2510=$L2091, $M$11:$M$2510)))</f>
        <v/>
      </c>
      <c r="S2091" s="18" t="str">
        <f t="array" ref="S2091">IF(OR($L2091="", $M2091=""), "", AVERAGEIF($L$11:$L$2510, $L2091, $M$11:$M$2510))</f>
        <v/>
      </c>
      <c r="T2091" s="21" t="str">
        <f t="array" ref="T2091">IF(OR($L2091="", $M2091=""), "", MAX(IF($L$11:$L$2510=$L2091, $M$11:$M$2510)))</f>
        <v/>
      </c>
      <c r="U2091" s="97"/>
      <c r="W2091" s="26" t="str">
        <f t="shared" si="355"/>
        <v/>
      </c>
      <c r="X2091" s="26" t="str">
        <f t="shared" si="356"/>
        <v/>
      </c>
      <c r="Z2091" s="48" t="str">
        <f>IFERROR(INDEX('Standard Runs'!$E$11:$E$65, MATCH($L2091, 'Standard Runs'!$D$11:$D$65, 0)), "")</f>
        <v/>
      </c>
      <c r="AB2091" s="26" t="str">
        <f t="shared" si="357"/>
        <v/>
      </c>
      <c r="AC2091" s="26" t="str">
        <f t="shared" si="358"/>
        <v/>
      </c>
      <c r="AE2091" s="26" t="str">
        <f t="shared" si="359"/>
        <v/>
      </c>
      <c r="AG2091" s="26" t="str">
        <f>IF($D2091="", "", COUNTIF($D$11:$D$2510, "&gt;"&amp;$D2091)+1+COUNTIF($D$11:$D2091, $D2091)-1)</f>
        <v/>
      </c>
      <c r="AH2091" s="92" t="str">
        <f t="shared" si="360"/>
        <v/>
      </c>
      <c r="AJ2091" s="26" t="str">
        <f t="shared" si="361"/>
        <v/>
      </c>
      <c r="AK2091" s="26" t="str">
        <f t="shared" si="362"/>
        <v/>
      </c>
    </row>
    <row r="2092" spans="1:37" x14ac:dyDescent="0.25">
      <c r="A2092" s="97"/>
      <c r="B2092" s="26" t="str">
        <f t="shared" si="352"/>
        <v/>
      </c>
      <c r="C2092" s="97"/>
      <c r="D2092" s="123"/>
      <c r="E2092" s="124"/>
      <c r="F2092" s="125"/>
      <c r="G2092" s="97"/>
      <c r="H2092" s="24" t="str">
        <f>IF($E2092="", "", IFERROR(ROUND($E2092*INDEX('Intro &amp; Setup'!$BY$8:$BY$9, MATCH($E$8, 'Intro &amp; Setup'!$BX$8:$BX$9, 0)), 2), ""))</f>
        <v/>
      </c>
      <c r="I2092" s="18" t="str">
        <f>IF(OR($E2092="", $F2092=""), "", IF($E$8='Intro &amp; Setup'!$BX$9, $F2092/$E2092, IF($H$8='Intro &amp; Setup'!$BX$9, $F2092/$H2092, "")))</f>
        <v/>
      </c>
      <c r="J2092" s="21" t="str">
        <f>IF(OR($E2092="", $F2092=""), "", IF($E$8='Intro &amp; Setup'!$BX$8, $F2092/$E2092, IF($H$8='Intro &amp; Setup'!$BX$8, $F2092/$H2092, "")))</f>
        <v/>
      </c>
      <c r="K2092" s="97"/>
      <c r="L2092" s="42" t="str">
        <f t="array" ref="L2092">IF($W2092="", "", IFERROR(INDEX('Standard Runs'!$D$11:$D$65, MATCH(1, ('Standard Runs'!$F$11:$F$65&lt;=E2092)*('Standard Runs'!$G$11:$G$65&gt;=E2092), 0)), ""))</f>
        <v/>
      </c>
      <c r="M2092" s="45" t="str">
        <f t="shared" si="353"/>
        <v/>
      </c>
      <c r="N2092" s="97"/>
      <c r="O2092" s="52" t="str">
        <f t="shared" si="354"/>
        <v/>
      </c>
      <c r="P2092" s="53" t="str">
        <f>IF(OR($L2092="", $M2092=""), "", COUNTIFS($L$11:$L$2510, $L2092, $M$11:$M$2510, "&lt;"&amp;$M2092)+1+COUNTIFS($L$11:$L2092, $L2092, $M$11:$M2092, $M2092)-1)</f>
        <v/>
      </c>
      <c r="Q2092" s="97"/>
      <c r="R2092" s="57" t="str">
        <f t="array" ref="R2092">IF(OR($L2092="", $M2092=""), "", MIN(IF($L$11:$L$2510=$L2092, $M$11:$M$2510)))</f>
        <v/>
      </c>
      <c r="S2092" s="18" t="str">
        <f t="array" ref="S2092">IF(OR($L2092="", $M2092=""), "", AVERAGEIF($L$11:$L$2510, $L2092, $M$11:$M$2510))</f>
        <v/>
      </c>
      <c r="T2092" s="21" t="str">
        <f t="array" ref="T2092">IF(OR($L2092="", $M2092=""), "", MAX(IF($L$11:$L$2510=$L2092, $M$11:$M$2510)))</f>
        <v/>
      </c>
      <c r="U2092" s="97"/>
      <c r="W2092" s="26" t="str">
        <f t="shared" si="355"/>
        <v/>
      </c>
      <c r="X2092" s="26" t="str">
        <f t="shared" si="356"/>
        <v/>
      </c>
      <c r="Z2092" s="48" t="str">
        <f>IFERROR(INDEX('Standard Runs'!$E$11:$E$65, MATCH($L2092, 'Standard Runs'!$D$11:$D$65, 0)), "")</f>
        <v/>
      </c>
      <c r="AB2092" s="26" t="str">
        <f t="shared" si="357"/>
        <v/>
      </c>
      <c r="AC2092" s="26" t="str">
        <f t="shared" si="358"/>
        <v/>
      </c>
      <c r="AE2092" s="26" t="str">
        <f t="shared" si="359"/>
        <v/>
      </c>
      <c r="AG2092" s="26" t="str">
        <f>IF($D2092="", "", COUNTIF($D$11:$D$2510, "&gt;"&amp;$D2092)+1+COUNTIF($D$11:$D2092, $D2092)-1)</f>
        <v/>
      </c>
      <c r="AH2092" s="92" t="str">
        <f t="shared" si="360"/>
        <v/>
      </c>
      <c r="AJ2092" s="26" t="str">
        <f t="shared" si="361"/>
        <v/>
      </c>
      <c r="AK2092" s="26" t="str">
        <f t="shared" si="362"/>
        <v/>
      </c>
    </row>
    <row r="2093" spans="1:37" x14ac:dyDescent="0.25">
      <c r="A2093" s="97"/>
      <c r="B2093" s="26" t="str">
        <f t="shared" si="352"/>
        <v/>
      </c>
      <c r="C2093" s="97"/>
      <c r="D2093" s="123"/>
      <c r="E2093" s="124"/>
      <c r="F2093" s="125"/>
      <c r="G2093" s="97"/>
      <c r="H2093" s="24" t="str">
        <f>IF($E2093="", "", IFERROR(ROUND($E2093*INDEX('Intro &amp; Setup'!$BY$8:$BY$9, MATCH($E$8, 'Intro &amp; Setup'!$BX$8:$BX$9, 0)), 2), ""))</f>
        <v/>
      </c>
      <c r="I2093" s="18" t="str">
        <f>IF(OR($E2093="", $F2093=""), "", IF($E$8='Intro &amp; Setup'!$BX$9, $F2093/$E2093, IF($H$8='Intro &amp; Setup'!$BX$9, $F2093/$H2093, "")))</f>
        <v/>
      </c>
      <c r="J2093" s="21" t="str">
        <f>IF(OR($E2093="", $F2093=""), "", IF($E$8='Intro &amp; Setup'!$BX$8, $F2093/$E2093, IF($H$8='Intro &amp; Setup'!$BX$8, $F2093/$H2093, "")))</f>
        <v/>
      </c>
      <c r="K2093" s="97"/>
      <c r="L2093" s="42" t="str">
        <f t="array" ref="L2093">IF($W2093="", "", IFERROR(INDEX('Standard Runs'!$D$11:$D$65, MATCH(1, ('Standard Runs'!$F$11:$F$65&lt;=E2093)*('Standard Runs'!$G$11:$G$65&gt;=E2093), 0)), ""))</f>
        <v/>
      </c>
      <c r="M2093" s="45" t="str">
        <f t="shared" si="353"/>
        <v/>
      </c>
      <c r="N2093" s="97"/>
      <c r="O2093" s="52" t="str">
        <f t="shared" si="354"/>
        <v/>
      </c>
      <c r="P2093" s="53" t="str">
        <f>IF(OR($L2093="", $M2093=""), "", COUNTIFS($L$11:$L$2510, $L2093, $M$11:$M$2510, "&lt;"&amp;$M2093)+1+COUNTIFS($L$11:$L2093, $L2093, $M$11:$M2093, $M2093)-1)</f>
        <v/>
      </c>
      <c r="Q2093" s="97"/>
      <c r="R2093" s="57" t="str">
        <f t="array" ref="R2093">IF(OR($L2093="", $M2093=""), "", MIN(IF($L$11:$L$2510=$L2093, $M$11:$M$2510)))</f>
        <v/>
      </c>
      <c r="S2093" s="18" t="str">
        <f t="array" ref="S2093">IF(OR($L2093="", $M2093=""), "", AVERAGEIF($L$11:$L$2510, $L2093, $M$11:$M$2510))</f>
        <v/>
      </c>
      <c r="T2093" s="21" t="str">
        <f t="array" ref="T2093">IF(OR($L2093="", $M2093=""), "", MAX(IF($L$11:$L$2510=$L2093, $M$11:$M$2510)))</f>
        <v/>
      </c>
      <c r="U2093" s="97"/>
      <c r="W2093" s="26" t="str">
        <f t="shared" si="355"/>
        <v/>
      </c>
      <c r="X2093" s="26" t="str">
        <f t="shared" si="356"/>
        <v/>
      </c>
      <c r="Z2093" s="48" t="str">
        <f>IFERROR(INDEX('Standard Runs'!$E$11:$E$65, MATCH($L2093, 'Standard Runs'!$D$11:$D$65, 0)), "")</f>
        <v/>
      </c>
      <c r="AB2093" s="26" t="str">
        <f t="shared" si="357"/>
        <v/>
      </c>
      <c r="AC2093" s="26" t="str">
        <f t="shared" si="358"/>
        <v/>
      </c>
      <c r="AE2093" s="26" t="str">
        <f t="shared" si="359"/>
        <v/>
      </c>
      <c r="AG2093" s="26" t="str">
        <f>IF($D2093="", "", COUNTIF($D$11:$D$2510, "&gt;"&amp;$D2093)+1+COUNTIF($D$11:$D2093, $D2093)-1)</f>
        <v/>
      </c>
      <c r="AH2093" s="92" t="str">
        <f t="shared" si="360"/>
        <v/>
      </c>
      <c r="AJ2093" s="26" t="str">
        <f t="shared" si="361"/>
        <v/>
      </c>
      <c r="AK2093" s="26" t="str">
        <f t="shared" si="362"/>
        <v/>
      </c>
    </row>
    <row r="2094" spans="1:37" x14ac:dyDescent="0.25">
      <c r="A2094" s="97"/>
      <c r="B2094" s="26" t="str">
        <f t="shared" si="352"/>
        <v/>
      </c>
      <c r="C2094" s="97"/>
      <c r="D2094" s="123"/>
      <c r="E2094" s="124"/>
      <c r="F2094" s="125"/>
      <c r="G2094" s="97"/>
      <c r="H2094" s="24" t="str">
        <f>IF($E2094="", "", IFERROR(ROUND($E2094*INDEX('Intro &amp; Setup'!$BY$8:$BY$9, MATCH($E$8, 'Intro &amp; Setup'!$BX$8:$BX$9, 0)), 2), ""))</f>
        <v/>
      </c>
      <c r="I2094" s="18" t="str">
        <f>IF(OR($E2094="", $F2094=""), "", IF($E$8='Intro &amp; Setup'!$BX$9, $F2094/$E2094, IF($H$8='Intro &amp; Setup'!$BX$9, $F2094/$H2094, "")))</f>
        <v/>
      </c>
      <c r="J2094" s="21" t="str">
        <f>IF(OR($E2094="", $F2094=""), "", IF($E$8='Intro &amp; Setup'!$BX$8, $F2094/$E2094, IF($H$8='Intro &amp; Setup'!$BX$8, $F2094/$H2094, "")))</f>
        <v/>
      </c>
      <c r="K2094" s="97"/>
      <c r="L2094" s="42" t="str">
        <f t="array" ref="L2094">IF($W2094="", "", IFERROR(INDEX('Standard Runs'!$D$11:$D$65, MATCH(1, ('Standard Runs'!$F$11:$F$65&lt;=E2094)*('Standard Runs'!$G$11:$G$65&gt;=E2094), 0)), ""))</f>
        <v/>
      </c>
      <c r="M2094" s="45" t="str">
        <f t="shared" si="353"/>
        <v/>
      </c>
      <c r="N2094" s="97"/>
      <c r="O2094" s="52" t="str">
        <f t="shared" si="354"/>
        <v/>
      </c>
      <c r="P2094" s="53" t="str">
        <f>IF(OR($L2094="", $M2094=""), "", COUNTIFS($L$11:$L$2510, $L2094, $M$11:$M$2510, "&lt;"&amp;$M2094)+1+COUNTIFS($L$11:$L2094, $L2094, $M$11:$M2094, $M2094)-1)</f>
        <v/>
      </c>
      <c r="Q2094" s="97"/>
      <c r="R2094" s="57" t="str">
        <f t="array" ref="R2094">IF(OR($L2094="", $M2094=""), "", MIN(IF($L$11:$L$2510=$L2094, $M$11:$M$2510)))</f>
        <v/>
      </c>
      <c r="S2094" s="18" t="str">
        <f t="array" ref="S2094">IF(OR($L2094="", $M2094=""), "", AVERAGEIF($L$11:$L$2510, $L2094, $M$11:$M$2510))</f>
        <v/>
      </c>
      <c r="T2094" s="21" t="str">
        <f t="array" ref="T2094">IF(OR($L2094="", $M2094=""), "", MAX(IF($L$11:$L$2510=$L2094, $M$11:$M$2510)))</f>
        <v/>
      </c>
      <c r="U2094" s="97"/>
      <c r="W2094" s="26" t="str">
        <f t="shared" si="355"/>
        <v/>
      </c>
      <c r="X2094" s="26" t="str">
        <f t="shared" si="356"/>
        <v/>
      </c>
      <c r="Z2094" s="48" t="str">
        <f>IFERROR(INDEX('Standard Runs'!$E$11:$E$65, MATCH($L2094, 'Standard Runs'!$D$11:$D$65, 0)), "")</f>
        <v/>
      </c>
      <c r="AB2094" s="26" t="str">
        <f t="shared" si="357"/>
        <v/>
      </c>
      <c r="AC2094" s="26" t="str">
        <f t="shared" si="358"/>
        <v/>
      </c>
      <c r="AE2094" s="26" t="str">
        <f t="shared" si="359"/>
        <v/>
      </c>
      <c r="AG2094" s="26" t="str">
        <f>IF($D2094="", "", COUNTIF($D$11:$D$2510, "&gt;"&amp;$D2094)+1+COUNTIF($D$11:$D2094, $D2094)-1)</f>
        <v/>
      </c>
      <c r="AH2094" s="92" t="str">
        <f t="shared" si="360"/>
        <v/>
      </c>
      <c r="AJ2094" s="26" t="str">
        <f t="shared" si="361"/>
        <v/>
      </c>
      <c r="AK2094" s="26" t="str">
        <f t="shared" si="362"/>
        <v/>
      </c>
    </row>
    <row r="2095" spans="1:37" x14ac:dyDescent="0.25">
      <c r="A2095" s="97"/>
      <c r="B2095" s="26" t="str">
        <f t="shared" si="352"/>
        <v/>
      </c>
      <c r="C2095" s="97"/>
      <c r="D2095" s="123"/>
      <c r="E2095" s="124"/>
      <c r="F2095" s="125"/>
      <c r="G2095" s="97"/>
      <c r="H2095" s="24" t="str">
        <f>IF($E2095="", "", IFERROR(ROUND($E2095*INDEX('Intro &amp; Setup'!$BY$8:$BY$9, MATCH($E$8, 'Intro &amp; Setup'!$BX$8:$BX$9, 0)), 2), ""))</f>
        <v/>
      </c>
      <c r="I2095" s="18" t="str">
        <f>IF(OR($E2095="", $F2095=""), "", IF($E$8='Intro &amp; Setup'!$BX$9, $F2095/$E2095, IF($H$8='Intro &amp; Setup'!$BX$9, $F2095/$H2095, "")))</f>
        <v/>
      </c>
      <c r="J2095" s="21" t="str">
        <f>IF(OR($E2095="", $F2095=""), "", IF($E$8='Intro &amp; Setup'!$BX$8, $F2095/$E2095, IF($H$8='Intro &amp; Setup'!$BX$8, $F2095/$H2095, "")))</f>
        <v/>
      </c>
      <c r="K2095" s="97"/>
      <c r="L2095" s="42" t="str">
        <f t="array" ref="L2095">IF($W2095="", "", IFERROR(INDEX('Standard Runs'!$D$11:$D$65, MATCH(1, ('Standard Runs'!$F$11:$F$65&lt;=E2095)*('Standard Runs'!$G$11:$G$65&gt;=E2095), 0)), ""))</f>
        <v/>
      </c>
      <c r="M2095" s="45" t="str">
        <f t="shared" si="353"/>
        <v/>
      </c>
      <c r="N2095" s="97"/>
      <c r="O2095" s="52" t="str">
        <f t="shared" si="354"/>
        <v/>
      </c>
      <c r="P2095" s="53" t="str">
        <f>IF(OR($L2095="", $M2095=""), "", COUNTIFS($L$11:$L$2510, $L2095, $M$11:$M$2510, "&lt;"&amp;$M2095)+1+COUNTIFS($L$11:$L2095, $L2095, $M$11:$M2095, $M2095)-1)</f>
        <v/>
      </c>
      <c r="Q2095" s="97"/>
      <c r="R2095" s="57" t="str">
        <f t="array" ref="R2095">IF(OR($L2095="", $M2095=""), "", MIN(IF($L$11:$L$2510=$L2095, $M$11:$M$2510)))</f>
        <v/>
      </c>
      <c r="S2095" s="18" t="str">
        <f t="array" ref="S2095">IF(OR($L2095="", $M2095=""), "", AVERAGEIF($L$11:$L$2510, $L2095, $M$11:$M$2510))</f>
        <v/>
      </c>
      <c r="T2095" s="21" t="str">
        <f t="array" ref="T2095">IF(OR($L2095="", $M2095=""), "", MAX(IF($L$11:$L$2510=$L2095, $M$11:$M$2510)))</f>
        <v/>
      </c>
      <c r="U2095" s="97"/>
      <c r="W2095" s="26" t="str">
        <f t="shared" si="355"/>
        <v/>
      </c>
      <c r="X2095" s="26" t="str">
        <f t="shared" si="356"/>
        <v/>
      </c>
      <c r="Z2095" s="48" t="str">
        <f>IFERROR(INDEX('Standard Runs'!$E$11:$E$65, MATCH($L2095, 'Standard Runs'!$D$11:$D$65, 0)), "")</f>
        <v/>
      </c>
      <c r="AB2095" s="26" t="str">
        <f t="shared" si="357"/>
        <v/>
      </c>
      <c r="AC2095" s="26" t="str">
        <f t="shared" si="358"/>
        <v/>
      </c>
      <c r="AE2095" s="26" t="str">
        <f t="shared" si="359"/>
        <v/>
      </c>
      <c r="AG2095" s="26" t="str">
        <f>IF($D2095="", "", COUNTIF($D$11:$D$2510, "&gt;"&amp;$D2095)+1+COUNTIF($D$11:$D2095, $D2095)-1)</f>
        <v/>
      </c>
      <c r="AH2095" s="92" t="str">
        <f t="shared" si="360"/>
        <v/>
      </c>
      <c r="AJ2095" s="26" t="str">
        <f t="shared" si="361"/>
        <v/>
      </c>
      <c r="AK2095" s="26" t="str">
        <f t="shared" si="362"/>
        <v/>
      </c>
    </row>
    <row r="2096" spans="1:37" x14ac:dyDescent="0.25">
      <c r="A2096" s="97"/>
      <c r="B2096" s="26" t="str">
        <f t="shared" si="352"/>
        <v/>
      </c>
      <c r="C2096" s="97"/>
      <c r="D2096" s="123"/>
      <c r="E2096" s="124"/>
      <c r="F2096" s="125"/>
      <c r="G2096" s="97"/>
      <c r="H2096" s="24" t="str">
        <f>IF($E2096="", "", IFERROR(ROUND($E2096*INDEX('Intro &amp; Setup'!$BY$8:$BY$9, MATCH($E$8, 'Intro &amp; Setup'!$BX$8:$BX$9, 0)), 2), ""))</f>
        <v/>
      </c>
      <c r="I2096" s="18" t="str">
        <f>IF(OR($E2096="", $F2096=""), "", IF($E$8='Intro &amp; Setup'!$BX$9, $F2096/$E2096, IF($H$8='Intro &amp; Setup'!$BX$9, $F2096/$H2096, "")))</f>
        <v/>
      </c>
      <c r="J2096" s="21" t="str">
        <f>IF(OR($E2096="", $F2096=""), "", IF($E$8='Intro &amp; Setup'!$BX$8, $F2096/$E2096, IF($H$8='Intro &amp; Setup'!$BX$8, $F2096/$H2096, "")))</f>
        <v/>
      </c>
      <c r="K2096" s="97"/>
      <c r="L2096" s="42" t="str">
        <f t="array" ref="L2096">IF($W2096="", "", IFERROR(INDEX('Standard Runs'!$D$11:$D$65, MATCH(1, ('Standard Runs'!$F$11:$F$65&lt;=E2096)*('Standard Runs'!$G$11:$G$65&gt;=E2096), 0)), ""))</f>
        <v/>
      </c>
      <c r="M2096" s="45" t="str">
        <f t="shared" si="353"/>
        <v/>
      </c>
      <c r="N2096" s="97"/>
      <c r="O2096" s="52" t="str">
        <f t="shared" si="354"/>
        <v/>
      </c>
      <c r="P2096" s="53" t="str">
        <f>IF(OR($L2096="", $M2096=""), "", COUNTIFS($L$11:$L$2510, $L2096, $M$11:$M$2510, "&lt;"&amp;$M2096)+1+COUNTIFS($L$11:$L2096, $L2096, $M$11:$M2096, $M2096)-1)</f>
        <v/>
      </c>
      <c r="Q2096" s="97"/>
      <c r="R2096" s="57" t="str">
        <f t="array" ref="R2096">IF(OR($L2096="", $M2096=""), "", MIN(IF($L$11:$L$2510=$L2096, $M$11:$M$2510)))</f>
        <v/>
      </c>
      <c r="S2096" s="18" t="str">
        <f t="array" ref="S2096">IF(OR($L2096="", $M2096=""), "", AVERAGEIF($L$11:$L$2510, $L2096, $M$11:$M$2510))</f>
        <v/>
      </c>
      <c r="T2096" s="21" t="str">
        <f t="array" ref="T2096">IF(OR($L2096="", $M2096=""), "", MAX(IF($L$11:$L$2510=$L2096, $M$11:$M$2510)))</f>
        <v/>
      </c>
      <c r="U2096" s="97"/>
      <c r="W2096" s="26" t="str">
        <f t="shared" si="355"/>
        <v/>
      </c>
      <c r="X2096" s="26" t="str">
        <f t="shared" si="356"/>
        <v/>
      </c>
      <c r="Z2096" s="48" t="str">
        <f>IFERROR(INDEX('Standard Runs'!$E$11:$E$65, MATCH($L2096, 'Standard Runs'!$D$11:$D$65, 0)), "")</f>
        <v/>
      </c>
      <c r="AB2096" s="26" t="str">
        <f t="shared" si="357"/>
        <v/>
      </c>
      <c r="AC2096" s="26" t="str">
        <f t="shared" si="358"/>
        <v/>
      </c>
      <c r="AE2096" s="26" t="str">
        <f t="shared" si="359"/>
        <v/>
      </c>
      <c r="AG2096" s="26" t="str">
        <f>IF($D2096="", "", COUNTIF($D$11:$D$2510, "&gt;"&amp;$D2096)+1+COUNTIF($D$11:$D2096, $D2096)-1)</f>
        <v/>
      </c>
      <c r="AH2096" s="92" t="str">
        <f t="shared" si="360"/>
        <v/>
      </c>
      <c r="AJ2096" s="26" t="str">
        <f t="shared" si="361"/>
        <v/>
      </c>
      <c r="AK2096" s="26" t="str">
        <f t="shared" si="362"/>
        <v/>
      </c>
    </row>
    <row r="2097" spans="1:37" x14ac:dyDescent="0.25">
      <c r="A2097" s="97"/>
      <c r="B2097" s="26" t="str">
        <f t="shared" si="352"/>
        <v/>
      </c>
      <c r="C2097" s="97"/>
      <c r="D2097" s="123"/>
      <c r="E2097" s="124"/>
      <c r="F2097" s="125"/>
      <c r="G2097" s="97"/>
      <c r="H2097" s="24" t="str">
        <f>IF($E2097="", "", IFERROR(ROUND($E2097*INDEX('Intro &amp; Setup'!$BY$8:$BY$9, MATCH($E$8, 'Intro &amp; Setup'!$BX$8:$BX$9, 0)), 2), ""))</f>
        <v/>
      </c>
      <c r="I2097" s="18" t="str">
        <f>IF(OR($E2097="", $F2097=""), "", IF($E$8='Intro &amp; Setup'!$BX$9, $F2097/$E2097, IF($H$8='Intro &amp; Setup'!$BX$9, $F2097/$H2097, "")))</f>
        <v/>
      </c>
      <c r="J2097" s="21" t="str">
        <f>IF(OR($E2097="", $F2097=""), "", IF($E$8='Intro &amp; Setup'!$BX$8, $F2097/$E2097, IF($H$8='Intro &amp; Setup'!$BX$8, $F2097/$H2097, "")))</f>
        <v/>
      </c>
      <c r="K2097" s="97"/>
      <c r="L2097" s="42" t="str">
        <f t="array" ref="L2097">IF($W2097="", "", IFERROR(INDEX('Standard Runs'!$D$11:$D$65, MATCH(1, ('Standard Runs'!$F$11:$F$65&lt;=E2097)*('Standard Runs'!$G$11:$G$65&gt;=E2097), 0)), ""))</f>
        <v/>
      </c>
      <c r="M2097" s="45" t="str">
        <f t="shared" si="353"/>
        <v/>
      </c>
      <c r="N2097" s="97"/>
      <c r="O2097" s="52" t="str">
        <f t="shared" si="354"/>
        <v/>
      </c>
      <c r="P2097" s="53" t="str">
        <f>IF(OR($L2097="", $M2097=""), "", COUNTIFS($L$11:$L$2510, $L2097, $M$11:$M$2510, "&lt;"&amp;$M2097)+1+COUNTIFS($L$11:$L2097, $L2097, $M$11:$M2097, $M2097)-1)</f>
        <v/>
      </c>
      <c r="Q2097" s="97"/>
      <c r="R2097" s="57" t="str">
        <f t="array" ref="R2097">IF(OR($L2097="", $M2097=""), "", MIN(IF($L$11:$L$2510=$L2097, $M$11:$M$2510)))</f>
        <v/>
      </c>
      <c r="S2097" s="18" t="str">
        <f t="array" ref="S2097">IF(OR($L2097="", $M2097=""), "", AVERAGEIF($L$11:$L$2510, $L2097, $M$11:$M$2510))</f>
        <v/>
      </c>
      <c r="T2097" s="21" t="str">
        <f t="array" ref="T2097">IF(OR($L2097="", $M2097=""), "", MAX(IF($L$11:$L$2510=$L2097, $M$11:$M$2510)))</f>
        <v/>
      </c>
      <c r="U2097" s="97"/>
      <c r="W2097" s="26" t="str">
        <f t="shared" si="355"/>
        <v/>
      </c>
      <c r="X2097" s="26" t="str">
        <f t="shared" si="356"/>
        <v/>
      </c>
      <c r="Z2097" s="48" t="str">
        <f>IFERROR(INDEX('Standard Runs'!$E$11:$E$65, MATCH($L2097, 'Standard Runs'!$D$11:$D$65, 0)), "")</f>
        <v/>
      </c>
      <c r="AB2097" s="26" t="str">
        <f t="shared" si="357"/>
        <v/>
      </c>
      <c r="AC2097" s="26" t="str">
        <f t="shared" si="358"/>
        <v/>
      </c>
      <c r="AE2097" s="26" t="str">
        <f t="shared" si="359"/>
        <v/>
      </c>
      <c r="AG2097" s="26" t="str">
        <f>IF($D2097="", "", COUNTIF($D$11:$D$2510, "&gt;"&amp;$D2097)+1+COUNTIF($D$11:$D2097, $D2097)-1)</f>
        <v/>
      </c>
      <c r="AH2097" s="92" t="str">
        <f t="shared" si="360"/>
        <v/>
      </c>
      <c r="AJ2097" s="26" t="str">
        <f t="shared" si="361"/>
        <v/>
      </c>
      <c r="AK2097" s="26" t="str">
        <f t="shared" si="362"/>
        <v/>
      </c>
    </row>
    <row r="2098" spans="1:37" x14ac:dyDescent="0.25">
      <c r="A2098" s="97"/>
      <c r="B2098" s="26" t="str">
        <f t="shared" si="352"/>
        <v/>
      </c>
      <c r="C2098" s="97"/>
      <c r="D2098" s="123"/>
      <c r="E2098" s="124"/>
      <c r="F2098" s="125"/>
      <c r="G2098" s="97"/>
      <c r="H2098" s="24" t="str">
        <f>IF($E2098="", "", IFERROR(ROUND($E2098*INDEX('Intro &amp; Setup'!$BY$8:$BY$9, MATCH($E$8, 'Intro &amp; Setup'!$BX$8:$BX$9, 0)), 2), ""))</f>
        <v/>
      </c>
      <c r="I2098" s="18" t="str">
        <f>IF(OR($E2098="", $F2098=""), "", IF($E$8='Intro &amp; Setup'!$BX$9, $F2098/$E2098, IF($H$8='Intro &amp; Setup'!$BX$9, $F2098/$H2098, "")))</f>
        <v/>
      </c>
      <c r="J2098" s="21" t="str">
        <f>IF(OR($E2098="", $F2098=""), "", IF($E$8='Intro &amp; Setup'!$BX$8, $F2098/$E2098, IF($H$8='Intro &amp; Setup'!$BX$8, $F2098/$H2098, "")))</f>
        <v/>
      </c>
      <c r="K2098" s="97"/>
      <c r="L2098" s="42" t="str">
        <f t="array" ref="L2098">IF($W2098="", "", IFERROR(INDEX('Standard Runs'!$D$11:$D$65, MATCH(1, ('Standard Runs'!$F$11:$F$65&lt;=E2098)*('Standard Runs'!$G$11:$G$65&gt;=E2098), 0)), ""))</f>
        <v/>
      </c>
      <c r="M2098" s="45" t="str">
        <f t="shared" si="353"/>
        <v/>
      </c>
      <c r="N2098" s="97"/>
      <c r="O2098" s="52" t="str">
        <f t="shared" si="354"/>
        <v/>
      </c>
      <c r="P2098" s="53" t="str">
        <f>IF(OR($L2098="", $M2098=""), "", COUNTIFS($L$11:$L$2510, $L2098, $M$11:$M$2510, "&lt;"&amp;$M2098)+1+COUNTIFS($L$11:$L2098, $L2098, $M$11:$M2098, $M2098)-1)</f>
        <v/>
      </c>
      <c r="Q2098" s="97"/>
      <c r="R2098" s="57" t="str">
        <f t="array" ref="R2098">IF(OR($L2098="", $M2098=""), "", MIN(IF($L$11:$L$2510=$L2098, $M$11:$M$2510)))</f>
        <v/>
      </c>
      <c r="S2098" s="18" t="str">
        <f t="array" ref="S2098">IF(OR($L2098="", $M2098=""), "", AVERAGEIF($L$11:$L$2510, $L2098, $M$11:$M$2510))</f>
        <v/>
      </c>
      <c r="T2098" s="21" t="str">
        <f t="array" ref="T2098">IF(OR($L2098="", $M2098=""), "", MAX(IF($L$11:$L$2510=$L2098, $M$11:$M$2510)))</f>
        <v/>
      </c>
      <c r="U2098" s="97"/>
      <c r="W2098" s="26" t="str">
        <f t="shared" si="355"/>
        <v/>
      </c>
      <c r="X2098" s="26" t="str">
        <f t="shared" si="356"/>
        <v/>
      </c>
      <c r="Z2098" s="48" t="str">
        <f>IFERROR(INDEX('Standard Runs'!$E$11:$E$65, MATCH($L2098, 'Standard Runs'!$D$11:$D$65, 0)), "")</f>
        <v/>
      </c>
      <c r="AB2098" s="26" t="str">
        <f t="shared" si="357"/>
        <v/>
      </c>
      <c r="AC2098" s="26" t="str">
        <f t="shared" si="358"/>
        <v/>
      </c>
      <c r="AE2098" s="26" t="str">
        <f t="shared" si="359"/>
        <v/>
      </c>
      <c r="AG2098" s="26" t="str">
        <f>IF($D2098="", "", COUNTIF($D$11:$D$2510, "&gt;"&amp;$D2098)+1+COUNTIF($D$11:$D2098, $D2098)-1)</f>
        <v/>
      </c>
      <c r="AH2098" s="92" t="str">
        <f t="shared" si="360"/>
        <v/>
      </c>
      <c r="AJ2098" s="26" t="str">
        <f t="shared" si="361"/>
        <v/>
      </c>
      <c r="AK2098" s="26" t="str">
        <f t="shared" si="362"/>
        <v/>
      </c>
    </row>
    <row r="2099" spans="1:37" x14ac:dyDescent="0.25">
      <c r="A2099" s="97"/>
      <c r="B2099" s="26" t="str">
        <f t="shared" si="352"/>
        <v/>
      </c>
      <c r="C2099" s="97"/>
      <c r="D2099" s="123"/>
      <c r="E2099" s="124"/>
      <c r="F2099" s="125"/>
      <c r="G2099" s="97"/>
      <c r="H2099" s="24" t="str">
        <f>IF($E2099="", "", IFERROR(ROUND($E2099*INDEX('Intro &amp; Setup'!$BY$8:$BY$9, MATCH($E$8, 'Intro &amp; Setup'!$BX$8:$BX$9, 0)), 2), ""))</f>
        <v/>
      </c>
      <c r="I2099" s="18" t="str">
        <f>IF(OR($E2099="", $F2099=""), "", IF($E$8='Intro &amp; Setup'!$BX$9, $F2099/$E2099, IF($H$8='Intro &amp; Setup'!$BX$9, $F2099/$H2099, "")))</f>
        <v/>
      </c>
      <c r="J2099" s="21" t="str">
        <f>IF(OR($E2099="", $F2099=""), "", IF($E$8='Intro &amp; Setup'!$BX$8, $F2099/$E2099, IF($H$8='Intro &amp; Setup'!$BX$8, $F2099/$H2099, "")))</f>
        <v/>
      </c>
      <c r="K2099" s="97"/>
      <c r="L2099" s="42" t="str">
        <f t="array" ref="L2099">IF($W2099="", "", IFERROR(INDEX('Standard Runs'!$D$11:$D$65, MATCH(1, ('Standard Runs'!$F$11:$F$65&lt;=E2099)*('Standard Runs'!$G$11:$G$65&gt;=E2099), 0)), ""))</f>
        <v/>
      </c>
      <c r="M2099" s="45" t="str">
        <f t="shared" si="353"/>
        <v/>
      </c>
      <c r="N2099" s="97"/>
      <c r="O2099" s="52" t="str">
        <f t="shared" si="354"/>
        <v/>
      </c>
      <c r="P2099" s="53" t="str">
        <f>IF(OR($L2099="", $M2099=""), "", COUNTIFS($L$11:$L$2510, $L2099, $M$11:$M$2510, "&lt;"&amp;$M2099)+1+COUNTIFS($L$11:$L2099, $L2099, $M$11:$M2099, $M2099)-1)</f>
        <v/>
      </c>
      <c r="Q2099" s="97"/>
      <c r="R2099" s="57" t="str">
        <f t="array" ref="R2099">IF(OR($L2099="", $M2099=""), "", MIN(IF($L$11:$L$2510=$L2099, $M$11:$M$2510)))</f>
        <v/>
      </c>
      <c r="S2099" s="18" t="str">
        <f t="array" ref="S2099">IF(OR($L2099="", $M2099=""), "", AVERAGEIF($L$11:$L$2510, $L2099, $M$11:$M$2510))</f>
        <v/>
      </c>
      <c r="T2099" s="21" t="str">
        <f t="array" ref="T2099">IF(OR($L2099="", $M2099=""), "", MAX(IF($L$11:$L$2510=$L2099, $M$11:$M$2510)))</f>
        <v/>
      </c>
      <c r="U2099" s="97"/>
      <c r="W2099" s="26" t="str">
        <f t="shared" si="355"/>
        <v/>
      </c>
      <c r="X2099" s="26" t="str">
        <f t="shared" si="356"/>
        <v/>
      </c>
      <c r="Z2099" s="48" t="str">
        <f>IFERROR(INDEX('Standard Runs'!$E$11:$E$65, MATCH($L2099, 'Standard Runs'!$D$11:$D$65, 0)), "")</f>
        <v/>
      </c>
      <c r="AB2099" s="26" t="str">
        <f t="shared" si="357"/>
        <v/>
      </c>
      <c r="AC2099" s="26" t="str">
        <f t="shared" si="358"/>
        <v/>
      </c>
      <c r="AE2099" s="26" t="str">
        <f t="shared" si="359"/>
        <v/>
      </c>
      <c r="AG2099" s="26" t="str">
        <f>IF($D2099="", "", COUNTIF($D$11:$D$2510, "&gt;"&amp;$D2099)+1+COUNTIF($D$11:$D2099, $D2099)-1)</f>
        <v/>
      </c>
      <c r="AH2099" s="92" t="str">
        <f t="shared" si="360"/>
        <v/>
      </c>
      <c r="AJ2099" s="26" t="str">
        <f t="shared" si="361"/>
        <v/>
      </c>
      <c r="AK2099" s="26" t="str">
        <f t="shared" si="362"/>
        <v/>
      </c>
    </row>
    <row r="2100" spans="1:37" x14ac:dyDescent="0.25">
      <c r="A2100" s="97"/>
      <c r="B2100" s="26" t="str">
        <f t="shared" si="352"/>
        <v/>
      </c>
      <c r="C2100" s="97"/>
      <c r="D2100" s="123"/>
      <c r="E2100" s="124"/>
      <c r="F2100" s="125"/>
      <c r="G2100" s="97"/>
      <c r="H2100" s="24" t="str">
        <f>IF($E2100="", "", IFERROR(ROUND($E2100*INDEX('Intro &amp; Setup'!$BY$8:$BY$9, MATCH($E$8, 'Intro &amp; Setup'!$BX$8:$BX$9, 0)), 2), ""))</f>
        <v/>
      </c>
      <c r="I2100" s="18" t="str">
        <f>IF(OR($E2100="", $F2100=""), "", IF($E$8='Intro &amp; Setup'!$BX$9, $F2100/$E2100, IF($H$8='Intro &amp; Setup'!$BX$9, $F2100/$H2100, "")))</f>
        <v/>
      </c>
      <c r="J2100" s="21" t="str">
        <f>IF(OR($E2100="", $F2100=""), "", IF($E$8='Intro &amp; Setup'!$BX$8, $F2100/$E2100, IF($H$8='Intro &amp; Setup'!$BX$8, $F2100/$H2100, "")))</f>
        <v/>
      </c>
      <c r="K2100" s="97"/>
      <c r="L2100" s="42" t="str">
        <f t="array" ref="L2100">IF($W2100="", "", IFERROR(INDEX('Standard Runs'!$D$11:$D$65, MATCH(1, ('Standard Runs'!$F$11:$F$65&lt;=E2100)*('Standard Runs'!$G$11:$G$65&gt;=E2100), 0)), ""))</f>
        <v/>
      </c>
      <c r="M2100" s="45" t="str">
        <f t="shared" si="353"/>
        <v/>
      </c>
      <c r="N2100" s="97"/>
      <c r="O2100" s="52" t="str">
        <f t="shared" si="354"/>
        <v/>
      </c>
      <c r="P2100" s="53" t="str">
        <f>IF(OR($L2100="", $M2100=""), "", COUNTIFS($L$11:$L$2510, $L2100, $M$11:$M$2510, "&lt;"&amp;$M2100)+1+COUNTIFS($L$11:$L2100, $L2100, $M$11:$M2100, $M2100)-1)</f>
        <v/>
      </c>
      <c r="Q2100" s="97"/>
      <c r="R2100" s="57" t="str">
        <f t="array" ref="R2100">IF(OR($L2100="", $M2100=""), "", MIN(IF($L$11:$L$2510=$L2100, $M$11:$M$2510)))</f>
        <v/>
      </c>
      <c r="S2100" s="18" t="str">
        <f t="array" ref="S2100">IF(OR($L2100="", $M2100=""), "", AVERAGEIF($L$11:$L$2510, $L2100, $M$11:$M$2510))</f>
        <v/>
      </c>
      <c r="T2100" s="21" t="str">
        <f t="array" ref="T2100">IF(OR($L2100="", $M2100=""), "", MAX(IF($L$11:$L$2510=$L2100, $M$11:$M$2510)))</f>
        <v/>
      </c>
      <c r="U2100" s="97"/>
      <c r="W2100" s="26" t="str">
        <f t="shared" si="355"/>
        <v/>
      </c>
      <c r="X2100" s="26" t="str">
        <f t="shared" si="356"/>
        <v/>
      </c>
      <c r="Z2100" s="48" t="str">
        <f>IFERROR(INDEX('Standard Runs'!$E$11:$E$65, MATCH($L2100, 'Standard Runs'!$D$11:$D$65, 0)), "")</f>
        <v/>
      </c>
      <c r="AB2100" s="26" t="str">
        <f t="shared" si="357"/>
        <v/>
      </c>
      <c r="AC2100" s="26" t="str">
        <f t="shared" si="358"/>
        <v/>
      </c>
      <c r="AE2100" s="26" t="str">
        <f t="shared" si="359"/>
        <v/>
      </c>
      <c r="AG2100" s="26" t="str">
        <f>IF($D2100="", "", COUNTIF($D$11:$D$2510, "&gt;"&amp;$D2100)+1+COUNTIF($D$11:$D2100, $D2100)-1)</f>
        <v/>
      </c>
      <c r="AH2100" s="92" t="str">
        <f t="shared" si="360"/>
        <v/>
      </c>
      <c r="AJ2100" s="26" t="str">
        <f t="shared" si="361"/>
        <v/>
      </c>
      <c r="AK2100" s="26" t="str">
        <f t="shared" si="362"/>
        <v/>
      </c>
    </row>
    <row r="2101" spans="1:37" x14ac:dyDescent="0.25">
      <c r="A2101" s="97"/>
      <c r="B2101" s="26" t="str">
        <f t="shared" si="352"/>
        <v/>
      </c>
      <c r="C2101" s="97"/>
      <c r="D2101" s="123"/>
      <c r="E2101" s="124"/>
      <c r="F2101" s="125"/>
      <c r="G2101" s="97"/>
      <c r="H2101" s="24" t="str">
        <f>IF($E2101="", "", IFERROR(ROUND($E2101*INDEX('Intro &amp; Setup'!$BY$8:$BY$9, MATCH($E$8, 'Intro &amp; Setup'!$BX$8:$BX$9, 0)), 2), ""))</f>
        <v/>
      </c>
      <c r="I2101" s="18" t="str">
        <f>IF(OR($E2101="", $F2101=""), "", IF($E$8='Intro &amp; Setup'!$BX$9, $F2101/$E2101, IF($H$8='Intro &amp; Setup'!$BX$9, $F2101/$H2101, "")))</f>
        <v/>
      </c>
      <c r="J2101" s="21" t="str">
        <f>IF(OR($E2101="", $F2101=""), "", IF($E$8='Intro &amp; Setup'!$BX$8, $F2101/$E2101, IF($H$8='Intro &amp; Setup'!$BX$8, $F2101/$H2101, "")))</f>
        <v/>
      </c>
      <c r="K2101" s="97"/>
      <c r="L2101" s="42" t="str">
        <f t="array" ref="L2101">IF($W2101="", "", IFERROR(INDEX('Standard Runs'!$D$11:$D$65, MATCH(1, ('Standard Runs'!$F$11:$F$65&lt;=E2101)*('Standard Runs'!$G$11:$G$65&gt;=E2101), 0)), ""))</f>
        <v/>
      </c>
      <c r="M2101" s="45" t="str">
        <f t="shared" si="353"/>
        <v/>
      </c>
      <c r="N2101" s="97"/>
      <c r="O2101" s="52" t="str">
        <f t="shared" si="354"/>
        <v/>
      </c>
      <c r="P2101" s="53" t="str">
        <f>IF(OR($L2101="", $M2101=""), "", COUNTIFS($L$11:$L$2510, $L2101, $M$11:$M$2510, "&lt;"&amp;$M2101)+1+COUNTIFS($L$11:$L2101, $L2101, $M$11:$M2101, $M2101)-1)</f>
        <v/>
      </c>
      <c r="Q2101" s="97"/>
      <c r="R2101" s="57" t="str">
        <f t="array" ref="R2101">IF(OR($L2101="", $M2101=""), "", MIN(IF($L$11:$L$2510=$L2101, $M$11:$M$2510)))</f>
        <v/>
      </c>
      <c r="S2101" s="18" t="str">
        <f t="array" ref="S2101">IF(OR($L2101="", $M2101=""), "", AVERAGEIF($L$11:$L$2510, $L2101, $M$11:$M$2510))</f>
        <v/>
      </c>
      <c r="T2101" s="21" t="str">
        <f t="array" ref="T2101">IF(OR($L2101="", $M2101=""), "", MAX(IF($L$11:$L$2510=$L2101, $M$11:$M$2510)))</f>
        <v/>
      </c>
      <c r="U2101" s="97"/>
      <c r="W2101" s="26" t="str">
        <f t="shared" si="355"/>
        <v/>
      </c>
      <c r="X2101" s="26" t="str">
        <f t="shared" si="356"/>
        <v/>
      </c>
      <c r="Z2101" s="48" t="str">
        <f>IFERROR(INDEX('Standard Runs'!$E$11:$E$65, MATCH($L2101, 'Standard Runs'!$D$11:$D$65, 0)), "")</f>
        <v/>
      </c>
      <c r="AB2101" s="26" t="str">
        <f t="shared" si="357"/>
        <v/>
      </c>
      <c r="AC2101" s="26" t="str">
        <f t="shared" si="358"/>
        <v/>
      </c>
      <c r="AE2101" s="26" t="str">
        <f t="shared" si="359"/>
        <v/>
      </c>
      <c r="AG2101" s="26" t="str">
        <f>IF($D2101="", "", COUNTIF($D$11:$D$2510, "&gt;"&amp;$D2101)+1+COUNTIF($D$11:$D2101, $D2101)-1)</f>
        <v/>
      </c>
      <c r="AH2101" s="92" t="str">
        <f t="shared" si="360"/>
        <v/>
      </c>
      <c r="AJ2101" s="26" t="str">
        <f t="shared" si="361"/>
        <v/>
      </c>
      <c r="AK2101" s="26" t="str">
        <f t="shared" si="362"/>
        <v/>
      </c>
    </row>
    <row r="2102" spans="1:37" x14ac:dyDescent="0.25">
      <c r="A2102" s="97"/>
      <c r="B2102" s="26" t="str">
        <f t="shared" si="352"/>
        <v/>
      </c>
      <c r="C2102" s="97"/>
      <c r="D2102" s="123"/>
      <c r="E2102" s="124"/>
      <c r="F2102" s="125"/>
      <c r="G2102" s="97"/>
      <c r="H2102" s="24" t="str">
        <f>IF($E2102="", "", IFERROR(ROUND($E2102*INDEX('Intro &amp; Setup'!$BY$8:$BY$9, MATCH($E$8, 'Intro &amp; Setup'!$BX$8:$BX$9, 0)), 2), ""))</f>
        <v/>
      </c>
      <c r="I2102" s="18" t="str">
        <f>IF(OR($E2102="", $F2102=""), "", IF($E$8='Intro &amp; Setup'!$BX$9, $F2102/$E2102, IF($H$8='Intro &amp; Setup'!$BX$9, $F2102/$H2102, "")))</f>
        <v/>
      </c>
      <c r="J2102" s="21" t="str">
        <f>IF(OR($E2102="", $F2102=""), "", IF($E$8='Intro &amp; Setup'!$BX$8, $F2102/$E2102, IF($H$8='Intro &amp; Setup'!$BX$8, $F2102/$H2102, "")))</f>
        <v/>
      </c>
      <c r="K2102" s="97"/>
      <c r="L2102" s="42" t="str">
        <f t="array" ref="L2102">IF($W2102="", "", IFERROR(INDEX('Standard Runs'!$D$11:$D$65, MATCH(1, ('Standard Runs'!$F$11:$F$65&lt;=E2102)*('Standard Runs'!$G$11:$G$65&gt;=E2102), 0)), ""))</f>
        <v/>
      </c>
      <c r="M2102" s="45" t="str">
        <f t="shared" si="353"/>
        <v/>
      </c>
      <c r="N2102" s="97"/>
      <c r="O2102" s="52" t="str">
        <f t="shared" si="354"/>
        <v/>
      </c>
      <c r="P2102" s="53" t="str">
        <f>IF(OR($L2102="", $M2102=""), "", COUNTIFS($L$11:$L$2510, $L2102, $M$11:$M$2510, "&lt;"&amp;$M2102)+1+COUNTIFS($L$11:$L2102, $L2102, $M$11:$M2102, $M2102)-1)</f>
        <v/>
      </c>
      <c r="Q2102" s="97"/>
      <c r="R2102" s="57" t="str">
        <f t="array" ref="R2102">IF(OR($L2102="", $M2102=""), "", MIN(IF($L$11:$L$2510=$L2102, $M$11:$M$2510)))</f>
        <v/>
      </c>
      <c r="S2102" s="18" t="str">
        <f t="array" ref="S2102">IF(OR($L2102="", $M2102=""), "", AVERAGEIF($L$11:$L$2510, $L2102, $M$11:$M$2510))</f>
        <v/>
      </c>
      <c r="T2102" s="21" t="str">
        <f t="array" ref="T2102">IF(OR($L2102="", $M2102=""), "", MAX(IF($L$11:$L$2510=$L2102, $M$11:$M$2510)))</f>
        <v/>
      </c>
      <c r="U2102" s="97"/>
      <c r="W2102" s="26" t="str">
        <f t="shared" si="355"/>
        <v/>
      </c>
      <c r="X2102" s="26" t="str">
        <f t="shared" si="356"/>
        <v/>
      </c>
      <c r="Z2102" s="48" t="str">
        <f>IFERROR(INDEX('Standard Runs'!$E$11:$E$65, MATCH($L2102, 'Standard Runs'!$D$11:$D$65, 0)), "")</f>
        <v/>
      </c>
      <c r="AB2102" s="26" t="str">
        <f t="shared" si="357"/>
        <v/>
      </c>
      <c r="AC2102" s="26" t="str">
        <f t="shared" si="358"/>
        <v/>
      </c>
      <c r="AE2102" s="26" t="str">
        <f t="shared" si="359"/>
        <v/>
      </c>
      <c r="AG2102" s="26" t="str">
        <f>IF($D2102="", "", COUNTIF($D$11:$D$2510, "&gt;"&amp;$D2102)+1+COUNTIF($D$11:$D2102, $D2102)-1)</f>
        <v/>
      </c>
      <c r="AH2102" s="92" t="str">
        <f t="shared" si="360"/>
        <v/>
      </c>
      <c r="AJ2102" s="26" t="str">
        <f t="shared" si="361"/>
        <v/>
      </c>
      <c r="AK2102" s="26" t="str">
        <f t="shared" si="362"/>
        <v/>
      </c>
    </row>
    <row r="2103" spans="1:37" x14ac:dyDescent="0.25">
      <c r="A2103" s="97"/>
      <c r="B2103" s="26" t="str">
        <f t="shared" si="352"/>
        <v/>
      </c>
      <c r="C2103" s="97"/>
      <c r="D2103" s="123"/>
      <c r="E2103" s="124"/>
      <c r="F2103" s="125"/>
      <c r="G2103" s="97"/>
      <c r="H2103" s="24" t="str">
        <f>IF($E2103="", "", IFERROR(ROUND($E2103*INDEX('Intro &amp; Setup'!$BY$8:$BY$9, MATCH($E$8, 'Intro &amp; Setup'!$BX$8:$BX$9, 0)), 2), ""))</f>
        <v/>
      </c>
      <c r="I2103" s="18" t="str">
        <f>IF(OR($E2103="", $F2103=""), "", IF($E$8='Intro &amp; Setup'!$BX$9, $F2103/$E2103, IF($H$8='Intro &amp; Setup'!$BX$9, $F2103/$H2103, "")))</f>
        <v/>
      </c>
      <c r="J2103" s="21" t="str">
        <f>IF(OR($E2103="", $F2103=""), "", IF($E$8='Intro &amp; Setup'!$BX$8, $F2103/$E2103, IF($H$8='Intro &amp; Setup'!$BX$8, $F2103/$H2103, "")))</f>
        <v/>
      </c>
      <c r="K2103" s="97"/>
      <c r="L2103" s="42" t="str">
        <f t="array" ref="L2103">IF($W2103="", "", IFERROR(INDEX('Standard Runs'!$D$11:$D$65, MATCH(1, ('Standard Runs'!$F$11:$F$65&lt;=E2103)*('Standard Runs'!$G$11:$G$65&gt;=E2103), 0)), ""))</f>
        <v/>
      </c>
      <c r="M2103" s="45" t="str">
        <f t="shared" si="353"/>
        <v/>
      </c>
      <c r="N2103" s="97"/>
      <c r="O2103" s="52" t="str">
        <f t="shared" si="354"/>
        <v/>
      </c>
      <c r="P2103" s="53" t="str">
        <f>IF(OR($L2103="", $M2103=""), "", COUNTIFS($L$11:$L$2510, $L2103, $M$11:$M$2510, "&lt;"&amp;$M2103)+1+COUNTIFS($L$11:$L2103, $L2103, $M$11:$M2103, $M2103)-1)</f>
        <v/>
      </c>
      <c r="Q2103" s="97"/>
      <c r="R2103" s="57" t="str">
        <f t="array" ref="R2103">IF(OR($L2103="", $M2103=""), "", MIN(IF($L$11:$L$2510=$L2103, $M$11:$M$2510)))</f>
        <v/>
      </c>
      <c r="S2103" s="18" t="str">
        <f t="array" ref="S2103">IF(OR($L2103="", $M2103=""), "", AVERAGEIF($L$11:$L$2510, $L2103, $M$11:$M$2510))</f>
        <v/>
      </c>
      <c r="T2103" s="21" t="str">
        <f t="array" ref="T2103">IF(OR($L2103="", $M2103=""), "", MAX(IF($L$11:$L$2510=$L2103, $M$11:$M$2510)))</f>
        <v/>
      </c>
      <c r="U2103" s="97"/>
      <c r="W2103" s="26" t="str">
        <f t="shared" si="355"/>
        <v/>
      </c>
      <c r="X2103" s="26" t="str">
        <f t="shared" si="356"/>
        <v/>
      </c>
      <c r="Z2103" s="48" t="str">
        <f>IFERROR(INDEX('Standard Runs'!$E$11:$E$65, MATCH($L2103, 'Standard Runs'!$D$11:$D$65, 0)), "")</f>
        <v/>
      </c>
      <c r="AB2103" s="26" t="str">
        <f t="shared" si="357"/>
        <v/>
      </c>
      <c r="AC2103" s="26" t="str">
        <f t="shared" si="358"/>
        <v/>
      </c>
      <c r="AE2103" s="26" t="str">
        <f t="shared" si="359"/>
        <v/>
      </c>
      <c r="AG2103" s="26" t="str">
        <f>IF($D2103="", "", COUNTIF($D$11:$D$2510, "&gt;"&amp;$D2103)+1+COUNTIF($D$11:$D2103, $D2103)-1)</f>
        <v/>
      </c>
      <c r="AH2103" s="92" t="str">
        <f t="shared" si="360"/>
        <v/>
      </c>
      <c r="AJ2103" s="26" t="str">
        <f t="shared" si="361"/>
        <v/>
      </c>
      <c r="AK2103" s="26" t="str">
        <f t="shared" si="362"/>
        <v/>
      </c>
    </row>
    <row r="2104" spans="1:37" x14ac:dyDescent="0.25">
      <c r="A2104" s="97"/>
      <c r="B2104" s="26" t="str">
        <f t="shared" si="352"/>
        <v/>
      </c>
      <c r="C2104" s="97"/>
      <c r="D2104" s="123"/>
      <c r="E2104" s="124"/>
      <c r="F2104" s="125"/>
      <c r="G2104" s="97"/>
      <c r="H2104" s="24" t="str">
        <f>IF($E2104="", "", IFERROR(ROUND($E2104*INDEX('Intro &amp; Setup'!$BY$8:$BY$9, MATCH($E$8, 'Intro &amp; Setup'!$BX$8:$BX$9, 0)), 2), ""))</f>
        <v/>
      </c>
      <c r="I2104" s="18" t="str">
        <f>IF(OR($E2104="", $F2104=""), "", IF($E$8='Intro &amp; Setup'!$BX$9, $F2104/$E2104, IF($H$8='Intro &amp; Setup'!$BX$9, $F2104/$H2104, "")))</f>
        <v/>
      </c>
      <c r="J2104" s="21" t="str">
        <f>IF(OR($E2104="", $F2104=""), "", IF($E$8='Intro &amp; Setup'!$BX$8, $F2104/$E2104, IF($H$8='Intro &amp; Setup'!$BX$8, $F2104/$H2104, "")))</f>
        <v/>
      </c>
      <c r="K2104" s="97"/>
      <c r="L2104" s="42" t="str">
        <f t="array" ref="L2104">IF($W2104="", "", IFERROR(INDEX('Standard Runs'!$D$11:$D$65, MATCH(1, ('Standard Runs'!$F$11:$F$65&lt;=E2104)*('Standard Runs'!$G$11:$G$65&gt;=E2104), 0)), ""))</f>
        <v/>
      </c>
      <c r="M2104" s="45" t="str">
        <f t="shared" si="353"/>
        <v/>
      </c>
      <c r="N2104" s="97"/>
      <c r="O2104" s="52" t="str">
        <f t="shared" si="354"/>
        <v/>
      </c>
      <c r="P2104" s="53" t="str">
        <f>IF(OR($L2104="", $M2104=""), "", COUNTIFS($L$11:$L$2510, $L2104, $M$11:$M$2510, "&lt;"&amp;$M2104)+1+COUNTIFS($L$11:$L2104, $L2104, $M$11:$M2104, $M2104)-1)</f>
        <v/>
      </c>
      <c r="Q2104" s="97"/>
      <c r="R2104" s="57" t="str">
        <f t="array" ref="R2104">IF(OR($L2104="", $M2104=""), "", MIN(IF($L$11:$L$2510=$L2104, $M$11:$M$2510)))</f>
        <v/>
      </c>
      <c r="S2104" s="18" t="str">
        <f t="array" ref="S2104">IF(OR($L2104="", $M2104=""), "", AVERAGEIF($L$11:$L$2510, $L2104, $M$11:$M$2510))</f>
        <v/>
      </c>
      <c r="T2104" s="21" t="str">
        <f t="array" ref="T2104">IF(OR($L2104="", $M2104=""), "", MAX(IF($L$11:$L$2510=$L2104, $M$11:$M$2510)))</f>
        <v/>
      </c>
      <c r="U2104" s="97"/>
      <c r="W2104" s="26" t="str">
        <f t="shared" si="355"/>
        <v/>
      </c>
      <c r="X2104" s="26" t="str">
        <f t="shared" si="356"/>
        <v/>
      </c>
      <c r="Z2104" s="48" t="str">
        <f>IFERROR(INDEX('Standard Runs'!$E$11:$E$65, MATCH($L2104, 'Standard Runs'!$D$11:$D$65, 0)), "")</f>
        <v/>
      </c>
      <c r="AB2104" s="26" t="str">
        <f t="shared" si="357"/>
        <v/>
      </c>
      <c r="AC2104" s="26" t="str">
        <f t="shared" si="358"/>
        <v/>
      </c>
      <c r="AE2104" s="26" t="str">
        <f t="shared" si="359"/>
        <v/>
      </c>
      <c r="AG2104" s="26" t="str">
        <f>IF($D2104="", "", COUNTIF($D$11:$D$2510, "&gt;"&amp;$D2104)+1+COUNTIF($D$11:$D2104, $D2104)-1)</f>
        <v/>
      </c>
      <c r="AH2104" s="92" t="str">
        <f t="shared" si="360"/>
        <v/>
      </c>
      <c r="AJ2104" s="26" t="str">
        <f t="shared" si="361"/>
        <v/>
      </c>
      <c r="AK2104" s="26" t="str">
        <f t="shared" si="362"/>
        <v/>
      </c>
    </row>
    <row r="2105" spans="1:37" x14ac:dyDescent="0.25">
      <c r="A2105" s="97"/>
      <c r="B2105" s="26" t="str">
        <f t="shared" si="352"/>
        <v/>
      </c>
      <c r="C2105" s="97"/>
      <c r="D2105" s="123"/>
      <c r="E2105" s="124"/>
      <c r="F2105" s="125"/>
      <c r="G2105" s="97"/>
      <c r="H2105" s="24" t="str">
        <f>IF($E2105="", "", IFERROR(ROUND($E2105*INDEX('Intro &amp; Setup'!$BY$8:$BY$9, MATCH($E$8, 'Intro &amp; Setup'!$BX$8:$BX$9, 0)), 2), ""))</f>
        <v/>
      </c>
      <c r="I2105" s="18" t="str">
        <f>IF(OR($E2105="", $F2105=""), "", IF($E$8='Intro &amp; Setup'!$BX$9, $F2105/$E2105, IF($H$8='Intro &amp; Setup'!$BX$9, $F2105/$H2105, "")))</f>
        <v/>
      </c>
      <c r="J2105" s="21" t="str">
        <f>IF(OR($E2105="", $F2105=""), "", IF($E$8='Intro &amp; Setup'!$BX$8, $F2105/$E2105, IF($H$8='Intro &amp; Setup'!$BX$8, $F2105/$H2105, "")))</f>
        <v/>
      </c>
      <c r="K2105" s="97"/>
      <c r="L2105" s="42" t="str">
        <f t="array" ref="L2105">IF($W2105="", "", IFERROR(INDEX('Standard Runs'!$D$11:$D$65, MATCH(1, ('Standard Runs'!$F$11:$F$65&lt;=E2105)*('Standard Runs'!$G$11:$G$65&gt;=E2105), 0)), ""))</f>
        <v/>
      </c>
      <c r="M2105" s="45" t="str">
        <f t="shared" si="353"/>
        <v/>
      </c>
      <c r="N2105" s="97"/>
      <c r="O2105" s="52" t="str">
        <f t="shared" si="354"/>
        <v/>
      </c>
      <c r="P2105" s="53" t="str">
        <f>IF(OR($L2105="", $M2105=""), "", COUNTIFS($L$11:$L$2510, $L2105, $M$11:$M$2510, "&lt;"&amp;$M2105)+1+COUNTIFS($L$11:$L2105, $L2105, $M$11:$M2105, $M2105)-1)</f>
        <v/>
      </c>
      <c r="Q2105" s="97"/>
      <c r="R2105" s="57" t="str">
        <f t="array" ref="R2105">IF(OR($L2105="", $M2105=""), "", MIN(IF($L$11:$L$2510=$L2105, $M$11:$M$2510)))</f>
        <v/>
      </c>
      <c r="S2105" s="18" t="str">
        <f t="array" ref="S2105">IF(OR($L2105="", $M2105=""), "", AVERAGEIF($L$11:$L$2510, $L2105, $M$11:$M$2510))</f>
        <v/>
      </c>
      <c r="T2105" s="21" t="str">
        <f t="array" ref="T2105">IF(OR($L2105="", $M2105=""), "", MAX(IF($L$11:$L$2510=$L2105, $M$11:$M$2510)))</f>
        <v/>
      </c>
      <c r="U2105" s="97"/>
      <c r="W2105" s="26" t="str">
        <f t="shared" si="355"/>
        <v/>
      </c>
      <c r="X2105" s="26" t="str">
        <f t="shared" si="356"/>
        <v/>
      </c>
      <c r="Z2105" s="48" t="str">
        <f>IFERROR(INDEX('Standard Runs'!$E$11:$E$65, MATCH($L2105, 'Standard Runs'!$D$11:$D$65, 0)), "")</f>
        <v/>
      </c>
      <c r="AB2105" s="26" t="str">
        <f t="shared" si="357"/>
        <v/>
      </c>
      <c r="AC2105" s="26" t="str">
        <f t="shared" si="358"/>
        <v/>
      </c>
      <c r="AE2105" s="26" t="str">
        <f t="shared" si="359"/>
        <v/>
      </c>
      <c r="AG2105" s="26" t="str">
        <f>IF($D2105="", "", COUNTIF($D$11:$D$2510, "&gt;"&amp;$D2105)+1+COUNTIF($D$11:$D2105, $D2105)-1)</f>
        <v/>
      </c>
      <c r="AH2105" s="92" t="str">
        <f t="shared" si="360"/>
        <v/>
      </c>
      <c r="AJ2105" s="26" t="str">
        <f t="shared" si="361"/>
        <v/>
      </c>
      <c r="AK2105" s="26" t="str">
        <f t="shared" si="362"/>
        <v/>
      </c>
    </row>
    <row r="2106" spans="1:37" x14ac:dyDescent="0.25">
      <c r="A2106" s="97"/>
      <c r="B2106" s="26" t="str">
        <f t="shared" si="352"/>
        <v/>
      </c>
      <c r="C2106" s="97"/>
      <c r="D2106" s="123"/>
      <c r="E2106" s="124"/>
      <c r="F2106" s="125"/>
      <c r="G2106" s="97"/>
      <c r="H2106" s="24" t="str">
        <f>IF($E2106="", "", IFERROR(ROUND($E2106*INDEX('Intro &amp; Setup'!$BY$8:$BY$9, MATCH($E$8, 'Intro &amp; Setup'!$BX$8:$BX$9, 0)), 2), ""))</f>
        <v/>
      </c>
      <c r="I2106" s="18" t="str">
        <f>IF(OR($E2106="", $F2106=""), "", IF($E$8='Intro &amp; Setup'!$BX$9, $F2106/$E2106, IF($H$8='Intro &amp; Setup'!$BX$9, $F2106/$H2106, "")))</f>
        <v/>
      </c>
      <c r="J2106" s="21" t="str">
        <f>IF(OR($E2106="", $F2106=""), "", IF($E$8='Intro &amp; Setup'!$BX$8, $F2106/$E2106, IF($H$8='Intro &amp; Setup'!$BX$8, $F2106/$H2106, "")))</f>
        <v/>
      </c>
      <c r="K2106" s="97"/>
      <c r="L2106" s="42" t="str">
        <f t="array" ref="L2106">IF($W2106="", "", IFERROR(INDEX('Standard Runs'!$D$11:$D$65, MATCH(1, ('Standard Runs'!$F$11:$F$65&lt;=E2106)*('Standard Runs'!$G$11:$G$65&gt;=E2106), 0)), ""))</f>
        <v/>
      </c>
      <c r="M2106" s="45" t="str">
        <f t="shared" si="353"/>
        <v/>
      </c>
      <c r="N2106" s="97"/>
      <c r="O2106" s="52" t="str">
        <f t="shared" si="354"/>
        <v/>
      </c>
      <c r="P2106" s="53" t="str">
        <f>IF(OR($L2106="", $M2106=""), "", COUNTIFS($L$11:$L$2510, $L2106, $M$11:$M$2510, "&lt;"&amp;$M2106)+1+COUNTIFS($L$11:$L2106, $L2106, $M$11:$M2106, $M2106)-1)</f>
        <v/>
      </c>
      <c r="Q2106" s="97"/>
      <c r="R2106" s="57" t="str">
        <f t="array" ref="R2106">IF(OR($L2106="", $M2106=""), "", MIN(IF($L$11:$L$2510=$L2106, $M$11:$M$2510)))</f>
        <v/>
      </c>
      <c r="S2106" s="18" t="str">
        <f t="array" ref="S2106">IF(OR($L2106="", $M2106=""), "", AVERAGEIF($L$11:$L$2510, $L2106, $M$11:$M$2510))</f>
        <v/>
      </c>
      <c r="T2106" s="21" t="str">
        <f t="array" ref="T2106">IF(OR($L2106="", $M2106=""), "", MAX(IF($L$11:$L$2510=$L2106, $M$11:$M$2510)))</f>
        <v/>
      </c>
      <c r="U2106" s="97"/>
      <c r="W2106" s="26" t="str">
        <f t="shared" si="355"/>
        <v/>
      </c>
      <c r="X2106" s="26" t="str">
        <f t="shared" si="356"/>
        <v/>
      </c>
      <c r="Z2106" s="48" t="str">
        <f>IFERROR(INDEX('Standard Runs'!$E$11:$E$65, MATCH($L2106, 'Standard Runs'!$D$11:$D$65, 0)), "")</f>
        <v/>
      </c>
      <c r="AB2106" s="26" t="str">
        <f t="shared" si="357"/>
        <v/>
      </c>
      <c r="AC2106" s="26" t="str">
        <f t="shared" si="358"/>
        <v/>
      </c>
      <c r="AE2106" s="26" t="str">
        <f t="shared" si="359"/>
        <v/>
      </c>
      <c r="AG2106" s="26" t="str">
        <f>IF($D2106="", "", COUNTIF($D$11:$D$2510, "&gt;"&amp;$D2106)+1+COUNTIF($D$11:$D2106, $D2106)-1)</f>
        <v/>
      </c>
      <c r="AH2106" s="92" t="str">
        <f t="shared" si="360"/>
        <v/>
      </c>
      <c r="AJ2106" s="26" t="str">
        <f t="shared" si="361"/>
        <v/>
      </c>
      <c r="AK2106" s="26" t="str">
        <f t="shared" si="362"/>
        <v/>
      </c>
    </row>
    <row r="2107" spans="1:37" x14ac:dyDescent="0.25">
      <c r="A2107" s="97"/>
      <c r="B2107" s="26" t="str">
        <f t="shared" si="352"/>
        <v/>
      </c>
      <c r="C2107" s="97"/>
      <c r="D2107" s="123"/>
      <c r="E2107" s="124"/>
      <c r="F2107" s="125"/>
      <c r="G2107" s="97"/>
      <c r="H2107" s="24" t="str">
        <f>IF($E2107="", "", IFERROR(ROUND($E2107*INDEX('Intro &amp; Setup'!$BY$8:$BY$9, MATCH($E$8, 'Intro &amp; Setup'!$BX$8:$BX$9, 0)), 2), ""))</f>
        <v/>
      </c>
      <c r="I2107" s="18" t="str">
        <f>IF(OR($E2107="", $F2107=""), "", IF($E$8='Intro &amp; Setup'!$BX$9, $F2107/$E2107, IF($H$8='Intro &amp; Setup'!$BX$9, $F2107/$H2107, "")))</f>
        <v/>
      </c>
      <c r="J2107" s="21" t="str">
        <f>IF(OR($E2107="", $F2107=""), "", IF($E$8='Intro &amp; Setup'!$BX$8, $F2107/$E2107, IF($H$8='Intro &amp; Setup'!$BX$8, $F2107/$H2107, "")))</f>
        <v/>
      </c>
      <c r="K2107" s="97"/>
      <c r="L2107" s="42" t="str">
        <f t="array" ref="L2107">IF($W2107="", "", IFERROR(INDEX('Standard Runs'!$D$11:$D$65, MATCH(1, ('Standard Runs'!$F$11:$F$65&lt;=E2107)*('Standard Runs'!$G$11:$G$65&gt;=E2107), 0)), ""))</f>
        <v/>
      </c>
      <c r="M2107" s="45" t="str">
        <f t="shared" si="353"/>
        <v/>
      </c>
      <c r="N2107" s="97"/>
      <c r="O2107" s="52" t="str">
        <f t="shared" si="354"/>
        <v/>
      </c>
      <c r="P2107" s="53" t="str">
        <f>IF(OR($L2107="", $M2107=""), "", COUNTIFS($L$11:$L$2510, $L2107, $M$11:$M$2510, "&lt;"&amp;$M2107)+1+COUNTIFS($L$11:$L2107, $L2107, $M$11:$M2107, $M2107)-1)</f>
        <v/>
      </c>
      <c r="Q2107" s="97"/>
      <c r="R2107" s="57" t="str">
        <f t="array" ref="R2107">IF(OR($L2107="", $M2107=""), "", MIN(IF($L$11:$L$2510=$L2107, $M$11:$M$2510)))</f>
        <v/>
      </c>
      <c r="S2107" s="18" t="str">
        <f t="array" ref="S2107">IF(OR($L2107="", $M2107=""), "", AVERAGEIF($L$11:$L$2510, $L2107, $M$11:$M$2510))</f>
        <v/>
      </c>
      <c r="T2107" s="21" t="str">
        <f t="array" ref="T2107">IF(OR($L2107="", $M2107=""), "", MAX(IF($L$11:$L$2510=$L2107, $M$11:$M$2510)))</f>
        <v/>
      </c>
      <c r="U2107" s="97"/>
      <c r="W2107" s="26" t="str">
        <f t="shared" si="355"/>
        <v/>
      </c>
      <c r="X2107" s="26" t="str">
        <f t="shared" si="356"/>
        <v/>
      </c>
      <c r="Z2107" s="48" t="str">
        <f>IFERROR(INDEX('Standard Runs'!$E$11:$E$65, MATCH($L2107, 'Standard Runs'!$D$11:$D$65, 0)), "")</f>
        <v/>
      </c>
      <c r="AB2107" s="26" t="str">
        <f t="shared" si="357"/>
        <v/>
      </c>
      <c r="AC2107" s="26" t="str">
        <f t="shared" si="358"/>
        <v/>
      </c>
      <c r="AE2107" s="26" t="str">
        <f t="shared" si="359"/>
        <v/>
      </c>
      <c r="AG2107" s="26" t="str">
        <f>IF($D2107="", "", COUNTIF($D$11:$D$2510, "&gt;"&amp;$D2107)+1+COUNTIF($D$11:$D2107, $D2107)-1)</f>
        <v/>
      </c>
      <c r="AH2107" s="92" t="str">
        <f t="shared" si="360"/>
        <v/>
      </c>
      <c r="AJ2107" s="26" t="str">
        <f t="shared" si="361"/>
        <v/>
      </c>
      <c r="AK2107" s="26" t="str">
        <f t="shared" si="362"/>
        <v/>
      </c>
    </row>
    <row r="2108" spans="1:37" x14ac:dyDescent="0.25">
      <c r="A2108" s="97"/>
      <c r="B2108" s="26" t="str">
        <f t="shared" si="352"/>
        <v/>
      </c>
      <c r="C2108" s="97"/>
      <c r="D2108" s="123"/>
      <c r="E2108" s="124"/>
      <c r="F2108" s="125"/>
      <c r="G2108" s="97"/>
      <c r="H2108" s="24" t="str">
        <f>IF($E2108="", "", IFERROR(ROUND($E2108*INDEX('Intro &amp; Setup'!$BY$8:$BY$9, MATCH($E$8, 'Intro &amp; Setup'!$BX$8:$BX$9, 0)), 2), ""))</f>
        <v/>
      </c>
      <c r="I2108" s="18" t="str">
        <f>IF(OR($E2108="", $F2108=""), "", IF($E$8='Intro &amp; Setup'!$BX$9, $F2108/$E2108, IF($H$8='Intro &amp; Setup'!$BX$9, $F2108/$H2108, "")))</f>
        <v/>
      </c>
      <c r="J2108" s="21" t="str">
        <f>IF(OR($E2108="", $F2108=""), "", IF($E$8='Intro &amp; Setup'!$BX$8, $F2108/$E2108, IF($H$8='Intro &amp; Setup'!$BX$8, $F2108/$H2108, "")))</f>
        <v/>
      </c>
      <c r="K2108" s="97"/>
      <c r="L2108" s="42" t="str">
        <f t="array" ref="L2108">IF($W2108="", "", IFERROR(INDEX('Standard Runs'!$D$11:$D$65, MATCH(1, ('Standard Runs'!$F$11:$F$65&lt;=E2108)*('Standard Runs'!$G$11:$G$65&gt;=E2108), 0)), ""))</f>
        <v/>
      </c>
      <c r="M2108" s="45" t="str">
        <f t="shared" si="353"/>
        <v/>
      </c>
      <c r="N2108" s="97"/>
      <c r="O2108" s="52" t="str">
        <f t="shared" si="354"/>
        <v/>
      </c>
      <c r="P2108" s="53" t="str">
        <f>IF(OR($L2108="", $M2108=""), "", COUNTIFS($L$11:$L$2510, $L2108, $M$11:$M$2510, "&lt;"&amp;$M2108)+1+COUNTIFS($L$11:$L2108, $L2108, $M$11:$M2108, $M2108)-1)</f>
        <v/>
      </c>
      <c r="Q2108" s="97"/>
      <c r="R2108" s="57" t="str">
        <f t="array" ref="R2108">IF(OR($L2108="", $M2108=""), "", MIN(IF($L$11:$L$2510=$L2108, $M$11:$M$2510)))</f>
        <v/>
      </c>
      <c r="S2108" s="18" t="str">
        <f t="array" ref="S2108">IF(OR($L2108="", $M2108=""), "", AVERAGEIF($L$11:$L$2510, $L2108, $M$11:$M$2510))</f>
        <v/>
      </c>
      <c r="T2108" s="21" t="str">
        <f t="array" ref="T2108">IF(OR($L2108="", $M2108=""), "", MAX(IF($L$11:$L$2510=$L2108, $M$11:$M$2510)))</f>
        <v/>
      </c>
      <c r="U2108" s="97"/>
      <c r="W2108" s="26" t="str">
        <f t="shared" si="355"/>
        <v/>
      </c>
      <c r="X2108" s="26" t="str">
        <f t="shared" si="356"/>
        <v/>
      </c>
      <c r="Z2108" s="48" t="str">
        <f>IFERROR(INDEX('Standard Runs'!$E$11:$E$65, MATCH($L2108, 'Standard Runs'!$D$11:$D$65, 0)), "")</f>
        <v/>
      </c>
      <c r="AB2108" s="26" t="str">
        <f t="shared" si="357"/>
        <v/>
      </c>
      <c r="AC2108" s="26" t="str">
        <f t="shared" si="358"/>
        <v/>
      </c>
      <c r="AE2108" s="26" t="str">
        <f t="shared" si="359"/>
        <v/>
      </c>
      <c r="AG2108" s="26" t="str">
        <f>IF($D2108="", "", COUNTIF($D$11:$D$2510, "&gt;"&amp;$D2108)+1+COUNTIF($D$11:$D2108, $D2108)-1)</f>
        <v/>
      </c>
      <c r="AH2108" s="92" t="str">
        <f t="shared" si="360"/>
        <v/>
      </c>
      <c r="AJ2108" s="26" t="str">
        <f t="shared" si="361"/>
        <v/>
      </c>
      <c r="AK2108" s="26" t="str">
        <f t="shared" si="362"/>
        <v/>
      </c>
    </row>
    <row r="2109" spans="1:37" x14ac:dyDescent="0.25">
      <c r="A2109" s="97"/>
      <c r="B2109" s="26" t="str">
        <f t="shared" si="352"/>
        <v/>
      </c>
      <c r="C2109" s="97"/>
      <c r="D2109" s="123"/>
      <c r="E2109" s="124"/>
      <c r="F2109" s="125"/>
      <c r="G2109" s="97"/>
      <c r="H2109" s="24" t="str">
        <f>IF($E2109="", "", IFERROR(ROUND($E2109*INDEX('Intro &amp; Setup'!$BY$8:$BY$9, MATCH($E$8, 'Intro &amp; Setup'!$BX$8:$BX$9, 0)), 2), ""))</f>
        <v/>
      </c>
      <c r="I2109" s="18" t="str">
        <f>IF(OR($E2109="", $F2109=""), "", IF($E$8='Intro &amp; Setup'!$BX$9, $F2109/$E2109, IF($H$8='Intro &amp; Setup'!$BX$9, $F2109/$H2109, "")))</f>
        <v/>
      </c>
      <c r="J2109" s="21" t="str">
        <f>IF(OR($E2109="", $F2109=""), "", IF($E$8='Intro &amp; Setup'!$BX$8, $F2109/$E2109, IF($H$8='Intro &amp; Setup'!$BX$8, $F2109/$H2109, "")))</f>
        <v/>
      </c>
      <c r="K2109" s="97"/>
      <c r="L2109" s="42" t="str">
        <f t="array" ref="L2109">IF($W2109="", "", IFERROR(INDEX('Standard Runs'!$D$11:$D$65, MATCH(1, ('Standard Runs'!$F$11:$F$65&lt;=E2109)*('Standard Runs'!$G$11:$G$65&gt;=E2109), 0)), ""))</f>
        <v/>
      </c>
      <c r="M2109" s="45" t="str">
        <f t="shared" si="353"/>
        <v/>
      </c>
      <c r="N2109" s="97"/>
      <c r="O2109" s="52" t="str">
        <f t="shared" si="354"/>
        <v/>
      </c>
      <c r="P2109" s="53" t="str">
        <f>IF(OR($L2109="", $M2109=""), "", COUNTIFS($L$11:$L$2510, $L2109, $M$11:$M$2510, "&lt;"&amp;$M2109)+1+COUNTIFS($L$11:$L2109, $L2109, $M$11:$M2109, $M2109)-1)</f>
        <v/>
      </c>
      <c r="Q2109" s="97"/>
      <c r="R2109" s="57" t="str">
        <f t="array" ref="R2109">IF(OR($L2109="", $M2109=""), "", MIN(IF($L$11:$L$2510=$L2109, $M$11:$M$2510)))</f>
        <v/>
      </c>
      <c r="S2109" s="18" t="str">
        <f t="array" ref="S2109">IF(OR($L2109="", $M2109=""), "", AVERAGEIF($L$11:$L$2510, $L2109, $M$11:$M$2510))</f>
        <v/>
      </c>
      <c r="T2109" s="21" t="str">
        <f t="array" ref="T2109">IF(OR($L2109="", $M2109=""), "", MAX(IF($L$11:$L$2510=$L2109, $M$11:$M$2510)))</f>
        <v/>
      </c>
      <c r="U2109" s="97"/>
      <c r="W2109" s="26" t="str">
        <f t="shared" si="355"/>
        <v/>
      </c>
      <c r="X2109" s="26" t="str">
        <f t="shared" si="356"/>
        <v/>
      </c>
      <c r="Z2109" s="48" t="str">
        <f>IFERROR(INDEX('Standard Runs'!$E$11:$E$65, MATCH($L2109, 'Standard Runs'!$D$11:$D$65, 0)), "")</f>
        <v/>
      </c>
      <c r="AB2109" s="26" t="str">
        <f t="shared" si="357"/>
        <v/>
      </c>
      <c r="AC2109" s="26" t="str">
        <f t="shared" si="358"/>
        <v/>
      </c>
      <c r="AE2109" s="26" t="str">
        <f t="shared" si="359"/>
        <v/>
      </c>
      <c r="AG2109" s="26" t="str">
        <f>IF($D2109="", "", COUNTIF($D$11:$D$2510, "&gt;"&amp;$D2109)+1+COUNTIF($D$11:$D2109, $D2109)-1)</f>
        <v/>
      </c>
      <c r="AH2109" s="92" t="str">
        <f t="shared" si="360"/>
        <v/>
      </c>
      <c r="AJ2109" s="26" t="str">
        <f t="shared" si="361"/>
        <v/>
      </c>
      <c r="AK2109" s="26" t="str">
        <f t="shared" si="362"/>
        <v/>
      </c>
    </row>
    <row r="2110" spans="1:37" x14ac:dyDescent="0.25">
      <c r="A2110" s="97"/>
      <c r="B2110" s="26" t="str">
        <f t="shared" si="352"/>
        <v/>
      </c>
      <c r="C2110" s="97"/>
      <c r="D2110" s="123"/>
      <c r="E2110" s="124"/>
      <c r="F2110" s="125"/>
      <c r="G2110" s="97"/>
      <c r="H2110" s="24" t="str">
        <f>IF($E2110="", "", IFERROR(ROUND($E2110*INDEX('Intro &amp; Setup'!$BY$8:$BY$9, MATCH($E$8, 'Intro &amp; Setup'!$BX$8:$BX$9, 0)), 2), ""))</f>
        <v/>
      </c>
      <c r="I2110" s="18" t="str">
        <f>IF(OR($E2110="", $F2110=""), "", IF($E$8='Intro &amp; Setup'!$BX$9, $F2110/$E2110, IF($H$8='Intro &amp; Setup'!$BX$9, $F2110/$H2110, "")))</f>
        <v/>
      </c>
      <c r="J2110" s="21" t="str">
        <f>IF(OR($E2110="", $F2110=""), "", IF($E$8='Intro &amp; Setup'!$BX$8, $F2110/$E2110, IF($H$8='Intro &amp; Setup'!$BX$8, $F2110/$H2110, "")))</f>
        <v/>
      </c>
      <c r="K2110" s="97"/>
      <c r="L2110" s="42" t="str">
        <f t="array" ref="L2110">IF($W2110="", "", IFERROR(INDEX('Standard Runs'!$D$11:$D$65, MATCH(1, ('Standard Runs'!$F$11:$F$65&lt;=E2110)*('Standard Runs'!$G$11:$G$65&gt;=E2110), 0)), ""))</f>
        <v/>
      </c>
      <c r="M2110" s="45" t="str">
        <f t="shared" si="353"/>
        <v/>
      </c>
      <c r="N2110" s="97"/>
      <c r="O2110" s="52" t="str">
        <f t="shared" si="354"/>
        <v/>
      </c>
      <c r="P2110" s="53" t="str">
        <f>IF(OR($L2110="", $M2110=""), "", COUNTIFS($L$11:$L$2510, $L2110, $M$11:$M$2510, "&lt;"&amp;$M2110)+1+COUNTIFS($L$11:$L2110, $L2110, $M$11:$M2110, $M2110)-1)</f>
        <v/>
      </c>
      <c r="Q2110" s="97"/>
      <c r="R2110" s="57" t="str">
        <f t="array" ref="R2110">IF(OR($L2110="", $M2110=""), "", MIN(IF($L$11:$L$2510=$L2110, $M$11:$M$2510)))</f>
        <v/>
      </c>
      <c r="S2110" s="18" t="str">
        <f t="array" ref="S2110">IF(OR($L2110="", $M2110=""), "", AVERAGEIF($L$11:$L$2510, $L2110, $M$11:$M$2510))</f>
        <v/>
      </c>
      <c r="T2110" s="21" t="str">
        <f t="array" ref="T2110">IF(OR($L2110="", $M2110=""), "", MAX(IF($L$11:$L$2510=$L2110, $M$11:$M$2510)))</f>
        <v/>
      </c>
      <c r="U2110" s="97"/>
      <c r="W2110" s="26" t="str">
        <f t="shared" si="355"/>
        <v/>
      </c>
      <c r="X2110" s="26" t="str">
        <f t="shared" si="356"/>
        <v/>
      </c>
      <c r="Z2110" s="48" t="str">
        <f>IFERROR(INDEX('Standard Runs'!$E$11:$E$65, MATCH($L2110, 'Standard Runs'!$D$11:$D$65, 0)), "")</f>
        <v/>
      </c>
      <c r="AB2110" s="26" t="str">
        <f t="shared" si="357"/>
        <v/>
      </c>
      <c r="AC2110" s="26" t="str">
        <f t="shared" si="358"/>
        <v/>
      </c>
      <c r="AE2110" s="26" t="str">
        <f t="shared" si="359"/>
        <v/>
      </c>
      <c r="AG2110" s="26" t="str">
        <f>IF($D2110="", "", COUNTIF($D$11:$D$2510, "&gt;"&amp;$D2110)+1+COUNTIF($D$11:$D2110, $D2110)-1)</f>
        <v/>
      </c>
      <c r="AH2110" s="92" t="str">
        <f t="shared" si="360"/>
        <v/>
      </c>
      <c r="AJ2110" s="26" t="str">
        <f t="shared" si="361"/>
        <v/>
      </c>
      <c r="AK2110" s="26" t="str">
        <f t="shared" si="362"/>
        <v/>
      </c>
    </row>
    <row r="2111" spans="1:37" x14ac:dyDescent="0.25">
      <c r="A2111" s="97"/>
      <c r="B2111" s="26" t="str">
        <f t="shared" si="352"/>
        <v/>
      </c>
      <c r="C2111" s="97"/>
      <c r="D2111" s="123"/>
      <c r="E2111" s="124"/>
      <c r="F2111" s="125"/>
      <c r="G2111" s="97"/>
      <c r="H2111" s="24" t="str">
        <f>IF($E2111="", "", IFERROR(ROUND($E2111*INDEX('Intro &amp; Setup'!$BY$8:$BY$9, MATCH($E$8, 'Intro &amp; Setup'!$BX$8:$BX$9, 0)), 2), ""))</f>
        <v/>
      </c>
      <c r="I2111" s="18" t="str">
        <f>IF(OR($E2111="", $F2111=""), "", IF($E$8='Intro &amp; Setup'!$BX$9, $F2111/$E2111, IF($H$8='Intro &amp; Setup'!$BX$9, $F2111/$H2111, "")))</f>
        <v/>
      </c>
      <c r="J2111" s="21" t="str">
        <f>IF(OR($E2111="", $F2111=""), "", IF($E$8='Intro &amp; Setup'!$BX$8, $F2111/$E2111, IF($H$8='Intro &amp; Setup'!$BX$8, $F2111/$H2111, "")))</f>
        <v/>
      </c>
      <c r="K2111" s="97"/>
      <c r="L2111" s="42" t="str">
        <f t="array" ref="L2111">IF($W2111="", "", IFERROR(INDEX('Standard Runs'!$D$11:$D$65, MATCH(1, ('Standard Runs'!$F$11:$F$65&lt;=E2111)*('Standard Runs'!$G$11:$G$65&gt;=E2111), 0)), ""))</f>
        <v/>
      </c>
      <c r="M2111" s="45" t="str">
        <f t="shared" si="353"/>
        <v/>
      </c>
      <c r="N2111" s="97"/>
      <c r="O2111" s="52" t="str">
        <f t="shared" si="354"/>
        <v/>
      </c>
      <c r="P2111" s="53" t="str">
        <f>IF(OR($L2111="", $M2111=""), "", COUNTIFS($L$11:$L$2510, $L2111, $M$11:$M$2510, "&lt;"&amp;$M2111)+1+COUNTIFS($L$11:$L2111, $L2111, $M$11:$M2111, $M2111)-1)</f>
        <v/>
      </c>
      <c r="Q2111" s="97"/>
      <c r="R2111" s="57" t="str">
        <f t="array" ref="R2111">IF(OR($L2111="", $M2111=""), "", MIN(IF($L$11:$L$2510=$L2111, $M$11:$M$2510)))</f>
        <v/>
      </c>
      <c r="S2111" s="18" t="str">
        <f t="array" ref="S2111">IF(OR($L2111="", $M2111=""), "", AVERAGEIF($L$11:$L$2510, $L2111, $M$11:$M$2510))</f>
        <v/>
      </c>
      <c r="T2111" s="21" t="str">
        <f t="array" ref="T2111">IF(OR($L2111="", $M2111=""), "", MAX(IF($L$11:$L$2510=$L2111, $M$11:$M$2510)))</f>
        <v/>
      </c>
      <c r="U2111" s="97"/>
      <c r="W2111" s="26" t="str">
        <f t="shared" si="355"/>
        <v/>
      </c>
      <c r="X2111" s="26" t="str">
        <f t="shared" si="356"/>
        <v/>
      </c>
      <c r="Z2111" s="48" t="str">
        <f>IFERROR(INDEX('Standard Runs'!$E$11:$E$65, MATCH($L2111, 'Standard Runs'!$D$11:$D$65, 0)), "")</f>
        <v/>
      </c>
      <c r="AB2111" s="26" t="str">
        <f t="shared" si="357"/>
        <v/>
      </c>
      <c r="AC2111" s="26" t="str">
        <f t="shared" si="358"/>
        <v/>
      </c>
      <c r="AE2111" s="26" t="str">
        <f t="shared" si="359"/>
        <v/>
      </c>
      <c r="AG2111" s="26" t="str">
        <f>IF($D2111="", "", COUNTIF($D$11:$D$2510, "&gt;"&amp;$D2111)+1+COUNTIF($D$11:$D2111, $D2111)-1)</f>
        <v/>
      </c>
      <c r="AH2111" s="92" t="str">
        <f t="shared" si="360"/>
        <v/>
      </c>
      <c r="AJ2111" s="26" t="str">
        <f t="shared" si="361"/>
        <v/>
      </c>
      <c r="AK2111" s="26" t="str">
        <f t="shared" si="362"/>
        <v/>
      </c>
    </row>
    <row r="2112" spans="1:37" x14ac:dyDescent="0.25">
      <c r="A2112" s="97"/>
      <c r="B2112" s="26" t="str">
        <f t="shared" si="352"/>
        <v/>
      </c>
      <c r="C2112" s="97"/>
      <c r="D2112" s="123"/>
      <c r="E2112" s="124"/>
      <c r="F2112" s="125"/>
      <c r="G2112" s="97"/>
      <c r="H2112" s="24" t="str">
        <f>IF($E2112="", "", IFERROR(ROUND($E2112*INDEX('Intro &amp; Setup'!$BY$8:$BY$9, MATCH($E$8, 'Intro &amp; Setup'!$BX$8:$BX$9, 0)), 2), ""))</f>
        <v/>
      </c>
      <c r="I2112" s="18" t="str">
        <f>IF(OR($E2112="", $F2112=""), "", IF($E$8='Intro &amp; Setup'!$BX$9, $F2112/$E2112, IF($H$8='Intro &amp; Setup'!$BX$9, $F2112/$H2112, "")))</f>
        <v/>
      </c>
      <c r="J2112" s="21" t="str">
        <f>IF(OR($E2112="", $F2112=""), "", IF($E$8='Intro &amp; Setup'!$BX$8, $F2112/$E2112, IF($H$8='Intro &amp; Setup'!$BX$8, $F2112/$H2112, "")))</f>
        <v/>
      </c>
      <c r="K2112" s="97"/>
      <c r="L2112" s="42" t="str">
        <f t="array" ref="L2112">IF($W2112="", "", IFERROR(INDEX('Standard Runs'!$D$11:$D$65, MATCH(1, ('Standard Runs'!$F$11:$F$65&lt;=E2112)*('Standard Runs'!$G$11:$G$65&gt;=E2112), 0)), ""))</f>
        <v/>
      </c>
      <c r="M2112" s="45" t="str">
        <f t="shared" si="353"/>
        <v/>
      </c>
      <c r="N2112" s="97"/>
      <c r="O2112" s="52" t="str">
        <f t="shared" si="354"/>
        <v/>
      </c>
      <c r="P2112" s="53" t="str">
        <f>IF(OR($L2112="", $M2112=""), "", COUNTIFS($L$11:$L$2510, $L2112, $M$11:$M$2510, "&lt;"&amp;$M2112)+1+COUNTIFS($L$11:$L2112, $L2112, $M$11:$M2112, $M2112)-1)</f>
        <v/>
      </c>
      <c r="Q2112" s="97"/>
      <c r="R2112" s="57" t="str">
        <f t="array" ref="R2112">IF(OR($L2112="", $M2112=""), "", MIN(IF($L$11:$L$2510=$L2112, $M$11:$M$2510)))</f>
        <v/>
      </c>
      <c r="S2112" s="18" t="str">
        <f t="array" ref="S2112">IF(OR($L2112="", $M2112=""), "", AVERAGEIF($L$11:$L$2510, $L2112, $M$11:$M$2510))</f>
        <v/>
      </c>
      <c r="T2112" s="21" t="str">
        <f t="array" ref="T2112">IF(OR($L2112="", $M2112=""), "", MAX(IF($L$11:$L$2510=$L2112, $M$11:$M$2510)))</f>
        <v/>
      </c>
      <c r="U2112" s="97"/>
      <c r="W2112" s="26" t="str">
        <f t="shared" si="355"/>
        <v/>
      </c>
      <c r="X2112" s="26" t="str">
        <f t="shared" si="356"/>
        <v/>
      </c>
      <c r="Z2112" s="48" t="str">
        <f>IFERROR(INDEX('Standard Runs'!$E$11:$E$65, MATCH($L2112, 'Standard Runs'!$D$11:$D$65, 0)), "")</f>
        <v/>
      </c>
      <c r="AB2112" s="26" t="str">
        <f t="shared" si="357"/>
        <v/>
      </c>
      <c r="AC2112" s="26" t="str">
        <f t="shared" si="358"/>
        <v/>
      </c>
      <c r="AE2112" s="26" t="str">
        <f t="shared" si="359"/>
        <v/>
      </c>
      <c r="AG2112" s="26" t="str">
        <f>IF($D2112="", "", COUNTIF($D$11:$D$2510, "&gt;"&amp;$D2112)+1+COUNTIF($D$11:$D2112, $D2112)-1)</f>
        <v/>
      </c>
      <c r="AH2112" s="92" t="str">
        <f t="shared" si="360"/>
        <v/>
      </c>
      <c r="AJ2112" s="26" t="str">
        <f t="shared" si="361"/>
        <v/>
      </c>
      <c r="AK2112" s="26" t="str">
        <f t="shared" si="362"/>
        <v/>
      </c>
    </row>
    <row r="2113" spans="1:37" x14ac:dyDescent="0.25">
      <c r="A2113" s="97"/>
      <c r="B2113" s="26" t="str">
        <f t="shared" si="352"/>
        <v/>
      </c>
      <c r="C2113" s="97"/>
      <c r="D2113" s="123"/>
      <c r="E2113" s="124"/>
      <c r="F2113" s="125"/>
      <c r="G2113" s="97"/>
      <c r="H2113" s="24" t="str">
        <f>IF($E2113="", "", IFERROR(ROUND($E2113*INDEX('Intro &amp; Setup'!$BY$8:$BY$9, MATCH($E$8, 'Intro &amp; Setup'!$BX$8:$BX$9, 0)), 2), ""))</f>
        <v/>
      </c>
      <c r="I2113" s="18" t="str">
        <f>IF(OR($E2113="", $F2113=""), "", IF($E$8='Intro &amp; Setup'!$BX$9, $F2113/$E2113, IF($H$8='Intro &amp; Setup'!$BX$9, $F2113/$H2113, "")))</f>
        <v/>
      </c>
      <c r="J2113" s="21" t="str">
        <f>IF(OR($E2113="", $F2113=""), "", IF($E$8='Intro &amp; Setup'!$BX$8, $F2113/$E2113, IF($H$8='Intro &amp; Setup'!$BX$8, $F2113/$H2113, "")))</f>
        <v/>
      </c>
      <c r="K2113" s="97"/>
      <c r="L2113" s="42" t="str">
        <f t="array" ref="L2113">IF($W2113="", "", IFERROR(INDEX('Standard Runs'!$D$11:$D$65, MATCH(1, ('Standard Runs'!$F$11:$F$65&lt;=E2113)*('Standard Runs'!$G$11:$G$65&gt;=E2113), 0)), ""))</f>
        <v/>
      </c>
      <c r="M2113" s="45" t="str">
        <f t="shared" si="353"/>
        <v/>
      </c>
      <c r="N2113" s="97"/>
      <c r="O2113" s="52" t="str">
        <f t="shared" si="354"/>
        <v/>
      </c>
      <c r="P2113" s="53" t="str">
        <f>IF(OR($L2113="", $M2113=""), "", COUNTIFS($L$11:$L$2510, $L2113, $M$11:$M$2510, "&lt;"&amp;$M2113)+1+COUNTIFS($L$11:$L2113, $L2113, $M$11:$M2113, $M2113)-1)</f>
        <v/>
      </c>
      <c r="Q2113" s="97"/>
      <c r="R2113" s="57" t="str">
        <f t="array" ref="R2113">IF(OR($L2113="", $M2113=""), "", MIN(IF($L$11:$L$2510=$L2113, $M$11:$M$2510)))</f>
        <v/>
      </c>
      <c r="S2113" s="18" t="str">
        <f t="array" ref="S2113">IF(OR($L2113="", $M2113=""), "", AVERAGEIF($L$11:$L$2510, $L2113, $M$11:$M$2510))</f>
        <v/>
      </c>
      <c r="T2113" s="21" t="str">
        <f t="array" ref="T2113">IF(OR($L2113="", $M2113=""), "", MAX(IF($L$11:$L$2510=$L2113, $M$11:$M$2510)))</f>
        <v/>
      </c>
      <c r="U2113" s="97"/>
      <c r="W2113" s="26" t="str">
        <f t="shared" si="355"/>
        <v/>
      </c>
      <c r="X2113" s="26" t="str">
        <f t="shared" si="356"/>
        <v/>
      </c>
      <c r="Z2113" s="48" t="str">
        <f>IFERROR(INDEX('Standard Runs'!$E$11:$E$65, MATCH($L2113, 'Standard Runs'!$D$11:$D$65, 0)), "")</f>
        <v/>
      </c>
      <c r="AB2113" s="26" t="str">
        <f t="shared" si="357"/>
        <v/>
      </c>
      <c r="AC2113" s="26" t="str">
        <f t="shared" si="358"/>
        <v/>
      </c>
      <c r="AE2113" s="26" t="str">
        <f t="shared" si="359"/>
        <v/>
      </c>
      <c r="AG2113" s="26" t="str">
        <f>IF($D2113="", "", COUNTIF($D$11:$D$2510, "&gt;"&amp;$D2113)+1+COUNTIF($D$11:$D2113, $D2113)-1)</f>
        <v/>
      </c>
      <c r="AH2113" s="92" t="str">
        <f t="shared" si="360"/>
        <v/>
      </c>
      <c r="AJ2113" s="26" t="str">
        <f t="shared" si="361"/>
        <v/>
      </c>
      <c r="AK2113" s="26" t="str">
        <f t="shared" si="362"/>
        <v/>
      </c>
    </row>
    <row r="2114" spans="1:37" x14ac:dyDescent="0.25">
      <c r="A2114" s="97"/>
      <c r="B2114" s="26" t="str">
        <f t="shared" si="352"/>
        <v/>
      </c>
      <c r="C2114" s="97"/>
      <c r="D2114" s="123"/>
      <c r="E2114" s="124"/>
      <c r="F2114" s="125"/>
      <c r="G2114" s="97"/>
      <c r="H2114" s="24" t="str">
        <f>IF($E2114="", "", IFERROR(ROUND($E2114*INDEX('Intro &amp; Setup'!$BY$8:$BY$9, MATCH($E$8, 'Intro &amp; Setup'!$BX$8:$BX$9, 0)), 2), ""))</f>
        <v/>
      </c>
      <c r="I2114" s="18" t="str">
        <f>IF(OR($E2114="", $F2114=""), "", IF($E$8='Intro &amp; Setup'!$BX$9, $F2114/$E2114, IF($H$8='Intro &amp; Setup'!$BX$9, $F2114/$H2114, "")))</f>
        <v/>
      </c>
      <c r="J2114" s="21" t="str">
        <f>IF(OR($E2114="", $F2114=""), "", IF($E$8='Intro &amp; Setup'!$BX$8, $F2114/$E2114, IF($H$8='Intro &amp; Setup'!$BX$8, $F2114/$H2114, "")))</f>
        <v/>
      </c>
      <c r="K2114" s="97"/>
      <c r="L2114" s="42" t="str">
        <f t="array" ref="L2114">IF($W2114="", "", IFERROR(INDEX('Standard Runs'!$D$11:$D$65, MATCH(1, ('Standard Runs'!$F$11:$F$65&lt;=E2114)*('Standard Runs'!$G$11:$G$65&gt;=E2114), 0)), ""))</f>
        <v/>
      </c>
      <c r="M2114" s="45" t="str">
        <f t="shared" si="353"/>
        <v/>
      </c>
      <c r="N2114" s="97"/>
      <c r="O2114" s="52" t="str">
        <f t="shared" si="354"/>
        <v/>
      </c>
      <c r="P2114" s="53" t="str">
        <f>IF(OR($L2114="", $M2114=""), "", COUNTIFS($L$11:$L$2510, $L2114, $M$11:$M$2510, "&lt;"&amp;$M2114)+1+COUNTIFS($L$11:$L2114, $L2114, $M$11:$M2114, $M2114)-1)</f>
        <v/>
      </c>
      <c r="Q2114" s="97"/>
      <c r="R2114" s="57" t="str">
        <f t="array" ref="R2114">IF(OR($L2114="", $M2114=""), "", MIN(IF($L$11:$L$2510=$L2114, $M$11:$M$2510)))</f>
        <v/>
      </c>
      <c r="S2114" s="18" t="str">
        <f t="array" ref="S2114">IF(OR($L2114="", $M2114=""), "", AVERAGEIF($L$11:$L$2510, $L2114, $M$11:$M$2510))</f>
        <v/>
      </c>
      <c r="T2114" s="21" t="str">
        <f t="array" ref="T2114">IF(OR($L2114="", $M2114=""), "", MAX(IF($L$11:$L$2510=$L2114, $M$11:$M$2510)))</f>
        <v/>
      </c>
      <c r="U2114" s="97"/>
      <c r="W2114" s="26" t="str">
        <f t="shared" si="355"/>
        <v/>
      </c>
      <c r="X2114" s="26" t="str">
        <f t="shared" si="356"/>
        <v/>
      </c>
      <c r="Z2114" s="48" t="str">
        <f>IFERROR(INDEX('Standard Runs'!$E$11:$E$65, MATCH($L2114, 'Standard Runs'!$D$11:$D$65, 0)), "")</f>
        <v/>
      </c>
      <c r="AB2114" s="26" t="str">
        <f t="shared" si="357"/>
        <v/>
      </c>
      <c r="AC2114" s="26" t="str">
        <f t="shared" si="358"/>
        <v/>
      </c>
      <c r="AE2114" s="26" t="str">
        <f t="shared" si="359"/>
        <v/>
      </c>
      <c r="AG2114" s="26" t="str">
        <f>IF($D2114="", "", COUNTIF($D$11:$D$2510, "&gt;"&amp;$D2114)+1+COUNTIF($D$11:$D2114, $D2114)-1)</f>
        <v/>
      </c>
      <c r="AH2114" s="92" t="str">
        <f t="shared" si="360"/>
        <v/>
      </c>
      <c r="AJ2114" s="26" t="str">
        <f t="shared" si="361"/>
        <v/>
      </c>
      <c r="AK2114" s="26" t="str">
        <f t="shared" si="362"/>
        <v/>
      </c>
    </row>
    <row r="2115" spans="1:37" x14ac:dyDescent="0.25">
      <c r="A2115" s="97"/>
      <c r="B2115" s="26" t="str">
        <f t="shared" si="352"/>
        <v/>
      </c>
      <c r="C2115" s="97"/>
      <c r="D2115" s="123"/>
      <c r="E2115" s="124"/>
      <c r="F2115" s="125"/>
      <c r="G2115" s="97"/>
      <c r="H2115" s="24" t="str">
        <f>IF($E2115="", "", IFERROR(ROUND($E2115*INDEX('Intro &amp; Setup'!$BY$8:$BY$9, MATCH($E$8, 'Intro &amp; Setup'!$BX$8:$BX$9, 0)), 2), ""))</f>
        <v/>
      </c>
      <c r="I2115" s="18" t="str">
        <f>IF(OR($E2115="", $F2115=""), "", IF($E$8='Intro &amp; Setup'!$BX$9, $F2115/$E2115, IF($H$8='Intro &amp; Setup'!$BX$9, $F2115/$H2115, "")))</f>
        <v/>
      </c>
      <c r="J2115" s="21" t="str">
        <f>IF(OR($E2115="", $F2115=""), "", IF($E$8='Intro &amp; Setup'!$BX$8, $F2115/$E2115, IF($H$8='Intro &amp; Setup'!$BX$8, $F2115/$H2115, "")))</f>
        <v/>
      </c>
      <c r="K2115" s="97"/>
      <c r="L2115" s="42" t="str">
        <f t="array" ref="L2115">IF($W2115="", "", IFERROR(INDEX('Standard Runs'!$D$11:$D$65, MATCH(1, ('Standard Runs'!$F$11:$F$65&lt;=E2115)*('Standard Runs'!$G$11:$G$65&gt;=E2115), 0)), ""))</f>
        <v/>
      </c>
      <c r="M2115" s="45" t="str">
        <f t="shared" si="353"/>
        <v/>
      </c>
      <c r="N2115" s="97"/>
      <c r="O2115" s="52" t="str">
        <f t="shared" si="354"/>
        <v/>
      </c>
      <c r="P2115" s="53" t="str">
        <f>IF(OR($L2115="", $M2115=""), "", COUNTIFS($L$11:$L$2510, $L2115, $M$11:$M$2510, "&lt;"&amp;$M2115)+1+COUNTIFS($L$11:$L2115, $L2115, $M$11:$M2115, $M2115)-1)</f>
        <v/>
      </c>
      <c r="Q2115" s="97"/>
      <c r="R2115" s="57" t="str">
        <f t="array" ref="R2115">IF(OR($L2115="", $M2115=""), "", MIN(IF($L$11:$L$2510=$L2115, $M$11:$M$2510)))</f>
        <v/>
      </c>
      <c r="S2115" s="18" t="str">
        <f t="array" ref="S2115">IF(OR($L2115="", $M2115=""), "", AVERAGEIF($L$11:$L$2510, $L2115, $M$11:$M$2510))</f>
        <v/>
      </c>
      <c r="T2115" s="21" t="str">
        <f t="array" ref="T2115">IF(OR($L2115="", $M2115=""), "", MAX(IF($L$11:$L$2510=$L2115, $M$11:$M$2510)))</f>
        <v/>
      </c>
      <c r="U2115" s="97"/>
      <c r="W2115" s="26" t="str">
        <f t="shared" si="355"/>
        <v/>
      </c>
      <c r="X2115" s="26" t="str">
        <f t="shared" si="356"/>
        <v/>
      </c>
      <c r="Z2115" s="48" t="str">
        <f>IFERROR(INDEX('Standard Runs'!$E$11:$E$65, MATCH($L2115, 'Standard Runs'!$D$11:$D$65, 0)), "")</f>
        <v/>
      </c>
      <c r="AB2115" s="26" t="str">
        <f t="shared" si="357"/>
        <v/>
      </c>
      <c r="AC2115" s="26" t="str">
        <f t="shared" si="358"/>
        <v/>
      </c>
      <c r="AE2115" s="26" t="str">
        <f t="shared" si="359"/>
        <v/>
      </c>
      <c r="AG2115" s="26" t="str">
        <f>IF($D2115="", "", COUNTIF($D$11:$D$2510, "&gt;"&amp;$D2115)+1+COUNTIF($D$11:$D2115, $D2115)-1)</f>
        <v/>
      </c>
      <c r="AH2115" s="92" t="str">
        <f t="shared" si="360"/>
        <v/>
      </c>
      <c r="AJ2115" s="26" t="str">
        <f t="shared" si="361"/>
        <v/>
      </c>
      <c r="AK2115" s="26" t="str">
        <f t="shared" si="362"/>
        <v/>
      </c>
    </row>
    <row r="2116" spans="1:37" x14ac:dyDescent="0.25">
      <c r="A2116" s="97"/>
      <c r="B2116" s="26" t="str">
        <f t="shared" si="352"/>
        <v/>
      </c>
      <c r="C2116" s="97"/>
      <c r="D2116" s="123"/>
      <c r="E2116" s="124"/>
      <c r="F2116" s="125"/>
      <c r="G2116" s="97"/>
      <c r="H2116" s="24" t="str">
        <f>IF($E2116="", "", IFERROR(ROUND($E2116*INDEX('Intro &amp; Setup'!$BY$8:$BY$9, MATCH($E$8, 'Intro &amp; Setup'!$BX$8:$BX$9, 0)), 2), ""))</f>
        <v/>
      </c>
      <c r="I2116" s="18" t="str">
        <f>IF(OR($E2116="", $F2116=""), "", IF($E$8='Intro &amp; Setup'!$BX$9, $F2116/$E2116, IF($H$8='Intro &amp; Setup'!$BX$9, $F2116/$H2116, "")))</f>
        <v/>
      </c>
      <c r="J2116" s="21" t="str">
        <f>IF(OR($E2116="", $F2116=""), "", IF($E$8='Intro &amp; Setup'!$BX$8, $F2116/$E2116, IF($H$8='Intro &amp; Setup'!$BX$8, $F2116/$H2116, "")))</f>
        <v/>
      </c>
      <c r="K2116" s="97"/>
      <c r="L2116" s="42" t="str">
        <f t="array" ref="L2116">IF($W2116="", "", IFERROR(INDEX('Standard Runs'!$D$11:$D$65, MATCH(1, ('Standard Runs'!$F$11:$F$65&lt;=E2116)*('Standard Runs'!$G$11:$G$65&gt;=E2116), 0)), ""))</f>
        <v/>
      </c>
      <c r="M2116" s="45" t="str">
        <f t="shared" si="353"/>
        <v/>
      </c>
      <c r="N2116" s="97"/>
      <c r="O2116" s="52" t="str">
        <f t="shared" si="354"/>
        <v/>
      </c>
      <c r="P2116" s="53" t="str">
        <f>IF(OR($L2116="", $M2116=""), "", COUNTIFS($L$11:$L$2510, $L2116, $M$11:$M$2510, "&lt;"&amp;$M2116)+1+COUNTIFS($L$11:$L2116, $L2116, $M$11:$M2116, $M2116)-1)</f>
        <v/>
      </c>
      <c r="Q2116" s="97"/>
      <c r="R2116" s="57" t="str">
        <f t="array" ref="R2116">IF(OR($L2116="", $M2116=""), "", MIN(IF($L$11:$L$2510=$L2116, $M$11:$M$2510)))</f>
        <v/>
      </c>
      <c r="S2116" s="18" t="str">
        <f t="array" ref="S2116">IF(OR($L2116="", $M2116=""), "", AVERAGEIF($L$11:$L$2510, $L2116, $M$11:$M$2510))</f>
        <v/>
      </c>
      <c r="T2116" s="21" t="str">
        <f t="array" ref="T2116">IF(OR($L2116="", $M2116=""), "", MAX(IF($L$11:$L$2510=$L2116, $M$11:$M$2510)))</f>
        <v/>
      </c>
      <c r="U2116" s="97"/>
      <c r="W2116" s="26" t="str">
        <f t="shared" si="355"/>
        <v/>
      </c>
      <c r="X2116" s="26" t="str">
        <f t="shared" si="356"/>
        <v/>
      </c>
      <c r="Z2116" s="48" t="str">
        <f>IFERROR(INDEX('Standard Runs'!$E$11:$E$65, MATCH($L2116, 'Standard Runs'!$D$11:$D$65, 0)), "")</f>
        <v/>
      </c>
      <c r="AB2116" s="26" t="str">
        <f t="shared" si="357"/>
        <v/>
      </c>
      <c r="AC2116" s="26" t="str">
        <f t="shared" si="358"/>
        <v/>
      </c>
      <c r="AE2116" s="26" t="str">
        <f t="shared" si="359"/>
        <v/>
      </c>
      <c r="AG2116" s="26" t="str">
        <f>IF($D2116="", "", COUNTIF($D$11:$D$2510, "&gt;"&amp;$D2116)+1+COUNTIF($D$11:$D2116, $D2116)-1)</f>
        <v/>
      </c>
      <c r="AH2116" s="92" t="str">
        <f t="shared" si="360"/>
        <v/>
      </c>
      <c r="AJ2116" s="26" t="str">
        <f t="shared" si="361"/>
        <v/>
      </c>
      <c r="AK2116" s="26" t="str">
        <f t="shared" si="362"/>
        <v/>
      </c>
    </row>
    <row r="2117" spans="1:37" x14ac:dyDescent="0.25">
      <c r="A2117" s="97"/>
      <c r="B2117" s="26" t="str">
        <f t="shared" si="352"/>
        <v/>
      </c>
      <c r="C2117" s="97"/>
      <c r="D2117" s="123"/>
      <c r="E2117" s="124"/>
      <c r="F2117" s="125"/>
      <c r="G2117" s="97"/>
      <c r="H2117" s="24" t="str">
        <f>IF($E2117="", "", IFERROR(ROUND($E2117*INDEX('Intro &amp; Setup'!$BY$8:$BY$9, MATCH($E$8, 'Intro &amp; Setup'!$BX$8:$BX$9, 0)), 2), ""))</f>
        <v/>
      </c>
      <c r="I2117" s="18" t="str">
        <f>IF(OR($E2117="", $F2117=""), "", IF($E$8='Intro &amp; Setup'!$BX$9, $F2117/$E2117, IF($H$8='Intro &amp; Setup'!$BX$9, $F2117/$H2117, "")))</f>
        <v/>
      </c>
      <c r="J2117" s="21" t="str">
        <f>IF(OR($E2117="", $F2117=""), "", IF($E$8='Intro &amp; Setup'!$BX$8, $F2117/$E2117, IF($H$8='Intro &amp; Setup'!$BX$8, $F2117/$H2117, "")))</f>
        <v/>
      </c>
      <c r="K2117" s="97"/>
      <c r="L2117" s="42" t="str">
        <f t="array" ref="L2117">IF($W2117="", "", IFERROR(INDEX('Standard Runs'!$D$11:$D$65, MATCH(1, ('Standard Runs'!$F$11:$F$65&lt;=E2117)*('Standard Runs'!$G$11:$G$65&gt;=E2117), 0)), ""))</f>
        <v/>
      </c>
      <c r="M2117" s="45" t="str">
        <f t="shared" si="353"/>
        <v/>
      </c>
      <c r="N2117" s="97"/>
      <c r="O2117" s="52" t="str">
        <f t="shared" si="354"/>
        <v/>
      </c>
      <c r="P2117" s="53" t="str">
        <f>IF(OR($L2117="", $M2117=""), "", COUNTIFS($L$11:$L$2510, $L2117, $M$11:$M$2510, "&lt;"&amp;$M2117)+1+COUNTIFS($L$11:$L2117, $L2117, $M$11:$M2117, $M2117)-1)</f>
        <v/>
      </c>
      <c r="Q2117" s="97"/>
      <c r="R2117" s="57" t="str">
        <f t="array" ref="R2117">IF(OR($L2117="", $M2117=""), "", MIN(IF($L$11:$L$2510=$L2117, $M$11:$M$2510)))</f>
        <v/>
      </c>
      <c r="S2117" s="18" t="str">
        <f t="array" ref="S2117">IF(OR($L2117="", $M2117=""), "", AVERAGEIF($L$11:$L$2510, $L2117, $M$11:$M$2510))</f>
        <v/>
      </c>
      <c r="T2117" s="21" t="str">
        <f t="array" ref="T2117">IF(OR($L2117="", $M2117=""), "", MAX(IF($L$11:$L$2510=$L2117, $M$11:$M$2510)))</f>
        <v/>
      </c>
      <c r="U2117" s="97"/>
      <c r="W2117" s="26" t="str">
        <f t="shared" si="355"/>
        <v/>
      </c>
      <c r="X2117" s="26" t="str">
        <f t="shared" si="356"/>
        <v/>
      </c>
      <c r="Z2117" s="48" t="str">
        <f>IFERROR(INDEX('Standard Runs'!$E$11:$E$65, MATCH($L2117, 'Standard Runs'!$D$11:$D$65, 0)), "")</f>
        <v/>
      </c>
      <c r="AB2117" s="26" t="str">
        <f t="shared" si="357"/>
        <v/>
      </c>
      <c r="AC2117" s="26" t="str">
        <f t="shared" si="358"/>
        <v/>
      </c>
      <c r="AE2117" s="26" t="str">
        <f t="shared" si="359"/>
        <v/>
      </c>
      <c r="AG2117" s="26" t="str">
        <f>IF($D2117="", "", COUNTIF($D$11:$D$2510, "&gt;"&amp;$D2117)+1+COUNTIF($D$11:$D2117, $D2117)-1)</f>
        <v/>
      </c>
      <c r="AH2117" s="92" t="str">
        <f t="shared" si="360"/>
        <v/>
      </c>
      <c r="AJ2117" s="26" t="str">
        <f t="shared" si="361"/>
        <v/>
      </c>
      <c r="AK2117" s="26" t="str">
        <f t="shared" si="362"/>
        <v/>
      </c>
    </row>
    <row r="2118" spans="1:37" x14ac:dyDescent="0.25">
      <c r="A2118" s="97"/>
      <c r="B2118" s="26" t="str">
        <f t="shared" si="352"/>
        <v/>
      </c>
      <c r="C2118" s="97"/>
      <c r="D2118" s="123"/>
      <c r="E2118" s="124"/>
      <c r="F2118" s="125"/>
      <c r="G2118" s="97"/>
      <c r="H2118" s="24" t="str">
        <f>IF($E2118="", "", IFERROR(ROUND($E2118*INDEX('Intro &amp; Setup'!$BY$8:$BY$9, MATCH($E$8, 'Intro &amp; Setup'!$BX$8:$BX$9, 0)), 2), ""))</f>
        <v/>
      </c>
      <c r="I2118" s="18" t="str">
        <f>IF(OR($E2118="", $F2118=""), "", IF($E$8='Intro &amp; Setup'!$BX$9, $F2118/$E2118, IF($H$8='Intro &amp; Setup'!$BX$9, $F2118/$H2118, "")))</f>
        <v/>
      </c>
      <c r="J2118" s="21" t="str">
        <f>IF(OR($E2118="", $F2118=""), "", IF($E$8='Intro &amp; Setup'!$BX$8, $F2118/$E2118, IF($H$8='Intro &amp; Setup'!$BX$8, $F2118/$H2118, "")))</f>
        <v/>
      </c>
      <c r="K2118" s="97"/>
      <c r="L2118" s="42" t="str">
        <f t="array" ref="L2118">IF($W2118="", "", IFERROR(INDEX('Standard Runs'!$D$11:$D$65, MATCH(1, ('Standard Runs'!$F$11:$F$65&lt;=E2118)*('Standard Runs'!$G$11:$G$65&gt;=E2118), 0)), ""))</f>
        <v/>
      </c>
      <c r="M2118" s="45" t="str">
        <f t="shared" si="353"/>
        <v/>
      </c>
      <c r="N2118" s="97"/>
      <c r="O2118" s="52" t="str">
        <f t="shared" si="354"/>
        <v/>
      </c>
      <c r="P2118" s="53" t="str">
        <f>IF(OR($L2118="", $M2118=""), "", COUNTIFS($L$11:$L$2510, $L2118, $M$11:$M$2510, "&lt;"&amp;$M2118)+1+COUNTIFS($L$11:$L2118, $L2118, $M$11:$M2118, $M2118)-1)</f>
        <v/>
      </c>
      <c r="Q2118" s="97"/>
      <c r="R2118" s="57" t="str">
        <f t="array" ref="R2118">IF(OR($L2118="", $M2118=""), "", MIN(IF($L$11:$L$2510=$L2118, $M$11:$M$2510)))</f>
        <v/>
      </c>
      <c r="S2118" s="18" t="str">
        <f t="array" ref="S2118">IF(OR($L2118="", $M2118=""), "", AVERAGEIF($L$11:$L$2510, $L2118, $M$11:$M$2510))</f>
        <v/>
      </c>
      <c r="T2118" s="21" t="str">
        <f t="array" ref="T2118">IF(OR($L2118="", $M2118=""), "", MAX(IF($L$11:$L$2510=$L2118, $M$11:$M$2510)))</f>
        <v/>
      </c>
      <c r="U2118" s="97"/>
      <c r="W2118" s="26" t="str">
        <f t="shared" si="355"/>
        <v/>
      </c>
      <c r="X2118" s="26" t="str">
        <f t="shared" si="356"/>
        <v/>
      </c>
      <c r="Z2118" s="48" t="str">
        <f>IFERROR(INDEX('Standard Runs'!$E$11:$E$65, MATCH($L2118, 'Standard Runs'!$D$11:$D$65, 0)), "")</f>
        <v/>
      </c>
      <c r="AB2118" s="26" t="str">
        <f t="shared" si="357"/>
        <v/>
      </c>
      <c r="AC2118" s="26" t="str">
        <f t="shared" si="358"/>
        <v/>
      </c>
      <c r="AE2118" s="26" t="str">
        <f t="shared" si="359"/>
        <v/>
      </c>
      <c r="AG2118" s="26" t="str">
        <f>IF($D2118="", "", COUNTIF($D$11:$D$2510, "&gt;"&amp;$D2118)+1+COUNTIF($D$11:$D2118, $D2118)-1)</f>
        <v/>
      </c>
      <c r="AH2118" s="92" t="str">
        <f t="shared" si="360"/>
        <v/>
      </c>
      <c r="AJ2118" s="26" t="str">
        <f t="shared" si="361"/>
        <v/>
      </c>
      <c r="AK2118" s="26" t="str">
        <f t="shared" si="362"/>
        <v/>
      </c>
    </row>
    <row r="2119" spans="1:37" x14ac:dyDescent="0.25">
      <c r="A2119" s="97"/>
      <c r="B2119" s="26" t="str">
        <f t="shared" si="352"/>
        <v/>
      </c>
      <c r="C2119" s="97"/>
      <c r="D2119" s="123"/>
      <c r="E2119" s="124"/>
      <c r="F2119" s="125"/>
      <c r="G2119" s="97"/>
      <c r="H2119" s="24" t="str">
        <f>IF($E2119="", "", IFERROR(ROUND($E2119*INDEX('Intro &amp; Setup'!$BY$8:$BY$9, MATCH($E$8, 'Intro &amp; Setup'!$BX$8:$BX$9, 0)), 2), ""))</f>
        <v/>
      </c>
      <c r="I2119" s="18" t="str">
        <f>IF(OR($E2119="", $F2119=""), "", IF($E$8='Intro &amp; Setup'!$BX$9, $F2119/$E2119, IF($H$8='Intro &amp; Setup'!$BX$9, $F2119/$H2119, "")))</f>
        <v/>
      </c>
      <c r="J2119" s="21" t="str">
        <f>IF(OR($E2119="", $F2119=""), "", IF($E$8='Intro &amp; Setup'!$BX$8, $F2119/$E2119, IF($H$8='Intro &amp; Setup'!$BX$8, $F2119/$H2119, "")))</f>
        <v/>
      </c>
      <c r="K2119" s="97"/>
      <c r="L2119" s="42" t="str">
        <f t="array" ref="L2119">IF($W2119="", "", IFERROR(INDEX('Standard Runs'!$D$11:$D$65, MATCH(1, ('Standard Runs'!$F$11:$F$65&lt;=E2119)*('Standard Runs'!$G$11:$G$65&gt;=E2119), 0)), ""))</f>
        <v/>
      </c>
      <c r="M2119" s="45" t="str">
        <f t="shared" si="353"/>
        <v/>
      </c>
      <c r="N2119" s="97"/>
      <c r="O2119" s="52" t="str">
        <f t="shared" si="354"/>
        <v/>
      </c>
      <c r="P2119" s="53" t="str">
        <f>IF(OR($L2119="", $M2119=""), "", COUNTIFS($L$11:$L$2510, $L2119, $M$11:$M$2510, "&lt;"&amp;$M2119)+1+COUNTIFS($L$11:$L2119, $L2119, $M$11:$M2119, $M2119)-1)</f>
        <v/>
      </c>
      <c r="Q2119" s="97"/>
      <c r="R2119" s="57" t="str">
        <f t="array" ref="R2119">IF(OR($L2119="", $M2119=""), "", MIN(IF($L$11:$L$2510=$L2119, $M$11:$M$2510)))</f>
        <v/>
      </c>
      <c r="S2119" s="18" t="str">
        <f t="array" ref="S2119">IF(OR($L2119="", $M2119=""), "", AVERAGEIF($L$11:$L$2510, $L2119, $M$11:$M$2510))</f>
        <v/>
      </c>
      <c r="T2119" s="21" t="str">
        <f t="array" ref="T2119">IF(OR($L2119="", $M2119=""), "", MAX(IF($L$11:$L$2510=$L2119, $M$11:$M$2510)))</f>
        <v/>
      </c>
      <c r="U2119" s="97"/>
      <c r="W2119" s="26" t="str">
        <f t="shared" si="355"/>
        <v/>
      </c>
      <c r="X2119" s="26" t="str">
        <f t="shared" si="356"/>
        <v/>
      </c>
      <c r="Z2119" s="48" t="str">
        <f>IFERROR(INDEX('Standard Runs'!$E$11:$E$65, MATCH($L2119, 'Standard Runs'!$D$11:$D$65, 0)), "")</f>
        <v/>
      </c>
      <c r="AB2119" s="26" t="str">
        <f t="shared" si="357"/>
        <v/>
      </c>
      <c r="AC2119" s="26" t="str">
        <f t="shared" si="358"/>
        <v/>
      </c>
      <c r="AE2119" s="26" t="str">
        <f t="shared" si="359"/>
        <v/>
      </c>
      <c r="AG2119" s="26" t="str">
        <f>IF($D2119="", "", COUNTIF($D$11:$D$2510, "&gt;"&amp;$D2119)+1+COUNTIF($D$11:$D2119, $D2119)-1)</f>
        <v/>
      </c>
      <c r="AH2119" s="92" t="str">
        <f t="shared" si="360"/>
        <v/>
      </c>
      <c r="AJ2119" s="26" t="str">
        <f t="shared" si="361"/>
        <v/>
      </c>
      <c r="AK2119" s="26" t="str">
        <f t="shared" si="362"/>
        <v/>
      </c>
    </row>
    <row r="2120" spans="1:37" x14ac:dyDescent="0.25">
      <c r="A2120" s="97"/>
      <c r="B2120" s="26" t="str">
        <f t="shared" si="352"/>
        <v/>
      </c>
      <c r="C2120" s="97"/>
      <c r="D2120" s="123"/>
      <c r="E2120" s="124"/>
      <c r="F2120" s="125"/>
      <c r="G2120" s="97"/>
      <c r="H2120" s="24" t="str">
        <f>IF($E2120="", "", IFERROR(ROUND($E2120*INDEX('Intro &amp; Setup'!$BY$8:$BY$9, MATCH($E$8, 'Intro &amp; Setup'!$BX$8:$BX$9, 0)), 2), ""))</f>
        <v/>
      </c>
      <c r="I2120" s="18" t="str">
        <f>IF(OR($E2120="", $F2120=""), "", IF($E$8='Intro &amp; Setup'!$BX$9, $F2120/$E2120, IF($H$8='Intro &amp; Setup'!$BX$9, $F2120/$H2120, "")))</f>
        <v/>
      </c>
      <c r="J2120" s="21" t="str">
        <f>IF(OR($E2120="", $F2120=""), "", IF($E$8='Intro &amp; Setup'!$BX$8, $F2120/$E2120, IF($H$8='Intro &amp; Setup'!$BX$8, $F2120/$H2120, "")))</f>
        <v/>
      </c>
      <c r="K2120" s="97"/>
      <c r="L2120" s="42" t="str">
        <f t="array" ref="L2120">IF($W2120="", "", IFERROR(INDEX('Standard Runs'!$D$11:$D$65, MATCH(1, ('Standard Runs'!$F$11:$F$65&lt;=E2120)*('Standard Runs'!$G$11:$G$65&gt;=E2120), 0)), ""))</f>
        <v/>
      </c>
      <c r="M2120" s="45" t="str">
        <f t="shared" si="353"/>
        <v/>
      </c>
      <c r="N2120" s="97"/>
      <c r="O2120" s="52" t="str">
        <f t="shared" si="354"/>
        <v/>
      </c>
      <c r="P2120" s="53" t="str">
        <f>IF(OR($L2120="", $M2120=""), "", COUNTIFS($L$11:$L$2510, $L2120, $M$11:$M$2510, "&lt;"&amp;$M2120)+1+COUNTIFS($L$11:$L2120, $L2120, $M$11:$M2120, $M2120)-1)</f>
        <v/>
      </c>
      <c r="Q2120" s="97"/>
      <c r="R2120" s="57" t="str">
        <f t="array" ref="R2120">IF(OR($L2120="", $M2120=""), "", MIN(IF($L$11:$L$2510=$L2120, $M$11:$M$2510)))</f>
        <v/>
      </c>
      <c r="S2120" s="18" t="str">
        <f t="array" ref="S2120">IF(OR($L2120="", $M2120=""), "", AVERAGEIF($L$11:$L$2510, $L2120, $M$11:$M$2510))</f>
        <v/>
      </c>
      <c r="T2120" s="21" t="str">
        <f t="array" ref="T2120">IF(OR($L2120="", $M2120=""), "", MAX(IF($L$11:$L$2510=$L2120, $M$11:$M$2510)))</f>
        <v/>
      </c>
      <c r="U2120" s="97"/>
      <c r="W2120" s="26" t="str">
        <f t="shared" si="355"/>
        <v/>
      </c>
      <c r="X2120" s="26" t="str">
        <f t="shared" si="356"/>
        <v/>
      </c>
      <c r="Z2120" s="48" t="str">
        <f>IFERROR(INDEX('Standard Runs'!$E$11:$E$65, MATCH($L2120, 'Standard Runs'!$D$11:$D$65, 0)), "")</f>
        <v/>
      </c>
      <c r="AB2120" s="26" t="str">
        <f t="shared" si="357"/>
        <v/>
      </c>
      <c r="AC2120" s="26" t="str">
        <f t="shared" si="358"/>
        <v/>
      </c>
      <c r="AE2120" s="26" t="str">
        <f t="shared" si="359"/>
        <v/>
      </c>
      <c r="AG2120" s="26" t="str">
        <f>IF($D2120="", "", COUNTIF($D$11:$D$2510, "&gt;"&amp;$D2120)+1+COUNTIF($D$11:$D2120, $D2120)-1)</f>
        <v/>
      </c>
      <c r="AH2120" s="92" t="str">
        <f t="shared" si="360"/>
        <v/>
      </c>
      <c r="AJ2120" s="26" t="str">
        <f t="shared" si="361"/>
        <v/>
      </c>
      <c r="AK2120" s="26" t="str">
        <f t="shared" si="362"/>
        <v/>
      </c>
    </row>
    <row r="2121" spans="1:37" x14ac:dyDescent="0.25">
      <c r="A2121" s="97"/>
      <c r="B2121" s="26" t="str">
        <f t="shared" si="352"/>
        <v/>
      </c>
      <c r="C2121" s="97"/>
      <c r="D2121" s="123"/>
      <c r="E2121" s="124"/>
      <c r="F2121" s="125"/>
      <c r="G2121" s="97"/>
      <c r="H2121" s="24" t="str">
        <f>IF($E2121="", "", IFERROR(ROUND($E2121*INDEX('Intro &amp; Setup'!$BY$8:$BY$9, MATCH($E$8, 'Intro &amp; Setup'!$BX$8:$BX$9, 0)), 2), ""))</f>
        <v/>
      </c>
      <c r="I2121" s="18" t="str">
        <f>IF(OR($E2121="", $F2121=""), "", IF($E$8='Intro &amp; Setup'!$BX$9, $F2121/$E2121, IF($H$8='Intro &amp; Setup'!$BX$9, $F2121/$H2121, "")))</f>
        <v/>
      </c>
      <c r="J2121" s="21" t="str">
        <f>IF(OR($E2121="", $F2121=""), "", IF($E$8='Intro &amp; Setup'!$BX$8, $F2121/$E2121, IF($H$8='Intro &amp; Setup'!$BX$8, $F2121/$H2121, "")))</f>
        <v/>
      </c>
      <c r="K2121" s="97"/>
      <c r="L2121" s="42" t="str">
        <f t="array" ref="L2121">IF($W2121="", "", IFERROR(INDEX('Standard Runs'!$D$11:$D$65, MATCH(1, ('Standard Runs'!$F$11:$F$65&lt;=E2121)*('Standard Runs'!$G$11:$G$65&gt;=E2121), 0)), ""))</f>
        <v/>
      </c>
      <c r="M2121" s="45" t="str">
        <f t="shared" si="353"/>
        <v/>
      </c>
      <c r="N2121" s="97"/>
      <c r="O2121" s="52" t="str">
        <f t="shared" si="354"/>
        <v/>
      </c>
      <c r="P2121" s="53" t="str">
        <f>IF(OR($L2121="", $M2121=""), "", COUNTIFS($L$11:$L$2510, $L2121, $M$11:$M$2510, "&lt;"&amp;$M2121)+1+COUNTIFS($L$11:$L2121, $L2121, $M$11:$M2121, $M2121)-1)</f>
        <v/>
      </c>
      <c r="Q2121" s="97"/>
      <c r="R2121" s="57" t="str">
        <f t="array" ref="R2121">IF(OR($L2121="", $M2121=""), "", MIN(IF($L$11:$L$2510=$L2121, $M$11:$M$2510)))</f>
        <v/>
      </c>
      <c r="S2121" s="18" t="str">
        <f t="array" ref="S2121">IF(OR($L2121="", $M2121=""), "", AVERAGEIF($L$11:$L$2510, $L2121, $M$11:$M$2510))</f>
        <v/>
      </c>
      <c r="T2121" s="21" t="str">
        <f t="array" ref="T2121">IF(OR($L2121="", $M2121=""), "", MAX(IF($L$11:$L$2510=$L2121, $M$11:$M$2510)))</f>
        <v/>
      </c>
      <c r="U2121" s="97"/>
      <c r="W2121" s="26" t="str">
        <f t="shared" si="355"/>
        <v/>
      </c>
      <c r="X2121" s="26" t="str">
        <f t="shared" si="356"/>
        <v/>
      </c>
      <c r="Z2121" s="48" t="str">
        <f>IFERROR(INDEX('Standard Runs'!$E$11:$E$65, MATCH($L2121, 'Standard Runs'!$D$11:$D$65, 0)), "")</f>
        <v/>
      </c>
      <c r="AB2121" s="26" t="str">
        <f t="shared" si="357"/>
        <v/>
      </c>
      <c r="AC2121" s="26" t="str">
        <f t="shared" si="358"/>
        <v/>
      </c>
      <c r="AE2121" s="26" t="str">
        <f t="shared" si="359"/>
        <v/>
      </c>
      <c r="AG2121" s="26" t="str">
        <f>IF($D2121="", "", COUNTIF($D$11:$D$2510, "&gt;"&amp;$D2121)+1+COUNTIF($D$11:$D2121, $D2121)-1)</f>
        <v/>
      </c>
      <c r="AH2121" s="92" t="str">
        <f t="shared" si="360"/>
        <v/>
      </c>
      <c r="AJ2121" s="26" t="str">
        <f t="shared" si="361"/>
        <v/>
      </c>
      <c r="AK2121" s="26" t="str">
        <f t="shared" si="362"/>
        <v/>
      </c>
    </row>
    <row r="2122" spans="1:37" x14ac:dyDescent="0.25">
      <c r="A2122" s="97"/>
      <c r="B2122" s="26" t="str">
        <f t="shared" si="352"/>
        <v/>
      </c>
      <c r="C2122" s="97"/>
      <c r="D2122" s="123"/>
      <c r="E2122" s="124"/>
      <c r="F2122" s="125"/>
      <c r="G2122" s="97"/>
      <c r="H2122" s="24" t="str">
        <f>IF($E2122="", "", IFERROR(ROUND($E2122*INDEX('Intro &amp; Setup'!$BY$8:$BY$9, MATCH($E$8, 'Intro &amp; Setup'!$BX$8:$BX$9, 0)), 2), ""))</f>
        <v/>
      </c>
      <c r="I2122" s="18" t="str">
        <f>IF(OR($E2122="", $F2122=""), "", IF($E$8='Intro &amp; Setup'!$BX$9, $F2122/$E2122, IF($H$8='Intro &amp; Setup'!$BX$9, $F2122/$H2122, "")))</f>
        <v/>
      </c>
      <c r="J2122" s="21" t="str">
        <f>IF(OR($E2122="", $F2122=""), "", IF($E$8='Intro &amp; Setup'!$BX$8, $F2122/$E2122, IF($H$8='Intro &amp; Setup'!$BX$8, $F2122/$H2122, "")))</f>
        <v/>
      </c>
      <c r="K2122" s="97"/>
      <c r="L2122" s="42" t="str">
        <f t="array" ref="L2122">IF($W2122="", "", IFERROR(INDEX('Standard Runs'!$D$11:$D$65, MATCH(1, ('Standard Runs'!$F$11:$F$65&lt;=E2122)*('Standard Runs'!$G$11:$G$65&gt;=E2122), 0)), ""))</f>
        <v/>
      </c>
      <c r="M2122" s="45" t="str">
        <f t="shared" si="353"/>
        <v/>
      </c>
      <c r="N2122" s="97"/>
      <c r="O2122" s="52" t="str">
        <f t="shared" si="354"/>
        <v/>
      </c>
      <c r="P2122" s="53" t="str">
        <f>IF(OR($L2122="", $M2122=""), "", COUNTIFS($L$11:$L$2510, $L2122, $M$11:$M$2510, "&lt;"&amp;$M2122)+1+COUNTIFS($L$11:$L2122, $L2122, $M$11:$M2122, $M2122)-1)</f>
        <v/>
      </c>
      <c r="Q2122" s="97"/>
      <c r="R2122" s="57" t="str">
        <f t="array" ref="R2122">IF(OR($L2122="", $M2122=""), "", MIN(IF($L$11:$L$2510=$L2122, $M$11:$M$2510)))</f>
        <v/>
      </c>
      <c r="S2122" s="18" t="str">
        <f t="array" ref="S2122">IF(OR($L2122="", $M2122=""), "", AVERAGEIF($L$11:$L$2510, $L2122, $M$11:$M$2510))</f>
        <v/>
      </c>
      <c r="T2122" s="21" t="str">
        <f t="array" ref="T2122">IF(OR($L2122="", $M2122=""), "", MAX(IF($L$11:$L$2510=$L2122, $M$11:$M$2510)))</f>
        <v/>
      </c>
      <c r="U2122" s="97"/>
      <c r="W2122" s="26" t="str">
        <f t="shared" si="355"/>
        <v/>
      </c>
      <c r="X2122" s="26" t="str">
        <f t="shared" si="356"/>
        <v/>
      </c>
      <c r="Z2122" s="48" t="str">
        <f>IFERROR(INDEX('Standard Runs'!$E$11:$E$65, MATCH($L2122, 'Standard Runs'!$D$11:$D$65, 0)), "")</f>
        <v/>
      </c>
      <c r="AB2122" s="26" t="str">
        <f t="shared" si="357"/>
        <v/>
      </c>
      <c r="AC2122" s="26" t="str">
        <f t="shared" si="358"/>
        <v/>
      </c>
      <c r="AE2122" s="26" t="str">
        <f t="shared" si="359"/>
        <v/>
      </c>
      <c r="AG2122" s="26" t="str">
        <f>IF($D2122="", "", COUNTIF($D$11:$D$2510, "&gt;"&amp;$D2122)+1+COUNTIF($D$11:$D2122, $D2122)-1)</f>
        <v/>
      </c>
      <c r="AH2122" s="92" t="str">
        <f t="shared" si="360"/>
        <v/>
      </c>
      <c r="AJ2122" s="26" t="str">
        <f t="shared" si="361"/>
        <v/>
      </c>
      <c r="AK2122" s="26" t="str">
        <f t="shared" si="362"/>
        <v/>
      </c>
    </row>
    <row r="2123" spans="1:37" x14ac:dyDescent="0.25">
      <c r="A2123" s="97"/>
      <c r="B2123" s="26" t="str">
        <f t="shared" si="352"/>
        <v/>
      </c>
      <c r="C2123" s="97"/>
      <c r="D2123" s="123"/>
      <c r="E2123" s="124"/>
      <c r="F2123" s="125"/>
      <c r="G2123" s="97"/>
      <c r="H2123" s="24" t="str">
        <f>IF($E2123="", "", IFERROR(ROUND($E2123*INDEX('Intro &amp; Setup'!$BY$8:$BY$9, MATCH($E$8, 'Intro &amp; Setup'!$BX$8:$BX$9, 0)), 2), ""))</f>
        <v/>
      </c>
      <c r="I2123" s="18" t="str">
        <f>IF(OR($E2123="", $F2123=""), "", IF($E$8='Intro &amp; Setup'!$BX$9, $F2123/$E2123, IF($H$8='Intro &amp; Setup'!$BX$9, $F2123/$H2123, "")))</f>
        <v/>
      </c>
      <c r="J2123" s="21" t="str">
        <f>IF(OR($E2123="", $F2123=""), "", IF($E$8='Intro &amp; Setup'!$BX$8, $F2123/$E2123, IF($H$8='Intro &amp; Setup'!$BX$8, $F2123/$H2123, "")))</f>
        <v/>
      </c>
      <c r="K2123" s="97"/>
      <c r="L2123" s="42" t="str">
        <f t="array" ref="L2123">IF($W2123="", "", IFERROR(INDEX('Standard Runs'!$D$11:$D$65, MATCH(1, ('Standard Runs'!$F$11:$F$65&lt;=E2123)*('Standard Runs'!$G$11:$G$65&gt;=E2123), 0)), ""))</f>
        <v/>
      </c>
      <c r="M2123" s="45" t="str">
        <f t="shared" si="353"/>
        <v/>
      </c>
      <c r="N2123" s="97"/>
      <c r="O2123" s="52" t="str">
        <f t="shared" si="354"/>
        <v/>
      </c>
      <c r="P2123" s="53" t="str">
        <f>IF(OR($L2123="", $M2123=""), "", COUNTIFS($L$11:$L$2510, $L2123, $M$11:$M$2510, "&lt;"&amp;$M2123)+1+COUNTIFS($L$11:$L2123, $L2123, $M$11:$M2123, $M2123)-1)</f>
        <v/>
      </c>
      <c r="Q2123" s="97"/>
      <c r="R2123" s="57" t="str">
        <f t="array" ref="R2123">IF(OR($L2123="", $M2123=""), "", MIN(IF($L$11:$L$2510=$L2123, $M$11:$M$2510)))</f>
        <v/>
      </c>
      <c r="S2123" s="18" t="str">
        <f t="array" ref="S2123">IF(OR($L2123="", $M2123=""), "", AVERAGEIF($L$11:$L$2510, $L2123, $M$11:$M$2510))</f>
        <v/>
      </c>
      <c r="T2123" s="21" t="str">
        <f t="array" ref="T2123">IF(OR($L2123="", $M2123=""), "", MAX(IF($L$11:$L$2510=$L2123, $M$11:$M$2510)))</f>
        <v/>
      </c>
      <c r="U2123" s="97"/>
      <c r="W2123" s="26" t="str">
        <f t="shared" si="355"/>
        <v/>
      </c>
      <c r="X2123" s="26" t="str">
        <f t="shared" si="356"/>
        <v/>
      </c>
      <c r="Z2123" s="48" t="str">
        <f>IFERROR(INDEX('Standard Runs'!$E$11:$E$65, MATCH($L2123, 'Standard Runs'!$D$11:$D$65, 0)), "")</f>
        <v/>
      </c>
      <c r="AB2123" s="26" t="str">
        <f t="shared" si="357"/>
        <v/>
      </c>
      <c r="AC2123" s="26" t="str">
        <f t="shared" si="358"/>
        <v/>
      </c>
      <c r="AE2123" s="26" t="str">
        <f t="shared" si="359"/>
        <v/>
      </c>
      <c r="AG2123" s="26" t="str">
        <f>IF($D2123="", "", COUNTIF($D$11:$D$2510, "&gt;"&amp;$D2123)+1+COUNTIF($D$11:$D2123, $D2123)-1)</f>
        <v/>
      </c>
      <c r="AH2123" s="92" t="str">
        <f t="shared" si="360"/>
        <v/>
      </c>
      <c r="AJ2123" s="26" t="str">
        <f t="shared" si="361"/>
        <v/>
      </c>
      <c r="AK2123" s="26" t="str">
        <f t="shared" si="362"/>
        <v/>
      </c>
    </row>
    <row r="2124" spans="1:37" x14ac:dyDescent="0.25">
      <c r="A2124" s="97"/>
      <c r="B2124" s="26" t="str">
        <f t="shared" ref="B2124:B2187" si="363">IF($P2124="", "", IFERROR(INDEX($X$3:$X$5, MATCH($P2124, $Y$3:$Y$5, 0)), ""))</f>
        <v/>
      </c>
      <c r="C2124" s="97"/>
      <c r="D2124" s="123"/>
      <c r="E2124" s="124"/>
      <c r="F2124" s="125"/>
      <c r="G2124" s="97"/>
      <c r="H2124" s="24" t="str">
        <f>IF($E2124="", "", IFERROR(ROUND($E2124*INDEX('Intro &amp; Setup'!$BY$8:$BY$9, MATCH($E$8, 'Intro &amp; Setup'!$BX$8:$BX$9, 0)), 2), ""))</f>
        <v/>
      </c>
      <c r="I2124" s="18" t="str">
        <f>IF(OR($E2124="", $F2124=""), "", IF($E$8='Intro &amp; Setup'!$BX$9, $F2124/$E2124, IF($H$8='Intro &amp; Setup'!$BX$9, $F2124/$H2124, "")))</f>
        <v/>
      </c>
      <c r="J2124" s="21" t="str">
        <f>IF(OR($E2124="", $F2124=""), "", IF($E$8='Intro &amp; Setup'!$BX$8, $F2124/$E2124, IF($H$8='Intro &amp; Setup'!$BX$8, $F2124/$H2124, "")))</f>
        <v/>
      </c>
      <c r="K2124" s="97"/>
      <c r="L2124" s="42" t="str">
        <f t="array" ref="L2124">IF($W2124="", "", IFERROR(INDEX('Standard Runs'!$D$11:$D$65, MATCH(1, ('Standard Runs'!$F$11:$F$65&lt;=E2124)*('Standard Runs'!$G$11:$G$65&gt;=E2124), 0)), ""))</f>
        <v/>
      </c>
      <c r="M2124" s="45" t="str">
        <f t="shared" ref="M2124:M2187" si="364">IFERROR($F2124/$E2124*$Z2124, "")</f>
        <v/>
      </c>
      <c r="N2124" s="97"/>
      <c r="O2124" s="52" t="str">
        <f t="shared" ref="O2124:O2187" si="365">IF($L2124="", "", COUNTIF($L$11:$L$2510, $L2124))</f>
        <v/>
      </c>
      <c r="P2124" s="53" t="str">
        <f>IF(OR($L2124="", $M2124=""), "", COUNTIFS($L$11:$L$2510, $L2124, $M$11:$M$2510, "&lt;"&amp;$M2124)+1+COUNTIFS($L$11:$L2124, $L2124, $M$11:$M2124, $M2124)-1)</f>
        <v/>
      </c>
      <c r="Q2124" s="97"/>
      <c r="R2124" s="57" t="str">
        <f t="array" ref="R2124">IF(OR($L2124="", $M2124=""), "", MIN(IF($L$11:$L$2510=$L2124, $M$11:$M$2510)))</f>
        <v/>
      </c>
      <c r="S2124" s="18" t="str">
        <f t="array" ref="S2124">IF(OR($L2124="", $M2124=""), "", AVERAGEIF($L$11:$L$2510, $L2124, $M$11:$M$2510))</f>
        <v/>
      </c>
      <c r="T2124" s="21" t="str">
        <f t="array" ref="T2124">IF(OR($L2124="", $M2124=""), "", MAX(IF($L$11:$L$2510=$L2124, $M$11:$M$2510)))</f>
        <v/>
      </c>
      <c r="U2124" s="97"/>
      <c r="W2124" s="26" t="str">
        <f t="shared" ref="W2124:W2187" si="366">IF(AND($D2124="", $E2124="", $F2124=""), "", "X")</f>
        <v/>
      </c>
      <c r="X2124" s="26" t="str">
        <f t="shared" ref="X2124:X2187" si="367">IF($W2124="", "", IF($L2124="", "X", ""))</f>
        <v/>
      </c>
      <c r="Z2124" s="48" t="str">
        <f>IFERROR(INDEX('Standard Runs'!$E$11:$E$65, MATCH($L2124, 'Standard Runs'!$D$11:$D$65, 0)), "")</f>
        <v/>
      </c>
      <c r="AB2124" s="26" t="str">
        <f t="shared" ref="AB2124:AB2187" si="368">IF($B2124="", "", _xlfn.CONCAT($L2124, " - ", $P2124))</f>
        <v/>
      </c>
      <c r="AC2124" s="26" t="str">
        <f t="shared" ref="AC2124:AC2187" si="369">IF(COUNTIF($D2124:$F2124, "")=0, "X", "")</f>
        <v/>
      </c>
      <c r="AE2124" s="26" t="str">
        <f t="shared" ref="AE2124:AE2187" si="370">IF($P2124="", "", IF($P2124=1, _xlfn.CONCAT($L2124, " - ", $AE$7), IF($P2124=$O2124, _xlfn.CONCAT($L2124, " - ", $AE$8), "")))</f>
        <v/>
      </c>
      <c r="AG2124" s="26" t="str">
        <f>IF($D2124="", "", COUNTIF($D$11:$D$2510, "&gt;"&amp;$D2124)+1+COUNTIF($D$11:$D2124, $D2124)-1)</f>
        <v/>
      </c>
      <c r="AH2124" s="92" t="str">
        <f t="shared" ref="AH2124:AH2187" si="371">IF(OR($M2124="", $Z2124=""), "", $M2124/$Z2124)</f>
        <v/>
      </c>
      <c r="AJ2124" s="26" t="str">
        <f t="shared" ref="AJ2124:AJ2187" si="372">IF(OR($AJ$8="", $AG2124=""), "", IF($AJ$8=$L2124, $AG2124, ""))</f>
        <v/>
      </c>
      <c r="AK2124" s="26" t="str">
        <f t="shared" ref="AK2124:AK2187" si="373">IF($AJ2124="", "", COUNTIF($AJ$11:$AJ$2510, "&lt;"&amp;$AJ2124)+1)</f>
        <v/>
      </c>
    </row>
    <row r="2125" spans="1:37" x14ac:dyDescent="0.25">
      <c r="A2125" s="97"/>
      <c r="B2125" s="26" t="str">
        <f t="shared" si="363"/>
        <v/>
      </c>
      <c r="C2125" s="97"/>
      <c r="D2125" s="123"/>
      <c r="E2125" s="124"/>
      <c r="F2125" s="125"/>
      <c r="G2125" s="97"/>
      <c r="H2125" s="24" t="str">
        <f>IF($E2125="", "", IFERROR(ROUND($E2125*INDEX('Intro &amp; Setup'!$BY$8:$BY$9, MATCH($E$8, 'Intro &amp; Setup'!$BX$8:$BX$9, 0)), 2), ""))</f>
        <v/>
      </c>
      <c r="I2125" s="18" t="str">
        <f>IF(OR($E2125="", $F2125=""), "", IF($E$8='Intro &amp; Setup'!$BX$9, $F2125/$E2125, IF($H$8='Intro &amp; Setup'!$BX$9, $F2125/$H2125, "")))</f>
        <v/>
      </c>
      <c r="J2125" s="21" t="str">
        <f>IF(OR($E2125="", $F2125=""), "", IF($E$8='Intro &amp; Setup'!$BX$8, $F2125/$E2125, IF($H$8='Intro &amp; Setup'!$BX$8, $F2125/$H2125, "")))</f>
        <v/>
      </c>
      <c r="K2125" s="97"/>
      <c r="L2125" s="42" t="str">
        <f t="array" ref="L2125">IF($W2125="", "", IFERROR(INDEX('Standard Runs'!$D$11:$D$65, MATCH(1, ('Standard Runs'!$F$11:$F$65&lt;=E2125)*('Standard Runs'!$G$11:$G$65&gt;=E2125), 0)), ""))</f>
        <v/>
      </c>
      <c r="M2125" s="45" t="str">
        <f t="shared" si="364"/>
        <v/>
      </c>
      <c r="N2125" s="97"/>
      <c r="O2125" s="52" t="str">
        <f t="shared" si="365"/>
        <v/>
      </c>
      <c r="P2125" s="53" t="str">
        <f>IF(OR($L2125="", $M2125=""), "", COUNTIFS($L$11:$L$2510, $L2125, $M$11:$M$2510, "&lt;"&amp;$M2125)+1+COUNTIFS($L$11:$L2125, $L2125, $M$11:$M2125, $M2125)-1)</f>
        <v/>
      </c>
      <c r="Q2125" s="97"/>
      <c r="R2125" s="57" t="str">
        <f t="array" ref="R2125">IF(OR($L2125="", $M2125=""), "", MIN(IF($L$11:$L$2510=$L2125, $M$11:$M$2510)))</f>
        <v/>
      </c>
      <c r="S2125" s="18" t="str">
        <f t="array" ref="S2125">IF(OR($L2125="", $M2125=""), "", AVERAGEIF($L$11:$L$2510, $L2125, $M$11:$M$2510))</f>
        <v/>
      </c>
      <c r="T2125" s="21" t="str">
        <f t="array" ref="T2125">IF(OR($L2125="", $M2125=""), "", MAX(IF($L$11:$L$2510=$L2125, $M$11:$M$2510)))</f>
        <v/>
      </c>
      <c r="U2125" s="97"/>
      <c r="W2125" s="26" t="str">
        <f t="shared" si="366"/>
        <v/>
      </c>
      <c r="X2125" s="26" t="str">
        <f t="shared" si="367"/>
        <v/>
      </c>
      <c r="Z2125" s="48" t="str">
        <f>IFERROR(INDEX('Standard Runs'!$E$11:$E$65, MATCH($L2125, 'Standard Runs'!$D$11:$D$65, 0)), "")</f>
        <v/>
      </c>
      <c r="AB2125" s="26" t="str">
        <f t="shared" si="368"/>
        <v/>
      </c>
      <c r="AC2125" s="26" t="str">
        <f t="shared" si="369"/>
        <v/>
      </c>
      <c r="AE2125" s="26" t="str">
        <f t="shared" si="370"/>
        <v/>
      </c>
      <c r="AG2125" s="26" t="str">
        <f>IF($D2125="", "", COUNTIF($D$11:$D$2510, "&gt;"&amp;$D2125)+1+COUNTIF($D$11:$D2125, $D2125)-1)</f>
        <v/>
      </c>
      <c r="AH2125" s="92" t="str">
        <f t="shared" si="371"/>
        <v/>
      </c>
      <c r="AJ2125" s="26" t="str">
        <f t="shared" si="372"/>
        <v/>
      </c>
      <c r="AK2125" s="26" t="str">
        <f t="shared" si="373"/>
        <v/>
      </c>
    </row>
    <row r="2126" spans="1:37" x14ac:dyDescent="0.25">
      <c r="A2126" s="97"/>
      <c r="B2126" s="26" t="str">
        <f t="shared" si="363"/>
        <v/>
      </c>
      <c r="C2126" s="97"/>
      <c r="D2126" s="123"/>
      <c r="E2126" s="124"/>
      <c r="F2126" s="125"/>
      <c r="G2126" s="97"/>
      <c r="H2126" s="24" t="str">
        <f>IF($E2126="", "", IFERROR(ROUND($E2126*INDEX('Intro &amp; Setup'!$BY$8:$BY$9, MATCH($E$8, 'Intro &amp; Setup'!$BX$8:$BX$9, 0)), 2), ""))</f>
        <v/>
      </c>
      <c r="I2126" s="18" t="str">
        <f>IF(OR($E2126="", $F2126=""), "", IF($E$8='Intro &amp; Setup'!$BX$9, $F2126/$E2126, IF($H$8='Intro &amp; Setup'!$BX$9, $F2126/$H2126, "")))</f>
        <v/>
      </c>
      <c r="J2126" s="21" t="str">
        <f>IF(OR($E2126="", $F2126=""), "", IF($E$8='Intro &amp; Setup'!$BX$8, $F2126/$E2126, IF($H$8='Intro &amp; Setup'!$BX$8, $F2126/$H2126, "")))</f>
        <v/>
      </c>
      <c r="K2126" s="97"/>
      <c r="L2126" s="42" t="str">
        <f t="array" ref="L2126">IF($W2126="", "", IFERROR(INDEX('Standard Runs'!$D$11:$D$65, MATCH(1, ('Standard Runs'!$F$11:$F$65&lt;=E2126)*('Standard Runs'!$G$11:$G$65&gt;=E2126), 0)), ""))</f>
        <v/>
      </c>
      <c r="M2126" s="45" t="str">
        <f t="shared" si="364"/>
        <v/>
      </c>
      <c r="N2126" s="97"/>
      <c r="O2126" s="52" t="str">
        <f t="shared" si="365"/>
        <v/>
      </c>
      <c r="P2126" s="53" t="str">
        <f>IF(OR($L2126="", $M2126=""), "", COUNTIFS($L$11:$L$2510, $L2126, $M$11:$M$2510, "&lt;"&amp;$M2126)+1+COUNTIFS($L$11:$L2126, $L2126, $M$11:$M2126, $M2126)-1)</f>
        <v/>
      </c>
      <c r="Q2126" s="97"/>
      <c r="R2126" s="57" t="str">
        <f t="array" ref="R2126">IF(OR($L2126="", $M2126=""), "", MIN(IF($L$11:$L$2510=$L2126, $M$11:$M$2510)))</f>
        <v/>
      </c>
      <c r="S2126" s="18" t="str">
        <f t="array" ref="S2126">IF(OR($L2126="", $M2126=""), "", AVERAGEIF($L$11:$L$2510, $L2126, $M$11:$M$2510))</f>
        <v/>
      </c>
      <c r="T2126" s="21" t="str">
        <f t="array" ref="T2126">IF(OR($L2126="", $M2126=""), "", MAX(IF($L$11:$L$2510=$L2126, $M$11:$M$2510)))</f>
        <v/>
      </c>
      <c r="U2126" s="97"/>
      <c r="W2126" s="26" t="str">
        <f t="shared" si="366"/>
        <v/>
      </c>
      <c r="X2126" s="26" t="str">
        <f t="shared" si="367"/>
        <v/>
      </c>
      <c r="Z2126" s="48" t="str">
        <f>IFERROR(INDEX('Standard Runs'!$E$11:$E$65, MATCH($L2126, 'Standard Runs'!$D$11:$D$65, 0)), "")</f>
        <v/>
      </c>
      <c r="AB2126" s="26" t="str">
        <f t="shared" si="368"/>
        <v/>
      </c>
      <c r="AC2126" s="26" t="str">
        <f t="shared" si="369"/>
        <v/>
      </c>
      <c r="AE2126" s="26" t="str">
        <f t="shared" si="370"/>
        <v/>
      </c>
      <c r="AG2126" s="26" t="str">
        <f>IF($D2126="", "", COUNTIF($D$11:$D$2510, "&gt;"&amp;$D2126)+1+COUNTIF($D$11:$D2126, $D2126)-1)</f>
        <v/>
      </c>
      <c r="AH2126" s="92" t="str">
        <f t="shared" si="371"/>
        <v/>
      </c>
      <c r="AJ2126" s="26" t="str">
        <f t="shared" si="372"/>
        <v/>
      </c>
      <c r="AK2126" s="26" t="str">
        <f t="shared" si="373"/>
        <v/>
      </c>
    </row>
    <row r="2127" spans="1:37" x14ac:dyDescent="0.25">
      <c r="A2127" s="97"/>
      <c r="B2127" s="26" t="str">
        <f t="shared" si="363"/>
        <v/>
      </c>
      <c r="C2127" s="97"/>
      <c r="D2127" s="123"/>
      <c r="E2127" s="124"/>
      <c r="F2127" s="125"/>
      <c r="G2127" s="97"/>
      <c r="H2127" s="24" t="str">
        <f>IF($E2127="", "", IFERROR(ROUND($E2127*INDEX('Intro &amp; Setup'!$BY$8:$BY$9, MATCH($E$8, 'Intro &amp; Setup'!$BX$8:$BX$9, 0)), 2), ""))</f>
        <v/>
      </c>
      <c r="I2127" s="18" t="str">
        <f>IF(OR($E2127="", $F2127=""), "", IF($E$8='Intro &amp; Setup'!$BX$9, $F2127/$E2127, IF($H$8='Intro &amp; Setup'!$BX$9, $F2127/$H2127, "")))</f>
        <v/>
      </c>
      <c r="J2127" s="21" t="str">
        <f>IF(OR($E2127="", $F2127=""), "", IF($E$8='Intro &amp; Setup'!$BX$8, $F2127/$E2127, IF($H$8='Intro &amp; Setup'!$BX$8, $F2127/$H2127, "")))</f>
        <v/>
      </c>
      <c r="K2127" s="97"/>
      <c r="L2127" s="42" t="str">
        <f t="array" ref="L2127">IF($W2127="", "", IFERROR(INDEX('Standard Runs'!$D$11:$D$65, MATCH(1, ('Standard Runs'!$F$11:$F$65&lt;=E2127)*('Standard Runs'!$G$11:$G$65&gt;=E2127), 0)), ""))</f>
        <v/>
      </c>
      <c r="M2127" s="45" t="str">
        <f t="shared" si="364"/>
        <v/>
      </c>
      <c r="N2127" s="97"/>
      <c r="O2127" s="52" t="str">
        <f t="shared" si="365"/>
        <v/>
      </c>
      <c r="P2127" s="53" t="str">
        <f>IF(OR($L2127="", $M2127=""), "", COUNTIFS($L$11:$L$2510, $L2127, $M$11:$M$2510, "&lt;"&amp;$M2127)+1+COUNTIFS($L$11:$L2127, $L2127, $M$11:$M2127, $M2127)-1)</f>
        <v/>
      </c>
      <c r="Q2127" s="97"/>
      <c r="R2127" s="57" t="str">
        <f t="array" ref="R2127">IF(OR($L2127="", $M2127=""), "", MIN(IF($L$11:$L$2510=$L2127, $M$11:$M$2510)))</f>
        <v/>
      </c>
      <c r="S2127" s="18" t="str">
        <f t="array" ref="S2127">IF(OR($L2127="", $M2127=""), "", AVERAGEIF($L$11:$L$2510, $L2127, $M$11:$M$2510))</f>
        <v/>
      </c>
      <c r="T2127" s="21" t="str">
        <f t="array" ref="T2127">IF(OR($L2127="", $M2127=""), "", MAX(IF($L$11:$L$2510=$L2127, $M$11:$M$2510)))</f>
        <v/>
      </c>
      <c r="U2127" s="97"/>
      <c r="W2127" s="26" t="str">
        <f t="shared" si="366"/>
        <v/>
      </c>
      <c r="X2127" s="26" t="str">
        <f t="shared" si="367"/>
        <v/>
      </c>
      <c r="Z2127" s="48" t="str">
        <f>IFERROR(INDEX('Standard Runs'!$E$11:$E$65, MATCH($L2127, 'Standard Runs'!$D$11:$D$65, 0)), "")</f>
        <v/>
      </c>
      <c r="AB2127" s="26" t="str">
        <f t="shared" si="368"/>
        <v/>
      </c>
      <c r="AC2127" s="26" t="str">
        <f t="shared" si="369"/>
        <v/>
      </c>
      <c r="AE2127" s="26" t="str">
        <f t="shared" si="370"/>
        <v/>
      </c>
      <c r="AG2127" s="26" t="str">
        <f>IF($D2127="", "", COUNTIF($D$11:$D$2510, "&gt;"&amp;$D2127)+1+COUNTIF($D$11:$D2127, $D2127)-1)</f>
        <v/>
      </c>
      <c r="AH2127" s="92" t="str">
        <f t="shared" si="371"/>
        <v/>
      </c>
      <c r="AJ2127" s="26" t="str">
        <f t="shared" si="372"/>
        <v/>
      </c>
      <c r="AK2127" s="26" t="str">
        <f t="shared" si="373"/>
        <v/>
      </c>
    </row>
    <row r="2128" spans="1:37" x14ac:dyDescent="0.25">
      <c r="A2128" s="97"/>
      <c r="B2128" s="26" t="str">
        <f t="shared" si="363"/>
        <v/>
      </c>
      <c r="C2128" s="97"/>
      <c r="D2128" s="123"/>
      <c r="E2128" s="124"/>
      <c r="F2128" s="125"/>
      <c r="G2128" s="97"/>
      <c r="H2128" s="24" t="str">
        <f>IF($E2128="", "", IFERROR(ROUND($E2128*INDEX('Intro &amp; Setup'!$BY$8:$BY$9, MATCH($E$8, 'Intro &amp; Setup'!$BX$8:$BX$9, 0)), 2), ""))</f>
        <v/>
      </c>
      <c r="I2128" s="18" t="str">
        <f>IF(OR($E2128="", $F2128=""), "", IF($E$8='Intro &amp; Setup'!$BX$9, $F2128/$E2128, IF($H$8='Intro &amp; Setup'!$BX$9, $F2128/$H2128, "")))</f>
        <v/>
      </c>
      <c r="J2128" s="21" t="str">
        <f>IF(OR($E2128="", $F2128=""), "", IF($E$8='Intro &amp; Setup'!$BX$8, $F2128/$E2128, IF($H$8='Intro &amp; Setup'!$BX$8, $F2128/$H2128, "")))</f>
        <v/>
      </c>
      <c r="K2128" s="97"/>
      <c r="L2128" s="42" t="str">
        <f t="array" ref="L2128">IF($W2128="", "", IFERROR(INDEX('Standard Runs'!$D$11:$D$65, MATCH(1, ('Standard Runs'!$F$11:$F$65&lt;=E2128)*('Standard Runs'!$G$11:$G$65&gt;=E2128), 0)), ""))</f>
        <v/>
      </c>
      <c r="M2128" s="45" t="str">
        <f t="shared" si="364"/>
        <v/>
      </c>
      <c r="N2128" s="97"/>
      <c r="O2128" s="52" t="str">
        <f t="shared" si="365"/>
        <v/>
      </c>
      <c r="P2128" s="53" t="str">
        <f>IF(OR($L2128="", $M2128=""), "", COUNTIFS($L$11:$L$2510, $L2128, $M$11:$M$2510, "&lt;"&amp;$M2128)+1+COUNTIFS($L$11:$L2128, $L2128, $M$11:$M2128, $M2128)-1)</f>
        <v/>
      </c>
      <c r="Q2128" s="97"/>
      <c r="R2128" s="57" t="str">
        <f t="array" ref="R2128">IF(OR($L2128="", $M2128=""), "", MIN(IF($L$11:$L$2510=$L2128, $M$11:$M$2510)))</f>
        <v/>
      </c>
      <c r="S2128" s="18" t="str">
        <f t="array" ref="S2128">IF(OR($L2128="", $M2128=""), "", AVERAGEIF($L$11:$L$2510, $L2128, $M$11:$M$2510))</f>
        <v/>
      </c>
      <c r="T2128" s="21" t="str">
        <f t="array" ref="T2128">IF(OR($L2128="", $M2128=""), "", MAX(IF($L$11:$L$2510=$L2128, $M$11:$M$2510)))</f>
        <v/>
      </c>
      <c r="U2128" s="97"/>
      <c r="W2128" s="26" t="str">
        <f t="shared" si="366"/>
        <v/>
      </c>
      <c r="X2128" s="26" t="str">
        <f t="shared" si="367"/>
        <v/>
      </c>
      <c r="Z2128" s="48" t="str">
        <f>IFERROR(INDEX('Standard Runs'!$E$11:$E$65, MATCH($L2128, 'Standard Runs'!$D$11:$D$65, 0)), "")</f>
        <v/>
      </c>
      <c r="AB2128" s="26" t="str">
        <f t="shared" si="368"/>
        <v/>
      </c>
      <c r="AC2128" s="26" t="str">
        <f t="shared" si="369"/>
        <v/>
      </c>
      <c r="AE2128" s="26" t="str">
        <f t="shared" si="370"/>
        <v/>
      </c>
      <c r="AG2128" s="26" t="str">
        <f>IF($D2128="", "", COUNTIF($D$11:$D$2510, "&gt;"&amp;$D2128)+1+COUNTIF($D$11:$D2128, $D2128)-1)</f>
        <v/>
      </c>
      <c r="AH2128" s="92" t="str">
        <f t="shared" si="371"/>
        <v/>
      </c>
      <c r="AJ2128" s="26" t="str">
        <f t="shared" si="372"/>
        <v/>
      </c>
      <c r="AK2128" s="26" t="str">
        <f t="shared" si="373"/>
        <v/>
      </c>
    </row>
    <row r="2129" spans="1:37" x14ac:dyDescent="0.25">
      <c r="A2129" s="97"/>
      <c r="B2129" s="26" t="str">
        <f t="shared" si="363"/>
        <v/>
      </c>
      <c r="C2129" s="97"/>
      <c r="D2129" s="123"/>
      <c r="E2129" s="124"/>
      <c r="F2129" s="125"/>
      <c r="G2129" s="97"/>
      <c r="H2129" s="24" t="str">
        <f>IF($E2129="", "", IFERROR(ROUND($E2129*INDEX('Intro &amp; Setup'!$BY$8:$BY$9, MATCH($E$8, 'Intro &amp; Setup'!$BX$8:$BX$9, 0)), 2), ""))</f>
        <v/>
      </c>
      <c r="I2129" s="18" t="str">
        <f>IF(OR($E2129="", $F2129=""), "", IF($E$8='Intro &amp; Setup'!$BX$9, $F2129/$E2129, IF($H$8='Intro &amp; Setup'!$BX$9, $F2129/$H2129, "")))</f>
        <v/>
      </c>
      <c r="J2129" s="21" t="str">
        <f>IF(OR($E2129="", $F2129=""), "", IF($E$8='Intro &amp; Setup'!$BX$8, $F2129/$E2129, IF($H$8='Intro &amp; Setup'!$BX$8, $F2129/$H2129, "")))</f>
        <v/>
      </c>
      <c r="K2129" s="97"/>
      <c r="L2129" s="42" t="str">
        <f t="array" ref="L2129">IF($W2129="", "", IFERROR(INDEX('Standard Runs'!$D$11:$D$65, MATCH(1, ('Standard Runs'!$F$11:$F$65&lt;=E2129)*('Standard Runs'!$G$11:$G$65&gt;=E2129), 0)), ""))</f>
        <v/>
      </c>
      <c r="M2129" s="45" t="str">
        <f t="shared" si="364"/>
        <v/>
      </c>
      <c r="N2129" s="97"/>
      <c r="O2129" s="52" t="str">
        <f t="shared" si="365"/>
        <v/>
      </c>
      <c r="P2129" s="53" t="str">
        <f>IF(OR($L2129="", $M2129=""), "", COUNTIFS($L$11:$L$2510, $L2129, $M$11:$M$2510, "&lt;"&amp;$M2129)+1+COUNTIFS($L$11:$L2129, $L2129, $M$11:$M2129, $M2129)-1)</f>
        <v/>
      </c>
      <c r="Q2129" s="97"/>
      <c r="R2129" s="57" t="str">
        <f t="array" ref="R2129">IF(OR($L2129="", $M2129=""), "", MIN(IF($L$11:$L$2510=$L2129, $M$11:$M$2510)))</f>
        <v/>
      </c>
      <c r="S2129" s="18" t="str">
        <f t="array" ref="S2129">IF(OR($L2129="", $M2129=""), "", AVERAGEIF($L$11:$L$2510, $L2129, $M$11:$M$2510))</f>
        <v/>
      </c>
      <c r="T2129" s="21" t="str">
        <f t="array" ref="T2129">IF(OR($L2129="", $M2129=""), "", MAX(IF($L$11:$L$2510=$L2129, $M$11:$M$2510)))</f>
        <v/>
      </c>
      <c r="U2129" s="97"/>
      <c r="W2129" s="26" t="str">
        <f t="shared" si="366"/>
        <v/>
      </c>
      <c r="X2129" s="26" t="str">
        <f t="shared" si="367"/>
        <v/>
      </c>
      <c r="Z2129" s="48" t="str">
        <f>IFERROR(INDEX('Standard Runs'!$E$11:$E$65, MATCH($L2129, 'Standard Runs'!$D$11:$D$65, 0)), "")</f>
        <v/>
      </c>
      <c r="AB2129" s="26" t="str">
        <f t="shared" si="368"/>
        <v/>
      </c>
      <c r="AC2129" s="26" t="str">
        <f t="shared" si="369"/>
        <v/>
      </c>
      <c r="AE2129" s="26" t="str">
        <f t="shared" si="370"/>
        <v/>
      </c>
      <c r="AG2129" s="26" t="str">
        <f>IF($D2129="", "", COUNTIF($D$11:$D$2510, "&gt;"&amp;$D2129)+1+COUNTIF($D$11:$D2129, $D2129)-1)</f>
        <v/>
      </c>
      <c r="AH2129" s="92" t="str">
        <f t="shared" si="371"/>
        <v/>
      </c>
      <c r="AJ2129" s="26" t="str">
        <f t="shared" si="372"/>
        <v/>
      </c>
      <c r="AK2129" s="26" t="str">
        <f t="shared" si="373"/>
        <v/>
      </c>
    </row>
    <row r="2130" spans="1:37" x14ac:dyDescent="0.25">
      <c r="A2130" s="97"/>
      <c r="B2130" s="26" t="str">
        <f t="shared" si="363"/>
        <v/>
      </c>
      <c r="C2130" s="97"/>
      <c r="D2130" s="123"/>
      <c r="E2130" s="124"/>
      <c r="F2130" s="125"/>
      <c r="G2130" s="97"/>
      <c r="H2130" s="24" t="str">
        <f>IF($E2130="", "", IFERROR(ROUND($E2130*INDEX('Intro &amp; Setup'!$BY$8:$BY$9, MATCH($E$8, 'Intro &amp; Setup'!$BX$8:$BX$9, 0)), 2), ""))</f>
        <v/>
      </c>
      <c r="I2130" s="18" t="str">
        <f>IF(OR($E2130="", $F2130=""), "", IF($E$8='Intro &amp; Setup'!$BX$9, $F2130/$E2130, IF($H$8='Intro &amp; Setup'!$BX$9, $F2130/$H2130, "")))</f>
        <v/>
      </c>
      <c r="J2130" s="21" t="str">
        <f>IF(OR($E2130="", $F2130=""), "", IF($E$8='Intro &amp; Setup'!$BX$8, $F2130/$E2130, IF($H$8='Intro &amp; Setup'!$BX$8, $F2130/$H2130, "")))</f>
        <v/>
      </c>
      <c r="K2130" s="97"/>
      <c r="L2130" s="42" t="str">
        <f t="array" ref="L2130">IF($W2130="", "", IFERROR(INDEX('Standard Runs'!$D$11:$D$65, MATCH(1, ('Standard Runs'!$F$11:$F$65&lt;=E2130)*('Standard Runs'!$G$11:$G$65&gt;=E2130), 0)), ""))</f>
        <v/>
      </c>
      <c r="M2130" s="45" t="str">
        <f t="shared" si="364"/>
        <v/>
      </c>
      <c r="N2130" s="97"/>
      <c r="O2130" s="52" t="str">
        <f t="shared" si="365"/>
        <v/>
      </c>
      <c r="P2130" s="53" t="str">
        <f>IF(OR($L2130="", $M2130=""), "", COUNTIFS($L$11:$L$2510, $L2130, $M$11:$M$2510, "&lt;"&amp;$M2130)+1+COUNTIFS($L$11:$L2130, $L2130, $M$11:$M2130, $M2130)-1)</f>
        <v/>
      </c>
      <c r="Q2130" s="97"/>
      <c r="R2130" s="57" t="str">
        <f t="array" ref="R2130">IF(OR($L2130="", $M2130=""), "", MIN(IF($L$11:$L$2510=$L2130, $M$11:$M$2510)))</f>
        <v/>
      </c>
      <c r="S2130" s="18" t="str">
        <f t="array" ref="S2130">IF(OR($L2130="", $M2130=""), "", AVERAGEIF($L$11:$L$2510, $L2130, $M$11:$M$2510))</f>
        <v/>
      </c>
      <c r="T2130" s="21" t="str">
        <f t="array" ref="T2130">IF(OR($L2130="", $M2130=""), "", MAX(IF($L$11:$L$2510=$L2130, $M$11:$M$2510)))</f>
        <v/>
      </c>
      <c r="U2130" s="97"/>
      <c r="W2130" s="26" t="str">
        <f t="shared" si="366"/>
        <v/>
      </c>
      <c r="X2130" s="26" t="str">
        <f t="shared" si="367"/>
        <v/>
      </c>
      <c r="Z2130" s="48" t="str">
        <f>IFERROR(INDEX('Standard Runs'!$E$11:$E$65, MATCH($L2130, 'Standard Runs'!$D$11:$D$65, 0)), "")</f>
        <v/>
      </c>
      <c r="AB2130" s="26" t="str">
        <f t="shared" si="368"/>
        <v/>
      </c>
      <c r="AC2130" s="26" t="str">
        <f t="shared" si="369"/>
        <v/>
      </c>
      <c r="AE2130" s="26" t="str">
        <f t="shared" si="370"/>
        <v/>
      </c>
      <c r="AG2130" s="26" t="str">
        <f>IF($D2130="", "", COUNTIF($D$11:$D$2510, "&gt;"&amp;$D2130)+1+COUNTIF($D$11:$D2130, $D2130)-1)</f>
        <v/>
      </c>
      <c r="AH2130" s="92" t="str">
        <f t="shared" si="371"/>
        <v/>
      </c>
      <c r="AJ2130" s="26" t="str">
        <f t="shared" si="372"/>
        <v/>
      </c>
      <c r="AK2130" s="26" t="str">
        <f t="shared" si="373"/>
        <v/>
      </c>
    </row>
    <row r="2131" spans="1:37" x14ac:dyDescent="0.25">
      <c r="A2131" s="97"/>
      <c r="B2131" s="26" t="str">
        <f t="shared" si="363"/>
        <v/>
      </c>
      <c r="C2131" s="97"/>
      <c r="D2131" s="123"/>
      <c r="E2131" s="124"/>
      <c r="F2131" s="125"/>
      <c r="G2131" s="97"/>
      <c r="H2131" s="24" t="str">
        <f>IF($E2131="", "", IFERROR(ROUND($E2131*INDEX('Intro &amp; Setup'!$BY$8:$BY$9, MATCH($E$8, 'Intro &amp; Setup'!$BX$8:$BX$9, 0)), 2), ""))</f>
        <v/>
      </c>
      <c r="I2131" s="18" t="str">
        <f>IF(OR($E2131="", $F2131=""), "", IF($E$8='Intro &amp; Setup'!$BX$9, $F2131/$E2131, IF($H$8='Intro &amp; Setup'!$BX$9, $F2131/$H2131, "")))</f>
        <v/>
      </c>
      <c r="J2131" s="21" t="str">
        <f>IF(OR($E2131="", $F2131=""), "", IF($E$8='Intro &amp; Setup'!$BX$8, $F2131/$E2131, IF($H$8='Intro &amp; Setup'!$BX$8, $F2131/$H2131, "")))</f>
        <v/>
      </c>
      <c r="K2131" s="97"/>
      <c r="L2131" s="42" t="str">
        <f t="array" ref="L2131">IF($W2131="", "", IFERROR(INDEX('Standard Runs'!$D$11:$D$65, MATCH(1, ('Standard Runs'!$F$11:$F$65&lt;=E2131)*('Standard Runs'!$G$11:$G$65&gt;=E2131), 0)), ""))</f>
        <v/>
      </c>
      <c r="M2131" s="45" t="str">
        <f t="shared" si="364"/>
        <v/>
      </c>
      <c r="N2131" s="97"/>
      <c r="O2131" s="52" t="str">
        <f t="shared" si="365"/>
        <v/>
      </c>
      <c r="P2131" s="53" t="str">
        <f>IF(OR($L2131="", $M2131=""), "", COUNTIFS($L$11:$L$2510, $L2131, $M$11:$M$2510, "&lt;"&amp;$M2131)+1+COUNTIFS($L$11:$L2131, $L2131, $M$11:$M2131, $M2131)-1)</f>
        <v/>
      </c>
      <c r="Q2131" s="97"/>
      <c r="R2131" s="57" t="str">
        <f t="array" ref="R2131">IF(OR($L2131="", $M2131=""), "", MIN(IF($L$11:$L$2510=$L2131, $M$11:$M$2510)))</f>
        <v/>
      </c>
      <c r="S2131" s="18" t="str">
        <f t="array" ref="S2131">IF(OR($L2131="", $M2131=""), "", AVERAGEIF($L$11:$L$2510, $L2131, $M$11:$M$2510))</f>
        <v/>
      </c>
      <c r="T2131" s="21" t="str">
        <f t="array" ref="T2131">IF(OR($L2131="", $M2131=""), "", MAX(IF($L$11:$L$2510=$L2131, $M$11:$M$2510)))</f>
        <v/>
      </c>
      <c r="U2131" s="97"/>
      <c r="W2131" s="26" t="str">
        <f t="shared" si="366"/>
        <v/>
      </c>
      <c r="X2131" s="26" t="str">
        <f t="shared" si="367"/>
        <v/>
      </c>
      <c r="Z2131" s="48" t="str">
        <f>IFERROR(INDEX('Standard Runs'!$E$11:$E$65, MATCH($L2131, 'Standard Runs'!$D$11:$D$65, 0)), "")</f>
        <v/>
      </c>
      <c r="AB2131" s="26" t="str">
        <f t="shared" si="368"/>
        <v/>
      </c>
      <c r="AC2131" s="26" t="str">
        <f t="shared" si="369"/>
        <v/>
      </c>
      <c r="AE2131" s="26" t="str">
        <f t="shared" si="370"/>
        <v/>
      </c>
      <c r="AG2131" s="26" t="str">
        <f>IF($D2131="", "", COUNTIF($D$11:$D$2510, "&gt;"&amp;$D2131)+1+COUNTIF($D$11:$D2131, $D2131)-1)</f>
        <v/>
      </c>
      <c r="AH2131" s="92" t="str">
        <f t="shared" si="371"/>
        <v/>
      </c>
      <c r="AJ2131" s="26" t="str">
        <f t="shared" si="372"/>
        <v/>
      </c>
      <c r="AK2131" s="26" t="str">
        <f t="shared" si="373"/>
        <v/>
      </c>
    </row>
    <row r="2132" spans="1:37" x14ac:dyDescent="0.25">
      <c r="A2132" s="97"/>
      <c r="B2132" s="26" t="str">
        <f t="shared" si="363"/>
        <v/>
      </c>
      <c r="C2132" s="97"/>
      <c r="D2132" s="123"/>
      <c r="E2132" s="124"/>
      <c r="F2132" s="125"/>
      <c r="G2132" s="97"/>
      <c r="H2132" s="24" t="str">
        <f>IF($E2132="", "", IFERROR(ROUND($E2132*INDEX('Intro &amp; Setup'!$BY$8:$BY$9, MATCH($E$8, 'Intro &amp; Setup'!$BX$8:$BX$9, 0)), 2), ""))</f>
        <v/>
      </c>
      <c r="I2132" s="18" t="str">
        <f>IF(OR($E2132="", $F2132=""), "", IF($E$8='Intro &amp; Setup'!$BX$9, $F2132/$E2132, IF($H$8='Intro &amp; Setup'!$BX$9, $F2132/$H2132, "")))</f>
        <v/>
      </c>
      <c r="J2132" s="21" t="str">
        <f>IF(OR($E2132="", $F2132=""), "", IF($E$8='Intro &amp; Setup'!$BX$8, $F2132/$E2132, IF($H$8='Intro &amp; Setup'!$BX$8, $F2132/$H2132, "")))</f>
        <v/>
      </c>
      <c r="K2132" s="97"/>
      <c r="L2132" s="42" t="str">
        <f t="array" ref="L2132">IF($W2132="", "", IFERROR(INDEX('Standard Runs'!$D$11:$D$65, MATCH(1, ('Standard Runs'!$F$11:$F$65&lt;=E2132)*('Standard Runs'!$G$11:$G$65&gt;=E2132), 0)), ""))</f>
        <v/>
      </c>
      <c r="M2132" s="45" t="str">
        <f t="shared" si="364"/>
        <v/>
      </c>
      <c r="N2132" s="97"/>
      <c r="O2132" s="52" t="str">
        <f t="shared" si="365"/>
        <v/>
      </c>
      <c r="P2132" s="53" t="str">
        <f>IF(OR($L2132="", $M2132=""), "", COUNTIFS($L$11:$L$2510, $L2132, $M$11:$M$2510, "&lt;"&amp;$M2132)+1+COUNTIFS($L$11:$L2132, $L2132, $M$11:$M2132, $M2132)-1)</f>
        <v/>
      </c>
      <c r="Q2132" s="97"/>
      <c r="R2132" s="57" t="str">
        <f t="array" ref="R2132">IF(OR($L2132="", $M2132=""), "", MIN(IF($L$11:$L$2510=$L2132, $M$11:$M$2510)))</f>
        <v/>
      </c>
      <c r="S2132" s="18" t="str">
        <f t="array" ref="S2132">IF(OR($L2132="", $M2132=""), "", AVERAGEIF($L$11:$L$2510, $L2132, $M$11:$M$2510))</f>
        <v/>
      </c>
      <c r="T2132" s="21" t="str">
        <f t="array" ref="T2132">IF(OR($L2132="", $M2132=""), "", MAX(IF($L$11:$L$2510=$L2132, $M$11:$M$2510)))</f>
        <v/>
      </c>
      <c r="U2132" s="97"/>
      <c r="W2132" s="26" t="str">
        <f t="shared" si="366"/>
        <v/>
      </c>
      <c r="X2132" s="26" t="str">
        <f t="shared" si="367"/>
        <v/>
      </c>
      <c r="Z2132" s="48" t="str">
        <f>IFERROR(INDEX('Standard Runs'!$E$11:$E$65, MATCH($L2132, 'Standard Runs'!$D$11:$D$65, 0)), "")</f>
        <v/>
      </c>
      <c r="AB2132" s="26" t="str">
        <f t="shared" si="368"/>
        <v/>
      </c>
      <c r="AC2132" s="26" t="str">
        <f t="shared" si="369"/>
        <v/>
      </c>
      <c r="AE2132" s="26" t="str">
        <f t="shared" si="370"/>
        <v/>
      </c>
      <c r="AG2132" s="26" t="str">
        <f>IF($D2132="", "", COUNTIF($D$11:$D$2510, "&gt;"&amp;$D2132)+1+COUNTIF($D$11:$D2132, $D2132)-1)</f>
        <v/>
      </c>
      <c r="AH2132" s="92" t="str">
        <f t="shared" si="371"/>
        <v/>
      </c>
      <c r="AJ2132" s="26" t="str">
        <f t="shared" si="372"/>
        <v/>
      </c>
      <c r="AK2132" s="26" t="str">
        <f t="shared" si="373"/>
        <v/>
      </c>
    </row>
    <row r="2133" spans="1:37" x14ac:dyDescent="0.25">
      <c r="A2133" s="97"/>
      <c r="B2133" s="26" t="str">
        <f t="shared" si="363"/>
        <v/>
      </c>
      <c r="C2133" s="97"/>
      <c r="D2133" s="123"/>
      <c r="E2133" s="124"/>
      <c r="F2133" s="125"/>
      <c r="G2133" s="97"/>
      <c r="H2133" s="24" t="str">
        <f>IF($E2133="", "", IFERROR(ROUND($E2133*INDEX('Intro &amp; Setup'!$BY$8:$BY$9, MATCH($E$8, 'Intro &amp; Setup'!$BX$8:$BX$9, 0)), 2), ""))</f>
        <v/>
      </c>
      <c r="I2133" s="18" t="str">
        <f>IF(OR($E2133="", $F2133=""), "", IF($E$8='Intro &amp; Setup'!$BX$9, $F2133/$E2133, IF($H$8='Intro &amp; Setup'!$BX$9, $F2133/$H2133, "")))</f>
        <v/>
      </c>
      <c r="J2133" s="21" t="str">
        <f>IF(OR($E2133="", $F2133=""), "", IF($E$8='Intro &amp; Setup'!$BX$8, $F2133/$E2133, IF($H$8='Intro &amp; Setup'!$BX$8, $F2133/$H2133, "")))</f>
        <v/>
      </c>
      <c r="K2133" s="97"/>
      <c r="L2133" s="42" t="str">
        <f t="array" ref="L2133">IF($W2133="", "", IFERROR(INDEX('Standard Runs'!$D$11:$D$65, MATCH(1, ('Standard Runs'!$F$11:$F$65&lt;=E2133)*('Standard Runs'!$G$11:$G$65&gt;=E2133), 0)), ""))</f>
        <v/>
      </c>
      <c r="M2133" s="45" t="str">
        <f t="shared" si="364"/>
        <v/>
      </c>
      <c r="N2133" s="97"/>
      <c r="O2133" s="52" t="str">
        <f t="shared" si="365"/>
        <v/>
      </c>
      <c r="P2133" s="53" t="str">
        <f>IF(OR($L2133="", $M2133=""), "", COUNTIFS($L$11:$L$2510, $L2133, $M$11:$M$2510, "&lt;"&amp;$M2133)+1+COUNTIFS($L$11:$L2133, $L2133, $M$11:$M2133, $M2133)-1)</f>
        <v/>
      </c>
      <c r="Q2133" s="97"/>
      <c r="R2133" s="57" t="str">
        <f t="array" ref="R2133">IF(OR($L2133="", $M2133=""), "", MIN(IF($L$11:$L$2510=$L2133, $M$11:$M$2510)))</f>
        <v/>
      </c>
      <c r="S2133" s="18" t="str">
        <f t="array" ref="S2133">IF(OR($L2133="", $M2133=""), "", AVERAGEIF($L$11:$L$2510, $L2133, $M$11:$M$2510))</f>
        <v/>
      </c>
      <c r="T2133" s="21" t="str">
        <f t="array" ref="T2133">IF(OR($L2133="", $M2133=""), "", MAX(IF($L$11:$L$2510=$L2133, $M$11:$M$2510)))</f>
        <v/>
      </c>
      <c r="U2133" s="97"/>
      <c r="W2133" s="26" t="str">
        <f t="shared" si="366"/>
        <v/>
      </c>
      <c r="X2133" s="26" t="str">
        <f t="shared" si="367"/>
        <v/>
      </c>
      <c r="Z2133" s="48" t="str">
        <f>IFERROR(INDEX('Standard Runs'!$E$11:$E$65, MATCH($L2133, 'Standard Runs'!$D$11:$D$65, 0)), "")</f>
        <v/>
      </c>
      <c r="AB2133" s="26" t="str">
        <f t="shared" si="368"/>
        <v/>
      </c>
      <c r="AC2133" s="26" t="str">
        <f t="shared" si="369"/>
        <v/>
      </c>
      <c r="AE2133" s="26" t="str">
        <f t="shared" si="370"/>
        <v/>
      </c>
      <c r="AG2133" s="26" t="str">
        <f>IF($D2133="", "", COUNTIF($D$11:$D$2510, "&gt;"&amp;$D2133)+1+COUNTIF($D$11:$D2133, $D2133)-1)</f>
        <v/>
      </c>
      <c r="AH2133" s="92" t="str">
        <f t="shared" si="371"/>
        <v/>
      </c>
      <c r="AJ2133" s="26" t="str">
        <f t="shared" si="372"/>
        <v/>
      </c>
      <c r="AK2133" s="26" t="str">
        <f t="shared" si="373"/>
        <v/>
      </c>
    </row>
    <row r="2134" spans="1:37" x14ac:dyDescent="0.25">
      <c r="A2134" s="97"/>
      <c r="B2134" s="26" t="str">
        <f t="shared" si="363"/>
        <v/>
      </c>
      <c r="C2134" s="97"/>
      <c r="D2134" s="123"/>
      <c r="E2134" s="124"/>
      <c r="F2134" s="125"/>
      <c r="G2134" s="97"/>
      <c r="H2134" s="24" t="str">
        <f>IF($E2134="", "", IFERROR(ROUND($E2134*INDEX('Intro &amp; Setup'!$BY$8:$BY$9, MATCH($E$8, 'Intro &amp; Setup'!$BX$8:$BX$9, 0)), 2), ""))</f>
        <v/>
      </c>
      <c r="I2134" s="18" t="str">
        <f>IF(OR($E2134="", $F2134=""), "", IF($E$8='Intro &amp; Setup'!$BX$9, $F2134/$E2134, IF($H$8='Intro &amp; Setup'!$BX$9, $F2134/$H2134, "")))</f>
        <v/>
      </c>
      <c r="J2134" s="21" t="str">
        <f>IF(OR($E2134="", $F2134=""), "", IF($E$8='Intro &amp; Setup'!$BX$8, $F2134/$E2134, IF($H$8='Intro &amp; Setup'!$BX$8, $F2134/$H2134, "")))</f>
        <v/>
      </c>
      <c r="K2134" s="97"/>
      <c r="L2134" s="42" t="str">
        <f t="array" ref="L2134">IF($W2134="", "", IFERROR(INDEX('Standard Runs'!$D$11:$D$65, MATCH(1, ('Standard Runs'!$F$11:$F$65&lt;=E2134)*('Standard Runs'!$G$11:$G$65&gt;=E2134), 0)), ""))</f>
        <v/>
      </c>
      <c r="M2134" s="45" t="str">
        <f t="shared" si="364"/>
        <v/>
      </c>
      <c r="N2134" s="97"/>
      <c r="O2134" s="52" t="str">
        <f t="shared" si="365"/>
        <v/>
      </c>
      <c r="P2134" s="53" t="str">
        <f>IF(OR($L2134="", $M2134=""), "", COUNTIFS($L$11:$L$2510, $L2134, $M$11:$M$2510, "&lt;"&amp;$M2134)+1+COUNTIFS($L$11:$L2134, $L2134, $M$11:$M2134, $M2134)-1)</f>
        <v/>
      </c>
      <c r="Q2134" s="97"/>
      <c r="R2134" s="57" t="str">
        <f t="array" ref="R2134">IF(OR($L2134="", $M2134=""), "", MIN(IF($L$11:$L$2510=$L2134, $M$11:$M$2510)))</f>
        <v/>
      </c>
      <c r="S2134" s="18" t="str">
        <f t="array" ref="S2134">IF(OR($L2134="", $M2134=""), "", AVERAGEIF($L$11:$L$2510, $L2134, $M$11:$M$2510))</f>
        <v/>
      </c>
      <c r="T2134" s="21" t="str">
        <f t="array" ref="T2134">IF(OR($L2134="", $M2134=""), "", MAX(IF($L$11:$L$2510=$L2134, $M$11:$M$2510)))</f>
        <v/>
      </c>
      <c r="U2134" s="97"/>
      <c r="W2134" s="26" t="str">
        <f t="shared" si="366"/>
        <v/>
      </c>
      <c r="X2134" s="26" t="str">
        <f t="shared" si="367"/>
        <v/>
      </c>
      <c r="Z2134" s="48" t="str">
        <f>IFERROR(INDEX('Standard Runs'!$E$11:$E$65, MATCH($L2134, 'Standard Runs'!$D$11:$D$65, 0)), "")</f>
        <v/>
      </c>
      <c r="AB2134" s="26" t="str">
        <f t="shared" si="368"/>
        <v/>
      </c>
      <c r="AC2134" s="26" t="str">
        <f t="shared" si="369"/>
        <v/>
      </c>
      <c r="AE2134" s="26" t="str">
        <f t="shared" si="370"/>
        <v/>
      </c>
      <c r="AG2134" s="26" t="str">
        <f>IF($D2134="", "", COUNTIF($D$11:$D$2510, "&gt;"&amp;$D2134)+1+COUNTIF($D$11:$D2134, $D2134)-1)</f>
        <v/>
      </c>
      <c r="AH2134" s="92" t="str">
        <f t="shared" si="371"/>
        <v/>
      </c>
      <c r="AJ2134" s="26" t="str">
        <f t="shared" si="372"/>
        <v/>
      </c>
      <c r="AK2134" s="26" t="str">
        <f t="shared" si="373"/>
        <v/>
      </c>
    </row>
    <row r="2135" spans="1:37" x14ac:dyDescent="0.25">
      <c r="A2135" s="97"/>
      <c r="B2135" s="26" t="str">
        <f t="shared" si="363"/>
        <v/>
      </c>
      <c r="C2135" s="97"/>
      <c r="D2135" s="123"/>
      <c r="E2135" s="124"/>
      <c r="F2135" s="125"/>
      <c r="G2135" s="97"/>
      <c r="H2135" s="24" t="str">
        <f>IF($E2135="", "", IFERROR(ROUND($E2135*INDEX('Intro &amp; Setup'!$BY$8:$BY$9, MATCH($E$8, 'Intro &amp; Setup'!$BX$8:$BX$9, 0)), 2), ""))</f>
        <v/>
      </c>
      <c r="I2135" s="18" t="str">
        <f>IF(OR($E2135="", $F2135=""), "", IF($E$8='Intro &amp; Setup'!$BX$9, $F2135/$E2135, IF($H$8='Intro &amp; Setup'!$BX$9, $F2135/$H2135, "")))</f>
        <v/>
      </c>
      <c r="J2135" s="21" t="str">
        <f>IF(OR($E2135="", $F2135=""), "", IF($E$8='Intro &amp; Setup'!$BX$8, $F2135/$E2135, IF($H$8='Intro &amp; Setup'!$BX$8, $F2135/$H2135, "")))</f>
        <v/>
      </c>
      <c r="K2135" s="97"/>
      <c r="L2135" s="42" t="str">
        <f t="array" ref="L2135">IF($W2135="", "", IFERROR(INDEX('Standard Runs'!$D$11:$D$65, MATCH(1, ('Standard Runs'!$F$11:$F$65&lt;=E2135)*('Standard Runs'!$G$11:$G$65&gt;=E2135), 0)), ""))</f>
        <v/>
      </c>
      <c r="M2135" s="45" t="str">
        <f t="shared" si="364"/>
        <v/>
      </c>
      <c r="N2135" s="97"/>
      <c r="O2135" s="52" t="str">
        <f t="shared" si="365"/>
        <v/>
      </c>
      <c r="P2135" s="53" t="str">
        <f>IF(OR($L2135="", $M2135=""), "", COUNTIFS($L$11:$L$2510, $L2135, $M$11:$M$2510, "&lt;"&amp;$M2135)+1+COUNTIFS($L$11:$L2135, $L2135, $M$11:$M2135, $M2135)-1)</f>
        <v/>
      </c>
      <c r="Q2135" s="97"/>
      <c r="R2135" s="57" t="str">
        <f t="array" ref="R2135">IF(OR($L2135="", $M2135=""), "", MIN(IF($L$11:$L$2510=$L2135, $M$11:$M$2510)))</f>
        <v/>
      </c>
      <c r="S2135" s="18" t="str">
        <f t="array" ref="S2135">IF(OR($L2135="", $M2135=""), "", AVERAGEIF($L$11:$L$2510, $L2135, $M$11:$M$2510))</f>
        <v/>
      </c>
      <c r="T2135" s="21" t="str">
        <f t="array" ref="T2135">IF(OR($L2135="", $M2135=""), "", MAX(IF($L$11:$L$2510=$L2135, $M$11:$M$2510)))</f>
        <v/>
      </c>
      <c r="U2135" s="97"/>
      <c r="W2135" s="26" t="str">
        <f t="shared" si="366"/>
        <v/>
      </c>
      <c r="X2135" s="26" t="str">
        <f t="shared" si="367"/>
        <v/>
      </c>
      <c r="Z2135" s="48" t="str">
        <f>IFERROR(INDEX('Standard Runs'!$E$11:$E$65, MATCH($L2135, 'Standard Runs'!$D$11:$D$65, 0)), "")</f>
        <v/>
      </c>
      <c r="AB2135" s="26" t="str">
        <f t="shared" si="368"/>
        <v/>
      </c>
      <c r="AC2135" s="26" t="str">
        <f t="shared" si="369"/>
        <v/>
      </c>
      <c r="AE2135" s="26" t="str">
        <f t="shared" si="370"/>
        <v/>
      </c>
      <c r="AG2135" s="26" t="str">
        <f>IF($D2135="", "", COUNTIF($D$11:$D$2510, "&gt;"&amp;$D2135)+1+COUNTIF($D$11:$D2135, $D2135)-1)</f>
        <v/>
      </c>
      <c r="AH2135" s="92" t="str">
        <f t="shared" si="371"/>
        <v/>
      </c>
      <c r="AJ2135" s="26" t="str">
        <f t="shared" si="372"/>
        <v/>
      </c>
      <c r="AK2135" s="26" t="str">
        <f t="shared" si="373"/>
        <v/>
      </c>
    </row>
    <row r="2136" spans="1:37" x14ac:dyDescent="0.25">
      <c r="A2136" s="97"/>
      <c r="B2136" s="26" t="str">
        <f t="shared" si="363"/>
        <v/>
      </c>
      <c r="C2136" s="97"/>
      <c r="D2136" s="123"/>
      <c r="E2136" s="124"/>
      <c r="F2136" s="125"/>
      <c r="G2136" s="97"/>
      <c r="H2136" s="24" t="str">
        <f>IF($E2136="", "", IFERROR(ROUND($E2136*INDEX('Intro &amp; Setup'!$BY$8:$BY$9, MATCH($E$8, 'Intro &amp; Setup'!$BX$8:$BX$9, 0)), 2), ""))</f>
        <v/>
      </c>
      <c r="I2136" s="18" t="str">
        <f>IF(OR($E2136="", $F2136=""), "", IF($E$8='Intro &amp; Setup'!$BX$9, $F2136/$E2136, IF($H$8='Intro &amp; Setup'!$BX$9, $F2136/$H2136, "")))</f>
        <v/>
      </c>
      <c r="J2136" s="21" t="str">
        <f>IF(OR($E2136="", $F2136=""), "", IF($E$8='Intro &amp; Setup'!$BX$8, $F2136/$E2136, IF($H$8='Intro &amp; Setup'!$BX$8, $F2136/$H2136, "")))</f>
        <v/>
      </c>
      <c r="K2136" s="97"/>
      <c r="L2136" s="42" t="str">
        <f t="array" ref="L2136">IF($W2136="", "", IFERROR(INDEX('Standard Runs'!$D$11:$D$65, MATCH(1, ('Standard Runs'!$F$11:$F$65&lt;=E2136)*('Standard Runs'!$G$11:$G$65&gt;=E2136), 0)), ""))</f>
        <v/>
      </c>
      <c r="M2136" s="45" t="str">
        <f t="shared" si="364"/>
        <v/>
      </c>
      <c r="N2136" s="97"/>
      <c r="O2136" s="52" t="str">
        <f t="shared" si="365"/>
        <v/>
      </c>
      <c r="P2136" s="53" t="str">
        <f>IF(OR($L2136="", $M2136=""), "", COUNTIFS($L$11:$L$2510, $L2136, $M$11:$M$2510, "&lt;"&amp;$M2136)+1+COUNTIFS($L$11:$L2136, $L2136, $M$11:$M2136, $M2136)-1)</f>
        <v/>
      </c>
      <c r="Q2136" s="97"/>
      <c r="R2136" s="57" t="str">
        <f t="array" ref="R2136">IF(OR($L2136="", $M2136=""), "", MIN(IF($L$11:$L$2510=$L2136, $M$11:$M$2510)))</f>
        <v/>
      </c>
      <c r="S2136" s="18" t="str">
        <f t="array" ref="S2136">IF(OR($L2136="", $M2136=""), "", AVERAGEIF($L$11:$L$2510, $L2136, $M$11:$M$2510))</f>
        <v/>
      </c>
      <c r="T2136" s="21" t="str">
        <f t="array" ref="T2136">IF(OR($L2136="", $M2136=""), "", MAX(IF($L$11:$L$2510=$L2136, $M$11:$M$2510)))</f>
        <v/>
      </c>
      <c r="U2136" s="97"/>
      <c r="W2136" s="26" t="str">
        <f t="shared" si="366"/>
        <v/>
      </c>
      <c r="X2136" s="26" t="str">
        <f t="shared" si="367"/>
        <v/>
      </c>
      <c r="Z2136" s="48" t="str">
        <f>IFERROR(INDEX('Standard Runs'!$E$11:$E$65, MATCH($L2136, 'Standard Runs'!$D$11:$D$65, 0)), "")</f>
        <v/>
      </c>
      <c r="AB2136" s="26" t="str">
        <f t="shared" si="368"/>
        <v/>
      </c>
      <c r="AC2136" s="26" t="str">
        <f t="shared" si="369"/>
        <v/>
      </c>
      <c r="AE2136" s="26" t="str">
        <f t="shared" si="370"/>
        <v/>
      </c>
      <c r="AG2136" s="26" t="str">
        <f>IF($D2136="", "", COUNTIF($D$11:$D$2510, "&gt;"&amp;$D2136)+1+COUNTIF($D$11:$D2136, $D2136)-1)</f>
        <v/>
      </c>
      <c r="AH2136" s="92" t="str">
        <f t="shared" si="371"/>
        <v/>
      </c>
      <c r="AJ2136" s="26" t="str">
        <f t="shared" si="372"/>
        <v/>
      </c>
      <c r="AK2136" s="26" t="str">
        <f t="shared" si="373"/>
        <v/>
      </c>
    </row>
    <row r="2137" spans="1:37" x14ac:dyDescent="0.25">
      <c r="A2137" s="97"/>
      <c r="B2137" s="26" t="str">
        <f t="shared" si="363"/>
        <v/>
      </c>
      <c r="C2137" s="97"/>
      <c r="D2137" s="123"/>
      <c r="E2137" s="124"/>
      <c r="F2137" s="125"/>
      <c r="G2137" s="97"/>
      <c r="H2137" s="24" t="str">
        <f>IF($E2137="", "", IFERROR(ROUND($E2137*INDEX('Intro &amp; Setup'!$BY$8:$BY$9, MATCH($E$8, 'Intro &amp; Setup'!$BX$8:$BX$9, 0)), 2), ""))</f>
        <v/>
      </c>
      <c r="I2137" s="18" t="str">
        <f>IF(OR($E2137="", $F2137=""), "", IF($E$8='Intro &amp; Setup'!$BX$9, $F2137/$E2137, IF($H$8='Intro &amp; Setup'!$BX$9, $F2137/$H2137, "")))</f>
        <v/>
      </c>
      <c r="J2137" s="21" t="str">
        <f>IF(OR($E2137="", $F2137=""), "", IF($E$8='Intro &amp; Setup'!$BX$8, $F2137/$E2137, IF($H$8='Intro &amp; Setup'!$BX$8, $F2137/$H2137, "")))</f>
        <v/>
      </c>
      <c r="K2137" s="97"/>
      <c r="L2137" s="42" t="str">
        <f t="array" ref="L2137">IF($W2137="", "", IFERROR(INDEX('Standard Runs'!$D$11:$D$65, MATCH(1, ('Standard Runs'!$F$11:$F$65&lt;=E2137)*('Standard Runs'!$G$11:$G$65&gt;=E2137), 0)), ""))</f>
        <v/>
      </c>
      <c r="M2137" s="45" t="str">
        <f t="shared" si="364"/>
        <v/>
      </c>
      <c r="N2137" s="97"/>
      <c r="O2137" s="52" t="str">
        <f t="shared" si="365"/>
        <v/>
      </c>
      <c r="P2137" s="53" t="str">
        <f>IF(OR($L2137="", $M2137=""), "", COUNTIFS($L$11:$L$2510, $L2137, $M$11:$M$2510, "&lt;"&amp;$M2137)+1+COUNTIFS($L$11:$L2137, $L2137, $M$11:$M2137, $M2137)-1)</f>
        <v/>
      </c>
      <c r="Q2137" s="97"/>
      <c r="R2137" s="57" t="str">
        <f t="array" ref="R2137">IF(OR($L2137="", $M2137=""), "", MIN(IF($L$11:$L$2510=$L2137, $M$11:$M$2510)))</f>
        <v/>
      </c>
      <c r="S2137" s="18" t="str">
        <f t="array" ref="S2137">IF(OR($L2137="", $M2137=""), "", AVERAGEIF($L$11:$L$2510, $L2137, $M$11:$M$2510))</f>
        <v/>
      </c>
      <c r="T2137" s="21" t="str">
        <f t="array" ref="T2137">IF(OR($L2137="", $M2137=""), "", MAX(IF($L$11:$L$2510=$L2137, $M$11:$M$2510)))</f>
        <v/>
      </c>
      <c r="U2137" s="97"/>
      <c r="W2137" s="26" t="str">
        <f t="shared" si="366"/>
        <v/>
      </c>
      <c r="X2137" s="26" t="str">
        <f t="shared" si="367"/>
        <v/>
      </c>
      <c r="Z2137" s="48" t="str">
        <f>IFERROR(INDEX('Standard Runs'!$E$11:$E$65, MATCH($L2137, 'Standard Runs'!$D$11:$D$65, 0)), "")</f>
        <v/>
      </c>
      <c r="AB2137" s="26" t="str">
        <f t="shared" si="368"/>
        <v/>
      </c>
      <c r="AC2137" s="26" t="str">
        <f t="shared" si="369"/>
        <v/>
      </c>
      <c r="AE2137" s="26" t="str">
        <f t="shared" si="370"/>
        <v/>
      </c>
      <c r="AG2137" s="26" t="str">
        <f>IF($D2137="", "", COUNTIF($D$11:$D$2510, "&gt;"&amp;$D2137)+1+COUNTIF($D$11:$D2137, $D2137)-1)</f>
        <v/>
      </c>
      <c r="AH2137" s="92" t="str">
        <f t="shared" si="371"/>
        <v/>
      </c>
      <c r="AJ2137" s="26" t="str">
        <f t="shared" si="372"/>
        <v/>
      </c>
      <c r="AK2137" s="26" t="str">
        <f t="shared" si="373"/>
        <v/>
      </c>
    </row>
    <row r="2138" spans="1:37" x14ac:dyDescent="0.25">
      <c r="A2138" s="97"/>
      <c r="B2138" s="26" t="str">
        <f t="shared" si="363"/>
        <v/>
      </c>
      <c r="C2138" s="97"/>
      <c r="D2138" s="123"/>
      <c r="E2138" s="124"/>
      <c r="F2138" s="125"/>
      <c r="G2138" s="97"/>
      <c r="H2138" s="24" t="str">
        <f>IF($E2138="", "", IFERROR(ROUND($E2138*INDEX('Intro &amp; Setup'!$BY$8:$BY$9, MATCH($E$8, 'Intro &amp; Setup'!$BX$8:$BX$9, 0)), 2), ""))</f>
        <v/>
      </c>
      <c r="I2138" s="18" t="str">
        <f>IF(OR($E2138="", $F2138=""), "", IF($E$8='Intro &amp; Setup'!$BX$9, $F2138/$E2138, IF($H$8='Intro &amp; Setup'!$BX$9, $F2138/$H2138, "")))</f>
        <v/>
      </c>
      <c r="J2138" s="21" t="str">
        <f>IF(OR($E2138="", $F2138=""), "", IF($E$8='Intro &amp; Setup'!$BX$8, $F2138/$E2138, IF($H$8='Intro &amp; Setup'!$BX$8, $F2138/$H2138, "")))</f>
        <v/>
      </c>
      <c r="K2138" s="97"/>
      <c r="L2138" s="42" t="str">
        <f t="array" ref="L2138">IF($W2138="", "", IFERROR(INDEX('Standard Runs'!$D$11:$D$65, MATCH(1, ('Standard Runs'!$F$11:$F$65&lt;=E2138)*('Standard Runs'!$G$11:$G$65&gt;=E2138), 0)), ""))</f>
        <v/>
      </c>
      <c r="M2138" s="45" t="str">
        <f t="shared" si="364"/>
        <v/>
      </c>
      <c r="N2138" s="97"/>
      <c r="O2138" s="52" t="str">
        <f t="shared" si="365"/>
        <v/>
      </c>
      <c r="P2138" s="53" t="str">
        <f>IF(OR($L2138="", $M2138=""), "", COUNTIFS($L$11:$L$2510, $L2138, $M$11:$M$2510, "&lt;"&amp;$M2138)+1+COUNTIFS($L$11:$L2138, $L2138, $M$11:$M2138, $M2138)-1)</f>
        <v/>
      </c>
      <c r="Q2138" s="97"/>
      <c r="R2138" s="57" t="str">
        <f t="array" ref="R2138">IF(OR($L2138="", $M2138=""), "", MIN(IF($L$11:$L$2510=$L2138, $M$11:$M$2510)))</f>
        <v/>
      </c>
      <c r="S2138" s="18" t="str">
        <f t="array" ref="S2138">IF(OR($L2138="", $M2138=""), "", AVERAGEIF($L$11:$L$2510, $L2138, $M$11:$M$2510))</f>
        <v/>
      </c>
      <c r="T2138" s="21" t="str">
        <f t="array" ref="T2138">IF(OR($L2138="", $M2138=""), "", MAX(IF($L$11:$L$2510=$L2138, $M$11:$M$2510)))</f>
        <v/>
      </c>
      <c r="U2138" s="97"/>
      <c r="W2138" s="26" t="str">
        <f t="shared" si="366"/>
        <v/>
      </c>
      <c r="X2138" s="26" t="str">
        <f t="shared" si="367"/>
        <v/>
      </c>
      <c r="Z2138" s="48" t="str">
        <f>IFERROR(INDEX('Standard Runs'!$E$11:$E$65, MATCH($L2138, 'Standard Runs'!$D$11:$D$65, 0)), "")</f>
        <v/>
      </c>
      <c r="AB2138" s="26" t="str">
        <f t="shared" si="368"/>
        <v/>
      </c>
      <c r="AC2138" s="26" t="str">
        <f t="shared" si="369"/>
        <v/>
      </c>
      <c r="AE2138" s="26" t="str">
        <f t="shared" si="370"/>
        <v/>
      </c>
      <c r="AG2138" s="26" t="str">
        <f>IF($D2138="", "", COUNTIF($D$11:$D$2510, "&gt;"&amp;$D2138)+1+COUNTIF($D$11:$D2138, $D2138)-1)</f>
        <v/>
      </c>
      <c r="AH2138" s="92" t="str">
        <f t="shared" si="371"/>
        <v/>
      </c>
      <c r="AJ2138" s="26" t="str">
        <f t="shared" si="372"/>
        <v/>
      </c>
      <c r="AK2138" s="26" t="str">
        <f t="shared" si="373"/>
        <v/>
      </c>
    </row>
    <row r="2139" spans="1:37" x14ac:dyDescent="0.25">
      <c r="A2139" s="97"/>
      <c r="B2139" s="26" t="str">
        <f t="shared" si="363"/>
        <v/>
      </c>
      <c r="C2139" s="97"/>
      <c r="D2139" s="123"/>
      <c r="E2139" s="124"/>
      <c r="F2139" s="125"/>
      <c r="G2139" s="97"/>
      <c r="H2139" s="24" t="str">
        <f>IF($E2139="", "", IFERROR(ROUND($E2139*INDEX('Intro &amp; Setup'!$BY$8:$BY$9, MATCH($E$8, 'Intro &amp; Setup'!$BX$8:$BX$9, 0)), 2), ""))</f>
        <v/>
      </c>
      <c r="I2139" s="18" t="str">
        <f>IF(OR($E2139="", $F2139=""), "", IF($E$8='Intro &amp; Setup'!$BX$9, $F2139/$E2139, IF($H$8='Intro &amp; Setup'!$BX$9, $F2139/$H2139, "")))</f>
        <v/>
      </c>
      <c r="J2139" s="21" t="str">
        <f>IF(OR($E2139="", $F2139=""), "", IF($E$8='Intro &amp; Setup'!$BX$8, $F2139/$E2139, IF($H$8='Intro &amp; Setup'!$BX$8, $F2139/$H2139, "")))</f>
        <v/>
      </c>
      <c r="K2139" s="97"/>
      <c r="L2139" s="42" t="str">
        <f t="array" ref="L2139">IF($W2139="", "", IFERROR(INDEX('Standard Runs'!$D$11:$D$65, MATCH(1, ('Standard Runs'!$F$11:$F$65&lt;=E2139)*('Standard Runs'!$G$11:$G$65&gt;=E2139), 0)), ""))</f>
        <v/>
      </c>
      <c r="M2139" s="45" t="str">
        <f t="shared" si="364"/>
        <v/>
      </c>
      <c r="N2139" s="97"/>
      <c r="O2139" s="52" t="str">
        <f t="shared" si="365"/>
        <v/>
      </c>
      <c r="P2139" s="53" t="str">
        <f>IF(OR($L2139="", $M2139=""), "", COUNTIFS($L$11:$L$2510, $L2139, $M$11:$M$2510, "&lt;"&amp;$M2139)+1+COUNTIFS($L$11:$L2139, $L2139, $M$11:$M2139, $M2139)-1)</f>
        <v/>
      </c>
      <c r="Q2139" s="97"/>
      <c r="R2139" s="57" t="str">
        <f t="array" ref="R2139">IF(OR($L2139="", $M2139=""), "", MIN(IF($L$11:$L$2510=$L2139, $M$11:$M$2510)))</f>
        <v/>
      </c>
      <c r="S2139" s="18" t="str">
        <f t="array" ref="S2139">IF(OR($L2139="", $M2139=""), "", AVERAGEIF($L$11:$L$2510, $L2139, $M$11:$M$2510))</f>
        <v/>
      </c>
      <c r="T2139" s="21" t="str">
        <f t="array" ref="T2139">IF(OR($L2139="", $M2139=""), "", MAX(IF($L$11:$L$2510=$L2139, $M$11:$M$2510)))</f>
        <v/>
      </c>
      <c r="U2139" s="97"/>
      <c r="W2139" s="26" t="str">
        <f t="shared" si="366"/>
        <v/>
      </c>
      <c r="X2139" s="26" t="str">
        <f t="shared" si="367"/>
        <v/>
      </c>
      <c r="Z2139" s="48" t="str">
        <f>IFERROR(INDEX('Standard Runs'!$E$11:$E$65, MATCH($L2139, 'Standard Runs'!$D$11:$D$65, 0)), "")</f>
        <v/>
      </c>
      <c r="AB2139" s="26" t="str">
        <f t="shared" si="368"/>
        <v/>
      </c>
      <c r="AC2139" s="26" t="str">
        <f t="shared" si="369"/>
        <v/>
      </c>
      <c r="AE2139" s="26" t="str">
        <f t="shared" si="370"/>
        <v/>
      </c>
      <c r="AG2139" s="26" t="str">
        <f>IF($D2139="", "", COUNTIF($D$11:$D$2510, "&gt;"&amp;$D2139)+1+COUNTIF($D$11:$D2139, $D2139)-1)</f>
        <v/>
      </c>
      <c r="AH2139" s="92" t="str">
        <f t="shared" si="371"/>
        <v/>
      </c>
      <c r="AJ2139" s="26" t="str">
        <f t="shared" si="372"/>
        <v/>
      </c>
      <c r="AK2139" s="26" t="str">
        <f t="shared" si="373"/>
        <v/>
      </c>
    </row>
    <row r="2140" spans="1:37" x14ac:dyDescent="0.25">
      <c r="A2140" s="97"/>
      <c r="B2140" s="26" t="str">
        <f t="shared" si="363"/>
        <v/>
      </c>
      <c r="C2140" s="97"/>
      <c r="D2140" s="123"/>
      <c r="E2140" s="124"/>
      <c r="F2140" s="125"/>
      <c r="G2140" s="97"/>
      <c r="H2140" s="24" t="str">
        <f>IF($E2140="", "", IFERROR(ROUND($E2140*INDEX('Intro &amp; Setup'!$BY$8:$BY$9, MATCH($E$8, 'Intro &amp; Setup'!$BX$8:$BX$9, 0)), 2), ""))</f>
        <v/>
      </c>
      <c r="I2140" s="18" t="str">
        <f>IF(OR($E2140="", $F2140=""), "", IF($E$8='Intro &amp; Setup'!$BX$9, $F2140/$E2140, IF($H$8='Intro &amp; Setup'!$BX$9, $F2140/$H2140, "")))</f>
        <v/>
      </c>
      <c r="J2140" s="21" t="str">
        <f>IF(OR($E2140="", $F2140=""), "", IF($E$8='Intro &amp; Setup'!$BX$8, $F2140/$E2140, IF($H$8='Intro &amp; Setup'!$BX$8, $F2140/$H2140, "")))</f>
        <v/>
      </c>
      <c r="K2140" s="97"/>
      <c r="L2140" s="42" t="str">
        <f t="array" ref="L2140">IF($W2140="", "", IFERROR(INDEX('Standard Runs'!$D$11:$D$65, MATCH(1, ('Standard Runs'!$F$11:$F$65&lt;=E2140)*('Standard Runs'!$G$11:$G$65&gt;=E2140), 0)), ""))</f>
        <v/>
      </c>
      <c r="M2140" s="45" t="str">
        <f t="shared" si="364"/>
        <v/>
      </c>
      <c r="N2140" s="97"/>
      <c r="O2140" s="52" t="str">
        <f t="shared" si="365"/>
        <v/>
      </c>
      <c r="P2140" s="53" t="str">
        <f>IF(OR($L2140="", $M2140=""), "", COUNTIFS($L$11:$L$2510, $L2140, $M$11:$M$2510, "&lt;"&amp;$M2140)+1+COUNTIFS($L$11:$L2140, $L2140, $M$11:$M2140, $M2140)-1)</f>
        <v/>
      </c>
      <c r="Q2140" s="97"/>
      <c r="R2140" s="57" t="str">
        <f t="array" ref="R2140">IF(OR($L2140="", $M2140=""), "", MIN(IF($L$11:$L$2510=$L2140, $M$11:$M$2510)))</f>
        <v/>
      </c>
      <c r="S2140" s="18" t="str">
        <f t="array" ref="S2140">IF(OR($L2140="", $M2140=""), "", AVERAGEIF($L$11:$L$2510, $L2140, $M$11:$M$2510))</f>
        <v/>
      </c>
      <c r="T2140" s="21" t="str">
        <f t="array" ref="T2140">IF(OR($L2140="", $M2140=""), "", MAX(IF($L$11:$L$2510=$L2140, $M$11:$M$2510)))</f>
        <v/>
      </c>
      <c r="U2140" s="97"/>
      <c r="W2140" s="26" t="str">
        <f t="shared" si="366"/>
        <v/>
      </c>
      <c r="X2140" s="26" t="str">
        <f t="shared" si="367"/>
        <v/>
      </c>
      <c r="Z2140" s="48" t="str">
        <f>IFERROR(INDEX('Standard Runs'!$E$11:$E$65, MATCH($L2140, 'Standard Runs'!$D$11:$D$65, 0)), "")</f>
        <v/>
      </c>
      <c r="AB2140" s="26" t="str">
        <f t="shared" si="368"/>
        <v/>
      </c>
      <c r="AC2140" s="26" t="str">
        <f t="shared" si="369"/>
        <v/>
      </c>
      <c r="AE2140" s="26" t="str">
        <f t="shared" si="370"/>
        <v/>
      </c>
      <c r="AG2140" s="26" t="str">
        <f>IF($D2140="", "", COUNTIF($D$11:$D$2510, "&gt;"&amp;$D2140)+1+COUNTIF($D$11:$D2140, $D2140)-1)</f>
        <v/>
      </c>
      <c r="AH2140" s="92" t="str">
        <f t="shared" si="371"/>
        <v/>
      </c>
      <c r="AJ2140" s="26" t="str">
        <f t="shared" si="372"/>
        <v/>
      </c>
      <c r="AK2140" s="26" t="str">
        <f t="shared" si="373"/>
        <v/>
      </c>
    </row>
    <row r="2141" spans="1:37" x14ac:dyDescent="0.25">
      <c r="A2141" s="97"/>
      <c r="B2141" s="26" t="str">
        <f t="shared" si="363"/>
        <v/>
      </c>
      <c r="C2141" s="97"/>
      <c r="D2141" s="123"/>
      <c r="E2141" s="124"/>
      <c r="F2141" s="125"/>
      <c r="G2141" s="97"/>
      <c r="H2141" s="24" t="str">
        <f>IF($E2141="", "", IFERROR(ROUND($E2141*INDEX('Intro &amp; Setup'!$BY$8:$BY$9, MATCH($E$8, 'Intro &amp; Setup'!$BX$8:$BX$9, 0)), 2), ""))</f>
        <v/>
      </c>
      <c r="I2141" s="18" t="str">
        <f>IF(OR($E2141="", $F2141=""), "", IF($E$8='Intro &amp; Setup'!$BX$9, $F2141/$E2141, IF($H$8='Intro &amp; Setup'!$BX$9, $F2141/$H2141, "")))</f>
        <v/>
      </c>
      <c r="J2141" s="21" t="str">
        <f>IF(OR($E2141="", $F2141=""), "", IF($E$8='Intro &amp; Setup'!$BX$8, $F2141/$E2141, IF($H$8='Intro &amp; Setup'!$BX$8, $F2141/$H2141, "")))</f>
        <v/>
      </c>
      <c r="K2141" s="97"/>
      <c r="L2141" s="42" t="str">
        <f t="array" ref="L2141">IF($W2141="", "", IFERROR(INDEX('Standard Runs'!$D$11:$D$65, MATCH(1, ('Standard Runs'!$F$11:$F$65&lt;=E2141)*('Standard Runs'!$G$11:$G$65&gt;=E2141), 0)), ""))</f>
        <v/>
      </c>
      <c r="M2141" s="45" t="str">
        <f t="shared" si="364"/>
        <v/>
      </c>
      <c r="N2141" s="97"/>
      <c r="O2141" s="52" t="str">
        <f t="shared" si="365"/>
        <v/>
      </c>
      <c r="P2141" s="53" t="str">
        <f>IF(OR($L2141="", $M2141=""), "", COUNTIFS($L$11:$L$2510, $L2141, $M$11:$M$2510, "&lt;"&amp;$M2141)+1+COUNTIFS($L$11:$L2141, $L2141, $M$11:$M2141, $M2141)-1)</f>
        <v/>
      </c>
      <c r="Q2141" s="97"/>
      <c r="R2141" s="57" t="str">
        <f t="array" ref="R2141">IF(OR($L2141="", $M2141=""), "", MIN(IF($L$11:$L$2510=$L2141, $M$11:$M$2510)))</f>
        <v/>
      </c>
      <c r="S2141" s="18" t="str">
        <f t="array" ref="S2141">IF(OR($L2141="", $M2141=""), "", AVERAGEIF($L$11:$L$2510, $L2141, $M$11:$M$2510))</f>
        <v/>
      </c>
      <c r="T2141" s="21" t="str">
        <f t="array" ref="T2141">IF(OR($L2141="", $M2141=""), "", MAX(IF($L$11:$L$2510=$L2141, $M$11:$M$2510)))</f>
        <v/>
      </c>
      <c r="U2141" s="97"/>
      <c r="W2141" s="26" t="str">
        <f t="shared" si="366"/>
        <v/>
      </c>
      <c r="X2141" s="26" t="str">
        <f t="shared" si="367"/>
        <v/>
      </c>
      <c r="Z2141" s="48" t="str">
        <f>IFERROR(INDEX('Standard Runs'!$E$11:$E$65, MATCH($L2141, 'Standard Runs'!$D$11:$D$65, 0)), "")</f>
        <v/>
      </c>
      <c r="AB2141" s="26" t="str">
        <f t="shared" si="368"/>
        <v/>
      </c>
      <c r="AC2141" s="26" t="str">
        <f t="shared" si="369"/>
        <v/>
      </c>
      <c r="AE2141" s="26" t="str">
        <f t="shared" si="370"/>
        <v/>
      </c>
      <c r="AG2141" s="26" t="str">
        <f>IF($D2141="", "", COUNTIF($D$11:$D$2510, "&gt;"&amp;$D2141)+1+COUNTIF($D$11:$D2141, $D2141)-1)</f>
        <v/>
      </c>
      <c r="AH2141" s="92" t="str">
        <f t="shared" si="371"/>
        <v/>
      </c>
      <c r="AJ2141" s="26" t="str">
        <f t="shared" si="372"/>
        <v/>
      </c>
      <c r="AK2141" s="26" t="str">
        <f t="shared" si="373"/>
        <v/>
      </c>
    </row>
    <row r="2142" spans="1:37" x14ac:dyDescent="0.25">
      <c r="A2142" s="97"/>
      <c r="B2142" s="26" t="str">
        <f t="shared" si="363"/>
        <v/>
      </c>
      <c r="C2142" s="97"/>
      <c r="D2142" s="123"/>
      <c r="E2142" s="124"/>
      <c r="F2142" s="125"/>
      <c r="G2142" s="97"/>
      <c r="H2142" s="24" t="str">
        <f>IF($E2142="", "", IFERROR(ROUND($E2142*INDEX('Intro &amp; Setup'!$BY$8:$BY$9, MATCH($E$8, 'Intro &amp; Setup'!$BX$8:$BX$9, 0)), 2), ""))</f>
        <v/>
      </c>
      <c r="I2142" s="18" t="str">
        <f>IF(OR($E2142="", $F2142=""), "", IF($E$8='Intro &amp; Setup'!$BX$9, $F2142/$E2142, IF($H$8='Intro &amp; Setup'!$BX$9, $F2142/$H2142, "")))</f>
        <v/>
      </c>
      <c r="J2142" s="21" t="str">
        <f>IF(OR($E2142="", $F2142=""), "", IF($E$8='Intro &amp; Setup'!$BX$8, $F2142/$E2142, IF($H$8='Intro &amp; Setup'!$BX$8, $F2142/$H2142, "")))</f>
        <v/>
      </c>
      <c r="K2142" s="97"/>
      <c r="L2142" s="42" t="str">
        <f t="array" ref="L2142">IF($W2142="", "", IFERROR(INDEX('Standard Runs'!$D$11:$D$65, MATCH(1, ('Standard Runs'!$F$11:$F$65&lt;=E2142)*('Standard Runs'!$G$11:$G$65&gt;=E2142), 0)), ""))</f>
        <v/>
      </c>
      <c r="M2142" s="45" t="str">
        <f t="shared" si="364"/>
        <v/>
      </c>
      <c r="N2142" s="97"/>
      <c r="O2142" s="52" t="str">
        <f t="shared" si="365"/>
        <v/>
      </c>
      <c r="P2142" s="53" t="str">
        <f>IF(OR($L2142="", $M2142=""), "", COUNTIFS($L$11:$L$2510, $L2142, $M$11:$M$2510, "&lt;"&amp;$M2142)+1+COUNTIFS($L$11:$L2142, $L2142, $M$11:$M2142, $M2142)-1)</f>
        <v/>
      </c>
      <c r="Q2142" s="97"/>
      <c r="R2142" s="57" t="str">
        <f t="array" ref="R2142">IF(OR($L2142="", $M2142=""), "", MIN(IF($L$11:$L$2510=$L2142, $M$11:$M$2510)))</f>
        <v/>
      </c>
      <c r="S2142" s="18" t="str">
        <f t="array" ref="S2142">IF(OR($L2142="", $M2142=""), "", AVERAGEIF($L$11:$L$2510, $L2142, $M$11:$M$2510))</f>
        <v/>
      </c>
      <c r="T2142" s="21" t="str">
        <f t="array" ref="T2142">IF(OR($L2142="", $M2142=""), "", MAX(IF($L$11:$L$2510=$L2142, $M$11:$M$2510)))</f>
        <v/>
      </c>
      <c r="U2142" s="97"/>
      <c r="W2142" s="26" t="str">
        <f t="shared" si="366"/>
        <v/>
      </c>
      <c r="X2142" s="26" t="str">
        <f t="shared" si="367"/>
        <v/>
      </c>
      <c r="Z2142" s="48" t="str">
        <f>IFERROR(INDEX('Standard Runs'!$E$11:$E$65, MATCH($L2142, 'Standard Runs'!$D$11:$D$65, 0)), "")</f>
        <v/>
      </c>
      <c r="AB2142" s="26" t="str">
        <f t="shared" si="368"/>
        <v/>
      </c>
      <c r="AC2142" s="26" t="str">
        <f t="shared" si="369"/>
        <v/>
      </c>
      <c r="AE2142" s="26" t="str">
        <f t="shared" si="370"/>
        <v/>
      </c>
      <c r="AG2142" s="26" t="str">
        <f>IF($D2142="", "", COUNTIF($D$11:$D$2510, "&gt;"&amp;$D2142)+1+COUNTIF($D$11:$D2142, $D2142)-1)</f>
        <v/>
      </c>
      <c r="AH2142" s="92" t="str">
        <f t="shared" si="371"/>
        <v/>
      </c>
      <c r="AJ2142" s="26" t="str">
        <f t="shared" si="372"/>
        <v/>
      </c>
      <c r="AK2142" s="26" t="str">
        <f t="shared" si="373"/>
        <v/>
      </c>
    </row>
    <row r="2143" spans="1:37" x14ac:dyDescent="0.25">
      <c r="A2143" s="97"/>
      <c r="B2143" s="26" t="str">
        <f t="shared" si="363"/>
        <v/>
      </c>
      <c r="C2143" s="97"/>
      <c r="D2143" s="123"/>
      <c r="E2143" s="124"/>
      <c r="F2143" s="125"/>
      <c r="G2143" s="97"/>
      <c r="H2143" s="24" t="str">
        <f>IF($E2143="", "", IFERROR(ROUND($E2143*INDEX('Intro &amp; Setup'!$BY$8:$BY$9, MATCH($E$8, 'Intro &amp; Setup'!$BX$8:$BX$9, 0)), 2), ""))</f>
        <v/>
      </c>
      <c r="I2143" s="18" t="str">
        <f>IF(OR($E2143="", $F2143=""), "", IF($E$8='Intro &amp; Setup'!$BX$9, $F2143/$E2143, IF($H$8='Intro &amp; Setup'!$BX$9, $F2143/$H2143, "")))</f>
        <v/>
      </c>
      <c r="J2143" s="21" t="str">
        <f>IF(OR($E2143="", $F2143=""), "", IF($E$8='Intro &amp; Setup'!$BX$8, $F2143/$E2143, IF($H$8='Intro &amp; Setup'!$BX$8, $F2143/$H2143, "")))</f>
        <v/>
      </c>
      <c r="K2143" s="97"/>
      <c r="L2143" s="42" t="str">
        <f t="array" ref="L2143">IF($W2143="", "", IFERROR(INDEX('Standard Runs'!$D$11:$D$65, MATCH(1, ('Standard Runs'!$F$11:$F$65&lt;=E2143)*('Standard Runs'!$G$11:$G$65&gt;=E2143), 0)), ""))</f>
        <v/>
      </c>
      <c r="M2143" s="45" t="str">
        <f t="shared" si="364"/>
        <v/>
      </c>
      <c r="N2143" s="97"/>
      <c r="O2143" s="52" t="str">
        <f t="shared" si="365"/>
        <v/>
      </c>
      <c r="P2143" s="53" t="str">
        <f>IF(OR($L2143="", $M2143=""), "", COUNTIFS($L$11:$L$2510, $L2143, $M$11:$M$2510, "&lt;"&amp;$M2143)+1+COUNTIFS($L$11:$L2143, $L2143, $M$11:$M2143, $M2143)-1)</f>
        <v/>
      </c>
      <c r="Q2143" s="97"/>
      <c r="R2143" s="57" t="str">
        <f t="array" ref="R2143">IF(OR($L2143="", $M2143=""), "", MIN(IF($L$11:$L$2510=$L2143, $M$11:$M$2510)))</f>
        <v/>
      </c>
      <c r="S2143" s="18" t="str">
        <f t="array" ref="S2143">IF(OR($L2143="", $M2143=""), "", AVERAGEIF($L$11:$L$2510, $L2143, $M$11:$M$2510))</f>
        <v/>
      </c>
      <c r="T2143" s="21" t="str">
        <f t="array" ref="T2143">IF(OR($L2143="", $M2143=""), "", MAX(IF($L$11:$L$2510=$L2143, $M$11:$M$2510)))</f>
        <v/>
      </c>
      <c r="U2143" s="97"/>
      <c r="W2143" s="26" t="str">
        <f t="shared" si="366"/>
        <v/>
      </c>
      <c r="X2143" s="26" t="str">
        <f t="shared" si="367"/>
        <v/>
      </c>
      <c r="Z2143" s="48" t="str">
        <f>IFERROR(INDEX('Standard Runs'!$E$11:$E$65, MATCH($L2143, 'Standard Runs'!$D$11:$D$65, 0)), "")</f>
        <v/>
      </c>
      <c r="AB2143" s="26" t="str">
        <f t="shared" si="368"/>
        <v/>
      </c>
      <c r="AC2143" s="26" t="str">
        <f t="shared" si="369"/>
        <v/>
      </c>
      <c r="AE2143" s="26" t="str">
        <f t="shared" si="370"/>
        <v/>
      </c>
      <c r="AG2143" s="26" t="str">
        <f>IF($D2143="", "", COUNTIF($D$11:$D$2510, "&gt;"&amp;$D2143)+1+COUNTIF($D$11:$D2143, $D2143)-1)</f>
        <v/>
      </c>
      <c r="AH2143" s="92" t="str">
        <f t="shared" si="371"/>
        <v/>
      </c>
      <c r="AJ2143" s="26" t="str">
        <f t="shared" si="372"/>
        <v/>
      </c>
      <c r="AK2143" s="26" t="str">
        <f t="shared" si="373"/>
        <v/>
      </c>
    </row>
    <row r="2144" spans="1:37" x14ac:dyDescent="0.25">
      <c r="A2144" s="97"/>
      <c r="B2144" s="26" t="str">
        <f t="shared" si="363"/>
        <v/>
      </c>
      <c r="C2144" s="97"/>
      <c r="D2144" s="123"/>
      <c r="E2144" s="124"/>
      <c r="F2144" s="125"/>
      <c r="G2144" s="97"/>
      <c r="H2144" s="24" t="str">
        <f>IF($E2144="", "", IFERROR(ROUND($E2144*INDEX('Intro &amp; Setup'!$BY$8:$BY$9, MATCH($E$8, 'Intro &amp; Setup'!$BX$8:$BX$9, 0)), 2), ""))</f>
        <v/>
      </c>
      <c r="I2144" s="18" t="str">
        <f>IF(OR($E2144="", $F2144=""), "", IF($E$8='Intro &amp; Setup'!$BX$9, $F2144/$E2144, IF($H$8='Intro &amp; Setup'!$BX$9, $F2144/$H2144, "")))</f>
        <v/>
      </c>
      <c r="J2144" s="21" t="str">
        <f>IF(OR($E2144="", $F2144=""), "", IF($E$8='Intro &amp; Setup'!$BX$8, $F2144/$E2144, IF($H$8='Intro &amp; Setup'!$BX$8, $F2144/$H2144, "")))</f>
        <v/>
      </c>
      <c r="K2144" s="97"/>
      <c r="L2144" s="42" t="str">
        <f t="array" ref="L2144">IF($W2144="", "", IFERROR(INDEX('Standard Runs'!$D$11:$D$65, MATCH(1, ('Standard Runs'!$F$11:$F$65&lt;=E2144)*('Standard Runs'!$G$11:$G$65&gt;=E2144), 0)), ""))</f>
        <v/>
      </c>
      <c r="M2144" s="45" t="str">
        <f t="shared" si="364"/>
        <v/>
      </c>
      <c r="N2144" s="97"/>
      <c r="O2144" s="52" t="str">
        <f t="shared" si="365"/>
        <v/>
      </c>
      <c r="P2144" s="53" t="str">
        <f>IF(OR($L2144="", $M2144=""), "", COUNTIFS($L$11:$L$2510, $L2144, $M$11:$M$2510, "&lt;"&amp;$M2144)+1+COUNTIFS($L$11:$L2144, $L2144, $M$11:$M2144, $M2144)-1)</f>
        <v/>
      </c>
      <c r="Q2144" s="97"/>
      <c r="R2144" s="57" t="str">
        <f t="array" ref="R2144">IF(OR($L2144="", $M2144=""), "", MIN(IF($L$11:$L$2510=$L2144, $M$11:$M$2510)))</f>
        <v/>
      </c>
      <c r="S2144" s="18" t="str">
        <f t="array" ref="S2144">IF(OR($L2144="", $M2144=""), "", AVERAGEIF($L$11:$L$2510, $L2144, $M$11:$M$2510))</f>
        <v/>
      </c>
      <c r="T2144" s="21" t="str">
        <f t="array" ref="T2144">IF(OR($L2144="", $M2144=""), "", MAX(IF($L$11:$L$2510=$L2144, $M$11:$M$2510)))</f>
        <v/>
      </c>
      <c r="U2144" s="97"/>
      <c r="W2144" s="26" t="str">
        <f t="shared" si="366"/>
        <v/>
      </c>
      <c r="X2144" s="26" t="str">
        <f t="shared" si="367"/>
        <v/>
      </c>
      <c r="Z2144" s="48" t="str">
        <f>IFERROR(INDEX('Standard Runs'!$E$11:$E$65, MATCH($L2144, 'Standard Runs'!$D$11:$D$65, 0)), "")</f>
        <v/>
      </c>
      <c r="AB2144" s="26" t="str">
        <f t="shared" si="368"/>
        <v/>
      </c>
      <c r="AC2144" s="26" t="str">
        <f t="shared" si="369"/>
        <v/>
      </c>
      <c r="AE2144" s="26" t="str">
        <f t="shared" si="370"/>
        <v/>
      </c>
      <c r="AG2144" s="26" t="str">
        <f>IF($D2144="", "", COUNTIF($D$11:$D$2510, "&gt;"&amp;$D2144)+1+COUNTIF($D$11:$D2144, $D2144)-1)</f>
        <v/>
      </c>
      <c r="AH2144" s="92" t="str">
        <f t="shared" si="371"/>
        <v/>
      </c>
      <c r="AJ2144" s="26" t="str">
        <f t="shared" si="372"/>
        <v/>
      </c>
      <c r="AK2144" s="26" t="str">
        <f t="shared" si="373"/>
        <v/>
      </c>
    </row>
    <row r="2145" spans="1:37" x14ac:dyDescent="0.25">
      <c r="A2145" s="97"/>
      <c r="B2145" s="26" t="str">
        <f t="shared" si="363"/>
        <v/>
      </c>
      <c r="C2145" s="97"/>
      <c r="D2145" s="123"/>
      <c r="E2145" s="124"/>
      <c r="F2145" s="125"/>
      <c r="G2145" s="97"/>
      <c r="H2145" s="24" t="str">
        <f>IF($E2145="", "", IFERROR(ROUND($E2145*INDEX('Intro &amp; Setup'!$BY$8:$BY$9, MATCH($E$8, 'Intro &amp; Setup'!$BX$8:$BX$9, 0)), 2), ""))</f>
        <v/>
      </c>
      <c r="I2145" s="18" t="str">
        <f>IF(OR($E2145="", $F2145=""), "", IF($E$8='Intro &amp; Setup'!$BX$9, $F2145/$E2145, IF($H$8='Intro &amp; Setup'!$BX$9, $F2145/$H2145, "")))</f>
        <v/>
      </c>
      <c r="J2145" s="21" t="str">
        <f>IF(OR($E2145="", $F2145=""), "", IF($E$8='Intro &amp; Setup'!$BX$8, $F2145/$E2145, IF($H$8='Intro &amp; Setup'!$BX$8, $F2145/$H2145, "")))</f>
        <v/>
      </c>
      <c r="K2145" s="97"/>
      <c r="L2145" s="42" t="str">
        <f t="array" ref="L2145">IF($W2145="", "", IFERROR(INDEX('Standard Runs'!$D$11:$D$65, MATCH(1, ('Standard Runs'!$F$11:$F$65&lt;=E2145)*('Standard Runs'!$G$11:$G$65&gt;=E2145), 0)), ""))</f>
        <v/>
      </c>
      <c r="M2145" s="45" t="str">
        <f t="shared" si="364"/>
        <v/>
      </c>
      <c r="N2145" s="97"/>
      <c r="O2145" s="52" t="str">
        <f t="shared" si="365"/>
        <v/>
      </c>
      <c r="P2145" s="53" t="str">
        <f>IF(OR($L2145="", $M2145=""), "", COUNTIFS($L$11:$L$2510, $L2145, $M$11:$M$2510, "&lt;"&amp;$M2145)+1+COUNTIFS($L$11:$L2145, $L2145, $M$11:$M2145, $M2145)-1)</f>
        <v/>
      </c>
      <c r="Q2145" s="97"/>
      <c r="R2145" s="57" t="str">
        <f t="array" ref="R2145">IF(OR($L2145="", $M2145=""), "", MIN(IF($L$11:$L$2510=$L2145, $M$11:$M$2510)))</f>
        <v/>
      </c>
      <c r="S2145" s="18" t="str">
        <f t="array" ref="S2145">IF(OR($L2145="", $M2145=""), "", AVERAGEIF($L$11:$L$2510, $L2145, $M$11:$M$2510))</f>
        <v/>
      </c>
      <c r="T2145" s="21" t="str">
        <f t="array" ref="T2145">IF(OR($L2145="", $M2145=""), "", MAX(IF($L$11:$L$2510=$L2145, $M$11:$M$2510)))</f>
        <v/>
      </c>
      <c r="U2145" s="97"/>
      <c r="W2145" s="26" t="str">
        <f t="shared" si="366"/>
        <v/>
      </c>
      <c r="X2145" s="26" t="str">
        <f t="shared" si="367"/>
        <v/>
      </c>
      <c r="Z2145" s="48" t="str">
        <f>IFERROR(INDEX('Standard Runs'!$E$11:$E$65, MATCH($L2145, 'Standard Runs'!$D$11:$D$65, 0)), "")</f>
        <v/>
      </c>
      <c r="AB2145" s="26" t="str">
        <f t="shared" si="368"/>
        <v/>
      </c>
      <c r="AC2145" s="26" t="str">
        <f t="shared" si="369"/>
        <v/>
      </c>
      <c r="AE2145" s="26" t="str">
        <f t="shared" si="370"/>
        <v/>
      </c>
      <c r="AG2145" s="26" t="str">
        <f>IF($D2145="", "", COUNTIF($D$11:$D$2510, "&gt;"&amp;$D2145)+1+COUNTIF($D$11:$D2145, $D2145)-1)</f>
        <v/>
      </c>
      <c r="AH2145" s="92" t="str">
        <f t="shared" si="371"/>
        <v/>
      </c>
      <c r="AJ2145" s="26" t="str">
        <f t="shared" si="372"/>
        <v/>
      </c>
      <c r="AK2145" s="26" t="str">
        <f t="shared" si="373"/>
        <v/>
      </c>
    </row>
    <row r="2146" spans="1:37" x14ac:dyDescent="0.25">
      <c r="A2146" s="97"/>
      <c r="B2146" s="26" t="str">
        <f t="shared" si="363"/>
        <v/>
      </c>
      <c r="C2146" s="97"/>
      <c r="D2146" s="123"/>
      <c r="E2146" s="124"/>
      <c r="F2146" s="125"/>
      <c r="G2146" s="97"/>
      <c r="H2146" s="24" t="str">
        <f>IF($E2146="", "", IFERROR(ROUND($E2146*INDEX('Intro &amp; Setup'!$BY$8:$BY$9, MATCH($E$8, 'Intro &amp; Setup'!$BX$8:$BX$9, 0)), 2), ""))</f>
        <v/>
      </c>
      <c r="I2146" s="18" t="str">
        <f>IF(OR($E2146="", $F2146=""), "", IF($E$8='Intro &amp; Setup'!$BX$9, $F2146/$E2146, IF($H$8='Intro &amp; Setup'!$BX$9, $F2146/$H2146, "")))</f>
        <v/>
      </c>
      <c r="J2146" s="21" t="str">
        <f>IF(OR($E2146="", $F2146=""), "", IF($E$8='Intro &amp; Setup'!$BX$8, $F2146/$E2146, IF($H$8='Intro &amp; Setup'!$BX$8, $F2146/$H2146, "")))</f>
        <v/>
      </c>
      <c r="K2146" s="97"/>
      <c r="L2146" s="42" t="str">
        <f t="array" ref="L2146">IF($W2146="", "", IFERROR(INDEX('Standard Runs'!$D$11:$D$65, MATCH(1, ('Standard Runs'!$F$11:$F$65&lt;=E2146)*('Standard Runs'!$G$11:$G$65&gt;=E2146), 0)), ""))</f>
        <v/>
      </c>
      <c r="M2146" s="45" t="str">
        <f t="shared" si="364"/>
        <v/>
      </c>
      <c r="N2146" s="97"/>
      <c r="O2146" s="52" t="str">
        <f t="shared" si="365"/>
        <v/>
      </c>
      <c r="P2146" s="53" t="str">
        <f>IF(OR($L2146="", $M2146=""), "", COUNTIFS($L$11:$L$2510, $L2146, $M$11:$M$2510, "&lt;"&amp;$M2146)+1+COUNTIFS($L$11:$L2146, $L2146, $M$11:$M2146, $M2146)-1)</f>
        <v/>
      </c>
      <c r="Q2146" s="97"/>
      <c r="R2146" s="57" t="str">
        <f t="array" ref="R2146">IF(OR($L2146="", $M2146=""), "", MIN(IF($L$11:$L$2510=$L2146, $M$11:$M$2510)))</f>
        <v/>
      </c>
      <c r="S2146" s="18" t="str">
        <f t="array" ref="S2146">IF(OR($L2146="", $M2146=""), "", AVERAGEIF($L$11:$L$2510, $L2146, $M$11:$M$2510))</f>
        <v/>
      </c>
      <c r="T2146" s="21" t="str">
        <f t="array" ref="T2146">IF(OR($L2146="", $M2146=""), "", MAX(IF($L$11:$L$2510=$L2146, $M$11:$M$2510)))</f>
        <v/>
      </c>
      <c r="U2146" s="97"/>
      <c r="W2146" s="26" t="str">
        <f t="shared" si="366"/>
        <v/>
      </c>
      <c r="X2146" s="26" t="str">
        <f t="shared" si="367"/>
        <v/>
      </c>
      <c r="Z2146" s="48" t="str">
        <f>IFERROR(INDEX('Standard Runs'!$E$11:$E$65, MATCH($L2146, 'Standard Runs'!$D$11:$D$65, 0)), "")</f>
        <v/>
      </c>
      <c r="AB2146" s="26" t="str">
        <f t="shared" si="368"/>
        <v/>
      </c>
      <c r="AC2146" s="26" t="str">
        <f t="shared" si="369"/>
        <v/>
      </c>
      <c r="AE2146" s="26" t="str">
        <f t="shared" si="370"/>
        <v/>
      </c>
      <c r="AG2146" s="26" t="str">
        <f>IF($D2146="", "", COUNTIF($D$11:$D$2510, "&gt;"&amp;$D2146)+1+COUNTIF($D$11:$D2146, $D2146)-1)</f>
        <v/>
      </c>
      <c r="AH2146" s="92" t="str">
        <f t="shared" si="371"/>
        <v/>
      </c>
      <c r="AJ2146" s="26" t="str">
        <f t="shared" si="372"/>
        <v/>
      </c>
      <c r="AK2146" s="26" t="str">
        <f t="shared" si="373"/>
        <v/>
      </c>
    </row>
    <row r="2147" spans="1:37" x14ac:dyDescent="0.25">
      <c r="A2147" s="97"/>
      <c r="B2147" s="26" t="str">
        <f t="shared" si="363"/>
        <v/>
      </c>
      <c r="C2147" s="97"/>
      <c r="D2147" s="123"/>
      <c r="E2147" s="124"/>
      <c r="F2147" s="125"/>
      <c r="G2147" s="97"/>
      <c r="H2147" s="24" t="str">
        <f>IF($E2147="", "", IFERROR(ROUND($E2147*INDEX('Intro &amp; Setup'!$BY$8:$BY$9, MATCH($E$8, 'Intro &amp; Setup'!$BX$8:$BX$9, 0)), 2), ""))</f>
        <v/>
      </c>
      <c r="I2147" s="18" t="str">
        <f>IF(OR($E2147="", $F2147=""), "", IF($E$8='Intro &amp; Setup'!$BX$9, $F2147/$E2147, IF($H$8='Intro &amp; Setup'!$BX$9, $F2147/$H2147, "")))</f>
        <v/>
      </c>
      <c r="J2147" s="21" t="str">
        <f>IF(OR($E2147="", $F2147=""), "", IF($E$8='Intro &amp; Setup'!$BX$8, $F2147/$E2147, IF($H$8='Intro &amp; Setup'!$BX$8, $F2147/$H2147, "")))</f>
        <v/>
      </c>
      <c r="K2147" s="97"/>
      <c r="L2147" s="42" t="str">
        <f t="array" ref="L2147">IF($W2147="", "", IFERROR(INDEX('Standard Runs'!$D$11:$D$65, MATCH(1, ('Standard Runs'!$F$11:$F$65&lt;=E2147)*('Standard Runs'!$G$11:$G$65&gt;=E2147), 0)), ""))</f>
        <v/>
      </c>
      <c r="M2147" s="45" t="str">
        <f t="shared" si="364"/>
        <v/>
      </c>
      <c r="N2147" s="97"/>
      <c r="O2147" s="52" t="str">
        <f t="shared" si="365"/>
        <v/>
      </c>
      <c r="P2147" s="53" t="str">
        <f>IF(OR($L2147="", $M2147=""), "", COUNTIFS($L$11:$L$2510, $L2147, $M$11:$M$2510, "&lt;"&amp;$M2147)+1+COUNTIFS($L$11:$L2147, $L2147, $M$11:$M2147, $M2147)-1)</f>
        <v/>
      </c>
      <c r="Q2147" s="97"/>
      <c r="R2147" s="57" t="str">
        <f t="array" ref="R2147">IF(OR($L2147="", $M2147=""), "", MIN(IF($L$11:$L$2510=$L2147, $M$11:$M$2510)))</f>
        <v/>
      </c>
      <c r="S2147" s="18" t="str">
        <f t="array" ref="S2147">IF(OR($L2147="", $M2147=""), "", AVERAGEIF($L$11:$L$2510, $L2147, $M$11:$M$2510))</f>
        <v/>
      </c>
      <c r="T2147" s="21" t="str">
        <f t="array" ref="T2147">IF(OR($L2147="", $M2147=""), "", MAX(IF($L$11:$L$2510=$L2147, $M$11:$M$2510)))</f>
        <v/>
      </c>
      <c r="U2147" s="97"/>
      <c r="W2147" s="26" t="str">
        <f t="shared" si="366"/>
        <v/>
      </c>
      <c r="X2147" s="26" t="str">
        <f t="shared" si="367"/>
        <v/>
      </c>
      <c r="Z2147" s="48" t="str">
        <f>IFERROR(INDEX('Standard Runs'!$E$11:$E$65, MATCH($L2147, 'Standard Runs'!$D$11:$D$65, 0)), "")</f>
        <v/>
      </c>
      <c r="AB2147" s="26" t="str">
        <f t="shared" si="368"/>
        <v/>
      </c>
      <c r="AC2147" s="26" t="str">
        <f t="shared" si="369"/>
        <v/>
      </c>
      <c r="AE2147" s="26" t="str">
        <f t="shared" si="370"/>
        <v/>
      </c>
      <c r="AG2147" s="26" t="str">
        <f>IF($D2147="", "", COUNTIF($D$11:$D$2510, "&gt;"&amp;$D2147)+1+COUNTIF($D$11:$D2147, $D2147)-1)</f>
        <v/>
      </c>
      <c r="AH2147" s="92" t="str">
        <f t="shared" si="371"/>
        <v/>
      </c>
      <c r="AJ2147" s="26" t="str">
        <f t="shared" si="372"/>
        <v/>
      </c>
      <c r="AK2147" s="26" t="str">
        <f t="shared" si="373"/>
        <v/>
      </c>
    </row>
    <row r="2148" spans="1:37" x14ac:dyDescent="0.25">
      <c r="A2148" s="97"/>
      <c r="B2148" s="26" t="str">
        <f t="shared" si="363"/>
        <v/>
      </c>
      <c r="C2148" s="97"/>
      <c r="D2148" s="123"/>
      <c r="E2148" s="124"/>
      <c r="F2148" s="125"/>
      <c r="G2148" s="97"/>
      <c r="H2148" s="24" t="str">
        <f>IF($E2148="", "", IFERROR(ROUND($E2148*INDEX('Intro &amp; Setup'!$BY$8:$BY$9, MATCH($E$8, 'Intro &amp; Setup'!$BX$8:$BX$9, 0)), 2), ""))</f>
        <v/>
      </c>
      <c r="I2148" s="18" t="str">
        <f>IF(OR($E2148="", $F2148=""), "", IF($E$8='Intro &amp; Setup'!$BX$9, $F2148/$E2148, IF($H$8='Intro &amp; Setup'!$BX$9, $F2148/$H2148, "")))</f>
        <v/>
      </c>
      <c r="J2148" s="21" t="str">
        <f>IF(OR($E2148="", $F2148=""), "", IF($E$8='Intro &amp; Setup'!$BX$8, $F2148/$E2148, IF($H$8='Intro &amp; Setup'!$BX$8, $F2148/$H2148, "")))</f>
        <v/>
      </c>
      <c r="K2148" s="97"/>
      <c r="L2148" s="42" t="str">
        <f t="array" ref="L2148">IF($W2148="", "", IFERROR(INDEX('Standard Runs'!$D$11:$D$65, MATCH(1, ('Standard Runs'!$F$11:$F$65&lt;=E2148)*('Standard Runs'!$G$11:$G$65&gt;=E2148), 0)), ""))</f>
        <v/>
      </c>
      <c r="M2148" s="45" t="str">
        <f t="shared" si="364"/>
        <v/>
      </c>
      <c r="N2148" s="97"/>
      <c r="O2148" s="52" t="str">
        <f t="shared" si="365"/>
        <v/>
      </c>
      <c r="P2148" s="53" t="str">
        <f>IF(OR($L2148="", $M2148=""), "", COUNTIFS($L$11:$L$2510, $L2148, $M$11:$M$2510, "&lt;"&amp;$M2148)+1+COUNTIFS($L$11:$L2148, $L2148, $M$11:$M2148, $M2148)-1)</f>
        <v/>
      </c>
      <c r="Q2148" s="97"/>
      <c r="R2148" s="57" t="str">
        <f t="array" ref="R2148">IF(OR($L2148="", $M2148=""), "", MIN(IF($L$11:$L$2510=$L2148, $M$11:$M$2510)))</f>
        <v/>
      </c>
      <c r="S2148" s="18" t="str">
        <f t="array" ref="S2148">IF(OR($L2148="", $M2148=""), "", AVERAGEIF($L$11:$L$2510, $L2148, $M$11:$M$2510))</f>
        <v/>
      </c>
      <c r="T2148" s="21" t="str">
        <f t="array" ref="T2148">IF(OR($L2148="", $M2148=""), "", MAX(IF($L$11:$L$2510=$L2148, $M$11:$M$2510)))</f>
        <v/>
      </c>
      <c r="U2148" s="97"/>
      <c r="W2148" s="26" t="str">
        <f t="shared" si="366"/>
        <v/>
      </c>
      <c r="X2148" s="26" t="str">
        <f t="shared" si="367"/>
        <v/>
      </c>
      <c r="Z2148" s="48" t="str">
        <f>IFERROR(INDEX('Standard Runs'!$E$11:$E$65, MATCH($L2148, 'Standard Runs'!$D$11:$D$65, 0)), "")</f>
        <v/>
      </c>
      <c r="AB2148" s="26" t="str">
        <f t="shared" si="368"/>
        <v/>
      </c>
      <c r="AC2148" s="26" t="str">
        <f t="shared" si="369"/>
        <v/>
      </c>
      <c r="AE2148" s="26" t="str">
        <f t="shared" si="370"/>
        <v/>
      </c>
      <c r="AG2148" s="26" t="str">
        <f>IF($D2148="", "", COUNTIF($D$11:$D$2510, "&gt;"&amp;$D2148)+1+COUNTIF($D$11:$D2148, $D2148)-1)</f>
        <v/>
      </c>
      <c r="AH2148" s="92" t="str">
        <f t="shared" si="371"/>
        <v/>
      </c>
      <c r="AJ2148" s="26" t="str">
        <f t="shared" si="372"/>
        <v/>
      </c>
      <c r="AK2148" s="26" t="str">
        <f t="shared" si="373"/>
        <v/>
      </c>
    </row>
    <row r="2149" spans="1:37" x14ac:dyDescent="0.25">
      <c r="A2149" s="97"/>
      <c r="B2149" s="26" t="str">
        <f t="shared" si="363"/>
        <v/>
      </c>
      <c r="C2149" s="97"/>
      <c r="D2149" s="123"/>
      <c r="E2149" s="124"/>
      <c r="F2149" s="125"/>
      <c r="G2149" s="97"/>
      <c r="H2149" s="24" t="str">
        <f>IF($E2149="", "", IFERROR(ROUND($E2149*INDEX('Intro &amp; Setup'!$BY$8:$BY$9, MATCH($E$8, 'Intro &amp; Setup'!$BX$8:$BX$9, 0)), 2), ""))</f>
        <v/>
      </c>
      <c r="I2149" s="18" t="str">
        <f>IF(OR($E2149="", $F2149=""), "", IF($E$8='Intro &amp; Setup'!$BX$9, $F2149/$E2149, IF($H$8='Intro &amp; Setup'!$BX$9, $F2149/$H2149, "")))</f>
        <v/>
      </c>
      <c r="J2149" s="21" t="str">
        <f>IF(OR($E2149="", $F2149=""), "", IF($E$8='Intro &amp; Setup'!$BX$8, $F2149/$E2149, IF($H$8='Intro &amp; Setup'!$BX$8, $F2149/$H2149, "")))</f>
        <v/>
      </c>
      <c r="K2149" s="97"/>
      <c r="L2149" s="42" t="str">
        <f t="array" ref="L2149">IF($W2149="", "", IFERROR(INDEX('Standard Runs'!$D$11:$D$65, MATCH(1, ('Standard Runs'!$F$11:$F$65&lt;=E2149)*('Standard Runs'!$G$11:$G$65&gt;=E2149), 0)), ""))</f>
        <v/>
      </c>
      <c r="M2149" s="45" t="str">
        <f t="shared" si="364"/>
        <v/>
      </c>
      <c r="N2149" s="97"/>
      <c r="O2149" s="52" t="str">
        <f t="shared" si="365"/>
        <v/>
      </c>
      <c r="P2149" s="53" t="str">
        <f>IF(OR($L2149="", $M2149=""), "", COUNTIFS($L$11:$L$2510, $L2149, $M$11:$M$2510, "&lt;"&amp;$M2149)+1+COUNTIFS($L$11:$L2149, $L2149, $M$11:$M2149, $M2149)-1)</f>
        <v/>
      </c>
      <c r="Q2149" s="97"/>
      <c r="R2149" s="57" t="str">
        <f t="array" ref="R2149">IF(OR($L2149="", $M2149=""), "", MIN(IF($L$11:$L$2510=$L2149, $M$11:$M$2510)))</f>
        <v/>
      </c>
      <c r="S2149" s="18" t="str">
        <f t="array" ref="S2149">IF(OR($L2149="", $M2149=""), "", AVERAGEIF($L$11:$L$2510, $L2149, $M$11:$M$2510))</f>
        <v/>
      </c>
      <c r="T2149" s="21" t="str">
        <f t="array" ref="T2149">IF(OR($L2149="", $M2149=""), "", MAX(IF($L$11:$L$2510=$L2149, $M$11:$M$2510)))</f>
        <v/>
      </c>
      <c r="U2149" s="97"/>
      <c r="W2149" s="26" t="str">
        <f t="shared" si="366"/>
        <v/>
      </c>
      <c r="X2149" s="26" t="str">
        <f t="shared" si="367"/>
        <v/>
      </c>
      <c r="Z2149" s="48" t="str">
        <f>IFERROR(INDEX('Standard Runs'!$E$11:$E$65, MATCH($L2149, 'Standard Runs'!$D$11:$D$65, 0)), "")</f>
        <v/>
      </c>
      <c r="AB2149" s="26" t="str">
        <f t="shared" si="368"/>
        <v/>
      </c>
      <c r="AC2149" s="26" t="str">
        <f t="shared" si="369"/>
        <v/>
      </c>
      <c r="AE2149" s="26" t="str">
        <f t="shared" si="370"/>
        <v/>
      </c>
      <c r="AG2149" s="26" t="str">
        <f>IF($D2149="", "", COUNTIF($D$11:$D$2510, "&gt;"&amp;$D2149)+1+COUNTIF($D$11:$D2149, $D2149)-1)</f>
        <v/>
      </c>
      <c r="AH2149" s="92" t="str">
        <f t="shared" si="371"/>
        <v/>
      </c>
      <c r="AJ2149" s="26" t="str">
        <f t="shared" si="372"/>
        <v/>
      </c>
      <c r="AK2149" s="26" t="str">
        <f t="shared" si="373"/>
        <v/>
      </c>
    </row>
    <row r="2150" spans="1:37" x14ac:dyDescent="0.25">
      <c r="A2150" s="97"/>
      <c r="B2150" s="26" t="str">
        <f t="shared" si="363"/>
        <v/>
      </c>
      <c r="C2150" s="97"/>
      <c r="D2150" s="123"/>
      <c r="E2150" s="124"/>
      <c r="F2150" s="125"/>
      <c r="G2150" s="97"/>
      <c r="H2150" s="24" t="str">
        <f>IF($E2150="", "", IFERROR(ROUND($E2150*INDEX('Intro &amp; Setup'!$BY$8:$BY$9, MATCH($E$8, 'Intro &amp; Setup'!$BX$8:$BX$9, 0)), 2), ""))</f>
        <v/>
      </c>
      <c r="I2150" s="18" t="str">
        <f>IF(OR($E2150="", $F2150=""), "", IF($E$8='Intro &amp; Setup'!$BX$9, $F2150/$E2150, IF($H$8='Intro &amp; Setup'!$BX$9, $F2150/$H2150, "")))</f>
        <v/>
      </c>
      <c r="J2150" s="21" t="str">
        <f>IF(OR($E2150="", $F2150=""), "", IF($E$8='Intro &amp; Setup'!$BX$8, $F2150/$E2150, IF($H$8='Intro &amp; Setup'!$BX$8, $F2150/$H2150, "")))</f>
        <v/>
      </c>
      <c r="K2150" s="97"/>
      <c r="L2150" s="42" t="str">
        <f t="array" ref="L2150">IF($W2150="", "", IFERROR(INDEX('Standard Runs'!$D$11:$D$65, MATCH(1, ('Standard Runs'!$F$11:$F$65&lt;=E2150)*('Standard Runs'!$G$11:$G$65&gt;=E2150), 0)), ""))</f>
        <v/>
      </c>
      <c r="M2150" s="45" t="str">
        <f t="shared" si="364"/>
        <v/>
      </c>
      <c r="N2150" s="97"/>
      <c r="O2150" s="52" t="str">
        <f t="shared" si="365"/>
        <v/>
      </c>
      <c r="P2150" s="53" t="str">
        <f>IF(OR($L2150="", $M2150=""), "", COUNTIFS($L$11:$L$2510, $L2150, $M$11:$M$2510, "&lt;"&amp;$M2150)+1+COUNTIFS($L$11:$L2150, $L2150, $M$11:$M2150, $M2150)-1)</f>
        <v/>
      </c>
      <c r="Q2150" s="97"/>
      <c r="R2150" s="57" t="str">
        <f t="array" ref="R2150">IF(OR($L2150="", $M2150=""), "", MIN(IF($L$11:$L$2510=$L2150, $M$11:$M$2510)))</f>
        <v/>
      </c>
      <c r="S2150" s="18" t="str">
        <f t="array" ref="S2150">IF(OR($L2150="", $M2150=""), "", AVERAGEIF($L$11:$L$2510, $L2150, $M$11:$M$2510))</f>
        <v/>
      </c>
      <c r="T2150" s="21" t="str">
        <f t="array" ref="T2150">IF(OR($L2150="", $M2150=""), "", MAX(IF($L$11:$L$2510=$L2150, $M$11:$M$2510)))</f>
        <v/>
      </c>
      <c r="U2150" s="97"/>
      <c r="W2150" s="26" t="str">
        <f t="shared" si="366"/>
        <v/>
      </c>
      <c r="X2150" s="26" t="str">
        <f t="shared" si="367"/>
        <v/>
      </c>
      <c r="Z2150" s="48" t="str">
        <f>IFERROR(INDEX('Standard Runs'!$E$11:$E$65, MATCH($L2150, 'Standard Runs'!$D$11:$D$65, 0)), "")</f>
        <v/>
      </c>
      <c r="AB2150" s="26" t="str">
        <f t="shared" si="368"/>
        <v/>
      </c>
      <c r="AC2150" s="26" t="str">
        <f t="shared" si="369"/>
        <v/>
      </c>
      <c r="AE2150" s="26" t="str">
        <f t="shared" si="370"/>
        <v/>
      </c>
      <c r="AG2150" s="26" t="str">
        <f>IF($D2150="", "", COUNTIF($D$11:$D$2510, "&gt;"&amp;$D2150)+1+COUNTIF($D$11:$D2150, $D2150)-1)</f>
        <v/>
      </c>
      <c r="AH2150" s="92" t="str">
        <f t="shared" si="371"/>
        <v/>
      </c>
      <c r="AJ2150" s="26" t="str">
        <f t="shared" si="372"/>
        <v/>
      </c>
      <c r="AK2150" s="26" t="str">
        <f t="shared" si="373"/>
        <v/>
      </c>
    </row>
    <row r="2151" spans="1:37" x14ac:dyDescent="0.25">
      <c r="A2151" s="97"/>
      <c r="B2151" s="26" t="str">
        <f t="shared" si="363"/>
        <v/>
      </c>
      <c r="C2151" s="97"/>
      <c r="D2151" s="123"/>
      <c r="E2151" s="124"/>
      <c r="F2151" s="125"/>
      <c r="G2151" s="97"/>
      <c r="H2151" s="24" t="str">
        <f>IF($E2151="", "", IFERROR(ROUND($E2151*INDEX('Intro &amp; Setup'!$BY$8:$BY$9, MATCH($E$8, 'Intro &amp; Setup'!$BX$8:$BX$9, 0)), 2), ""))</f>
        <v/>
      </c>
      <c r="I2151" s="18" t="str">
        <f>IF(OR($E2151="", $F2151=""), "", IF($E$8='Intro &amp; Setup'!$BX$9, $F2151/$E2151, IF($H$8='Intro &amp; Setup'!$BX$9, $F2151/$H2151, "")))</f>
        <v/>
      </c>
      <c r="J2151" s="21" t="str">
        <f>IF(OR($E2151="", $F2151=""), "", IF($E$8='Intro &amp; Setup'!$BX$8, $F2151/$E2151, IF($H$8='Intro &amp; Setup'!$BX$8, $F2151/$H2151, "")))</f>
        <v/>
      </c>
      <c r="K2151" s="97"/>
      <c r="L2151" s="42" t="str">
        <f t="array" ref="L2151">IF($W2151="", "", IFERROR(INDEX('Standard Runs'!$D$11:$D$65, MATCH(1, ('Standard Runs'!$F$11:$F$65&lt;=E2151)*('Standard Runs'!$G$11:$G$65&gt;=E2151), 0)), ""))</f>
        <v/>
      </c>
      <c r="M2151" s="45" t="str">
        <f t="shared" si="364"/>
        <v/>
      </c>
      <c r="N2151" s="97"/>
      <c r="O2151" s="52" t="str">
        <f t="shared" si="365"/>
        <v/>
      </c>
      <c r="P2151" s="53" t="str">
        <f>IF(OR($L2151="", $M2151=""), "", COUNTIFS($L$11:$L$2510, $L2151, $M$11:$M$2510, "&lt;"&amp;$M2151)+1+COUNTIFS($L$11:$L2151, $L2151, $M$11:$M2151, $M2151)-1)</f>
        <v/>
      </c>
      <c r="Q2151" s="97"/>
      <c r="R2151" s="57" t="str">
        <f t="array" ref="R2151">IF(OR($L2151="", $M2151=""), "", MIN(IF($L$11:$L$2510=$L2151, $M$11:$M$2510)))</f>
        <v/>
      </c>
      <c r="S2151" s="18" t="str">
        <f t="array" ref="S2151">IF(OR($L2151="", $M2151=""), "", AVERAGEIF($L$11:$L$2510, $L2151, $M$11:$M$2510))</f>
        <v/>
      </c>
      <c r="T2151" s="21" t="str">
        <f t="array" ref="T2151">IF(OR($L2151="", $M2151=""), "", MAX(IF($L$11:$L$2510=$L2151, $M$11:$M$2510)))</f>
        <v/>
      </c>
      <c r="U2151" s="97"/>
      <c r="W2151" s="26" t="str">
        <f t="shared" si="366"/>
        <v/>
      </c>
      <c r="X2151" s="26" t="str">
        <f t="shared" si="367"/>
        <v/>
      </c>
      <c r="Z2151" s="48" t="str">
        <f>IFERROR(INDEX('Standard Runs'!$E$11:$E$65, MATCH($L2151, 'Standard Runs'!$D$11:$D$65, 0)), "")</f>
        <v/>
      </c>
      <c r="AB2151" s="26" t="str">
        <f t="shared" si="368"/>
        <v/>
      </c>
      <c r="AC2151" s="26" t="str">
        <f t="shared" si="369"/>
        <v/>
      </c>
      <c r="AE2151" s="26" t="str">
        <f t="shared" si="370"/>
        <v/>
      </c>
      <c r="AG2151" s="26" t="str">
        <f>IF($D2151="", "", COUNTIF($D$11:$D$2510, "&gt;"&amp;$D2151)+1+COUNTIF($D$11:$D2151, $D2151)-1)</f>
        <v/>
      </c>
      <c r="AH2151" s="92" t="str">
        <f t="shared" si="371"/>
        <v/>
      </c>
      <c r="AJ2151" s="26" t="str">
        <f t="shared" si="372"/>
        <v/>
      </c>
      <c r="AK2151" s="26" t="str">
        <f t="shared" si="373"/>
        <v/>
      </c>
    </row>
    <row r="2152" spans="1:37" x14ac:dyDescent="0.25">
      <c r="A2152" s="97"/>
      <c r="B2152" s="26" t="str">
        <f t="shared" si="363"/>
        <v/>
      </c>
      <c r="C2152" s="97"/>
      <c r="D2152" s="123"/>
      <c r="E2152" s="124"/>
      <c r="F2152" s="125"/>
      <c r="G2152" s="97"/>
      <c r="H2152" s="24" t="str">
        <f>IF($E2152="", "", IFERROR(ROUND($E2152*INDEX('Intro &amp; Setup'!$BY$8:$BY$9, MATCH($E$8, 'Intro &amp; Setup'!$BX$8:$BX$9, 0)), 2), ""))</f>
        <v/>
      </c>
      <c r="I2152" s="18" t="str">
        <f>IF(OR($E2152="", $F2152=""), "", IF($E$8='Intro &amp; Setup'!$BX$9, $F2152/$E2152, IF($H$8='Intro &amp; Setup'!$BX$9, $F2152/$H2152, "")))</f>
        <v/>
      </c>
      <c r="J2152" s="21" t="str">
        <f>IF(OR($E2152="", $F2152=""), "", IF($E$8='Intro &amp; Setup'!$BX$8, $F2152/$E2152, IF($H$8='Intro &amp; Setup'!$BX$8, $F2152/$H2152, "")))</f>
        <v/>
      </c>
      <c r="K2152" s="97"/>
      <c r="L2152" s="42" t="str">
        <f t="array" ref="L2152">IF($W2152="", "", IFERROR(INDEX('Standard Runs'!$D$11:$D$65, MATCH(1, ('Standard Runs'!$F$11:$F$65&lt;=E2152)*('Standard Runs'!$G$11:$G$65&gt;=E2152), 0)), ""))</f>
        <v/>
      </c>
      <c r="M2152" s="45" t="str">
        <f t="shared" si="364"/>
        <v/>
      </c>
      <c r="N2152" s="97"/>
      <c r="O2152" s="52" t="str">
        <f t="shared" si="365"/>
        <v/>
      </c>
      <c r="P2152" s="53" t="str">
        <f>IF(OR($L2152="", $M2152=""), "", COUNTIFS($L$11:$L$2510, $L2152, $M$11:$M$2510, "&lt;"&amp;$M2152)+1+COUNTIFS($L$11:$L2152, $L2152, $M$11:$M2152, $M2152)-1)</f>
        <v/>
      </c>
      <c r="Q2152" s="97"/>
      <c r="R2152" s="57" t="str">
        <f t="array" ref="R2152">IF(OR($L2152="", $M2152=""), "", MIN(IF($L$11:$L$2510=$L2152, $M$11:$M$2510)))</f>
        <v/>
      </c>
      <c r="S2152" s="18" t="str">
        <f t="array" ref="S2152">IF(OR($L2152="", $M2152=""), "", AVERAGEIF($L$11:$L$2510, $L2152, $M$11:$M$2510))</f>
        <v/>
      </c>
      <c r="T2152" s="21" t="str">
        <f t="array" ref="T2152">IF(OR($L2152="", $M2152=""), "", MAX(IF($L$11:$L$2510=$L2152, $M$11:$M$2510)))</f>
        <v/>
      </c>
      <c r="U2152" s="97"/>
      <c r="W2152" s="26" t="str">
        <f t="shared" si="366"/>
        <v/>
      </c>
      <c r="X2152" s="26" t="str">
        <f t="shared" si="367"/>
        <v/>
      </c>
      <c r="Z2152" s="48" t="str">
        <f>IFERROR(INDEX('Standard Runs'!$E$11:$E$65, MATCH($L2152, 'Standard Runs'!$D$11:$D$65, 0)), "")</f>
        <v/>
      </c>
      <c r="AB2152" s="26" t="str">
        <f t="shared" si="368"/>
        <v/>
      </c>
      <c r="AC2152" s="26" t="str">
        <f t="shared" si="369"/>
        <v/>
      </c>
      <c r="AE2152" s="26" t="str">
        <f t="shared" si="370"/>
        <v/>
      </c>
      <c r="AG2152" s="26" t="str">
        <f>IF($D2152="", "", COUNTIF($D$11:$D$2510, "&gt;"&amp;$D2152)+1+COUNTIF($D$11:$D2152, $D2152)-1)</f>
        <v/>
      </c>
      <c r="AH2152" s="92" t="str">
        <f t="shared" si="371"/>
        <v/>
      </c>
      <c r="AJ2152" s="26" t="str">
        <f t="shared" si="372"/>
        <v/>
      </c>
      <c r="AK2152" s="26" t="str">
        <f t="shared" si="373"/>
        <v/>
      </c>
    </row>
    <row r="2153" spans="1:37" x14ac:dyDescent="0.25">
      <c r="A2153" s="97"/>
      <c r="B2153" s="26" t="str">
        <f t="shared" si="363"/>
        <v/>
      </c>
      <c r="C2153" s="97"/>
      <c r="D2153" s="123"/>
      <c r="E2153" s="124"/>
      <c r="F2153" s="125"/>
      <c r="G2153" s="97"/>
      <c r="H2153" s="24" t="str">
        <f>IF($E2153="", "", IFERROR(ROUND($E2153*INDEX('Intro &amp; Setup'!$BY$8:$BY$9, MATCH($E$8, 'Intro &amp; Setup'!$BX$8:$BX$9, 0)), 2), ""))</f>
        <v/>
      </c>
      <c r="I2153" s="18" t="str">
        <f>IF(OR($E2153="", $F2153=""), "", IF($E$8='Intro &amp; Setup'!$BX$9, $F2153/$E2153, IF($H$8='Intro &amp; Setup'!$BX$9, $F2153/$H2153, "")))</f>
        <v/>
      </c>
      <c r="J2153" s="21" t="str">
        <f>IF(OR($E2153="", $F2153=""), "", IF($E$8='Intro &amp; Setup'!$BX$8, $F2153/$E2153, IF($H$8='Intro &amp; Setup'!$BX$8, $F2153/$H2153, "")))</f>
        <v/>
      </c>
      <c r="K2153" s="97"/>
      <c r="L2153" s="42" t="str">
        <f t="array" ref="L2153">IF($W2153="", "", IFERROR(INDEX('Standard Runs'!$D$11:$D$65, MATCH(1, ('Standard Runs'!$F$11:$F$65&lt;=E2153)*('Standard Runs'!$G$11:$G$65&gt;=E2153), 0)), ""))</f>
        <v/>
      </c>
      <c r="M2153" s="45" t="str">
        <f t="shared" si="364"/>
        <v/>
      </c>
      <c r="N2153" s="97"/>
      <c r="O2153" s="52" t="str">
        <f t="shared" si="365"/>
        <v/>
      </c>
      <c r="P2153" s="53" t="str">
        <f>IF(OR($L2153="", $M2153=""), "", COUNTIFS($L$11:$L$2510, $L2153, $M$11:$M$2510, "&lt;"&amp;$M2153)+1+COUNTIFS($L$11:$L2153, $L2153, $M$11:$M2153, $M2153)-1)</f>
        <v/>
      </c>
      <c r="Q2153" s="97"/>
      <c r="R2153" s="57" t="str">
        <f t="array" ref="R2153">IF(OR($L2153="", $M2153=""), "", MIN(IF($L$11:$L$2510=$L2153, $M$11:$M$2510)))</f>
        <v/>
      </c>
      <c r="S2153" s="18" t="str">
        <f t="array" ref="S2153">IF(OR($L2153="", $M2153=""), "", AVERAGEIF($L$11:$L$2510, $L2153, $M$11:$M$2510))</f>
        <v/>
      </c>
      <c r="T2153" s="21" t="str">
        <f t="array" ref="T2153">IF(OR($L2153="", $M2153=""), "", MAX(IF($L$11:$L$2510=$L2153, $M$11:$M$2510)))</f>
        <v/>
      </c>
      <c r="U2153" s="97"/>
      <c r="W2153" s="26" t="str">
        <f t="shared" si="366"/>
        <v/>
      </c>
      <c r="X2153" s="26" t="str">
        <f t="shared" si="367"/>
        <v/>
      </c>
      <c r="Z2153" s="48" t="str">
        <f>IFERROR(INDEX('Standard Runs'!$E$11:$E$65, MATCH($L2153, 'Standard Runs'!$D$11:$D$65, 0)), "")</f>
        <v/>
      </c>
      <c r="AB2153" s="26" t="str">
        <f t="shared" si="368"/>
        <v/>
      </c>
      <c r="AC2153" s="26" t="str">
        <f t="shared" si="369"/>
        <v/>
      </c>
      <c r="AE2153" s="26" t="str">
        <f t="shared" si="370"/>
        <v/>
      </c>
      <c r="AG2153" s="26" t="str">
        <f>IF($D2153="", "", COUNTIF($D$11:$D$2510, "&gt;"&amp;$D2153)+1+COUNTIF($D$11:$D2153, $D2153)-1)</f>
        <v/>
      </c>
      <c r="AH2153" s="92" t="str">
        <f t="shared" si="371"/>
        <v/>
      </c>
      <c r="AJ2153" s="26" t="str">
        <f t="shared" si="372"/>
        <v/>
      </c>
      <c r="AK2153" s="26" t="str">
        <f t="shared" si="373"/>
        <v/>
      </c>
    </row>
    <row r="2154" spans="1:37" x14ac:dyDescent="0.25">
      <c r="A2154" s="97"/>
      <c r="B2154" s="26" t="str">
        <f t="shared" si="363"/>
        <v/>
      </c>
      <c r="C2154" s="97"/>
      <c r="D2154" s="123"/>
      <c r="E2154" s="124"/>
      <c r="F2154" s="125"/>
      <c r="G2154" s="97"/>
      <c r="H2154" s="24" t="str">
        <f>IF($E2154="", "", IFERROR(ROUND($E2154*INDEX('Intro &amp; Setup'!$BY$8:$BY$9, MATCH($E$8, 'Intro &amp; Setup'!$BX$8:$BX$9, 0)), 2), ""))</f>
        <v/>
      </c>
      <c r="I2154" s="18" t="str">
        <f>IF(OR($E2154="", $F2154=""), "", IF($E$8='Intro &amp; Setup'!$BX$9, $F2154/$E2154, IF($H$8='Intro &amp; Setup'!$BX$9, $F2154/$H2154, "")))</f>
        <v/>
      </c>
      <c r="J2154" s="21" t="str">
        <f>IF(OR($E2154="", $F2154=""), "", IF($E$8='Intro &amp; Setup'!$BX$8, $F2154/$E2154, IF($H$8='Intro &amp; Setup'!$BX$8, $F2154/$H2154, "")))</f>
        <v/>
      </c>
      <c r="K2154" s="97"/>
      <c r="L2154" s="42" t="str">
        <f t="array" ref="L2154">IF($W2154="", "", IFERROR(INDEX('Standard Runs'!$D$11:$D$65, MATCH(1, ('Standard Runs'!$F$11:$F$65&lt;=E2154)*('Standard Runs'!$G$11:$G$65&gt;=E2154), 0)), ""))</f>
        <v/>
      </c>
      <c r="M2154" s="45" t="str">
        <f t="shared" si="364"/>
        <v/>
      </c>
      <c r="N2154" s="97"/>
      <c r="O2154" s="52" t="str">
        <f t="shared" si="365"/>
        <v/>
      </c>
      <c r="P2154" s="53" t="str">
        <f>IF(OR($L2154="", $M2154=""), "", COUNTIFS($L$11:$L$2510, $L2154, $M$11:$M$2510, "&lt;"&amp;$M2154)+1+COUNTIFS($L$11:$L2154, $L2154, $M$11:$M2154, $M2154)-1)</f>
        <v/>
      </c>
      <c r="Q2154" s="97"/>
      <c r="R2154" s="57" t="str">
        <f t="array" ref="R2154">IF(OR($L2154="", $M2154=""), "", MIN(IF($L$11:$L$2510=$L2154, $M$11:$M$2510)))</f>
        <v/>
      </c>
      <c r="S2154" s="18" t="str">
        <f t="array" ref="S2154">IF(OR($L2154="", $M2154=""), "", AVERAGEIF($L$11:$L$2510, $L2154, $M$11:$M$2510))</f>
        <v/>
      </c>
      <c r="T2154" s="21" t="str">
        <f t="array" ref="T2154">IF(OR($L2154="", $M2154=""), "", MAX(IF($L$11:$L$2510=$L2154, $M$11:$M$2510)))</f>
        <v/>
      </c>
      <c r="U2154" s="97"/>
      <c r="W2154" s="26" t="str">
        <f t="shared" si="366"/>
        <v/>
      </c>
      <c r="X2154" s="26" t="str">
        <f t="shared" si="367"/>
        <v/>
      </c>
      <c r="Z2154" s="48" t="str">
        <f>IFERROR(INDEX('Standard Runs'!$E$11:$E$65, MATCH($L2154, 'Standard Runs'!$D$11:$D$65, 0)), "")</f>
        <v/>
      </c>
      <c r="AB2154" s="26" t="str">
        <f t="shared" si="368"/>
        <v/>
      </c>
      <c r="AC2154" s="26" t="str">
        <f t="shared" si="369"/>
        <v/>
      </c>
      <c r="AE2154" s="26" t="str">
        <f t="shared" si="370"/>
        <v/>
      </c>
      <c r="AG2154" s="26" t="str">
        <f>IF($D2154="", "", COUNTIF($D$11:$D$2510, "&gt;"&amp;$D2154)+1+COUNTIF($D$11:$D2154, $D2154)-1)</f>
        <v/>
      </c>
      <c r="AH2154" s="92" t="str">
        <f t="shared" si="371"/>
        <v/>
      </c>
      <c r="AJ2154" s="26" t="str">
        <f t="shared" si="372"/>
        <v/>
      </c>
      <c r="AK2154" s="26" t="str">
        <f t="shared" si="373"/>
        <v/>
      </c>
    </row>
    <row r="2155" spans="1:37" x14ac:dyDescent="0.25">
      <c r="A2155" s="97"/>
      <c r="B2155" s="26" t="str">
        <f t="shared" si="363"/>
        <v/>
      </c>
      <c r="C2155" s="97"/>
      <c r="D2155" s="123"/>
      <c r="E2155" s="124"/>
      <c r="F2155" s="125"/>
      <c r="G2155" s="97"/>
      <c r="H2155" s="24" t="str">
        <f>IF($E2155="", "", IFERROR(ROUND($E2155*INDEX('Intro &amp; Setup'!$BY$8:$BY$9, MATCH($E$8, 'Intro &amp; Setup'!$BX$8:$BX$9, 0)), 2), ""))</f>
        <v/>
      </c>
      <c r="I2155" s="18" t="str">
        <f>IF(OR($E2155="", $F2155=""), "", IF($E$8='Intro &amp; Setup'!$BX$9, $F2155/$E2155, IF($H$8='Intro &amp; Setup'!$BX$9, $F2155/$H2155, "")))</f>
        <v/>
      </c>
      <c r="J2155" s="21" t="str">
        <f>IF(OR($E2155="", $F2155=""), "", IF($E$8='Intro &amp; Setup'!$BX$8, $F2155/$E2155, IF($H$8='Intro &amp; Setup'!$BX$8, $F2155/$H2155, "")))</f>
        <v/>
      </c>
      <c r="K2155" s="97"/>
      <c r="L2155" s="42" t="str">
        <f t="array" ref="L2155">IF($W2155="", "", IFERROR(INDEX('Standard Runs'!$D$11:$D$65, MATCH(1, ('Standard Runs'!$F$11:$F$65&lt;=E2155)*('Standard Runs'!$G$11:$G$65&gt;=E2155), 0)), ""))</f>
        <v/>
      </c>
      <c r="M2155" s="45" t="str">
        <f t="shared" si="364"/>
        <v/>
      </c>
      <c r="N2155" s="97"/>
      <c r="O2155" s="52" t="str">
        <f t="shared" si="365"/>
        <v/>
      </c>
      <c r="P2155" s="53" t="str">
        <f>IF(OR($L2155="", $M2155=""), "", COUNTIFS($L$11:$L$2510, $L2155, $M$11:$M$2510, "&lt;"&amp;$M2155)+1+COUNTIFS($L$11:$L2155, $L2155, $M$11:$M2155, $M2155)-1)</f>
        <v/>
      </c>
      <c r="Q2155" s="97"/>
      <c r="R2155" s="57" t="str">
        <f t="array" ref="R2155">IF(OR($L2155="", $M2155=""), "", MIN(IF($L$11:$L$2510=$L2155, $M$11:$M$2510)))</f>
        <v/>
      </c>
      <c r="S2155" s="18" t="str">
        <f t="array" ref="S2155">IF(OR($L2155="", $M2155=""), "", AVERAGEIF($L$11:$L$2510, $L2155, $M$11:$M$2510))</f>
        <v/>
      </c>
      <c r="T2155" s="21" t="str">
        <f t="array" ref="T2155">IF(OR($L2155="", $M2155=""), "", MAX(IF($L$11:$L$2510=$L2155, $M$11:$M$2510)))</f>
        <v/>
      </c>
      <c r="U2155" s="97"/>
      <c r="W2155" s="26" t="str">
        <f t="shared" si="366"/>
        <v/>
      </c>
      <c r="X2155" s="26" t="str">
        <f t="shared" si="367"/>
        <v/>
      </c>
      <c r="Z2155" s="48" t="str">
        <f>IFERROR(INDEX('Standard Runs'!$E$11:$E$65, MATCH($L2155, 'Standard Runs'!$D$11:$D$65, 0)), "")</f>
        <v/>
      </c>
      <c r="AB2155" s="26" t="str">
        <f t="shared" si="368"/>
        <v/>
      </c>
      <c r="AC2155" s="26" t="str">
        <f t="shared" si="369"/>
        <v/>
      </c>
      <c r="AE2155" s="26" t="str">
        <f t="shared" si="370"/>
        <v/>
      </c>
      <c r="AG2155" s="26" t="str">
        <f>IF($D2155="", "", COUNTIF($D$11:$D$2510, "&gt;"&amp;$D2155)+1+COUNTIF($D$11:$D2155, $D2155)-1)</f>
        <v/>
      </c>
      <c r="AH2155" s="92" t="str">
        <f t="shared" si="371"/>
        <v/>
      </c>
      <c r="AJ2155" s="26" t="str">
        <f t="shared" si="372"/>
        <v/>
      </c>
      <c r="AK2155" s="26" t="str">
        <f t="shared" si="373"/>
        <v/>
      </c>
    </row>
    <row r="2156" spans="1:37" x14ac:dyDescent="0.25">
      <c r="A2156" s="97"/>
      <c r="B2156" s="26" t="str">
        <f t="shared" si="363"/>
        <v/>
      </c>
      <c r="C2156" s="97"/>
      <c r="D2156" s="123"/>
      <c r="E2156" s="124"/>
      <c r="F2156" s="125"/>
      <c r="G2156" s="97"/>
      <c r="H2156" s="24" t="str">
        <f>IF($E2156="", "", IFERROR(ROUND($E2156*INDEX('Intro &amp; Setup'!$BY$8:$BY$9, MATCH($E$8, 'Intro &amp; Setup'!$BX$8:$BX$9, 0)), 2), ""))</f>
        <v/>
      </c>
      <c r="I2156" s="18" t="str">
        <f>IF(OR($E2156="", $F2156=""), "", IF($E$8='Intro &amp; Setup'!$BX$9, $F2156/$E2156, IF($H$8='Intro &amp; Setup'!$BX$9, $F2156/$H2156, "")))</f>
        <v/>
      </c>
      <c r="J2156" s="21" t="str">
        <f>IF(OR($E2156="", $F2156=""), "", IF($E$8='Intro &amp; Setup'!$BX$8, $F2156/$E2156, IF($H$8='Intro &amp; Setup'!$BX$8, $F2156/$H2156, "")))</f>
        <v/>
      </c>
      <c r="K2156" s="97"/>
      <c r="L2156" s="42" t="str">
        <f t="array" ref="L2156">IF($W2156="", "", IFERROR(INDEX('Standard Runs'!$D$11:$D$65, MATCH(1, ('Standard Runs'!$F$11:$F$65&lt;=E2156)*('Standard Runs'!$G$11:$G$65&gt;=E2156), 0)), ""))</f>
        <v/>
      </c>
      <c r="M2156" s="45" t="str">
        <f t="shared" si="364"/>
        <v/>
      </c>
      <c r="N2156" s="97"/>
      <c r="O2156" s="52" t="str">
        <f t="shared" si="365"/>
        <v/>
      </c>
      <c r="P2156" s="53" t="str">
        <f>IF(OR($L2156="", $M2156=""), "", COUNTIFS($L$11:$L$2510, $L2156, $M$11:$M$2510, "&lt;"&amp;$M2156)+1+COUNTIFS($L$11:$L2156, $L2156, $M$11:$M2156, $M2156)-1)</f>
        <v/>
      </c>
      <c r="Q2156" s="97"/>
      <c r="R2156" s="57" t="str">
        <f t="array" ref="R2156">IF(OR($L2156="", $M2156=""), "", MIN(IF($L$11:$L$2510=$L2156, $M$11:$M$2510)))</f>
        <v/>
      </c>
      <c r="S2156" s="18" t="str">
        <f t="array" ref="S2156">IF(OR($L2156="", $M2156=""), "", AVERAGEIF($L$11:$L$2510, $L2156, $M$11:$M$2510))</f>
        <v/>
      </c>
      <c r="T2156" s="21" t="str">
        <f t="array" ref="T2156">IF(OR($L2156="", $M2156=""), "", MAX(IF($L$11:$L$2510=$L2156, $M$11:$M$2510)))</f>
        <v/>
      </c>
      <c r="U2156" s="97"/>
      <c r="W2156" s="26" t="str">
        <f t="shared" si="366"/>
        <v/>
      </c>
      <c r="X2156" s="26" t="str">
        <f t="shared" si="367"/>
        <v/>
      </c>
      <c r="Z2156" s="48" t="str">
        <f>IFERROR(INDEX('Standard Runs'!$E$11:$E$65, MATCH($L2156, 'Standard Runs'!$D$11:$D$65, 0)), "")</f>
        <v/>
      </c>
      <c r="AB2156" s="26" t="str">
        <f t="shared" si="368"/>
        <v/>
      </c>
      <c r="AC2156" s="26" t="str">
        <f t="shared" si="369"/>
        <v/>
      </c>
      <c r="AE2156" s="26" t="str">
        <f t="shared" si="370"/>
        <v/>
      </c>
      <c r="AG2156" s="26" t="str">
        <f>IF($D2156="", "", COUNTIF($D$11:$D$2510, "&gt;"&amp;$D2156)+1+COUNTIF($D$11:$D2156, $D2156)-1)</f>
        <v/>
      </c>
      <c r="AH2156" s="92" t="str">
        <f t="shared" si="371"/>
        <v/>
      </c>
      <c r="AJ2156" s="26" t="str">
        <f t="shared" si="372"/>
        <v/>
      </c>
      <c r="AK2156" s="26" t="str">
        <f t="shared" si="373"/>
        <v/>
      </c>
    </row>
    <row r="2157" spans="1:37" x14ac:dyDescent="0.25">
      <c r="A2157" s="97"/>
      <c r="B2157" s="26" t="str">
        <f t="shared" si="363"/>
        <v/>
      </c>
      <c r="C2157" s="97"/>
      <c r="D2157" s="123"/>
      <c r="E2157" s="124"/>
      <c r="F2157" s="125"/>
      <c r="G2157" s="97"/>
      <c r="H2157" s="24" t="str">
        <f>IF($E2157="", "", IFERROR(ROUND($E2157*INDEX('Intro &amp; Setup'!$BY$8:$BY$9, MATCH($E$8, 'Intro &amp; Setup'!$BX$8:$BX$9, 0)), 2), ""))</f>
        <v/>
      </c>
      <c r="I2157" s="18" t="str">
        <f>IF(OR($E2157="", $F2157=""), "", IF($E$8='Intro &amp; Setup'!$BX$9, $F2157/$E2157, IF($H$8='Intro &amp; Setup'!$BX$9, $F2157/$H2157, "")))</f>
        <v/>
      </c>
      <c r="J2157" s="21" t="str">
        <f>IF(OR($E2157="", $F2157=""), "", IF($E$8='Intro &amp; Setup'!$BX$8, $F2157/$E2157, IF($H$8='Intro &amp; Setup'!$BX$8, $F2157/$H2157, "")))</f>
        <v/>
      </c>
      <c r="K2157" s="97"/>
      <c r="L2157" s="42" t="str">
        <f t="array" ref="L2157">IF($W2157="", "", IFERROR(INDEX('Standard Runs'!$D$11:$D$65, MATCH(1, ('Standard Runs'!$F$11:$F$65&lt;=E2157)*('Standard Runs'!$G$11:$G$65&gt;=E2157), 0)), ""))</f>
        <v/>
      </c>
      <c r="M2157" s="45" t="str">
        <f t="shared" si="364"/>
        <v/>
      </c>
      <c r="N2157" s="97"/>
      <c r="O2157" s="52" t="str">
        <f t="shared" si="365"/>
        <v/>
      </c>
      <c r="P2157" s="53" t="str">
        <f>IF(OR($L2157="", $M2157=""), "", COUNTIFS($L$11:$L$2510, $L2157, $M$11:$M$2510, "&lt;"&amp;$M2157)+1+COUNTIFS($L$11:$L2157, $L2157, $M$11:$M2157, $M2157)-1)</f>
        <v/>
      </c>
      <c r="Q2157" s="97"/>
      <c r="R2157" s="57" t="str">
        <f t="array" ref="R2157">IF(OR($L2157="", $M2157=""), "", MIN(IF($L$11:$L$2510=$L2157, $M$11:$M$2510)))</f>
        <v/>
      </c>
      <c r="S2157" s="18" t="str">
        <f t="array" ref="S2157">IF(OR($L2157="", $M2157=""), "", AVERAGEIF($L$11:$L$2510, $L2157, $M$11:$M$2510))</f>
        <v/>
      </c>
      <c r="T2157" s="21" t="str">
        <f t="array" ref="T2157">IF(OR($L2157="", $M2157=""), "", MAX(IF($L$11:$L$2510=$L2157, $M$11:$M$2510)))</f>
        <v/>
      </c>
      <c r="U2157" s="97"/>
      <c r="W2157" s="26" t="str">
        <f t="shared" si="366"/>
        <v/>
      </c>
      <c r="X2157" s="26" t="str">
        <f t="shared" si="367"/>
        <v/>
      </c>
      <c r="Z2157" s="48" t="str">
        <f>IFERROR(INDEX('Standard Runs'!$E$11:$E$65, MATCH($L2157, 'Standard Runs'!$D$11:$D$65, 0)), "")</f>
        <v/>
      </c>
      <c r="AB2157" s="26" t="str">
        <f t="shared" si="368"/>
        <v/>
      </c>
      <c r="AC2157" s="26" t="str">
        <f t="shared" si="369"/>
        <v/>
      </c>
      <c r="AE2157" s="26" t="str">
        <f t="shared" si="370"/>
        <v/>
      </c>
      <c r="AG2157" s="26" t="str">
        <f>IF($D2157="", "", COUNTIF($D$11:$D$2510, "&gt;"&amp;$D2157)+1+COUNTIF($D$11:$D2157, $D2157)-1)</f>
        <v/>
      </c>
      <c r="AH2157" s="92" t="str">
        <f t="shared" si="371"/>
        <v/>
      </c>
      <c r="AJ2157" s="26" t="str">
        <f t="shared" si="372"/>
        <v/>
      </c>
      <c r="AK2157" s="26" t="str">
        <f t="shared" si="373"/>
        <v/>
      </c>
    </row>
    <row r="2158" spans="1:37" x14ac:dyDescent="0.25">
      <c r="A2158" s="97"/>
      <c r="B2158" s="26" t="str">
        <f t="shared" si="363"/>
        <v/>
      </c>
      <c r="C2158" s="97"/>
      <c r="D2158" s="123"/>
      <c r="E2158" s="124"/>
      <c r="F2158" s="125"/>
      <c r="G2158" s="97"/>
      <c r="H2158" s="24" t="str">
        <f>IF($E2158="", "", IFERROR(ROUND($E2158*INDEX('Intro &amp; Setup'!$BY$8:$BY$9, MATCH($E$8, 'Intro &amp; Setup'!$BX$8:$BX$9, 0)), 2), ""))</f>
        <v/>
      </c>
      <c r="I2158" s="18" t="str">
        <f>IF(OR($E2158="", $F2158=""), "", IF($E$8='Intro &amp; Setup'!$BX$9, $F2158/$E2158, IF($H$8='Intro &amp; Setup'!$BX$9, $F2158/$H2158, "")))</f>
        <v/>
      </c>
      <c r="J2158" s="21" t="str">
        <f>IF(OR($E2158="", $F2158=""), "", IF($E$8='Intro &amp; Setup'!$BX$8, $F2158/$E2158, IF($H$8='Intro &amp; Setup'!$BX$8, $F2158/$H2158, "")))</f>
        <v/>
      </c>
      <c r="K2158" s="97"/>
      <c r="L2158" s="42" t="str">
        <f t="array" ref="L2158">IF($W2158="", "", IFERROR(INDEX('Standard Runs'!$D$11:$D$65, MATCH(1, ('Standard Runs'!$F$11:$F$65&lt;=E2158)*('Standard Runs'!$G$11:$G$65&gt;=E2158), 0)), ""))</f>
        <v/>
      </c>
      <c r="M2158" s="45" t="str">
        <f t="shared" si="364"/>
        <v/>
      </c>
      <c r="N2158" s="97"/>
      <c r="O2158" s="52" t="str">
        <f t="shared" si="365"/>
        <v/>
      </c>
      <c r="P2158" s="53" t="str">
        <f>IF(OR($L2158="", $M2158=""), "", COUNTIFS($L$11:$L$2510, $L2158, $M$11:$M$2510, "&lt;"&amp;$M2158)+1+COUNTIFS($L$11:$L2158, $L2158, $M$11:$M2158, $M2158)-1)</f>
        <v/>
      </c>
      <c r="Q2158" s="97"/>
      <c r="R2158" s="57" t="str">
        <f t="array" ref="R2158">IF(OR($L2158="", $M2158=""), "", MIN(IF($L$11:$L$2510=$L2158, $M$11:$M$2510)))</f>
        <v/>
      </c>
      <c r="S2158" s="18" t="str">
        <f t="array" ref="S2158">IF(OR($L2158="", $M2158=""), "", AVERAGEIF($L$11:$L$2510, $L2158, $M$11:$M$2510))</f>
        <v/>
      </c>
      <c r="T2158" s="21" t="str">
        <f t="array" ref="T2158">IF(OR($L2158="", $M2158=""), "", MAX(IF($L$11:$L$2510=$L2158, $M$11:$M$2510)))</f>
        <v/>
      </c>
      <c r="U2158" s="97"/>
      <c r="W2158" s="26" t="str">
        <f t="shared" si="366"/>
        <v/>
      </c>
      <c r="X2158" s="26" t="str">
        <f t="shared" si="367"/>
        <v/>
      </c>
      <c r="Z2158" s="48" t="str">
        <f>IFERROR(INDEX('Standard Runs'!$E$11:$E$65, MATCH($L2158, 'Standard Runs'!$D$11:$D$65, 0)), "")</f>
        <v/>
      </c>
      <c r="AB2158" s="26" t="str">
        <f t="shared" si="368"/>
        <v/>
      </c>
      <c r="AC2158" s="26" t="str">
        <f t="shared" si="369"/>
        <v/>
      </c>
      <c r="AE2158" s="26" t="str">
        <f t="shared" si="370"/>
        <v/>
      </c>
      <c r="AG2158" s="26" t="str">
        <f>IF($D2158="", "", COUNTIF($D$11:$D$2510, "&gt;"&amp;$D2158)+1+COUNTIF($D$11:$D2158, $D2158)-1)</f>
        <v/>
      </c>
      <c r="AH2158" s="92" t="str">
        <f t="shared" si="371"/>
        <v/>
      </c>
      <c r="AJ2158" s="26" t="str">
        <f t="shared" si="372"/>
        <v/>
      </c>
      <c r="AK2158" s="26" t="str">
        <f t="shared" si="373"/>
        <v/>
      </c>
    </row>
    <row r="2159" spans="1:37" x14ac:dyDescent="0.25">
      <c r="A2159" s="97"/>
      <c r="B2159" s="26" t="str">
        <f t="shared" si="363"/>
        <v/>
      </c>
      <c r="C2159" s="97"/>
      <c r="D2159" s="123"/>
      <c r="E2159" s="124"/>
      <c r="F2159" s="125"/>
      <c r="G2159" s="97"/>
      <c r="H2159" s="24" t="str">
        <f>IF($E2159="", "", IFERROR(ROUND($E2159*INDEX('Intro &amp; Setup'!$BY$8:$BY$9, MATCH($E$8, 'Intro &amp; Setup'!$BX$8:$BX$9, 0)), 2), ""))</f>
        <v/>
      </c>
      <c r="I2159" s="18" t="str">
        <f>IF(OR($E2159="", $F2159=""), "", IF($E$8='Intro &amp; Setup'!$BX$9, $F2159/$E2159, IF($H$8='Intro &amp; Setup'!$BX$9, $F2159/$H2159, "")))</f>
        <v/>
      </c>
      <c r="J2159" s="21" t="str">
        <f>IF(OR($E2159="", $F2159=""), "", IF($E$8='Intro &amp; Setup'!$BX$8, $F2159/$E2159, IF($H$8='Intro &amp; Setup'!$BX$8, $F2159/$H2159, "")))</f>
        <v/>
      </c>
      <c r="K2159" s="97"/>
      <c r="L2159" s="42" t="str">
        <f t="array" ref="L2159">IF($W2159="", "", IFERROR(INDEX('Standard Runs'!$D$11:$D$65, MATCH(1, ('Standard Runs'!$F$11:$F$65&lt;=E2159)*('Standard Runs'!$G$11:$G$65&gt;=E2159), 0)), ""))</f>
        <v/>
      </c>
      <c r="M2159" s="45" t="str">
        <f t="shared" si="364"/>
        <v/>
      </c>
      <c r="N2159" s="97"/>
      <c r="O2159" s="52" t="str">
        <f t="shared" si="365"/>
        <v/>
      </c>
      <c r="P2159" s="53" t="str">
        <f>IF(OR($L2159="", $M2159=""), "", COUNTIFS($L$11:$L$2510, $L2159, $M$11:$M$2510, "&lt;"&amp;$M2159)+1+COUNTIFS($L$11:$L2159, $L2159, $M$11:$M2159, $M2159)-1)</f>
        <v/>
      </c>
      <c r="Q2159" s="97"/>
      <c r="R2159" s="57" t="str">
        <f t="array" ref="R2159">IF(OR($L2159="", $M2159=""), "", MIN(IF($L$11:$L$2510=$L2159, $M$11:$M$2510)))</f>
        <v/>
      </c>
      <c r="S2159" s="18" t="str">
        <f t="array" ref="S2159">IF(OR($L2159="", $M2159=""), "", AVERAGEIF($L$11:$L$2510, $L2159, $M$11:$M$2510))</f>
        <v/>
      </c>
      <c r="T2159" s="21" t="str">
        <f t="array" ref="T2159">IF(OR($L2159="", $M2159=""), "", MAX(IF($L$11:$L$2510=$L2159, $M$11:$M$2510)))</f>
        <v/>
      </c>
      <c r="U2159" s="97"/>
      <c r="W2159" s="26" t="str">
        <f t="shared" si="366"/>
        <v/>
      </c>
      <c r="X2159" s="26" t="str">
        <f t="shared" si="367"/>
        <v/>
      </c>
      <c r="Z2159" s="48" t="str">
        <f>IFERROR(INDEX('Standard Runs'!$E$11:$E$65, MATCH($L2159, 'Standard Runs'!$D$11:$D$65, 0)), "")</f>
        <v/>
      </c>
      <c r="AB2159" s="26" t="str">
        <f t="shared" si="368"/>
        <v/>
      </c>
      <c r="AC2159" s="26" t="str">
        <f t="shared" si="369"/>
        <v/>
      </c>
      <c r="AE2159" s="26" t="str">
        <f t="shared" si="370"/>
        <v/>
      </c>
      <c r="AG2159" s="26" t="str">
        <f>IF($D2159="", "", COUNTIF($D$11:$D$2510, "&gt;"&amp;$D2159)+1+COUNTIF($D$11:$D2159, $D2159)-1)</f>
        <v/>
      </c>
      <c r="AH2159" s="92" t="str">
        <f t="shared" si="371"/>
        <v/>
      </c>
      <c r="AJ2159" s="26" t="str">
        <f t="shared" si="372"/>
        <v/>
      </c>
      <c r="AK2159" s="26" t="str">
        <f t="shared" si="373"/>
        <v/>
      </c>
    </row>
    <row r="2160" spans="1:37" x14ac:dyDescent="0.25">
      <c r="A2160" s="97"/>
      <c r="B2160" s="26" t="str">
        <f t="shared" si="363"/>
        <v/>
      </c>
      <c r="C2160" s="97"/>
      <c r="D2160" s="123"/>
      <c r="E2160" s="124"/>
      <c r="F2160" s="125"/>
      <c r="G2160" s="97"/>
      <c r="H2160" s="24" t="str">
        <f>IF($E2160="", "", IFERROR(ROUND($E2160*INDEX('Intro &amp; Setup'!$BY$8:$BY$9, MATCH($E$8, 'Intro &amp; Setup'!$BX$8:$BX$9, 0)), 2), ""))</f>
        <v/>
      </c>
      <c r="I2160" s="18" t="str">
        <f>IF(OR($E2160="", $F2160=""), "", IF($E$8='Intro &amp; Setup'!$BX$9, $F2160/$E2160, IF($H$8='Intro &amp; Setup'!$BX$9, $F2160/$H2160, "")))</f>
        <v/>
      </c>
      <c r="J2160" s="21" t="str">
        <f>IF(OR($E2160="", $F2160=""), "", IF($E$8='Intro &amp; Setup'!$BX$8, $F2160/$E2160, IF($H$8='Intro &amp; Setup'!$BX$8, $F2160/$H2160, "")))</f>
        <v/>
      </c>
      <c r="K2160" s="97"/>
      <c r="L2160" s="42" t="str">
        <f t="array" ref="L2160">IF($W2160="", "", IFERROR(INDEX('Standard Runs'!$D$11:$D$65, MATCH(1, ('Standard Runs'!$F$11:$F$65&lt;=E2160)*('Standard Runs'!$G$11:$G$65&gt;=E2160), 0)), ""))</f>
        <v/>
      </c>
      <c r="M2160" s="45" t="str">
        <f t="shared" si="364"/>
        <v/>
      </c>
      <c r="N2160" s="97"/>
      <c r="O2160" s="52" t="str">
        <f t="shared" si="365"/>
        <v/>
      </c>
      <c r="P2160" s="53" t="str">
        <f>IF(OR($L2160="", $M2160=""), "", COUNTIFS($L$11:$L$2510, $L2160, $M$11:$M$2510, "&lt;"&amp;$M2160)+1+COUNTIFS($L$11:$L2160, $L2160, $M$11:$M2160, $M2160)-1)</f>
        <v/>
      </c>
      <c r="Q2160" s="97"/>
      <c r="R2160" s="57" t="str">
        <f t="array" ref="R2160">IF(OR($L2160="", $M2160=""), "", MIN(IF($L$11:$L$2510=$L2160, $M$11:$M$2510)))</f>
        <v/>
      </c>
      <c r="S2160" s="18" t="str">
        <f t="array" ref="S2160">IF(OR($L2160="", $M2160=""), "", AVERAGEIF($L$11:$L$2510, $L2160, $M$11:$M$2510))</f>
        <v/>
      </c>
      <c r="T2160" s="21" t="str">
        <f t="array" ref="T2160">IF(OR($L2160="", $M2160=""), "", MAX(IF($L$11:$L$2510=$L2160, $M$11:$M$2510)))</f>
        <v/>
      </c>
      <c r="U2160" s="97"/>
      <c r="W2160" s="26" t="str">
        <f t="shared" si="366"/>
        <v/>
      </c>
      <c r="X2160" s="26" t="str">
        <f t="shared" si="367"/>
        <v/>
      </c>
      <c r="Z2160" s="48" t="str">
        <f>IFERROR(INDEX('Standard Runs'!$E$11:$E$65, MATCH($L2160, 'Standard Runs'!$D$11:$D$65, 0)), "")</f>
        <v/>
      </c>
      <c r="AB2160" s="26" t="str">
        <f t="shared" si="368"/>
        <v/>
      </c>
      <c r="AC2160" s="26" t="str">
        <f t="shared" si="369"/>
        <v/>
      </c>
      <c r="AE2160" s="26" t="str">
        <f t="shared" si="370"/>
        <v/>
      </c>
      <c r="AG2160" s="26" t="str">
        <f>IF($D2160="", "", COUNTIF($D$11:$D$2510, "&gt;"&amp;$D2160)+1+COUNTIF($D$11:$D2160, $D2160)-1)</f>
        <v/>
      </c>
      <c r="AH2160" s="92" t="str">
        <f t="shared" si="371"/>
        <v/>
      </c>
      <c r="AJ2160" s="26" t="str">
        <f t="shared" si="372"/>
        <v/>
      </c>
      <c r="AK2160" s="26" t="str">
        <f t="shared" si="373"/>
        <v/>
      </c>
    </row>
    <row r="2161" spans="1:37" x14ac:dyDescent="0.25">
      <c r="A2161" s="97"/>
      <c r="B2161" s="26" t="str">
        <f t="shared" si="363"/>
        <v/>
      </c>
      <c r="C2161" s="97"/>
      <c r="D2161" s="123"/>
      <c r="E2161" s="124"/>
      <c r="F2161" s="125"/>
      <c r="G2161" s="97"/>
      <c r="H2161" s="24" t="str">
        <f>IF($E2161="", "", IFERROR(ROUND($E2161*INDEX('Intro &amp; Setup'!$BY$8:$BY$9, MATCH($E$8, 'Intro &amp; Setup'!$BX$8:$BX$9, 0)), 2), ""))</f>
        <v/>
      </c>
      <c r="I2161" s="18" t="str">
        <f>IF(OR($E2161="", $F2161=""), "", IF($E$8='Intro &amp; Setup'!$BX$9, $F2161/$E2161, IF($H$8='Intro &amp; Setup'!$BX$9, $F2161/$H2161, "")))</f>
        <v/>
      </c>
      <c r="J2161" s="21" t="str">
        <f>IF(OR($E2161="", $F2161=""), "", IF($E$8='Intro &amp; Setup'!$BX$8, $F2161/$E2161, IF($H$8='Intro &amp; Setup'!$BX$8, $F2161/$H2161, "")))</f>
        <v/>
      </c>
      <c r="K2161" s="97"/>
      <c r="L2161" s="42" t="str">
        <f t="array" ref="L2161">IF($W2161="", "", IFERROR(INDEX('Standard Runs'!$D$11:$D$65, MATCH(1, ('Standard Runs'!$F$11:$F$65&lt;=E2161)*('Standard Runs'!$G$11:$G$65&gt;=E2161), 0)), ""))</f>
        <v/>
      </c>
      <c r="M2161" s="45" t="str">
        <f t="shared" si="364"/>
        <v/>
      </c>
      <c r="N2161" s="97"/>
      <c r="O2161" s="52" t="str">
        <f t="shared" si="365"/>
        <v/>
      </c>
      <c r="P2161" s="53" t="str">
        <f>IF(OR($L2161="", $M2161=""), "", COUNTIFS($L$11:$L$2510, $L2161, $M$11:$M$2510, "&lt;"&amp;$M2161)+1+COUNTIFS($L$11:$L2161, $L2161, $M$11:$M2161, $M2161)-1)</f>
        <v/>
      </c>
      <c r="Q2161" s="97"/>
      <c r="R2161" s="57" t="str">
        <f t="array" ref="R2161">IF(OR($L2161="", $M2161=""), "", MIN(IF($L$11:$L$2510=$L2161, $M$11:$M$2510)))</f>
        <v/>
      </c>
      <c r="S2161" s="18" t="str">
        <f t="array" ref="S2161">IF(OR($L2161="", $M2161=""), "", AVERAGEIF($L$11:$L$2510, $L2161, $M$11:$M$2510))</f>
        <v/>
      </c>
      <c r="T2161" s="21" t="str">
        <f t="array" ref="T2161">IF(OR($L2161="", $M2161=""), "", MAX(IF($L$11:$L$2510=$L2161, $M$11:$M$2510)))</f>
        <v/>
      </c>
      <c r="U2161" s="97"/>
      <c r="W2161" s="26" t="str">
        <f t="shared" si="366"/>
        <v/>
      </c>
      <c r="X2161" s="26" t="str">
        <f t="shared" si="367"/>
        <v/>
      </c>
      <c r="Z2161" s="48" t="str">
        <f>IFERROR(INDEX('Standard Runs'!$E$11:$E$65, MATCH($L2161, 'Standard Runs'!$D$11:$D$65, 0)), "")</f>
        <v/>
      </c>
      <c r="AB2161" s="26" t="str">
        <f t="shared" si="368"/>
        <v/>
      </c>
      <c r="AC2161" s="26" t="str">
        <f t="shared" si="369"/>
        <v/>
      </c>
      <c r="AE2161" s="26" t="str">
        <f t="shared" si="370"/>
        <v/>
      </c>
      <c r="AG2161" s="26" t="str">
        <f>IF($D2161="", "", COUNTIF($D$11:$D$2510, "&gt;"&amp;$D2161)+1+COUNTIF($D$11:$D2161, $D2161)-1)</f>
        <v/>
      </c>
      <c r="AH2161" s="92" t="str">
        <f t="shared" si="371"/>
        <v/>
      </c>
      <c r="AJ2161" s="26" t="str">
        <f t="shared" si="372"/>
        <v/>
      </c>
      <c r="AK2161" s="26" t="str">
        <f t="shared" si="373"/>
        <v/>
      </c>
    </row>
    <row r="2162" spans="1:37" x14ac:dyDescent="0.25">
      <c r="A2162" s="97"/>
      <c r="B2162" s="26" t="str">
        <f t="shared" si="363"/>
        <v/>
      </c>
      <c r="C2162" s="97"/>
      <c r="D2162" s="123"/>
      <c r="E2162" s="124"/>
      <c r="F2162" s="125"/>
      <c r="G2162" s="97"/>
      <c r="H2162" s="24" t="str">
        <f>IF($E2162="", "", IFERROR(ROUND($E2162*INDEX('Intro &amp; Setup'!$BY$8:$BY$9, MATCH($E$8, 'Intro &amp; Setup'!$BX$8:$BX$9, 0)), 2), ""))</f>
        <v/>
      </c>
      <c r="I2162" s="18" t="str">
        <f>IF(OR($E2162="", $F2162=""), "", IF($E$8='Intro &amp; Setup'!$BX$9, $F2162/$E2162, IF($H$8='Intro &amp; Setup'!$BX$9, $F2162/$H2162, "")))</f>
        <v/>
      </c>
      <c r="J2162" s="21" t="str">
        <f>IF(OR($E2162="", $F2162=""), "", IF($E$8='Intro &amp; Setup'!$BX$8, $F2162/$E2162, IF($H$8='Intro &amp; Setup'!$BX$8, $F2162/$H2162, "")))</f>
        <v/>
      </c>
      <c r="K2162" s="97"/>
      <c r="L2162" s="42" t="str">
        <f t="array" ref="L2162">IF($W2162="", "", IFERROR(INDEX('Standard Runs'!$D$11:$D$65, MATCH(1, ('Standard Runs'!$F$11:$F$65&lt;=E2162)*('Standard Runs'!$G$11:$G$65&gt;=E2162), 0)), ""))</f>
        <v/>
      </c>
      <c r="M2162" s="45" t="str">
        <f t="shared" si="364"/>
        <v/>
      </c>
      <c r="N2162" s="97"/>
      <c r="O2162" s="52" t="str">
        <f t="shared" si="365"/>
        <v/>
      </c>
      <c r="P2162" s="53" t="str">
        <f>IF(OR($L2162="", $M2162=""), "", COUNTIFS($L$11:$L$2510, $L2162, $M$11:$M$2510, "&lt;"&amp;$M2162)+1+COUNTIFS($L$11:$L2162, $L2162, $M$11:$M2162, $M2162)-1)</f>
        <v/>
      </c>
      <c r="Q2162" s="97"/>
      <c r="R2162" s="57" t="str">
        <f t="array" ref="R2162">IF(OR($L2162="", $M2162=""), "", MIN(IF($L$11:$L$2510=$L2162, $M$11:$M$2510)))</f>
        <v/>
      </c>
      <c r="S2162" s="18" t="str">
        <f t="array" ref="S2162">IF(OR($L2162="", $M2162=""), "", AVERAGEIF($L$11:$L$2510, $L2162, $M$11:$M$2510))</f>
        <v/>
      </c>
      <c r="T2162" s="21" t="str">
        <f t="array" ref="T2162">IF(OR($L2162="", $M2162=""), "", MAX(IF($L$11:$L$2510=$L2162, $M$11:$M$2510)))</f>
        <v/>
      </c>
      <c r="U2162" s="97"/>
      <c r="W2162" s="26" t="str">
        <f t="shared" si="366"/>
        <v/>
      </c>
      <c r="X2162" s="26" t="str">
        <f t="shared" si="367"/>
        <v/>
      </c>
      <c r="Z2162" s="48" t="str">
        <f>IFERROR(INDEX('Standard Runs'!$E$11:$E$65, MATCH($L2162, 'Standard Runs'!$D$11:$D$65, 0)), "")</f>
        <v/>
      </c>
      <c r="AB2162" s="26" t="str">
        <f t="shared" si="368"/>
        <v/>
      </c>
      <c r="AC2162" s="26" t="str">
        <f t="shared" si="369"/>
        <v/>
      </c>
      <c r="AE2162" s="26" t="str">
        <f t="shared" si="370"/>
        <v/>
      </c>
      <c r="AG2162" s="26" t="str">
        <f>IF($D2162="", "", COUNTIF($D$11:$D$2510, "&gt;"&amp;$D2162)+1+COUNTIF($D$11:$D2162, $D2162)-1)</f>
        <v/>
      </c>
      <c r="AH2162" s="92" t="str">
        <f t="shared" si="371"/>
        <v/>
      </c>
      <c r="AJ2162" s="26" t="str">
        <f t="shared" si="372"/>
        <v/>
      </c>
      <c r="AK2162" s="26" t="str">
        <f t="shared" si="373"/>
        <v/>
      </c>
    </row>
    <row r="2163" spans="1:37" x14ac:dyDescent="0.25">
      <c r="A2163" s="97"/>
      <c r="B2163" s="26" t="str">
        <f t="shared" si="363"/>
        <v/>
      </c>
      <c r="C2163" s="97"/>
      <c r="D2163" s="123"/>
      <c r="E2163" s="124"/>
      <c r="F2163" s="125"/>
      <c r="G2163" s="97"/>
      <c r="H2163" s="24" t="str">
        <f>IF($E2163="", "", IFERROR(ROUND($E2163*INDEX('Intro &amp; Setup'!$BY$8:$BY$9, MATCH($E$8, 'Intro &amp; Setup'!$BX$8:$BX$9, 0)), 2), ""))</f>
        <v/>
      </c>
      <c r="I2163" s="18" t="str">
        <f>IF(OR($E2163="", $F2163=""), "", IF($E$8='Intro &amp; Setup'!$BX$9, $F2163/$E2163, IF($H$8='Intro &amp; Setup'!$BX$9, $F2163/$H2163, "")))</f>
        <v/>
      </c>
      <c r="J2163" s="21" t="str">
        <f>IF(OR($E2163="", $F2163=""), "", IF($E$8='Intro &amp; Setup'!$BX$8, $F2163/$E2163, IF($H$8='Intro &amp; Setup'!$BX$8, $F2163/$H2163, "")))</f>
        <v/>
      </c>
      <c r="K2163" s="97"/>
      <c r="L2163" s="42" t="str">
        <f t="array" ref="L2163">IF($W2163="", "", IFERROR(INDEX('Standard Runs'!$D$11:$D$65, MATCH(1, ('Standard Runs'!$F$11:$F$65&lt;=E2163)*('Standard Runs'!$G$11:$G$65&gt;=E2163), 0)), ""))</f>
        <v/>
      </c>
      <c r="M2163" s="45" t="str">
        <f t="shared" si="364"/>
        <v/>
      </c>
      <c r="N2163" s="97"/>
      <c r="O2163" s="52" t="str">
        <f t="shared" si="365"/>
        <v/>
      </c>
      <c r="P2163" s="53" t="str">
        <f>IF(OR($L2163="", $M2163=""), "", COUNTIFS($L$11:$L$2510, $L2163, $M$11:$M$2510, "&lt;"&amp;$M2163)+1+COUNTIFS($L$11:$L2163, $L2163, $M$11:$M2163, $M2163)-1)</f>
        <v/>
      </c>
      <c r="Q2163" s="97"/>
      <c r="R2163" s="57" t="str">
        <f t="array" ref="R2163">IF(OR($L2163="", $M2163=""), "", MIN(IF($L$11:$L$2510=$L2163, $M$11:$M$2510)))</f>
        <v/>
      </c>
      <c r="S2163" s="18" t="str">
        <f t="array" ref="S2163">IF(OR($L2163="", $M2163=""), "", AVERAGEIF($L$11:$L$2510, $L2163, $M$11:$M$2510))</f>
        <v/>
      </c>
      <c r="T2163" s="21" t="str">
        <f t="array" ref="T2163">IF(OR($L2163="", $M2163=""), "", MAX(IF($L$11:$L$2510=$L2163, $M$11:$M$2510)))</f>
        <v/>
      </c>
      <c r="U2163" s="97"/>
      <c r="W2163" s="26" t="str">
        <f t="shared" si="366"/>
        <v/>
      </c>
      <c r="X2163" s="26" t="str">
        <f t="shared" si="367"/>
        <v/>
      </c>
      <c r="Z2163" s="48" t="str">
        <f>IFERROR(INDEX('Standard Runs'!$E$11:$E$65, MATCH($L2163, 'Standard Runs'!$D$11:$D$65, 0)), "")</f>
        <v/>
      </c>
      <c r="AB2163" s="26" t="str">
        <f t="shared" si="368"/>
        <v/>
      </c>
      <c r="AC2163" s="26" t="str">
        <f t="shared" si="369"/>
        <v/>
      </c>
      <c r="AE2163" s="26" t="str">
        <f t="shared" si="370"/>
        <v/>
      </c>
      <c r="AG2163" s="26" t="str">
        <f>IF($D2163="", "", COUNTIF($D$11:$D$2510, "&gt;"&amp;$D2163)+1+COUNTIF($D$11:$D2163, $D2163)-1)</f>
        <v/>
      </c>
      <c r="AH2163" s="92" t="str">
        <f t="shared" si="371"/>
        <v/>
      </c>
      <c r="AJ2163" s="26" t="str">
        <f t="shared" si="372"/>
        <v/>
      </c>
      <c r="AK2163" s="26" t="str">
        <f t="shared" si="373"/>
        <v/>
      </c>
    </row>
    <row r="2164" spans="1:37" x14ac:dyDescent="0.25">
      <c r="A2164" s="97"/>
      <c r="B2164" s="26" t="str">
        <f t="shared" si="363"/>
        <v/>
      </c>
      <c r="C2164" s="97"/>
      <c r="D2164" s="123"/>
      <c r="E2164" s="124"/>
      <c r="F2164" s="125"/>
      <c r="G2164" s="97"/>
      <c r="H2164" s="24" t="str">
        <f>IF($E2164="", "", IFERROR(ROUND($E2164*INDEX('Intro &amp; Setup'!$BY$8:$BY$9, MATCH($E$8, 'Intro &amp; Setup'!$BX$8:$BX$9, 0)), 2), ""))</f>
        <v/>
      </c>
      <c r="I2164" s="18" t="str">
        <f>IF(OR($E2164="", $F2164=""), "", IF($E$8='Intro &amp; Setup'!$BX$9, $F2164/$E2164, IF($H$8='Intro &amp; Setup'!$BX$9, $F2164/$H2164, "")))</f>
        <v/>
      </c>
      <c r="J2164" s="21" t="str">
        <f>IF(OR($E2164="", $F2164=""), "", IF($E$8='Intro &amp; Setup'!$BX$8, $F2164/$E2164, IF($H$8='Intro &amp; Setup'!$BX$8, $F2164/$H2164, "")))</f>
        <v/>
      </c>
      <c r="K2164" s="97"/>
      <c r="L2164" s="42" t="str">
        <f t="array" ref="L2164">IF($W2164="", "", IFERROR(INDEX('Standard Runs'!$D$11:$D$65, MATCH(1, ('Standard Runs'!$F$11:$F$65&lt;=E2164)*('Standard Runs'!$G$11:$G$65&gt;=E2164), 0)), ""))</f>
        <v/>
      </c>
      <c r="M2164" s="45" t="str">
        <f t="shared" si="364"/>
        <v/>
      </c>
      <c r="N2164" s="97"/>
      <c r="O2164" s="52" t="str">
        <f t="shared" si="365"/>
        <v/>
      </c>
      <c r="P2164" s="53" t="str">
        <f>IF(OR($L2164="", $M2164=""), "", COUNTIFS($L$11:$L$2510, $L2164, $M$11:$M$2510, "&lt;"&amp;$M2164)+1+COUNTIFS($L$11:$L2164, $L2164, $M$11:$M2164, $M2164)-1)</f>
        <v/>
      </c>
      <c r="Q2164" s="97"/>
      <c r="R2164" s="57" t="str">
        <f t="array" ref="R2164">IF(OR($L2164="", $M2164=""), "", MIN(IF($L$11:$L$2510=$L2164, $M$11:$M$2510)))</f>
        <v/>
      </c>
      <c r="S2164" s="18" t="str">
        <f t="array" ref="S2164">IF(OR($L2164="", $M2164=""), "", AVERAGEIF($L$11:$L$2510, $L2164, $M$11:$M$2510))</f>
        <v/>
      </c>
      <c r="T2164" s="21" t="str">
        <f t="array" ref="T2164">IF(OR($L2164="", $M2164=""), "", MAX(IF($L$11:$L$2510=$L2164, $M$11:$M$2510)))</f>
        <v/>
      </c>
      <c r="U2164" s="97"/>
      <c r="W2164" s="26" t="str">
        <f t="shared" si="366"/>
        <v/>
      </c>
      <c r="X2164" s="26" t="str">
        <f t="shared" si="367"/>
        <v/>
      </c>
      <c r="Z2164" s="48" t="str">
        <f>IFERROR(INDEX('Standard Runs'!$E$11:$E$65, MATCH($L2164, 'Standard Runs'!$D$11:$D$65, 0)), "")</f>
        <v/>
      </c>
      <c r="AB2164" s="26" t="str">
        <f t="shared" si="368"/>
        <v/>
      </c>
      <c r="AC2164" s="26" t="str">
        <f t="shared" si="369"/>
        <v/>
      </c>
      <c r="AE2164" s="26" t="str">
        <f t="shared" si="370"/>
        <v/>
      </c>
      <c r="AG2164" s="26" t="str">
        <f>IF($D2164="", "", COUNTIF($D$11:$D$2510, "&gt;"&amp;$D2164)+1+COUNTIF($D$11:$D2164, $D2164)-1)</f>
        <v/>
      </c>
      <c r="AH2164" s="92" t="str">
        <f t="shared" si="371"/>
        <v/>
      </c>
      <c r="AJ2164" s="26" t="str">
        <f t="shared" si="372"/>
        <v/>
      </c>
      <c r="AK2164" s="26" t="str">
        <f t="shared" si="373"/>
        <v/>
      </c>
    </row>
    <row r="2165" spans="1:37" x14ac:dyDescent="0.25">
      <c r="A2165" s="97"/>
      <c r="B2165" s="26" t="str">
        <f t="shared" si="363"/>
        <v/>
      </c>
      <c r="C2165" s="97"/>
      <c r="D2165" s="123"/>
      <c r="E2165" s="124"/>
      <c r="F2165" s="125"/>
      <c r="G2165" s="97"/>
      <c r="H2165" s="24" t="str">
        <f>IF($E2165="", "", IFERROR(ROUND($E2165*INDEX('Intro &amp; Setup'!$BY$8:$BY$9, MATCH($E$8, 'Intro &amp; Setup'!$BX$8:$BX$9, 0)), 2), ""))</f>
        <v/>
      </c>
      <c r="I2165" s="18" t="str">
        <f>IF(OR($E2165="", $F2165=""), "", IF($E$8='Intro &amp; Setup'!$BX$9, $F2165/$E2165, IF($H$8='Intro &amp; Setup'!$BX$9, $F2165/$H2165, "")))</f>
        <v/>
      </c>
      <c r="J2165" s="21" t="str">
        <f>IF(OR($E2165="", $F2165=""), "", IF($E$8='Intro &amp; Setup'!$BX$8, $F2165/$E2165, IF($H$8='Intro &amp; Setup'!$BX$8, $F2165/$H2165, "")))</f>
        <v/>
      </c>
      <c r="K2165" s="97"/>
      <c r="L2165" s="42" t="str">
        <f t="array" ref="L2165">IF($W2165="", "", IFERROR(INDEX('Standard Runs'!$D$11:$D$65, MATCH(1, ('Standard Runs'!$F$11:$F$65&lt;=E2165)*('Standard Runs'!$G$11:$G$65&gt;=E2165), 0)), ""))</f>
        <v/>
      </c>
      <c r="M2165" s="45" t="str">
        <f t="shared" si="364"/>
        <v/>
      </c>
      <c r="N2165" s="97"/>
      <c r="O2165" s="52" t="str">
        <f t="shared" si="365"/>
        <v/>
      </c>
      <c r="P2165" s="53" t="str">
        <f>IF(OR($L2165="", $M2165=""), "", COUNTIFS($L$11:$L$2510, $L2165, $M$11:$M$2510, "&lt;"&amp;$M2165)+1+COUNTIFS($L$11:$L2165, $L2165, $M$11:$M2165, $M2165)-1)</f>
        <v/>
      </c>
      <c r="Q2165" s="97"/>
      <c r="R2165" s="57" t="str">
        <f t="array" ref="R2165">IF(OR($L2165="", $M2165=""), "", MIN(IF($L$11:$L$2510=$L2165, $M$11:$M$2510)))</f>
        <v/>
      </c>
      <c r="S2165" s="18" t="str">
        <f t="array" ref="S2165">IF(OR($L2165="", $M2165=""), "", AVERAGEIF($L$11:$L$2510, $L2165, $M$11:$M$2510))</f>
        <v/>
      </c>
      <c r="T2165" s="21" t="str">
        <f t="array" ref="T2165">IF(OR($L2165="", $M2165=""), "", MAX(IF($L$11:$L$2510=$L2165, $M$11:$M$2510)))</f>
        <v/>
      </c>
      <c r="U2165" s="97"/>
      <c r="W2165" s="26" t="str">
        <f t="shared" si="366"/>
        <v/>
      </c>
      <c r="X2165" s="26" t="str">
        <f t="shared" si="367"/>
        <v/>
      </c>
      <c r="Z2165" s="48" t="str">
        <f>IFERROR(INDEX('Standard Runs'!$E$11:$E$65, MATCH($L2165, 'Standard Runs'!$D$11:$D$65, 0)), "")</f>
        <v/>
      </c>
      <c r="AB2165" s="26" t="str">
        <f t="shared" si="368"/>
        <v/>
      </c>
      <c r="AC2165" s="26" t="str">
        <f t="shared" si="369"/>
        <v/>
      </c>
      <c r="AE2165" s="26" t="str">
        <f t="shared" si="370"/>
        <v/>
      </c>
      <c r="AG2165" s="26" t="str">
        <f>IF($D2165="", "", COUNTIF($D$11:$D$2510, "&gt;"&amp;$D2165)+1+COUNTIF($D$11:$D2165, $D2165)-1)</f>
        <v/>
      </c>
      <c r="AH2165" s="92" t="str">
        <f t="shared" si="371"/>
        <v/>
      </c>
      <c r="AJ2165" s="26" t="str">
        <f t="shared" si="372"/>
        <v/>
      </c>
      <c r="AK2165" s="26" t="str">
        <f t="shared" si="373"/>
        <v/>
      </c>
    </row>
    <row r="2166" spans="1:37" x14ac:dyDescent="0.25">
      <c r="A2166" s="97"/>
      <c r="B2166" s="26" t="str">
        <f t="shared" si="363"/>
        <v/>
      </c>
      <c r="C2166" s="97"/>
      <c r="D2166" s="123"/>
      <c r="E2166" s="124"/>
      <c r="F2166" s="125"/>
      <c r="G2166" s="97"/>
      <c r="H2166" s="24" t="str">
        <f>IF($E2166="", "", IFERROR(ROUND($E2166*INDEX('Intro &amp; Setup'!$BY$8:$BY$9, MATCH($E$8, 'Intro &amp; Setup'!$BX$8:$BX$9, 0)), 2), ""))</f>
        <v/>
      </c>
      <c r="I2166" s="18" t="str">
        <f>IF(OR($E2166="", $F2166=""), "", IF($E$8='Intro &amp; Setup'!$BX$9, $F2166/$E2166, IF($H$8='Intro &amp; Setup'!$BX$9, $F2166/$H2166, "")))</f>
        <v/>
      </c>
      <c r="J2166" s="21" t="str">
        <f>IF(OR($E2166="", $F2166=""), "", IF($E$8='Intro &amp; Setup'!$BX$8, $F2166/$E2166, IF($H$8='Intro &amp; Setup'!$BX$8, $F2166/$H2166, "")))</f>
        <v/>
      </c>
      <c r="K2166" s="97"/>
      <c r="L2166" s="42" t="str">
        <f t="array" ref="L2166">IF($W2166="", "", IFERROR(INDEX('Standard Runs'!$D$11:$D$65, MATCH(1, ('Standard Runs'!$F$11:$F$65&lt;=E2166)*('Standard Runs'!$G$11:$G$65&gt;=E2166), 0)), ""))</f>
        <v/>
      </c>
      <c r="M2166" s="45" t="str">
        <f t="shared" si="364"/>
        <v/>
      </c>
      <c r="N2166" s="97"/>
      <c r="O2166" s="52" t="str">
        <f t="shared" si="365"/>
        <v/>
      </c>
      <c r="P2166" s="53" t="str">
        <f>IF(OR($L2166="", $M2166=""), "", COUNTIFS($L$11:$L$2510, $L2166, $M$11:$M$2510, "&lt;"&amp;$M2166)+1+COUNTIFS($L$11:$L2166, $L2166, $M$11:$M2166, $M2166)-1)</f>
        <v/>
      </c>
      <c r="Q2166" s="97"/>
      <c r="R2166" s="57" t="str">
        <f t="array" ref="R2166">IF(OR($L2166="", $M2166=""), "", MIN(IF($L$11:$L$2510=$L2166, $M$11:$M$2510)))</f>
        <v/>
      </c>
      <c r="S2166" s="18" t="str">
        <f t="array" ref="S2166">IF(OR($L2166="", $M2166=""), "", AVERAGEIF($L$11:$L$2510, $L2166, $M$11:$M$2510))</f>
        <v/>
      </c>
      <c r="T2166" s="21" t="str">
        <f t="array" ref="T2166">IF(OR($L2166="", $M2166=""), "", MAX(IF($L$11:$L$2510=$L2166, $M$11:$M$2510)))</f>
        <v/>
      </c>
      <c r="U2166" s="97"/>
      <c r="W2166" s="26" t="str">
        <f t="shared" si="366"/>
        <v/>
      </c>
      <c r="X2166" s="26" t="str">
        <f t="shared" si="367"/>
        <v/>
      </c>
      <c r="Z2166" s="48" t="str">
        <f>IFERROR(INDEX('Standard Runs'!$E$11:$E$65, MATCH($L2166, 'Standard Runs'!$D$11:$D$65, 0)), "")</f>
        <v/>
      </c>
      <c r="AB2166" s="26" t="str">
        <f t="shared" si="368"/>
        <v/>
      </c>
      <c r="AC2166" s="26" t="str">
        <f t="shared" si="369"/>
        <v/>
      </c>
      <c r="AE2166" s="26" t="str">
        <f t="shared" si="370"/>
        <v/>
      </c>
      <c r="AG2166" s="26" t="str">
        <f>IF($D2166="", "", COUNTIF($D$11:$D$2510, "&gt;"&amp;$D2166)+1+COUNTIF($D$11:$D2166, $D2166)-1)</f>
        <v/>
      </c>
      <c r="AH2166" s="92" t="str">
        <f t="shared" si="371"/>
        <v/>
      </c>
      <c r="AJ2166" s="26" t="str">
        <f t="shared" si="372"/>
        <v/>
      </c>
      <c r="AK2166" s="26" t="str">
        <f t="shared" si="373"/>
        <v/>
      </c>
    </row>
    <row r="2167" spans="1:37" x14ac:dyDescent="0.25">
      <c r="A2167" s="97"/>
      <c r="B2167" s="26" t="str">
        <f t="shared" si="363"/>
        <v/>
      </c>
      <c r="C2167" s="97"/>
      <c r="D2167" s="123"/>
      <c r="E2167" s="124"/>
      <c r="F2167" s="125"/>
      <c r="G2167" s="97"/>
      <c r="H2167" s="24" t="str">
        <f>IF($E2167="", "", IFERROR(ROUND($E2167*INDEX('Intro &amp; Setup'!$BY$8:$BY$9, MATCH($E$8, 'Intro &amp; Setup'!$BX$8:$BX$9, 0)), 2), ""))</f>
        <v/>
      </c>
      <c r="I2167" s="18" t="str">
        <f>IF(OR($E2167="", $F2167=""), "", IF($E$8='Intro &amp; Setup'!$BX$9, $F2167/$E2167, IF($H$8='Intro &amp; Setup'!$BX$9, $F2167/$H2167, "")))</f>
        <v/>
      </c>
      <c r="J2167" s="21" t="str">
        <f>IF(OR($E2167="", $F2167=""), "", IF($E$8='Intro &amp; Setup'!$BX$8, $F2167/$E2167, IF($H$8='Intro &amp; Setup'!$BX$8, $F2167/$H2167, "")))</f>
        <v/>
      </c>
      <c r="K2167" s="97"/>
      <c r="L2167" s="42" t="str">
        <f t="array" ref="L2167">IF($W2167="", "", IFERROR(INDEX('Standard Runs'!$D$11:$D$65, MATCH(1, ('Standard Runs'!$F$11:$F$65&lt;=E2167)*('Standard Runs'!$G$11:$G$65&gt;=E2167), 0)), ""))</f>
        <v/>
      </c>
      <c r="M2167" s="45" t="str">
        <f t="shared" si="364"/>
        <v/>
      </c>
      <c r="N2167" s="97"/>
      <c r="O2167" s="52" t="str">
        <f t="shared" si="365"/>
        <v/>
      </c>
      <c r="P2167" s="53" t="str">
        <f>IF(OR($L2167="", $M2167=""), "", COUNTIFS($L$11:$L$2510, $L2167, $M$11:$M$2510, "&lt;"&amp;$M2167)+1+COUNTIFS($L$11:$L2167, $L2167, $M$11:$M2167, $M2167)-1)</f>
        <v/>
      </c>
      <c r="Q2167" s="97"/>
      <c r="R2167" s="57" t="str">
        <f t="array" ref="R2167">IF(OR($L2167="", $M2167=""), "", MIN(IF($L$11:$L$2510=$L2167, $M$11:$M$2510)))</f>
        <v/>
      </c>
      <c r="S2167" s="18" t="str">
        <f t="array" ref="S2167">IF(OR($L2167="", $M2167=""), "", AVERAGEIF($L$11:$L$2510, $L2167, $M$11:$M$2510))</f>
        <v/>
      </c>
      <c r="T2167" s="21" t="str">
        <f t="array" ref="T2167">IF(OR($L2167="", $M2167=""), "", MAX(IF($L$11:$L$2510=$L2167, $M$11:$M$2510)))</f>
        <v/>
      </c>
      <c r="U2167" s="97"/>
      <c r="W2167" s="26" t="str">
        <f t="shared" si="366"/>
        <v/>
      </c>
      <c r="X2167" s="26" t="str">
        <f t="shared" si="367"/>
        <v/>
      </c>
      <c r="Z2167" s="48" t="str">
        <f>IFERROR(INDEX('Standard Runs'!$E$11:$E$65, MATCH($L2167, 'Standard Runs'!$D$11:$D$65, 0)), "")</f>
        <v/>
      </c>
      <c r="AB2167" s="26" t="str">
        <f t="shared" si="368"/>
        <v/>
      </c>
      <c r="AC2167" s="26" t="str">
        <f t="shared" si="369"/>
        <v/>
      </c>
      <c r="AE2167" s="26" t="str">
        <f t="shared" si="370"/>
        <v/>
      </c>
      <c r="AG2167" s="26" t="str">
        <f>IF($D2167="", "", COUNTIF($D$11:$D$2510, "&gt;"&amp;$D2167)+1+COUNTIF($D$11:$D2167, $D2167)-1)</f>
        <v/>
      </c>
      <c r="AH2167" s="92" t="str">
        <f t="shared" si="371"/>
        <v/>
      </c>
      <c r="AJ2167" s="26" t="str">
        <f t="shared" si="372"/>
        <v/>
      </c>
      <c r="AK2167" s="26" t="str">
        <f t="shared" si="373"/>
        <v/>
      </c>
    </row>
    <row r="2168" spans="1:37" x14ac:dyDescent="0.25">
      <c r="A2168" s="97"/>
      <c r="B2168" s="26" t="str">
        <f t="shared" si="363"/>
        <v/>
      </c>
      <c r="C2168" s="97"/>
      <c r="D2168" s="123"/>
      <c r="E2168" s="124"/>
      <c r="F2168" s="125"/>
      <c r="G2168" s="97"/>
      <c r="H2168" s="24" t="str">
        <f>IF($E2168="", "", IFERROR(ROUND($E2168*INDEX('Intro &amp; Setup'!$BY$8:$BY$9, MATCH($E$8, 'Intro &amp; Setup'!$BX$8:$BX$9, 0)), 2), ""))</f>
        <v/>
      </c>
      <c r="I2168" s="18" t="str">
        <f>IF(OR($E2168="", $F2168=""), "", IF($E$8='Intro &amp; Setup'!$BX$9, $F2168/$E2168, IF($H$8='Intro &amp; Setup'!$BX$9, $F2168/$H2168, "")))</f>
        <v/>
      </c>
      <c r="J2168" s="21" t="str">
        <f>IF(OR($E2168="", $F2168=""), "", IF($E$8='Intro &amp; Setup'!$BX$8, $F2168/$E2168, IF($H$8='Intro &amp; Setup'!$BX$8, $F2168/$H2168, "")))</f>
        <v/>
      </c>
      <c r="K2168" s="97"/>
      <c r="L2168" s="42" t="str">
        <f t="array" ref="L2168">IF($W2168="", "", IFERROR(INDEX('Standard Runs'!$D$11:$D$65, MATCH(1, ('Standard Runs'!$F$11:$F$65&lt;=E2168)*('Standard Runs'!$G$11:$G$65&gt;=E2168), 0)), ""))</f>
        <v/>
      </c>
      <c r="M2168" s="45" t="str">
        <f t="shared" si="364"/>
        <v/>
      </c>
      <c r="N2168" s="97"/>
      <c r="O2168" s="52" t="str">
        <f t="shared" si="365"/>
        <v/>
      </c>
      <c r="P2168" s="53" t="str">
        <f>IF(OR($L2168="", $M2168=""), "", COUNTIFS($L$11:$L$2510, $L2168, $M$11:$M$2510, "&lt;"&amp;$M2168)+1+COUNTIFS($L$11:$L2168, $L2168, $M$11:$M2168, $M2168)-1)</f>
        <v/>
      </c>
      <c r="Q2168" s="97"/>
      <c r="R2168" s="57" t="str">
        <f t="array" ref="R2168">IF(OR($L2168="", $M2168=""), "", MIN(IF($L$11:$L$2510=$L2168, $M$11:$M$2510)))</f>
        <v/>
      </c>
      <c r="S2168" s="18" t="str">
        <f t="array" ref="S2168">IF(OR($L2168="", $M2168=""), "", AVERAGEIF($L$11:$L$2510, $L2168, $M$11:$M$2510))</f>
        <v/>
      </c>
      <c r="T2168" s="21" t="str">
        <f t="array" ref="T2168">IF(OR($L2168="", $M2168=""), "", MAX(IF($L$11:$L$2510=$L2168, $M$11:$M$2510)))</f>
        <v/>
      </c>
      <c r="U2168" s="97"/>
      <c r="W2168" s="26" t="str">
        <f t="shared" si="366"/>
        <v/>
      </c>
      <c r="X2168" s="26" t="str">
        <f t="shared" si="367"/>
        <v/>
      </c>
      <c r="Z2168" s="48" t="str">
        <f>IFERROR(INDEX('Standard Runs'!$E$11:$E$65, MATCH($L2168, 'Standard Runs'!$D$11:$D$65, 0)), "")</f>
        <v/>
      </c>
      <c r="AB2168" s="26" t="str">
        <f t="shared" si="368"/>
        <v/>
      </c>
      <c r="AC2168" s="26" t="str">
        <f t="shared" si="369"/>
        <v/>
      </c>
      <c r="AE2168" s="26" t="str">
        <f t="shared" si="370"/>
        <v/>
      </c>
      <c r="AG2168" s="26" t="str">
        <f>IF($D2168="", "", COUNTIF($D$11:$D$2510, "&gt;"&amp;$D2168)+1+COUNTIF($D$11:$D2168, $D2168)-1)</f>
        <v/>
      </c>
      <c r="AH2168" s="92" t="str">
        <f t="shared" si="371"/>
        <v/>
      </c>
      <c r="AJ2168" s="26" t="str">
        <f t="shared" si="372"/>
        <v/>
      </c>
      <c r="AK2168" s="26" t="str">
        <f t="shared" si="373"/>
        <v/>
      </c>
    </row>
    <row r="2169" spans="1:37" x14ac:dyDescent="0.25">
      <c r="A2169" s="97"/>
      <c r="B2169" s="26" t="str">
        <f t="shared" si="363"/>
        <v/>
      </c>
      <c r="C2169" s="97"/>
      <c r="D2169" s="123"/>
      <c r="E2169" s="124"/>
      <c r="F2169" s="125"/>
      <c r="G2169" s="97"/>
      <c r="H2169" s="24" t="str">
        <f>IF($E2169="", "", IFERROR(ROUND($E2169*INDEX('Intro &amp; Setup'!$BY$8:$BY$9, MATCH($E$8, 'Intro &amp; Setup'!$BX$8:$BX$9, 0)), 2), ""))</f>
        <v/>
      </c>
      <c r="I2169" s="18" t="str">
        <f>IF(OR($E2169="", $F2169=""), "", IF($E$8='Intro &amp; Setup'!$BX$9, $F2169/$E2169, IF($H$8='Intro &amp; Setup'!$BX$9, $F2169/$H2169, "")))</f>
        <v/>
      </c>
      <c r="J2169" s="21" t="str">
        <f>IF(OR($E2169="", $F2169=""), "", IF($E$8='Intro &amp; Setup'!$BX$8, $F2169/$E2169, IF($H$8='Intro &amp; Setup'!$BX$8, $F2169/$H2169, "")))</f>
        <v/>
      </c>
      <c r="K2169" s="97"/>
      <c r="L2169" s="42" t="str">
        <f t="array" ref="L2169">IF($W2169="", "", IFERROR(INDEX('Standard Runs'!$D$11:$D$65, MATCH(1, ('Standard Runs'!$F$11:$F$65&lt;=E2169)*('Standard Runs'!$G$11:$G$65&gt;=E2169), 0)), ""))</f>
        <v/>
      </c>
      <c r="M2169" s="45" t="str">
        <f t="shared" si="364"/>
        <v/>
      </c>
      <c r="N2169" s="97"/>
      <c r="O2169" s="52" t="str">
        <f t="shared" si="365"/>
        <v/>
      </c>
      <c r="P2169" s="53" t="str">
        <f>IF(OR($L2169="", $M2169=""), "", COUNTIFS($L$11:$L$2510, $L2169, $M$11:$M$2510, "&lt;"&amp;$M2169)+1+COUNTIFS($L$11:$L2169, $L2169, $M$11:$M2169, $M2169)-1)</f>
        <v/>
      </c>
      <c r="Q2169" s="97"/>
      <c r="R2169" s="57" t="str">
        <f t="array" ref="R2169">IF(OR($L2169="", $M2169=""), "", MIN(IF($L$11:$L$2510=$L2169, $M$11:$M$2510)))</f>
        <v/>
      </c>
      <c r="S2169" s="18" t="str">
        <f t="array" ref="S2169">IF(OR($L2169="", $M2169=""), "", AVERAGEIF($L$11:$L$2510, $L2169, $M$11:$M$2510))</f>
        <v/>
      </c>
      <c r="T2169" s="21" t="str">
        <f t="array" ref="T2169">IF(OR($L2169="", $M2169=""), "", MAX(IF($L$11:$L$2510=$L2169, $M$11:$M$2510)))</f>
        <v/>
      </c>
      <c r="U2169" s="97"/>
      <c r="W2169" s="26" t="str">
        <f t="shared" si="366"/>
        <v/>
      </c>
      <c r="X2169" s="26" t="str">
        <f t="shared" si="367"/>
        <v/>
      </c>
      <c r="Z2169" s="48" t="str">
        <f>IFERROR(INDEX('Standard Runs'!$E$11:$E$65, MATCH($L2169, 'Standard Runs'!$D$11:$D$65, 0)), "")</f>
        <v/>
      </c>
      <c r="AB2169" s="26" t="str">
        <f t="shared" si="368"/>
        <v/>
      </c>
      <c r="AC2169" s="26" t="str">
        <f t="shared" si="369"/>
        <v/>
      </c>
      <c r="AE2169" s="26" t="str">
        <f t="shared" si="370"/>
        <v/>
      </c>
      <c r="AG2169" s="26" t="str">
        <f>IF($D2169="", "", COUNTIF($D$11:$D$2510, "&gt;"&amp;$D2169)+1+COUNTIF($D$11:$D2169, $D2169)-1)</f>
        <v/>
      </c>
      <c r="AH2169" s="92" t="str">
        <f t="shared" si="371"/>
        <v/>
      </c>
      <c r="AJ2169" s="26" t="str">
        <f t="shared" si="372"/>
        <v/>
      </c>
      <c r="AK2169" s="26" t="str">
        <f t="shared" si="373"/>
        <v/>
      </c>
    </row>
    <row r="2170" spans="1:37" x14ac:dyDescent="0.25">
      <c r="A2170" s="97"/>
      <c r="B2170" s="26" t="str">
        <f t="shared" si="363"/>
        <v/>
      </c>
      <c r="C2170" s="97"/>
      <c r="D2170" s="123"/>
      <c r="E2170" s="124"/>
      <c r="F2170" s="125"/>
      <c r="G2170" s="97"/>
      <c r="H2170" s="24" t="str">
        <f>IF($E2170="", "", IFERROR(ROUND($E2170*INDEX('Intro &amp; Setup'!$BY$8:$BY$9, MATCH($E$8, 'Intro &amp; Setup'!$BX$8:$BX$9, 0)), 2), ""))</f>
        <v/>
      </c>
      <c r="I2170" s="18" t="str">
        <f>IF(OR($E2170="", $F2170=""), "", IF($E$8='Intro &amp; Setup'!$BX$9, $F2170/$E2170, IF($H$8='Intro &amp; Setup'!$BX$9, $F2170/$H2170, "")))</f>
        <v/>
      </c>
      <c r="J2170" s="21" t="str">
        <f>IF(OR($E2170="", $F2170=""), "", IF($E$8='Intro &amp; Setup'!$BX$8, $F2170/$E2170, IF($H$8='Intro &amp; Setup'!$BX$8, $F2170/$H2170, "")))</f>
        <v/>
      </c>
      <c r="K2170" s="97"/>
      <c r="L2170" s="42" t="str">
        <f t="array" ref="L2170">IF($W2170="", "", IFERROR(INDEX('Standard Runs'!$D$11:$D$65, MATCH(1, ('Standard Runs'!$F$11:$F$65&lt;=E2170)*('Standard Runs'!$G$11:$G$65&gt;=E2170), 0)), ""))</f>
        <v/>
      </c>
      <c r="M2170" s="45" t="str">
        <f t="shared" si="364"/>
        <v/>
      </c>
      <c r="N2170" s="97"/>
      <c r="O2170" s="52" t="str">
        <f t="shared" si="365"/>
        <v/>
      </c>
      <c r="P2170" s="53" t="str">
        <f>IF(OR($L2170="", $M2170=""), "", COUNTIFS($L$11:$L$2510, $L2170, $M$11:$M$2510, "&lt;"&amp;$M2170)+1+COUNTIFS($L$11:$L2170, $L2170, $M$11:$M2170, $M2170)-1)</f>
        <v/>
      </c>
      <c r="Q2170" s="97"/>
      <c r="R2170" s="57" t="str">
        <f t="array" ref="R2170">IF(OR($L2170="", $M2170=""), "", MIN(IF($L$11:$L$2510=$L2170, $M$11:$M$2510)))</f>
        <v/>
      </c>
      <c r="S2170" s="18" t="str">
        <f t="array" ref="S2170">IF(OR($L2170="", $M2170=""), "", AVERAGEIF($L$11:$L$2510, $L2170, $M$11:$M$2510))</f>
        <v/>
      </c>
      <c r="T2170" s="21" t="str">
        <f t="array" ref="T2170">IF(OR($L2170="", $M2170=""), "", MAX(IF($L$11:$L$2510=$L2170, $M$11:$M$2510)))</f>
        <v/>
      </c>
      <c r="U2170" s="97"/>
      <c r="W2170" s="26" t="str">
        <f t="shared" si="366"/>
        <v/>
      </c>
      <c r="X2170" s="26" t="str">
        <f t="shared" si="367"/>
        <v/>
      </c>
      <c r="Z2170" s="48" t="str">
        <f>IFERROR(INDEX('Standard Runs'!$E$11:$E$65, MATCH($L2170, 'Standard Runs'!$D$11:$D$65, 0)), "")</f>
        <v/>
      </c>
      <c r="AB2170" s="26" t="str">
        <f t="shared" si="368"/>
        <v/>
      </c>
      <c r="AC2170" s="26" t="str">
        <f t="shared" si="369"/>
        <v/>
      </c>
      <c r="AE2170" s="26" t="str">
        <f t="shared" si="370"/>
        <v/>
      </c>
      <c r="AG2170" s="26" t="str">
        <f>IF($D2170="", "", COUNTIF($D$11:$D$2510, "&gt;"&amp;$D2170)+1+COUNTIF($D$11:$D2170, $D2170)-1)</f>
        <v/>
      </c>
      <c r="AH2170" s="92" t="str">
        <f t="shared" si="371"/>
        <v/>
      </c>
      <c r="AJ2170" s="26" t="str">
        <f t="shared" si="372"/>
        <v/>
      </c>
      <c r="AK2170" s="26" t="str">
        <f t="shared" si="373"/>
        <v/>
      </c>
    </row>
    <row r="2171" spans="1:37" x14ac:dyDescent="0.25">
      <c r="A2171" s="97"/>
      <c r="B2171" s="26" t="str">
        <f t="shared" si="363"/>
        <v/>
      </c>
      <c r="C2171" s="97"/>
      <c r="D2171" s="123"/>
      <c r="E2171" s="124"/>
      <c r="F2171" s="125"/>
      <c r="G2171" s="97"/>
      <c r="H2171" s="24" t="str">
        <f>IF($E2171="", "", IFERROR(ROUND($E2171*INDEX('Intro &amp; Setup'!$BY$8:$BY$9, MATCH($E$8, 'Intro &amp; Setup'!$BX$8:$BX$9, 0)), 2), ""))</f>
        <v/>
      </c>
      <c r="I2171" s="18" t="str">
        <f>IF(OR($E2171="", $F2171=""), "", IF($E$8='Intro &amp; Setup'!$BX$9, $F2171/$E2171, IF($H$8='Intro &amp; Setup'!$BX$9, $F2171/$H2171, "")))</f>
        <v/>
      </c>
      <c r="J2171" s="21" t="str">
        <f>IF(OR($E2171="", $F2171=""), "", IF($E$8='Intro &amp; Setup'!$BX$8, $F2171/$E2171, IF($H$8='Intro &amp; Setup'!$BX$8, $F2171/$H2171, "")))</f>
        <v/>
      </c>
      <c r="K2171" s="97"/>
      <c r="L2171" s="42" t="str">
        <f t="array" ref="L2171">IF($W2171="", "", IFERROR(INDEX('Standard Runs'!$D$11:$D$65, MATCH(1, ('Standard Runs'!$F$11:$F$65&lt;=E2171)*('Standard Runs'!$G$11:$G$65&gt;=E2171), 0)), ""))</f>
        <v/>
      </c>
      <c r="M2171" s="45" t="str">
        <f t="shared" si="364"/>
        <v/>
      </c>
      <c r="N2171" s="97"/>
      <c r="O2171" s="52" t="str">
        <f t="shared" si="365"/>
        <v/>
      </c>
      <c r="P2171" s="53" t="str">
        <f>IF(OR($L2171="", $M2171=""), "", COUNTIFS($L$11:$L$2510, $L2171, $M$11:$M$2510, "&lt;"&amp;$M2171)+1+COUNTIFS($L$11:$L2171, $L2171, $M$11:$M2171, $M2171)-1)</f>
        <v/>
      </c>
      <c r="Q2171" s="97"/>
      <c r="R2171" s="57" t="str">
        <f t="array" ref="R2171">IF(OR($L2171="", $M2171=""), "", MIN(IF($L$11:$L$2510=$L2171, $M$11:$M$2510)))</f>
        <v/>
      </c>
      <c r="S2171" s="18" t="str">
        <f t="array" ref="S2171">IF(OR($L2171="", $M2171=""), "", AVERAGEIF($L$11:$L$2510, $L2171, $M$11:$M$2510))</f>
        <v/>
      </c>
      <c r="T2171" s="21" t="str">
        <f t="array" ref="T2171">IF(OR($L2171="", $M2171=""), "", MAX(IF($L$11:$L$2510=$L2171, $M$11:$M$2510)))</f>
        <v/>
      </c>
      <c r="U2171" s="97"/>
      <c r="W2171" s="26" t="str">
        <f t="shared" si="366"/>
        <v/>
      </c>
      <c r="X2171" s="26" t="str">
        <f t="shared" si="367"/>
        <v/>
      </c>
      <c r="Z2171" s="48" t="str">
        <f>IFERROR(INDEX('Standard Runs'!$E$11:$E$65, MATCH($L2171, 'Standard Runs'!$D$11:$D$65, 0)), "")</f>
        <v/>
      </c>
      <c r="AB2171" s="26" t="str">
        <f t="shared" si="368"/>
        <v/>
      </c>
      <c r="AC2171" s="26" t="str">
        <f t="shared" si="369"/>
        <v/>
      </c>
      <c r="AE2171" s="26" t="str">
        <f t="shared" si="370"/>
        <v/>
      </c>
      <c r="AG2171" s="26" t="str">
        <f>IF($D2171="", "", COUNTIF($D$11:$D$2510, "&gt;"&amp;$D2171)+1+COUNTIF($D$11:$D2171, $D2171)-1)</f>
        <v/>
      </c>
      <c r="AH2171" s="92" t="str">
        <f t="shared" si="371"/>
        <v/>
      </c>
      <c r="AJ2171" s="26" t="str">
        <f t="shared" si="372"/>
        <v/>
      </c>
      <c r="AK2171" s="26" t="str">
        <f t="shared" si="373"/>
        <v/>
      </c>
    </row>
    <row r="2172" spans="1:37" x14ac:dyDescent="0.25">
      <c r="A2172" s="97"/>
      <c r="B2172" s="26" t="str">
        <f t="shared" si="363"/>
        <v/>
      </c>
      <c r="C2172" s="97"/>
      <c r="D2172" s="123"/>
      <c r="E2172" s="124"/>
      <c r="F2172" s="125"/>
      <c r="G2172" s="97"/>
      <c r="H2172" s="24" t="str">
        <f>IF($E2172="", "", IFERROR(ROUND($E2172*INDEX('Intro &amp; Setup'!$BY$8:$BY$9, MATCH($E$8, 'Intro &amp; Setup'!$BX$8:$BX$9, 0)), 2), ""))</f>
        <v/>
      </c>
      <c r="I2172" s="18" t="str">
        <f>IF(OR($E2172="", $F2172=""), "", IF($E$8='Intro &amp; Setup'!$BX$9, $F2172/$E2172, IF($H$8='Intro &amp; Setup'!$BX$9, $F2172/$H2172, "")))</f>
        <v/>
      </c>
      <c r="J2172" s="21" t="str">
        <f>IF(OR($E2172="", $F2172=""), "", IF($E$8='Intro &amp; Setup'!$BX$8, $F2172/$E2172, IF($H$8='Intro &amp; Setup'!$BX$8, $F2172/$H2172, "")))</f>
        <v/>
      </c>
      <c r="K2172" s="97"/>
      <c r="L2172" s="42" t="str">
        <f t="array" ref="L2172">IF($W2172="", "", IFERROR(INDEX('Standard Runs'!$D$11:$D$65, MATCH(1, ('Standard Runs'!$F$11:$F$65&lt;=E2172)*('Standard Runs'!$G$11:$G$65&gt;=E2172), 0)), ""))</f>
        <v/>
      </c>
      <c r="M2172" s="45" t="str">
        <f t="shared" si="364"/>
        <v/>
      </c>
      <c r="N2172" s="97"/>
      <c r="O2172" s="52" t="str">
        <f t="shared" si="365"/>
        <v/>
      </c>
      <c r="P2172" s="53" t="str">
        <f>IF(OR($L2172="", $M2172=""), "", COUNTIFS($L$11:$L$2510, $L2172, $M$11:$M$2510, "&lt;"&amp;$M2172)+1+COUNTIFS($L$11:$L2172, $L2172, $M$11:$M2172, $M2172)-1)</f>
        <v/>
      </c>
      <c r="Q2172" s="97"/>
      <c r="R2172" s="57" t="str">
        <f t="array" ref="R2172">IF(OR($L2172="", $M2172=""), "", MIN(IF($L$11:$L$2510=$L2172, $M$11:$M$2510)))</f>
        <v/>
      </c>
      <c r="S2172" s="18" t="str">
        <f t="array" ref="S2172">IF(OR($L2172="", $M2172=""), "", AVERAGEIF($L$11:$L$2510, $L2172, $M$11:$M$2510))</f>
        <v/>
      </c>
      <c r="T2172" s="21" t="str">
        <f t="array" ref="T2172">IF(OR($L2172="", $M2172=""), "", MAX(IF($L$11:$L$2510=$L2172, $M$11:$M$2510)))</f>
        <v/>
      </c>
      <c r="U2172" s="97"/>
      <c r="W2172" s="26" t="str">
        <f t="shared" si="366"/>
        <v/>
      </c>
      <c r="X2172" s="26" t="str">
        <f t="shared" si="367"/>
        <v/>
      </c>
      <c r="Z2172" s="48" t="str">
        <f>IFERROR(INDEX('Standard Runs'!$E$11:$E$65, MATCH($L2172, 'Standard Runs'!$D$11:$D$65, 0)), "")</f>
        <v/>
      </c>
      <c r="AB2172" s="26" t="str">
        <f t="shared" si="368"/>
        <v/>
      </c>
      <c r="AC2172" s="26" t="str">
        <f t="shared" si="369"/>
        <v/>
      </c>
      <c r="AE2172" s="26" t="str">
        <f t="shared" si="370"/>
        <v/>
      </c>
      <c r="AG2172" s="26" t="str">
        <f>IF($D2172="", "", COUNTIF($D$11:$D$2510, "&gt;"&amp;$D2172)+1+COUNTIF($D$11:$D2172, $D2172)-1)</f>
        <v/>
      </c>
      <c r="AH2172" s="92" t="str">
        <f t="shared" si="371"/>
        <v/>
      </c>
      <c r="AJ2172" s="26" t="str">
        <f t="shared" si="372"/>
        <v/>
      </c>
      <c r="AK2172" s="26" t="str">
        <f t="shared" si="373"/>
        <v/>
      </c>
    </row>
    <row r="2173" spans="1:37" x14ac:dyDescent="0.25">
      <c r="A2173" s="97"/>
      <c r="B2173" s="26" t="str">
        <f t="shared" si="363"/>
        <v/>
      </c>
      <c r="C2173" s="97"/>
      <c r="D2173" s="123"/>
      <c r="E2173" s="124"/>
      <c r="F2173" s="125"/>
      <c r="G2173" s="97"/>
      <c r="H2173" s="24" t="str">
        <f>IF($E2173="", "", IFERROR(ROUND($E2173*INDEX('Intro &amp; Setup'!$BY$8:$BY$9, MATCH($E$8, 'Intro &amp; Setup'!$BX$8:$BX$9, 0)), 2), ""))</f>
        <v/>
      </c>
      <c r="I2173" s="18" t="str">
        <f>IF(OR($E2173="", $F2173=""), "", IF($E$8='Intro &amp; Setup'!$BX$9, $F2173/$E2173, IF($H$8='Intro &amp; Setup'!$BX$9, $F2173/$H2173, "")))</f>
        <v/>
      </c>
      <c r="J2173" s="21" t="str">
        <f>IF(OR($E2173="", $F2173=""), "", IF($E$8='Intro &amp; Setup'!$BX$8, $F2173/$E2173, IF($H$8='Intro &amp; Setup'!$BX$8, $F2173/$H2173, "")))</f>
        <v/>
      </c>
      <c r="K2173" s="97"/>
      <c r="L2173" s="42" t="str">
        <f t="array" ref="L2173">IF($W2173="", "", IFERROR(INDEX('Standard Runs'!$D$11:$D$65, MATCH(1, ('Standard Runs'!$F$11:$F$65&lt;=E2173)*('Standard Runs'!$G$11:$G$65&gt;=E2173), 0)), ""))</f>
        <v/>
      </c>
      <c r="M2173" s="45" t="str">
        <f t="shared" si="364"/>
        <v/>
      </c>
      <c r="N2173" s="97"/>
      <c r="O2173" s="52" t="str">
        <f t="shared" si="365"/>
        <v/>
      </c>
      <c r="P2173" s="53" t="str">
        <f>IF(OR($L2173="", $M2173=""), "", COUNTIFS($L$11:$L$2510, $L2173, $M$11:$M$2510, "&lt;"&amp;$M2173)+1+COUNTIFS($L$11:$L2173, $L2173, $M$11:$M2173, $M2173)-1)</f>
        <v/>
      </c>
      <c r="Q2173" s="97"/>
      <c r="R2173" s="57" t="str">
        <f t="array" ref="R2173">IF(OR($L2173="", $M2173=""), "", MIN(IF($L$11:$L$2510=$L2173, $M$11:$M$2510)))</f>
        <v/>
      </c>
      <c r="S2173" s="18" t="str">
        <f t="array" ref="S2173">IF(OR($L2173="", $M2173=""), "", AVERAGEIF($L$11:$L$2510, $L2173, $M$11:$M$2510))</f>
        <v/>
      </c>
      <c r="T2173" s="21" t="str">
        <f t="array" ref="T2173">IF(OR($L2173="", $M2173=""), "", MAX(IF($L$11:$L$2510=$L2173, $M$11:$M$2510)))</f>
        <v/>
      </c>
      <c r="U2173" s="97"/>
      <c r="W2173" s="26" t="str">
        <f t="shared" si="366"/>
        <v/>
      </c>
      <c r="X2173" s="26" t="str">
        <f t="shared" si="367"/>
        <v/>
      </c>
      <c r="Z2173" s="48" t="str">
        <f>IFERROR(INDEX('Standard Runs'!$E$11:$E$65, MATCH($L2173, 'Standard Runs'!$D$11:$D$65, 0)), "")</f>
        <v/>
      </c>
      <c r="AB2173" s="26" t="str">
        <f t="shared" si="368"/>
        <v/>
      </c>
      <c r="AC2173" s="26" t="str">
        <f t="shared" si="369"/>
        <v/>
      </c>
      <c r="AE2173" s="26" t="str">
        <f t="shared" si="370"/>
        <v/>
      </c>
      <c r="AG2173" s="26" t="str">
        <f>IF($D2173="", "", COUNTIF($D$11:$D$2510, "&gt;"&amp;$D2173)+1+COUNTIF($D$11:$D2173, $D2173)-1)</f>
        <v/>
      </c>
      <c r="AH2173" s="92" t="str">
        <f t="shared" si="371"/>
        <v/>
      </c>
      <c r="AJ2173" s="26" t="str">
        <f t="shared" si="372"/>
        <v/>
      </c>
      <c r="AK2173" s="26" t="str">
        <f t="shared" si="373"/>
        <v/>
      </c>
    </row>
    <row r="2174" spans="1:37" x14ac:dyDescent="0.25">
      <c r="A2174" s="97"/>
      <c r="B2174" s="26" t="str">
        <f t="shared" si="363"/>
        <v/>
      </c>
      <c r="C2174" s="97"/>
      <c r="D2174" s="123"/>
      <c r="E2174" s="124"/>
      <c r="F2174" s="125"/>
      <c r="G2174" s="97"/>
      <c r="H2174" s="24" t="str">
        <f>IF($E2174="", "", IFERROR(ROUND($E2174*INDEX('Intro &amp; Setup'!$BY$8:$BY$9, MATCH($E$8, 'Intro &amp; Setup'!$BX$8:$BX$9, 0)), 2), ""))</f>
        <v/>
      </c>
      <c r="I2174" s="18" t="str">
        <f>IF(OR($E2174="", $F2174=""), "", IF($E$8='Intro &amp; Setup'!$BX$9, $F2174/$E2174, IF($H$8='Intro &amp; Setup'!$BX$9, $F2174/$H2174, "")))</f>
        <v/>
      </c>
      <c r="J2174" s="21" t="str">
        <f>IF(OR($E2174="", $F2174=""), "", IF($E$8='Intro &amp; Setup'!$BX$8, $F2174/$E2174, IF($H$8='Intro &amp; Setup'!$BX$8, $F2174/$H2174, "")))</f>
        <v/>
      </c>
      <c r="K2174" s="97"/>
      <c r="L2174" s="42" t="str">
        <f t="array" ref="L2174">IF($W2174="", "", IFERROR(INDEX('Standard Runs'!$D$11:$D$65, MATCH(1, ('Standard Runs'!$F$11:$F$65&lt;=E2174)*('Standard Runs'!$G$11:$G$65&gt;=E2174), 0)), ""))</f>
        <v/>
      </c>
      <c r="M2174" s="45" t="str">
        <f t="shared" si="364"/>
        <v/>
      </c>
      <c r="N2174" s="97"/>
      <c r="O2174" s="52" t="str">
        <f t="shared" si="365"/>
        <v/>
      </c>
      <c r="P2174" s="53" t="str">
        <f>IF(OR($L2174="", $M2174=""), "", COUNTIFS($L$11:$L$2510, $L2174, $M$11:$M$2510, "&lt;"&amp;$M2174)+1+COUNTIFS($L$11:$L2174, $L2174, $M$11:$M2174, $M2174)-1)</f>
        <v/>
      </c>
      <c r="Q2174" s="97"/>
      <c r="R2174" s="57" t="str">
        <f t="array" ref="R2174">IF(OR($L2174="", $M2174=""), "", MIN(IF($L$11:$L$2510=$L2174, $M$11:$M$2510)))</f>
        <v/>
      </c>
      <c r="S2174" s="18" t="str">
        <f t="array" ref="S2174">IF(OR($L2174="", $M2174=""), "", AVERAGEIF($L$11:$L$2510, $L2174, $M$11:$M$2510))</f>
        <v/>
      </c>
      <c r="T2174" s="21" t="str">
        <f t="array" ref="T2174">IF(OR($L2174="", $M2174=""), "", MAX(IF($L$11:$L$2510=$L2174, $M$11:$M$2510)))</f>
        <v/>
      </c>
      <c r="U2174" s="97"/>
      <c r="W2174" s="26" t="str">
        <f t="shared" si="366"/>
        <v/>
      </c>
      <c r="X2174" s="26" t="str">
        <f t="shared" si="367"/>
        <v/>
      </c>
      <c r="Z2174" s="48" t="str">
        <f>IFERROR(INDEX('Standard Runs'!$E$11:$E$65, MATCH($L2174, 'Standard Runs'!$D$11:$D$65, 0)), "")</f>
        <v/>
      </c>
      <c r="AB2174" s="26" t="str">
        <f t="shared" si="368"/>
        <v/>
      </c>
      <c r="AC2174" s="26" t="str">
        <f t="shared" si="369"/>
        <v/>
      </c>
      <c r="AE2174" s="26" t="str">
        <f t="shared" si="370"/>
        <v/>
      </c>
      <c r="AG2174" s="26" t="str">
        <f>IF($D2174="", "", COUNTIF($D$11:$D$2510, "&gt;"&amp;$D2174)+1+COUNTIF($D$11:$D2174, $D2174)-1)</f>
        <v/>
      </c>
      <c r="AH2174" s="92" t="str">
        <f t="shared" si="371"/>
        <v/>
      </c>
      <c r="AJ2174" s="26" t="str">
        <f t="shared" si="372"/>
        <v/>
      </c>
      <c r="AK2174" s="26" t="str">
        <f t="shared" si="373"/>
        <v/>
      </c>
    </row>
    <row r="2175" spans="1:37" x14ac:dyDescent="0.25">
      <c r="A2175" s="97"/>
      <c r="B2175" s="26" t="str">
        <f t="shared" si="363"/>
        <v/>
      </c>
      <c r="C2175" s="97"/>
      <c r="D2175" s="123"/>
      <c r="E2175" s="124"/>
      <c r="F2175" s="125"/>
      <c r="G2175" s="97"/>
      <c r="H2175" s="24" t="str">
        <f>IF($E2175="", "", IFERROR(ROUND($E2175*INDEX('Intro &amp; Setup'!$BY$8:$BY$9, MATCH($E$8, 'Intro &amp; Setup'!$BX$8:$BX$9, 0)), 2), ""))</f>
        <v/>
      </c>
      <c r="I2175" s="18" t="str">
        <f>IF(OR($E2175="", $F2175=""), "", IF($E$8='Intro &amp; Setup'!$BX$9, $F2175/$E2175, IF($H$8='Intro &amp; Setup'!$BX$9, $F2175/$H2175, "")))</f>
        <v/>
      </c>
      <c r="J2175" s="21" t="str">
        <f>IF(OR($E2175="", $F2175=""), "", IF($E$8='Intro &amp; Setup'!$BX$8, $F2175/$E2175, IF($H$8='Intro &amp; Setup'!$BX$8, $F2175/$H2175, "")))</f>
        <v/>
      </c>
      <c r="K2175" s="97"/>
      <c r="L2175" s="42" t="str">
        <f t="array" ref="L2175">IF($W2175="", "", IFERROR(INDEX('Standard Runs'!$D$11:$D$65, MATCH(1, ('Standard Runs'!$F$11:$F$65&lt;=E2175)*('Standard Runs'!$G$11:$G$65&gt;=E2175), 0)), ""))</f>
        <v/>
      </c>
      <c r="M2175" s="45" t="str">
        <f t="shared" si="364"/>
        <v/>
      </c>
      <c r="N2175" s="97"/>
      <c r="O2175" s="52" t="str">
        <f t="shared" si="365"/>
        <v/>
      </c>
      <c r="P2175" s="53" t="str">
        <f>IF(OR($L2175="", $M2175=""), "", COUNTIFS($L$11:$L$2510, $L2175, $M$11:$M$2510, "&lt;"&amp;$M2175)+1+COUNTIFS($L$11:$L2175, $L2175, $M$11:$M2175, $M2175)-1)</f>
        <v/>
      </c>
      <c r="Q2175" s="97"/>
      <c r="R2175" s="57" t="str">
        <f t="array" ref="R2175">IF(OR($L2175="", $M2175=""), "", MIN(IF($L$11:$L$2510=$L2175, $M$11:$M$2510)))</f>
        <v/>
      </c>
      <c r="S2175" s="18" t="str">
        <f t="array" ref="S2175">IF(OR($L2175="", $M2175=""), "", AVERAGEIF($L$11:$L$2510, $L2175, $M$11:$M$2510))</f>
        <v/>
      </c>
      <c r="T2175" s="21" t="str">
        <f t="array" ref="T2175">IF(OR($L2175="", $M2175=""), "", MAX(IF($L$11:$L$2510=$L2175, $M$11:$M$2510)))</f>
        <v/>
      </c>
      <c r="U2175" s="97"/>
      <c r="W2175" s="26" t="str">
        <f t="shared" si="366"/>
        <v/>
      </c>
      <c r="X2175" s="26" t="str">
        <f t="shared" si="367"/>
        <v/>
      </c>
      <c r="Z2175" s="48" t="str">
        <f>IFERROR(INDEX('Standard Runs'!$E$11:$E$65, MATCH($L2175, 'Standard Runs'!$D$11:$D$65, 0)), "")</f>
        <v/>
      </c>
      <c r="AB2175" s="26" t="str">
        <f t="shared" si="368"/>
        <v/>
      </c>
      <c r="AC2175" s="26" t="str">
        <f t="shared" si="369"/>
        <v/>
      </c>
      <c r="AE2175" s="26" t="str">
        <f t="shared" si="370"/>
        <v/>
      </c>
      <c r="AG2175" s="26" t="str">
        <f>IF($D2175="", "", COUNTIF($D$11:$D$2510, "&gt;"&amp;$D2175)+1+COUNTIF($D$11:$D2175, $D2175)-1)</f>
        <v/>
      </c>
      <c r="AH2175" s="92" t="str">
        <f t="shared" si="371"/>
        <v/>
      </c>
      <c r="AJ2175" s="26" t="str">
        <f t="shared" si="372"/>
        <v/>
      </c>
      <c r="AK2175" s="26" t="str">
        <f t="shared" si="373"/>
        <v/>
      </c>
    </row>
    <row r="2176" spans="1:37" x14ac:dyDescent="0.25">
      <c r="A2176" s="97"/>
      <c r="B2176" s="26" t="str">
        <f t="shared" si="363"/>
        <v/>
      </c>
      <c r="C2176" s="97"/>
      <c r="D2176" s="123"/>
      <c r="E2176" s="124"/>
      <c r="F2176" s="125"/>
      <c r="G2176" s="97"/>
      <c r="H2176" s="24" t="str">
        <f>IF($E2176="", "", IFERROR(ROUND($E2176*INDEX('Intro &amp; Setup'!$BY$8:$BY$9, MATCH($E$8, 'Intro &amp; Setup'!$BX$8:$BX$9, 0)), 2), ""))</f>
        <v/>
      </c>
      <c r="I2176" s="18" t="str">
        <f>IF(OR($E2176="", $F2176=""), "", IF($E$8='Intro &amp; Setup'!$BX$9, $F2176/$E2176, IF($H$8='Intro &amp; Setup'!$BX$9, $F2176/$H2176, "")))</f>
        <v/>
      </c>
      <c r="J2176" s="21" t="str">
        <f>IF(OR($E2176="", $F2176=""), "", IF($E$8='Intro &amp; Setup'!$BX$8, $F2176/$E2176, IF($H$8='Intro &amp; Setup'!$BX$8, $F2176/$H2176, "")))</f>
        <v/>
      </c>
      <c r="K2176" s="97"/>
      <c r="L2176" s="42" t="str">
        <f t="array" ref="L2176">IF($W2176="", "", IFERROR(INDEX('Standard Runs'!$D$11:$D$65, MATCH(1, ('Standard Runs'!$F$11:$F$65&lt;=E2176)*('Standard Runs'!$G$11:$G$65&gt;=E2176), 0)), ""))</f>
        <v/>
      </c>
      <c r="M2176" s="45" t="str">
        <f t="shared" si="364"/>
        <v/>
      </c>
      <c r="N2176" s="97"/>
      <c r="O2176" s="52" t="str">
        <f t="shared" si="365"/>
        <v/>
      </c>
      <c r="P2176" s="53" t="str">
        <f>IF(OR($L2176="", $M2176=""), "", COUNTIFS($L$11:$L$2510, $L2176, $M$11:$M$2510, "&lt;"&amp;$M2176)+1+COUNTIFS($L$11:$L2176, $L2176, $M$11:$M2176, $M2176)-1)</f>
        <v/>
      </c>
      <c r="Q2176" s="97"/>
      <c r="R2176" s="57" t="str">
        <f t="array" ref="R2176">IF(OR($L2176="", $M2176=""), "", MIN(IF($L$11:$L$2510=$L2176, $M$11:$M$2510)))</f>
        <v/>
      </c>
      <c r="S2176" s="18" t="str">
        <f t="array" ref="S2176">IF(OR($L2176="", $M2176=""), "", AVERAGEIF($L$11:$L$2510, $L2176, $M$11:$M$2510))</f>
        <v/>
      </c>
      <c r="T2176" s="21" t="str">
        <f t="array" ref="T2176">IF(OR($L2176="", $M2176=""), "", MAX(IF($L$11:$L$2510=$L2176, $M$11:$M$2510)))</f>
        <v/>
      </c>
      <c r="U2176" s="97"/>
      <c r="W2176" s="26" t="str">
        <f t="shared" si="366"/>
        <v/>
      </c>
      <c r="X2176" s="26" t="str">
        <f t="shared" si="367"/>
        <v/>
      </c>
      <c r="Z2176" s="48" t="str">
        <f>IFERROR(INDEX('Standard Runs'!$E$11:$E$65, MATCH($L2176, 'Standard Runs'!$D$11:$D$65, 0)), "")</f>
        <v/>
      </c>
      <c r="AB2176" s="26" t="str">
        <f t="shared" si="368"/>
        <v/>
      </c>
      <c r="AC2176" s="26" t="str">
        <f t="shared" si="369"/>
        <v/>
      </c>
      <c r="AE2176" s="26" t="str">
        <f t="shared" si="370"/>
        <v/>
      </c>
      <c r="AG2176" s="26" t="str">
        <f>IF($D2176="", "", COUNTIF($D$11:$D$2510, "&gt;"&amp;$D2176)+1+COUNTIF($D$11:$D2176, $D2176)-1)</f>
        <v/>
      </c>
      <c r="AH2176" s="92" t="str">
        <f t="shared" si="371"/>
        <v/>
      </c>
      <c r="AJ2176" s="26" t="str">
        <f t="shared" si="372"/>
        <v/>
      </c>
      <c r="AK2176" s="26" t="str">
        <f t="shared" si="373"/>
        <v/>
      </c>
    </row>
    <row r="2177" spans="1:37" x14ac:dyDescent="0.25">
      <c r="A2177" s="97"/>
      <c r="B2177" s="26" t="str">
        <f t="shared" si="363"/>
        <v/>
      </c>
      <c r="C2177" s="97"/>
      <c r="D2177" s="123"/>
      <c r="E2177" s="124"/>
      <c r="F2177" s="125"/>
      <c r="G2177" s="97"/>
      <c r="H2177" s="24" t="str">
        <f>IF($E2177="", "", IFERROR(ROUND($E2177*INDEX('Intro &amp; Setup'!$BY$8:$BY$9, MATCH($E$8, 'Intro &amp; Setup'!$BX$8:$BX$9, 0)), 2), ""))</f>
        <v/>
      </c>
      <c r="I2177" s="18" t="str">
        <f>IF(OR($E2177="", $F2177=""), "", IF($E$8='Intro &amp; Setup'!$BX$9, $F2177/$E2177, IF($H$8='Intro &amp; Setup'!$BX$9, $F2177/$H2177, "")))</f>
        <v/>
      </c>
      <c r="J2177" s="21" t="str">
        <f>IF(OR($E2177="", $F2177=""), "", IF($E$8='Intro &amp; Setup'!$BX$8, $F2177/$E2177, IF($H$8='Intro &amp; Setup'!$BX$8, $F2177/$H2177, "")))</f>
        <v/>
      </c>
      <c r="K2177" s="97"/>
      <c r="L2177" s="42" t="str">
        <f t="array" ref="L2177">IF($W2177="", "", IFERROR(INDEX('Standard Runs'!$D$11:$D$65, MATCH(1, ('Standard Runs'!$F$11:$F$65&lt;=E2177)*('Standard Runs'!$G$11:$G$65&gt;=E2177), 0)), ""))</f>
        <v/>
      </c>
      <c r="M2177" s="45" t="str">
        <f t="shared" si="364"/>
        <v/>
      </c>
      <c r="N2177" s="97"/>
      <c r="O2177" s="52" t="str">
        <f t="shared" si="365"/>
        <v/>
      </c>
      <c r="P2177" s="53" t="str">
        <f>IF(OR($L2177="", $M2177=""), "", COUNTIFS($L$11:$L$2510, $L2177, $M$11:$M$2510, "&lt;"&amp;$M2177)+1+COUNTIFS($L$11:$L2177, $L2177, $M$11:$M2177, $M2177)-1)</f>
        <v/>
      </c>
      <c r="Q2177" s="97"/>
      <c r="R2177" s="57" t="str">
        <f t="array" ref="R2177">IF(OR($L2177="", $M2177=""), "", MIN(IF($L$11:$L$2510=$L2177, $M$11:$M$2510)))</f>
        <v/>
      </c>
      <c r="S2177" s="18" t="str">
        <f t="array" ref="S2177">IF(OR($L2177="", $M2177=""), "", AVERAGEIF($L$11:$L$2510, $L2177, $M$11:$M$2510))</f>
        <v/>
      </c>
      <c r="T2177" s="21" t="str">
        <f t="array" ref="T2177">IF(OR($L2177="", $M2177=""), "", MAX(IF($L$11:$L$2510=$L2177, $M$11:$M$2510)))</f>
        <v/>
      </c>
      <c r="U2177" s="97"/>
      <c r="W2177" s="26" t="str">
        <f t="shared" si="366"/>
        <v/>
      </c>
      <c r="X2177" s="26" t="str">
        <f t="shared" si="367"/>
        <v/>
      </c>
      <c r="Z2177" s="48" t="str">
        <f>IFERROR(INDEX('Standard Runs'!$E$11:$E$65, MATCH($L2177, 'Standard Runs'!$D$11:$D$65, 0)), "")</f>
        <v/>
      </c>
      <c r="AB2177" s="26" t="str">
        <f t="shared" si="368"/>
        <v/>
      </c>
      <c r="AC2177" s="26" t="str">
        <f t="shared" si="369"/>
        <v/>
      </c>
      <c r="AE2177" s="26" t="str">
        <f t="shared" si="370"/>
        <v/>
      </c>
      <c r="AG2177" s="26" t="str">
        <f>IF($D2177="", "", COUNTIF($D$11:$D$2510, "&gt;"&amp;$D2177)+1+COUNTIF($D$11:$D2177, $D2177)-1)</f>
        <v/>
      </c>
      <c r="AH2177" s="92" t="str">
        <f t="shared" si="371"/>
        <v/>
      </c>
      <c r="AJ2177" s="26" t="str">
        <f t="shared" si="372"/>
        <v/>
      </c>
      <c r="AK2177" s="26" t="str">
        <f t="shared" si="373"/>
        <v/>
      </c>
    </row>
    <row r="2178" spans="1:37" x14ac:dyDescent="0.25">
      <c r="A2178" s="97"/>
      <c r="B2178" s="26" t="str">
        <f t="shared" si="363"/>
        <v/>
      </c>
      <c r="C2178" s="97"/>
      <c r="D2178" s="123"/>
      <c r="E2178" s="124"/>
      <c r="F2178" s="125"/>
      <c r="G2178" s="97"/>
      <c r="H2178" s="24" t="str">
        <f>IF($E2178="", "", IFERROR(ROUND($E2178*INDEX('Intro &amp; Setup'!$BY$8:$BY$9, MATCH($E$8, 'Intro &amp; Setup'!$BX$8:$BX$9, 0)), 2), ""))</f>
        <v/>
      </c>
      <c r="I2178" s="18" t="str">
        <f>IF(OR($E2178="", $F2178=""), "", IF($E$8='Intro &amp; Setup'!$BX$9, $F2178/$E2178, IF($H$8='Intro &amp; Setup'!$BX$9, $F2178/$H2178, "")))</f>
        <v/>
      </c>
      <c r="J2178" s="21" t="str">
        <f>IF(OR($E2178="", $F2178=""), "", IF($E$8='Intro &amp; Setup'!$BX$8, $F2178/$E2178, IF($H$8='Intro &amp; Setup'!$BX$8, $F2178/$H2178, "")))</f>
        <v/>
      </c>
      <c r="K2178" s="97"/>
      <c r="L2178" s="42" t="str">
        <f t="array" ref="L2178">IF($W2178="", "", IFERROR(INDEX('Standard Runs'!$D$11:$D$65, MATCH(1, ('Standard Runs'!$F$11:$F$65&lt;=E2178)*('Standard Runs'!$G$11:$G$65&gt;=E2178), 0)), ""))</f>
        <v/>
      </c>
      <c r="M2178" s="45" t="str">
        <f t="shared" si="364"/>
        <v/>
      </c>
      <c r="N2178" s="97"/>
      <c r="O2178" s="52" t="str">
        <f t="shared" si="365"/>
        <v/>
      </c>
      <c r="P2178" s="53" t="str">
        <f>IF(OR($L2178="", $M2178=""), "", COUNTIFS($L$11:$L$2510, $L2178, $M$11:$M$2510, "&lt;"&amp;$M2178)+1+COUNTIFS($L$11:$L2178, $L2178, $M$11:$M2178, $M2178)-1)</f>
        <v/>
      </c>
      <c r="Q2178" s="97"/>
      <c r="R2178" s="57" t="str">
        <f t="array" ref="R2178">IF(OR($L2178="", $M2178=""), "", MIN(IF($L$11:$L$2510=$L2178, $M$11:$M$2510)))</f>
        <v/>
      </c>
      <c r="S2178" s="18" t="str">
        <f t="array" ref="S2178">IF(OR($L2178="", $M2178=""), "", AVERAGEIF($L$11:$L$2510, $L2178, $M$11:$M$2510))</f>
        <v/>
      </c>
      <c r="T2178" s="21" t="str">
        <f t="array" ref="T2178">IF(OR($L2178="", $M2178=""), "", MAX(IF($L$11:$L$2510=$L2178, $M$11:$M$2510)))</f>
        <v/>
      </c>
      <c r="U2178" s="97"/>
      <c r="W2178" s="26" t="str">
        <f t="shared" si="366"/>
        <v/>
      </c>
      <c r="X2178" s="26" t="str">
        <f t="shared" si="367"/>
        <v/>
      </c>
      <c r="Z2178" s="48" t="str">
        <f>IFERROR(INDEX('Standard Runs'!$E$11:$E$65, MATCH($L2178, 'Standard Runs'!$D$11:$D$65, 0)), "")</f>
        <v/>
      </c>
      <c r="AB2178" s="26" t="str">
        <f t="shared" si="368"/>
        <v/>
      </c>
      <c r="AC2178" s="26" t="str">
        <f t="shared" si="369"/>
        <v/>
      </c>
      <c r="AE2178" s="26" t="str">
        <f t="shared" si="370"/>
        <v/>
      </c>
      <c r="AG2178" s="26" t="str">
        <f>IF($D2178="", "", COUNTIF($D$11:$D$2510, "&gt;"&amp;$D2178)+1+COUNTIF($D$11:$D2178, $D2178)-1)</f>
        <v/>
      </c>
      <c r="AH2178" s="92" t="str">
        <f t="shared" si="371"/>
        <v/>
      </c>
      <c r="AJ2178" s="26" t="str">
        <f t="shared" si="372"/>
        <v/>
      </c>
      <c r="AK2178" s="26" t="str">
        <f t="shared" si="373"/>
        <v/>
      </c>
    </row>
    <row r="2179" spans="1:37" x14ac:dyDescent="0.25">
      <c r="A2179" s="97"/>
      <c r="B2179" s="26" t="str">
        <f t="shared" si="363"/>
        <v/>
      </c>
      <c r="C2179" s="97"/>
      <c r="D2179" s="123"/>
      <c r="E2179" s="124"/>
      <c r="F2179" s="125"/>
      <c r="G2179" s="97"/>
      <c r="H2179" s="24" t="str">
        <f>IF($E2179="", "", IFERROR(ROUND($E2179*INDEX('Intro &amp; Setup'!$BY$8:$BY$9, MATCH($E$8, 'Intro &amp; Setup'!$BX$8:$BX$9, 0)), 2), ""))</f>
        <v/>
      </c>
      <c r="I2179" s="18" t="str">
        <f>IF(OR($E2179="", $F2179=""), "", IF($E$8='Intro &amp; Setup'!$BX$9, $F2179/$E2179, IF($H$8='Intro &amp; Setup'!$BX$9, $F2179/$H2179, "")))</f>
        <v/>
      </c>
      <c r="J2179" s="21" t="str">
        <f>IF(OR($E2179="", $F2179=""), "", IF($E$8='Intro &amp; Setup'!$BX$8, $F2179/$E2179, IF($H$8='Intro &amp; Setup'!$BX$8, $F2179/$H2179, "")))</f>
        <v/>
      </c>
      <c r="K2179" s="97"/>
      <c r="L2179" s="42" t="str">
        <f t="array" ref="L2179">IF($W2179="", "", IFERROR(INDEX('Standard Runs'!$D$11:$D$65, MATCH(1, ('Standard Runs'!$F$11:$F$65&lt;=E2179)*('Standard Runs'!$G$11:$G$65&gt;=E2179), 0)), ""))</f>
        <v/>
      </c>
      <c r="M2179" s="45" t="str">
        <f t="shared" si="364"/>
        <v/>
      </c>
      <c r="N2179" s="97"/>
      <c r="O2179" s="52" t="str">
        <f t="shared" si="365"/>
        <v/>
      </c>
      <c r="P2179" s="53" t="str">
        <f>IF(OR($L2179="", $M2179=""), "", COUNTIFS($L$11:$L$2510, $L2179, $M$11:$M$2510, "&lt;"&amp;$M2179)+1+COUNTIFS($L$11:$L2179, $L2179, $M$11:$M2179, $M2179)-1)</f>
        <v/>
      </c>
      <c r="Q2179" s="97"/>
      <c r="R2179" s="57" t="str">
        <f t="array" ref="R2179">IF(OR($L2179="", $M2179=""), "", MIN(IF($L$11:$L$2510=$L2179, $M$11:$M$2510)))</f>
        <v/>
      </c>
      <c r="S2179" s="18" t="str">
        <f t="array" ref="S2179">IF(OR($L2179="", $M2179=""), "", AVERAGEIF($L$11:$L$2510, $L2179, $M$11:$M$2510))</f>
        <v/>
      </c>
      <c r="T2179" s="21" t="str">
        <f t="array" ref="T2179">IF(OR($L2179="", $M2179=""), "", MAX(IF($L$11:$L$2510=$L2179, $M$11:$M$2510)))</f>
        <v/>
      </c>
      <c r="U2179" s="97"/>
      <c r="W2179" s="26" t="str">
        <f t="shared" si="366"/>
        <v/>
      </c>
      <c r="X2179" s="26" t="str">
        <f t="shared" si="367"/>
        <v/>
      </c>
      <c r="Z2179" s="48" t="str">
        <f>IFERROR(INDEX('Standard Runs'!$E$11:$E$65, MATCH($L2179, 'Standard Runs'!$D$11:$D$65, 0)), "")</f>
        <v/>
      </c>
      <c r="AB2179" s="26" t="str">
        <f t="shared" si="368"/>
        <v/>
      </c>
      <c r="AC2179" s="26" t="str">
        <f t="shared" si="369"/>
        <v/>
      </c>
      <c r="AE2179" s="26" t="str">
        <f t="shared" si="370"/>
        <v/>
      </c>
      <c r="AG2179" s="26" t="str">
        <f>IF($D2179="", "", COUNTIF($D$11:$D$2510, "&gt;"&amp;$D2179)+1+COUNTIF($D$11:$D2179, $D2179)-1)</f>
        <v/>
      </c>
      <c r="AH2179" s="92" t="str">
        <f t="shared" si="371"/>
        <v/>
      </c>
      <c r="AJ2179" s="26" t="str">
        <f t="shared" si="372"/>
        <v/>
      </c>
      <c r="AK2179" s="26" t="str">
        <f t="shared" si="373"/>
        <v/>
      </c>
    </row>
    <row r="2180" spans="1:37" x14ac:dyDescent="0.25">
      <c r="A2180" s="97"/>
      <c r="B2180" s="26" t="str">
        <f t="shared" si="363"/>
        <v/>
      </c>
      <c r="C2180" s="97"/>
      <c r="D2180" s="123"/>
      <c r="E2180" s="124"/>
      <c r="F2180" s="125"/>
      <c r="G2180" s="97"/>
      <c r="H2180" s="24" t="str">
        <f>IF($E2180="", "", IFERROR(ROUND($E2180*INDEX('Intro &amp; Setup'!$BY$8:$BY$9, MATCH($E$8, 'Intro &amp; Setup'!$BX$8:$BX$9, 0)), 2), ""))</f>
        <v/>
      </c>
      <c r="I2180" s="18" t="str">
        <f>IF(OR($E2180="", $F2180=""), "", IF($E$8='Intro &amp; Setup'!$BX$9, $F2180/$E2180, IF($H$8='Intro &amp; Setup'!$BX$9, $F2180/$H2180, "")))</f>
        <v/>
      </c>
      <c r="J2180" s="21" t="str">
        <f>IF(OR($E2180="", $F2180=""), "", IF($E$8='Intro &amp; Setup'!$BX$8, $F2180/$E2180, IF($H$8='Intro &amp; Setup'!$BX$8, $F2180/$H2180, "")))</f>
        <v/>
      </c>
      <c r="K2180" s="97"/>
      <c r="L2180" s="42" t="str">
        <f t="array" ref="L2180">IF($W2180="", "", IFERROR(INDEX('Standard Runs'!$D$11:$D$65, MATCH(1, ('Standard Runs'!$F$11:$F$65&lt;=E2180)*('Standard Runs'!$G$11:$G$65&gt;=E2180), 0)), ""))</f>
        <v/>
      </c>
      <c r="M2180" s="45" t="str">
        <f t="shared" si="364"/>
        <v/>
      </c>
      <c r="N2180" s="97"/>
      <c r="O2180" s="52" t="str">
        <f t="shared" si="365"/>
        <v/>
      </c>
      <c r="P2180" s="53" t="str">
        <f>IF(OR($L2180="", $M2180=""), "", COUNTIFS($L$11:$L$2510, $L2180, $M$11:$M$2510, "&lt;"&amp;$M2180)+1+COUNTIFS($L$11:$L2180, $L2180, $M$11:$M2180, $M2180)-1)</f>
        <v/>
      </c>
      <c r="Q2180" s="97"/>
      <c r="R2180" s="57" t="str">
        <f t="array" ref="R2180">IF(OR($L2180="", $M2180=""), "", MIN(IF($L$11:$L$2510=$L2180, $M$11:$M$2510)))</f>
        <v/>
      </c>
      <c r="S2180" s="18" t="str">
        <f t="array" ref="S2180">IF(OR($L2180="", $M2180=""), "", AVERAGEIF($L$11:$L$2510, $L2180, $M$11:$M$2510))</f>
        <v/>
      </c>
      <c r="T2180" s="21" t="str">
        <f t="array" ref="T2180">IF(OR($L2180="", $M2180=""), "", MAX(IF($L$11:$L$2510=$L2180, $M$11:$M$2510)))</f>
        <v/>
      </c>
      <c r="U2180" s="97"/>
      <c r="W2180" s="26" t="str">
        <f t="shared" si="366"/>
        <v/>
      </c>
      <c r="X2180" s="26" t="str">
        <f t="shared" si="367"/>
        <v/>
      </c>
      <c r="Z2180" s="48" t="str">
        <f>IFERROR(INDEX('Standard Runs'!$E$11:$E$65, MATCH($L2180, 'Standard Runs'!$D$11:$D$65, 0)), "")</f>
        <v/>
      </c>
      <c r="AB2180" s="26" t="str">
        <f t="shared" si="368"/>
        <v/>
      </c>
      <c r="AC2180" s="26" t="str">
        <f t="shared" si="369"/>
        <v/>
      </c>
      <c r="AE2180" s="26" t="str">
        <f t="shared" si="370"/>
        <v/>
      </c>
      <c r="AG2180" s="26" t="str">
        <f>IF($D2180="", "", COUNTIF($D$11:$D$2510, "&gt;"&amp;$D2180)+1+COUNTIF($D$11:$D2180, $D2180)-1)</f>
        <v/>
      </c>
      <c r="AH2180" s="92" t="str">
        <f t="shared" si="371"/>
        <v/>
      </c>
      <c r="AJ2180" s="26" t="str">
        <f t="shared" si="372"/>
        <v/>
      </c>
      <c r="AK2180" s="26" t="str">
        <f t="shared" si="373"/>
        <v/>
      </c>
    </row>
    <row r="2181" spans="1:37" x14ac:dyDescent="0.25">
      <c r="A2181" s="97"/>
      <c r="B2181" s="26" t="str">
        <f t="shared" si="363"/>
        <v/>
      </c>
      <c r="C2181" s="97"/>
      <c r="D2181" s="123"/>
      <c r="E2181" s="124"/>
      <c r="F2181" s="125"/>
      <c r="G2181" s="97"/>
      <c r="H2181" s="24" t="str">
        <f>IF($E2181="", "", IFERROR(ROUND($E2181*INDEX('Intro &amp; Setup'!$BY$8:$BY$9, MATCH($E$8, 'Intro &amp; Setup'!$BX$8:$BX$9, 0)), 2), ""))</f>
        <v/>
      </c>
      <c r="I2181" s="18" t="str">
        <f>IF(OR($E2181="", $F2181=""), "", IF($E$8='Intro &amp; Setup'!$BX$9, $F2181/$E2181, IF($H$8='Intro &amp; Setup'!$BX$9, $F2181/$H2181, "")))</f>
        <v/>
      </c>
      <c r="J2181" s="21" t="str">
        <f>IF(OR($E2181="", $F2181=""), "", IF($E$8='Intro &amp; Setup'!$BX$8, $F2181/$E2181, IF($H$8='Intro &amp; Setup'!$BX$8, $F2181/$H2181, "")))</f>
        <v/>
      </c>
      <c r="K2181" s="97"/>
      <c r="L2181" s="42" t="str">
        <f t="array" ref="L2181">IF($W2181="", "", IFERROR(INDEX('Standard Runs'!$D$11:$D$65, MATCH(1, ('Standard Runs'!$F$11:$F$65&lt;=E2181)*('Standard Runs'!$G$11:$G$65&gt;=E2181), 0)), ""))</f>
        <v/>
      </c>
      <c r="M2181" s="45" t="str">
        <f t="shared" si="364"/>
        <v/>
      </c>
      <c r="N2181" s="97"/>
      <c r="O2181" s="52" t="str">
        <f t="shared" si="365"/>
        <v/>
      </c>
      <c r="P2181" s="53" t="str">
        <f>IF(OR($L2181="", $M2181=""), "", COUNTIFS($L$11:$L$2510, $L2181, $M$11:$M$2510, "&lt;"&amp;$M2181)+1+COUNTIFS($L$11:$L2181, $L2181, $M$11:$M2181, $M2181)-1)</f>
        <v/>
      </c>
      <c r="Q2181" s="97"/>
      <c r="R2181" s="57" t="str">
        <f t="array" ref="R2181">IF(OR($L2181="", $M2181=""), "", MIN(IF($L$11:$L$2510=$L2181, $M$11:$M$2510)))</f>
        <v/>
      </c>
      <c r="S2181" s="18" t="str">
        <f t="array" ref="S2181">IF(OR($L2181="", $M2181=""), "", AVERAGEIF($L$11:$L$2510, $L2181, $M$11:$M$2510))</f>
        <v/>
      </c>
      <c r="T2181" s="21" t="str">
        <f t="array" ref="T2181">IF(OR($L2181="", $M2181=""), "", MAX(IF($L$11:$L$2510=$L2181, $M$11:$M$2510)))</f>
        <v/>
      </c>
      <c r="U2181" s="97"/>
      <c r="W2181" s="26" t="str">
        <f t="shared" si="366"/>
        <v/>
      </c>
      <c r="X2181" s="26" t="str">
        <f t="shared" si="367"/>
        <v/>
      </c>
      <c r="Z2181" s="48" t="str">
        <f>IFERROR(INDEX('Standard Runs'!$E$11:$E$65, MATCH($L2181, 'Standard Runs'!$D$11:$D$65, 0)), "")</f>
        <v/>
      </c>
      <c r="AB2181" s="26" t="str">
        <f t="shared" si="368"/>
        <v/>
      </c>
      <c r="AC2181" s="26" t="str">
        <f t="shared" si="369"/>
        <v/>
      </c>
      <c r="AE2181" s="26" t="str">
        <f t="shared" si="370"/>
        <v/>
      </c>
      <c r="AG2181" s="26" t="str">
        <f>IF($D2181="", "", COUNTIF($D$11:$D$2510, "&gt;"&amp;$D2181)+1+COUNTIF($D$11:$D2181, $D2181)-1)</f>
        <v/>
      </c>
      <c r="AH2181" s="92" t="str">
        <f t="shared" si="371"/>
        <v/>
      </c>
      <c r="AJ2181" s="26" t="str">
        <f t="shared" si="372"/>
        <v/>
      </c>
      <c r="AK2181" s="26" t="str">
        <f t="shared" si="373"/>
        <v/>
      </c>
    </row>
    <row r="2182" spans="1:37" x14ac:dyDescent="0.25">
      <c r="A2182" s="97"/>
      <c r="B2182" s="26" t="str">
        <f t="shared" si="363"/>
        <v/>
      </c>
      <c r="C2182" s="97"/>
      <c r="D2182" s="123"/>
      <c r="E2182" s="124"/>
      <c r="F2182" s="125"/>
      <c r="G2182" s="97"/>
      <c r="H2182" s="24" t="str">
        <f>IF($E2182="", "", IFERROR(ROUND($E2182*INDEX('Intro &amp; Setup'!$BY$8:$BY$9, MATCH($E$8, 'Intro &amp; Setup'!$BX$8:$BX$9, 0)), 2), ""))</f>
        <v/>
      </c>
      <c r="I2182" s="18" t="str">
        <f>IF(OR($E2182="", $F2182=""), "", IF($E$8='Intro &amp; Setup'!$BX$9, $F2182/$E2182, IF($H$8='Intro &amp; Setup'!$BX$9, $F2182/$H2182, "")))</f>
        <v/>
      </c>
      <c r="J2182" s="21" t="str">
        <f>IF(OR($E2182="", $F2182=""), "", IF($E$8='Intro &amp; Setup'!$BX$8, $F2182/$E2182, IF($H$8='Intro &amp; Setup'!$BX$8, $F2182/$H2182, "")))</f>
        <v/>
      </c>
      <c r="K2182" s="97"/>
      <c r="L2182" s="42" t="str">
        <f t="array" ref="L2182">IF($W2182="", "", IFERROR(INDEX('Standard Runs'!$D$11:$D$65, MATCH(1, ('Standard Runs'!$F$11:$F$65&lt;=E2182)*('Standard Runs'!$G$11:$G$65&gt;=E2182), 0)), ""))</f>
        <v/>
      </c>
      <c r="M2182" s="45" t="str">
        <f t="shared" si="364"/>
        <v/>
      </c>
      <c r="N2182" s="97"/>
      <c r="O2182" s="52" t="str">
        <f t="shared" si="365"/>
        <v/>
      </c>
      <c r="P2182" s="53" t="str">
        <f>IF(OR($L2182="", $M2182=""), "", COUNTIFS($L$11:$L$2510, $L2182, $M$11:$M$2510, "&lt;"&amp;$M2182)+1+COUNTIFS($L$11:$L2182, $L2182, $M$11:$M2182, $M2182)-1)</f>
        <v/>
      </c>
      <c r="Q2182" s="97"/>
      <c r="R2182" s="57" t="str">
        <f t="array" ref="R2182">IF(OR($L2182="", $M2182=""), "", MIN(IF($L$11:$L$2510=$L2182, $M$11:$M$2510)))</f>
        <v/>
      </c>
      <c r="S2182" s="18" t="str">
        <f t="array" ref="S2182">IF(OR($L2182="", $M2182=""), "", AVERAGEIF($L$11:$L$2510, $L2182, $M$11:$M$2510))</f>
        <v/>
      </c>
      <c r="T2182" s="21" t="str">
        <f t="array" ref="T2182">IF(OR($L2182="", $M2182=""), "", MAX(IF($L$11:$L$2510=$L2182, $M$11:$M$2510)))</f>
        <v/>
      </c>
      <c r="U2182" s="97"/>
      <c r="W2182" s="26" t="str">
        <f t="shared" si="366"/>
        <v/>
      </c>
      <c r="X2182" s="26" t="str">
        <f t="shared" si="367"/>
        <v/>
      </c>
      <c r="Z2182" s="48" t="str">
        <f>IFERROR(INDEX('Standard Runs'!$E$11:$E$65, MATCH($L2182, 'Standard Runs'!$D$11:$D$65, 0)), "")</f>
        <v/>
      </c>
      <c r="AB2182" s="26" t="str">
        <f t="shared" si="368"/>
        <v/>
      </c>
      <c r="AC2182" s="26" t="str">
        <f t="shared" si="369"/>
        <v/>
      </c>
      <c r="AE2182" s="26" t="str">
        <f t="shared" si="370"/>
        <v/>
      </c>
      <c r="AG2182" s="26" t="str">
        <f>IF($D2182="", "", COUNTIF($D$11:$D$2510, "&gt;"&amp;$D2182)+1+COUNTIF($D$11:$D2182, $D2182)-1)</f>
        <v/>
      </c>
      <c r="AH2182" s="92" t="str">
        <f t="shared" si="371"/>
        <v/>
      </c>
      <c r="AJ2182" s="26" t="str">
        <f t="shared" si="372"/>
        <v/>
      </c>
      <c r="AK2182" s="26" t="str">
        <f t="shared" si="373"/>
        <v/>
      </c>
    </row>
    <row r="2183" spans="1:37" x14ac:dyDescent="0.25">
      <c r="A2183" s="97"/>
      <c r="B2183" s="26" t="str">
        <f t="shared" si="363"/>
        <v/>
      </c>
      <c r="C2183" s="97"/>
      <c r="D2183" s="123"/>
      <c r="E2183" s="124"/>
      <c r="F2183" s="125"/>
      <c r="G2183" s="97"/>
      <c r="H2183" s="24" t="str">
        <f>IF($E2183="", "", IFERROR(ROUND($E2183*INDEX('Intro &amp; Setup'!$BY$8:$BY$9, MATCH($E$8, 'Intro &amp; Setup'!$BX$8:$BX$9, 0)), 2), ""))</f>
        <v/>
      </c>
      <c r="I2183" s="18" t="str">
        <f>IF(OR($E2183="", $F2183=""), "", IF($E$8='Intro &amp; Setup'!$BX$9, $F2183/$E2183, IF($H$8='Intro &amp; Setup'!$BX$9, $F2183/$H2183, "")))</f>
        <v/>
      </c>
      <c r="J2183" s="21" t="str">
        <f>IF(OR($E2183="", $F2183=""), "", IF($E$8='Intro &amp; Setup'!$BX$8, $F2183/$E2183, IF($H$8='Intro &amp; Setup'!$BX$8, $F2183/$H2183, "")))</f>
        <v/>
      </c>
      <c r="K2183" s="97"/>
      <c r="L2183" s="42" t="str">
        <f t="array" ref="L2183">IF($W2183="", "", IFERROR(INDEX('Standard Runs'!$D$11:$D$65, MATCH(1, ('Standard Runs'!$F$11:$F$65&lt;=E2183)*('Standard Runs'!$G$11:$G$65&gt;=E2183), 0)), ""))</f>
        <v/>
      </c>
      <c r="M2183" s="45" t="str">
        <f t="shared" si="364"/>
        <v/>
      </c>
      <c r="N2183" s="97"/>
      <c r="O2183" s="52" t="str">
        <f t="shared" si="365"/>
        <v/>
      </c>
      <c r="P2183" s="53" t="str">
        <f>IF(OR($L2183="", $M2183=""), "", COUNTIFS($L$11:$L$2510, $L2183, $M$11:$M$2510, "&lt;"&amp;$M2183)+1+COUNTIFS($L$11:$L2183, $L2183, $M$11:$M2183, $M2183)-1)</f>
        <v/>
      </c>
      <c r="Q2183" s="97"/>
      <c r="R2183" s="57" t="str">
        <f t="array" ref="R2183">IF(OR($L2183="", $M2183=""), "", MIN(IF($L$11:$L$2510=$L2183, $M$11:$M$2510)))</f>
        <v/>
      </c>
      <c r="S2183" s="18" t="str">
        <f t="array" ref="S2183">IF(OR($L2183="", $M2183=""), "", AVERAGEIF($L$11:$L$2510, $L2183, $M$11:$M$2510))</f>
        <v/>
      </c>
      <c r="T2183" s="21" t="str">
        <f t="array" ref="T2183">IF(OR($L2183="", $M2183=""), "", MAX(IF($L$11:$L$2510=$L2183, $M$11:$M$2510)))</f>
        <v/>
      </c>
      <c r="U2183" s="97"/>
      <c r="W2183" s="26" t="str">
        <f t="shared" si="366"/>
        <v/>
      </c>
      <c r="X2183" s="26" t="str">
        <f t="shared" si="367"/>
        <v/>
      </c>
      <c r="Z2183" s="48" t="str">
        <f>IFERROR(INDEX('Standard Runs'!$E$11:$E$65, MATCH($L2183, 'Standard Runs'!$D$11:$D$65, 0)), "")</f>
        <v/>
      </c>
      <c r="AB2183" s="26" t="str">
        <f t="shared" si="368"/>
        <v/>
      </c>
      <c r="AC2183" s="26" t="str">
        <f t="shared" si="369"/>
        <v/>
      </c>
      <c r="AE2183" s="26" t="str">
        <f t="shared" si="370"/>
        <v/>
      </c>
      <c r="AG2183" s="26" t="str">
        <f>IF($D2183="", "", COUNTIF($D$11:$D$2510, "&gt;"&amp;$D2183)+1+COUNTIF($D$11:$D2183, $D2183)-1)</f>
        <v/>
      </c>
      <c r="AH2183" s="92" t="str">
        <f t="shared" si="371"/>
        <v/>
      </c>
      <c r="AJ2183" s="26" t="str">
        <f t="shared" si="372"/>
        <v/>
      </c>
      <c r="AK2183" s="26" t="str">
        <f t="shared" si="373"/>
        <v/>
      </c>
    </row>
    <row r="2184" spans="1:37" x14ac:dyDescent="0.25">
      <c r="A2184" s="97"/>
      <c r="B2184" s="26" t="str">
        <f t="shared" si="363"/>
        <v/>
      </c>
      <c r="C2184" s="97"/>
      <c r="D2184" s="123"/>
      <c r="E2184" s="124"/>
      <c r="F2184" s="125"/>
      <c r="G2184" s="97"/>
      <c r="H2184" s="24" t="str">
        <f>IF($E2184="", "", IFERROR(ROUND($E2184*INDEX('Intro &amp; Setup'!$BY$8:$BY$9, MATCH($E$8, 'Intro &amp; Setup'!$BX$8:$BX$9, 0)), 2), ""))</f>
        <v/>
      </c>
      <c r="I2184" s="18" t="str">
        <f>IF(OR($E2184="", $F2184=""), "", IF($E$8='Intro &amp; Setup'!$BX$9, $F2184/$E2184, IF($H$8='Intro &amp; Setup'!$BX$9, $F2184/$H2184, "")))</f>
        <v/>
      </c>
      <c r="J2184" s="21" t="str">
        <f>IF(OR($E2184="", $F2184=""), "", IF($E$8='Intro &amp; Setup'!$BX$8, $F2184/$E2184, IF($H$8='Intro &amp; Setup'!$BX$8, $F2184/$H2184, "")))</f>
        <v/>
      </c>
      <c r="K2184" s="97"/>
      <c r="L2184" s="42" t="str">
        <f t="array" ref="L2184">IF($W2184="", "", IFERROR(INDEX('Standard Runs'!$D$11:$D$65, MATCH(1, ('Standard Runs'!$F$11:$F$65&lt;=E2184)*('Standard Runs'!$G$11:$G$65&gt;=E2184), 0)), ""))</f>
        <v/>
      </c>
      <c r="M2184" s="45" t="str">
        <f t="shared" si="364"/>
        <v/>
      </c>
      <c r="N2184" s="97"/>
      <c r="O2184" s="52" t="str">
        <f t="shared" si="365"/>
        <v/>
      </c>
      <c r="P2184" s="53" t="str">
        <f>IF(OR($L2184="", $M2184=""), "", COUNTIFS($L$11:$L$2510, $L2184, $M$11:$M$2510, "&lt;"&amp;$M2184)+1+COUNTIFS($L$11:$L2184, $L2184, $M$11:$M2184, $M2184)-1)</f>
        <v/>
      </c>
      <c r="Q2184" s="97"/>
      <c r="R2184" s="57" t="str">
        <f t="array" ref="R2184">IF(OR($L2184="", $M2184=""), "", MIN(IF($L$11:$L$2510=$L2184, $M$11:$M$2510)))</f>
        <v/>
      </c>
      <c r="S2184" s="18" t="str">
        <f t="array" ref="S2184">IF(OR($L2184="", $M2184=""), "", AVERAGEIF($L$11:$L$2510, $L2184, $M$11:$M$2510))</f>
        <v/>
      </c>
      <c r="T2184" s="21" t="str">
        <f t="array" ref="T2184">IF(OR($L2184="", $M2184=""), "", MAX(IF($L$11:$L$2510=$L2184, $M$11:$M$2510)))</f>
        <v/>
      </c>
      <c r="U2184" s="97"/>
      <c r="W2184" s="26" t="str">
        <f t="shared" si="366"/>
        <v/>
      </c>
      <c r="X2184" s="26" t="str">
        <f t="shared" si="367"/>
        <v/>
      </c>
      <c r="Z2184" s="48" t="str">
        <f>IFERROR(INDEX('Standard Runs'!$E$11:$E$65, MATCH($L2184, 'Standard Runs'!$D$11:$D$65, 0)), "")</f>
        <v/>
      </c>
      <c r="AB2184" s="26" t="str">
        <f t="shared" si="368"/>
        <v/>
      </c>
      <c r="AC2184" s="26" t="str">
        <f t="shared" si="369"/>
        <v/>
      </c>
      <c r="AE2184" s="26" t="str">
        <f t="shared" si="370"/>
        <v/>
      </c>
      <c r="AG2184" s="26" t="str">
        <f>IF($D2184="", "", COUNTIF($D$11:$D$2510, "&gt;"&amp;$D2184)+1+COUNTIF($D$11:$D2184, $D2184)-1)</f>
        <v/>
      </c>
      <c r="AH2184" s="92" t="str">
        <f t="shared" si="371"/>
        <v/>
      </c>
      <c r="AJ2184" s="26" t="str">
        <f t="shared" si="372"/>
        <v/>
      </c>
      <c r="AK2184" s="26" t="str">
        <f t="shared" si="373"/>
        <v/>
      </c>
    </row>
    <row r="2185" spans="1:37" x14ac:dyDescent="0.25">
      <c r="A2185" s="97"/>
      <c r="B2185" s="26" t="str">
        <f t="shared" si="363"/>
        <v/>
      </c>
      <c r="C2185" s="97"/>
      <c r="D2185" s="123"/>
      <c r="E2185" s="124"/>
      <c r="F2185" s="125"/>
      <c r="G2185" s="97"/>
      <c r="H2185" s="24" t="str">
        <f>IF($E2185="", "", IFERROR(ROUND($E2185*INDEX('Intro &amp; Setup'!$BY$8:$BY$9, MATCH($E$8, 'Intro &amp; Setup'!$BX$8:$BX$9, 0)), 2), ""))</f>
        <v/>
      </c>
      <c r="I2185" s="18" t="str">
        <f>IF(OR($E2185="", $F2185=""), "", IF($E$8='Intro &amp; Setup'!$BX$9, $F2185/$E2185, IF($H$8='Intro &amp; Setup'!$BX$9, $F2185/$H2185, "")))</f>
        <v/>
      </c>
      <c r="J2185" s="21" t="str">
        <f>IF(OR($E2185="", $F2185=""), "", IF($E$8='Intro &amp; Setup'!$BX$8, $F2185/$E2185, IF($H$8='Intro &amp; Setup'!$BX$8, $F2185/$H2185, "")))</f>
        <v/>
      </c>
      <c r="K2185" s="97"/>
      <c r="L2185" s="42" t="str">
        <f t="array" ref="L2185">IF($W2185="", "", IFERROR(INDEX('Standard Runs'!$D$11:$D$65, MATCH(1, ('Standard Runs'!$F$11:$F$65&lt;=E2185)*('Standard Runs'!$G$11:$G$65&gt;=E2185), 0)), ""))</f>
        <v/>
      </c>
      <c r="M2185" s="45" t="str">
        <f t="shared" si="364"/>
        <v/>
      </c>
      <c r="N2185" s="97"/>
      <c r="O2185" s="52" t="str">
        <f t="shared" si="365"/>
        <v/>
      </c>
      <c r="P2185" s="53" t="str">
        <f>IF(OR($L2185="", $M2185=""), "", COUNTIFS($L$11:$L$2510, $L2185, $M$11:$M$2510, "&lt;"&amp;$M2185)+1+COUNTIFS($L$11:$L2185, $L2185, $M$11:$M2185, $M2185)-1)</f>
        <v/>
      </c>
      <c r="Q2185" s="97"/>
      <c r="R2185" s="57" t="str">
        <f t="array" ref="R2185">IF(OR($L2185="", $M2185=""), "", MIN(IF($L$11:$L$2510=$L2185, $M$11:$M$2510)))</f>
        <v/>
      </c>
      <c r="S2185" s="18" t="str">
        <f t="array" ref="S2185">IF(OR($L2185="", $M2185=""), "", AVERAGEIF($L$11:$L$2510, $L2185, $M$11:$M$2510))</f>
        <v/>
      </c>
      <c r="T2185" s="21" t="str">
        <f t="array" ref="T2185">IF(OR($L2185="", $M2185=""), "", MAX(IF($L$11:$L$2510=$L2185, $M$11:$M$2510)))</f>
        <v/>
      </c>
      <c r="U2185" s="97"/>
      <c r="W2185" s="26" t="str">
        <f t="shared" si="366"/>
        <v/>
      </c>
      <c r="X2185" s="26" t="str">
        <f t="shared" si="367"/>
        <v/>
      </c>
      <c r="Z2185" s="48" t="str">
        <f>IFERROR(INDEX('Standard Runs'!$E$11:$E$65, MATCH($L2185, 'Standard Runs'!$D$11:$D$65, 0)), "")</f>
        <v/>
      </c>
      <c r="AB2185" s="26" t="str">
        <f t="shared" si="368"/>
        <v/>
      </c>
      <c r="AC2185" s="26" t="str">
        <f t="shared" si="369"/>
        <v/>
      </c>
      <c r="AE2185" s="26" t="str">
        <f t="shared" si="370"/>
        <v/>
      </c>
      <c r="AG2185" s="26" t="str">
        <f>IF($D2185="", "", COUNTIF($D$11:$D$2510, "&gt;"&amp;$D2185)+1+COUNTIF($D$11:$D2185, $D2185)-1)</f>
        <v/>
      </c>
      <c r="AH2185" s="92" t="str">
        <f t="shared" si="371"/>
        <v/>
      </c>
      <c r="AJ2185" s="26" t="str">
        <f t="shared" si="372"/>
        <v/>
      </c>
      <c r="AK2185" s="26" t="str">
        <f t="shared" si="373"/>
        <v/>
      </c>
    </row>
    <row r="2186" spans="1:37" x14ac:dyDescent="0.25">
      <c r="A2186" s="97"/>
      <c r="B2186" s="26" t="str">
        <f t="shared" si="363"/>
        <v/>
      </c>
      <c r="C2186" s="97"/>
      <c r="D2186" s="123"/>
      <c r="E2186" s="124"/>
      <c r="F2186" s="125"/>
      <c r="G2186" s="97"/>
      <c r="H2186" s="24" t="str">
        <f>IF($E2186="", "", IFERROR(ROUND($E2186*INDEX('Intro &amp; Setup'!$BY$8:$BY$9, MATCH($E$8, 'Intro &amp; Setup'!$BX$8:$BX$9, 0)), 2), ""))</f>
        <v/>
      </c>
      <c r="I2186" s="18" t="str">
        <f>IF(OR($E2186="", $F2186=""), "", IF($E$8='Intro &amp; Setup'!$BX$9, $F2186/$E2186, IF($H$8='Intro &amp; Setup'!$BX$9, $F2186/$H2186, "")))</f>
        <v/>
      </c>
      <c r="J2186" s="21" t="str">
        <f>IF(OR($E2186="", $F2186=""), "", IF($E$8='Intro &amp; Setup'!$BX$8, $F2186/$E2186, IF($H$8='Intro &amp; Setup'!$BX$8, $F2186/$H2186, "")))</f>
        <v/>
      </c>
      <c r="K2186" s="97"/>
      <c r="L2186" s="42" t="str">
        <f t="array" ref="L2186">IF($W2186="", "", IFERROR(INDEX('Standard Runs'!$D$11:$D$65, MATCH(1, ('Standard Runs'!$F$11:$F$65&lt;=E2186)*('Standard Runs'!$G$11:$G$65&gt;=E2186), 0)), ""))</f>
        <v/>
      </c>
      <c r="M2186" s="45" t="str">
        <f t="shared" si="364"/>
        <v/>
      </c>
      <c r="N2186" s="97"/>
      <c r="O2186" s="52" t="str">
        <f t="shared" si="365"/>
        <v/>
      </c>
      <c r="P2186" s="53" t="str">
        <f>IF(OR($L2186="", $M2186=""), "", COUNTIFS($L$11:$L$2510, $L2186, $M$11:$M$2510, "&lt;"&amp;$M2186)+1+COUNTIFS($L$11:$L2186, $L2186, $M$11:$M2186, $M2186)-1)</f>
        <v/>
      </c>
      <c r="Q2186" s="97"/>
      <c r="R2186" s="57" t="str">
        <f t="array" ref="R2186">IF(OR($L2186="", $M2186=""), "", MIN(IF($L$11:$L$2510=$L2186, $M$11:$M$2510)))</f>
        <v/>
      </c>
      <c r="S2186" s="18" t="str">
        <f t="array" ref="S2186">IF(OR($L2186="", $M2186=""), "", AVERAGEIF($L$11:$L$2510, $L2186, $M$11:$M$2510))</f>
        <v/>
      </c>
      <c r="T2186" s="21" t="str">
        <f t="array" ref="T2186">IF(OR($L2186="", $M2186=""), "", MAX(IF($L$11:$L$2510=$L2186, $M$11:$M$2510)))</f>
        <v/>
      </c>
      <c r="U2186" s="97"/>
      <c r="W2186" s="26" t="str">
        <f t="shared" si="366"/>
        <v/>
      </c>
      <c r="X2186" s="26" t="str">
        <f t="shared" si="367"/>
        <v/>
      </c>
      <c r="Z2186" s="48" t="str">
        <f>IFERROR(INDEX('Standard Runs'!$E$11:$E$65, MATCH($L2186, 'Standard Runs'!$D$11:$D$65, 0)), "")</f>
        <v/>
      </c>
      <c r="AB2186" s="26" t="str">
        <f t="shared" si="368"/>
        <v/>
      </c>
      <c r="AC2186" s="26" t="str">
        <f t="shared" si="369"/>
        <v/>
      </c>
      <c r="AE2186" s="26" t="str">
        <f t="shared" si="370"/>
        <v/>
      </c>
      <c r="AG2186" s="26" t="str">
        <f>IF($D2186="", "", COUNTIF($D$11:$D$2510, "&gt;"&amp;$D2186)+1+COUNTIF($D$11:$D2186, $D2186)-1)</f>
        <v/>
      </c>
      <c r="AH2186" s="92" t="str">
        <f t="shared" si="371"/>
        <v/>
      </c>
      <c r="AJ2186" s="26" t="str">
        <f t="shared" si="372"/>
        <v/>
      </c>
      <c r="AK2186" s="26" t="str">
        <f t="shared" si="373"/>
        <v/>
      </c>
    </row>
    <row r="2187" spans="1:37" x14ac:dyDescent="0.25">
      <c r="A2187" s="97"/>
      <c r="B2187" s="26" t="str">
        <f t="shared" si="363"/>
        <v/>
      </c>
      <c r="C2187" s="97"/>
      <c r="D2187" s="123"/>
      <c r="E2187" s="124"/>
      <c r="F2187" s="125"/>
      <c r="G2187" s="97"/>
      <c r="H2187" s="24" t="str">
        <f>IF($E2187="", "", IFERROR(ROUND($E2187*INDEX('Intro &amp; Setup'!$BY$8:$BY$9, MATCH($E$8, 'Intro &amp; Setup'!$BX$8:$BX$9, 0)), 2), ""))</f>
        <v/>
      </c>
      <c r="I2187" s="18" t="str">
        <f>IF(OR($E2187="", $F2187=""), "", IF($E$8='Intro &amp; Setup'!$BX$9, $F2187/$E2187, IF($H$8='Intro &amp; Setup'!$BX$9, $F2187/$H2187, "")))</f>
        <v/>
      </c>
      <c r="J2187" s="21" t="str">
        <f>IF(OR($E2187="", $F2187=""), "", IF($E$8='Intro &amp; Setup'!$BX$8, $F2187/$E2187, IF($H$8='Intro &amp; Setup'!$BX$8, $F2187/$H2187, "")))</f>
        <v/>
      </c>
      <c r="K2187" s="97"/>
      <c r="L2187" s="42" t="str">
        <f t="array" ref="L2187">IF($W2187="", "", IFERROR(INDEX('Standard Runs'!$D$11:$D$65, MATCH(1, ('Standard Runs'!$F$11:$F$65&lt;=E2187)*('Standard Runs'!$G$11:$G$65&gt;=E2187), 0)), ""))</f>
        <v/>
      </c>
      <c r="M2187" s="45" t="str">
        <f t="shared" si="364"/>
        <v/>
      </c>
      <c r="N2187" s="97"/>
      <c r="O2187" s="52" t="str">
        <f t="shared" si="365"/>
        <v/>
      </c>
      <c r="P2187" s="53" t="str">
        <f>IF(OR($L2187="", $M2187=""), "", COUNTIFS($L$11:$L$2510, $L2187, $M$11:$M$2510, "&lt;"&amp;$M2187)+1+COUNTIFS($L$11:$L2187, $L2187, $M$11:$M2187, $M2187)-1)</f>
        <v/>
      </c>
      <c r="Q2187" s="97"/>
      <c r="R2187" s="57" t="str">
        <f t="array" ref="R2187">IF(OR($L2187="", $M2187=""), "", MIN(IF($L$11:$L$2510=$L2187, $M$11:$M$2510)))</f>
        <v/>
      </c>
      <c r="S2187" s="18" t="str">
        <f t="array" ref="S2187">IF(OR($L2187="", $M2187=""), "", AVERAGEIF($L$11:$L$2510, $L2187, $M$11:$M$2510))</f>
        <v/>
      </c>
      <c r="T2187" s="21" t="str">
        <f t="array" ref="T2187">IF(OR($L2187="", $M2187=""), "", MAX(IF($L$11:$L$2510=$L2187, $M$11:$M$2510)))</f>
        <v/>
      </c>
      <c r="U2187" s="97"/>
      <c r="W2187" s="26" t="str">
        <f t="shared" si="366"/>
        <v/>
      </c>
      <c r="X2187" s="26" t="str">
        <f t="shared" si="367"/>
        <v/>
      </c>
      <c r="Z2187" s="48" t="str">
        <f>IFERROR(INDEX('Standard Runs'!$E$11:$E$65, MATCH($L2187, 'Standard Runs'!$D$11:$D$65, 0)), "")</f>
        <v/>
      </c>
      <c r="AB2187" s="26" t="str">
        <f t="shared" si="368"/>
        <v/>
      </c>
      <c r="AC2187" s="26" t="str">
        <f t="shared" si="369"/>
        <v/>
      </c>
      <c r="AE2187" s="26" t="str">
        <f t="shared" si="370"/>
        <v/>
      </c>
      <c r="AG2187" s="26" t="str">
        <f>IF($D2187="", "", COUNTIF($D$11:$D$2510, "&gt;"&amp;$D2187)+1+COUNTIF($D$11:$D2187, $D2187)-1)</f>
        <v/>
      </c>
      <c r="AH2187" s="92" t="str">
        <f t="shared" si="371"/>
        <v/>
      </c>
      <c r="AJ2187" s="26" t="str">
        <f t="shared" si="372"/>
        <v/>
      </c>
      <c r="AK2187" s="26" t="str">
        <f t="shared" si="373"/>
        <v/>
      </c>
    </row>
    <row r="2188" spans="1:37" x14ac:dyDescent="0.25">
      <c r="A2188" s="97"/>
      <c r="B2188" s="26" t="str">
        <f t="shared" ref="B2188:B2251" si="374">IF($P2188="", "", IFERROR(INDEX($X$3:$X$5, MATCH($P2188, $Y$3:$Y$5, 0)), ""))</f>
        <v/>
      </c>
      <c r="C2188" s="97"/>
      <c r="D2188" s="123"/>
      <c r="E2188" s="124"/>
      <c r="F2188" s="125"/>
      <c r="G2188" s="97"/>
      <c r="H2188" s="24" t="str">
        <f>IF($E2188="", "", IFERROR(ROUND($E2188*INDEX('Intro &amp; Setup'!$BY$8:$BY$9, MATCH($E$8, 'Intro &amp; Setup'!$BX$8:$BX$9, 0)), 2), ""))</f>
        <v/>
      </c>
      <c r="I2188" s="18" t="str">
        <f>IF(OR($E2188="", $F2188=""), "", IF($E$8='Intro &amp; Setup'!$BX$9, $F2188/$E2188, IF($H$8='Intro &amp; Setup'!$BX$9, $F2188/$H2188, "")))</f>
        <v/>
      </c>
      <c r="J2188" s="21" t="str">
        <f>IF(OR($E2188="", $F2188=""), "", IF($E$8='Intro &amp; Setup'!$BX$8, $F2188/$E2188, IF($H$8='Intro &amp; Setup'!$BX$8, $F2188/$H2188, "")))</f>
        <v/>
      </c>
      <c r="K2188" s="97"/>
      <c r="L2188" s="42" t="str">
        <f t="array" ref="L2188">IF($W2188="", "", IFERROR(INDEX('Standard Runs'!$D$11:$D$65, MATCH(1, ('Standard Runs'!$F$11:$F$65&lt;=E2188)*('Standard Runs'!$G$11:$G$65&gt;=E2188), 0)), ""))</f>
        <v/>
      </c>
      <c r="M2188" s="45" t="str">
        <f t="shared" ref="M2188:M2251" si="375">IFERROR($F2188/$E2188*$Z2188, "")</f>
        <v/>
      </c>
      <c r="N2188" s="97"/>
      <c r="O2188" s="52" t="str">
        <f t="shared" ref="O2188:O2251" si="376">IF($L2188="", "", COUNTIF($L$11:$L$2510, $L2188))</f>
        <v/>
      </c>
      <c r="P2188" s="53" t="str">
        <f>IF(OR($L2188="", $M2188=""), "", COUNTIFS($L$11:$L$2510, $L2188, $M$11:$M$2510, "&lt;"&amp;$M2188)+1+COUNTIFS($L$11:$L2188, $L2188, $M$11:$M2188, $M2188)-1)</f>
        <v/>
      </c>
      <c r="Q2188" s="97"/>
      <c r="R2188" s="57" t="str">
        <f t="array" ref="R2188">IF(OR($L2188="", $M2188=""), "", MIN(IF($L$11:$L$2510=$L2188, $M$11:$M$2510)))</f>
        <v/>
      </c>
      <c r="S2188" s="18" t="str">
        <f t="array" ref="S2188">IF(OR($L2188="", $M2188=""), "", AVERAGEIF($L$11:$L$2510, $L2188, $M$11:$M$2510))</f>
        <v/>
      </c>
      <c r="T2188" s="21" t="str">
        <f t="array" ref="T2188">IF(OR($L2188="", $M2188=""), "", MAX(IF($L$11:$L$2510=$L2188, $M$11:$M$2510)))</f>
        <v/>
      </c>
      <c r="U2188" s="97"/>
      <c r="W2188" s="26" t="str">
        <f t="shared" ref="W2188:W2251" si="377">IF(AND($D2188="", $E2188="", $F2188=""), "", "X")</f>
        <v/>
      </c>
      <c r="X2188" s="26" t="str">
        <f t="shared" ref="X2188:X2251" si="378">IF($W2188="", "", IF($L2188="", "X", ""))</f>
        <v/>
      </c>
      <c r="Z2188" s="48" t="str">
        <f>IFERROR(INDEX('Standard Runs'!$E$11:$E$65, MATCH($L2188, 'Standard Runs'!$D$11:$D$65, 0)), "")</f>
        <v/>
      </c>
      <c r="AB2188" s="26" t="str">
        <f t="shared" ref="AB2188:AB2251" si="379">IF($B2188="", "", _xlfn.CONCAT($L2188, " - ", $P2188))</f>
        <v/>
      </c>
      <c r="AC2188" s="26" t="str">
        <f t="shared" ref="AC2188:AC2251" si="380">IF(COUNTIF($D2188:$F2188, "")=0, "X", "")</f>
        <v/>
      </c>
      <c r="AE2188" s="26" t="str">
        <f t="shared" ref="AE2188:AE2251" si="381">IF($P2188="", "", IF($P2188=1, _xlfn.CONCAT($L2188, " - ", $AE$7), IF($P2188=$O2188, _xlfn.CONCAT($L2188, " - ", $AE$8), "")))</f>
        <v/>
      </c>
      <c r="AG2188" s="26" t="str">
        <f>IF($D2188="", "", COUNTIF($D$11:$D$2510, "&gt;"&amp;$D2188)+1+COUNTIF($D$11:$D2188, $D2188)-1)</f>
        <v/>
      </c>
      <c r="AH2188" s="92" t="str">
        <f t="shared" ref="AH2188:AH2251" si="382">IF(OR($M2188="", $Z2188=""), "", $M2188/$Z2188)</f>
        <v/>
      </c>
      <c r="AJ2188" s="26" t="str">
        <f t="shared" ref="AJ2188:AJ2251" si="383">IF(OR($AJ$8="", $AG2188=""), "", IF($AJ$8=$L2188, $AG2188, ""))</f>
        <v/>
      </c>
      <c r="AK2188" s="26" t="str">
        <f t="shared" ref="AK2188:AK2251" si="384">IF($AJ2188="", "", COUNTIF($AJ$11:$AJ$2510, "&lt;"&amp;$AJ2188)+1)</f>
        <v/>
      </c>
    </row>
    <row r="2189" spans="1:37" x14ac:dyDescent="0.25">
      <c r="A2189" s="97"/>
      <c r="B2189" s="26" t="str">
        <f t="shared" si="374"/>
        <v/>
      </c>
      <c r="C2189" s="97"/>
      <c r="D2189" s="123"/>
      <c r="E2189" s="124"/>
      <c r="F2189" s="125"/>
      <c r="G2189" s="97"/>
      <c r="H2189" s="24" t="str">
        <f>IF($E2189="", "", IFERROR(ROUND($E2189*INDEX('Intro &amp; Setup'!$BY$8:$BY$9, MATCH($E$8, 'Intro &amp; Setup'!$BX$8:$BX$9, 0)), 2), ""))</f>
        <v/>
      </c>
      <c r="I2189" s="18" t="str">
        <f>IF(OR($E2189="", $F2189=""), "", IF($E$8='Intro &amp; Setup'!$BX$9, $F2189/$E2189, IF($H$8='Intro &amp; Setup'!$BX$9, $F2189/$H2189, "")))</f>
        <v/>
      </c>
      <c r="J2189" s="21" t="str">
        <f>IF(OR($E2189="", $F2189=""), "", IF($E$8='Intro &amp; Setup'!$BX$8, $F2189/$E2189, IF($H$8='Intro &amp; Setup'!$BX$8, $F2189/$H2189, "")))</f>
        <v/>
      </c>
      <c r="K2189" s="97"/>
      <c r="L2189" s="42" t="str">
        <f t="array" ref="L2189">IF($W2189="", "", IFERROR(INDEX('Standard Runs'!$D$11:$D$65, MATCH(1, ('Standard Runs'!$F$11:$F$65&lt;=E2189)*('Standard Runs'!$G$11:$G$65&gt;=E2189), 0)), ""))</f>
        <v/>
      </c>
      <c r="M2189" s="45" t="str">
        <f t="shared" si="375"/>
        <v/>
      </c>
      <c r="N2189" s="97"/>
      <c r="O2189" s="52" t="str">
        <f t="shared" si="376"/>
        <v/>
      </c>
      <c r="P2189" s="53" t="str">
        <f>IF(OR($L2189="", $M2189=""), "", COUNTIFS($L$11:$L$2510, $L2189, $M$11:$M$2510, "&lt;"&amp;$M2189)+1+COUNTIFS($L$11:$L2189, $L2189, $M$11:$M2189, $M2189)-1)</f>
        <v/>
      </c>
      <c r="Q2189" s="97"/>
      <c r="R2189" s="57" t="str">
        <f t="array" ref="R2189">IF(OR($L2189="", $M2189=""), "", MIN(IF($L$11:$L$2510=$L2189, $M$11:$M$2510)))</f>
        <v/>
      </c>
      <c r="S2189" s="18" t="str">
        <f t="array" ref="S2189">IF(OR($L2189="", $M2189=""), "", AVERAGEIF($L$11:$L$2510, $L2189, $M$11:$M$2510))</f>
        <v/>
      </c>
      <c r="T2189" s="21" t="str">
        <f t="array" ref="T2189">IF(OR($L2189="", $M2189=""), "", MAX(IF($L$11:$L$2510=$L2189, $M$11:$M$2510)))</f>
        <v/>
      </c>
      <c r="U2189" s="97"/>
      <c r="W2189" s="26" t="str">
        <f t="shared" si="377"/>
        <v/>
      </c>
      <c r="X2189" s="26" t="str">
        <f t="shared" si="378"/>
        <v/>
      </c>
      <c r="Z2189" s="48" t="str">
        <f>IFERROR(INDEX('Standard Runs'!$E$11:$E$65, MATCH($L2189, 'Standard Runs'!$D$11:$D$65, 0)), "")</f>
        <v/>
      </c>
      <c r="AB2189" s="26" t="str">
        <f t="shared" si="379"/>
        <v/>
      </c>
      <c r="AC2189" s="26" t="str">
        <f t="shared" si="380"/>
        <v/>
      </c>
      <c r="AE2189" s="26" t="str">
        <f t="shared" si="381"/>
        <v/>
      </c>
      <c r="AG2189" s="26" t="str">
        <f>IF($D2189="", "", COUNTIF($D$11:$D$2510, "&gt;"&amp;$D2189)+1+COUNTIF($D$11:$D2189, $D2189)-1)</f>
        <v/>
      </c>
      <c r="AH2189" s="92" t="str">
        <f t="shared" si="382"/>
        <v/>
      </c>
      <c r="AJ2189" s="26" t="str">
        <f t="shared" si="383"/>
        <v/>
      </c>
      <c r="AK2189" s="26" t="str">
        <f t="shared" si="384"/>
        <v/>
      </c>
    </row>
    <row r="2190" spans="1:37" x14ac:dyDescent="0.25">
      <c r="A2190" s="97"/>
      <c r="B2190" s="26" t="str">
        <f t="shared" si="374"/>
        <v/>
      </c>
      <c r="C2190" s="97"/>
      <c r="D2190" s="123"/>
      <c r="E2190" s="124"/>
      <c r="F2190" s="125"/>
      <c r="G2190" s="97"/>
      <c r="H2190" s="24" t="str">
        <f>IF($E2190="", "", IFERROR(ROUND($E2190*INDEX('Intro &amp; Setup'!$BY$8:$BY$9, MATCH($E$8, 'Intro &amp; Setup'!$BX$8:$BX$9, 0)), 2), ""))</f>
        <v/>
      </c>
      <c r="I2190" s="18" t="str">
        <f>IF(OR($E2190="", $F2190=""), "", IF($E$8='Intro &amp; Setup'!$BX$9, $F2190/$E2190, IF($H$8='Intro &amp; Setup'!$BX$9, $F2190/$H2190, "")))</f>
        <v/>
      </c>
      <c r="J2190" s="21" t="str">
        <f>IF(OR($E2190="", $F2190=""), "", IF($E$8='Intro &amp; Setup'!$BX$8, $F2190/$E2190, IF($H$8='Intro &amp; Setup'!$BX$8, $F2190/$H2190, "")))</f>
        <v/>
      </c>
      <c r="K2190" s="97"/>
      <c r="L2190" s="42" t="str">
        <f t="array" ref="L2190">IF($W2190="", "", IFERROR(INDEX('Standard Runs'!$D$11:$D$65, MATCH(1, ('Standard Runs'!$F$11:$F$65&lt;=E2190)*('Standard Runs'!$G$11:$G$65&gt;=E2190), 0)), ""))</f>
        <v/>
      </c>
      <c r="M2190" s="45" t="str">
        <f t="shared" si="375"/>
        <v/>
      </c>
      <c r="N2190" s="97"/>
      <c r="O2190" s="52" t="str">
        <f t="shared" si="376"/>
        <v/>
      </c>
      <c r="P2190" s="53" t="str">
        <f>IF(OR($L2190="", $M2190=""), "", COUNTIFS($L$11:$L$2510, $L2190, $M$11:$M$2510, "&lt;"&amp;$M2190)+1+COUNTIFS($L$11:$L2190, $L2190, $M$11:$M2190, $M2190)-1)</f>
        <v/>
      </c>
      <c r="Q2190" s="97"/>
      <c r="R2190" s="57" t="str">
        <f t="array" ref="R2190">IF(OR($L2190="", $M2190=""), "", MIN(IF($L$11:$L$2510=$L2190, $M$11:$M$2510)))</f>
        <v/>
      </c>
      <c r="S2190" s="18" t="str">
        <f t="array" ref="S2190">IF(OR($L2190="", $M2190=""), "", AVERAGEIF($L$11:$L$2510, $L2190, $M$11:$M$2510))</f>
        <v/>
      </c>
      <c r="T2190" s="21" t="str">
        <f t="array" ref="T2190">IF(OR($L2190="", $M2190=""), "", MAX(IF($L$11:$L$2510=$L2190, $M$11:$M$2510)))</f>
        <v/>
      </c>
      <c r="U2190" s="97"/>
      <c r="W2190" s="26" t="str">
        <f t="shared" si="377"/>
        <v/>
      </c>
      <c r="X2190" s="26" t="str">
        <f t="shared" si="378"/>
        <v/>
      </c>
      <c r="Z2190" s="48" t="str">
        <f>IFERROR(INDEX('Standard Runs'!$E$11:$E$65, MATCH($L2190, 'Standard Runs'!$D$11:$D$65, 0)), "")</f>
        <v/>
      </c>
      <c r="AB2190" s="26" t="str">
        <f t="shared" si="379"/>
        <v/>
      </c>
      <c r="AC2190" s="26" t="str">
        <f t="shared" si="380"/>
        <v/>
      </c>
      <c r="AE2190" s="26" t="str">
        <f t="shared" si="381"/>
        <v/>
      </c>
      <c r="AG2190" s="26" t="str">
        <f>IF($D2190="", "", COUNTIF($D$11:$D$2510, "&gt;"&amp;$D2190)+1+COUNTIF($D$11:$D2190, $D2190)-1)</f>
        <v/>
      </c>
      <c r="AH2190" s="92" t="str">
        <f t="shared" si="382"/>
        <v/>
      </c>
      <c r="AJ2190" s="26" t="str">
        <f t="shared" si="383"/>
        <v/>
      </c>
      <c r="AK2190" s="26" t="str">
        <f t="shared" si="384"/>
        <v/>
      </c>
    </row>
    <row r="2191" spans="1:37" x14ac:dyDescent="0.25">
      <c r="A2191" s="97"/>
      <c r="B2191" s="26" t="str">
        <f t="shared" si="374"/>
        <v/>
      </c>
      <c r="C2191" s="97"/>
      <c r="D2191" s="123"/>
      <c r="E2191" s="124"/>
      <c r="F2191" s="125"/>
      <c r="G2191" s="97"/>
      <c r="H2191" s="24" t="str">
        <f>IF($E2191="", "", IFERROR(ROUND($E2191*INDEX('Intro &amp; Setup'!$BY$8:$BY$9, MATCH($E$8, 'Intro &amp; Setup'!$BX$8:$BX$9, 0)), 2), ""))</f>
        <v/>
      </c>
      <c r="I2191" s="18" t="str">
        <f>IF(OR($E2191="", $F2191=""), "", IF($E$8='Intro &amp; Setup'!$BX$9, $F2191/$E2191, IF($H$8='Intro &amp; Setup'!$BX$9, $F2191/$H2191, "")))</f>
        <v/>
      </c>
      <c r="J2191" s="21" t="str">
        <f>IF(OR($E2191="", $F2191=""), "", IF($E$8='Intro &amp; Setup'!$BX$8, $F2191/$E2191, IF($H$8='Intro &amp; Setup'!$BX$8, $F2191/$H2191, "")))</f>
        <v/>
      </c>
      <c r="K2191" s="97"/>
      <c r="L2191" s="42" t="str">
        <f t="array" ref="L2191">IF($W2191="", "", IFERROR(INDEX('Standard Runs'!$D$11:$D$65, MATCH(1, ('Standard Runs'!$F$11:$F$65&lt;=E2191)*('Standard Runs'!$G$11:$G$65&gt;=E2191), 0)), ""))</f>
        <v/>
      </c>
      <c r="M2191" s="45" t="str">
        <f t="shared" si="375"/>
        <v/>
      </c>
      <c r="N2191" s="97"/>
      <c r="O2191" s="52" t="str">
        <f t="shared" si="376"/>
        <v/>
      </c>
      <c r="P2191" s="53" t="str">
        <f>IF(OR($L2191="", $M2191=""), "", COUNTIFS($L$11:$L$2510, $L2191, $M$11:$M$2510, "&lt;"&amp;$M2191)+1+COUNTIFS($L$11:$L2191, $L2191, $M$11:$M2191, $M2191)-1)</f>
        <v/>
      </c>
      <c r="Q2191" s="97"/>
      <c r="R2191" s="57" t="str">
        <f t="array" ref="R2191">IF(OR($L2191="", $M2191=""), "", MIN(IF($L$11:$L$2510=$L2191, $M$11:$M$2510)))</f>
        <v/>
      </c>
      <c r="S2191" s="18" t="str">
        <f t="array" ref="S2191">IF(OR($L2191="", $M2191=""), "", AVERAGEIF($L$11:$L$2510, $L2191, $M$11:$M$2510))</f>
        <v/>
      </c>
      <c r="T2191" s="21" t="str">
        <f t="array" ref="T2191">IF(OR($L2191="", $M2191=""), "", MAX(IF($L$11:$L$2510=$L2191, $M$11:$M$2510)))</f>
        <v/>
      </c>
      <c r="U2191" s="97"/>
      <c r="W2191" s="26" t="str">
        <f t="shared" si="377"/>
        <v/>
      </c>
      <c r="X2191" s="26" t="str">
        <f t="shared" si="378"/>
        <v/>
      </c>
      <c r="Z2191" s="48" t="str">
        <f>IFERROR(INDEX('Standard Runs'!$E$11:$E$65, MATCH($L2191, 'Standard Runs'!$D$11:$D$65, 0)), "")</f>
        <v/>
      </c>
      <c r="AB2191" s="26" t="str">
        <f t="shared" si="379"/>
        <v/>
      </c>
      <c r="AC2191" s="26" t="str">
        <f t="shared" si="380"/>
        <v/>
      </c>
      <c r="AE2191" s="26" t="str">
        <f t="shared" si="381"/>
        <v/>
      </c>
      <c r="AG2191" s="26" t="str">
        <f>IF($D2191="", "", COUNTIF($D$11:$D$2510, "&gt;"&amp;$D2191)+1+COUNTIF($D$11:$D2191, $D2191)-1)</f>
        <v/>
      </c>
      <c r="AH2191" s="92" t="str">
        <f t="shared" si="382"/>
        <v/>
      </c>
      <c r="AJ2191" s="26" t="str">
        <f t="shared" si="383"/>
        <v/>
      </c>
      <c r="AK2191" s="26" t="str">
        <f t="shared" si="384"/>
        <v/>
      </c>
    </row>
    <row r="2192" spans="1:37" x14ac:dyDescent="0.25">
      <c r="A2192" s="97"/>
      <c r="B2192" s="26" t="str">
        <f t="shared" si="374"/>
        <v/>
      </c>
      <c r="C2192" s="97"/>
      <c r="D2192" s="123"/>
      <c r="E2192" s="124"/>
      <c r="F2192" s="125"/>
      <c r="G2192" s="97"/>
      <c r="H2192" s="24" t="str">
        <f>IF($E2192="", "", IFERROR(ROUND($E2192*INDEX('Intro &amp; Setup'!$BY$8:$BY$9, MATCH($E$8, 'Intro &amp; Setup'!$BX$8:$BX$9, 0)), 2), ""))</f>
        <v/>
      </c>
      <c r="I2192" s="18" t="str">
        <f>IF(OR($E2192="", $F2192=""), "", IF($E$8='Intro &amp; Setup'!$BX$9, $F2192/$E2192, IF($H$8='Intro &amp; Setup'!$BX$9, $F2192/$H2192, "")))</f>
        <v/>
      </c>
      <c r="J2192" s="21" t="str">
        <f>IF(OR($E2192="", $F2192=""), "", IF($E$8='Intro &amp; Setup'!$BX$8, $F2192/$E2192, IF($H$8='Intro &amp; Setup'!$BX$8, $F2192/$H2192, "")))</f>
        <v/>
      </c>
      <c r="K2192" s="97"/>
      <c r="L2192" s="42" t="str">
        <f t="array" ref="L2192">IF($W2192="", "", IFERROR(INDEX('Standard Runs'!$D$11:$D$65, MATCH(1, ('Standard Runs'!$F$11:$F$65&lt;=E2192)*('Standard Runs'!$G$11:$G$65&gt;=E2192), 0)), ""))</f>
        <v/>
      </c>
      <c r="M2192" s="45" t="str">
        <f t="shared" si="375"/>
        <v/>
      </c>
      <c r="N2192" s="97"/>
      <c r="O2192" s="52" t="str">
        <f t="shared" si="376"/>
        <v/>
      </c>
      <c r="P2192" s="53" t="str">
        <f>IF(OR($L2192="", $M2192=""), "", COUNTIFS($L$11:$L$2510, $L2192, $M$11:$M$2510, "&lt;"&amp;$M2192)+1+COUNTIFS($L$11:$L2192, $L2192, $M$11:$M2192, $M2192)-1)</f>
        <v/>
      </c>
      <c r="Q2192" s="97"/>
      <c r="R2192" s="57" t="str">
        <f t="array" ref="R2192">IF(OR($L2192="", $M2192=""), "", MIN(IF($L$11:$L$2510=$L2192, $M$11:$M$2510)))</f>
        <v/>
      </c>
      <c r="S2192" s="18" t="str">
        <f t="array" ref="S2192">IF(OR($L2192="", $M2192=""), "", AVERAGEIF($L$11:$L$2510, $L2192, $M$11:$M$2510))</f>
        <v/>
      </c>
      <c r="T2192" s="21" t="str">
        <f t="array" ref="T2192">IF(OR($L2192="", $M2192=""), "", MAX(IF($L$11:$L$2510=$L2192, $M$11:$M$2510)))</f>
        <v/>
      </c>
      <c r="U2192" s="97"/>
      <c r="W2192" s="26" t="str">
        <f t="shared" si="377"/>
        <v/>
      </c>
      <c r="X2192" s="26" t="str">
        <f t="shared" si="378"/>
        <v/>
      </c>
      <c r="Z2192" s="48" t="str">
        <f>IFERROR(INDEX('Standard Runs'!$E$11:$E$65, MATCH($L2192, 'Standard Runs'!$D$11:$D$65, 0)), "")</f>
        <v/>
      </c>
      <c r="AB2192" s="26" t="str">
        <f t="shared" si="379"/>
        <v/>
      </c>
      <c r="AC2192" s="26" t="str">
        <f t="shared" si="380"/>
        <v/>
      </c>
      <c r="AE2192" s="26" t="str">
        <f t="shared" si="381"/>
        <v/>
      </c>
      <c r="AG2192" s="26" t="str">
        <f>IF($D2192="", "", COUNTIF($D$11:$D$2510, "&gt;"&amp;$D2192)+1+COUNTIF($D$11:$D2192, $D2192)-1)</f>
        <v/>
      </c>
      <c r="AH2192" s="92" t="str">
        <f t="shared" si="382"/>
        <v/>
      </c>
      <c r="AJ2192" s="26" t="str">
        <f t="shared" si="383"/>
        <v/>
      </c>
      <c r="AK2192" s="26" t="str">
        <f t="shared" si="384"/>
        <v/>
      </c>
    </row>
    <row r="2193" spans="1:37" x14ac:dyDescent="0.25">
      <c r="A2193" s="97"/>
      <c r="B2193" s="26" t="str">
        <f t="shared" si="374"/>
        <v/>
      </c>
      <c r="C2193" s="97"/>
      <c r="D2193" s="123"/>
      <c r="E2193" s="124"/>
      <c r="F2193" s="125"/>
      <c r="G2193" s="97"/>
      <c r="H2193" s="24" t="str">
        <f>IF($E2193="", "", IFERROR(ROUND($E2193*INDEX('Intro &amp; Setup'!$BY$8:$BY$9, MATCH($E$8, 'Intro &amp; Setup'!$BX$8:$BX$9, 0)), 2), ""))</f>
        <v/>
      </c>
      <c r="I2193" s="18" t="str">
        <f>IF(OR($E2193="", $F2193=""), "", IF($E$8='Intro &amp; Setup'!$BX$9, $F2193/$E2193, IF($H$8='Intro &amp; Setup'!$BX$9, $F2193/$H2193, "")))</f>
        <v/>
      </c>
      <c r="J2193" s="21" t="str">
        <f>IF(OR($E2193="", $F2193=""), "", IF($E$8='Intro &amp; Setup'!$BX$8, $F2193/$E2193, IF($H$8='Intro &amp; Setup'!$BX$8, $F2193/$H2193, "")))</f>
        <v/>
      </c>
      <c r="K2193" s="97"/>
      <c r="L2193" s="42" t="str">
        <f t="array" ref="L2193">IF($W2193="", "", IFERROR(INDEX('Standard Runs'!$D$11:$D$65, MATCH(1, ('Standard Runs'!$F$11:$F$65&lt;=E2193)*('Standard Runs'!$G$11:$G$65&gt;=E2193), 0)), ""))</f>
        <v/>
      </c>
      <c r="M2193" s="45" t="str">
        <f t="shared" si="375"/>
        <v/>
      </c>
      <c r="N2193" s="97"/>
      <c r="O2193" s="52" t="str">
        <f t="shared" si="376"/>
        <v/>
      </c>
      <c r="P2193" s="53" t="str">
        <f>IF(OR($L2193="", $M2193=""), "", COUNTIFS($L$11:$L$2510, $L2193, $M$11:$M$2510, "&lt;"&amp;$M2193)+1+COUNTIFS($L$11:$L2193, $L2193, $M$11:$M2193, $M2193)-1)</f>
        <v/>
      </c>
      <c r="Q2193" s="97"/>
      <c r="R2193" s="57" t="str">
        <f t="array" ref="R2193">IF(OR($L2193="", $M2193=""), "", MIN(IF($L$11:$L$2510=$L2193, $M$11:$M$2510)))</f>
        <v/>
      </c>
      <c r="S2193" s="18" t="str">
        <f t="array" ref="S2193">IF(OR($L2193="", $M2193=""), "", AVERAGEIF($L$11:$L$2510, $L2193, $M$11:$M$2510))</f>
        <v/>
      </c>
      <c r="T2193" s="21" t="str">
        <f t="array" ref="T2193">IF(OR($L2193="", $M2193=""), "", MAX(IF($L$11:$L$2510=$L2193, $M$11:$M$2510)))</f>
        <v/>
      </c>
      <c r="U2193" s="97"/>
      <c r="W2193" s="26" t="str">
        <f t="shared" si="377"/>
        <v/>
      </c>
      <c r="X2193" s="26" t="str">
        <f t="shared" si="378"/>
        <v/>
      </c>
      <c r="Z2193" s="48" t="str">
        <f>IFERROR(INDEX('Standard Runs'!$E$11:$E$65, MATCH($L2193, 'Standard Runs'!$D$11:$D$65, 0)), "")</f>
        <v/>
      </c>
      <c r="AB2193" s="26" t="str">
        <f t="shared" si="379"/>
        <v/>
      </c>
      <c r="AC2193" s="26" t="str">
        <f t="shared" si="380"/>
        <v/>
      </c>
      <c r="AE2193" s="26" t="str">
        <f t="shared" si="381"/>
        <v/>
      </c>
      <c r="AG2193" s="26" t="str">
        <f>IF($D2193="", "", COUNTIF($D$11:$D$2510, "&gt;"&amp;$D2193)+1+COUNTIF($D$11:$D2193, $D2193)-1)</f>
        <v/>
      </c>
      <c r="AH2193" s="92" t="str">
        <f t="shared" si="382"/>
        <v/>
      </c>
      <c r="AJ2193" s="26" t="str">
        <f t="shared" si="383"/>
        <v/>
      </c>
      <c r="AK2193" s="26" t="str">
        <f t="shared" si="384"/>
        <v/>
      </c>
    </row>
    <row r="2194" spans="1:37" x14ac:dyDescent="0.25">
      <c r="A2194" s="97"/>
      <c r="B2194" s="26" t="str">
        <f t="shared" si="374"/>
        <v/>
      </c>
      <c r="C2194" s="97"/>
      <c r="D2194" s="123"/>
      <c r="E2194" s="124"/>
      <c r="F2194" s="125"/>
      <c r="G2194" s="97"/>
      <c r="H2194" s="24" t="str">
        <f>IF($E2194="", "", IFERROR(ROUND($E2194*INDEX('Intro &amp; Setup'!$BY$8:$BY$9, MATCH($E$8, 'Intro &amp; Setup'!$BX$8:$BX$9, 0)), 2), ""))</f>
        <v/>
      </c>
      <c r="I2194" s="18" t="str">
        <f>IF(OR($E2194="", $F2194=""), "", IF($E$8='Intro &amp; Setup'!$BX$9, $F2194/$E2194, IF($H$8='Intro &amp; Setup'!$BX$9, $F2194/$H2194, "")))</f>
        <v/>
      </c>
      <c r="J2194" s="21" t="str">
        <f>IF(OR($E2194="", $F2194=""), "", IF($E$8='Intro &amp; Setup'!$BX$8, $F2194/$E2194, IF($H$8='Intro &amp; Setup'!$BX$8, $F2194/$H2194, "")))</f>
        <v/>
      </c>
      <c r="K2194" s="97"/>
      <c r="L2194" s="42" t="str">
        <f t="array" ref="L2194">IF($W2194="", "", IFERROR(INDEX('Standard Runs'!$D$11:$D$65, MATCH(1, ('Standard Runs'!$F$11:$F$65&lt;=E2194)*('Standard Runs'!$G$11:$G$65&gt;=E2194), 0)), ""))</f>
        <v/>
      </c>
      <c r="M2194" s="45" t="str">
        <f t="shared" si="375"/>
        <v/>
      </c>
      <c r="N2194" s="97"/>
      <c r="O2194" s="52" t="str">
        <f t="shared" si="376"/>
        <v/>
      </c>
      <c r="P2194" s="53" t="str">
        <f>IF(OR($L2194="", $M2194=""), "", COUNTIFS($L$11:$L$2510, $L2194, $M$11:$M$2510, "&lt;"&amp;$M2194)+1+COUNTIFS($L$11:$L2194, $L2194, $M$11:$M2194, $M2194)-1)</f>
        <v/>
      </c>
      <c r="Q2194" s="97"/>
      <c r="R2194" s="57" t="str">
        <f t="array" ref="R2194">IF(OR($L2194="", $M2194=""), "", MIN(IF($L$11:$L$2510=$L2194, $M$11:$M$2510)))</f>
        <v/>
      </c>
      <c r="S2194" s="18" t="str">
        <f t="array" ref="S2194">IF(OR($L2194="", $M2194=""), "", AVERAGEIF($L$11:$L$2510, $L2194, $M$11:$M$2510))</f>
        <v/>
      </c>
      <c r="T2194" s="21" t="str">
        <f t="array" ref="T2194">IF(OR($L2194="", $M2194=""), "", MAX(IF($L$11:$L$2510=$L2194, $M$11:$M$2510)))</f>
        <v/>
      </c>
      <c r="U2194" s="97"/>
      <c r="W2194" s="26" t="str">
        <f t="shared" si="377"/>
        <v/>
      </c>
      <c r="X2194" s="26" t="str">
        <f t="shared" si="378"/>
        <v/>
      </c>
      <c r="Z2194" s="48" t="str">
        <f>IFERROR(INDEX('Standard Runs'!$E$11:$E$65, MATCH($L2194, 'Standard Runs'!$D$11:$D$65, 0)), "")</f>
        <v/>
      </c>
      <c r="AB2194" s="26" t="str">
        <f t="shared" si="379"/>
        <v/>
      </c>
      <c r="AC2194" s="26" t="str">
        <f t="shared" si="380"/>
        <v/>
      </c>
      <c r="AE2194" s="26" t="str">
        <f t="shared" si="381"/>
        <v/>
      </c>
      <c r="AG2194" s="26" t="str">
        <f>IF($D2194="", "", COUNTIF($D$11:$D$2510, "&gt;"&amp;$D2194)+1+COUNTIF($D$11:$D2194, $D2194)-1)</f>
        <v/>
      </c>
      <c r="AH2194" s="92" t="str">
        <f t="shared" si="382"/>
        <v/>
      </c>
      <c r="AJ2194" s="26" t="str">
        <f t="shared" si="383"/>
        <v/>
      </c>
      <c r="AK2194" s="26" t="str">
        <f t="shared" si="384"/>
        <v/>
      </c>
    </row>
    <row r="2195" spans="1:37" x14ac:dyDescent="0.25">
      <c r="A2195" s="97"/>
      <c r="B2195" s="26" t="str">
        <f t="shared" si="374"/>
        <v/>
      </c>
      <c r="C2195" s="97"/>
      <c r="D2195" s="123"/>
      <c r="E2195" s="124"/>
      <c r="F2195" s="125"/>
      <c r="G2195" s="97"/>
      <c r="H2195" s="24" t="str">
        <f>IF($E2195="", "", IFERROR(ROUND($E2195*INDEX('Intro &amp; Setup'!$BY$8:$BY$9, MATCH($E$8, 'Intro &amp; Setup'!$BX$8:$BX$9, 0)), 2), ""))</f>
        <v/>
      </c>
      <c r="I2195" s="18" t="str">
        <f>IF(OR($E2195="", $F2195=""), "", IF($E$8='Intro &amp; Setup'!$BX$9, $F2195/$E2195, IF($H$8='Intro &amp; Setup'!$BX$9, $F2195/$H2195, "")))</f>
        <v/>
      </c>
      <c r="J2195" s="21" t="str">
        <f>IF(OR($E2195="", $F2195=""), "", IF($E$8='Intro &amp; Setup'!$BX$8, $F2195/$E2195, IF($H$8='Intro &amp; Setup'!$BX$8, $F2195/$H2195, "")))</f>
        <v/>
      </c>
      <c r="K2195" s="97"/>
      <c r="L2195" s="42" t="str">
        <f t="array" ref="L2195">IF($W2195="", "", IFERROR(INDEX('Standard Runs'!$D$11:$D$65, MATCH(1, ('Standard Runs'!$F$11:$F$65&lt;=E2195)*('Standard Runs'!$G$11:$G$65&gt;=E2195), 0)), ""))</f>
        <v/>
      </c>
      <c r="M2195" s="45" t="str">
        <f t="shared" si="375"/>
        <v/>
      </c>
      <c r="N2195" s="97"/>
      <c r="O2195" s="52" t="str">
        <f t="shared" si="376"/>
        <v/>
      </c>
      <c r="P2195" s="53" t="str">
        <f>IF(OR($L2195="", $M2195=""), "", COUNTIFS($L$11:$L$2510, $L2195, $M$11:$M$2510, "&lt;"&amp;$M2195)+1+COUNTIFS($L$11:$L2195, $L2195, $M$11:$M2195, $M2195)-1)</f>
        <v/>
      </c>
      <c r="Q2195" s="97"/>
      <c r="R2195" s="57" t="str">
        <f t="array" ref="R2195">IF(OR($L2195="", $M2195=""), "", MIN(IF($L$11:$L$2510=$L2195, $M$11:$M$2510)))</f>
        <v/>
      </c>
      <c r="S2195" s="18" t="str">
        <f t="array" ref="S2195">IF(OR($L2195="", $M2195=""), "", AVERAGEIF($L$11:$L$2510, $L2195, $M$11:$M$2510))</f>
        <v/>
      </c>
      <c r="T2195" s="21" t="str">
        <f t="array" ref="T2195">IF(OR($L2195="", $M2195=""), "", MAX(IF($L$11:$L$2510=$L2195, $M$11:$M$2510)))</f>
        <v/>
      </c>
      <c r="U2195" s="97"/>
      <c r="W2195" s="26" t="str">
        <f t="shared" si="377"/>
        <v/>
      </c>
      <c r="X2195" s="26" t="str">
        <f t="shared" si="378"/>
        <v/>
      </c>
      <c r="Z2195" s="48" t="str">
        <f>IFERROR(INDEX('Standard Runs'!$E$11:$E$65, MATCH($L2195, 'Standard Runs'!$D$11:$D$65, 0)), "")</f>
        <v/>
      </c>
      <c r="AB2195" s="26" t="str">
        <f t="shared" si="379"/>
        <v/>
      </c>
      <c r="AC2195" s="26" t="str">
        <f t="shared" si="380"/>
        <v/>
      </c>
      <c r="AE2195" s="26" t="str">
        <f t="shared" si="381"/>
        <v/>
      </c>
      <c r="AG2195" s="26" t="str">
        <f>IF($D2195="", "", COUNTIF($D$11:$D$2510, "&gt;"&amp;$D2195)+1+COUNTIF($D$11:$D2195, $D2195)-1)</f>
        <v/>
      </c>
      <c r="AH2195" s="92" t="str">
        <f t="shared" si="382"/>
        <v/>
      </c>
      <c r="AJ2195" s="26" t="str">
        <f t="shared" si="383"/>
        <v/>
      </c>
      <c r="AK2195" s="26" t="str">
        <f t="shared" si="384"/>
        <v/>
      </c>
    </row>
    <row r="2196" spans="1:37" x14ac:dyDescent="0.25">
      <c r="A2196" s="97"/>
      <c r="B2196" s="26" t="str">
        <f t="shared" si="374"/>
        <v/>
      </c>
      <c r="C2196" s="97"/>
      <c r="D2196" s="123"/>
      <c r="E2196" s="124"/>
      <c r="F2196" s="125"/>
      <c r="G2196" s="97"/>
      <c r="H2196" s="24" t="str">
        <f>IF($E2196="", "", IFERROR(ROUND($E2196*INDEX('Intro &amp; Setup'!$BY$8:$BY$9, MATCH($E$8, 'Intro &amp; Setup'!$BX$8:$BX$9, 0)), 2), ""))</f>
        <v/>
      </c>
      <c r="I2196" s="18" t="str">
        <f>IF(OR($E2196="", $F2196=""), "", IF($E$8='Intro &amp; Setup'!$BX$9, $F2196/$E2196, IF($H$8='Intro &amp; Setup'!$BX$9, $F2196/$H2196, "")))</f>
        <v/>
      </c>
      <c r="J2196" s="21" t="str">
        <f>IF(OR($E2196="", $F2196=""), "", IF($E$8='Intro &amp; Setup'!$BX$8, $F2196/$E2196, IF($H$8='Intro &amp; Setup'!$BX$8, $F2196/$H2196, "")))</f>
        <v/>
      </c>
      <c r="K2196" s="97"/>
      <c r="L2196" s="42" t="str">
        <f t="array" ref="L2196">IF($W2196="", "", IFERROR(INDEX('Standard Runs'!$D$11:$D$65, MATCH(1, ('Standard Runs'!$F$11:$F$65&lt;=E2196)*('Standard Runs'!$G$11:$G$65&gt;=E2196), 0)), ""))</f>
        <v/>
      </c>
      <c r="M2196" s="45" t="str">
        <f t="shared" si="375"/>
        <v/>
      </c>
      <c r="N2196" s="97"/>
      <c r="O2196" s="52" t="str">
        <f t="shared" si="376"/>
        <v/>
      </c>
      <c r="P2196" s="53" t="str">
        <f>IF(OR($L2196="", $M2196=""), "", COUNTIFS($L$11:$L$2510, $L2196, $M$11:$M$2510, "&lt;"&amp;$M2196)+1+COUNTIFS($L$11:$L2196, $L2196, $M$11:$M2196, $M2196)-1)</f>
        <v/>
      </c>
      <c r="Q2196" s="97"/>
      <c r="R2196" s="57" t="str">
        <f t="array" ref="R2196">IF(OR($L2196="", $M2196=""), "", MIN(IF($L$11:$L$2510=$L2196, $M$11:$M$2510)))</f>
        <v/>
      </c>
      <c r="S2196" s="18" t="str">
        <f t="array" ref="S2196">IF(OR($L2196="", $M2196=""), "", AVERAGEIF($L$11:$L$2510, $L2196, $M$11:$M$2510))</f>
        <v/>
      </c>
      <c r="T2196" s="21" t="str">
        <f t="array" ref="T2196">IF(OR($L2196="", $M2196=""), "", MAX(IF($L$11:$L$2510=$L2196, $M$11:$M$2510)))</f>
        <v/>
      </c>
      <c r="U2196" s="97"/>
      <c r="W2196" s="26" t="str">
        <f t="shared" si="377"/>
        <v/>
      </c>
      <c r="X2196" s="26" t="str">
        <f t="shared" si="378"/>
        <v/>
      </c>
      <c r="Z2196" s="48" t="str">
        <f>IFERROR(INDEX('Standard Runs'!$E$11:$E$65, MATCH($L2196, 'Standard Runs'!$D$11:$D$65, 0)), "")</f>
        <v/>
      </c>
      <c r="AB2196" s="26" t="str">
        <f t="shared" si="379"/>
        <v/>
      </c>
      <c r="AC2196" s="26" t="str">
        <f t="shared" si="380"/>
        <v/>
      </c>
      <c r="AE2196" s="26" t="str">
        <f t="shared" si="381"/>
        <v/>
      </c>
      <c r="AG2196" s="26" t="str">
        <f>IF($D2196="", "", COUNTIF($D$11:$D$2510, "&gt;"&amp;$D2196)+1+COUNTIF($D$11:$D2196, $D2196)-1)</f>
        <v/>
      </c>
      <c r="AH2196" s="92" t="str">
        <f t="shared" si="382"/>
        <v/>
      </c>
      <c r="AJ2196" s="26" t="str">
        <f t="shared" si="383"/>
        <v/>
      </c>
      <c r="AK2196" s="26" t="str">
        <f t="shared" si="384"/>
        <v/>
      </c>
    </row>
    <row r="2197" spans="1:37" x14ac:dyDescent="0.25">
      <c r="A2197" s="97"/>
      <c r="B2197" s="26" t="str">
        <f t="shared" si="374"/>
        <v/>
      </c>
      <c r="C2197" s="97"/>
      <c r="D2197" s="123"/>
      <c r="E2197" s="124"/>
      <c r="F2197" s="125"/>
      <c r="G2197" s="97"/>
      <c r="H2197" s="24" t="str">
        <f>IF($E2197="", "", IFERROR(ROUND($E2197*INDEX('Intro &amp; Setup'!$BY$8:$BY$9, MATCH($E$8, 'Intro &amp; Setup'!$BX$8:$BX$9, 0)), 2), ""))</f>
        <v/>
      </c>
      <c r="I2197" s="18" t="str">
        <f>IF(OR($E2197="", $F2197=""), "", IF($E$8='Intro &amp; Setup'!$BX$9, $F2197/$E2197, IF($H$8='Intro &amp; Setup'!$BX$9, $F2197/$H2197, "")))</f>
        <v/>
      </c>
      <c r="J2197" s="21" t="str">
        <f>IF(OR($E2197="", $F2197=""), "", IF($E$8='Intro &amp; Setup'!$BX$8, $F2197/$E2197, IF($H$8='Intro &amp; Setup'!$BX$8, $F2197/$H2197, "")))</f>
        <v/>
      </c>
      <c r="K2197" s="97"/>
      <c r="L2197" s="42" t="str">
        <f t="array" ref="L2197">IF($W2197="", "", IFERROR(INDEX('Standard Runs'!$D$11:$D$65, MATCH(1, ('Standard Runs'!$F$11:$F$65&lt;=E2197)*('Standard Runs'!$G$11:$G$65&gt;=E2197), 0)), ""))</f>
        <v/>
      </c>
      <c r="M2197" s="45" t="str">
        <f t="shared" si="375"/>
        <v/>
      </c>
      <c r="N2197" s="97"/>
      <c r="O2197" s="52" t="str">
        <f t="shared" si="376"/>
        <v/>
      </c>
      <c r="P2197" s="53" t="str">
        <f>IF(OR($L2197="", $M2197=""), "", COUNTIFS($L$11:$L$2510, $L2197, $M$11:$M$2510, "&lt;"&amp;$M2197)+1+COUNTIFS($L$11:$L2197, $L2197, $M$11:$M2197, $M2197)-1)</f>
        <v/>
      </c>
      <c r="Q2197" s="97"/>
      <c r="R2197" s="57" t="str">
        <f t="array" ref="R2197">IF(OR($L2197="", $M2197=""), "", MIN(IF($L$11:$L$2510=$L2197, $M$11:$M$2510)))</f>
        <v/>
      </c>
      <c r="S2197" s="18" t="str">
        <f t="array" ref="S2197">IF(OR($L2197="", $M2197=""), "", AVERAGEIF($L$11:$L$2510, $L2197, $M$11:$M$2510))</f>
        <v/>
      </c>
      <c r="T2197" s="21" t="str">
        <f t="array" ref="T2197">IF(OR($L2197="", $M2197=""), "", MAX(IF($L$11:$L$2510=$L2197, $M$11:$M$2510)))</f>
        <v/>
      </c>
      <c r="U2197" s="97"/>
      <c r="W2197" s="26" t="str">
        <f t="shared" si="377"/>
        <v/>
      </c>
      <c r="X2197" s="26" t="str">
        <f t="shared" si="378"/>
        <v/>
      </c>
      <c r="Z2197" s="48" t="str">
        <f>IFERROR(INDEX('Standard Runs'!$E$11:$E$65, MATCH($L2197, 'Standard Runs'!$D$11:$D$65, 0)), "")</f>
        <v/>
      </c>
      <c r="AB2197" s="26" t="str">
        <f t="shared" si="379"/>
        <v/>
      </c>
      <c r="AC2197" s="26" t="str">
        <f t="shared" si="380"/>
        <v/>
      </c>
      <c r="AE2197" s="26" t="str">
        <f t="shared" si="381"/>
        <v/>
      </c>
      <c r="AG2197" s="26" t="str">
        <f>IF($D2197="", "", COUNTIF($D$11:$D$2510, "&gt;"&amp;$D2197)+1+COUNTIF($D$11:$D2197, $D2197)-1)</f>
        <v/>
      </c>
      <c r="AH2197" s="92" t="str">
        <f t="shared" si="382"/>
        <v/>
      </c>
      <c r="AJ2197" s="26" t="str">
        <f t="shared" si="383"/>
        <v/>
      </c>
      <c r="AK2197" s="26" t="str">
        <f t="shared" si="384"/>
        <v/>
      </c>
    </row>
    <row r="2198" spans="1:37" x14ac:dyDescent="0.25">
      <c r="A2198" s="97"/>
      <c r="B2198" s="26" t="str">
        <f t="shared" si="374"/>
        <v/>
      </c>
      <c r="C2198" s="97"/>
      <c r="D2198" s="123"/>
      <c r="E2198" s="124"/>
      <c r="F2198" s="125"/>
      <c r="G2198" s="97"/>
      <c r="H2198" s="24" t="str">
        <f>IF($E2198="", "", IFERROR(ROUND($E2198*INDEX('Intro &amp; Setup'!$BY$8:$BY$9, MATCH($E$8, 'Intro &amp; Setup'!$BX$8:$BX$9, 0)), 2), ""))</f>
        <v/>
      </c>
      <c r="I2198" s="18" t="str">
        <f>IF(OR($E2198="", $F2198=""), "", IF($E$8='Intro &amp; Setup'!$BX$9, $F2198/$E2198, IF($H$8='Intro &amp; Setup'!$BX$9, $F2198/$H2198, "")))</f>
        <v/>
      </c>
      <c r="J2198" s="21" t="str">
        <f>IF(OR($E2198="", $F2198=""), "", IF($E$8='Intro &amp; Setup'!$BX$8, $F2198/$E2198, IF($H$8='Intro &amp; Setup'!$BX$8, $F2198/$H2198, "")))</f>
        <v/>
      </c>
      <c r="K2198" s="97"/>
      <c r="L2198" s="42" t="str">
        <f t="array" ref="L2198">IF($W2198="", "", IFERROR(INDEX('Standard Runs'!$D$11:$D$65, MATCH(1, ('Standard Runs'!$F$11:$F$65&lt;=E2198)*('Standard Runs'!$G$11:$G$65&gt;=E2198), 0)), ""))</f>
        <v/>
      </c>
      <c r="M2198" s="45" t="str">
        <f t="shared" si="375"/>
        <v/>
      </c>
      <c r="N2198" s="97"/>
      <c r="O2198" s="52" t="str">
        <f t="shared" si="376"/>
        <v/>
      </c>
      <c r="P2198" s="53" t="str">
        <f>IF(OR($L2198="", $M2198=""), "", COUNTIFS($L$11:$L$2510, $L2198, $M$11:$M$2510, "&lt;"&amp;$M2198)+1+COUNTIFS($L$11:$L2198, $L2198, $M$11:$M2198, $M2198)-1)</f>
        <v/>
      </c>
      <c r="Q2198" s="97"/>
      <c r="R2198" s="57" t="str">
        <f t="array" ref="R2198">IF(OR($L2198="", $M2198=""), "", MIN(IF($L$11:$L$2510=$L2198, $M$11:$M$2510)))</f>
        <v/>
      </c>
      <c r="S2198" s="18" t="str">
        <f t="array" ref="S2198">IF(OR($L2198="", $M2198=""), "", AVERAGEIF($L$11:$L$2510, $L2198, $M$11:$M$2510))</f>
        <v/>
      </c>
      <c r="T2198" s="21" t="str">
        <f t="array" ref="T2198">IF(OR($L2198="", $M2198=""), "", MAX(IF($L$11:$L$2510=$L2198, $M$11:$M$2510)))</f>
        <v/>
      </c>
      <c r="U2198" s="97"/>
      <c r="W2198" s="26" t="str">
        <f t="shared" si="377"/>
        <v/>
      </c>
      <c r="X2198" s="26" t="str">
        <f t="shared" si="378"/>
        <v/>
      </c>
      <c r="Z2198" s="48" t="str">
        <f>IFERROR(INDEX('Standard Runs'!$E$11:$E$65, MATCH($L2198, 'Standard Runs'!$D$11:$D$65, 0)), "")</f>
        <v/>
      </c>
      <c r="AB2198" s="26" t="str">
        <f t="shared" si="379"/>
        <v/>
      </c>
      <c r="AC2198" s="26" t="str">
        <f t="shared" si="380"/>
        <v/>
      </c>
      <c r="AE2198" s="26" t="str">
        <f t="shared" si="381"/>
        <v/>
      </c>
      <c r="AG2198" s="26" t="str">
        <f>IF($D2198="", "", COUNTIF($D$11:$D$2510, "&gt;"&amp;$D2198)+1+COUNTIF($D$11:$D2198, $D2198)-1)</f>
        <v/>
      </c>
      <c r="AH2198" s="92" t="str">
        <f t="shared" si="382"/>
        <v/>
      </c>
      <c r="AJ2198" s="26" t="str">
        <f t="shared" si="383"/>
        <v/>
      </c>
      <c r="AK2198" s="26" t="str">
        <f t="shared" si="384"/>
        <v/>
      </c>
    </row>
    <row r="2199" spans="1:37" x14ac:dyDescent="0.25">
      <c r="A2199" s="97"/>
      <c r="B2199" s="26" t="str">
        <f t="shared" si="374"/>
        <v/>
      </c>
      <c r="C2199" s="97"/>
      <c r="D2199" s="123"/>
      <c r="E2199" s="124"/>
      <c r="F2199" s="125"/>
      <c r="G2199" s="97"/>
      <c r="H2199" s="24" t="str">
        <f>IF($E2199="", "", IFERROR(ROUND($E2199*INDEX('Intro &amp; Setup'!$BY$8:$BY$9, MATCH($E$8, 'Intro &amp; Setup'!$BX$8:$BX$9, 0)), 2), ""))</f>
        <v/>
      </c>
      <c r="I2199" s="18" t="str">
        <f>IF(OR($E2199="", $F2199=""), "", IF($E$8='Intro &amp; Setup'!$BX$9, $F2199/$E2199, IF($H$8='Intro &amp; Setup'!$BX$9, $F2199/$H2199, "")))</f>
        <v/>
      </c>
      <c r="J2199" s="21" t="str">
        <f>IF(OR($E2199="", $F2199=""), "", IF($E$8='Intro &amp; Setup'!$BX$8, $F2199/$E2199, IF($H$8='Intro &amp; Setup'!$BX$8, $F2199/$H2199, "")))</f>
        <v/>
      </c>
      <c r="K2199" s="97"/>
      <c r="L2199" s="42" t="str">
        <f t="array" ref="L2199">IF($W2199="", "", IFERROR(INDEX('Standard Runs'!$D$11:$D$65, MATCH(1, ('Standard Runs'!$F$11:$F$65&lt;=E2199)*('Standard Runs'!$G$11:$G$65&gt;=E2199), 0)), ""))</f>
        <v/>
      </c>
      <c r="M2199" s="45" t="str">
        <f t="shared" si="375"/>
        <v/>
      </c>
      <c r="N2199" s="97"/>
      <c r="O2199" s="52" t="str">
        <f t="shared" si="376"/>
        <v/>
      </c>
      <c r="P2199" s="53" t="str">
        <f>IF(OR($L2199="", $M2199=""), "", COUNTIFS($L$11:$L$2510, $L2199, $M$11:$M$2510, "&lt;"&amp;$M2199)+1+COUNTIFS($L$11:$L2199, $L2199, $M$11:$M2199, $M2199)-1)</f>
        <v/>
      </c>
      <c r="Q2199" s="97"/>
      <c r="R2199" s="57" t="str">
        <f t="array" ref="R2199">IF(OR($L2199="", $M2199=""), "", MIN(IF($L$11:$L$2510=$L2199, $M$11:$M$2510)))</f>
        <v/>
      </c>
      <c r="S2199" s="18" t="str">
        <f t="array" ref="S2199">IF(OR($L2199="", $M2199=""), "", AVERAGEIF($L$11:$L$2510, $L2199, $M$11:$M$2510))</f>
        <v/>
      </c>
      <c r="T2199" s="21" t="str">
        <f t="array" ref="T2199">IF(OR($L2199="", $M2199=""), "", MAX(IF($L$11:$L$2510=$L2199, $M$11:$M$2510)))</f>
        <v/>
      </c>
      <c r="U2199" s="97"/>
      <c r="W2199" s="26" t="str">
        <f t="shared" si="377"/>
        <v/>
      </c>
      <c r="X2199" s="26" t="str">
        <f t="shared" si="378"/>
        <v/>
      </c>
      <c r="Z2199" s="48" t="str">
        <f>IFERROR(INDEX('Standard Runs'!$E$11:$E$65, MATCH($L2199, 'Standard Runs'!$D$11:$D$65, 0)), "")</f>
        <v/>
      </c>
      <c r="AB2199" s="26" t="str">
        <f t="shared" si="379"/>
        <v/>
      </c>
      <c r="AC2199" s="26" t="str">
        <f t="shared" si="380"/>
        <v/>
      </c>
      <c r="AE2199" s="26" t="str">
        <f t="shared" si="381"/>
        <v/>
      </c>
      <c r="AG2199" s="26" t="str">
        <f>IF($D2199="", "", COUNTIF($D$11:$D$2510, "&gt;"&amp;$D2199)+1+COUNTIF($D$11:$D2199, $D2199)-1)</f>
        <v/>
      </c>
      <c r="AH2199" s="92" t="str">
        <f t="shared" si="382"/>
        <v/>
      </c>
      <c r="AJ2199" s="26" t="str">
        <f t="shared" si="383"/>
        <v/>
      </c>
      <c r="AK2199" s="26" t="str">
        <f t="shared" si="384"/>
        <v/>
      </c>
    </row>
    <row r="2200" spans="1:37" x14ac:dyDescent="0.25">
      <c r="A2200" s="97"/>
      <c r="B2200" s="26" t="str">
        <f t="shared" si="374"/>
        <v/>
      </c>
      <c r="C2200" s="97"/>
      <c r="D2200" s="123"/>
      <c r="E2200" s="124"/>
      <c r="F2200" s="125"/>
      <c r="G2200" s="97"/>
      <c r="H2200" s="24" t="str">
        <f>IF($E2200="", "", IFERROR(ROUND($E2200*INDEX('Intro &amp; Setup'!$BY$8:$BY$9, MATCH($E$8, 'Intro &amp; Setup'!$BX$8:$BX$9, 0)), 2), ""))</f>
        <v/>
      </c>
      <c r="I2200" s="18" t="str">
        <f>IF(OR($E2200="", $F2200=""), "", IF($E$8='Intro &amp; Setup'!$BX$9, $F2200/$E2200, IF($H$8='Intro &amp; Setup'!$BX$9, $F2200/$H2200, "")))</f>
        <v/>
      </c>
      <c r="J2200" s="21" t="str">
        <f>IF(OR($E2200="", $F2200=""), "", IF($E$8='Intro &amp; Setup'!$BX$8, $F2200/$E2200, IF($H$8='Intro &amp; Setup'!$BX$8, $F2200/$H2200, "")))</f>
        <v/>
      </c>
      <c r="K2200" s="97"/>
      <c r="L2200" s="42" t="str">
        <f t="array" ref="L2200">IF($W2200="", "", IFERROR(INDEX('Standard Runs'!$D$11:$D$65, MATCH(1, ('Standard Runs'!$F$11:$F$65&lt;=E2200)*('Standard Runs'!$G$11:$G$65&gt;=E2200), 0)), ""))</f>
        <v/>
      </c>
      <c r="M2200" s="45" t="str">
        <f t="shared" si="375"/>
        <v/>
      </c>
      <c r="N2200" s="97"/>
      <c r="O2200" s="52" t="str">
        <f t="shared" si="376"/>
        <v/>
      </c>
      <c r="P2200" s="53" t="str">
        <f>IF(OR($L2200="", $M2200=""), "", COUNTIFS($L$11:$L$2510, $L2200, $M$11:$M$2510, "&lt;"&amp;$M2200)+1+COUNTIFS($L$11:$L2200, $L2200, $M$11:$M2200, $M2200)-1)</f>
        <v/>
      </c>
      <c r="Q2200" s="97"/>
      <c r="R2200" s="57" t="str">
        <f t="array" ref="R2200">IF(OR($L2200="", $M2200=""), "", MIN(IF($L$11:$L$2510=$L2200, $M$11:$M$2510)))</f>
        <v/>
      </c>
      <c r="S2200" s="18" t="str">
        <f t="array" ref="S2200">IF(OR($L2200="", $M2200=""), "", AVERAGEIF($L$11:$L$2510, $L2200, $M$11:$M$2510))</f>
        <v/>
      </c>
      <c r="T2200" s="21" t="str">
        <f t="array" ref="T2200">IF(OR($L2200="", $M2200=""), "", MAX(IF($L$11:$L$2510=$L2200, $M$11:$M$2510)))</f>
        <v/>
      </c>
      <c r="U2200" s="97"/>
      <c r="W2200" s="26" t="str">
        <f t="shared" si="377"/>
        <v/>
      </c>
      <c r="X2200" s="26" t="str">
        <f t="shared" si="378"/>
        <v/>
      </c>
      <c r="Z2200" s="48" t="str">
        <f>IFERROR(INDEX('Standard Runs'!$E$11:$E$65, MATCH($L2200, 'Standard Runs'!$D$11:$D$65, 0)), "")</f>
        <v/>
      </c>
      <c r="AB2200" s="26" t="str">
        <f t="shared" si="379"/>
        <v/>
      </c>
      <c r="AC2200" s="26" t="str">
        <f t="shared" si="380"/>
        <v/>
      </c>
      <c r="AE2200" s="26" t="str">
        <f t="shared" si="381"/>
        <v/>
      </c>
      <c r="AG2200" s="26" t="str">
        <f>IF($D2200="", "", COUNTIF($D$11:$D$2510, "&gt;"&amp;$D2200)+1+COUNTIF($D$11:$D2200, $D2200)-1)</f>
        <v/>
      </c>
      <c r="AH2200" s="92" t="str">
        <f t="shared" si="382"/>
        <v/>
      </c>
      <c r="AJ2200" s="26" t="str">
        <f t="shared" si="383"/>
        <v/>
      </c>
      <c r="AK2200" s="26" t="str">
        <f t="shared" si="384"/>
        <v/>
      </c>
    </row>
    <row r="2201" spans="1:37" x14ac:dyDescent="0.25">
      <c r="A2201" s="97"/>
      <c r="B2201" s="26" t="str">
        <f t="shared" si="374"/>
        <v/>
      </c>
      <c r="C2201" s="97"/>
      <c r="D2201" s="123"/>
      <c r="E2201" s="124"/>
      <c r="F2201" s="125"/>
      <c r="G2201" s="97"/>
      <c r="H2201" s="24" t="str">
        <f>IF($E2201="", "", IFERROR(ROUND($E2201*INDEX('Intro &amp; Setup'!$BY$8:$BY$9, MATCH($E$8, 'Intro &amp; Setup'!$BX$8:$BX$9, 0)), 2), ""))</f>
        <v/>
      </c>
      <c r="I2201" s="18" t="str">
        <f>IF(OR($E2201="", $F2201=""), "", IF($E$8='Intro &amp; Setup'!$BX$9, $F2201/$E2201, IF($H$8='Intro &amp; Setup'!$BX$9, $F2201/$H2201, "")))</f>
        <v/>
      </c>
      <c r="J2201" s="21" t="str">
        <f>IF(OR($E2201="", $F2201=""), "", IF($E$8='Intro &amp; Setup'!$BX$8, $F2201/$E2201, IF($H$8='Intro &amp; Setup'!$BX$8, $F2201/$H2201, "")))</f>
        <v/>
      </c>
      <c r="K2201" s="97"/>
      <c r="L2201" s="42" t="str">
        <f t="array" ref="L2201">IF($W2201="", "", IFERROR(INDEX('Standard Runs'!$D$11:$D$65, MATCH(1, ('Standard Runs'!$F$11:$F$65&lt;=E2201)*('Standard Runs'!$G$11:$G$65&gt;=E2201), 0)), ""))</f>
        <v/>
      </c>
      <c r="M2201" s="45" t="str">
        <f t="shared" si="375"/>
        <v/>
      </c>
      <c r="N2201" s="97"/>
      <c r="O2201" s="52" t="str">
        <f t="shared" si="376"/>
        <v/>
      </c>
      <c r="P2201" s="53" t="str">
        <f>IF(OR($L2201="", $M2201=""), "", COUNTIFS($L$11:$L$2510, $L2201, $M$11:$M$2510, "&lt;"&amp;$M2201)+1+COUNTIFS($L$11:$L2201, $L2201, $M$11:$M2201, $M2201)-1)</f>
        <v/>
      </c>
      <c r="Q2201" s="97"/>
      <c r="R2201" s="57" t="str">
        <f t="array" ref="R2201">IF(OR($L2201="", $M2201=""), "", MIN(IF($L$11:$L$2510=$L2201, $M$11:$M$2510)))</f>
        <v/>
      </c>
      <c r="S2201" s="18" t="str">
        <f t="array" ref="S2201">IF(OR($L2201="", $M2201=""), "", AVERAGEIF($L$11:$L$2510, $L2201, $M$11:$M$2510))</f>
        <v/>
      </c>
      <c r="T2201" s="21" t="str">
        <f t="array" ref="T2201">IF(OR($L2201="", $M2201=""), "", MAX(IF($L$11:$L$2510=$L2201, $M$11:$M$2510)))</f>
        <v/>
      </c>
      <c r="U2201" s="97"/>
      <c r="W2201" s="26" t="str">
        <f t="shared" si="377"/>
        <v/>
      </c>
      <c r="X2201" s="26" t="str">
        <f t="shared" si="378"/>
        <v/>
      </c>
      <c r="Z2201" s="48" t="str">
        <f>IFERROR(INDEX('Standard Runs'!$E$11:$E$65, MATCH($L2201, 'Standard Runs'!$D$11:$D$65, 0)), "")</f>
        <v/>
      </c>
      <c r="AB2201" s="26" t="str">
        <f t="shared" si="379"/>
        <v/>
      </c>
      <c r="AC2201" s="26" t="str">
        <f t="shared" si="380"/>
        <v/>
      </c>
      <c r="AE2201" s="26" t="str">
        <f t="shared" si="381"/>
        <v/>
      </c>
      <c r="AG2201" s="26" t="str">
        <f>IF($D2201="", "", COUNTIF($D$11:$D$2510, "&gt;"&amp;$D2201)+1+COUNTIF($D$11:$D2201, $D2201)-1)</f>
        <v/>
      </c>
      <c r="AH2201" s="92" t="str">
        <f t="shared" si="382"/>
        <v/>
      </c>
      <c r="AJ2201" s="26" t="str">
        <f t="shared" si="383"/>
        <v/>
      </c>
      <c r="AK2201" s="26" t="str">
        <f t="shared" si="384"/>
        <v/>
      </c>
    </row>
    <row r="2202" spans="1:37" x14ac:dyDescent="0.25">
      <c r="A2202" s="97"/>
      <c r="B2202" s="26" t="str">
        <f t="shared" si="374"/>
        <v/>
      </c>
      <c r="C2202" s="97"/>
      <c r="D2202" s="123"/>
      <c r="E2202" s="124"/>
      <c r="F2202" s="125"/>
      <c r="G2202" s="97"/>
      <c r="H2202" s="24" t="str">
        <f>IF($E2202="", "", IFERROR(ROUND($E2202*INDEX('Intro &amp; Setup'!$BY$8:$BY$9, MATCH($E$8, 'Intro &amp; Setup'!$BX$8:$BX$9, 0)), 2), ""))</f>
        <v/>
      </c>
      <c r="I2202" s="18" t="str">
        <f>IF(OR($E2202="", $F2202=""), "", IF($E$8='Intro &amp; Setup'!$BX$9, $F2202/$E2202, IF($H$8='Intro &amp; Setup'!$BX$9, $F2202/$H2202, "")))</f>
        <v/>
      </c>
      <c r="J2202" s="21" t="str">
        <f>IF(OR($E2202="", $F2202=""), "", IF($E$8='Intro &amp; Setup'!$BX$8, $F2202/$E2202, IF($H$8='Intro &amp; Setup'!$BX$8, $F2202/$H2202, "")))</f>
        <v/>
      </c>
      <c r="K2202" s="97"/>
      <c r="L2202" s="42" t="str">
        <f t="array" ref="L2202">IF($W2202="", "", IFERROR(INDEX('Standard Runs'!$D$11:$D$65, MATCH(1, ('Standard Runs'!$F$11:$F$65&lt;=E2202)*('Standard Runs'!$G$11:$G$65&gt;=E2202), 0)), ""))</f>
        <v/>
      </c>
      <c r="M2202" s="45" t="str">
        <f t="shared" si="375"/>
        <v/>
      </c>
      <c r="N2202" s="97"/>
      <c r="O2202" s="52" t="str">
        <f t="shared" si="376"/>
        <v/>
      </c>
      <c r="P2202" s="53" t="str">
        <f>IF(OR($L2202="", $M2202=""), "", COUNTIFS($L$11:$L$2510, $L2202, $M$11:$M$2510, "&lt;"&amp;$M2202)+1+COUNTIFS($L$11:$L2202, $L2202, $M$11:$M2202, $M2202)-1)</f>
        <v/>
      </c>
      <c r="Q2202" s="97"/>
      <c r="R2202" s="57" t="str">
        <f t="array" ref="R2202">IF(OR($L2202="", $M2202=""), "", MIN(IF($L$11:$L$2510=$L2202, $M$11:$M$2510)))</f>
        <v/>
      </c>
      <c r="S2202" s="18" t="str">
        <f t="array" ref="S2202">IF(OR($L2202="", $M2202=""), "", AVERAGEIF($L$11:$L$2510, $L2202, $M$11:$M$2510))</f>
        <v/>
      </c>
      <c r="T2202" s="21" t="str">
        <f t="array" ref="T2202">IF(OR($L2202="", $M2202=""), "", MAX(IF($L$11:$L$2510=$L2202, $M$11:$M$2510)))</f>
        <v/>
      </c>
      <c r="U2202" s="97"/>
      <c r="W2202" s="26" t="str">
        <f t="shared" si="377"/>
        <v/>
      </c>
      <c r="X2202" s="26" t="str">
        <f t="shared" si="378"/>
        <v/>
      </c>
      <c r="Z2202" s="48" t="str">
        <f>IFERROR(INDEX('Standard Runs'!$E$11:$E$65, MATCH($L2202, 'Standard Runs'!$D$11:$D$65, 0)), "")</f>
        <v/>
      </c>
      <c r="AB2202" s="26" t="str">
        <f t="shared" si="379"/>
        <v/>
      </c>
      <c r="AC2202" s="26" t="str">
        <f t="shared" si="380"/>
        <v/>
      </c>
      <c r="AE2202" s="26" t="str">
        <f t="shared" si="381"/>
        <v/>
      </c>
      <c r="AG2202" s="26" t="str">
        <f>IF($D2202="", "", COUNTIF($D$11:$D$2510, "&gt;"&amp;$D2202)+1+COUNTIF($D$11:$D2202, $D2202)-1)</f>
        <v/>
      </c>
      <c r="AH2202" s="92" t="str">
        <f t="shared" si="382"/>
        <v/>
      </c>
      <c r="AJ2202" s="26" t="str">
        <f t="shared" si="383"/>
        <v/>
      </c>
      <c r="AK2202" s="26" t="str">
        <f t="shared" si="384"/>
        <v/>
      </c>
    </row>
    <row r="2203" spans="1:37" x14ac:dyDescent="0.25">
      <c r="A2203" s="97"/>
      <c r="B2203" s="26" t="str">
        <f t="shared" si="374"/>
        <v/>
      </c>
      <c r="C2203" s="97"/>
      <c r="D2203" s="123"/>
      <c r="E2203" s="124"/>
      <c r="F2203" s="125"/>
      <c r="G2203" s="97"/>
      <c r="H2203" s="24" t="str">
        <f>IF($E2203="", "", IFERROR(ROUND($E2203*INDEX('Intro &amp; Setup'!$BY$8:$BY$9, MATCH($E$8, 'Intro &amp; Setup'!$BX$8:$BX$9, 0)), 2), ""))</f>
        <v/>
      </c>
      <c r="I2203" s="18" t="str">
        <f>IF(OR($E2203="", $F2203=""), "", IF($E$8='Intro &amp; Setup'!$BX$9, $F2203/$E2203, IF($H$8='Intro &amp; Setup'!$BX$9, $F2203/$H2203, "")))</f>
        <v/>
      </c>
      <c r="J2203" s="21" t="str">
        <f>IF(OR($E2203="", $F2203=""), "", IF($E$8='Intro &amp; Setup'!$BX$8, $F2203/$E2203, IF($H$8='Intro &amp; Setup'!$BX$8, $F2203/$H2203, "")))</f>
        <v/>
      </c>
      <c r="K2203" s="97"/>
      <c r="L2203" s="42" t="str">
        <f t="array" ref="L2203">IF($W2203="", "", IFERROR(INDEX('Standard Runs'!$D$11:$D$65, MATCH(1, ('Standard Runs'!$F$11:$F$65&lt;=E2203)*('Standard Runs'!$G$11:$G$65&gt;=E2203), 0)), ""))</f>
        <v/>
      </c>
      <c r="M2203" s="45" t="str">
        <f t="shared" si="375"/>
        <v/>
      </c>
      <c r="N2203" s="97"/>
      <c r="O2203" s="52" t="str">
        <f t="shared" si="376"/>
        <v/>
      </c>
      <c r="P2203" s="53" t="str">
        <f>IF(OR($L2203="", $M2203=""), "", COUNTIFS($L$11:$L$2510, $L2203, $M$11:$M$2510, "&lt;"&amp;$M2203)+1+COUNTIFS($L$11:$L2203, $L2203, $M$11:$M2203, $M2203)-1)</f>
        <v/>
      </c>
      <c r="Q2203" s="97"/>
      <c r="R2203" s="57" t="str">
        <f t="array" ref="R2203">IF(OR($L2203="", $M2203=""), "", MIN(IF($L$11:$L$2510=$L2203, $M$11:$M$2510)))</f>
        <v/>
      </c>
      <c r="S2203" s="18" t="str">
        <f t="array" ref="S2203">IF(OR($L2203="", $M2203=""), "", AVERAGEIF($L$11:$L$2510, $L2203, $M$11:$M$2510))</f>
        <v/>
      </c>
      <c r="T2203" s="21" t="str">
        <f t="array" ref="T2203">IF(OR($L2203="", $M2203=""), "", MAX(IF($L$11:$L$2510=$L2203, $M$11:$M$2510)))</f>
        <v/>
      </c>
      <c r="U2203" s="97"/>
      <c r="W2203" s="26" t="str">
        <f t="shared" si="377"/>
        <v/>
      </c>
      <c r="X2203" s="26" t="str">
        <f t="shared" si="378"/>
        <v/>
      </c>
      <c r="Z2203" s="48" t="str">
        <f>IFERROR(INDEX('Standard Runs'!$E$11:$E$65, MATCH($L2203, 'Standard Runs'!$D$11:$D$65, 0)), "")</f>
        <v/>
      </c>
      <c r="AB2203" s="26" t="str">
        <f t="shared" si="379"/>
        <v/>
      </c>
      <c r="AC2203" s="26" t="str">
        <f t="shared" si="380"/>
        <v/>
      </c>
      <c r="AE2203" s="26" t="str">
        <f t="shared" si="381"/>
        <v/>
      </c>
      <c r="AG2203" s="26" t="str">
        <f>IF($D2203="", "", COUNTIF($D$11:$D$2510, "&gt;"&amp;$D2203)+1+COUNTIF($D$11:$D2203, $D2203)-1)</f>
        <v/>
      </c>
      <c r="AH2203" s="92" t="str">
        <f t="shared" si="382"/>
        <v/>
      </c>
      <c r="AJ2203" s="26" t="str">
        <f t="shared" si="383"/>
        <v/>
      </c>
      <c r="AK2203" s="26" t="str">
        <f t="shared" si="384"/>
        <v/>
      </c>
    </row>
    <row r="2204" spans="1:37" x14ac:dyDescent="0.25">
      <c r="A2204" s="97"/>
      <c r="B2204" s="26" t="str">
        <f t="shared" si="374"/>
        <v/>
      </c>
      <c r="C2204" s="97"/>
      <c r="D2204" s="123"/>
      <c r="E2204" s="124"/>
      <c r="F2204" s="125"/>
      <c r="G2204" s="97"/>
      <c r="H2204" s="24" t="str">
        <f>IF($E2204="", "", IFERROR(ROUND($E2204*INDEX('Intro &amp; Setup'!$BY$8:$BY$9, MATCH($E$8, 'Intro &amp; Setup'!$BX$8:$BX$9, 0)), 2), ""))</f>
        <v/>
      </c>
      <c r="I2204" s="18" t="str">
        <f>IF(OR($E2204="", $F2204=""), "", IF($E$8='Intro &amp; Setup'!$BX$9, $F2204/$E2204, IF($H$8='Intro &amp; Setup'!$BX$9, $F2204/$H2204, "")))</f>
        <v/>
      </c>
      <c r="J2204" s="21" t="str">
        <f>IF(OR($E2204="", $F2204=""), "", IF($E$8='Intro &amp; Setup'!$BX$8, $F2204/$E2204, IF($H$8='Intro &amp; Setup'!$BX$8, $F2204/$H2204, "")))</f>
        <v/>
      </c>
      <c r="K2204" s="97"/>
      <c r="L2204" s="42" t="str">
        <f t="array" ref="L2204">IF($W2204="", "", IFERROR(INDEX('Standard Runs'!$D$11:$D$65, MATCH(1, ('Standard Runs'!$F$11:$F$65&lt;=E2204)*('Standard Runs'!$G$11:$G$65&gt;=E2204), 0)), ""))</f>
        <v/>
      </c>
      <c r="M2204" s="45" t="str">
        <f t="shared" si="375"/>
        <v/>
      </c>
      <c r="N2204" s="97"/>
      <c r="O2204" s="52" t="str">
        <f t="shared" si="376"/>
        <v/>
      </c>
      <c r="P2204" s="53" t="str">
        <f>IF(OR($L2204="", $M2204=""), "", COUNTIFS($L$11:$L$2510, $L2204, $M$11:$M$2510, "&lt;"&amp;$M2204)+1+COUNTIFS($L$11:$L2204, $L2204, $M$11:$M2204, $M2204)-1)</f>
        <v/>
      </c>
      <c r="Q2204" s="97"/>
      <c r="R2204" s="57" t="str">
        <f t="array" ref="R2204">IF(OR($L2204="", $M2204=""), "", MIN(IF($L$11:$L$2510=$L2204, $M$11:$M$2510)))</f>
        <v/>
      </c>
      <c r="S2204" s="18" t="str">
        <f t="array" ref="S2204">IF(OR($L2204="", $M2204=""), "", AVERAGEIF($L$11:$L$2510, $L2204, $M$11:$M$2510))</f>
        <v/>
      </c>
      <c r="T2204" s="21" t="str">
        <f t="array" ref="T2204">IF(OR($L2204="", $M2204=""), "", MAX(IF($L$11:$L$2510=$L2204, $M$11:$M$2510)))</f>
        <v/>
      </c>
      <c r="U2204" s="97"/>
      <c r="W2204" s="26" t="str">
        <f t="shared" si="377"/>
        <v/>
      </c>
      <c r="X2204" s="26" t="str">
        <f t="shared" si="378"/>
        <v/>
      </c>
      <c r="Z2204" s="48" t="str">
        <f>IFERROR(INDEX('Standard Runs'!$E$11:$E$65, MATCH($L2204, 'Standard Runs'!$D$11:$D$65, 0)), "")</f>
        <v/>
      </c>
      <c r="AB2204" s="26" t="str">
        <f t="shared" si="379"/>
        <v/>
      </c>
      <c r="AC2204" s="26" t="str">
        <f t="shared" si="380"/>
        <v/>
      </c>
      <c r="AE2204" s="26" t="str">
        <f t="shared" si="381"/>
        <v/>
      </c>
      <c r="AG2204" s="26" t="str">
        <f>IF($D2204="", "", COUNTIF($D$11:$D$2510, "&gt;"&amp;$D2204)+1+COUNTIF($D$11:$D2204, $D2204)-1)</f>
        <v/>
      </c>
      <c r="AH2204" s="92" t="str">
        <f t="shared" si="382"/>
        <v/>
      </c>
      <c r="AJ2204" s="26" t="str">
        <f t="shared" si="383"/>
        <v/>
      </c>
      <c r="AK2204" s="26" t="str">
        <f t="shared" si="384"/>
        <v/>
      </c>
    </row>
    <row r="2205" spans="1:37" x14ac:dyDescent="0.25">
      <c r="A2205" s="97"/>
      <c r="B2205" s="26" t="str">
        <f t="shared" si="374"/>
        <v/>
      </c>
      <c r="C2205" s="97"/>
      <c r="D2205" s="123"/>
      <c r="E2205" s="124"/>
      <c r="F2205" s="125"/>
      <c r="G2205" s="97"/>
      <c r="H2205" s="24" t="str">
        <f>IF($E2205="", "", IFERROR(ROUND($E2205*INDEX('Intro &amp; Setup'!$BY$8:$BY$9, MATCH($E$8, 'Intro &amp; Setup'!$BX$8:$BX$9, 0)), 2), ""))</f>
        <v/>
      </c>
      <c r="I2205" s="18" t="str">
        <f>IF(OR($E2205="", $F2205=""), "", IF($E$8='Intro &amp; Setup'!$BX$9, $F2205/$E2205, IF($H$8='Intro &amp; Setup'!$BX$9, $F2205/$H2205, "")))</f>
        <v/>
      </c>
      <c r="J2205" s="21" t="str">
        <f>IF(OR($E2205="", $F2205=""), "", IF($E$8='Intro &amp; Setup'!$BX$8, $F2205/$E2205, IF($H$8='Intro &amp; Setup'!$BX$8, $F2205/$H2205, "")))</f>
        <v/>
      </c>
      <c r="K2205" s="97"/>
      <c r="L2205" s="42" t="str">
        <f t="array" ref="L2205">IF($W2205="", "", IFERROR(INDEX('Standard Runs'!$D$11:$D$65, MATCH(1, ('Standard Runs'!$F$11:$F$65&lt;=E2205)*('Standard Runs'!$G$11:$G$65&gt;=E2205), 0)), ""))</f>
        <v/>
      </c>
      <c r="M2205" s="45" t="str">
        <f t="shared" si="375"/>
        <v/>
      </c>
      <c r="N2205" s="97"/>
      <c r="O2205" s="52" t="str">
        <f t="shared" si="376"/>
        <v/>
      </c>
      <c r="P2205" s="53" t="str">
        <f>IF(OR($L2205="", $M2205=""), "", COUNTIFS($L$11:$L$2510, $L2205, $M$11:$M$2510, "&lt;"&amp;$M2205)+1+COUNTIFS($L$11:$L2205, $L2205, $M$11:$M2205, $M2205)-1)</f>
        <v/>
      </c>
      <c r="Q2205" s="97"/>
      <c r="R2205" s="57" t="str">
        <f t="array" ref="R2205">IF(OR($L2205="", $M2205=""), "", MIN(IF($L$11:$L$2510=$L2205, $M$11:$M$2510)))</f>
        <v/>
      </c>
      <c r="S2205" s="18" t="str">
        <f t="array" ref="S2205">IF(OR($L2205="", $M2205=""), "", AVERAGEIF($L$11:$L$2510, $L2205, $M$11:$M$2510))</f>
        <v/>
      </c>
      <c r="T2205" s="21" t="str">
        <f t="array" ref="T2205">IF(OR($L2205="", $M2205=""), "", MAX(IF($L$11:$L$2510=$L2205, $M$11:$M$2510)))</f>
        <v/>
      </c>
      <c r="U2205" s="97"/>
      <c r="W2205" s="26" t="str">
        <f t="shared" si="377"/>
        <v/>
      </c>
      <c r="X2205" s="26" t="str">
        <f t="shared" si="378"/>
        <v/>
      </c>
      <c r="Z2205" s="48" t="str">
        <f>IFERROR(INDEX('Standard Runs'!$E$11:$E$65, MATCH($L2205, 'Standard Runs'!$D$11:$D$65, 0)), "")</f>
        <v/>
      </c>
      <c r="AB2205" s="26" t="str">
        <f t="shared" si="379"/>
        <v/>
      </c>
      <c r="AC2205" s="26" t="str">
        <f t="shared" si="380"/>
        <v/>
      </c>
      <c r="AE2205" s="26" t="str">
        <f t="shared" si="381"/>
        <v/>
      </c>
      <c r="AG2205" s="26" t="str">
        <f>IF($D2205="", "", COUNTIF($D$11:$D$2510, "&gt;"&amp;$D2205)+1+COUNTIF($D$11:$D2205, $D2205)-1)</f>
        <v/>
      </c>
      <c r="AH2205" s="92" t="str">
        <f t="shared" si="382"/>
        <v/>
      </c>
      <c r="AJ2205" s="26" t="str">
        <f t="shared" si="383"/>
        <v/>
      </c>
      <c r="AK2205" s="26" t="str">
        <f t="shared" si="384"/>
        <v/>
      </c>
    </row>
    <row r="2206" spans="1:37" x14ac:dyDescent="0.25">
      <c r="A2206" s="97"/>
      <c r="B2206" s="26" t="str">
        <f t="shared" si="374"/>
        <v/>
      </c>
      <c r="C2206" s="97"/>
      <c r="D2206" s="123"/>
      <c r="E2206" s="124"/>
      <c r="F2206" s="125"/>
      <c r="G2206" s="97"/>
      <c r="H2206" s="24" t="str">
        <f>IF($E2206="", "", IFERROR(ROUND($E2206*INDEX('Intro &amp; Setup'!$BY$8:$BY$9, MATCH($E$8, 'Intro &amp; Setup'!$BX$8:$BX$9, 0)), 2), ""))</f>
        <v/>
      </c>
      <c r="I2206" s="18" t="str">
        <f>IF(OR($E2206="", $F2206=""), "", IF($E$8='Intro &amp; Setup'!$BX$9, $F2206/$E2206, IF($H$8='Intro &amp; Setup'!$BX$9, $F2206/$H2206, "")))</f>
        <v/>
      </c>
      <c r="J2206" s="21" t="str">
        <f>IF(OR($E2206="", $F2206=""), "", IF($E$8='Intro &amp; Setup'!$BX$8, $F2206/$E2206, IF($H$8='Intro &amp; Setup'!$BX$8, $F2206/$H2206, "")))</f>
        <v/>
      </c>
      <c r="K2206" s="97"/>
      <c r="L2206" s="42" t="str">
        <f t="array" ref="L2206">IF($W2206="", "", IFERROR(INDEX('Standard Runs'!$D$11:$D$65, MATCH(1, ('Standard Runs'!$F$11:$F$65&lt;=E2206)*('Standard Runs'!$G$11:$G$65&gt;=E2206), 0)), ""))</f>
        <v/>
      </c>
      <c r="M2206" s="45" t="str">
        <f t="shared" si="375"/>
        <v/>
      </c>
      <c r="N2206" s="97"/>
      <c r="O2206" s="52" t="str">
        <f t="shared" si="376"/>
        <v/>
      </c>
      <c r="P2206" s="53" t="str">
        <f>IF(OR($L2206="", $M2206=""), "", COUNTIFS($L$11:$L$2510, $L2206, $M$11:$M$2510, "&lt;"&amp;$M2206)+1+COUNTIFS($L$11:$L2206, $L2206, $M$11:$M2206, $M2206)-1)</f>
        <v/>
      </c>
      <c r="Q2206" s="97"/>
      <c r="R2206" s="57" t="str">
        <f t="array" ref="R2206">IF(OR($L2206="", $M2206=""), "", MIN(IF($L$11:$L$2510=$L2206, $M$11:$M$2510)))</f>
        <v/>
      </c>
      <c r="S2206" s="18" t="str">
        <f t="array" ref="S2206">IF(OR($L2206="", $M2206=""), "", AVERAGEIF($L$11:$L$2510, $L2206, $M$11:$M$2510))</f>
        <v/>
      </c>
      <c r="T2206" s="21" t="str">
        <f t="array" ref="T2206">IF(OR($L2206="", $M2206=""), "", MAX(IF($L$11:$L$2510=$L2206, $M$11:$M$2510)))</f>
        <v/>
      </c>
      <c r="U2206" s="97"/>
      <c r="W2206" s="26" t="str">
        <f t="shared" si="377"/>
        <v/>
      </c>
      <c r="X2206" s="26" t="str">
        <f t="shared" si="378"/>
        <v/>
      </c>
      <c r="Z2206" s="48" t="str">
        <f>IFERROR(INDEX('Standard Runs'!$E$11:$E$65, MATCH($L2206, 'Standard Runs'!$D$11:$D$65, 0)), "")</f>
        <v/>
      </c>
      <c r="AB2206" s="26" t="str">
        <f t="shared" si="379"/>
        <v/>
      </c>
      <c r="AC2206" s="26" t="str">
        <f t="shared" si="380"/>
        <v/>
      </c>
      <c r="AE2206" s="26" t="str">
        <f t="shared" si="381"/>
        <v/>
      </c>
      <c r="AG2206" s="26" t="str">
        <f>IF($D2206="", "", COUNTIF($D$11:$D$2510, "&gt;"&amp;$D2206)+1+COUNTIF($D$11:$D2206, $D2206)-1)</f>
        <v/>
      </c>
      <c r="AH2206" s="92" t="str">
        <f t="shared" si="382"/>
        <v/>
      </c>
      <c r="AJ2206" s="26" t="str">
        <f t="shared" si="383"/>
        <v/>
      </c>
      <c r="AK2206" s="26" t="str">
        <f t="shared" si="384"/>
        <v/>
      </c>
    </row>
    <row r="2207" spans="1:37" x14ac:dyDescent="0.25">
      <c r="A2207" s="97"/>
      <c r="B2207" s="26" t="str">
        <f t="shared" si="374"/>
        <v/>
      </c>
      <c r="C2207" s="97"/>
      <c r="D2207" s="123"/>
      <c r="E2207" s="124"/>
      <c r="F2207" s="125"/>
      <c r="G2207" s="97"/>
      <c r="H2207" s="24" t="str">
        <f>IF($E2207="", "", IFERROR(ROUND($E2207*INDEX('Intro &amp; Setup'!$BY$8:$BY$9, MATCH($E$8, 'Intro &amp; Setup'!$BX$8:$BX$9, 0)), 2), ""))</f>
        <v/>
      </c>
      <c r="I2207" s="18" t="str">
        <f>IF(OR($E2207="", $F2207=""), "", IF($E$8='Intro &amp; Setup'!$BX$9, $F2207/$E2207, IF($H$8='Intro &amp; Setup'!$BX$9, $F2207/$H2207, "")))</f>
        <v/>
      </c>
      <c r="J2207" s="21" t="str">
        <f>IF(OR($E2207="", $F2207=""), "", IF($E$8='Intro &amp; Setup'!$BX$8, $F2207/$E2207, IF($H$8='Intro &amp; Setup'!$BX$8, $F2207/$H2207, "")))</f>
        <v/>
      </c>
      <c r="K2207" s="97"/>
      <c r="L2207" s="42" t="str">
        <f t="array" ref="L2207">IF($W2207="", "", IFERROR(INDEX('Standard Runs'!$D$11:$D$65, MATCH(1, ('Standard Runs'!$F$11:$F$65&lt;=E2207)*('Standard Runs'!$G$11:$G$65&gt;=E2207), 0)), ""))</f>
        <v/>
      </c>
      <c r="M2207" s="45" t="str">
        <f t="shared" si="375"/>
        <v/>
      </c>
      <c r="N2207" s="97"/>
      <c r="O2207" s="52" t="str">
        <f t="shared" si="376"/>
        <v/>
      </c>
      <c r="P2207" s="53" t="str">
        <f>IF(OR($L2207="", $M2207=""), "", COUNTIFS($L$11:$L$2510, $L2207, $M$11:$M$2510, "&lt;"&amp;$M2207)+1+COUNTIFS($L$11:$L2207, $L2207, $M$11:$M2207, $M2207)-1)</f>
        <v/>
      </c>
      <c r="Q2207" s="97"/>
      <c r="R2207" s="57" t="str">
        <f t="array" ref="R2207">IF(OR($L2207="", $M2207=""), "", MIN(IF($L$11:$L$2510=$L2207, $M$11:$M$2510)))</f>
        <v/>
      </c>
      <c r="S2207" s="18" t="str">
        <f t="array" ref="S2207">IF(OR($L2207="", $M2207=""), "", AVERAGEIF($L$11:$L$2510, $L2207, $M$11:$M$2510))</f>
        <v/>
      </c>
      <c r="T2207" s="21" t="str">
        <f t="array" ref="T2207">IF(OR($L2207="", $M2207=""), "", MAX(IF($L$11:$L$2510=$L2207, $M$11:$M$2510)))</f>
        <v/>
      </c>
      <c r="U2207" s="97"/>
      <c r="W2207" s="26" t="str">
        <f t="shared" si="377"/>
        <v/>
      </c>
      <c r="X2207" s="26" t="str">
        <f t="shared" si="378"/>
        <v/>
      </c>
      <c r="Z2207" s="48" t="str">
        <f>IFERROR(INDEX('Standard Runs'!$E$11:$E$65, MATCH($L2207, 'Standard Runs'!$D$11:$D$65, 0)), "")</f>
        <v/>
      </c>
      <c r="AB2207" s="26" t="str">
        <f t="shared" si="379"/>
        <v/>
      </c>
      <c r="AC2207" s="26" t="str">
        <f t="shared" si="380"/>
        <v/>
      </c>
      <c r="AE2207" s="26" t="str">
        <f t="shared" si="381"/>
        <v/>
      </c>
      <c r="AG2207" s="26" t="str">
        <f>IF($D2207="", "", COUNTIF($D$11:$D$2510, "&gt;"&amp;$D2207)+1+COUNTIF($D$11:$D2207, $D2207)-1)</f>
        <v/>
      </c>
      <c r="AH2207" s="92" t="str">
        <f t="shared" si="382"/>
        <v/>
      </c>
      <c r="AJ2207" s="26" t="str">
        <f t="shared" si="383"/>
        <v/>
      </c>
      <c r="AK2207" s="26" t="str">
        <f t="shared" si="384"/>
        <v/>
      </c>
    </row>
    <row r="2208" spans="1:37" x14ac:dyDescent="0.25">
      <c r="A2208" s="97"/>
      <c r="B2208" s="26" t="str">
        <f t="shared" si="374"/>
        <v/>
      </c>
      <c r="C2208" s="97"/>
      <c r="D2208" s="123"/>
      <c r="E2208" s="124"/>
      <c r="F2208" s="125"/>
      <c r="G2208" s="97"/>
      <c r="H2208" s="24" t="str">
        <f>IF($E2208="", "", IFERROR(ROUND($E2208*INDEX('Intro &amp; Setup'!$BY$8:$BY$9, MATCH($E$8, 'Intro &amp; Setup'!$BX$8:$BX$9, 0)), 2), ""))</f>
        <v/>
      </c>
      <c r="I2208" s="18" t="str">
        <f>IF(OR($E2208="", $F2208=""), "", IF($E$8='Intro &amp; Setup'!$BX$9, $F2208/$E2208, IF($H$8='Intro &amp; Setup'!$BX$9, $F2208/$H2208, "")))</f>
        <v/>
      </c>
      <c r="J2208" s="21" t="str">
        <f>IF(OR($E2208="", $F2208=""), "", IF($E$8='Intro &amp; Setup'!$BX$8, $F2208/$E2208, IF($H$8='Intro &amp; Setup'!$BX$8, $F2208/$H2208, "")))</f>
        <v/>
      </c>
      <c r="K2208" s="97"/>
      <c r="L2208" s="42" t="str">
        <f t="array" ref="L2208">IF($W2208="", "", IFERROR(INDEX('Standard Runs'!$D$11:$D$65, MATCH(1, ('Standard Runs'!$F$11:$F$65&lt;=E2208)*('Standard Runs'!$G$11:$G$65&gt;=E2208), 0)), ""))</f>
        <v/>
      </c>
      <c r="M2208" s="45" t="str">
        <f t="shared" si="375"/>
        <v/>
      </c>
      <c r="N2208" s="97"/>
      <c r="O2208" s="52" t="str">
        <f t="shared" si="376"/>
        <v/>
      </c>
      <c r="P2208" s="53" t="str">
        <f>IF(OR($L2208="", $M2208=""), "", COUNTIFS($L$11:$L$2510, $L2208, $M$11:$M$2510, "&lt;"&amp;$M2208)+1+COUNTIFS($L$11:$L2208, $L2208, $M$11:$M2208, $M2208)-1)</f>
        <v/>
      </c>
      <c r="Q2208" s="97"/>
      <c r="R2208" s="57" t="str">
        <f t="array" ref="R2208">IF(OR($L2208="", $M2208=""), "", MIN(IF($L$11:$L$2510=$L2208, $M$11:$M$2510)))</f>
        <v/>
      </c>
      <c r="S2208" s="18" t="str">
        <f t="array" ref="S2208">IF(OR($L2208="", $M2208=""), "", AVERAGEIF($L$11:$L$2510, $L2208, $M$11:$M$2510))</f>
        <v/>
      </c>
      <c r="T2208" s="21" t="str">
        <f t="array" ref="T2208">IF(OR($L2208="", $M2208=""), "", MAX(IF($L$11:$L$2510=$L2208, $M$11:$M$2510)))</f>
        <v/>
      </c>
      <c r="U2208" s="97"/>
      <c r="W2208" s="26" t="str">
        <f t="shared" si="377"/>
        <v/>
      </c>
      <c r="X2208" s="26" t="str">
        <f t="shared" si="378"/>
        <v/>
      </c>
      <c r="Z2208" s="48" t="str">
        <f>IFERROR(INDEX('Standard Runs'!$E$11:$E$65, MATCH($L2208, 'Standard Runs'!$D$11:$D$65, 0)), "")</f>
        <v/>
      </c>
      <c r="AB2208" s="26" t="str">
        <f t="shared" si="379"/>
        <v/>
      </c>
      <c r="AC2208" s="26" t="str">
        <f t="shared" si="380"/>
        <v/>
      </c>
      <c r="AE2208" s="26" t="str">
        <f t="shared" si="381"/>
        <v/>
      </c>
      <c r="AG2208" s="26" t="str">
        <f>IF($D2208="", "", COUNTIF($D$11:$D$2510, "&gt;"&amp;$D2208)+1+COUNTIF($D$11:$D2208, $D2208)-1)</f>
        <v/>
      </c>
      <c r="AH2208" s="92" t="str">
        <f t="shared" si="382"/>
        <v/>
      </c>
      <c r="AJ2208" s="26" t="str">
        <f t="shared" si="383"/>
        <v/>
      </c>
      <c r="AK2208" s="26" t="str">
        <f t="shared" si="384"/>
        <v/>
      </c>
    </row>
    <row r="2209" spans="1:37" x14ac:dyDescent="0.25">
      <c r="A2209" s="97"/>
      <c r="B2209" s="26" t="str">
        <f t="shared" si="374"/>
        <v/>
      </c>
      <c r="C2209" s="97"/>
      <c r="D2209" s="123"/>
      <c r="E2209" s="124"/>
      <c r="F2209" s="125"/>
      <c r="G2209" s="97"/>
      <c r="H2209" s="24" t="str">
        <f>IF($E2209="", "", IFERROR(ROUND($E2209*INDEX('Intro &amp; Setup'!$BY$8:$BY$9, MATCH($E$8, 'Intro &amp; Setup'!$BX$8:$BX$9, 0)), 2), ""))</f>
        <v/>
      </c>
      <c r="I2209" s="18" t="str">
        <f>IF(OR($E2209="", $F2209=""), "", IF($E$8='Intro &amp; Setup'!$BX$9, $F2209/$E2209, IF($H$8='Intro &amp; Setup'!$BX$9, $F2209/$H2209, "")))</f>
        <v/>
      </c>
      <c r="J2209" s="21" t="str">
        <f>IF(OR($E2209="", $F2209=""), "", IF($E$8='Intro &amp; Setup'!$BX$8, $F2209/$E2209, IF($H$8='Intro &amp; Setup'!$BX$8, $F2209/$H2209, "")))</f>
        <v/>
      </c>
      <c r="K2209" s="97"/>
      <c r="L2209" s="42" t="str">
        <f t="array" ref="L2209">IF($W2209="", "", IFERROR(INDEX('Standard Runs'!$D$11:$D$65, MATCH(1, ('Standard Runs'!$F$11:$F$65&lt;=E2209)*('Standard Runs'!$G$11:$G$65&gt;=E2209), 0)), ""))</f>
        <v/>
      </c>
      <c r="M2209" s="45" t="str">
        <f t="shared" si="375"/>
        <v/>
      </c>
      <c r="N2209" s="97"/>
      <c r="O2209" s="52" t="str">
        <f t="shared" si="376"/>
        <v/>
      </c>
      <c r="P2209" s="53" t="str">
        <f>IF(OR($L2209="", $M2209=""), "", COUNTIFS($L$11:$L$2510, $L2209, $M$11:$M$2510, "&lt;"&amp;$M2209)+1+COUNTIFS($L$11:$L2209, $L2209, $M$11:$M2209, $M2209)-1)</f>
        <v/>
      </c>
      <c r="Q2209" s="97"/>
      <c r="R2209" s="57" t="str">
        <f t="array" ref="R2209">IF(OR($L2209="", $M2209=""), "", MIN(IF($L$11:$L$2510=$L2209, $M$11:$M$2510)))</f>
        <v/>
      </c>
      <c r="S2209" s="18" t="str">
        <f t="array" ref="S2209">IF(OR($L2209="", $M2209=""), "", AVERAGEIF($L$11:$L$2510, $L2209, $M$11:$M$2510))</f>
        <v/>
      </c>
      <c r="T2209" s="21" t="str">
        <f t="array" ref="T2209">IF(OR($L2209="", $M2209=""), "", MAX(IF($L$11:$L$2510=$L2209, $M$11:$M$2510)))</f>
        <v/>
      </c>
      <c r="U2209" s="97"/>
      <c r="W2209" s="26" t="str">
        <f t="shared" si="377"/>
        <v/>
      </c>
      <c r="X2209" s="26" t="str">
        <f t="shared" si="378"/>
        <v/>
      </c>
      <c r="Z2209" s="48" t="str">
        <f>IFERROR(INDEX('Standard Runs'!$E$11:$E$65, MATCH($L2209, 'Standard Runs'!$D$11:$D$65, 0)), "")</f>
        <v/>
      </c>
      <c r="AB2209" s="26" t="str">
        <f t="shared" si="379"/>
        <v/>
      </c>
      <c r="AC2209" s="26" t="str">
        <f t="shared" si="380"/>
        <v/>
      </c>
      <c r="AE2209" s="26" t="str">
        <f t="shared" si="381"/>
        <v/>
      </c>
      <c r="AG2209" s="26" t="str">
        <f>IF($D2209="", "", COUNTIF($D$11:$D$2510, "&gt;"&amp;$D2209)+1+COUNTIF($D$11:$D2209, $D2209)-1)</f>
        <v/>
      </c>
      <c r="AH2209" s="92" t="str">
        <f t="shared" si="382"/>
        <v/>
      </c>
      <c r="AJ2209" s="26" t="str">
        <f t="shared" si="383"/>
        <v/>
      </c>
      <c r="AK2209" s="26" t="str">
        <f t="shared" si="384"/>
        <v/>
      </c>
    </row>
    <row r="2210" spans="1:37" x14ac:dyDescent="0.25">
      <c r="A2210" s="97"/>
      <c r="B2210" s="26" t="str">
        <f t="shared" si="374"/>
        <v/>
      </c>
      <c r="C2210" s="97"/>
      <c r="D2210" s="123"/>
      <c r="E2210" s="124"/>
      <c r="F2210" s="125"/>
      <c r="G2210" s="97"/>
      <c r="H2210" s="24" t="str">
        <f>IF($E2210="", "", IFERROR(ROUND($E2210*INDEX('Intro &amp; Setup'!$BY$8:$BY$9, MATCH($E$8, 'Intro &amp; Setup'!$BX$8:$BX$9, 0)), 2), ""))</f>
        <v/>
      </c>
      <c r="I2210" s="18" t="str">
        <f>IF(OR($E2210="", $F2210=""), "", IF($E$8='Intro &amp; Setup'!$BX$9, $F2210/$E2210, IF($H$8='Intro &amp; Setup'!$BX$9, $F2210/$H2210, "")))</f>
        <v/>
      </c>
      <c r="J2210" s="21" t="str">
        <f>IF(OR($E2210="", $F2210=""), "", IF($E$8='Intro &amp; Setup'!$BX$8, $F2210/$E2210, IF($H$8='Intro &amp; Setup'!$BX$8, $F2210/$H2210, "")))</f>
        <v/>
      </c>
      <c r="K2210" s="97"/>
      <c r="L2210" s="42" t="str">
        <f t="array" ref="L2210">IF($W2210="", "", IFERROR(INDEX('Standard Runs'!$D$11:$D$65, MATCH(1, ('Standard Runs'!$F$11:$F$65&lt;=E2210)*('Standard Runs'!$G$11:$G$65&gt;=E2210), 0)), ""))</f>
        <v/>
      </c>
      <c r="M2210" s="45" t="str">
        <f t="shared" si="375"/>
        <v/>
      </c>
      <c r="N2210" s="97"/>
      <c r="O2210" s="52" t="str">
        <f t="shared" si="376"/>
        <v/>
      </c>
      <c r="P2210" s="53" t="str">
        <f>IF(OR($L2210="", $M2210=""), "", COUNTIFS($L$11:$L$2510, $L2210, $M$11:$M$2510, "&lt;"&amp;$M2210)+1+COUNTIFS($L$11:$L2210, $L2210, $M$11:$M2210, $M2210)-1)</f>
        <v/>
      </c>
      <c r="Q2210" s="97"/>
      <c r="R2210" s="57" t="str">
        <f t="array" ref="R2210">IF(OR($L2210="", $M2210=""), "", MIN(IF($L$11:$L$2510=$L2210, $M$11:$M$2510)))</f>
        <v/>
      </c>
      <c r="S2210" s="18" t="str">
        <f t="array" ref="S2210">IF(OR($L2210="", $M2210=""), "", AVERAGEIF($L$11:$L$2510, $L2210, $M$11:$M$2510))</f>
        <v/>
      </c>
      <c r="T2210" s="21" t="str">
        <f t="array" ref="T2210">IF(OR($L2210="", $M2210=""), "", MAX(IF($L$11:$L$2510=$L2210, $M$11:$M$2510)))</f>
        <v/>
      </c>
      <c r="U2210" s="97"/>
      <c r="W2210" s="26" t="str">
        <f t="shared" si="377"/>
        <v/>
      </c>
      <c r="X2210" s="26" t="str">
        <f t="shared" si="378"/>
        <v/>
      </c>
      <c r="Z2210" s="48" t="str">
        <f>IFERROR(INDEX('Standard Runs'!$E$11:$E$65, MATCH($L2210, 'Standard Runs'!$D$11:$D$65, 0)), "")</f>
        <v/>
      </c>
      <c r="AB2210" s="26" t="str">
        <f t="shared" si="379"/>
        <v/>
      </c>
      <c r="AC2210" s="26" t="str">
        <f t="shared" si="380"/>
        <v/>
      </c>
      <c r="AE2210" s="26" t="str">
        <f t="shared" si="381"/>
        <v/>
      </c>
      <c r="AG2210" s="26" t="str">
        <f>IF($D2210="", "", COUNTIF($D$11:$D$2510, "&gt;"&amp;$D2210)+1+COUNTIF($D$11:$D2210, $D2210)-1)</f>
        <v/>
      </c>
      <c r="AH2210" s="92" t="str">
        <f t="shared" si="382"/>
        <v/>
      </c>
      <c r="AJ2210" s="26" t="str">
        <f t="shared" si="383"/>
        <v/>
      </c>
      <c r="AK2210" s="26" t="str">
        <f t="shared" si="384"/>
        <v/>
      </c>
    </row>
    <row r="2211" spans="1:37" x14ac:dyDescent="0.25">
      <c r="A2211" s="97"/>
      <c r="B2211" s="26" t="str">
        <f t="shared" si="374"/>
        <v/>
      </c>
      <c r="C2211" s="97"/>
      <c r="D2211" s="123"/>
      <c r="E2211" s="124"/>
      <c r="F2211" s="125"/>
      <c r="G2211" s="97"/>
      <c r="H2211" s="24" t="str">
        <f>IF($E2211="", "", IFERROR(ROUND($E2211*INDEX('Intro &amp; Setup'!$BY$8:$BY$9, MATCH($E$8, 'Intro &amp; Setup'!$BX$8:$BX$9, 0)), 2), ""))</f>
        <v/>
      </c>
      <c r="I2211" s="18" t="str">
        <f>IF(OR($E2211="", $F2211=""), "", IF($E$8='Intro &amp; Setup'!$BX$9, $F2211/$E2211, IF($H$8='Intro &amp; Setup'!$BX$9, $F2211/$H2211, "")))</f>
        <v/>
      </c>
      <c r="J2211" s="21" t="str">
        <f>IF(OR($E2211="", $F2211=""), "", IF($E$8='Intro &amp; Setup'!$BX$8, $F2211/$E2211, IF($H$8='Intro &amp; Setup'!$BX$8, $F2211/$H2211, "")))</f>
        <v/>
      </c>
      <c r="K2211" s="97"/>
      <c r="L2211" s="42" t="str">
        <f t="array" ref="L2211">IF($W2211="", "", IFERROR(INDEX('Standard Runs'!$D$11:$D$65, MATCH(1, ('Standard Runs'!$F$11:$F$65&lt;=E2211)*('Standard Runs'!$G$11:$G$65&gt;=E2211), 0)), ""))</f>
        <v/>
      </c>
      <c r="M2211" s="45" t="str">
        <f t="shared" si="375"/>
        <v/>
      </c>
      <c r="N2211" s="97"/>
      <c r="O2211" s="52" t="str">
        <f t="shared" si="376"/>
        <v/>
      </c>
      <c r="P2211" s="53" t="str">
        <f>IF(OR($L2211="", $M2211=""), "", COUNTIFS($L$11:$L$2510, $L2211, $M$11:$M$2510, "&lt;"&amp;$M2211)+1+COUNTIFS($L$11:$L2211, $L2211, $M$11:$M2211, $M2211)-1)</f>
        <v/>
      </c>
      <c r="Q2211" s="97"/>
      <c r="R2211" s="57" t="str">
        <f t="array" ref="R2211">IF(OR($L2211="", $M2211=""), "", MIN(IF($L$11:$L$2510=$L2211, $M$11:$M$2510)))</f>
        <v/>
      </c>
      <c r="S2211" s="18" t="str">
        <f t="array" ref="S2211">IF(OR($L2211="", $M2211=""), "", AVERAGEIF($L$11:$L$2510, $L2211, $M$11:$M$2510))</f>
        <v/>
      </c>
      <c r="T2211" s="21" t="str">
        <f t="array" ref="T2211">IF(OR($L2211="", $M2211=""), "", MAX(IF($L$11:$L$2510=$L2211, $M$11:$M$2510)))</f>
        <v/>
      </c>
      <c r="U2211" s="97"/>
      <c r="W2211" s="26" t="str">
        <f t="shared" si="377"/>
        <v/>
      </c>
      <c r="X2211" s="26" t="str">
        <f t="shared" si="378"/>
        <v/>
      </c>
      <c r="Z2211" s="48" t="str">
        <f>IFERROR(INDEX('Standard Runs'!$E$11:$E$65, MATCH($L2211, 'Standard Runs'!$D$11:$D$65, 0)), "")</f>
        <v/>
      </c>
      <c r="AB2211" s="26" t="str">
        <f t="shared" si="379"/>
        <v/>
      </c>
      <c r="AC2211" s="26" t="str">
        <f t="shared" si="380"/>
        <v/>
      </c>
      <c r="AE2211" s="26" t="str">
        <f t="shared" si="381"/>
        <v/>
      </c>
      <c r="AG2211" s="26" t="str">
        <f>IF($D2211="", "", COUNTIF($D$11:$D$2510, "&gt;"&amp;$D2211)+1+COUNTIF($D$11:$D2211, $D2211)-1)</f>
        <v/>
      </c>
      <c r="AH2211" s="92" t="str">
        <f t="shared" si="382"/>
        <v/>
      </c>
      <c r="AJ2211" s="26" t="str">
        <f t="shared" si="383"/>
        <v/>
      </c>
      <c r="AK2211" s="26" t="str">
        <f t="shared" si="384"/>
        <v/>
      </c>
    </row>
    <row r="2212" spans="1:37" x14ac:dyDescent="0.25">
      <c r="A2212" s="97"/>
      <c r="B2212" s="26" t="str">
        <f t="shared" si="374"/>
        <v/>
      </c>
      <c r="C2212" s="97"/>
      <c r="D2212" s="123"/>
      <c r="E2212" s="124"/>
      <c r="F2212" s="125"/>
      <c r="G2212" s="97"/>
      <c r="H2212" s="24" t="str">
        <f>IF($E2212="", "", IFERROR(ROUND($E2212*INDEX('Intro &amp; Setup'!$BY$8:$BY$9, MATCH($E$8, 'Intro &amp; Setup'!$BX$8:$BX$9, 0)), 2), ""))</f>
        <v/>
      </c>
      <c r="I2212" s="18" t="str">
        <f>IF(OR($E2212="", $F2212=""), "", IF($E$8='Intro &amp; Setup'!$BX$9, $F2212/$E2212, IF($H$8='Intro &amp; Setup'!$BX$9, $F2212/$H2212, "")))</f>
        <v/>
      </c>
      <c r="J2212" s="21" t="str">
        <f>IF(OR($E2212="", $F2212=""), "", IF($E$8='Intro &amp; Setup'!$BX$8, $F2212/$E2212, IF($H$8='Intro &amp; Setup'!$BX$8, $F2212/$H2212, "")))</f>
        <v/>
      </c>
      <c r="K2212" s="97"/>
      <c r="L2212" s="42" t="str">
        <f t="array" ref="L2212">IF($W2212="", "", IFERROR(INDEX('Standard Runs'!$D$11:$D$65, MATCH(1, ('Standard Runs'!$F$11:$F$65&lt;=E2212)*('Standard Runs'!$G$11:$G$65&gt;=E2212), 0)), ""))</f>
        <v/>
      </c>
      <c r="M2212" s="45" t="str">
        <f t="shared" si="375"/>
        <v/>
      </c>
      <c r="N2212" s="97"/>
      <c r="O2212" s="52" t="str">
        <f t="shared" si="376"/>
        <v/>
      </c>
      <c r="P2212" s="53" t="str">
        <f>IF(OR($L2212="", $M2212=""), "", COUNTIFS($L$11:$L$2510, $L2212, $M$11:$M$2510, "&lt;"&amp;$M2212)+1+COUNTIFS($L$11:$L2212, $L2212, $M$11:$M2212, $M2212)-1)</f>
        <v/>
      </c>
      <c r="Q2212" s="97"/>
      <c r="R2212" s="57" t="str">
        <f t="array" ref="R2212">IF(OR($L2212="", $M2212=""), "", MIN(IF($L$11:$L$2510=$L2212, $M$11:$M$2510)))</f>
        <v/>
      </c>
      <c r="S2212" s="18" t="str">
        <f t="array" ref="S2212">IF(OR($L2212="", $M2212=""), "", AVERAGEIF($L$11:$L$2510, $L2212, $M$11:$M$2510))</f>
        <v/>
      </c>
      <c r="T2212" s="21" t="str">
        <f t="array" ref="T2212">IF(OR($L2212="", $M2212=""), "", MAX(IF($L$11:$L$2510=$L2212, $M$11:$M$2510)))</f>
        <v/>
      </c>
      <c r="U2212" s="97"/>
      <c r="W2212" s="26" t="str">
        <f t="shared" si="377"/>
        <v/>
      </c>
      <c r="X2212" s="26" t="str">
        <f t="shared" si="378"/>
        <v/>
      </c>
      <c r="Z2212" s="48" t="str">
        <f>IFERROR(INDEX('Standard Runs'!$E$11:$E$65, MATCH($L2212, 'Standard Runs'!$D$11:$D$65, 0)), "")</f>
        <v/>
      </c>
      <c r="AB2212" s="26" t="str">
        <f t="shared" si="379"/>
        <v/>
      </c>
      <c r="AC2212" s="26" t="str">
        <f t="shared" si="380"/>
        <v/>
      </c>
      <c r="AE2212" s="26" t="str">
        <f t="shared" si="381"/>
        <v/>
      </c>
      <c r="AG2212" s="26" t="str">
        <f>IF($D2212="", "", COUNTIF($D$11:$D$2510, "&gt;"&amp;$D2212)+1+COUNTIF($D$11:$D2212, $D2212)-1)</f>
        <v/>
      </c>
      <c r="AH2212" s="92" t="str">
        <f t="shared" si="382"/>
        <v/>
      </c>
      <c r="AJ2212" s="26" t="str">
        <f t="shared" si="383"/>
        <v/>
      </c>
      <c r="AK2212" s="26" t="str">
        <f t="shared" si="384"/>
        <v/>
      </c>
    </row>
    <row r="2213" spans="1:37" x14ac:dyDescent="0.25">
      <c r="A2213" s="97"/>
      <c r="B2213" s="26" t="str">
        <f t="shared" si="374"/>
        <v/>
      </c>
      <c r="C2213" s="97"/>
      <c r="D2213" s="123"/>
      <c r="E2213" s="124"/>
      <c r="F2213" s="125"/>
      <c r="G2213" s="97"/>
      <c r="H2213" s="24" t="str">
        <f>IF($E2213="", "", IFERROR(ROUND($E2213*INDEX('Intro &amp; Setup'!$BY$8:$BY$9, MATCH($E$8, 'Intro &amp; Setup'!$BX$8:$BX$9, 0)), 2), ""))</f>
        <v/>
      </c>
      <c r="I2213" s="18" t="str">
        <f>IF(OR($E2213="", $F2213=""), "", IF($E$8='Intro &amp; Setup'!$BX$9, $F2213/$E2213, IF($H$8='Intro &amp; Setup'!$BX$9, $F2213/$H2213, "")))</f>
        <v/>
      </c>
      <c r="J2213" s="21" t="str">
        <f>IF(OR($E2213="", $F2213=""), "", IF($E$8='Intro &amp; Setup'!$BX$8, $F2213/$E2213, IF($H$8='Intro &amp; Setup'!$BX$8, $F2213/$H2213, "")))</f>
        <v/>
      </c>
      <c r="K2213" s="97"/>
      <c r="L2213" s="42" t="str">
        <f t="array" ref="L2213">IF($W2213="", "", IFERROR(INDEX('Standard Runs'!$D$11:$D$65, MATCH(1, ('Standard Runs'!$F$11:$F$65&lt;=E2213)*('Standard Runs'!$G$11:$G$65&gt;=E2213), 0)), ""))</f>
        <v/>
      </c>
      <c r="M2213" s="45" t="str">
        <f t="shared" si="375"/>
        <v/>
      </c>
      <c r="N2213" s="97"/>
      <c r="O2213" s="52" t="str">
        <f t="shared" si="376"/>
        <v/>
      </c>
      <c r="P2213" s="53" t="str">
        <f>IF(OR($L2213="", $M2213=""), "", COUNTIFS($L$11:$L$2510, $L2213, $M$11:$M$2510, "&lt;"&amp;$M2213)+1+COUNTIFS($L$11:$L2213, $L2213, $M$11:$M2213, $M2213)-1)</f>
        <v/>
      </c>
      <c r="Q2213" s="97"/>
      <c r="R2213" s="57" t="str">
        <f t="array" ref="R2213">IF(OR($L2213="", $M2213=""), "", MIN(IF($L$11:$L$2510=$L2213, $M$11:$M$2510)))</f>
        <v/>
      </c>
      <c r="S2213" s="18" t="str">
        <f t="array" ref="S2213">IF(OR($L2213="", $M2213=""), "", AVERAGEIF($L$11:$L$2510, $L2213, $M$11:$M$2510))</f>
        <v/>
      </c>
      <c r="T2213" s="21" t="str">
        <f t="array" ref="T2213">IF(OR($L2213="", $M2213=""), "", MAX(IF($L$11:$L$2510=$L2213, $M$11:$M$2510)))</f>
        <v/>
      </c>
      <c r="U2213" s="97"/>
      <c r="W2213" s="26" t="str">
        <f t="shared" si="377"/>
        <v/>
      </c>
      <c r="X2213" s="26" t="str">
        <f t="shared" si="378"/>
        <v/>
      </c>
      <c r="Z2213" s="48" t="str">
        <f>IFERROR(INDEX('Standard Runs'!$E$11:$E$65, MATCH($L2213, 'Standard Runs'!$D$11:$D$65, 0)), "")</f>
        <v/>
      </c>
      <c r="AB2213" s="26" t="str">
        <f t="shared" si="379"/>
        <v/>
      </c>
      <c r="AC2213" s="26" t="str">
        <f t="shared" si="380"/>
        <v/>
      </c>
      <c r="AE2213" s="26" t="str">
        <f t="shared" si="381"/>
        <v/>
      </c>
      <c r="AG2213" s="26" t="str">
        <f>IF($D2213="", "", COUNTIF($D$11:$D$2510, "&gt;"&amp;$D2213)+1+COUNTIF($D$11:$D2213, $D2213)-1)</f>
        <v/>
      </c>
      <c r="AH2213" s="92" t="str">
        <f t="shared" si="382"/>
        <v/>
      </c>
      <c r="AJ2213" s="26" t="str">
        <f t="shared" si="383"/>
        <v/>
      </c>
      <c r="AK2213" s="26" t="str">
        <f t="shared" si="384"/>
        <v/>
      </c>
    </row>
    <row r="2214" spans="1:37" x14ac:dyDescent="0.25">
      <c r="A2214" s="97"/>
      <c r="B2214" s="26" t="str">
        <f t="shared" si="374"/>
        <v/>
      </c>
      <c r="C2214" s="97"/>
      <c r="D2214" s="123"/>
      <c r="E2214" s="124"/>
      <c r="F2214" s="125"/>
      <c r="G2214" s="97"/>
      <c r="H2214" s="24" t="str">
        <f>IF($E2214="", "", IFERROR(ROUND($E2214*INDEX('Intro &amp; Setup'!$BY$8:$BY$9, MATCH($E$8, 'Intro &amp; Setup'!$BX$8:$BX$9, 0)), 2), ""))</f>
        <v/>
      </c>
      <c r="I2214" s="18" t="str">
        <f>IF(OR($E2214="", $F2214=""), "", IF($E$8='Intro &amp; Setup'!$BX$9, $F2214/$E2214, IF($H$8='Intro &amp; Setup'!$BX$9, $F2214/$H2214, "")))</f>
        <v/>
      </c>
      <c r="J2214" s="21" t="str">
        <f>IF(OR($E2214="", $F2214=""), "", IF($E$8='Intro &amp; Setup'!$BX$8, $F2214/$E2214, IF($H$8='Intro &amp; Setup'!$BX$8, $F2214/$H2214, "")))</f>
        <v/>
      </c>
      <c r="K2214" s="97"/>
      <c r="L2214" s="42" t="str">
        <f t="array" ref="L2214">IF($W2214="", "", IFERROR(INDEX('Standard Runs'!$D$11:$D$65, MATCH(1, ('Standard Runs'!$F$11:$F$65&lt;=E2214)*('Standard Runs'!$G$11:$G$65&gt;=E2214), 0)), ""))</f>
        <v/>
      </c>
      <c r="M2214" s="45" t="str">
        <f t="shared" si="375"/>
        <v/>
      </c>
      <c r="N2214" s="97"/>
      <c r="O2214" s="52" t="str">
        <f t="shared" si="376"/>
        <v/>
      </c>
      <c r="P2214" s="53" t="str">
        <f>IF(OR($L2214="", $M2214=""), "", COUNTIFS($L$11:$L$2510, $L2214, $M$11:$M$2510, "&lt;"&amp;$M2214)+1+COUNTIFS($L$11:$L2214, $L2214, $M$11:$M2214, $M2214)-1)</f>
        <v/>
      </c>
      <c r="Q2214" s="97"/>
      <c r="R2214" s="57" t="str">
        <f t="array" ref="R2214">IF(OR($L2214="", $M2214=""), "", MIN(IF($L$11:$L$2510=$L2214, $M$11:$M$2510)))</f>
        <v/>
      </c>
      <c r="S2214" s="18" t="str">
        <f t="array" ref="S2214">IF(OR($L2214="", $M2214=""), "", AVERAGEIF($L$11:$L$2510, $L2214, $M$11:$M$2510))</f>
        <v/>
      </c>
      <c r="T2214" s="21" t="str">
        <f t="array" ref="T2214">IF(OR($L2214="", $M2214=""), "", MAX(IF($L$11:$L$2510=$L2214, $M$11:$M$2510)))</f>
        <v/>
      </c>
      <c r="U2214" s="97"/>
      <c r="W2214" s="26" t="str">
        <f t="shared" si="377"/>
        <v/>
      </c>
      <c r="X2214" s="26" t="str">
        <f t="shared" si="378"/>
        <v/>
      </c>
      <c r="Z2214" s="48" t="str">
        <f>IFERROR(INDEX('Standard Runs'!$E$11:$E$65, MATCH($L2214, 'Standard Runs'!$D$11:$D$65, 0)), "")</f>
        <v/>
      </c>
      <c r="AB2214" s="26" t="str">
        <f t="shared" si="379"/>
        <v/>
      </c>
      <c r="AC2214" s="26" t="str">
        <f t="shared" si="380"/>
        <v/>
      </c>
      <c r="AE2214" s="26" t="str">
        <f t="shared" si="381"/>
        <v/>
      </c>
      <c r="AG2214" s="26" t="str">
        <f>IF($D2214="", "", COUNTIF($D$11:$D$2510, "&gt;"&amp;$D2214)+1+COUNTIF($D$11:$D2214, $D2214)-1)</f>
        <v/>
      </c>
      <c r="AH2214" s="92" t="str">
        <f t="shared" si="382"/>
        <v/>
      </c>
      <c r="AJ2214" s="26" t="str">
        <f t="shared" si="383"/>
        <v/>
      </c>
      <c r="AK2214" s="26" t="str">
        <f t="shared" si="384"/>
        <v/>
      </c>
    </row>
    <row r="2215" spans="1:37" x14ac:dyDescent="0.25">
      <c r="A2215" s="97"/>
      <c r="B2215" s="26" t="str">
        <f t="shared" si="374"/>
        <v/>
      </c>
      <c r="C2215" s="97"/>
      <c r="D2215" s="123"/>
      <c r="E2215" s="124"/>
      <c r="F2215" s="125"/>
      <c r="G2215" s="97"/>
      <c r="H2215" s="24" t="str">
        <f>IF($E2215="", "", IFERROR(ROUND($E2215*INDEX('Intro &amp; Setup'!$BY$8:$BY$9, MATCH($E$8, 'Intro &amp; Setup'!$BX$8:$BX$9, 0)), 2), ""))</f>
        <v/>
      </c>
      <c r="I2215" s="18" t="str">
        <f>IF(OR($E2215="", $F2215=""), "", IF($E$8='Intro &amp; Setup'!$BX$9, $F2215/$E2215, IF($H$8='Intro &amp; Setup'!$BX$9, $F2215/$H2215, "")))</f>
        <v/>
      </c>
      <c r="J2215" s="21" t="str">
        <f>IF(OR($E2215="", $F2215=""), "", IF($E$8='Intro &amp; Setup'!$BX$8, $F2215/$E2215, IF($H$8='Intro &amp; Setup'!$BX$8, $F2215/$H2215, "")))</f>
        <v/>
      </c>
      <c r="K2215" s="97"/>
      <c r="L2215" s="42" t="str">
        <f t="array" ref="L2215">IF($W2215="", "", IFERROR(INDEX('Standard Runs'!$D$11:$D$65, MATCH(1, ('Standard Runs'!$F$11:$F$65&lt;=E2215)*('Standard Runs'!$G$11:$G$65&gt;=E2215), 0)), ""))</f>
        <v/>
      </c>
      <c r="M2215" s="45" t="str">
        <f t="shared" si="375"/>
        <v/>
      </c>
      <c r="N2215" s="97"/>
      <c r="O2215" s="52" t="str">
        <f t="shared" si="376"/>
        <v/>
      </c>
      <c r="P2215" s="53" t="str">
        <f>IF(OR($L2215="", $M2215=""), "", COUNTIFS($L$11:$L$2510, $L2215, $M$11:$M$2510, "&lt;"&amp;$M2215)+1+COUNTIFS($L$11:$L2215, $L2215, $M$11:$M2215, $M2215)-1)</f>
        <v/>
      </c>
      <c r="Q2215" s="97"/>
      <c r="R2215" s="57" t="str">
        <f t="array" ref="R2215">IF(OR($L2215="", $M2215=""), "", MIN(IF($L$11:$L$2510=$L2215, $M$11:$M$2510)))</f>
        <v/>
      </c>
      <c r="S2215" s="18" t="str">
        <f t="array" ref="S2215">IF(OR($L2215="", $M2215=""), "", AVERAGEIF($L$11:$L$2510, $L2215, $M$11:$M$2510))</f>
        <v/>
      </c>
      <c r="T2215" s="21" t="str">
        <f t="array" ref="T2215">IF(OR($L2215="", $M2215=""), "", MAX(IF($L$11:$L$2510=$L2215, $M$11:$M$2510)))</f>
        <v/>
      </c>
      <c r="U2215" s="97"/>
      <c r="W2215" s="26" t="str">
        <f t="shared" si="377"/>
        <v/>
      </c>
      <c r="X2215" s="26" t="str">
        <f t="shared" si="378"/>
        <v/>
      </c>
      <c r="Z2215" s="48" t="str">
        <f>IFERROR(INDEX('Standard Runs'!$E$11:$E$65, MATCH($L2215, 'Standard Runs'!$D$11:$D$65, 0)), "")</f>
        <v/>
      </c>
      <c r="AB2215" s="26" t="str">
        <f t="shared" si="379"/>
        <v/>
      </c>
      <c r="AC2215" s="26" t="str">
        <f t="shared" si="380"/>
        <v/>
      </c>
      <c r="AE2215" s="26" t="str">
        <f t="shared" si="381"/>
        <v/>
      </c>
      <c r="AG2215" s="26" t="str">
        <f>IF($D2215="", "", COUNTIF($D$11:$D$2510, "&gt;"&amp;$D2215)+1+COUNTIF($D$11:$D2215, $D2215)-1)</f>
        <v/>
      </c>
      <c r="AH2215" s="92" t="str">
        <f t="shared" si="382"/>
        <v/>
      </c>
      <c r="AJ2215" s="26" t="str">
        <f t="shared" si="383"/>
        <v/>
      </c>
      <c r="AK2215" s="26" t="str">
        <f t="shared" si="384"/>
        <v/>
      </c>
    </row>
    <row r="2216" spans="1:37" x14ac:dyDescent="0.25">
      <c r="A2216" s="97"/>
      <c r="B2216" s="26" t="str">
        <f t="shared" si="374"/>
        <v/>
      </c>
      <c r="C2216" s="97"/>
      <c r="D2216" s="123"/>
      <c r="E2216" s="124"/>
      <c r="F2216" s="125"/>
      <c r="G2216" s="97"/>
      <c r="H2216" s="24" t="str">
        <f>IF($E2216="", "", IFERROR(ROUND($E2216*INDEX('Intro &amp; Setup'!$BY$8:$BY$9, MATCH($E$8, 'Intro &amp; Setup'!$BX$8:$BX$9, 0)), 2), ""))</f>
        <v/>
      </c>
      <c r="I2216" s="18" t="str">
        <f>IF(OR($E2216="", $F2216=""), "", IF($E$8='Intro &amp; Setup'!$BX$9, $F2216/$E2216, IF($H$8='Intro &amp; Setup'!$BX$9, $F2216/$H2216, "")))</f>
        <v/>
      </c>
      <c r="J2216" s="21" t="str">
        <f>IF(OR($E2216="", $F2216=""), "", IF($E$8='Intro &amp; Setup'!$BX$8, $F2216/$E2216, IF($H$8='Intro &amp; Setup'!$BX$8, $F2216/$H2216, "")))</f>
        <v/>
      </c>
      <c r="K2216" s="97"/>
      <c r="L2216" s="42" t="str">
        <f t="array" ref="L2216">IF($W2216="", "", IFERROR(INDEX('Standard Runs'!$D$11:$D$65, MATCH(1, ('Standard Runs'!$F$11:$F$65&lt;=E2216)*('Standard Runs'!$G$11:$G$65&gt;=E2216), 0)), ""))</f>
        <v/>
      </c>
      <c r="M2216" s="45" t="str">
        <f t="shared" si="375"/>
        <v/>
      </c>
      <c r="N2216" s="97"/>
      <c r="O2216" s="52" t="str">
        <f t="shared" si="376"/>
        <v/>
      </c>
      <c r="P2216" s="53" t="str">
        <f>IF(OR($L2216="", $M2216=""), "", COUNTIFS($L$11:$L$2510, $L2216, $M$11:$M$2510, "&lt;"&amp;$M2216)+1+COUNTIFS($L$11:$L2216, $L2216, $M$11:$M2216, $M2216)-1)</f>
        <v/>
      </c>
      <c r="Q2216" s="97"/>
      <c r="R2216" s="57" t="str">
        <f t="array" ref="R2216">IF(OR($L2216="", $M2216=""), "", MIN(IF($L$11:$L$2510=$L2216, $M$11:$M$2510)))</f>
        <v/>
      </c>
      <c r="S2216" s="18" t="str">
        <f t="array" ref="S2216">IF(OR($L2216="", $M2216=""), "", AVERAGEIF($L$11:$L$2510, $L2216, $M$11:$M$2510))</f>
        <v/>
      </c>
      <c r="T2216" s="21" t="str">
        <f t="array" ref="T2216">IF(OR($L2216="", $M2216=""), "", MAX(IF($L$11:$L$2510=$L2216, $M$11:$M$2510)))</f>
        <v/>
      </c>
      <c r="U2216" s="97"/>
      <c r="W2216" s="26" t="str">
        <f t="shared" si="377"/>
        <v/>
      </c>
      <c r="X2216" s="26" t="str">
        <f t="shared" si="378"/>
        <v/>
      </c>
      <c r="Z2216" s="48" t="str">
        <f>IFERROR(INDEX('Standard Runs'!$E$11:$E$65, MATCH($L2216, 'Standard Runs'!$D$11:$D$65, 0)), "")</f>
        <v/>
      </c>
      <c r="AB2216" s="26" t="str">
        <f t="shared" si="379"/>
        <v/>
      </c>
      <c r="AC2216" s="26" t="str">
        <f t="shared" si="380"/>
        <v/>
      </c>
      <c r="AE2216" s="26" t="str">
        <f t="shared" si="381"/>
        <v/>
      </c>
      <c r="AG2216" s="26" t="str">
        <f>IF($D2216="", "", COUNTIF($D$11:$D$2510, "&gt;"&amp;$D2216)+1+COUNTIF($D$11:$D2216, $D2216)-1)</f>
        <v/>
      </c>
      <c r="AH2216" s="92" t="str">
        <f t="shared" si="382"/>
        <v/>
      </c>
      <c r="AJ2216" s="26" t="str">
        <f t="shared" si="383"/>
        <v/>
      </c>
      <c r="AK2216" s="26" t="str">
        <f t="shared" si="384"/>
        <v/>
      </c>
    </row>
    <row r="2217" spans="1:37" x14ac:dyDescent="0.25">
      <c r="A2217" s="97"/>
      <c r="B2217" s="26" t="str">
        <f t="shared" si="374"/>
        <v/>
      </c>
      <c r="C2217" s="97"/>
      <c r="D2217" s="123"/>
      <c r="E2217" s="124"/>
      <c r="F2217" s="125"/>
      <c r="G2217" s="97"/>
      <c r="H2217" s="24" t="str">
        <f>IF($E2217="", "", IFERROR(ROUND($E2217*INDEX('Intro &amp; Setup'!$BY$8:$BY$9, MATCH($E$8, 'Intro &amp; Setup'!$BX$8:$BX$9, 0)), 2), ""))</f>
        <v/>
      </c>
      <c r="I2217" s="18" t="str">
        <f>IF(OR($E2217="", $F2217=""), "", IF($E$8='Intro &amp; Setup'!$BX$9, $F2217/$E2217, IF($H$8='Intro &amp; Setup'!$BX$9, $F2217/$H2217, "")))</f>
        <v/>
      </c>
      <c r="J2217" s="21" t="str">
        <f>IF(OR($E2217="", $F2217=""), "", IF($E$8='Intro &amp; Setup'!$BX$8, $F2217/$E2217, IF($H$8='Intro &amp; Setup'!$BX$8, $F2217/$H2217, "")))</f>
        <v/>
      </c>
      <c r="K2217" s="97"/>
      <c r="L2217" s="42" t="str">
        <f t="array" ref="L2217">IF($W2217="", "", IFERROR(INDEX('Standard Runs'!$D$11:$D$65, MATCH(1, ('Standard Runs'!$F$11:$F$65&lt;=E2217)*('Standard Runs'!$G$11:$G$65&gt;=E2217), 0)), ""))</f>
        <v/>
      </c>
      <c r="M2217" s="45" t="str">
        <f t="shared" si="375"/>
        <v/>
      </c>
      <c r="N2217" s="97"/>
      <c r="O2217" s="52" t="str">
        <f t="shared" si="376"/>
        <v/>
      </c>
      <c r="P2217" s="53" t="str">
        <f>IF(OR($L2217="", $M2217=""), "", COUNTIFS($L$11:$L$2510, $L2217, $M$11:$M$2510, "&lt;"&amp;$M2217)+1+COUNTIFS($L$11:$L2217, $L2217, $M$11:$M2217, $M2217)-1)</f>
        <v/>
      </c>
      <c r="Q2217" s="97"/>
      <c r="R2217" s="57" t="str">
        <f t="array" ref="R2217">IF(OR($L2217="", $M2217=""), "", MIN(IF($L$11:$L$2510=$L2217, $M$11:$M$2510)))</f>
        <v/>
      </c>
      <c r="S2217" s="18" t="str">
        <f t="array" ref="S2217">IF(OR($L2217="", $M2217=""), "", AVERAGEIF($L$11:$L$2510, $L2217, $M$11:$M$2510))</f>
        <v/>
      </c>
      <c r="T2217" s="21" t="str">
        <f t="array" ref="T2217">IF(OR($L2217="", $M2217=""), "", MAX(IF($L$11:$L$2510=$L2217, $M$11:$M$2510)))</f>
        <v/>
      </c>
      <c r="U2217" s="97"/>
      <c r="W2217" s="26" t="str">
        <f t="shared" si="377"/>
        <v/>
      </c>
      <c r="X2217" s="26" t="str">
        <f t="shared" si="378"/>
        <v/>
      </c>
      <c r="Z2217" s="48" t="str">
        <f>IFERROR(INDEX('Standard Runs'!$E$11:$E$65, MATCH($L2217, 'Standard Runs'!$D$11:$D$65, 0)), "")</f>
        <v/>
      </c>
      <c r="AB2217" s="26" t="str">
        <f t="shared" si="379"/>
        <v/>
      </c>
      <c r="AC2217" s="26" t="str">
        <f t="shared" si="380"/>
        <v/>
      </c>
      <c r="AE2217" s="26" t="str">
        <f t="shared" si="381"/>
        <v/>
      </c>
      <c r="AG2217" s="26" t="str">
        <f>IF($D2217="", "", COUNTIF($D$11:$D$2510, "&gt;"&amp;$D2217)+1+COUNTIF($D$11:$D2217, $D2217)-1)</f>
        <v/>
      </c>
      <c r="AH2217" s="92" t="str">
        <f t="shared" si="382"/>
        <v/>
      </c>
      <c r="AJ2217" s="26" t="str">
        <f t="shared" si="383"/>
        <v/>
      </c>
      <c r="AK2217" s="26" t="str">
        <f t="shared" si="384"/>
        <v/>
      </c>
    </row>
    <row r="2218" spans="1:37" x14ac:dyDescent="0.25">
      <c r="A2218" s="97"/>
      <c r="B2218" s="26" t="str">
        <f t="shared" si="374"/>
        <v/>
      </c>
      <c r="C2218" s="97"/>
      <c r="D2218" s="123"/>
      <c r="E2218" s="124"/>
      <c r="F2218" s="125"/>
      <c r="G2218" s="97"/>
      <c r="H2218" s="24" t="str">
        <f>IF($E2218="", "", IFERROR(ROUND($E2218*INDEX('Intro &amp; Setup'!$BY$8:$BY$9, MATCH($E$8, 'Intro &amp; Setup'!$BX$8:$BX$9, 0)), 2), ""))</f>
        <v/>
      </c>
      <c r="I2218" s="18" t="str">
        <f>IF(OR($E2218="", $F2218=""), "", IF($E$8='Intro &amp; Setup'!$BX$9, $F2218/$E2218, IF($H$8='Intro &amp; Setup'!$BX$9, $F2218/$H2218, "")))</f>
        <v/>
      </c>
      <c r="J2218" s="21" t="str">
        <f>IF(OR($E2218="", $F2218=""), "", IF($E$8='Intro &amp; Setup'!$BX$8, $F2218/$E2218, IF($H$8='Intro &amp; Setup'!$BX$8, $F2218/$H2218, "")))</f>
        <v/>
      </c>
      <c r="K2218" s="97"/>
      <c r="L2218" s="42" t="str">
        <f t="array" ref="L2218">IF($W2218="", "", IFERROR(INDEX('Standard Runs'!$D$11:$D$65, MATCH(1, ('Standard Runs'!$F$11:$F$65&lt;=E2218)*('Standard Runs'!$G$11:$G$65&gt;=E2218), 0)), ""))</f>
        <v/>
      </c>
      <c r="M2218" s="45" t="str">
        <f t="shared" si="375"/>
        <v/>
      </c>
      <c r="N2218" s="97"/>
      <c r="O2218" s="52" t="str">
        <f t="shared" si="376"/>
        <v/>
      </c>
      <c r="P2218" s="53" t="str">
        <f>IF(OR($L2218="", $M2218=""), "", COUNTIFS($L$11:$L$2510, $L2218, $M$11:$M$2510, "&lt;"&amp;$M2218)+1+COUNTIFS($L$11:$L2218, $L2218, $M$11:$M2218, $M2218)-1)</f>
        <v/>
      </c>
      <c r="Q2218" s="97"/>
      <c r="R2218" s="57" t="str">
        <f t="array" ref="R2218">IF(OR($L2218="", $M2218=""), "", MIN(IF($L$11:$L$2510=$L2218, $M$11:$M$2510)))</f>
        <v/>
      </c>
      <c r="S2218" s="18" t="str">
        <f t="array" ref="S2218">IF(OR($L2218="", $M2218=""), "", AVERAGEIF($L$11:$L$2510, $L2218, $M$11:$M$2510))</f>
        <v/>
      </c>
      <c r="T2218" s="21" t="str">
        <f t="array" ref="T2218">IF(OR($L2218="", $M2218=""), "", MAX(IF($L$11:$L$2510=$L2218, $M$11:$M$2510)))</f>
        <v/>
      </c>
      <c r="U2218" s="97"/>
      <c r="W2218" s="26" t="str">
        <f t="shared" si="377"/>
        <v/>
      </c>
      <c r="X2218" s="26" t="str">
        <f t="shared" si="378"/>
        <v/>
      </c>
      <c r="Z2218" s="48" t="str">
        <f>IFERROR(INDEX('Standard Runs'!$E$11:$E$65, MATCH($L2218, 'Standard Runs'!$D$11:$D$65, 0)), "")</f>
        <v/>
      </c>
      <c r="AB2218" s="26" t="str">
        <f t="shared" si="379"/>
        <v/>
      </c>
      <c r="AC2218" s="26" t="str">
        <f t="shared" si="380"/>
        <v/>
      </c>
      <c r="AE2218" s="26" t="str">
        <f t="shared" si="381"/>
        <v/>
      </c>
      <c r="AG2218" s="26" t="str">
        <f>IF($D2218="", "", COUNTIF($D$11:$D$2510, "&gt;"&amp;$D2218)+1+COUNTIF($D$11:$D2218, $D2218)-1)</f>
        <v/>
      </c>
      <c r="AH2218" s="92" t="str">
        <f t="shared" si="382"/>
        <v/>
      </c>
      <c r="AJ2218" s="26" t="str">
        <f t="shared" si="383"/>
        <v/>
      </c>
      <c r="AK2218" s="26" t="str">
        <f t="shared" si="384"/>
        <v/>
      </c>
    </row>
    <row r="2219" spans="1:37" x14ac:dyDescent="0.25">
      <c r="A2219" s="97"/>
      <c r="B2219" s="26" t="str">
        <f t="shared" si="374"/>
        <v/>
      </c>
      <c r="C2219" s="97"/>
      <c r="D2219" s="123"/>
      <c r="E2219" s="124"/>
      <c r="F2219" s="125"/>
      <c r="G2219" s="97"/>
      <c r="H2219" s="24" t="str">
        <f>IF($E2219="", "", IFERROR(ROUND($E2219*INDEX('Intro &amp; Setup'!$BY$8:$BY$9, MATCH($E$8, 'Intro &amp; Setup'!$BX$8:$BX$9, 0)), 2), ""))</f>
        <v/>
      </c>
      <c r="I2219" s="18" t="str">
        <f>IF(OR($E2219="", $F2219=""), "", IF($E$8='Intro &amp; Setup'!$BX$9, $F2219/$E2219, IF($H$8='Intro &amp; Setup'!$BX$9, $F2219/$H2219, "")))</f>
        <v/>
      </c>
      <c r="J2219" s="21" t="str">
        <f>IF(OR($E2219="", $F2219=""), "", IF($E$8='Intro &amp; Setup'!$BX$8, $F2219/$E2219, IF($H$8='Intro &amp; Setup'!$BX$8, $F2219/$H2219, "")))</f>
        <v/>
      </c>
      <c r="K2219" s="97"/>
      <c r="L2219" s="42" t="str">
        <f t="array" ref="L2219">IF($W2219="", "", IFERROR(INDEX('Standard Runs'!$D$11:$D$65, MATCH(1, ('Standard Runs'!$F$11:$F$65&lt;=E2219)*('Standard Runs'!$G$11:$G$65&gt;=E2219), 0)), ""))</f>
        <v/>
      </c>
      <c r="M2219" s="45" t="str">
        <f t="shared" si="375"/>
        <v/>
      </c>
      <c r="N2219" s="97"/>
      <c r="O2219" s="52" t="str">
        <f t="shared" si="376"/>
        <v/>
      </c>
      <c r="P2219" s="53" t="str">
        <f>IF(OR($L2219="", $M2219=""), "", COUNTIFS($L$11:$L$2510, $L2219, $M$11:$M$2510, "&lt;"&amp;$M2219)+1+COUNTIFS($L$11:$L2219, $L2219, $M$11:$M2219, $M2219)-1)</f>
        <v/>
      </c>
      <c r="Q2219" s="97"/>
      <c r="R2219" s="57" t="str">
        <f t="array" ref="R2219">IF(OR($L2219="", $M2219=""), "", MIN(IF($L$11:$L$2510=$L2219, $M$11:$M$2510)))</f>
        <v/>
      </c>
      <c r="S2219" s="18" t="str">
        <f t="array" ref="S2219">IF(OR($L2219="", $M2219=""), "", AVERAGEIF($L$11:$L$2510, $L2219, $M$11:$M$2510))</f>
        <v/>
      </c>
      <c r="T2219" s="21" t="str">
        <f t="array" ref="T2219">IF(OR($L2219="", $M2219=""), "", MAX(IF($L$11:$L$2510=$L2219, $M$11:$M$2510)))</f>
        <v/>
      </c>
      <c r="U2219" s="97"/>
      <c r="W2219" s="26" t="str">
        <f t="shared" si="377"/>
        <v/>
      </c>
      <c r="X2219" s="26" t="str">
        <f t="shared" si="378"/>
        <v/>
      </c>
      <c r="Z2219" s="48" t="str">
        <f>IFERROR(INDEX('Standard Runs'!$E$11:$E$65, MATCH($L2219, 'Standard Runs'!$D$11:$D$65, 0)), "")</f>
        <v/>
      </c>
      <c r="AB2219" s="26" t="str">
        <f t="shared" si="379"/>
        <v/>
      </c>
      <c r="AC2219" s="26" t="str">
        <f t="shared" si="380"/>
        <v/>
      </c>
      <c r="AE2219" s="26" t="str">
        <f t="shared" si="381"/>
        <v/>
      </c>
      <c r="AG2219" s="26" t="str">
        <f>IF($D2219="", "", COUNTIF($D$11:$D$2510, "&gt;"&amp;$D2219)+1+COUNTIF($D$11:$D2219, $D2219)-1)</f>
        <v/>
      </c>
      <c r="AH2219" s="92" t="str">
        <f t="shared" si="382"/>
        <v/>
      </c>
      <c r="AJ2219" s="26" t="str">
        <f t="shared" si="383"/>
        <v/>
      </c>
      <c r="AK2219" s="26" t="str">
        <f t="shared" si="384"/>
        <v/>
      </c>
    </row>
    <row r="2220" spans="1:37" x14ac:dyDescent="0.25">
      <c r="A2220" s="97"/>
      <c r="B2220" s="26" t="str">
        <f t="shared" si="374"/>
        <v/>
      </c>
      <c r="C2220" s="97"/>
      <c r="D2220" s="123"/>
      <c r="E2220" s="124"/>
      <c r="F2220" s="125"/>
      <c r="G2220" s="97"/>
      <c r="H2220" s="24" t="str">
        <f>IF($E2220="", "", IFERROR(ROUND($E2220*INDEX('Intro &amp; Setup'!$BY$8:$BY$9, MATCH($E$8, 'Intro &amp; Setup'!$BX$8:$BX$9, 0)), 2), ""))</f>
        <v/>
      </c>
      <c r="I2220" s="18" t="str">
        <f>IF(OR($E2220="", $F2220=""), "", IF($E$8='Intro &amp; Setup'!$BX$9, $F2220/$E2220, IF($H$8='Intro &amp; Setup'!$BX$9, $F2220/$H2220, "")))</f>
        <v/>
      </c>
      <c r="J2220" s="21" t="str">
        <f>IF(OR($E2220="", $F2220=""), "", IF($E$8='Intro &amp; Setup'!$BX$8, $F2220/$E2220, IF($H$8='Intro &amp; Setup'!$BX$8, $F2220/$H2220, "")))</f>
        <v/>
      </c>
      <c r="K2220" s="97"/>
      <c r="L2220" s="42" t="str">
        <f t="array" ref="L2220">IF($W2220="", "", IFERROR(INDEX('Standard Runs'!$D$11:$D$65, MATCH(1, ('Standard Runs'!$F$11:$F$65&lt;=E2220)*('Standard Runs'!$G$11:$G$65&gt;=E2220), 0)), ""))</f>
        <v/>
      </c>
      <c r="M2220" s="45" t="str">
        <f t="shared" si="375"/>
        <v/>
      </c>
      <c r="N2220" s="97"/>
      <c r="O2220" s="52" t="str">
        <f t="shared" si="376"/>
        <v/>
      </c>
      <c r="P2220" s="53" t="str">
        <f>IF(OR($L2220="", $M2220=""), "", COUNTIFS($L$11:$L$2510, $L2220, $M$11:$M$2510, "&lt;"&amp;$M2220)+1+COUNTIFS($L$11:$L2220, $L2220, $M$11:$M2220, $M2220)-1)</f>
        <v/>
      </c>
      <c r="Q2220" s="97"/>
      <c r="R2220" s="57" t="str">
        <f t="array" ref="R2220">IF(OR($L2220="", $M2220=""), "", MIN(IF($L$11:$L$2510=$L2220, $M$11:$M$2510)))</f>
        <v/>
      </c>
      <c r="S2220" s="18" t="str">
        <f t="array" ref="S2220">IF(OR($L2220="", $M2220=""), "", AVERAGEIF($L$11:$L$2510, $L2220, $M$11:$M$2510))</f>
        <v/>
      </c>
      <c r="T2220" s="21" t="str">
        <f t="array" ref="T2220">IF(OR($L2220="", $M2220=""), "", MAX(IF($L$11:$L$2510=$L2220, $M$11:$M$2510)))</f>
        <v/>
      </c>
      <c r="U2220" s="97"/>
      <c r="W2220" s="26" t="str">
        <f t="shared" si="377"/>
        <v/>
      </c>
      <c r="X2220" s="26" t="str">
        <f t="shared" si="378"/>
        <v/>
      </c>
      <c r="Z2220" s="48" t="str">
        <f>IFERROR(INDEX('Standard Runs'!$E$11:$E$65, MATCH($L2220, 'Standard Runs'!$D$11:$D$65, 0)), "")</f>
        <v/>
      </c>
      <c r="AB2220" s="26" t="str">
        <f t="shared" si="379"/>
        <v/>
      </c>
      <c r="AC2220" s="26" t="str">
        <f t="shared" si="380"/>
        <v/>
      </c>
      <c r="AE2220" s="26" t="str">
        <f t="shared" si="381"/>
        <v/>
      </c>
      <c r="AG2220" s="26" t="str">
        <f>IF($D2220="", "", COUNTIF($D$11:$D$2510, "&gt;"&amp;$D2220)+1+COUNTIF($D$11:$D2220, $D2220)-1)</f>
        <v/>
      </c>
      <c r="AH2220" s="92" t="str">
        <f t="shared" si="382"/>
        <v/>
      </c>
      <c r="AJ2220" s="26" t="str">
        <f t="shared" si="383"/>
        <v/>
      </c>
      <c r="AK2220" s="26" t="str">
        <f t="shared" si="384"/>
        <v/>
      </c>
    </row>
    <row r="2221" spans="1:37" x14ac:dyDescent="0.25">
      <c r="A2221" s="97"/>
      <c r="B2221" s="26" t="str">
        <f t="shared" si="374"/>
        <v/>
      </c>
      <c r="C2221" s="97"/>
      <c r="D2221" s="123"/>
      <c r="E2221" s="124"/>
      <c r="F2221" s="125"/>
      <c r="G2221" s="97"/>
      <c r="H2221" s="24" t="str">
        <f>IF($E2221="", "", IFERROR(ROUND($E2221*INDEX('Intro &amp; Setup'!$BY$8:$BY$9, MATCH($E$8, 'Intro &amp; Setup'!$BX$8:$BX$9, 0)), 2), ""))</f>
        <v/>
      </c>
      <c r="I2221" s="18" t="str">
        <f>IF(OR($E2221="", $F2221=""), "", IF($E$8='Intro &amp; Setup'!$BX$9, $F2221/$E2221, IF($H$8='Intro &amp; Setup'!$BX$9, $F2221/$H2221, "")))</f>
        <v/>
      </c>
      <c r="J2221" s="21" t="str">
        <f>IF(OR($E2221="", $F2221=""), "", IF($E$8='Intro &amp; Setup'!$BX$8, $F2221/$E2221, IF($H$8='Intro &amp; Setup'!$BX$8, $F2221/$H2221, "")))</f>
        <v/>
      </c>
      <c r="K2221" s="97"/>
      <c r="L2221" s="42" t="str">
        <f t="array" ref="L2221">IF($W2221="", "", IFERROR(INDEX('Standard Runs'!$D$11:$D$65, MATCH(1, ('Standard Runs'!$F$11:$F$65&lt;=E2221)*('Standard Runs'!$G$11:$G$65&gt;=E2221), 0)), ""))</f>
        <v/>
      </c>
      <c r="M2221" s="45" t="str">
        <f t="shared" si="375"/>
        <v/>
      </c>
      <c r="N2221" s="97"/>
      <c r="O2221" s="52" t="str">
        <f t="shared" si="376"/>
        <v/>
      </c>
      <c r="P2221" s="53" t="str">
        <f>IF(OR($L2221="", $M2221=""), "", COUNTIFS($L$11:$L$2510, $L2221, $M$11:$M$2510, "&lt;"&amp;$M2221)+1+COUNTIFS($L$11:$L2221, $L2221, $M$11:$M2221, $M2221)-1)</f>
        <v/>
      </c>
      <c r="Q2221" s="97"/>
      <c r="R2221" s="57" t="str">
        <f t="array" ref="R2221">IF(OR($L2221="", $M2221=""), "", MIN(IF($L$11:$L$2510=$L2221, $M$11:$M$2510)))</f>
        <v/>
      </c>
      <c r="S2221" s="18" t="str">
        <f t="array" ref="S2221">IF(OR($L2221="", $M2221=""), "", AVERAGEIF($L$11:$L$2510, $L2221, $M$11:$M$2510))</f>
        <v/>
      </c>
      <c r="T2221" s="21" t="str">
        <f t="array" ref="T2221">IF(OR($L2221="", $M2221=""), "", MAX(IF($L$11:$L$2510=$L2221, $M$11:$M$2510)))</f>
        <v/>
      </c>
      <c r="U2221" s="97"/>
      <c r="W2221" s="26" t="str">
        <f t="shared" si="377"/>
        <v/>
      </c>
      <c r="X2221" s="26" t="str">
        <f t="shared" si="378"/>
        <v/>
      </c>
      <c r="Z2221" s="48" t="str">
        <f>IFERROR(INDEX('Standard Runs'!$E$11:$E$65, MATCH($L2221, 'Standard Runs'!$D$11:$D$65, 0)), "")</f>
        <v/>
      </c>
      <c r="AB2221" s="26" t="str">
        <f t="shared" si="379"/>
        <v/>
      </c>
      <c r="AC2221" s="26" t="str">
        <f t="shared" si="380"/>
        <v/>
      </c>
      <c r="AE2221" s="26" t="str">
        <f t="shared" si="381"/>
        <v/>
      </c>
      <c r="AG2221" s="26" t="str">
        <f>IF($D2221="", "", COUNTIF($D$11:$D$2510, "&gt;"&amp;$D2221)+1+COUNTIF($D$11:$D2221, $D2221)-1)</f>
        <v/>
      </c>
      <c r="AH2221" s="92" t="str">
        <f t="shared" si="382"/>
        <v/>
      </c>
      <c r="AJ2221" s="26" t="str">
        <f t="shared" si="383"/>
        <v/>
      </c>
      <c r="AK2221" s="26" t="str">
        <f t="shared" si="384"/>
        <v/>
      </c>
    </row>
    <row r="2222" spans="1:37" x14ac:dyDescent="0.25">
      <c r="A2222" s="97"/>
      <c r="B2222" s="26" t="str">
        <f t="shared" si="374"/>
        <v/>
      </c>
      <c r="C2222" s="97"/>
      <c r="D2222" s="123"/>
      <c r="E2222" s="124"/>
      <c r="F2222" s="125"/>
      <c r="G2222" s="97"/>
      <c r="H2222" s="24" t="str">
        <f>IF($E2222="", "", IFERROR(ROUND($E2222*INDEX('Intro &amp; Setup'!$BY$8:$BY$9, MATCH($E$8, 'Intro &amp; Setup'!$BX$8:$BX$9, 0)), 2), ""))</f>
        <v/>
      </c>
      <c r="I2222" s="18" t="str">
        <f>IF(OR($E2222="", $F2222=""), "", IF($E$8='Intro &amp; Setup'!$BX$9, $F2222/$E2222, IF($H$8='Intro &amp; Setup'!$BX$9, $F2222/$H2222, "")))</f>
        <v/>
      </c>
      <c r="J2222" s="21" t="str">
        <f>IF(OR($E2222="", $F2222=""), "", IF($E$8='Intro &amp; Setup'!$BX$8, $F2222/$E2222, IF($H$8='Intro &amp; Setup'!$BX$8, $F2222/$H2222, "")))</f>
        <v/>
      </c>
      <c r="K2222" s="97"/>
      <c r="L2222" s="42" t="str">
        <f t="array" ref="L2222">IF($W2222="", "", IFERROR(INDEX('Standard Runs'!$D$11:$D$65, MATCH(1, ('Standard Runs'!$F$11:$F$65&lt;=E2222)*('Standard Runs'!$G$11:$G$65&gt;=E2222), 0)), ""))</f>
        <v/>
      </c>
      <c r="M2222" s="45" t="str">
        <f t="shared" si="375"/>
        <v/>
      </c>
      <c r="N2222" s="97"/>
      <c r="O2222" s="52" t="str">
        <f t="shared" si="376"/>
        <v/>
      </c>
      <c r="P2222" s="53" t="str">
        <f>IF(OR($L2222="", $M2222=""), "", COUNTIFS($L$11:$L$2510, $L2222, $M$11:$M$2510, "&lt;"&amp;$M2222)+1+COUNTIFS($L$11:$L2222, $L2222, $M$11:$M2222, $M2222)-1)</f>
        <v/>
      </c>
      <c r="Q2222" s="97"/>
      <c r="R2222" s="57" t="str">
        <f t="array" ref="R2222">IF(OR($L2222="", $M2222=""), "", MIN(IF($L$11:$L$2510=$L2222, $M$11:$M$2510)))</f>
        <v/>
      </c>
      <c r="S2222" s="18" t="str">
        <f t="array" ref="S2222">IF(OR($L2222="", $M2222=""), "", AVERAGEIF($L$11:$L$2510, $L2222, $M$11:$M$2510))</f>
        <v/>
      </c>
      <c r="T2222" s="21" t="str">
        <f t="array" ref="T2222">IF(OR($L2222="", $M2222=""), "", MAX(IF($L$11:$L$2510=$L2222, $M$11:$M$2510)))</f>
        <v/>
      </c>
      <c r="U2222" s="97"/>
      <c r="W2222" s="26" t="str">
        <f t="shared" si="377"/>
        <v/>
      </c>
      <c r="X2222" s="26" t="str">
        <f t="shared" si="378"/>
        <v/>
      </c>
      <c r="Z2222" s="48" t="str">
        <f>IFERROR(INDEX('Standard Runs'!$E$11:$E$65, MATCH($L2222, 'Standard Runs'!$D$11:$D$65, 0)), "")</f>
        <v/>
      </c>
      <c r="AB2222" s="26" t="str">
        <f t="shared" si="379"/>
        <v/>
      </c>
      <c r="AC2222" s="26" t="str">
        <f t="shared" si="380"/>
        <v/>
      </c>
      <c r="AE2222" s="26" t="str">
        <f t="shared" si="381"/>
        <v/>
      </c>
      <c r="AG2222" s="26" t="str">
        <f>IF($D2222="", "", COUNTIF($D$11:$D$2510, "&gt;"&amp;$D2222)+1+COUNTIF($D$11:$D2222, $D2222)-1)</f>
        <v/>
      </c>
      <c r="AH2222" s="92" t="str">
        <f t="shared" si="382"/>
        <v/>
      </c>
      <c r="AJ2222" s="26" t="str">
        <f t="shared" si="383"/>
        <v/>
      </c>
      <c r="AK2222" s="26" t="str">
        <f t="shared" si="384"/>
        <v/>
      </c>
    </row>
    <row r="2223" spans="1:37" x14ac:dyDescent="0.25">
      <c r="A2223" s="97"/>
      <c r="B2223" s="26" t="str">
        <f t="shared" si="374"/>
        <v/>
      </c>
      <c r="C2223" s="97"/>
      <c r="D2223" s="123"/>
      <c r="E2223" s="124"/>
      <c r="F2223" s="125"/>
      <c r="G2223" s="97"/>
      <c r="H2223" s="24" t="str">
        <f>IF($E2223="", "", IFERROR(ROUND($E2223*INDEX('Intro &amp; Setup'!$BY$8:$BY$9, MATCH($E$8, 'Intro &amp; Setup'!$BX$8:$BX$9, 0)), 2), ""))</f>
        <v/>
      </c>
      <c r="I2223" s="18" t="str">
        <f>IF(OR($E2223="", $F2223=""), "", IF($E$8='Intro &amp; Setup'!$BX$9, $F2223/$E2223, IF($H$8='Intro &amp; Setup'!$BX$9, $F2223/$H2223, "")))</f>
        <v/>
      </c>
      <c r="J2223" s="21" t="str">
        <f>IF(OR($E2223="", $F2223=""), "", IF($E$8='Intro &amp; Setup'!$BX$8, $F2223/$E2223, IF($H$8='Intro &amp; Setup'!$BX$8, $F2223/$H2223, "")))</f>
        <v/>
      </c>
      <c r="K2223" s="97"/>
      <c r="L2223" s="42" t="str">
        <f t="array" ref="L2223">IF($W2223="", "", IFERROR(INDEX('Standard Runs'!$D$11:$D$65, MATCH(1, ('Standard Runs'!$F$11:$F$65&lt;=E2223)*('Standard Runs'!$G$11:$G$65&gt;=E2223), 0)), ""))</f>
        <v/>
      </c>
      <c r="M2223" s="45" t="str">
        <f t="shared" si="375"/>
        <v/>
      </c>
      <c r="N2223" s="97"/>
      <c r="O2223" s="52" t="str">
        <f t="shared" si="376"/>
        <v/>
      </c>
      <c r="P2223" s="53" t="str">
        <f>IF(OR($L2223="", $M2223=""), "", COUNTIFS($L$11:$L$2510, $L2223, $M$11:$M$2510, "&lt;"&amp;$M2223)+1+COUNTIFS($L$11:$L2223, $L2223, $M$11:$M2223, $M2223)-1)</f>
        <v/>
      </c>
      <c r="Q2223" s="97"/>
      <c r="R2223" s="57" t="str">
        <f t="array" ref="R2223">IF(OR($L2223="", $M2223=""), "", MIN(IF($L$11:$L$2510=$L2223, $M$11:$M$2510)))</f>
        <v/>
      </c>
      <c r="S2223" s="18" t="str">
        <f t="array" ref="S2223">IF(OR($L2223="", $M2223=""), "", AVERAGEIF($L$11:$L$2510, $L2223, $M$11:$M$2510))</f>
        <v/>
      </c>
      <c r="T2223" s="21" t="str">
        <f t="array" ref="T2223">IF(OR($L2223="", $M2223=""), "", MAX(IF($L$11:$L$2510=$L2223, $M$11:$M$2510)))</f>
        <v/>
      </c>
      <c r="U2223" s="97"/>
      <c r="W2223" s="26" t="str">
        <f t="shared" si="377"/>
        <v/>
      </c>
      <c r="X2223" s="26" t="str">
        <f t="shared" si="378"/>
        <v/>
      </c>
      <c r="Z2223" s="48" t="str">
        <f>IFERROR(INDEX('Standard Runs'!$E$11:$E$65, MATCH($L2223, 'Standard Runs'!$D$11:$D$65, 0)), "")</f>
        <v/>
      </c>
      <c r="AB2223" s="26" t="str">
        <f t="shared" si="379"/>
        <v/>
      </c>
      <c r="AC2223" s="26" t="str">
        <f t="shared" si="380"/>
        <v/>
      </c>
      <c r="AE2223" s="26" t="str">
        <f t="shared" si="381"/>
        <v/>
      </c>
      <c r="AG2223" s="26" t="str">
        <f>IF($D2223="", "", COUNTIF($D$11:$D$2510, "&gt;"&amp;$D2223)+1+COUNTIF($D$11:$D2223, $D2223)-1)</f>
        <v/>
      </c>
      <c r="AH2223" s="92" t="str">
        <f t="shared" si="382"/>
        <v/>
      </c>
      <c r="AJ2223" s="26" t="str">
        <f t="shared" si="383"/>
        <v/>
      </c>
      <c r="AK2223" s="26" t="str">
        <f t="shared" si="384"/>
        <v/>
      </c>
    </row>
    <row r="2224" spans="1:37" x14ac:dyDescent="0.25">
      <c r="A2224" s="97"/>
      <c r="B2224" s="26" t="str">
        <f t="shared" si="374"/>
        <v/>
      </c>
      <c r="C2224" s="97"/>
      <c r="D2224" s="123"/>
      <c r="E2224" s="124"/>
      <c r="F2224" s="125"/>
      <c r="G2224" s="97"/>
      <c r="H2224" s="24" t="str">
        <f>IF($E2224="", "", IFERROR(ROUND($E2224*INDEX('Intro &amp; Setup'!$BY$8:$BY$9, MATCH($E$8, 'Intro &amp; Setup'!$BX$8:$BX$9, 0)), 2), ""))</f>
        <v/>
      </c>
      <c r="I2224" s="18" t="str">
        <f>IF(OR($E2224="", $F2224=""), "", IF($E$8='Intro &amp; Setup'!$BX$9, $F2224/$E2224, IF($H$8='Intro &amp; Setup'!$BX$9, $F2224/$H2224, "")))</f>
        <v/>
      </c>
      <c r="J2224" s="21" t="str">
        <f>IF(OR($E2224="", $F2224=""), "", IF($E$8='Intro &amp; Setup'!$BX$8, $F2224/$E2224, IF($H$8='Intro &amp; Setup'!$BX$8, $F2224/$H2224, "")))</f>
        <v/>
      </c>
      <c r="K2224" s="97"/>
      <c r="L2224" s="42" t="str">
        <f t="array" ref="L2224">IF($W2224="", "", IFERROR(INDEX('Standard Runs'!$D$11:$D$65, MATCH(1, ('Standard Runs'!$F$11:$F$65&lt;=E2224)*('Standard Runs'!$G$11:$G$65&gt;=E2224), 0)), ""))</f>
        <v/>
      </c>
      <c r="M2224" s="45" t="str">
        <f t="shared" si="375"/>
        <v/>
      </c>
      <c r="N2224" s="97"/>
      <c r="O2224" s="52" t="str">
        <f t="shared" si="376"/>
        <v/>
      </c>
      <c r="P2224" s="53" t="str">
        <f>IF(OR($L2224="", $M2224=""), "", COUNTIFS($L$11:$L$2510, $L2224, $M$11:$M$2510, "&lt;"&amp;$M2224)+1+COUNTIFS($L$11:$L2224, $L2224, $M$11:$M2224, $M2224)-1)</f>
        <v/>
      </c>
      <c r="Q2224" s="97"/>
      <c r="R2224" s="57" t="str">
        <f t="array" ref="R2224">IF(OR($L2224="", $M2224=""), "", MIN(IF($L$11:$L$2510=$L2224, $M$11:$M$2510)))</f>
        <v/>
      </c>
      <c r="S2224" s="18" t="str">
        <f t="array" ref="S2224">IF(OR($L2224="", $M2224=""), "", AVERAGEIF($L$11:$L$2510, $L2224, $M$11:$M$2510))</f>
        <v/>
      </c>
      <c r="T2224" s="21" t="str">
        <f t="array" ref="T2224">IF(OR($L2224="", $M2224=""), "", MAX(IF($L$11:$L$2510=$L2224, $M$11:$M$2510)))</f>
        <v/>
      </c>
      <c r="U2224" s="97"/>
      <c r="W2224" s="26" t="str">
        <f t="shared" si="377"/>
        <v/>
      </c>
      <c r="X2224" s="26" t="str">
        <f t="shared" si="378"/>
        <v/>
      </c>
      <c r="Z2224" s="48" t="str">
        <f>IFERROR(INDEX('Standard Runs'!$E$11:$E$65, MATCH($L2224, 'Standard Runs'!$D$11:$D$65, 0)), "")</f>
        <v/>
      </c>
      <c r="AB2224" s="26" t="str">
        <f t="shared" si="379"/>
        <v/>
      </c>
      <c r="AC2224" s="26" t="str">
        <f t="shared" si="380"/>
        <v/>
      </c>
      <c r="AE2224" s="26" t="str">
        <f t="shared" si="381"/>
        <v/>
      </c>
      <c r="AG2224" s="26" t="str">
        <f>IF($D2224="", "", COUNTIF($D$11:$D$2510, "&gt;"&amp;$D2224)+1+COUNTIF($D$11:$D2224, $D2224)-1)</f>
        <v/>
      </c>
      <c r="AH2224" s="92" t="str">
        <f t="shared" si="382"/>
        <v/>
      </c>
      <c r="AJ2224" s="26" t="str">
        <f t="shared" si="383"/>
        <v/>
      </c>
      <c r="AK2224" s="26" t="str">
        <f t="shared" si="384"/>
        <v/>
      </c>
    </row>
    <row r="2225" spans="1:37" x14ac:dyDescent="0.25">
      <c r="A2225" s="97"/>
      <c r="B2225" s="26" t="str">
        <f t="shared" si="374"/>
        <v/>
      </c>
      <c r="C2225" s="97"/>
      <c r="D2225" s="123"/>
      <c r="E2225" s="124"/>
      <c r="F2225" s="125"/>
      <c r="G2225" s="97"/>
      <c r="H2225" s="24" t="str">
        <f>IF($E2225="", "", IFERROR(ROUND($E2225*INDEX('Intro &amp; Setup'!$BY$8:$BY$9, MATCH($E$8, 'Intro &amp; Setup'!$BX$8:$BX$9, 0)), 2), ""))</f>
        <v/>
      </c>
      <c r="I2225" s="18" t="str">
        <f>IF(OR($E2225="", $F2225=""), "", IF($E$8='Intro &amp; Setup'!$BX$9, $F2225/$E2225, IF($H$8='Intro &amp; Setup'!$BX$9, $F2225/$H2225, "")))</f>
        <v/>
      </c>
      <c r="J2225" s="21" t="str">
        <f>IF(OR($E2225="", $F2225=""), "", IF($E$8='Intro &amp; Setup'!$BX$8, $F2225/$E2225, IF($H$8='Intro &amp; Setup'!$BX$8, $F2225/$H2225, "")))</f>
        <v/>
      </c>
      <c r="K2225" s="97"/>
      <c r="L2225" s="42" t="str">
        <f t="array" ref="L2225">IF($W2225="", "", IFERROR(INDEX('Standard Runs'!$D$11:$D$65, MATCH(1, ('Standard Runs'!$F$11:$F$65&lt;=E2225)*('Standard Runs'!$G$11:$G$65&gt;=E2225), 0)), ""))</f>
        <v/>
      </c>
      <c r="M2225" s="45" t="str">
        <f t="shared" si="375"/>
        <v/>
      </c>
      <c r="N2225" s="97"/>
      <c r="O2225" s="52" t="str">
        <f t="shared" si="376"/>
        <v/>
      </c>
      <c r="P2225" s="53" t="str">
        <f>IF(OR($L2225="", $M2225=""), "", COUNTIFS($L$11:$L$2510, $L2225, $M$11:$M$2510, "&lt;"&amp;$M2225)+1+COUNTIFS($L$11:$L2225, $L2225, $M$11:$M2225, $M2225)-1)</f>
        <v/>
      </c>
      <c r="Q2225" s="97"/>
      <c r="R2225" s="57" t="str">
        <f t="array" ref="R2225">IF(OR($L2225="", $M2225=""), "", MIN(IF($L$11:$L$2510=$L2225, $M$11:$M$2510)))</f>
        <v/>
      </c>
      <c r="S2225" s="18" t="str">
        <f t="array" ref="S2225">IF(OR($L2225="", $M2225=""), "", AVERAGEIF($L$11:$L$2510, $L2225, $M$11:$M$2510))</f>
        <v/>
      </c>
      <c r="T2225" s="21" t="str">
        <f t="array" ref="T2225">IF(OR($L2225="", $M2225=""), "", MAX(IF($L$11:$L$2510=$L2225, $M$11:$M$2510)))</f>
        <v/>
      </c>
      <c r="U2225" s="97"/>
      <c r="W2225" s="26" t="str">
        <f t="shared" si="377"/>
        <v/>
      </c>
      <c r="X2225" s="26" t="str">
        <f t="shared" si="378"/>
        <v/>
      </c>
      <c r="Z2225" s="48" t="str">
        <f>IFERROR(INDEX('Standard Runs'!$E$11:$E$65, MATCH($L2225, 'Standard Runs'!$D$11:$D$65, 0)), "")</f>
        <v/>
      </c>
      <c r="AB2225" s="26" t="str">
        <f t="shared" si="379"/>
        <v/>
      </c>
      <c r="AC2225" s="26" t="str">
        <f t="shared" si="380"/>
        <v/>
      </c>
      <c r="AE2225" s="26" t="str">
        <f t="shared" si="381"/>
        <v/>
      </c>
      <c r="AG2225" s="26" t="str">
        <f>IF($D2225="", "", COUNTIF($D$11:$D$2510, "&gt;"&amp;$D2225)+1+COUNTIF($D$11:$D2225, $D2225)-1)</f>
        <v/>
      </c>
      <c r="AH2225" s="92" t="str">
        <f t="shared" si="382"/>
        <v/>
      </c>
      <c r="AJ2225" s="26" t="str">
        <f t="shared" si="383"/>
        <v/>
      </c>
      <c r="AK2225" s="26" t="str">
        <f t="shared" si="384"/>
        <v/>
      </c>
    </row>
    <row r="2226" spans="1:37" x14ac:dyDescent="0.25">
      <c r="A2226" s="97"/>
      <c r="B2226" s="26" t="str">
        <f t="shared" si="374"/>
        <v/>
      </c>
      <c r="C2226" s="97"/>
      <c r="D2226" s="123"/>
      <c r="E2226" s="124"/>
      <c r="F2226" s="125"/>
      <c r="G2226" s="97"/>
      <c r="H2226" s="24" t="str">
        <f>IF($E2226="", "", IFERROR(ROUND($E2226*INDEX('Intro &amp; Setup'!$BY$8:$BY$9, MATCH($E$8, 'Intro &amp; Setup'!$BX$8:$BX$9, 0)), 2), ""))</f>
        <v/>
      </c>
      <c r="I2226" s="18" t="str">
        <f>IF(OR($E2226="", $F2226=""), "", IF($E$8='Intro &amp; Setup'!$BX$9, $F2226/$E2226, IF($H$8='Intro &amp; Setup'!$BX$9, $F2226/$H2226, "")))</f>
        <v/>
      </c>
      <c r="J2226" s="21" t="str">
        <f>IF(OR($E2226="", $F2226=""), "", IF($E$8='Intro &amp; Setup'!$BX$8, $F2226/$E2226, IF($H$8='Intro &amp; Setup'!$BX$8, $F2226/$H2226, "")))</f>
        <v/>
      </c>
      <c r="K2226" s="97"/>
      <c r="L2226" s="42" t="str">
        <f t="array" ref="L2226">IF($W2226="", "", IFERROR(INDEX('Standard Runs'!$D$11:$D$65, MATCH(1, ('Standard Runs'!$F$11:$F$65&lt;=E2226)*('Standard Runs'!$G$11:$G$65&gt;=E2226), 0)), ""))</f>
        <v/>
      </c>
      <c r="M2226" s="45" t="str">
        <f t="shared" si="375"/>
        <v/>
      </c>
      <c r="N2226" s="97"/>
      <c r="O2226" s="52" t="str">
        <f t="shared" si="376"/>
        <v/>
      </c>
      <c r="P2226" s="53" t="str">
        <f>IF(OR($L2226="", $M2226=""), "", COUNTIFS($L$11:$L$2510, $L2226, $M$11:$M$2510, "&lt;"&amp;$M2226)+1+COUNTIFS($L$11:$L2226, $L2226, $M$11:$M2226, $M2226)-1)</f>
        <v/>
      </c>
      <c r="Q2226" s="97"/>
      <c r="R2226" s="57" t="str">
        <f t="array" ref="R2226">IF(OR($L2226="", $M2226=""), "", MIN(IF($L$11:$L$2510=$L2226, $M$11:$M$2510)))</f>
        <v/>
      </c>
      <c r="S2226" s="18" t="str">
        <f t="array" ref="S2226">IF(OR($L2226="", $M2226=""), "", AVERAGEIF($L$11:$L$2510, $L2226, $M$11:$M$2510))</f>
        <v/>
      </c>
      <c r="T2226" s="21" t="str">
        <f t="array" ref="T2226">IF(OR($L2226="", $M2226=""), "", MAX(IF($L$11:$L$2510=$L2226, $M$11:$M$2510)))</f>
        <v/>
      </c>
      <c r="U2226" s="97"/>
      <c r="W2226" s="26" t="str">
        <f t="shared" si="377"/>
        <v/>
      </c>
      <c r="X2226" s="26" t="str">
        <f t="shared" si="378"/>
        <v/>
      </c>
      <c r="Z2226" s="48" t="str">
        <f>IFERROR(INDEX('Standard Runs'!$E$11:$E$65, MATCH($L2226, 'Standard Runs'!$D$11:$D$65, 0)), "")</f>
        <v/>
      </c>
      <c r="AB2226" s="26" t="str">
        <f t="shared" si="379"/>
        <v/>
      </c>
      <c r="AC2226" s="26" t="str">
        <f t="shared" si="380"/>
        <v/>
      </c>
      <c r="AE2226" s="26" t="str">
        <f t="shared" si="381"/>
        <v/>
      </c>
      <c r="AG2226" s="26" t="str">
        <f>IF($D2226="", "", COUNTIF($D$11:$D$2510, "&gt;"&amp;$D2226)+1+COUNTIF($D$11:$D2226, $D2226)-1)</f>
        <v/>
      </c>
      <c r="AH2226" s="92" t="str">
        <f t="shared" si="382"/>
        <v/>
      </c>
      <c r="AJ2226" s="26" t="str">
        <f t="shared" si="383"/>
        <v/>
      </c>
      <c r="AK2226" s="26" t="str">
        <f t="shared" si="384"/>
        <v/>
      </c>
    </row>
    <row r="2227" spans="1:37" x14ac:dyDescent="0.25">
      <c r="A2227" s="97"/>
      <c r="B2227" s="26" t="str">
        <f t="shared" si="374"/>
        <v/>
      </c>
      <c r="C2227" s="97"/>
      <c r="D2227" s="123"/>
      <c r="E2227" s="124"/>
      <c r="F2227" s="125"/>
      <c r="G2227" s="97"/>
      <c r="H2227" s="24" t="str">
        <f>IF($E2227="", "", IFERROR(ROUND($E2227*INDEX('Intro &amp; Setup'!$BY$8:$BY$9, MATCH($E$8, 'Intro &amp; Setup'!$BX$8:$BX$9, 0)), 2), ""))</f>
        <v/>
      </c>
      <c r="I2227" s="18" t="str">
        <f>IF(OR($E2227="", $F2227=""), "", IF($E$8='Intro &amp; Setup'!$BX$9, $F2227/$E2227, IF($H$8='Intro &amp; Setup'!$BX$9, $F2227/$H2227, "")))</f>
        <v/>
      </c>
      <c r="J2227" s="21" t="str">
        <f>IF(OR($E2227="", $F2227=""), "", IF($E$8='Intro &amp; Setup'!$BX$8, $F2227/$E2227, IF($H$8='Intro &amp; Setup'!$BX$8, $F2227/$H2227, "")))</f>
        <v/>
      </c>
      <c r="K2227" s="97"/>
      <c r="L2227" s="42" t="str">
        <f t="array" ref="L2227">IF($W2227="", "", IFERROR(INDEX('Standard Runs'!$D$11:$D$65, MATCH(1, ('Standard Runs'!$F$11:$F$65&lt;=E2227)*('Standard Runs'!$G$11:$G$65&gt;=E2227), 0)), ""))</f>
        <v/>
      </c>
      <c r="M2227" s="45" t="str">
        <f t="shared" si="375"/>
        <v/>
      </c>
      <c r="N2227" s="97"/>
      <c r="O2227" s="52" t="str">
        <f t="shared" si="376"/>
        <v/>
      </c>
      <c r="P2227" s="53" t="str">
        <f>IF(OR($L2227="", $M2227=""), "", COUNTIFS($L$11:$L$2510, $L2227, $M$11:$M$2510, "&lt;"&amp;$M2227)+1+COUNTIFS($L$11:$L2227, $L2227, $M$11:$M2227, $M2227)-1)</f>
        <v/>
      </c>
      <c r="Q2227" s="97"/>
      <c r="R2227" s="57" t="str">
        <f t="array" ref="R2227">IF(OR($L2227="", $M2227=""), "", MIN(IF($L$11:$L$2510=$L2227, $M$11:$M$2510)))</f>
        <v/>
      </c>
      <c r="S2227" s="18" t="str">
        <f t="array" ref="S2227">IF(OR($L2227="", $M2227=""), "", AVERAGEIF($L$11:$L$2510, $L2227, $M$11:$M$2510))</f>
        <v/>
      </c>
      <c r="T2227" s="21" t="str">
        <f t="array" ref="T2227">IF(OR($L2227="", $M2227=""), "", MAX(IF($L$11:$L$2510=$L2227, $M$11:$M$2510)))</f>
        <v/>
      </c>
      <c r="U2227" s="97"/>
      <c r="W2227" s="26" t="str">
        <f t="shared" si="377"/>
        <v/>
      </c>
      <c r="X2227" s="26" t="str">
        <f t="shared" si="378"/>
        <v/>
      </c>
      <c r="Z2227" s="48" t="str">
        <f>IFERROR(INDEX('Standard Runs'!$E$11:$E$65, MATCH($L2227, 'Standard Runs'!$D$11:$D$65, 0)), "")</f>
        <v/>
      </c>
      <c r="AB2227" s="26" t="str">
        <f t="shared" si="379"/>
        <v/>
      </c>
      <c r="AC2227" s="26" t="str">
        <f t="shared" si="380"/>
        <v/>
      </c>
      <c r="AE2227" s="26" t="str">
        <f t="shared" si="381"/>
        <v/>
      </c>
      <c r="AG2227" s="26" t="str">
        <f>IF($D2227="", "", COUNTIF($D$11:$D$2510, "&gt;"&amp;$D2227)+1+COUNTIF($D$11:$D2227, $D2227)-1)</f>
        <v/>
      </c>
      <c r="AH2227" s="92" t="str">
        <f t="shared" si="382"/>
        <v/>
      </c>
      <c r="AJ2227" s="26" t="str">
        <f t="shared" si="383"/>
        <v/>
      </c>
      <c r="AK2227" s="26" t="str">
        <f t="shared" si="384"/>
        <v/>
      </c>
    </row>
    <row r="2228" spans="1:37" x14ac:dyDescent="0.25">
      <c r="A2228" s="97"/>
      <c r="B2228" s="26" t="str">
        <f t="shared" si="374"/>
        <v/>
      </c>
      <c r="C2228" s="97"/>
      <c r="D2228" s="123"/>
      <c r="E2228" s="124"/>
      <c r="F2228" s="125"/>
      <c r="G2228" s="97"/>
      <c r="H2228" s="24" t="str">
        <f>IF($E2228="", "", IFERROR(ROUND($E2228*INDEX('Intro &amp; Setup'!$BY$8:$BY$9, MATCH($E$8, 'Intro &amp; Setup'!$BX$8:$BX$9, 0)), 2), ""))</f>
        <v/>
      </c>
      <c r="I2228" s="18" t="str">
        <f>IF(OR($E2228="", $F2228=""), "", IF($E$8='Intro &amp; Setup'!$BX$9, $F2228/$E2228, IF($H$8='Intro &amp; Setup'!$BX$9, $F2228/$H2228, "")))</f>
        <v/>
      </c>
      <c r="J2228" s="21" t="str">
        <f>IF(OR($E2228="", $F2228=""), "", IF($E$8='Intro &amp; Setup'!$BX$8, $F2228/$E2228, IF($H$8='Intro &amp; Setup'!$BX$8, $F2228/$H2228, "")))</f>
        <v/>
      </c>
      <c r="K2228" s="97"/>
      <c r="L2228" s="42" t="str">
        <f t="array" ref="L2228">IF($W2228="", "", IFERROR(INDEX('Standard Runs'!$D$11:$D$65, MATCH(1, ('Standard Runs'!$F$11:$F$65&lt;=E2228)*('Standard Runs'!$G$11:$G$65&gt;=E2228), 0)), ""))</f>
        <v/>
      </c>
      <c r="M2228" s="45" t="str">
        <f t="shared" si="375"/>
        <v/>
      </c>
      <c r="N2228" s="97"/>
      <c r="O2228" s="52" t="str">
        <f t="shared" si="376"/>
        <v/>
      </c>
      <c r="P2228" s="53" t="str">
        <f>IF(OR($L2228="", $M2228=""), "", COUNTIFS($L$11:$L$2510, $L2228, $M$11:$M$2510, "&lt;"&amp;$M2228)+1+COUNTIFS($L$11:$L2228, $L2228, $M$11:$M2228, $M2228)-1)</f>
        <v/>
      </c>
      <c r="Q2228" s="97"/>
      <c r="R2228" s="57" t="str">
        <f t="array" ref="R2228">IF(OR($L2228="", $M2228=""), "", MIN(IF($L$11:$L$2510=$L2228, $M$11:$M$2510)))</f>
        <v/>
      </c>
      <c r="S2228" s="18" t="str">
        <f t="array" ref="S2228">IF(OR($L2228="", $M2228=""), "", AVERAGEIF($L$11:$L$2510, $L2228, $M$11:$M$2510))</f>
        <v/>
      </c>
      <c r="T2228" s="21" t="str">
        <f t="array" ref="T2228">IF(OR($L2228="", $M2228=""), "", MAX(IF($L$11:$L$2510=$L2228, $M$11:$M$2510)))</f>
        <v/>
      </c>
      <c r="U2228" s="97"/>
      <c r="W2228" s="26" t="str">
        <f t="shared" si="377"/>
        <v/>
      </c>
      <c r="X2228" s="26" t="str">
        <f t="shared" si="378"/>
        <v/>
      </c>
      <c r="Z2228" s="48" t="str">
        <f>IFERROR(INDEX('Standard Runs'!$E$11:$E$65, MATCH($L2228, 'Standard Runs'!$D$11:$D$65, 0)), "")</f>
        <v/>
      </c>
      <c r="AB2228" s="26" t="str">
        <f t="shared" si="379"/>
        <v/>
      </c>
      <c r="AC2228" s="26" t="str">
        <f t="shared" si="380"/>
        <v/>
      </c>
      <c r="AE2228" s="26" t="str">
        <f t="shared" si="381"/>
        <v/>
      </c>
      <c r="AG2228" s="26" t="str">
        <f>IF($D2228="", "", COUNTIF($D$11:$D$2510, "&gt;"&amp;$D2228)+1+COUNTIF($D$11:$D2228, $D2228)-1)</f>
        <v/>
      </c>
      <c r="AH2228" s="92" t="str">
        <f t="shared" si="382"/>
        <v/>
      </c>
      <c r="AJ2228" s="26" t="str">
        <f t="shared" si="383"/>
        <v/>
      </c>
      <c r="AK2228" s="26" t="str">
        <f t="shared" si="384"/>
        <v/>
      </c>
    </row>
    <row r="2229" spans="1:37" x14ac:dyDescent="0.25">
      <c r="A2229" s="97"/>
      <c r="B2229" s="26" t="str">
        <f t="shared" si="374"/>
        <v/>
      </c>
      <c r="C2229" s="97"/>
      <c r="D2229" s="123"/>
      <c r="E2229" s="124"/>
      <c r="F2229" s="125"/>
      <c r="G2229" s="97"/>
      <c r="H2229" s="24" t="str">
        <f>IF($E2229="", "", IFERROR(ROUND($E2229*INDEX('Intro &amp; Setup'!$BY$8:$BY$9, MATCH($E$8, 'Intro &amp; Setup'!$BX$8:$BX$9, 0)), 2), ""))</f>
        <v/>
      </c>
      <c r="I2229" s="18" t="str">
        <f>IF(OR($E2229="", $F2229=""), "", IF($E$8='Intro &amp; Setup'!$BX$9, $F2229/$E2229, IF($H$8='Intro &amp; Setup'!$BX$9, $F2229/$H2229, "")))</f>
        <v/>
      </c>
      <c r="J2229" s="21" t="str">
        <f>IF(OR($E2229="", $F2229=""), "", IF($E$8='Intro &amp; Setup'!$BX$8, $F2229/$E2229, IF($H$8='Intro &amp; Setup'!$BX$8, $F2229/$H2229, "")))</f>
        <v/>
      </c>
      <c r="K2229" s="97"/>
      <c r="L2229" s="42" t="str">
        <f t="array" ref="L2229">IF($W2229="", "", IFERROR(INDEX('Standard Runs'!$D$11:$D$65, MATCH(1, ('Standard Runs'!$F$11:$F$65&lt;=E2229)*('Standard Runs'!$G$11:$G$65&gt;=E2229), 0)), ""))</f>
        <v/>
      </c>
      <c r="M2229" s="45" t="str">
        <f t="shared" si="375"/>
        <v/>
      </c>
      <c r="N2229" s="97"/>
      <c r="O2229" s="52" t="str">
        <f t="shared" si="376"/>
        <v/>
      </c>
      <c r="P2229" s="53" t="str">
        <f>IF(OR($L2229="", $M2229=""), "", COUNTIFS($L$11:$L$2510, $L2229, $M$11:$M$2510, "&lt;"&amp;$M2229)+1+COUNTIFS($L$11:$L2229, $L2229, $M$11:$M2229, $M2229)-1)</f>
        <v/>
      </c>
      <c r="Q2229" s="97"/>
      <c r="R2229" s="57" t="str">
        <f t="array" ref="R2229">IF(OR($L2229="", $M2229=""), "", MIN(IF($L$11:$L$2510=$L2229, $M$11:$M$2510)))</f>
        <v/>
      </c>
      <c r="S2229" s="18" t="str">
        <f t="array" ref="S2229">IF(OR($L2229="", $M2229=""), "", AVERAGEIF($L$11:$L$2510, $L2229, $M$11:$M$2510))</f>
        <v/>
      </c>
      <c r="T2229" s="21" t="str">
        <f t="array" ref="T2229">IF(OR($L2229="", $M2229=""), "", MAX(IF($L$11:$L$2510=$L2229, $M$11:$M$2510)))</f>
        <v/>
      </c>
      <c r="U2229" s="97"/>
      <c r="W2229" s="26" t="str">
        <f t="shared" si="377"/>
        <v/>
      </c>
      <c r="X2229" s="26" t="str">
        <f t="shared" si="378"/>
        <v/>
      </c>
      <c r="Z2229" s="48" t="str">
        <f>IFERROR(INDEX('Standard Runs'!$E$11:$E$65, MATCH($L2229, 'Standard Runs'!$D$11:$D$65, 0)), "")</f>
        <v/>
      </c>
      <c r="AB2229" s="26" t="str">
        <f t="shared" si="379"/>
        <v/>
      </c>
      <c r="AC2229" s="26" t="str">
        <f t="shared" si="380"/>
        <v/>
      </c>
      <c r="AE2229" s="26" t="str">
        <f t="shared" si="381"/>
        <v/>
      </c>
      <c r="AG2229" s="26" t="str">
        <f>IF($D2229="", "", COUNTIF($D$11:$D$2510, "&gt;"&amp;$D2229)+1+COUNTIF($D$11:$D2229, $D2229)-1)</f>
        <v/>
      </c>
      <c r="AH2229" s="92" t="str">
        <f t="shared" si="382"/>
        <v/>
      </c>
      <c r="AJ2229" s="26" t="str">
        <f t="shared" si="383"/>
        <v/>
      </c>
      <c r="AK2229" s="26" t="str">
        <f t="shared" si="384"/>
        <v/>
      </c>
    </row>
    <row r="2230" spans="1:37" x14ac:dyDescent="0.25">
      <c r="A2230" s="97"/>
      <c r="B2230" s="26" t="str">
        <f t="shared" si="374"/>
        <v/>
      </c>
      <c r="C2230" s="97"/>
      <c r="D2230" s="123"/>
      <c r="E2230" s="124"/>
      <c r="F2230" s="125"/>
      <c r="G2230" s="97"/>
      <c r="H2230" s="24" t="str">
        <f>IF($E2230="", "", IFERROR(ROUND($E2230*INDEX('Intro &amp; Setup'!$BY$8:$BY$9, MATCH($E$8, 'Intro &amp; Setup'!$BX$8:$BX$9, 0)), 2), ""))</f>
        <v/>
      </c>
      <c r="I2230" s="18" t="str">
        <f>IF(OR($E2230="", $F2230=""), "", IF($E$8='Intro &amp; Setup'!$BX$9, $F2230/$E2230, IF($H$8='Intro &amp; Setup'!$BX$9, $F2230/$H2230, "")))</f>
        <v/>
      </c>
      <c r="J2230" s="21" t="str">
        <f>IF(OR($E2230="", $F2230=""), "", IF($E$8='Intro &amp; Setup'!$BX$8, $F2230/$E2230, IF($H$8='Intro &amp; Setup'!$BX$8, $F2230/$H2230, "")))</f>
        <v/>
      </c>
      <c r="K2230" s="97"/>
      <c r="L2230" s="42" t="str">
        <f t="array" ref="L2230">IF($W2230="", "", IFERROR(INDEX('Standard Runs'!$D$11:$D$65, MATCH(1, ('Standard Runs'!$F$11:$F$65&lt;=E2230)*('Standard Runs'!$G$11:$G$65&gt;=E2230), 0)), ""))</f>
        <v/>
      </c>
      <c r="M2230" s="45" t="str">
        <f t="shared" si="375"/>
        <v/>
      </c>
      <c r="N2230" s="97"/>
      <c r="O2230" s="52" t="str">
        <f t="shared" si="376"/>
        <v/>
      </c>
      <c r="P2230" s="53" t="str">
        <f>IF(OR($L2230="", $M2230=""), "", COUNTIFS($L$11:$L$2510, $L2230, $M$11:$M$2510, "&lt;"&amp;$M2230)+1+COUNTIFS($L$11:$L2230, $L2230, $M$11:$M2230, $M2230)-1)</f>
        <v/>
      </c>
      <c r="Q2230" s="97"/>
      <c r="R2230" s="57" t="str">
        <f t="array" ref="R2230">IF(OR($L2230="", $M2230=""), "", MIN(IF($L$11:$L$2510=$L2230, $M$11:$M$2510)))</f>
        <v/>
      </c>
      <c r="S2230" s="18" t="str">
        <f t="array" ref="S2230">IF(OR($L2230="", $M2230=""), "", AVERAGEIF($L$11:$L$2510, $L2230, $M$11:$M$2510))</f>
        <v/>
      </c>
      <c r="T2230" s="21" t="str">
        <f t="array" ref="T2230">IF(OR($L2230="", $M2230=""), "", MAX(IF($L$11:$L$2510=$L2230, $M$11:$M$2510)))</f>
        <v/>
      </c>
      <c r="U2230" s="97"/>
      <c r="W2230" s="26" t="str">
        <f t="shared" si="377"/>
        <v/>
      </c>
      <c r="X2230" s="26" t="str">
        <f t="shared" si="378"/>
        <v/>
      </c>
      <c r="Z2230" s="48" t="str">
        <f>IFERROR(INDEX('Standard Runs'!$E$11:$E$65, MATCH($L2230, 'Standard Runs'!$D$11:$D$65, 0)), "")</f>
        <v/>
      </c>
      <c r="AB2230" s="26" t="str">
        <f t="shared" si="379"/>
        <v/>
      </c>
      <c r="AC2230" s="26" t="str">
        <f t="shared" si="380"/>
        <v/>
      </c>
      <c r="AE2230" s="26" t="str">
        <f t="shared" si="381"/>
        <v/>
      </c>
      <c r="AG2230" s="26" t="str">
        <f>IF($D2230="", "", COUNTIF($D$11:$D$2510, "&gt;"&amp;$D2230)+1+COUNTIF($D$11:$D2230, $D2230)-1)</f>
        <v/>
      </c>
      <c r="AH2230" s="92" t="str">
        <f t="shared" si="382"/>
        <v/>
      </c>
      <c r="AJ2230" s="26" t="str">
        <f t="shared" si="383"/>
        <v/>
      </c>
      <c r="AK2230" s="26" t="str">
        <f t="shared" si="384"/>
        <v/>
      </c>
    </row>
    <row r="2231" spans="1:37" x14ac:dyDescent="0.25">
      <c r="A2231" s="97"/>
      <c r="B2231" s="26" t="str">
        <f t="shared" si="374"/>
        <v/>
      </c>
      <c r="C2231" s="97"/>
      <c r="D2231" s="123"/>
      <c r="E2231" s="124"/>
      <c r="F2231" s="125"/>
      <c r="G2231" s="97"/>
      <c r="H2231" s="24" t="str">
        <f>IF($E2231="", "", IFERROR(ROUND($E2231*INDEX('Intro &amp; Setup'!$BY$8:$BY$9, MATCH($E$8, 'Intro &amp; Setup'!$BX$8:$BX$9, 0)), 2), ""))</f>
        <v/>
      </c>
      <c r="I2231" s="18" t="str">
        <f>IF(OR($E2231="", $F2231=""), "", IF($E$8='Intro &amp; Setup'!$BX$9, $F2231/$E2231, IF($H$8='Intro &amp; Setup'!$BX$9, $F2231/$H2231, "")))</f>
        <v/>
      </c>
      <c r="J2231" s="21" t="str">
        <f>IF(OR($E2231="", $F2231=""), "", IF($E$8='Intro &amp; Setup'!$BX$8, $F2231/$E2231, IF($H$8='Intro &amp; Setup'!$BX$8, $F2231/$H2231, "")))</f>
        <v/>
      </c>
      <c r="K2231" s="97"/>
      <c r="L2231" s="42" t="str">
        <f t="array" ref="L2231">IF($W2231="", "", IFERROR(INDEX('Standard Runs'!$D$11:$D$65, MATCH(1, ('Standard Runs'!$F$11:$F$65&lt;=E2231)*('Standard Runs'!$G$11:$G$65&gt;=E2231), 0)), ""))</f>
        <v/>
      </c>
      <c r="M2231" s="45" t="str">
        <f t="shared" si="375"/>
        <v/>
      </c>
      <c r="N2231" s="97"/>
      <c r="O2231" s="52" t="str">
        <f t="shared" si="376"/>
        <v/>
      </c>
      <c r="P2231" s="53" t="str">
        <f>IF(OR($L2231="", $M2231=""), "", COUNTIFS($L$11:$L$2510, $L2231, $M$11:$M$2510, "&lt;"&amp;$M2231)+1+COUNTIFS($L$11:$L2231, $L2231, $M$11:$M2231, $M2231)-1)</f>
        <v/>
      </c>
      <c r="Q2231" s="97"/>
      <c r="R2231" s="57" t="str">
        <f t="array" ref="R2231">IF(OR($L2231="", $M2231=""), "", MIN(IF($L$11:$L$2510=$L2231, $M$11:$M$2510)))</f>
        <v/>
      </c>
      <c r="S2231" s="18" t="str">
        <f t="array" ref="S2231">IF(OR($L2231="", $M2231=""), "", AVERAGEIF($L$11:$L$2510, $L2231, $M$11:$M$2510))</f>
        <v/>
      </c>
      <c r="T2231" s="21" t="str">
        <f t="array" ref="T2231">IF(OR($L2231="", $M2231=""), "", MAX(IF($L$11:$L$2510=$L2231, $M$11:$M$2510)))</f>
        <v/>
      </c>
      <c r="U2231" s="97"/>
      <c r="W2231" s="26" t="str">
        <f t="shared" si="377"/>
        <v/>
      </c>
      <c r="X2231" s="26" t="str">
        <f t="shared" si="378"/>
        <v/>
      </c>
      <c r="Z2231" s="48" t="str">
        <f>IFERROR(INDEX('Standard Runs'!$E$11:$E$65, MATCH($L2231, 'Standard Runs'!$D$11:$D$65, 0)), "")</f>
        <v/>
      </c>
      <c r="AB2231" s="26" t="str">
        <f t="shared" si="379"/>
        <v/>
      </c>
      <c r="AC2231" s="26" t="str">
        <f t="shared" si="380"/>
        <v/>
      </c>
      <c r="AE2231" s="26" t="str">
        <f t="shared" si="381"/>
        <v/>
      </c>
      <c r="AG2231" s="26" t="str">
        <f>IF($D2231="", "", COUNTIF($D$11:$D$2510, "&gt;"&amp;$D2231)+1+COUNTIF($D$11:$D2231, $D2231)-1)</f>
        <v/>
      </c>
      <c r="AH2231" s="92" t="str">
        <f t="shared" si="382"/>
        <v/>
      </c>
      <c r="AJ2231" s="26" t="str">
        <f t="shared" si="383"/>
        <v/>
      </c>
      <c r="AK2231" s="26" t="str">
        <f t="shared" si="384"/>
        <v/>
      </c>
    </row>
    <row r="2232" spans="1:37" x14ac:dyDescent="0.25">
      <c r="A2232" s="97"/>
      <c r="B2232" s="26" t="str">
        <f t="shared" si="374"/>
        <v/>
      </c>
      <c r="C2232" s="97"/>
      <c r="D2232" s="123"/>
      <c r="E2232" s="124"/>
      <c r="F2232" s="125"/>
      <c r="G2232" s="97"/>
      <c r="H2232" s="24" t="str">
        <f>IF($E2232="", "", IFERROR(ROUND($E2232*INDEX('Intro &amp; Setup'!$BY$8:$BY$9, MATCH($E$8, 'Intro &amp; Setup'!$BX$8:$BX$9, 0)), 2), ""))</f>
        <v/>
      </c>
      <c r="I2232" s="18" t="str">
        <f>IF(OR($E2232="", $F2232=""), "", IF($E$8='Intro &amp; Setup'!$BX$9, $F2232/$E2232, IF($H$8='Intro &amp; Setup'!$BX$9, $F2232/$H2232, "")))</f>
        <v/>
      </c>
      <c r="J2232" s="21" t="str">
        <f>IF(OR($E2232="", $F2232=""), "", IF($E$8='Intro &amp; Setup'!$BX$8, $F2232/$E2232, IF($H$8='Intro &amp; Setup'!$BX$8, $F2232/$H2232, "")))</f>
        <v/>
      </c>
      <c r="K2232" s="97"/>
      <c r="L2232" s="42" t="str">
        <f t="array" ref="L2232">IF($W2232="", "", IFERROR(INDEX('Standard Runs'!$D$11:$D$65, MATCH(1, ('Standard Runs'!$F$11:$F$65&lt;=E2232)*('Standard Runs'!$G$11:$G$65&gt;=E2232), 0)), ""))</f>
        <v/>
      </c>
      <c r="M2232" s="45" t="str">
        <f t="shared" si="375"/>
        <v/>
      </c>
      <c r="N2232" s="97"/>
      <c r="O2232" s="52" t="str">
        <f t="shared" si="376"/>
        <v/>
      </c>
      <c r="P2232" s="53" t="str">
        <f>IF(OR($L2232="", $M2232=""), "", COUNTIFS($L$11:$L$2510, $L2232, $M$11:$M$2510, "&lt;"&amp;$M2232)+1+COUNTIFS($L$11:$L2232, $L2232, $M$11:$M2232, $M2232)-1)</f>
        <v/>
      </c>
      <c r="Q2232" s="97"/>
      <c r="R2232" s="57" t="str">
        <f t="array" ref="R2232">IF(OR($L2232="", $M2232=""), "", MIN(IF($L$11:$L$2510=$L2232, $M$11:$M$2510)))</f>
        <v/>
      </c>
      <c r="S2232" s="18" t="str">
        <f t="array" ref="S2232">IF(OR($L2232="", $M2232=""), "", AVERAGEIF($L$11:$L$2510, $L2232, $M$11:$M$2510))</f>
        <v/>
      </c>
      <c r="T2232" s="21" t="str">
        <f t="array" ref="T2232">IF(OR($L2232="", $M2232=""), "", MAX(IF($L$11:$L$2510=$L2232, $M$11:$M$2510)))</f>
        <v/>
      </c>
      <c r="U2232" s="97"/>
      <c r="W2232" s="26" t="str">
        <f t="shared" si="377"/>
        <v/>
      </c>
      <c r="X2232" s="26" t="str">
        <f t="shared" si="378"/>
        <v/>
      </c>
      <c r="Z2232" s="48" t="str">
        <f>IFERROR(INDEX('Standard Runs'!$E$11:$E$65, MATCH($L2232, 'Standard Runs'!$D$11:$D$65, 0)), "")</f>
        <v/>
      </c>
      <c r="AB2232" s="26" t="str">
        <f t="shared" si="379"/>
        <v/>
      </c>
      <c r="AC2232" s="26" t="str">
        <f t="shared" si="380"/>
        <v/>
      </c>
      <c r="AE2232" s="26" t="str">
        <f t="shared" si="381"/>
        <v/>
      </c>
      <c r="AG2232" s="26" t="str">
        <f>IF($D2232="", "", COUNTIF($D$11:$D$2510, "&gt;"&amp;$D2232)+1+COUNTIF($D$11:$D2232, $D2232)-1)</f>
        <v/>
      </c>
      <c r="AH2232" s="92" t="str">
        <f t="shared" si="382"/>
        <v/>
      </c>
      <c r="AJ2232" s="26" t="str">
        <f t="shared" si="383"/>
        <v/>
      </c>
      <c r="AK2232" s="26" t="str">
        <f t="shared" si="384"/>
        <v/>
      </c>
    </row>
    <row r="2233" spans="1:37" x14ac:dyDescent="0.25">
      <c r="A2233" s="97"/>
      <c r="B2233" s="26" t="str">
        <f t="shared" si="374"/>
        <v/>
      </c>
      <c r="C2233" s="97"/>
      <c r="D2233" s="123"/>
      <c r="E2233" s="124"/>
      <c r="F2233" s="125"/>
      <c r="G2233" s="97"/>
      <c r="H2233" s="24" t="str">
        <f>IF($E2233="", "", IFERROR(ROUND($E2233*INDEX('Intro &amp; Setup'!$BY$8:$BY$9, MATCH($E$8, 'Intro &amp; Setup'!$BX$8:$BX$9, 0)), 2), ""))</f>
        <v/>
      </c>
      <c r="I2233" s="18" t="str">
        <f>IF(OR($E2233="", $F2233=""), "", IF($E$8='Intro &amp; Setup'!$BX$9, $F2233/$E2233, IF($H$8='Intro &amp; Setup'!$BX$9, $F2233/$H2233, "")))</f>
        <v/>
      </c>
      <c r="J2233" s="21" t="str">
        <f>IF(OR($E2233="", $F2233=""), "", IF($E$8='Intro &amp; Setup'!$BX$8, $F2233/$E2233, IF($H$8='Intro &amp; Setup'!$BX$8, $F2233/$H2233, "")))</f>
        <v/>
      </c>
      <c r="K2233" s="97"/>
      <c r="L2233" s="42" t="str">
        <f t="array" ref="L2233">IF($W2233="", "", IFERROR(INDEX('Standard Runs'!$D$11:$D$65, MATCH(1, ('Standard Runs'!$F$11:$F$65&lt;=E2233)*('Standard Runs'!$G$11:$G$65&gt;=E2233), 0)), ""))</f>
        <v/>
      </c>
      <c r="M2233" s="45" t="str">
        <f t="shared" si="375"/>
        <v/>
      </c>
      <c r="N2233" s="97"/>
      <c r="O2233" s="52" t="str">
        <f t="shared" si="376"/>
        <v/>
      </c>
      <c r="P2233" s="53" t="str">
        <f>IF(OR($L2233="", $M2233=""), "", COUNTIFS($L$11:$L$2510, $L2233, $M$11:$M$2510, "&lt;"&amp;$M2233)+1+COUNTIFS($L$11:$L2233, $L2233, $M$11:$M2233, $M2233)-1)</f>
        <v/>
      </c>
      <c r="Q2233" s="97"/>
      <c r="R2233" s="57" t="str">
        <f t="array" ref="R2233">IF(OR($L2233="", $M2233=""), "", MIN(IF($L$11:$L$2510=$L2233, $M$11:$M$2510)))</f>
        <v/>
      </c>
      <c r="S2233" s="18" t="str">
        <f t="array" ref="S2233">IF(OR($L2233="", $M2233=""), "", AVERAGEIF($L$11:$L$2510, $L2233, $M$11:$M$2510))</f>
        <v/>
      </c>
      <c r="T2233" s="21" t="str">
        <f t="array" ref="T2233">IF(OR($L2233="", $M2233=""), "", MAX(IF($L$11:$L$2510=$L2233, $M$11:$M$2510)))</f>
        <v/>
      </c>
      <c r="U2233" s="97"/>
      <c r="W2233" s="26" t="str">
        <f t="shared" si="377"/>
        <v/>
      </c>
      <c r="X2233" s="26" t="str">
        <f t="shared" si="378"/>
        <v/>
      </c>
      <c r="Z2233" s="48" t="str">
        <f>IFERROR(INDEX('Standard Runs'!$E$11:$E$65, MATCH($L2233, 'Standard Runs'!$D$11:$D$65, 0)), "")</f>
        <v/>
      </c>
      <c r="AB2233" s="26" t="str">
        <f t="shared" si="379"/>
        <v/>
      </c>
      <c r="AC2233" s="26" t="str">
        <f t="shared" si="380"/>
        <v/>
      </c>
      <c r="AE2233" s="26" t="str">
        <f t="shared" si="381"/>
        <v/>
      </c>
      <c r="AG2233" s="26" t="str">
        <f>IF($D2233="", "", COUNTIF($D$11:$D$2510, "&gt;"&amp;$D2233)+1+COUNTIF($D$11:$D2233, $D2233)-1)</f>
        <v/>
      </c>
      <c r="AH2233" s="92" t="str">
        <f t="shared" si="382"/>
        <v/>
      </c>
      <c r="AJ2233" s="26" t="str">
        <f t="shared" si="383"/>
        <v/>
      </c>
      <c r="AK2233" s="26" t="str">
        <f t="shared" si="384"/>
        <v/>
      </c>
    </row>
    <row r="2234" spans="1:37" x14ac:dyDescent="0.25">
      <c r="A2234" s="97"/>
      <c r="B2234" s="26" t="str">
        <f t="shared" si="374"/>
        <v/>
      </c>
      <c r="C2234" s="97"/>
      <c r="D2234" s="123"/>
      <c r="E2234" s="124"/>
      <c r="F2234" s="125"/>
      <c r="G2234" s="97"/>
      <c r="H2234" s="24" t="str">
        <f>IF($E2234="", "", IFERROR(ROUND($E2234*INDEX('Intro &amp; Setup'!$BY$8:$BY$9, MATCH($E$8, 'Intro &amp; Setup'!$BX$8:$BX$9, 0)), 2), ""))</f>
        <v/>
      </c>
      <c r="I2234" s="18" t="str">
        <f>IF(OR($E2234="", $F2234=""), "", IF($E$8='Intro &amp; Setup'!$BX$9, $F2234/$E2234, IF($H$8='Intro &amp; Setup'!$BX$9, $F2234/$H2234, "")))</f>
        <v/>
      </c>
      <c r="J2234" s="21" t="str">
        <f>IF(OR($E2234="", $F2234=""), "", IF($E$8='Intro &amp; Setup'!$BX$8, $F2234/$E2234, IF($H$8='Intro &amp; Setup'!$BX$8, $F2234/$H2234, "")))</f>
        <v/>
      </c>
      <c r="K2234" s="97"/>
      <c r="L2234" s="42" t="str">
        <f t="array" ref="L2234">IF($W2234="", "", IFERROR(INDEX('Standard Runs'!$D$11:$D$65, MATCH(1, ('Standard Runs'!$F$11:$F$65&lt;=E2234)*('Standard Runs'!$G$11:$G$65&gt;=E2234), 0)), ""))</f>
        <v/>
      </c>
      <c r="M2234" s="45" t="str">
        <f t="shared" si="375"/>
        <v/>
      </c>
      <c r="N2234" s="97"/>
      <c r="O2234" s="52" t="str">
        <f t="shared" si="376"/>
        <v/>
      </c>
      <c r="P2234" s="53" t="str">
        <f>IF(OR($L2234="", $M2234=""), "", COUNTIFS($L$11:$L$2510, $L2234, $M$11:$M$2510, "&lt;"&amp;$M2234)+1+COUNTIFS($L$11:$L2234, $L2234, $M$11:$M2234, $M2234)-1)</f>
        <v/>
      </c>
      <c r="Q2234" s="97"/>
      <c r="R2234" s="57" t="str">
        <f t="array" ref="R2234">IF(OR($L2234="", $M2234=""), "", MIN(IF($L$11:$L$2510=$L2234, $M$11:$M$2510)))</f>
        <v/>
      </c>
      <c r="S2234" s="18" t="str">
        <f t="array" ref="S2234">IF(OR($L2234="", $M2234=""), "", AVERAGEIF($L$11:$L$2510, $L2234, $M$11:$M$2510))</f>
        <v/>
      </c>
      <c r="T2234" s="21" t="str">
        <f t="array" ref="T2234">IF(OR($L2234="", $M2234=""), "", MAX(IF($L$11:$L$2510=$L2234, $M$11:$M$2510)))</f>
        <v/>
      </c>
      <c r="U2234" s="97"/>
      <c r="W2234" s="26" t="str">
        <f t="shared" si="377"/>
        <v/>
      </c>
      <c r="X2234" s="26" t="str">
        <f t="shared" si="378"/>
        <v/>
      </c>
      <c r="Z2234" s="48" t="str">
        <f>IFERROR(INDEX('Standard Runs'!$E$11:$E$65, MATCH($L2234, 'Standard Runs'!$D$11:$D$65, 0)), "")</f>
        <v/>
      </c>
      <c r="AB2234" s="26" t="str">
        <f t="shared" si="379"/>
        <v/>
      </c>
      <c r="AC2234" s="26" t="str">
        <f t="shared" si="380"/>
        <v/>
      </c>
      <c r="AE2234" s="26" t="str">
        <f t="shared" si="381"/>
        <v/>
      </c>
      <c r="AG2234" s="26" t="str">
        <f>IF($D2234="", "", COUNTIF($D$11:$D$2510, "&gt;"&amp;$D2234)+1+COUNTIF($D$11:$D2234, $D2234)-1)</f>
        <v/>
      </c>
      <c r="AH2234" s="92" t="str">
        <f t="shared" si="382"/>
        <v/>
      </c>
      <c r="AJ2234" s="26" t="str">
        <f t="shared" si="383"/>
        <v/>
      </c>
      <c r="AK2234" s="26" t="str">
        <f t="shared" si="384"/>
        <v/>
      </c>
    </row>
    <row r="2235" spans="1:37" x14ac:dyDescent="0.25">
      <c r="A2235" s="97"/>
      <c r="B2235" s="26" t="str">
        <f t="shared" si="374"/>
        <v/>
      </c>
      <c r="C2235" s="97"/>
      <c r="D2235" s="123"/>
      <c r="E2235" s="124"/>
      <c r="F2235" s="125"/>
      <c r="G2235" s="97"/>
      <c r="H2235" s="24" t="str">
        <f>IF($E2235="", "", IFERROR(ROUND($E2235*INDEX('Intro &amp; Setup'!$BY$8:$BY$9, MATCH($E$8, 'Intro &amp; Setup'!$BX$8:$BX$9, 0)), 2), ""))</f>
        <v/>
      </c>
      <c r="I2235" s="18" t="str">
        <f>IF(OR($E2235="", $F2235=""), "", IF($E$8='Intro &amp; Setup'!$BX$9, $F2235/$E2235, IF($H$8='Intro &amp; Setup'!$BX$9, $F2235/$H2235, "")))</f>
        <v/>
      </c>
      <c r="J2235" s="21" t="str">
        <f>IF(OR($E2235="", $F2235=""), "", IF($E$8='Intro &amp; Setup'!$BX$8, $F2235/$E2235, IF($H$8='Intro &amp; Setup'!$BX$8, $F2235/$H2235, "")))</f>
        <v/>
      </c>
      <c r="K2235" s="97"/>
      <c r="L2235" s="42" t="str">
        <f t="array" ref="L2235">IF($W2235="", "", IFERROR(INDEX('Standard Runs'!$D$11:$D$65, MATCH(1, ('Standard Runs'!$F$11:$F$65&lt;=E2235)*('Standard Runs'!$G$11:$G$65&gt;=E2235), 0)), ""))</f>
        <v/>
      </c>
      <c r="M2235" s="45" t="str">
        <f t="shared" si="375"/>
        <v/>
      </c>
      <c r="N2235" s="97"/>
      <c r="O2235" s="52" t="str">
        <f t="shared" si="376"/>
        <v/>
      </c>
      <c r="P2235" s="53" t="str">
        <f>IF(OR($L2235="", $M2235=""), "", COUNTIFS($L$11:$L$2510, $L2235, $M$11:$M$2510, "&lt;"&amp;$M2235)+1+COUNTIFS($L$11:$L2235, $L2235, $M$11:$M2235, $M2235)-1)</f>
        <v/>
      </c>
      <c r="Q2235" s="97"/>
      <c r="R2235" s="57" t="str">
        <f t="array" ref="R2235">IF(OR($L2235="", $M2235=""), "", MIN(IF($L$11:$L$2510=$L2235, $M$11:$M$2510)))</f>
        <v/>
      </c>
      <c r="S2235" s="18" t="str">
        <f t="array" ref="S2235">IF(OR($L2235="", $M2235=""), "", AVERAGEIF($L$11:$L$2510, $L2235, $M$11:$M$2510))</f>
        <v/>
      </c>
      <c r="T2235" s="21" t="str">
        <f t="array" ref="T2235">IF(OR($L2235="", $M2235=""), "", MAX(IF($L$11:$L$2510=$L2235, $M$11:$M$2510)))</f>
        <v/>
      </c>
      <c r="U2235" s="97"/>
      <c r="W2235" s="26" t="str">
        <f t="shared" si="377"/>
        <v/>
      </c>
      <c r="X2235" s="26" t="str">
        <f t="shared" si="378"/>
        <v/>
      </c>
      <c r="Z2235" s="48" t="str">
        <f>IFERROR(INDEX('Standard Runs'!$E$11:$E$65, MATCH($L2235, 'Standard Runs'!$D$11:$D$65, 0)), "")</f>
        <v/>
      </c>
      <c r="AB2235" s="26" t="str">
        <f t="shared" si="379"/>
        <v/>
      </c>
      <c r="AC2235" s="26" t="str">
        <f t="shared" si="380"/>
        <v/>
      </c>
      <c r="AE2235" s="26" t="str">
        <f t="shared" si="381"/>
        <v/>
      </c>
      <c r="AG2235" s="26" t="str">
        <f>IF($D2235="", "", COUNTIF($D$11:$D$2510, "&gt;"&amp;$D2235)+1+COUNTIF($D$11:$D2235, $D2235)-1)</f>
        <v/>
      </c>
      <c r="AH2235" s="92" t="str">
        <f t="shared" si="382"/>
        <v/>
      </c>
      <c r="AJ2235" s="26" t="str">
        <f t="shared" si="383"/>
        <v/>
      </c>
      <c r="AK2235" s="26" t="str">
        <f t="shared" si="384"/>
        <v/>
      </c>
    </row>
    <row r="2236" spans="1:37" x14ac:dyDescent="0.25">
      <c r="A2236" s="97"/>
      <c r="B2236" s="26" t="str">
        <f t="shared" si="374"/>
        <v/>
      </c>
      <c r="C2236" s="97"/>
      <c r="D2236" s="123"/>
      <c r="E2236" s="124"/>
      <c r="F2236" s="125"/>
      <c r="G2236" s="97"/>
      <c r="H2236" s="24" t="str">
        <f>IF($E2236="", "", IFERROR(ROUND($E2236*INDEX('Intro &amp; Setup'!$BY$8:$BY$9, MATCH($E$8, 'Intro &amp; Setup'!$BX$8:$BX$9, 0)), 2), ""))</f>
        <v/>
      </c>
      <c r="I2236" s="18" t="str">
        <f>IF(OR($E2236="", $F2236=""), "", IF($E$8='Intro &amp; Setup'!$BX$9, $F2236/$E2236, IF($H$8='Intro &amp; Setup'!$BX$9, $F2236/$H2236, "")))</f>
        <v/>
      </c>
      <c r="J2236" s="21" t="str">
        <f>IF(OR($E2236="", $F2236=""), "", IF($E$8='Intro &amp; Setup'!$BX$8, $F2236/$E2236, IF($H$8='Intro &amp; Setup'!$BX$8, $F2236/$H2236, "")))</f>
        <v/>
      </c>
      <c r="K2236" s="97"/>
      <c r="L2236" s="42" t="str">
        <f t="array" ref="L2236">IF($W2236="", "", IFERROR(INDEX('Standard Runs'!$D$11:$D$65, MATCH(1, ('Standard Runs'!$F$11:$F$65&lt;=E2236)*('Standard Runs'!$G$11:$G$65&gt;=E2236), 0)), ""))</f>
        <v/>
      </c>
      <c r="M2236" s="45" t="str">
        <f t="shared" si="375"/>
        <v/>
      </c>
      <c r="N2236" s="97"/>
      <c r="O2236" s="52" t="str">
        <f t="shared" si="376"/>
        <v/>
      </c>
      <c r="P2236" s="53" t="str">
        <f>IF(OR($L2236="", $M2236=""), "", COUNTIFS($L$11:$L$2510, $L2236, $M$11:$M$2510, "&lt;"&amp;$M2236)+1+COUNTIFS($L$11:$L2236, $L2236, $M$11:$M2236, $M2236)-1)</f>
        <v/>
      </c>
      <c r="Q2236" s="97"/>
      <c r="R2236" s="57" t="str">
        <f t="array" ref="R2236">IF(OR($L2236="", $M2236=""), "", MIN(IF($L$11:$L$2510=$L2236, $M$11:$M$2510)))</f>
        <v/>
      </c>
      <c r="S2236" s="18" t="str">
        <f t="array" ref="S2236">IF(OR($L2236="", $M2236=""), "", AVERAGEIF($L$11:$L$2510, $L2236, $M$11:$M$2510))</f>
        <v/>
      </c>
      <c r="T2236" s="21" t="str">
        <f t="array" ref="T2236">IF(OR($L2236="", $M2236=""), "", MAX(IF($L$11:$L$2510=$L2236, $M$11:$M$2510)))</f>
        <v/>
      </c>
      <c r="U2236" s="97"/>
      <c r="W2236" s="26" t="str">
        <f t="shared" si="377"/>
        <v/>
      </c>
      <c r="X2236" s="26" t="str">
        <f t="shared" si="378"/>
        <v/>
      </c>
      <c r="Z2236" s="48" t="str">
        <f>IFERROR(INDEX('Standard Runs'!$E$11:$E$65, MATCH($L2236, 'Standard Runs'!$D$11:$D$65, 0)), "")</f>
        <v/>
      </c>
      <c r="AB2236" s="26" t="str">
        <f t="shared" si="379"/>
        <v/>
      </c>
      <c r="AC2236" s="26" t="str">
        <f t="shared" si="380"/>
        <v/>
      </c>
      <c r="AE2236" s="26" t="str">
        <f t="shared" si="381"/>
        <v/>
      </c>
      <c r="AG2236" s="26" t="str">
        <f>IF($D2236="", "", COUNTIF($D$11:$D$2510, "&gt;"&amp;$D2236)+1+COUNTIF($D$11:$D2236, $D2236)-1)</f>
        <v/>
      </c>
      <c r="AH2236" s="92" t="str">
        <f t="shared" si="382"/>
        <v/>
      </c>
      <c r="AJ2236" s="26" t="str">
        <f t="shared" si="383"/>
        <v/>
      </c>
      <c r="AK2236" s="26" t="str">
        <f t="shared" si="384"/>
        <v/>
      </c>
    </row>
    <row r="2237" spans="1:37" x14ac:dyDescent="0.25">
      <c r="A2237" s="97"/>
      <c r="B2237" s="26" t="str">
        <f t="shared" si="374"/>
        <v/>
      </c>
      <c r="C2237" s="97"/>
      <c r="D2237" s="123"/>
      <c r="E2237" s="124"/>
      <c r="F2237" s="125"/>
      <c r="G2237" s="97"/>
      <c r="H2237" s="24" t="str">
        <f>IF($E2237="", "", IFERROR(ROUND($E2237*INDEX('Intro &amp; Setup'!$BY$8:$BY$9, MATCH($E$8, 'Intro &amp; Setup'!$BX$8:$BX$9, 0)), 2), ""))</f>
        <v/>
      </c>
      <c r="I2237" s="18" t="str">
        <f>IF(OR($E2237="", $F2237=""), "", IF($E$8='Intro &amp; Setup'!$BX$9, $F2237/$E2237, IF($H$8='Intro &amp; Setup'!$BX$9, $F2237/$H2237, "")))</f>
        <v/>
      </c>
      <c r="J2237" s="21" t="str">
        <f>IF(OR($E2237="", $F2237=""), "", IF($E$8='Intro &amp; Setup'!$BX$8, $F2237/$E2237, IF($H$8='Intro &amp; Setup'!$BX$8, $F2237/$H2237, "")))</f>
        <v/>
      </c>
      <c r="K2237" s="97"/>
      <c r="L2237" s="42" t="str">
        <f t="array" ref="L2237">IF($W2237="", "", IFERROR(INDEX('Standard Runs'!$D$11:$D$65, MATCH(1, ('Standard Runs'!$F$11:$F$65&lt;=E2237)*('Standard Runs'!$G$11:$G$65&gt;=E2237), 0)), ""))</f>
        <v/>
      </c>
      <c r="M2237" s="45" t="str">
        <f t="shared" si="375"/>
        <v/>
      </c>
      <c r="N2237" s="97"/>
      <c r="O2237" s="52" t="str">
        <f t="shared" si="376"/>
        <v/>
      </c>
      <c r="P2237" s="53" t="str">
        <f>IF(OR($L2237="", $M2237=""), "", COUNTIFS($L$11:$L$2510, $L2237, $M$11:$M$2510, "&lt;"&amp;$M2237)+1+COUNTIFS($L$11:$L2237, $L2237, $M$11:$M2237, $M2237)-1)</f>
        <v/>
      </c>
      <c r="Q2237" s="97"/>
      <c r="R2237" s="57" t="str">
        <f t="array" ref="R2237">IF(OR($L2237="", $M2237=""), "", MIN(IF($L$11:$L$2510=$L2237, $M$11:$M$2510)))</f>
        <v/>
      </c>
      <c r="S2237" s="18" t="str">
        <f t="array" ref="S2237">IF(OR($L2237="", $M2237=""), "", AVERAGEIF($L$11:$L$2510, $L2237, $M$11:$M$2510))</f>
        <v/>
      </c>
      <c r="T2237" s="21" t="str">
        <f t="array" ref="T2237">IF(OR($L2237="", $M2237=""), "", MAX(IF($L$11:$L$2510=$L2237, $M$11:$M$2510)))</f>
        <v/>
      </c>
      <c r="U2237" s="97"/>
      <c r="W2237" s="26" t="str">
        <f t="shared" si="377"/>
        <v/>
      </c>
      <c r="X2237" s="26" t="str">
        <f t="shared" si="378"/>
        <v/>
      </c>
      <c r="Z2237" s="48" t="str">
        <f>IFERROR(INDEX('Standard Runs'!$E$11:$E$65, MATCH($L2237, 'Standard Runs'!$D$11:$D$65, 0)), "")</f>
        <v/>
      </c>
      <c r="AB2237" s="26" t="str">
        <f t="shared" si="379"/>
        <v/>
      </c>
      <c r="AC2237" s="26" t="str">
        <f t="shared" si="380"/>
        <v/>
      </c>
      <c r="AE2237" s="26" t="str">
        <f t="shared" si="381"/>
        <v/>
      </c>
      <c r="AG2237" s="26" t="str">
        <f>IF($D2237="", "", COUNTIF($D$11:$D$2510, "&gt;"&amp;$D2237)+1+COUNTIF($D$11:$D2237, $D2237)-1)</f>
        <v/>
      </c>
      <c r="AH2237" s="92" t="str">
        <f t="shared" si="382"/>
        <v/>
      </c>
      <c r="AJ2237" s="26" t="str">
        <f t="shared" si="383"/>
        <v/>
      </c>
      <c r="AK2237" s="26" t="str">
        <f t="shared" si="384"/>
        <v/>
      </c>
    </row>
    <row r="2238" spans="1:37" x14ac:dyDescent="0.25">
      <c r="A2238" s="97"/>
      <c r="B2238" s="26" t="str">
        <f t="shared" si="374"/>
        <v/>
      </c>
      <c r="C2238" s="97"/>
      <c r="D2238" s="123"/>
      <c r="E2238" s="124"/>
      <c r="F2238" s="125"/>
      <c r="G2238" s="97"/>
      <c r="H2238" s="24" t="str">
        <f>IF($E2238="", "", IFERROR(ROUND($E2238*INDEX('Intro &amp; Setup'!$BY$8:$BY$9, MATCH($E$8, 'Intro &amp; Setup'!$BX$8:$BX$9, 0)), 2), ""))</f>
        <v/>
      </c>
      <c r="I2238" s="18" t="str">
        <f>IF(OR($E2238="", $F2238=""), "", IF($E$8='Intro &amp; Setup'!$BX$9, $F2238/$E2238, IF($H$8='Intro &amp; Setup'!$BX$9, $F2238/$H2238, "")))</f>
        <v/>
      </c>
      <c r="J2238" s="21" t="str">
        <f>IF(OR($E2238="", $F2238=""), "", IF($E$8='Intro &amp; Setup'!$BX$8, $F2238/$E2238, IF($H$8='Intro &amp; Setup'!$BX$8, $F2238/$H2238, "")))</f>
        <v/>
      </c>
      <c r="K2238" s="97"/>
      <c r="L2238" s="42" t="str">
        <f t="array" ref="L2238">IF($W2238="", "", IFERROR(INDEX('Standard Runs'!$D$11:$D$65, MATCH(1, ('Standard Runs'!$F$11:$F$65&lt;=E2238)*('Standard Runs'!$G$11:$G$65&gt;=E2238), 0)), ""))</f>
        <v/>
      </c>
      <c r="M2238" s="45" t="str">
        <f t="shared" si="375"/>
        <v/>
      </c>
      <c r="N2238" s="97"/>
      <c r="O2238" s="52" t="str">
        <f t="shared" si="376"/>
        <v/>
      </c>
      <c r="P2238" s="53" t="str">
        <f>IF(OR($L2238="", $M2238=""), "", COUNTIFS($L$11:$L$2510, $L2238, $M$11:$M$2510, "&lt;"&amp;$M2238)+1+COUNTIFS($L$11:$L2238, $L2238, $M$11:$M2238, $M2238)-1)</f>
        <v/>
      </c>
      <c r="Q2238" s="97"/>
      <c r="R2238" s="57" t="str">
        <f t="array" ref="R2238">IF(OR($L2238="", $M2238=""), "", MIN(IF($L$11:$L$2510=$L2238, $M$11:$M$2510)))</f>
        <v/>
      </c>
      <c r="S2238" s="18" t="str">
        <f t="array" ref="S2238">IF(OR($L2238="", $M2238=""), "", AVERAGEIF($L$11:$L$2510, $L2238, $M$11:$M$2510))</f>
        <v/>
      </c>
      <c r="T2238" s="21" t="str">
        <f t="array" ref="T2238">IF(OR($L2238="", $M2238=""), "", MAX(IF($L$11:$L$2510=$L2238, $M$11:$M$2510)))</f>
        <v/>
      </c>
      <c r="U2238" s="97"/>
      <c r="W2238" s="26" t="str">
        <f t="shared" si="377"/>
        <v/>
      </c>
      <c r="X2238" s="26" t="str">
        <f t="shared" si="378"/>
        <v/>
      </c>
      <c r="Z2238" s="48" t="str">
        <f>IFERROR(INDEX('Standard Runs'!$E$11:$E$65, MATCH($L2238, 'Standard Runs'!$D$11:$D$65, 0)), "")</f>
        <v/>
      </c>
      <c r="AB2238" s="26" t="str">
        <f t="shared" si="379"/>
        <v/>
      </c>
      <c r="AC2238" s="26" t="str">
        <f t="shared" si="380"/>
        <v/>
      </c>
      <c r="AE2238" s="26" t="str">
        <f t="shared" si="381"/>
        <v/>
      </c>
      <c r="AG2238" s="26" t="str">
        <f>IF($D2238="", "", COUNTIF($D$11:$D$2510, "&gt;"&amp;$D2238)+1+COUNTIF($D$11:$D2238, $D2238)-1)</f>
        <v/>
      </c>
      <c r="AH2238" s="92" t="str">
        <f t="shared" si="382"/>
        <v/>
      </c>
      <c r="AJ2238" s="26" t="str">
        <f t="shared" si="383"/>
        <v/>
      </c>
      <c r="AK2238" s="26" t="str">
        <f t="shared" si="384"/>
        <v/>
      </c>
    </row>
    <row r="2239" spans="1:37" x14ac:dyDescent="0.25">
      <c r="A2239" s="97"/>
      <c r="B2239" s="26" t="str">
        <f t="shared" si="374"/>
        <v/>
      </c>
      <c r="C2239" s="97"/>
      <c r="D2239" s="123"/>
      <c r="E2239" s="124"/>
      <c r="F2239" s="125"/>
      <c r="G2239" s="97"/>
      <c r="H2239" s="24" t="str">
        <f>IF($E2239="", "", IFERROR(ROUND($E2239*INDEX('Intro &amp; Setup'!$BY$8:$BY$9, MATCH($E$8, 'Intro &amp; Setup'!$BX$8:$BX$9, 0)), 2), ""))</f>
        <v/>
      </c>
      <c r="I2239" s="18" t="str">
        <f>IF(OR($E2239="", $F2239=""), "", IF($E$8='Intro &amp; Setup'!$BX$9, $F2239/$E2239, IF($H$8='Intro &amp; Setup'!$BX$9, $F2239/$H2239, "")))</f>
        <v/>
      </c>
      <c r="J2239" s="21" t="str">
        <f>IF(OR($E2239="", $F2239=""), "", IF($E$8='Intro &amp; Setup'!$BX$8, $F2239/$E2239, IF($H$8='Intro &amp; Setup'!$BX$8, $F2239/$H2239, "")))</f>
        <v/>
      </c>
      <c r="K2239" s="97"/>
      <c r="L2239" s="42" t="str">
        <f t="array" ref="L2239">IF($W2239="", "", IFERROR(INDEX('Standard Runs'!$D$11:$D$65, MATCH(1, ('Standard Runs'!$F$11:$F$65&lt;=E2239)*('Standard Runs'!$G$11:$G$65&gt;=E2239), 0)), ""))</f>
        <v/>
      </c>
      <c r="M2239" s="45" t="str">
        <f t="shared" si="375"/>
        <v/>
      </c>
      <c r="N2239" s="97"/>
      <c r="O2239" s="52" t="str">
        <f t="shared" si="376"/>
        <v/>
      </c>
      <c r="P2239" s="53" t="str">
        <f>IF(OR($L2239="", $M2239=""), "", COUNTIFS($L$11:$L$2510, $L2239, $M$11:$M$2510, "&lt;"&amp;$M2239)+1+COUNTIFS($L$11:$L2239, $L2239, $M$11:$M2239, $M2239)-1)</f>
        <v/>
      </c>
      <c r="Q2239" s="97"/>
      <c r="R2239" s="57" t="str">
        <f t="array" ref="R2239">IF(OR($L2239="", $M2239=""), "", MIN(IF($L$11:$L$2510=$L2239, $M$11:$M$2510)))</f>
        <v/>
      </c>
      <c r="S2239" s="18" t="str">
        <f t="array" ref="S2239">IF(OR($L2239="", $M2239=""), "", AVERAGEIF($L$11:$L$2510, $L2239, $M$11:$M$2510))</f>
        <v/>
      </c>
      <c r="T2239" s="21" t="str">
        <f t="array" ref="T2239">IF(OR($L2239="", $M2239=""), "", MAX(IF($L$11:$L$2510=$L2239, $M$11:$M$2510)))</f>
        <v/>
      </c>
      <c r="U2239" s="97"/>
      <c r="W2239" s="26" t="str">
        <f t="shared" si="377"/>
        <v/>
      </c>
      <c r="X2239" s="26" t="str">
        <f t="shared" si="378"/>
        <v/>
      </c>
      <c r="Z2239" s="48" t="str">
        <f>IFERROR(INDEX('Standard Runs'!$E$11:$E$65, MATCH($L2239, 'Standard Runs'!$D$11:$D$65, 0)), "")</f>
        <v/>
      </c>
      <c r="AB2239" s="26" t="str">
        <f t="shared" si="379"/>
        <v/>
      </c>
      <c r="AC2239" s="26" t="str">
        <f t="shared" si="380"/>
        <v/>
      </c>
      <c r="AE2239" s="26" t="str">
        <f t="shared" si="381"/>
        <v/>
      </c>
      <c r="AG2239" s="26" t="str">
        <f>IF($D2239="", "", COUNTIF($D$11:$D$2510, "&gt;"&amp;$D2239)+1+COUNTIF($D$11:$D2239, $D2239)-1)</f>
        <v/>
      </c>
      <c r="AH2239" s="92" t="str">
        <f t="shared" si="382"/>
        <v/>
      </c>
      <c r="AJ2239" s="26" t="str">
        <f t="shared" si="383"/>
        <v/>
      </c>
      <c r="AK2239" s="26" t="str">
        <f t="shared" si="384"/>
        <v/>
      </c>
    </row>
    <row r="2240" spans="1:37" x14ac:dyDescent="0.25">
      <c r="A2240" s="97"/>
      <c r="B2240" s="26" t="str">
        <f t="shared" si="374"/>
        <v/>
      </c>
      <c r="C2240" s="97"/>
      <c r="D2240" s="123"/>
      <c r="E2240" s="124"/>
      <c r="F2240" s="125"/>
      <c r="G2240" s="97"/>
      <c r="H2240" s="24" t="str">
        <f>IF($E2240="", "", IFERROR(ROUND($E2240*INDEX('Intro &amp; Setup'!$BY$8:$BY$9, MATCH($E$8, 'Intro &amp; Setup'!$BX$8:$BX$9, 0)), 2), ""))</f>
        <v/>
      </c>
      <c r="I2240" s="18" t="str">
        <f>IF(OR($E2240="", $F2240=""), "", IF($E$8='Intro &amp; Setup'!$BX$9, $F2240/$E2240, IF($H$8='Intro &amp; Setup'!$BX$9, $F2240/$H2240, "")))</f>
        <v/>
      </c>
      <c r="J2240" s="21" t="str">
        <f>IF(OR($E2240="", $F2240=""), "", IF($E$8='Intro &amp; Setup'!$BX$8, $F2240/$E2240, IF($H$8='Intro &amp; Setup'!$BX$8, $F2240/$H2240, "")))</f>
        <v/>
      </c>
      <c r="K2240" s="97"/>
      <c r="L2240" s="42" t="str">
        <f t="array" ref="L2240">IF($W2240="", "", IFERROR(INDEX('Standard Runs'!$D$11:$D$65, MATCH(1, ('Standard Runs'!$F$11:$F$65&lt;=E2240)*('Standard Runs'!$G$11:$G$65&gt;=E2240), 0)), ""))</f>
        <v/>
      </c>
      <c r="M2240" s="45" t="str">
        <f t="shared" si="375"/>
        <v/>
      </c>
      <c r="N2240" s="97"/>
      <c r="O2240" s="52" t="str">
        <f t="shared" si="376"/>
        <v/>
      </c>
      <c r="P2240" s="53" t="str">
        <f>IF(OR($L2240="", $M2240=""), "", COUNTIFS($L$11:$L$2510, $L2240, $M$11:$M$2510, "&lt;"&amp;$M2240)+1+COUNTIFS($L$11:$L2240, $L2240, $M$11:$M2240, $M2240)-1)</f>
        <v/>
      </c>
      <c r="Q2240" s="97"/>
      <c r="R2240" s="57" t="str">
        <f t="array" ref="R2240">IF(OR($L2240="", $M2240=""), "", MIN(IF($L$11:$L$2510=$L2240, $M$11:$M$2510)))</f>
        <v/>
      </c>
      <c r="S2240" s="18" t="str">
        <f t="array" ref="S2240">IF(OR($L2240="", $M2240=""), "", AVERAGEIF($L$11:$L$2510, $L2240, $M$11:$M$2510))</f>
        <v/>
      </c>
      <c r="T2240" s="21" t="str">
        <f t="array" ref="T2240">IF(OR($L2240="", $M2240=""), "", MAX(IF($L$11:$L$2510=$L2240, $M$11:$M$2510)))</f>
        <v/>
      </c>
      <c r="U2240" s="97"/>
      <c r="W2240" s="26" t="str">
        <f t="shared" si="377"/>
        <v/>
      </c>
      <c r="X2240" s="26" t="str">
        <f t="shared" si="378"/>
        <v/>
      </c>
      <c r="Z2240" s="48" t="str">
        <f>IFERROR(INDEX('Standard Runs'!$E$11:$E$65, MATCH($L2240, 'Standard Runs'!$D$11:$D$65, 0)), "")</f>
        <v/>
      </c>
      <c r="AB2240" s="26" t="str">
        <f t="shared" si="379"/>
        <v/>
      </c>
      <c r="AC2240" s="26" t="str">
        <f t="shared" si="380"/>
        <v/>
      </c>
      <c r="AE2240" s="26" t="str">
        <f t="shared" si="381"/>
        <v/>
      </c>
      <c r="AG2240" s="26" t="str">
        <f>IF($D2240="", "", COUNTIF($D$11:$D$2510, "&gt;"&amp;$D2240)+1+COUNTIF($D$11:$D2240, $D2240)-1)</f>
        <v/>
      </c>
      <c r="AH2240" s="92" t="str">
        <f t="shared" si="382"/>
        <v/>
      </c>
      <c r="AJ2240" s="26" t="str">
        <f t="shared" si="383"/>
        <v/>
      </c>
      <c r="AK2240" s="26" t="str">
        <f t="shared" si="384"/>
        <v/>
      </c>
    </row>
    <row r="2241" spans="1:37" x14ac:dyDescent="0.25">
      <c r="A2241" s="97"/>
      <c r="B2241" s="26" t="str">
        <f t="shared" si="374"/>
        <v/>
      </c>
      <c r="C2241" s="97"/>
      <c r="D2241" s="123"/>
      <c r="E2241" s="124"/>
      <c r="F2241" s="125"/>
      <c r="G2241" s="97"/>
      <c r="H2241" s="24" t="str">
        <f>IF($E2241="", "", IFERROR(ROUND($E2241*INDEX('Intro &amp; Setup'!$BY$8:$BY$9, MATCH($E$8, 'Intro &amp; Setup'!$BX$8:$BX$9, 0)), 2), ""))</f>
        <v/>
      </c>
      <c r="I2241" s="18" t="str">
        <f>IF(OR($E2241="", $F2241=""), "", IF($E$8='Intro &amp; Setup'!$BX$9, $F2241/$E2241, IF($H$8='Intro &amp; Setup'!$BX$9, $F2241/$H2241, "")))</f>
        <v/>
      </c>
      <c r="J2241" s="21" t="str">
        <f>IF(OR($E2241="", $F2241=""), "", IF($E$8='Intro &amp; Setup'!$BX$8, $F2241/$E2241, IF($H$8='Intro &amp; Setup'!$BX$8, $F2241/$H2241, "")))</f>
        <v/>
      </c>
      <c r="K2241" s="97"/>
      <c r="L2241" s="42" t="str">
        <f t="array" ref="L2241">IF($W2241="", "", IFERROR(INDEX('Standard Runs'!$D$11:$D$65, MATCH(1, ('Standard Runs'!$F$11:$F$65&lt;=E2241)*('Standard Runs'!$G$11:$G$65&gt;=E2241), 0)), ""))</f>
        <v/>
      </c>
      <c r="M2241" s="45" t="str">
        <f t="shared" si="375"/>
        <v/>
      </c>
      <c r="N2241" s="97"/>
      <c r="O2241" s="52" t="str">
        <f t="shared" si="376"/>
        <v/>
      </c>
      <c r="P2241" s="53" t="str">
        <f>IF(OR($L2241="", $M2241=""), "", COUNTIFS($L$11:$L$2510, $L2241, $M$11:$M$2510, "&lt;"&amp;$M2241)+1+COUNTIFS($L$11:$L2241, $L2241, $M$11:$M2241, $M2241)-1)</f>
        <v/>
      </c>
      <c r="Q2241" s="97"/>
      <c r="R2241" s="57" t="str">
        <f t="array" ref="R2241">IF(OR($L2241="", $M2241=""), "", MIN(IF($L$11:$L$2510=$L2241, $M$11:$M$2510)))</f>
        <v/>
      </c>
      <c r="S2241" s="18" t="str">
        <f t="array" ref="S2241">IF(OR($L2241="", $M2241=""), "", AVERAGEIF($L$11:$L$2510, $L2241, $M$11:$M$2510))</f>
        <v/>
      </c>
      <c r="T2241" s="21" t="str">
        <f t="array" ref="T2241">IF(OR($L2241="", $M2241=""), "", MAX(IF($L$11:$L$2510=$L2241, $M$11:$M$2510)))</f>
        <v/>
      </c>
      <c r="U2241" s="97"/>
      <c r="W2241" s="26" t="str">
        <f t="shared" si="377"/>
        <v/>
      </c>
      <c r="X2241" s="26" t="str">
        <f t="shared" si="378"/>
        <v/>
      </c>
      <c r="Z2241" s="48" t="str">
        <f>IFERROR(INDEX('Standard Runs'!$E$11:$E$65, MATCH($L2241, 'Standard Runs'!$D$11:$D$65, 0)), "")</f>
        <v/>
      </c>
      <c r="AB2241" s="26" t="str">
        <f t="shared" si="379"/>
        <v/>
      </c>
      <c r="AC2241" s="26" t="str">
        <f t="shared" si="380"/>
        <v/>
      </c>
      <c r="AE2241" s="26" t="str">
        <f t="shared" si="381"/>
        <v/>
      </c>
      <c r="AG2241" s="26" t="str">
        <f>IF($D2241="", "", COUNTIF($D$11:$D$2510, "&gt;"&amp;$D2241)+1+COUNTIF($D$11:$D2241, $D2241)-1)</f>
        <v/>
      </c>
      <c r="AH2241" s="92" t="str">
        <f t="shared" si="382"/>
        <v/>
      </c>
      <c r="AJ2241" s="26" t="str">
        <f t="shared" si="383"/>
        <v/>
      </c>
      <c r="AK2241" s="26" t="str">
        <f t="shared" si="384"/>
        <v/>
      </c>
    </row>
    <row r="2242" spans="1:37" x14ac:dyDescent="0.25">
      <c r="A2242" s="97"/>
      <c r="B2242" s="26" t="str">
        <f t="shared" si="374"/>
        <v/>
      </c>
      <c r="C2242" s="97"/>
      <c r="D2242" s="123"/>
      <c r="E2242" s="124"/>
      <c r="F2242" s="125"/>
      <c r="G2242" s="97"/>
      <c r="H2242" s="24" t="str">
        <f>IF($E2242="", "", IFERROR(ROUND($E2242*INDEX('Intro &amp; Setup'!$BY$8:$BY$9, MATCH($E$8, 'Intro &amp; Setup'!$BX$8:$BX$9, 0)), 2), ""))</f>
        <v/>
      </c>
      <c r="I2242" s="18" t="str">
        <f>IF(OR($E2242="", $F2242=""), "", IF($E$8='Intro &amp; Setup'!$BX$9, $F2242/$E2242, IF($H$8='Intro &amp; Setup'!$BX$9, $F2242/$H2242, "")))</f>
        <v/>
      </c>
      <c r="J2242" s="21" t="str">
        <f>IF(OR($E2242="", $F2242=""), "", IF($E$8='Intro &amp; Setup'!$BX$8, $F2242/$E2242, IF($H$8='Intro &amp; Setup'!$BX$8, $F2242/$H2242, "")))</f>
        <v/>
      </c>
      <c r="K2242" s="97"/>
      <c r="L2242" s="42" t="str">
        <f t="array" ref="L2242">IF($W2242="", "", IFERROR(INDEX('Standard Runs'!$D$11:$D$65, MATCH(1, ('Standard Runs'!$F$11:$F$65&lt;=E2242)*('Standard Runs'!$G$11:$G$65&gt;=E2242), 0)), ""))</f>
        <v/>
      </c>
      <c r="M2242" s="45" t="str">
        <f t="shared" si="375"/>
        <v/>
      </c>
      <c r="N2242" s="97"/>
      <c r="O2242" s="52" t="str">
        <f t="shared" si="376"/>
        <v/>
      </c>
      <c r="P2242" s="53" t="str">
        <f>IF(OR($L2242="", $M2242=""), "", COUNTIFS($L$11:$L$2510, $L2242, $M$11:$M$2510, "&lt;"&amp;$M2242)+1+COUNTIFS($L$11:$L2242, $L2242, $M$11:$M2242, $M2242)-1)</f>
        <v/>
      </c>
      <c r="Q2242" s="97"/>
      <c r="R2242" s="57" t="str">
        <f t="array" ref="R2242">IF(OR($L2242="", $M2242=""), "", MIN(IF($L$11:$L$2510=$L2242, $M$11:$M$2510)))</f>
        <v/>
      </c>
      <c r="S2242" s="18" t="str">
        <f t="array" ref="S2242">IF(OR($L2242="", $M2242=""), "", AVERAGEIF($L$11:$L$2510, $L2242, $M$11:$M$2510))</f>
        <v/>
      </c>
      <c r="T2242" s="21" t="str">
        <f t="array" ref="T2242">IF(OR($L2242="", $M2242=""), "", MAX(IF($L$11:$L$2510=$L2242, $M$11:$M$2510)))</f>
        <v/>
      </c>
      <c r="U2242" s="97"/>
      <c r="W2242" s="26" t="str">
        <f t="shared" si="377"/>
        <v/>
      </c>
      <c r="X2242" s="26" t="str">
        <f t="shared" si="378"/>
        <v/>
      </c>
      <c r="Z2242" s="48" t="str">
        <f>IFERROR(INDEX('Standard Runs'!$E$11:$E$65, MATCH($L2242, 'Standard Runs'!$D$11:$D$65, 0)), "")</f>
        <v/>
      </c>
      <c r="AB2242" s="26" t="str">
        <f t="shared" si="379"/>
        <v/>
      </c>
      <c r="AC2242" s="26" t="str">
        <f t="shared" si="380"/>
        <v/>
      </c>
      <c r="AE2242" s="26" t="str">
        <f t="shared" si="381"/>
        <v/>
      </c>
      <c r="AG2242" s="26" t="str">
        <f>IF($D2242="", "", COUNTIF($D$11:$D$2510, "&gt;"&amp;$D2242)+1+COUNTIF($D$11:$D2242, $D2242)-1)</f>
        <v/>
      </c>
      <c r="AH2242" s="92" t="str">
        <f t="shared" si="382"/>
        <v/>
      </c>
      <c r="AJ2242" s="26" t="str">
        <f t="shared" si="383"/>
        <v/>
      </c>
      <c r="AK2242" s="26" t="str">
        <f t="shared" si="384"/>
        <v/>
      </c>
    </row>
    <row r="2243" spans="1:37" x14ac:dyDescent="0.25">
      <c r="A2243" s="97"/>
      <c r="B2243" s="26" t="str">
        <f t="shared" si="374"/>
        <v/>
      </c>
      <c r="C2243" s="97"/>
      <c r="D2243" s="123"/>
      <c r="E2243" s="124"/>
      <c r="F2243" s="125"/>
      <c r="G2243" s="97"/>
      <c r="H2243" s="24" t="str">
        <f>IF($E2243="", "", IFERROR(ROUND($E2243*INDEX('Intro &amp; Setup'!$BY$8:$BY$9, MATCH($E$8, 'Intro &amp; Setup'!$BX$8:$BX$9, 0)), 2), ""))</f>
        <v/>
      </c>
      <c r="I2243" s="18" t="str">
        <f>IF(OR($E2243="", $F2243=""), "", IF($E$8='Intro &amp; Setup'!$BX$9, $F2243/$E2243, IF($H$8='Intro &amp; Setup'!$BX$9, $F2243/$H2243, "")))</f>
        <v/>
      </c>
      <c r="J2243" s="21" t="str">
        <f>IF(OR($E2243="", $F2243=""), "", IF($E$8='Intro &amp; Setup'!$BX$8, $F2243/$E2243, IF($H$8='Intro &amp; Setup'!$BX$8, $F2243/$H2243, "")))</f>
        <v/>
      </c>
      <c r="K2243" s="97"/>
      <c r="L2243" s="42" t="str">
        <f t="array" ref="L2243">IF($W2243="", "", IFERROR(INDEX('Standard Runs'!$D$11:$D$65, MATCH(1, ('Standard Runs'!$F$11:$F$65&lt;=E2243)*('Standard Runs'!$G$11:$G$65&gt;=E2243), 0)), ""))</f>
        <v/>
      </c>
      <c r="M2243" s="45" t="str">
        <f t="shared" si="375"/>
        <v/>
      </c>
      <c r="N2243" s="97"/>
      <c r="O2243" s="52" t="str">
        <f t="shared" si="376"/>
        <v/>
      </c>
      <c r="P2243" s="53" t="str">
        <f>IF(OR($L2243="", $M2243=""), "", COUNTIFS($L$11:$L$2510, $L2243, $M$11:$M$2510, "&lt;"&amp;$M2243)+1+COUNTIFS($L$11:$L2243, $L2243, $M$11:$M2243, $M2243)-1)</f>
        <v/>
      </c>
      <c r="Q2243" s="97"/>
      <c r="R2243" s="57" t="str">
        <f t="array" ref="R2243">IF(OR($L2243="", $M2243=""), "", MIN(IF($L$11:$L$2510=$L2243, $M$11:$M$2510)))</f>
        <v/>
      </c>
      <c r="S2243" s="18" t="str">
        <f t="array" ref="S2243">IF(OR($L2243="", $M2243=""), "", AVERAGEIF($L$11:$L$2510, $L2243, $M$11:$M$2510))</f>
        <v/>
      </c>
      <c r="T2243" s="21" t="str">
        <f t="array" ref="T2243">IF(OR($L2243="", $M2243=""), "", MAX(IF($L$11:$L$2510=$L2243, $M$11:$M$2510)))</f>
        <v/>
      </c>
      <c r="U2243" s="97"/>
      <c r="W2243" s="26" t="str">
        <f t="shared" si="377"/>
        <v/>
      </c>
      <c r="X2243" s="26" t="str">
        <f t="shared" si="378"/>
        <v/>
      </c>
      <c r="Z2243" s="48" t="str">
        <f>IFERROR(INDEX('Standard Runs'!$E$11:$E$65, MATCH($L2243, 'Standard Runs'!$D$11:$D$65, 0)), "")</f>
        <v/>
      </c>
      <c r="AB2243" s="26" t="str">
        <f t="shared" si="379"/>
        <v/>
      </c>
      <c r="AC2243" s="26" t="str">
        <f t="shared" si="380"/>
        <v/>
      </c>
      <c r="AE2243" s="26" t="str">
        <f t="shared" si="381"/>
        <v/>
      </c>
      <c r="AG2243" s="26" t="str">
        <f>IF($D2243="", "", COUNTIF($D$11:$D$2510, "&gt;"&amp;$D2243)+1+COUNTIF($D$11:$D2243, $D2243)-1)</f>
        <v/>
      </c>
      <c r="AH2243" s="92" t="str">
        <f t="shared" si="382"/>
        <v/>
      </c>
      <c r="AJ2243" s="26" t="str">
        <f t="shared" si="383"/>
        <v/>
      </c>
      <c r="AK2243" s="26" t="str">
        <f t="shared" si="384"/>
        <v/>
      </c>
    </row>
    <row r="2244" spans="1:37" x14ac:dyDescent="0.25">
      <c r="A2244" s="97"/>
      <c r="B2244" s="26" t="str">
        <f t="shared" si="374"/>
        <v/>
      </c>
      <c r="C2244" s="97"/>
      <c r="D2244" s="123"/>
      <c r="E2244" s="124"/>
      <c r="F2244" s="125"/>
      <c r="G2244" s="97"/>
      <c r="H2244" s="24" t="str">
        <f>IF($E2244="", "", IFERROR(ROUND($E2244*INDEX('Intro &amp; Setup'!$BY$8:$BY$9, MATCH($E$8, 'Intro &amp; Setup'!$BX$8:$BX$9, 0)), 2), ""))</f>
        <v/>
      </c>
      <c r="I2244" s="18" t="str">
        <f>IF(OR($E2244="", $F2244=""), "", IF($E$8='Intro &amp; Setup'!$BX$9, $F2244/$E2244, IF($H$8='Intro &amp; Setup'!$BX$9, $F2244/$H2244, "")))</f>
        <v/>
      </c>
      <c r="J2244" s="21" t="str">
        <f>IF(OR($E2244="", $F2244=""), "", IF($E$8='Intro &amp; Setup'!$BX$8, $F2244/$E2244, IF($H$8='Intro &amp; Setup'!$BX$8, $F2244/$H2244, "")))</f>
        <v/>
      </c>
      <c r="K2244" s="97"/>
      <c r="L2244" s="42" t="str">
        <f t="array" ref="L2244">IF($W2244="", "", IFERROR(INDEX('Standard Runs'!$D$11:$D$65, MATCH(1, ('Standard Runs'!$F$11:$F$65&lt;=E2244)*('Standard Runs'!$G$11:$G$65&gt;=E2244), 0)), ""))</f>
        <v/>
      </c>
      <c r="M2244" s="45" t="str">
        <f t="shared" si="375"/>
        <v/>
      </c>
      <c r="N2244" s="97"/>
      <c r="O2244" s="52" t="str">
        <f t="shared" si="376"/>
        <v/>
      </c>
      <c r="P2244" s="53" t="str">
        <f>IF(OR($L2244="", $M2244=""), "", COUNTIFS($L$11:$L$2510, $L2244, $M$11:$M$2510, "&lt;"&amp;$M2244)+1+COUNTIFS($L$11:$L2244, $L2244, $M$11:$M2244, $M2244)-1)</f>
        <v/>
      </c>
      <c r="Q2244" s="97"/>
      <c r="R2244" s="57" t="str">
        <f t="array" ref="R2244">IF(OR($L2244="", $M2244=""), "", MIN(IF($L$11:$L$2510=$L2244, $M$11:$M$2510)))</f>
        <v/>
      </c>
      <c r="S2244" s="18" t="str">
        <f t="array" ref="S2244">IF(OR($L2244="", $M2244=""), "", AVERAGEIF($L$11:$L$2510, $L2244, $M$11:$M$2510))</f>
        <v/>
      </c>
      <c r="T2244" s="21" t="str">
        <f t="array" ref="T2244">IF(OR($L2244="", $M2244=""), "", MAX(IF($L$11:$L$2510=$L2244, $M$11:$M$2510)))</f>
        <v/>
      </c>
      <c r="U2244" s="97"/>
      <c r="W2244" s="26" t="str">
        <f t="shared" si="377"/>
        <v/>
      </c>
      <c r="X2244" s="26" t="str">
        <f t="shared" si="378"/>
        <v/>
      </c>
      <c r="Z2244" s="48" t="str">
        <f>IFERROR(INDEX('Standard Runs'!$E$11:$E$65, MATCH($L2244, 'Standard Runs'!$D$11:$D$65, 0)), "")</f>
        <v/>
      </c>
      <c r="AB2244" s="26" t="str">
        <f t="shared" si="379"/>
        <v/>
      </c>
      <c r="AC2244" s="26" t="str">
        <f t="shared" si="380"/>
        <v/>
      </c>
      <c r="AE2244" s="26" t="str">
        <f t="shared" si="381"/>
        <v/>
      </c>
      <c r="AG2244" s="26" t="str">
        <f>IF($D2244="", "", COUNTIF($D$11:$D$2510, "&gt;"&amp;$D2244)+1+COUNTIF($D$11:$D2244, $D2244)-1)</f>
        <v/>
      </c>
      <c r="AH2244" s="92" t="str">
        <f t="shared" si="382"/>
        <v/>
      </c>
      <c r="AJ2244" s="26" t="str">
        <f t="shared" si="383"/>
        <v/>
      </c>
      <c r="AK2244" s="26" t="str">
        <f t="shared" si="384"/>
        <v/>
      </c>
    </row>
    <row r="2245" spans="1:37" x14ac:dyDescent="0.25">
      <c r="A2245" s="97"/>
      <c r="B2245" s="26" t="str">
        <f t="shared" si="374"/>
        <v/>
      </c>
      <c r="C2245" s="97"/>
      <c r="D2245" s="123"/>
      <c r="E2245" s="124"/>
      <c r="F2245" s="125"/>
      <c r="G2245" s="97"/>
      <c r="H2245" s="24" t="str">
        <f>IF($E2245="", "", IFERROR(ROUND($E2245*INDEX('Intro &amp; Setup'!$BY$8:$BY$9, MATCH($E$8, 'Intro &amp; Setup'!$BX$8:$BX$9, 0)), 2), ""))</f>
        <v/>
      </c>
      <c r="I2245" s="18" t="str">
        <f>IF(OR($E2245="", $F2245=""), "", IF($E$8='Intro &amp; Setup'!$BX$9, $F2245/$E2245, IF($H$8='Intro &amp; Setup'!$BX$9, $F2245/$H2245, "")))</f>
        <v/>
      </c>
      <c r="J2245" s="21" t="str">
        <f>IF(OR($E2245="", $F2245=""), "", IF($E$8='Intro &amp; Setup'!$BX$8, $F2245/$E2245, IF($H$8='Intro &amp; Setup'!$BX$8, $F2245/$H2245, "")))</f>
        <v/>
      </c>
      <c r="K2245" s="97"/>
      <c r="L2245" s="42" t="str">
        <f t="array" ref="L2245">IF($W2245="", "", IFERROR(INDEX('Standard Runs'!$D$11:$D$65, MATCH(1, ('Standard Runs'!$F$11:$F$65&lt;=E2245)*('Standard Runs'!$G$11:$G$65&gt;=E2245), 0)), ""))</f>
        <v/>
      </c>
      <c r="M2245" s="45" t="str">
        <f t="shared" si="375"/>
        <v/>
      </c>
      <c r="N2245" s="97"/>
      <c r="O2245" s="52" t="str">
        <f t="shared" si="376"/>
        <v/>
      </c>
      <c r="P2245" s="53" t="str">
        <f>IF(OR($L2245="", $M2245=""), "", COUNTIFS($L$11:$L$2510, $L2245, $M$11:$M$2510, "&lt;"&amp;$M2245)+1+COUNTIFS($L$11:$L2245, $L2245, $M$11:$M2245, $M2245)-1)</f>
        <v/>
      </c>
      <c r="Q2245" s="97"/>
      <c r="R2245" s="57" t="str">
        <f t="array" ref="R2245">IF(OR($L2245="", $M2245=""), "", MIN(IF($L$11:$L$2510=$L2245, $M$11:$M$2510)))</f>
        <v/>
      </c>
      <c r="S2245" s="18" t="str">
        <f t="array" ref="S2245">IF(OR($L2245="", $M2245=""), "", AVERAGEIF($L$11:$L$2510, $L2245, $M$11:$M$2510))</f>
        <v/>
      </c>
      <c r="T2245" s="21" t="str">
        <f t="array" ref="T2245">IF(OR($L2245="", $M2245=""), "", MAX(IF($L$11:$L$2510=$L2245, $M$11:$M$2510)))</f>
        <v/>
      </c>
      <c r="U2245" s="97"/>
      <c r="W2245" s="26" t="str">
        <f t="shared" si="377"/>
        <v/>
      </c>
      <c r="X2245" s="26" t="str">
        <f t="shared" si="378"/>
        <v/>
      </c>
      <c r="Z2245" s="48" t="str">
        <f>IFERROR(INDEX('Standard Runs'!$E$11:$E$65, MATCH($L2245, 'Standard Runs'!$D$11:$D$65, 0)), "")</f>
        <v/>
      </c>
      <c r="AB2245" s="26" t="str">
        <f t="shared" si="379"/>
        <v/>
      </c>
      <c r="AC2245" s="26" t="str">
        <f t="shared" si="380"/>
        <v/>
      </c>
      <c r="AE2245" s="26" t="str">
        <f t="shared" si="381"/>
        <v/>
      </c>
      <c r="AG2245" s="26" t="str">
        <f>IF($D2245="", "", COUNTIF($D$11:$D$2510, "&gt;"&amp;$D2245)+1+COUNTIF($D$11:$D2245, $D2245)-1)</f>
        <v/>
      </c>
      <c r="AH2245" s="92" t="str">
        <f t="shared" si="382"/>
        <v/>
      </c>
      <c r="AJ2245" s="26" t="str">
        <f t="shared" si="383"/>
        <v/>
      </c>
      <c r="AK2245" s="26" t="str">
        <f t="shared" si="384"/>
        <v/>
      </c>
    </row>
    <row r="2246" spans="1:37" x14ac:dyDescent="0.25">
      <c r="A2246" s="97"/>
      <c r="B2246" s="26" t="str">
        <f t="shared" si="374"/>
        <v/>
      </c>
      <c r="C2246" s="97"/>
      <c r="D2246" s="123"/>
      <c r="E2246" s="124"/>
      <c r="F2246" s="125"/>
      <c r="G2246" s="97"/>
      <c r="H2246" s="24" t="str">
        <f>IF($E2246="", "", IFERROR(ROUND($E2246*INDEX('Intro &amp; Setup'!$BY$8:$BY$9, MATCH($E$8, 'Intro &amp; Setup'!$BX$8:$BX$9, 0)), 2), ""))</f>
        <v/>
      </c>
      <c r="I2246" s="18" t="str">
        <f>IF(OR($E2246="", $F2246=""), "", IF($E$8='Intro &amp; Setup'!$BX$9, $F2246/$E2246, IF($H$8='Intro &amp; Setup'!$BX$9, $F2246/$H2246, "")))</f>
        <v/>
      </c>
      <c r="J2246" s="21" t="str">
        <f>IF(OR($E2246="", $F2246=""), "", IF($E$8='Intro &amp; Setup'!$BX$8, $F2246/$E2246, IF($H$8='Intro &amp; Setup'!$BX$8, $F2246/$H2246, "")))</f>
        <v/>
      </c>
      <c r="K2246" s="97"/>
      <c r="L2246" s="42" t="str">
        <f t="array" ref="L2246">IF($W2246="", "", IFERROR(INDEX('Standard Runs'!$D$11:$D$65, MATCH(1, ('Standard Runs'!$F$11:$F$65&lt;=E2246)*('Standard Runs'!$G$11:$G$65&gt;=E2246), 0)), ""))</f>
        <v/>
      </c>
      <c r="M2246" s="45" t="str">
        <f t="shared" si="375"/>
        <v/>
      </c>
      <c r="N2246" s="97"/>
      <c r="O2246" s="52" t="str">
        <f t="shared" si="376"/>
        <v/>
      </c>
      <c r="P2246" s="53" t="str">
        <f>IF(OR($L2246="", $M2246=""), "", COUNTIFS($L$11:$L$2510, $L2246, $M$11:$M$2510, "&lt;"&amp;$M2246)+1+COUNTIFS($L$11:$L2246, $L2246, $M$11:$M2246, $M2246)-1)</f>
        <v/>
      </c>
      <c r="Q2246" s="97"/>
      <c r="R2246" s="57" t="str">
        <f t="array" ref="R2246">IF(OR($L2246="", $M2246=""), "", MIN(IF($L$11:$L$2510=$L2246, $M$11:$M$2510)))</f>
        <v/>
      </c>
      <c r="S2246" s="18" t="str">
        <f t="array" ref="S2246">IF(OR($L2246="", $M2246=""), "", AVERAGEIF($L$11:$L$2510, $L2246, $M$11:$M$2510))</f>
        <v/>
      </c>
      <c r="T2246" s="21" t="str">
        <f t="array" ref="T2246">IF(OR($L2246="", $M2246=""), "", MAX(IF($L$11:$L$2510=$L2246, $M$11:$M$2510)))</f>
        <v/>
      </c>
      <c r="U2246" s="97"/>
      <c r="W2246" s="26" t="str">
        <f t="shared" si="377"/>
        <v/>
      </c>
      <c r="X2246" s="26" t="str">
        <f t="shared" si="378"/>
        <v/>
      </c>
      <c r="Z2246" s="48" t="str">
        <f>IFERROR(INDEX('Standard Runs'!$E$11:$E$65, MATCH($L2246, 'Standard Runs'!$D$11:$D$65, 0)), "")</f>
        <v/>
      </c>
      <c r="AB2246" s="26" t="str">
        <f t="shared" si="379"/>
        <v/>
      </c>
      <c r="AC2246" s="26" t="str">
        <f t="shared" si="380"/>
        <v/>
      </c>
      <c r="AE2246" s="26" t="str">
        <f t="shared" si="381"/>
        <v/>
      </c>
      <c r="AG2246" s="26" t="str">
        <f>IF($D2246="", "", COUNTIF($D$11:$D$2510, "&gt;"&amp;$D2246)+1+COUNTIF($D$11:$D2246, $D2246)-1)</f>
        <v/>
      </c>
      <c r="AH2246" s="92" t="str">
        <f t="shared" si="382"/>
        <v/>
      </c>
      <c r="AJ2246" s="26" t="str">
        <f t="shared" si="383"/>
        <v/>
      </c>
      <c r="AK2246" s="26" t="str">
        <f t="shared" si="384"/>
        <v/>
      </c>
    </row>
    <row r="2247" spans="1:37" x14ac:dyDescent="0.25">
      <c r="A2247" s="97"/>
      <c r="B2247" s="26" t="str">
        <f t="shared" si="374"/>
        <v/>
      </c>
      <c r="C2247" s="97"/>
      <c r="D2247" s="123"/>
      <c r="E2247" s="124"/>
      <c r="F2247" s="125"/>
      <c r="G2247" s="97"/>
      <c r="H2247" s="24" t="str">
        <f>IF($E2247="", "", IFERROR(ROUND($E2247*INDEX('Intro &amp; Setup'!$BY$8:$BY$9, MATCH($E$8, 'Intro &amp; Setup'!$BX$8:$BX$9, 0)), 2), ""))</f>
        <v/>
      </c>
      <c r="I2247" s="18" t="str">
        <f>IF(OR($E2247="", $F2247=""), "", IF($E$8='Intro &amp; Setup'!$BX$9, $F2247/$E2247, IF($H$8='Intro &amp; Setup'!$BX$9, $F2247/$H2247, "")))</f>
        <v/>
      </c>
      <c r="J2247" s="21" t="str">
        <f>IF(OR($E2247="", $F2247=""), "", IF($E$8='Intro &amp; Setup'!$BX$8, $F2247/$E2247, IF($H$8='Intro &amp; Setup'!$BX$8, $F2247/$H2247, "")))</f>
        <v/>
      </c>
      <c r="K2247" s="97"/>
      <c r="L2247" s="42" t="str">
        <f t="array" ref="L2247">IF($W2247="", "", IFERROR(INDEX('Standard Runs'!$D$11:$D$65, MATCH(1, ('Standard Runs'!$F$11:$F$65&lt;=E2247)*('Standard Runs'!$G$11:$G$65&gt;=E2247), 0)), ""))</f>
        <v/>
      </c>
      <c r="M2247" s="45" t="str">
        <f t="shared" si="375"/>
        <v/>
      </c>
      <c r="N2247" s="97"/>
      <c r="O2247" s="52" t="str">
        <f t="shared" si="376"/>
        <v/>
      </c>
      <c r="P2247" s="53" t="str">
        <f>IF(OR($L2247="", $M2247=""), "", COUNTIFS($L$11:$L$2510, $L2247, $M$11:$M$2510, "&lt;"&amp;$M2247)+1+COUNTIFS($L$11:$L2247, $L2247, $M$11:$M2247, $M2247)-1)</f>
        <v/>
      </c>
      <c r="Q2247" s="97"/>
      <c r="R2247" s="57" t="str">
        <f t="array" ref="R2247">IF(OR($L2247="", $M2247=""), "", MIN(IF($L$11:$L$2510=$L2247, $M$11:$M$2510)))</f>
        <v/>
      </c>
      <c r="S2247" s="18" t="str">
        <f t="array" ref="S2247">IF(OR($L2247="", $M2247=""), "", AVERAGEIF($L$11:$L$2510, $L2247, $M$11:$M$2510))</f>
        <v/>
      </c>
      <c r="T2247" s="21" t="str">
        <f t="array" ref="T2247">IF(OR($L2247="", $M2247=""), "", MAX(IF($L$11:$L$2510=$L2247, $M$11:$M$2510)))</f>
        <v/>
      </c>
      <c r="U2247" s="97"/>
      <c r="W2247" s="26" t="str">
        <f t="shared" si="377"/>
        <v/>
      </c>
      <c r="X2247" s="26" t="str">
        <f t="shared" si="378"/>
        <v/>
      </c>
      <c r="Z2247" s="48" t="str">
        <f>IFERROR(INDEX('Standard Runs'!$E$11:$E$65, MATCH($L2247, 'Standard Runs'!$D$11:$D$65, 0)), "")</f>
        <v/>
      </c>
      <c r="AB2247" s="26" t="str">
        <f t="shared" si="379"/>
        <v/>
      </c>
      <c r="AC2247" s="26" t="str">
        <f t="shared" si="380"/>
        <v/>
      </c>
      <c r="AE2247" s="26" t="str">
        <f t="shared" si="381"/>
        <v/>
      </c>
      <c r="AG2247" s="26" t="str">
        <f>IF($D2247="", "", COUNTIF($D$11:$D$2510, "&gt;"&amp;$D2247)+1+COUNTIF($D$11:$D2247, $D2247)-1)</f>
        <v/>
      </c>
      <c r="AH2247" s="92" t="str">
        <f t="shared" si="382"/>
        <v/>
      </c>
      <c r="AJ2247" s="26" t="str">
        <f t="shared" si="383"/>
        <v/>
      </c>
      <c r="AK2247" s="26" t="str">
        <f t="shared" si="384"/>
        <v/>
      </c>
    </row>
    <row r="2248" spans="1:37" x14ac:dyDescent="0.25">
      <c r="A2248" s="97"/>
      <c r="B2248" s="26" t="str">
        <f t="shared" si="374"/>
        <v/>
      </c>
      <c r="C2248" s="97"/>
      <c r="D2248" s="123"/>
      <c r="E2248" s="124"/>
      <c r="F2248" s="125"/>
      <c r="G2248" s="97"/>
      <c r="H2248" s="24" t="str">
        <f>IF($E2248="", "", IFERROR(ROUND($E2248*INDEX('Intro &amp; Setup'!$BY$8:$BY$9, MATCH($E$8, 'Intro &amp; Setup'!$BX$8:$BX$9, 0)), 2), ""))</f>
        <v/>
      </c>
      <c r="I2248" s="18" t="str">
        <f>IF(OR($E2248="", $F2248=""), "", IF($E$8='Intro &amp; Setup'!$BX$9, $F2248/$E2248, IF($H$8='Intro &amp; Setup'!$BX$9, $F2248/$H2248, "")))</f>
        <v/>
      </c>
      <c r="J2248" s="21" t="str">
        <f>IF(OR($E2248="", $F2248=""), "", IF($E$8='Intro &amp; Setup'!$BX$8, $F2248/$E2248, IF($H$8='Intro &amp; Setup'!$BX$8, $F2248/$H2248, "")))</f>
        <v/>
      </c>
      <c r="K2248" s="97"/>
      <c r="L2248" s="42" t="str">
        <f t="array" ref="L2248">IF($W2248="", "", IFERROR(INDEX('Standard Runs'!$D$11:$D$65, MATCH(1, ('Standard Runs'!$F$11:$F$65&lt;=E2248)*('Standard Runs'!$G$11:$G$65&gt;=E2248), 0)), ""))</f>
        <v/>
      </c>
      <c r="M2248" s="45" t="str">
        <f t="shared" si="375"/>
        <v/>
      </c>
      <c r="N2248" s="97"/>
      <c r="O2248" s="52" t="str">
        <f t="shared" si="376"/>
        <v/>
      </c>
      <c r="P2248" s="53" t="str">
        <f>IF(OR($L2248="", $M2248=""), "", COUNTIFS($L$11:$L$2510, $L2248, $M$11:$M$2510, "&lt;"&amp;$M2248)+1+COUNTIFS($L$11:$L2248, $L2248, $M$11:$M2248, $M2248)-1)</f>
        <v/>
      </c>
      <c r="Q2248" s="97"/>
      <c r="R2248" s="57" t="str">
        <f t="array" ref="R2248">IF(OR($L2248="", $M2248=""), "", MIN(IF($L$11:$L$2510=$L2248, $M$11:$M$2510)))</f>
        <v/>
      </c>
      <c r="S2248" s="18" t="str">
        <f t="array" ref="S2248">IF(OR($L2248="", $M2248=""), "", AVERAGEIF($L$11:$L$2510, $L2248, $M$11:$M$2510))</f>
        <v/>
      </c>
      <c r="T2248" s="21" t="str">
        <f t="array" ref="T2248">IF(OR($L2248="", $M2248=""), "", MAX(IF($L$11:$L$2510=$L2248, $M$11:$M$2510)))</f>
        <v/>
      </c>
      <c r="U2248" s="97"/>
      <c r="W2248" s="26" t="str">
        <f t="shared" si="377"/>
        <v/>
      </c>
      <c r="X2248" s="26" t="str">
        <f t="shared" si="378"/>
        <v/>
      </c>
      <c r="Z2248" s="48" t="str">
        <f>IFERROR(INDEX('Standard Runs'!$E$11:$E$65, MATCH($L2248, 'Standard Runs'!$D$11:$D$65, 0)), "")</f>
        <v/>
      </c>
      <c r="AB2248" s="26" t="str">
        <f t="shared" si="379"/>
        <v/>
      </c>
      <c r="AC2248" s="26" t="str">
        <f t="shared" si="380"/>
        <v/>
      </c>
      <c r="AE2248" s="26" t="str">
        <f t="shared" si="381"/>
        <v/>
      </c>
      <c r="AG2248" s="26" t="str">
        <f>IF($D2248="", "", COUNTIF($D$11:$D$2510, "&gt;"&amp;$D2248)+1+COUNTIF($D$11:$D2248, $D2248)-1)</f>
        <v/>
      </c>
      <c r="AH2248" s="92" t="str">
        <f t="shared" si="382"/>
        <v/>
      </c>
      <c r="AJ2248" s="26" t="str">
        <f t="shared" si="383"/>
        <v/>
      </c>
      <c r="AK2248" s="26" t="str">
        <f t="shared" si="384"/>
        <v/>
      </c>
    </row>
    <row r="2249" spans="1:37" x14ac:dyDescent="0.25">
      <c r="A2249" s="97"/>
      <c r="B2249" s="26" t="str">
        <f t="shared" si="374"/>
        <v/>
      </c>
      <c r="C2249" s="97"/>
      <c r="D2249" s="123"/>
      <c r="E2249" s="124"/>
      <c r="F2249" s="125"/>
      <c r="G2249" s="97"/>
      <c r="H2249" s="24" t="str">
        <f>IF($E2249="", "", IFERROR(ROUND($E2249*INDEX('Intro &amp; Setup'!$BY$8:$BY$9, MATCH($E$8, 'Intro &amp; Setup'!$BX$8:$BX$9, 0)), 2), ""))</f>
        <v/>
      </c>
      <c r="I2249" s="18" t="str">
        <f>IF(OR($E2249="", $F2249=""), "", IF($E$8='Intro &amp; Setup'!$BX$9, $F2249/$E2249, IF($H$8='Intro &amp; Setup'!$BX$9, $F2249/$H2249, "")))</f>
        <v/>
      </c>
      <c r="J2249" s="21" t="str">
        <f>IF(OR($E2249="", $F2249=""), "", IF($E$8='Intro &amp; Setup'!$BX$8, $F2249/$E2249, IF($H$8='Intro &amp; Setup'!$BX$8, $F2249/$H2249, "")))</f>
        <v/>
      </c>
      <c r="K2249" s="97"/>
      <c r="L2249" s="42" t="str">
        <f t="array" ref="L2249">IF($W2249="", "", IFERROR(INDEX('Standard Runs'!$D$11:$D$65, MATCH(1, ('Standard Runs'!$F$11:$F$65&lt;=E2249)*('Standard Runs'!$G$11:$G$65&gt;=E2249), 0)), ""))</f>
        <v/>
      </c>
      <c r="M2249" s="45" t="str">
        <f t="shared" si="375"/>
        <v/>
      </c>
      <c r="N2249" s="97"/>
      <c r="O2249" s="52" t="str">
        <f t="shared" si="376"/>
        <v/>
      </c>
      <c r="P2249" s="53" t="str">
        <f>IF(OR($L2249="", $M2249=""), "", COUNTIFS($L$11:$L$2510, $L2249, $M$11:$M$2510, "&lt;"&amp;$M2249)+1+COUNTIFS($L$11:$L2249, $L2249, $M$11:$M2249, $M2249)-1)</f>
        <v/>
      </c>
      <c r="Q2249" s="97"/>
      <c r="R2249" s="57" t="str">
        <f t="array" ref="R2249">IF(OR($L2249="", $M2249=""), "", MIN(IF($L$11:$L$2510=$L2249, $M$11:$M$2510)))</f>
        <v/>
      </c>
      <c r="S2249" s="18" t="str">
        <f t="array" ref="S2249">IF(OR($L2249="", $M2249=""), "", AVERAGEIF($L$11:$L$2510, $L2249, $M$11:$M$2510))</f>
        <v/>
      </c>
      <c r="T2249" s="21" t="str">
        <f t="array" ref="T2249">IF(OR($L2249="", $M2249=""), "", MAX(IF($L$11:$L$2510=$L2249, $M$11:$M$2510)))</f>
        <v/>
      </c>
      <c r="U2249" s="97"/>
      <c r="W2249" s="26" t="str">
        <f t="shared" si="377"/>
        <v/>
      </c>
      <c r="X2249" s="26" t="str">
        <f t="shared" si="378"/>
        <v/>
      </c>
      <c r="Z2249" s="48" t="str">
        <f>IFERROR(INDEX('Standard Runs'!$E$11:$E$65, MATCH($L2249, 'Standard Runs'!$D$11:$D$65, 0)), "")</f>
        <v/>
      </c>
      <c r="AB2249" s="26" t="str">
        <f t="shared" si="379"/>
        <v/>
      </c>
      <c r="AC2249" s="26" t="str">
        <f t="shared" si="380"/>
        <v/>
      </c>
      <c r="AE2249" s="26" t="str">
        <f t="shared" si="381"/>
        <v/>
      </c>
      <c r="AG2249" s="26" t="str">
        <f>IF($D2249="", "", COUNTIF($D$11:$D$2510, "&gt;"&amp;$D2249)+1+COUNTIF($D$11:$D2249, $D2249)-1)</f>
        <v/>
      </c>
      <c r="AH2249" s="92" t="str">
        <f t="shared" si="382"/>
        <v/>
      </c>
      <c r="AJ2249" s="26" t="str">
        <f t="shared" si="383"/>
        <v/>
      </c>
      <c r="AK2249" s="26" t="str">
        <f t="shared" si="384"/>
        <v/>
      </c>
    </row>
    <row r="2250" spans="1:37" x14ac:dyDescent="0.25">
      <c r="A2250" s="97"/>
      <c r="B2250" s="26" t="str">
        <f t="shared" si="374"/>
        <v/>
      </c>
      <c r="C2250" s="97"/>
      <c r="D2250" s="123"/>
      <c r="E2250" s="124"/>
      <c r="F2250" s="125"/>
      <c r="G2250" s="97"/>
      <c r="H2250" s="24" t="str">
        <f>IF($E2250="", "", IFERROR(ROUND($E2250*INDEX('Intro &amp; Setup'!$BY$8:$BY$9, MATCH($E$8, 'Intro &amp; Setup'!$BX$8:$BX$9, 0)), 2), ""))</f>
        <v/>
      </c>
      <c r="I2250" s="18" t="str">
        <f>IF(OR($E2250="", $F2250=""), "", IF($E$8='Intro &amp; Setup'!$BX$9, $F2250/$E2250, IF($H$8='Intro &amp; Setup'!$BX$9, $F2250/$H2250, "")))</f>
        <v/>
      </c>
      <c r="J2250" s="21" t="str">
        <f>IF(OR($E2250="", $F2250=""), "", IF($E$8='Intro &amp; Setup'!$BX$8, $F2250/$E2250, IF($H$8='Intro &amp; Setup'!$BX$8, $F2250/$H2250, "")))</f>
        <v/>
      </c>
      <c r="K2250" s="97"/>
      <c r="L2250" s="42" t="str">
        <f t="array" ref="L2250">IF($W2250="", "", IFERROR(INDEX('Standard Runs'!$D$11:$D$65, MATCH(1, ('Standard Runs'!$F$11:$F$65&lt;=E2250)*('Standard Runs'!$G$11:$G$65&gt;=E2250), 0)), ""))</f>
        <v/>
      </c>
      <c r="M2250" s="45" t="str">
        <f t="shared" si="375"/>
        <v/>
      </c>
      <c r="N2250" s="97"/>
      <c r="O2250" s="52" t="str">
        <f t="shared" si="376"/>
        <v/>
      </c>
      <c r="P2250" s="53" t="str">
        <f>IF(OR($L2250="", $M2250=""), "", COUNTIFS($L$11:$L$2510, $L2250, $M$11:$M$2510, "&lt;"&amp;$M2250)+1+COUNTIFS($L$11:$L2250, $L2250, $M$11:$M2250, $M2250)-1)</f>
        <v/>
      </c>
      <c r="Q2250" s="97"/>
      <c r="R2250" s="57" t="str">
        <f t="array" ref="R2250">IF(OR($L2250="", $M2250=""), "", MIN(IF($L$11:$L$2510=$L2250, $M$11:$M$2510)))</f>
        <v/>
      </c>
      <c r="S2250" s="18" t="str">
        <f t="array" ref="S2250">IF(OR($L2250="", $M2250=""), "", AVERAGEIF($L$11:$L$2510, $L2250, $M$11:$M$2510))</f>
        <v/>
      </c>
      <c r="T2250" s="21" t="str">
        <f t="array" ref="T2250">IF(OR($L2250="", $M2250=""), "", MAX(IF($L$11:$L$2510=$L2250, $M$11:$M$2510)))</f>
        <v/>
      </c>
      <c r="U2250" s="97"/>
      <c r="W2250" s="26" t="str">
        <f t="shared" si="377"/>
        <v/>
      </c>
      <c r="X2250" s="26" t="str">
        <f t="shared" si="378"/>
        <v/>
      </c>
      <c r="Z2250" s="48" t="str">
        <f>IFERROR(INDEX('Standard Runs'!$E$11:$E$65, MATCH($L2250, 'Standard Runs'!$D$11:$D$65, 0)), "")</f>
        <v/>
      </c>
      <c r="AB2250" s="26" t="str">
        <f t="shared" si="379"/>
        <v/>
      </c>
      <c r="AC2250" s="26" t="str">
        <f t="shared" si="380"/>
        <v/>
      </c>
      <c r="AE2250" s="26" t="str">
        <f t="shared" si="381"/>
        <v/>
      </c>
      <c r="AG2250" s="26" t="str">
        <f>IF($D2250="", "", COUNTIF($D$11:$D$2510, "&gt;"&amp;$D2250)+1+COUNTIF($D$11:$D2250, $D2250)-1)</f>
        <v/>
      </c>
      <c r="AH2250" s="92" t="str">
        <f t="shared" si="382"/>
        <v/>
      </c>
      <c r="AJ2250" s="26" t="str">
        <f t="shared" si="383"/>
        <v/>
      </c>
      <c r="AK2250" s="26" t="str">
        <f t="shared" si="384"/>
        <v/>
      </c>
    </row>
    <row r="2251" spans="1:37" x14ac:dyDescent="0.25">
      <c r="A2251" s="97"/>
      <c r="B2251" s="26" t="str">
        <f t="shared" si="374"/>
        <v/>
      </c>
      <c r="C2251" s="97"/>
      <c r="D2251" s="123"/>
      <c r="E2251" s="124"/>
      <c r="F2251" s="125"/>
      <c r="G2251" s="97"/>
      <c r="H2251" s="24" t="str">
        <f>IF($E2251="", "", IFERROR(ROUND($E2251*INDEX('Intro &amp; Setup'!$BY$8:$BY$9, MATCH($E$8, 'Intro &amp; Setup'!$BX$8:$BX$9, 0)), 2), ""))</f>
        <v/>
      </c>
      <c r="I2251" s="18" t="str">
        <f>IF(OR($E2251="", $F2251=""), "", IF($E$8='Intro &amp; Setup'!$BX$9, $F2251/$E2251, IF($H$8='Intro &amp; Setup'!$BX$9, $F2251/$H2251, "")))</f>
        <v/>
      </c>
      <c r="J2251" s="21" t="str">
        <f>IF(OR($E2251="", $F2251=""), "", IF($E$8='Intro &amp; Setup'!$BX$8, $F2251/$E2251, IF($H$8='Intro &amp; Setup'!$BX$8, $F2251/$H2251, "")))</f>
        <v/>
      </c>
      <c r="K2251" s="97"/>
      <c r="L2251" s="42" t="str">
        <f t="array" ref="L2251">IF($W2251="", "", IFERROR(INDEX('Standard Runs'!$D$11:$D$65, MATCH(1, ('Standard Runs'!$F$11:$F$65&lt;=E2251)*('Standard Runs'!$G$11:$G$65&gt;=E2251), 0)), ""))</f>
        <v/>
      </c>
      <c r="M2251" s="45" t="str">
        <f t="shared" si="375"/>
        <v/>
      </c>
      <c r="N2251" s="97"/>
      <c r="O2251" s="52" t="str">
        <f t="shared" si="376"/>
        <v/>
      </c>
      <c r="P2251" s="53" t="str">
        <f>IF(OR($L2251="", $M2251=""), "", COUNTIFS($L$11:$L$2510, $L2251, $M$11:$M$2510, "&lt;"&amp;$M2251)+1+COUNTIFS($L$11:$L2251, $L2251, $M$11:$M2251, $M2251)-1)</f>
        <v/>
      </c>
      <c r="Q2251" s="97"/>
      <c r="R2251" s="57" t="str">
        <f t="array" ref="R2251">IF(OR($L2251="", $M2251=""), "", MIN(IF($L$11:$L$2510=$L2251, $M$11:$M$2510)))</f>
        <v/>
      </c>
      <c r="S2251" s="18" t="str">
        <f t="array" ref="S2251">IF(OR($L2251="", $M2251=""), "", AVERAGEIF($L$11:$L$2510, $L2251, $M$11:$M$2510))</f>
        <v/>
      </c>
      <c r="T2251" s="21" t="str">
        <f t="array" ref="T2251">IF(OR($L2251="", $M2251=""), "", MAX(IF($L$11:$L$2510=$L2251, $M$11:$M$2510)))</f>
        <v/>
      </c>
      <c r="U2251" s="97"/>
      <c r="W2251" s="26" t="str">
        <f t="shared" si="377"/>
        <v/>
      </c>
      <c r="X2251" s="26" t="str">
        <f t="shared" si="378"/>
        <v/>
      </c>
      <c r="Z2251" s="48" t="str">
        <f>IFERROR(INDEX('Standard Runs'!$E$11:$E$65, MATCH($L2251, 'Standard Runs'!$D$11:$D$65, 0)), "")</f>
        <v/>
      </c>
      <c r="AB2251" s="26" t="str">
        <f t="shared" si="379"/>
        <v/>
      </c>
      <c r="AC2251" s="26" t="str">
        <f t="shared" si="380"/>
        <v/>
      </c>
      <c r="AE2251" s="26" t="str">
        <f t="shared" si="381"/>
        <v/>
      </c>
      <c r="AG2251" s="26" t="str">
        <f>IF($D2251="", "", COUNTIF($D$11:$D$2510, "&gt;"&amp;$D2251)+1+COUNTIF($D$11:$D2251, $D2251)-1)</f>
        <v/>
      </c>
      <c r="AH2251" s="92" t="str">
        <f t="shared" si="382"/>
        <v/>
      </c>
      <c r="AJ2251" s="26" t="str">
        <f t="shared" si="383"/>
        <v/>
      </c>
      <c r="AK2251" s="26" t="str">
        <f t="shared" si="384"/>
        <v/>
      </c>
    </row>
    <row r="2252" spans="1:37" x14ac:dyDescent="0.25">
      <c r="A2252" s="97"/>
      <c r="B2252" s="26" t="str">
        <f t="shared" ref="B2252:B2315" si="385">IF($P2252="", "", IFERROR(INDEX($X$3:$X$5, MATCH($P2252, $Y$3:$Y$5, 0)), ""))</f>
        <v/>
      </c>
      <c r="C2252" s="97"/>
      <c r="D2252" s="123"/>
      <c r="E2252" s="124"/>
      <c r="F2252" s="125"/>
      <c r="G2252" s="97"/>
      <c r="H2252" s="24" t="str">
        <f>IF($E2252="", "", IFERROR(ROUND($E2252*INDEX('Intro &amp; Setup'!$BY$8:$BY$9, MATCH($E$8, 'Intro &amp; Setup'!$BX$8:$BX$9, 0)), 2), ""))</f>
        <v/>
      </c>
      <c r="I2252" s="18" t="str">
        <f>IF(OR($E2252="", $F2252=""), "", IF($E$8='Intro &amp; Setup'!$BX$9, $F2252/$E2252, IF($H$8='Intro &amp; Setup'!$BX$9, $F2252/$H2252, "")))</f>
        <v/>
      </c>
      <c r="J2252" s="21" t="str">
        <f>IF(OR($E2252="", $F2252=""), "", IF($E$8='Intro &amp; Setup'!$BX$8, $F2252/$E2252, IF($H$8='Intro &amp; Setup'!$BX$8, $F2252/$H2252, "")))</f>
        <v/>
      </c>
      <c r="K2252" s="97"/>
      <c r="L2252" s="42" t="str">
        <f t="array" ref="L2252">IF($W2252="", "", IFERROR(INDEX('Standard Runs'!$D$11:$D$65, MATCH(1, ('Standard Runs'!$F$11:$F$65&lt;=E2252)*('Standard Runs'!$G$11:$G$65&gt;=E2252), 0)), ""))</f>
        <v/>
      </c>
      <c r="M2252" s="45" t="str">
        <f t="shared" ref="M2252:M2315" si="386">IFERROR($F2252/$E2252*$Z2252, "")</f>
        <v/>
      </c>
      <c r="N2252" s="97"/>
      <c r="O2252" s="52" t="str">
        <f t="shared" ref="O2252:O2315" si="387">IF($L2252="", "", COUNTIF($L$11:$L$2510, $L2252))</f>
        <v/>
      </c>
      <c r="P2252" s="53" t="str">
        <f>IF(OR($L2252="", $M2252=""), "", COUNTIFS($L$11:$L$2510, $L2252, $M$11:$M$2510, "&lt;"&amp;$M2252)+1+COUNTIFS($L$11:$L2252, $L2252, $M$11:$M2252, $M2252)-1)</f>
        <v/>
      </c>
      <c r="Q2252" s="97"/>
      <c r="R2252" s="57" t="str">
        <f t="array" ref="R2252">IF(OR($L2252="", $M2252=""), "", MIN(IF($L$11:$L$2510=$L2252, $M$11:$M$2510)))</f>
        <v/>
      </c>
      <c r="S2252" s="18" t="str">
        <f t="array" ref="S2252">IF(OR($L2252="", $M2252=""), "", AVERAGEIF($L$11:$L$2510, $L2252, $M$11:$M$2510))</f>
        <v/>
      </c>
      <c r="T2252" s="21" t="str">
        <f t="array" ref="T2252">IF(OR($L2252="", $M2252=""), "", MAX(IF($L$11:$L$2510=$L2252, $M$11:$M$2510)))</f>
        <v/>
      </c>
      <c r="U2252" s="97"/>
      <c r="W2252" s="26" t="str">
        <f t="shared" ref="W2252:W2315" si="388">IF(AND($D2252="", $E2252="", $F2252=""), "", "X")</f>
        <v/>
      </c>
      <c r="X2252" s="26" t="str">
        <f t="shared" ref="X2252:X2315" si="389">IF($W2252="", "", IF($L2252="", "X", ""))</f>
        <v/>
      </c>
      <c r="Z2252" s="48" t="str">
        <f>IFERROR(INDEX('Standard Runs'!$E$11:$E$65, MATCH($L2252, 'Standard Runs'!$D$11:$D$65, 0)), "")</f>
        <v/>
      </c>
      <c r="AB2252" s="26" t="str">
        <f t="shared" ref="AB2252:AB2315" si="390">IF($B2252="", "", _xlfn.CONCAT($L2252, " - ", $P2252))</f>
        <v/>
      </c>
      <c r="AC2252" s="26" t="str">
        <f t="shared" ref="AC2252:AC2315" si="391">IF(COUNTIF($D2252:$F2252, "")=0, "X", "")</f>
        <v/>
      </c>
      <c r="AE2252" s="26" t="str">
        <f t="shared" ref="AE2252:AE2315" si="392">IF($P2252="", "", IF($P2252=1, _xlfn.CONCAT($L2252, " - ", $AE$7), IF($P2252=$O2252, _xlfn.CONCAT($L2252, " - ", $AE$8), "")))</f>
        <v/>
      </c>
      <c r="AG2252" s="26" t="str">
        <f>IF($D2252="", "", COUNTIF($D$11:$D$2510, "&gt;"&amp;$D2252)+1+COUNTIF($D$11:$D2252, $D2252)-1)</f>
        <v/>
      </c>
      <c r="AH2252" s="92" t="str">
        <f t="shared" ref="AH2252:AH2315" si="393">IF(OR($M2252="", $Z2252=""), "", $M2252/$Z2252)</f>
        <v/>
      </c>
      <c r="AJ2252" s="26" t="str">
        <f t="shared" ref="AJ2252:AJ2315" si="394">IF(OR($AJ$8="", $AG2252=""), "", IF($AJ$8=$L2252, $AG2252, ""))</f>
        <v/>
      </c>
      <c r="AK2252" s="26" t="str">
        <f t="shared" ref="AK2252:AK2315" si="395">IF($AJ2252="", "", COUNTIF($AJ$11:$AJ$2510, "&lt;"&amp;$AJ2252)+1)</f>
        <v/>
      </c>
    </row>
    <row r="2253" spans="1:37" x14ac:dyDescent="0.25">
      <c r="A2253" s="97"/>
      <c r="B2253" s="26" t="str">
        <f t="shared" si="385"/>
        <v/>
      </c>
      <c r="C2253" s="97"/>
      <c r="D2253" s="123"/>
      <c r="E2253" s="124"/>
      <c r="F2253" s="125"/>
      <c r="G2253" s="97"/>
      <c r="H2253" s="24" t="str">
        <f>IF($E2253="", "", IFERROR(ROUND($E2253*INDEX('Intro &amp; Setup'!$BY$8:$BY$9, MATCH($E$8, 'Intro &amp; Setup'!$BX$8:$BX$9, 0)), 2), ""))</f>
        <v/>
      </c>
      <c r="I2253" s="18" t="str">
        <f>IF(OR($E2253="", $F2253=""), "", IF($E$8='Intro &amp; Setup'!$BX$9, $F2253/$E2253, IF($H$8='Intro &amp; Setup'!$BX$9, $F2253/$H2253, "")))</f>
        <v/>
      </c>
      <c r="J2253" s="21" t="str">
        <f>IF(OR($E2253="", $F2253=""), "", IF($E$8='Intro &amp; Setup'!$BX$8, $F2253/$E2253, IF($H$8='Intro &amp; Setup'!$BX$8, $F2253/$H2253, "")))</f>
        <v/>
      </c>
      <c r="K2253" s="97"/>
      <c r="L2253" s="42" t="str">
        <f t="array" ref="L2253">IF($W2253="", "", IFERROR(INDEX('Standard Runs'!$D$11:$D$65, MATCH(1, ('Standard Runs'!$F$11:$F$65&lt;=E2253)*('Standard Runs'!$G$11:$G$65&gt;=E2253), 0)), ""))</f>
        <v/>
      </c>
      <c r="M2253" s="45" t="str">
        <f t="shared" si="386"/>
        <v/>
      </c>
      <c r="N2253" s="97"/>
      <c r="O2253" s="52" t="str">
        <f t="shared" si="387"/>
        <v/>
      </c>
      <c r="P2253" s="53" t="str">
        <f>IF(OR($L2253="", $M2253=""), "", COUNTIFS($L$11:$L$2510, $L2253, $M$11:$M$2510, "&lt;"&amp;$M2253)+1+COUNTIFS($L$11:$L2253, $L2253, $M$11:$M2253, $M2253)-1)</f>
        <v/>
      </c>
      <c r="Q2253" s="97"/>
      <c r="R2253" s="57" t="str">
        <f t="array" ref="R2253">IF(OR($L2253="", $M2253=""), "", MIN(IF($L$11:$L$2510=$L2253, $M$11:$M$2510)))</f>
        <v/>
      </c>
      <c r="S2253" s="18" t="str">
        <f t="array" ref="S2253">IF(OR($L2253="", $M2253=""), "", AVERAGEIF($L$11:$L$2510, $L2253, $M$11:$M$2510))</f>
        <v/>
      </c>
      <c r="T2253" s="21" t="str">
        <f t="array" ref="T2253">IF(OR($L2253="", $M2253=""), "", MAX(IF($L$11:$L$2510=$L2253, $M$11:$M$2510)))</f>
        <v/>
      </c>
      <c r="U2253" s="97"/>
      <c r="W2253" s="26" t="str">
        <f t="shared" si="388"/>
        <v/>
      </c>
      <c r="X2253" s="26" t="str">
        <f t="shared" si="389"/>
        <v/>
      </c>
      <c r="Z2253" s="48" t="str">
        <f>IFERROR(INDEX('Standard Runs'!$E$11:$E$65, MATCH($L2253, 'Standard Runs'!$D$11:$D$65, 0)), "")</f>
        <v/>
      </c>
      <c r="AB2253" s="26" t="str">
        <f t="shared" si="390"/>
        <v/>
      </c>
      <c r="AC2253" s="26" t="str">
        <f t="shared" si="391"/>
        <v/>
      </c>
      <c r="AE2253" s="26" t="str">
        <f t="shared" si="392"/>
        <v/>
      </c>
      <c r="AG2253" s="26" t="str">
        <f>IF($D2253="", "", COUNTIF($D$11:$D$2510, "&gt;"&amp;$D2253)+1+COUNTIF($D$11:$D2253, $D2253)-1)</f>
        <v/>
      </c>
      <c r="AH2253" s="92" t="str">
        <f t="shared" si="393"/>
        <v/>
      </c>
      <c r="AJ2253" s="26" t="str">
        <f t="shared" si="394"/>
        <v/>
      </c>
      <c r="AK2253" s="26" t="str">
        <f t="shared" si="395"/>
        <v/>
      </c>
    </row>
    <row r="2254" spans="1:37" x14ac:dyDescent="0.25">
      <c r="A2254" s="97"/>
      <c r="B2254" s="26" t="str">
        <f t="shared" si="385"/>
        <v/>
      </c>
      <c r="C2254" s="97"/>
      <c r="D2254" s="123"/>
      <c r="E2254" s="124"/>
      <c r="F2254" s="125"/>
      <c r="G2254" s="97"/>
      <c r="H2254" s="24" t="str">
        <f>IF($E2254="", "", IFERROR(ROUND($E2254*INDEX('Intro &amp; Setup'!$BY$8:$BY$9, MATCH($E$8, 'Intro &amp; Setup'!$BX$8:$BX$9, 0)), 2), ""))</f>
        <v/>
      </c>
      <c r="I2254" s="18" t="str">
        <f>IF(OR($E2254="", $F2254=""), "", IF($E$8='Intro &amp; Setup'!$BX$9, $F2254/$E2254, IF($H$8='Intro &amp; Setup'!$BX$9, $F2254/$H2254, "")))</f>
        <v/>
      </c>
      <c r="J2254" s="21" t="str">
        <f>IF(OR($E2254="", $F2254=""), "", IF($E$8='Intro &amp; Setup'!$BX$8, $F2254/$E2254, IF($H$8='Intro &amp; Setup'!$BX$8, $F2254/$H2254, "")))</f>
        <v/>
      </c>
      <c r="K2254" s="97"/>
      <c r="L2254" s="42" t="str">
        <f t="array" ref="L2254">IF($W2254="", "", IFERROR(INDEX('Standard Runs'!$D$11:$D$65, MATCH(1, ('Standard Runs'!$F$11:$F$65&lt;=E2254)*('Standard Runs'!$G$11:$G$65&gt;=E2254), 0)), ""))</f>
        <v/>
      </c>
      <c r="M2254" s="45" t="str">
        <f t="shared" si="386"/>
        <v/>
      </c>
      <c r="N2254" s="97"/>
      <c r="O2254" s="52" t="str">
        <f t="shared" si="387"/>
        <v/>
      </c>
      <c r="P2254" s="53" t="str">
        <f>IF(OR($L2254="", $M2254=""), "", COUNTIFS($L$11:$L$2510, $L2254, $M$11:$M$2510, "&lt;"&amp;$M2254)+1+COUNTIFS($L$11:$L2254, $L2254, $M$11:$M2254, $M2254)-1)</f>
        <v/>
      </c>
      <c r="Q2254" s="97"/>
      <c r="R2254" s="57" t="str">
        <f t="array" ref="R2254">IF(OR($L2254="", $M2254=""), "", MIN(IF($L$11:$L$2510=$L2254, $M$11:$M$2510)))</f>
        <v/>
      </c>
      <c r="S2254" s="18" t="str">
        <f t="array" ref="S2254">IF(OR($L2254="", $M2254=""), "", AVERAGEIF($L$11:$L$2510, $L2254, $M$11:$M$2510))</f>
        <v/>
      </c>
      <c r="T2254" s="21" t="str">
        <f t="array" ref="T2254">IF(OR($L2254="", $M2254=""), "", MAX(IF($L$11:$L$2510=$L2254, $M$11:$M$2510)))</f>
        <v/>
      </c>
      <c r="U2254" s="97"/>
      <c r="W2254" s="26" t="str">
        <f t="shared" si="388"/>
        <v/>
      </c>
      <c r="X2254" s="26" t="str">
        <f t="shared" si="389"/>
        <v/>
      </c>
      <c r="Z2254" s="48" t="str">
        <f>IFERROR(INDEX('Standard Runs'!$E$11:$E$65, MATCH($L2254, 'Standard Runs'!$D$11:$D$65, 0)), "")</f>
        <v/>
      </c>
      <c r="AB2254" s="26" t="str">
        <f t="shared" si="390"/>
        <v/>
      </c>
      <c r="AC2254" s="26" t="str">
        <f t="shared" si="391"/>
        <v/>
      </c>
      <c r="AE2254" s="26" t="str">
        <f t="shared" si="392"/>
        <v/>
      </c>
      <c r="AG2254" s="26" t="str">
        <f>IF($D2254="", "", COUNTIF($D$11:$D$2510, "&gt;"&amp;$D2254)+1+COUNTIF($D$11:$D2254, $D2254)-1)</f>
        <v/>
      </c>
      <c r="AH2254" s="92" t="str">
        <f t="shared" si="393"/>
        <v/>
      </c>
      <c r="AJ2254" s="26" t="str">
        <f t="shared" si="394"/>
        <v/>
      </c>
      <c r="AK2254" s="26" t="str">
        <f t="shared" si="395"/>
        <v/>
      </c>
    </row>
    <row r="2255" spans="1:37" x14ac:dyDescent="0.25">
      <c r="A2255" s="97"/>
      <c r="B2255" s="26" t="str">
        <f t="shared" si="385"/>
        <v/>
      </c>
      <c r="C2255" s="97"/>
      <c r="D2255" s="123"/>
      <c r="E2255" s="124"/>
      <c r="F2255" s="125"/>
      <c r="G2255" s="97"/>
      <c r="H2255" s="24" t="str">
        <f>IF($E2255="", "", IFERROR(ROUND($E2255*INDEX('Intro &amp; Setup'!$BY$8:$BY$9, MATCH($E$8, 'Intro &amp; Setup'!$BX$8:$BX$9, 0)), 2), ""))</f>
        <v/>
      </c>
      <c r="I2255" s="18" t="str">
        <f>IF(OR($E2255="", $F2255=""), "", IF($E$8='Intro &amp; Setup'!$BX$9, $F2255/$E2255, IF($H$8='Intro &amp; Setup'!$BX$9, $F2255/$H2255, "")))</f>
        <v/>
      </c>
      <c r="J2255" s="21" t="str">
        <f>IF(OR($E2255="", $F2255=""), "", IF($E$8='Intro &amp; Setup'!$BX$8, $F2255/$E2255, IF($H$8='Intro &amp; Setup'!$BX$8, $F2255/$H2255, "")))</f>
        <v/>
      </c>
      <c r="K2255" s="97"/>
      <c r="L2255" s="42" t="str">
        <f t="array" ref="L2255">IF($W2255="", "", IFERROR(INDEX('Standard Runs'!$D$11:$D$65, MATCH(1, ('Standard Runs'!$F$11:$F$65&lt;=E2255)*('Standard Runs'!$G$11:$G$65&gt;=E2255), 0)), ""))</f>
        <v/>
      </c>
      <c r="M2255" s="45" t="str">
        <f t="shared" si="386"/>
        <v/>
      </c>
      <c r="N2255" s="97"/>
      <c r="O2255" s="52" t="str">
        <f t="shared" si="387"/>
        <v/>
      </c>
      <c r="P2255" s="53" t="str">
        <f>IF(OR($L2255="", $M2255=""), "", COUNTIFS($L$11:$L$2510, $L2255, $M$11:$M$2510, "&lt;"&amp;$M2255)+1+COUNTIFS($L$11:$L2255, $L2255, $M$11:$M2255, $M2255)-1)</f>
        <v/>
      </c>
      <c r="Q2255" s="97"/>
      <c r="R2255" s="57" t="str">
        <f t="array" ref="R2255">IF(OR($L2255="", $M2255=""), "", MIN(IF($L$11:$L$2510=$L2255, $M$11:$M$2510)))</f>
        <v/>
      </c>
      <c r="S2255" s="18" t="str">
        <f t="array" ref="S2255">IF(OR($L2255="", $M2255=""), "", AVERAGEIF($L$11:$L$2510, $L2255, $M$11:$M$2510))</f>
        <v/>
      </c>
      <c r="T2255" s="21" t="str">
        <f t="array" ref="T2255">IF(OR($L2255="", $M2255=""), "", MAX(IF($L$11:$L$2510=$L2255, $M$11:$M$2510)))</f>
        <v/>
      </c>
      <c r="U2255" s="97"/>
      <c r="W2255" s="26" t="str">
        <f t="shared" si="388"/>
        <v/>
      </c>
      <c r="X2255" s="26" t="str">
        <f t="shared" si="389"/>
        <v/>
      </c>
      <c r="Z2255" s="48" t="str">
        <f>IFERROR(INDEX('Standard Runs'!$E$11:$E$65, MATCH($L2255, 'Standard Runs'!$D$11:$D$65, 0)), "")</f>
        <v/>
      </c>
      <c r="AB2255" s="26" t="str">
        <f t="shared" si="390"/>
        <v/>
      </c>
      <c r="AC2255" s="26" t="str">
        <f t="shared" si="391"/>
        <v/>
      </c>
      <c r="AE2255" s="26" t="str">
        <f t="shared" si="392"/>
        <v/>
      </c>
      <c r="AG2255" s="26" t="str">
        <f>IF($D2255="", "", COUNTIF($D$11:$D$2510, "&gt;"&amp;$D2255)+1+COUNTIF($D$11:$D2255, $D2255)-1)</f>
        <v/>
      </c>
      <c r="AH2255" s="92" t="str">
        <f t="shared" si="393"/>
        <v/>
      </c>
      <c r="AJ2255" s="26" t="str">
        <f t="shared" si="394"/>
        <v/>
      </c>
      <c r="AK2255" s="26" t="str">
        <f t="shared" si="395"/>
        <v/>
      </c>
    </row>
    <row r="2256" spans="1:37" x14ac:dyDescent="0.25">
      <c r="A2256" s="97"/>
      <c r="B2256" s="26" t="str">
        <f t="shared" si="385"/>
        <v/>
      </c>
      <c r="C2256" s="97"/>
      <c r="D2256" s="123"/>
      <c r="E2256" s="124"/>
      <c r="F2256" s="125"/>
      <c r="G2256" s="97"/>
      <c r="H2256" s="24" t="str">
        <f>IF($E2256="", "", IFERROR(ROUND($E2256*INDEX('Intro &amp; Setup'!$BY$8:$BY$9, MATCH($E$8, 'Intro &amp; Setup'!$BX$8:$BX$9, 0)), 2), ""))</f>
        <v/>
      </c>
      <c r="I2256" s="18" t="str">
        <f>IF(OR($E2256="", $F2256=""), "", IF($E$8='Intro &amp; Setup'!$BX$9, $F2256/$E2256, IF($H$8='Intro &amp; Setup'!$BX$9, $F2256/$H2256, "")))</f>
        <v/>
      </c>
      <c r="J2256" s="21" t="str">
        <f>IF(OR($E2256="", $F2256=""), "", IF($E$8='Intro &amp; Setup'!$BX$8, $F2256/$E2256, IF($H$8='Intro &amp; Setup'!$BX$8, $F2256/$H2256, "")))</f>
        <v/>
      </c>
      <c r="K2256" s="97"/>
      <c r="L2256" s="42" t="str">
        <f t="array" ref="L2256">IF($W2256="", "", IFERROR(INDEX('Standard Runs'!$D$11:$D$65, MATCH(1, ('Standard Runs'!$F$11:$F$65&lt;=E2256)*('Standard Runs'!$G$11:$G$65&gt;=E2256), 0)), ""))</f>
        <v/>
      </c>
      <c r="M2256" s="45" t="str">
        <f t="shared" si="386"/>
        <v/>
      </c>
      <c r="N2256" s="97"/>
      <c r="O2256" s="52" t="str">
        <f t="shared" si="387"/>
        <v/>
      </c>
      <c r="P2256" s="53" t="str">
        <f>IF(OR($L2256="", $M2256=""), "", COUNTIFS($L$11:$L$2510, $L2256, $M$11:$M$2510, "&lt;"&amp;$M2256)+1+COUNTIFS($L$11:$L2256, $L2256, $M$11:$M2256, $M2256)-1)</f>
        <v/>
      </c>
      <c r="Q2256" s="97"/>
      <c r="R2256" s="57" t="str">
        <f t="array" ref="R2256">IF(OR($L2256="", $M2256=""), "", MIN(IF($L$11:$L$2510=$L2256, $M$11:$M$2510)))</f>
        <v/>
      </c>
      <c r="S2256" s="18" t="str">
        <f t="array" ref="S2256">IF(OR($L2256="", $M2256=""), "", AVERAGEIF($L$11:$L$2510, $L2256, $M$11:$M$2510))</f>
        <v/>
      </c>
      <c r="T2256" s="21" t="str">
        <f t="array" ref="T2256">IF(OR($L2256="", $M2256=""), "", MAX(IF($L$11:$L$2510=$L2256, $M$11:$M$2510)))</f>
        <v/>
      </c>
      <c r="U2256" s="97"/>
      <c r="W2256" s="26" t="str">
        <f t="shared" si="388"/>
        <v/>
      </c>
      <c r="X2256" s="26" t="str">
        <f t="shared" si="389"/>
        <v/>
      </c>
      <c r="Z2256" s="48" t="str">
        <f>IFERROR(INDEX('Standard Runs'!$E$11:$E$65, MATCH($L2256, 'Standard Runs'!$D$11:$D$65, 0)), "")</f>
        <v/>
      </c>
      <c r="AB2256" s="26" t="str">
        <f t="shared" si="390"/>
        <v/>
      </c>
      <c r="AC2256" s="26" t="str">
        <f t="shared" si="391"/>
        <v/>
      </c>
      <c r="AE2256" s="26" t="str">
        <f t="shared" si="392"/>
        <v/>
      </c>
      <c r="AG2256" s="26" t="str">
        <f>IF($D2256="", "", COUNTIF($D$11:$D$2510, "&gt;"&amp;$D2256)+1+COUNTIF($D$11:$D2256, $D2256)-1)</f>
        <v/>
      </c>
      <c r="AH2256" s="92" t="str">
        <f t="shared" si="393"/>
        <v/>
      </c>
      <c r="AJ2256" s="26" t="str">
        <f t="shared" si="394"/>
        <v/>
      </c>
      <c r="AK2256" s="26" t="str">
        <f t="shared" si="395"/>
        <v/>
      </c>
    </row>
    <row r="2257" spans="1:37" x14ac:dyDescent="0.25">
      <c r="A2257" s="97"/>
      <c r="B2257" s="26" t="str">
        <f t="shared" si="385"/>
        <v/>
      </c>
      <c r="C2257" s="97"/>
      <c r="D2257" s="123"/>
      <c r="E2257" s="124"/>
      <c r="F2257" s="125"/>
      <c r="G2257" s="97"/>
      <c r="H2257" s="24" t="str">
        <f>IF($E2257="", "", IFERROR(ROUND($E2257*INDEX('Intro &amp; Setup'!$BY$8:$BY$9, MATCH($E$8, 'Intro &amp; Setup'!$BX$8:$BX$9, 0)), 2), ""))</f>
        <v/>
      </c>
      <c r="I2257" s="18" t="str">
        <f>IF(OR($E2257="", $F2257=""), "", IF($E$8='Intro &amp; Setup'!$BX$9, $F2257/$E2257, IF($H$8='Intro &amp; Setup'!$BX$9, $F2257/$H2257, "")))</f>
        <v/>
      </c>
      <c r="J2257" s="21" t="str">
        <f>IF(OR($E2257="", $F2257=""), "", IF($E$8='Intro &amp; Setup'!$BX$8, $F2257/$E2257, IF($H$8='Intro &amp; Setup'!$BX$8, $F2257/$H2257, "")))</f>
        <v/>
      </c>
      <c r="K2257" s="97"/>
      <c r="L2257" s="42" t="str">
        <f t="array" ref="L2257">IF($W2257="", "", IFERROR(INDEX('Standard Runs'!$D$11:$D$65, MATCH(1, ('Standard Runs'!$F$11:$F$65&lt;=E2257)*('Standard Runs'!$G$11:$G$65&gt;=E2257), 0)), ""))</f>
        <v/>
      </c>
      <c r="M2257" s="45" t="str">
        <f t="shared" si="386"/>
        <v/>
      </c>
      <c r="N2257" s="97"/>
      <c r="O2257" s="52" t="str">
        <f t="shared" si="387"/>
        <v/>
      </c>
      <c r="P2257" s="53" t="str">
        <f>IF(OR($L2257="", $M2257=""), "", COUNTIFS($L$11:$L$2510, $L2257, $M$11:$M$2510, "&lt;"&amp;$M2257)+1+COUNTIFS($L$11:$L2257, $L2257, $M$11:$M2257, $M2257)-1)</f>
        <v/>
      </c>
      <c r="Q2257" s="97"/>
      <c r="R2257" s="57" t="str">
        <f t="array" ref="R2257">IF(OR($L2257="", $M2257=""), "", MIN(IF($L$11:$L$2510=$L2257, $M$11:$M$2510)))</f>
        <v/>
      </c>
      <c r="S2257" s="18" t="str">
        <f t="array" ref="S2257">IF(OR($L2257="", $M2257=""), "", AVERAGEIF($L$11:$L$2510, $L2257, $M$11:$M$2510))</f>
        <v/>
      </c>
      <c r="T2257" s="21" t="str">
        <f t="array" ref="T2257">IF(OR($L2257="", $M2257=""), "", MAX(IF($L$11:$L$2510=$L2257, $M$11:$M$2510)))</f>
        <v/>
      </c>
      <c r="U2257" s="97"/>
      <c r="W2257" s="26" t="str">
        <f t="shared" si="388"/>
        <v/>
      </c>
      <c r="X2257" s="26" t="str">
        <f t="shared" si="389"/>
        <v/>
      </c>
      <c r="Z2257" s="48" t="str">
        <f>IFERROR(INDEX('Standard Runs'!$E$11:$E$65, MATCH($L2257, 'Standard Runs'!$D$11:$D$65, 0)), "")</f>
        <v/>
      </c>
      <c r="AB2257" s="26" t="str">
        <f t="shared" si="390"/>
        <v/>
      </c>
      <c r="AC2257" s="26" t="str">
        <f t="shared" si="391"/>
        <v/>
      </c>
      <c r="AE2257" s="26" t="str">
        <f t="shared" si="392"/>
        <v/>
      </c>
      <c r="AG2257" s="26" t="str">
        <f>IF($D2257="", "", COUNTIF($D$11:$D$2510, "&gt;"&amp;$D2257)+1+COUNTIF($D$11:$D2257, $D2257)-1)</f>
        <v/>
      </c>
      <c r="AH2257" s="92" t="str">
        <f t="shared" si="393"/>
        <v/>
      </c>
      <c r="AJ2257" s="26" t="str">
        <f t="shared" si="394"/>
        <v/>
      </c>
      <c r="AK2257" s="26" t="str">
        <f t="shared" si="395"/>
        <v/>
      </c>
    </row>
    <row r="2258" spans="1:37" x14ac:dyDescent="0.25">
      <c r="A2258" s="97"/>
      <c r="B2258" s="26" t="str">
        <f t="shared" si="385"/>
        <v/>
      </c>
      <c r="C2258" s="97"/>
      <c r="D2258" s="123"/>
      <c r="E2258" s="124"/>
      <c r="F2258" s="125"/>
      <c r="G2258" s="97"/>
      <c r="H2258" s="24" t="str">
        <f>IF($E2258="", "", IFERROR(ROUND($E2258*INDEX('Intro &amp; Setup'!$BY$8:$BY$9, MATCH($E$8, 'Intro &amp; Setup'!$BX$8:$BX$9, 0)), 2), ""))</f>
        <v/>
      </c>
      <c r="I2258" s="18" t="str">
        <f>IF(OR($E2258="", $F2258=""), "", IF($E$8='Intro &amp; Setup'!$BX$9, $F2258/$E2258, IF($H$8='Intro &amp; Setup'!$BX$9, $F2258/$H2258, "")))</f>
        <v/>
      </c>
      <c r="J2258" s="21" t="str">
        <f>IF(OR($E2258="", $F2258=""), "", IF($E$8='Intro &amp; Setup'!$BX$8, $F2258/$E2258, IF($H$8='Intro &amp; Setup'!$BX$8, $F2258/$H2258, "")))</f>
        <v/>
      </c>
      <c r="K2258" s="97"/>
      <c r="L2258" s="42" t="str">
        <f t="array" ref="L2258">IF($W2258="", "", IFERROR(INDEX('Standard Runs'!$D$11:$D$65, MATCH(1, ('Standard Runs'!$F$11:$F$65&lt;=E2258)*('Standard Runs'!$G$11:$G$65&gt;=E2258), 0)), ""))</f>
        <v/>
      </c>
      <c r="M2258" s="45" t="str">
        <f t="shared" si="386"/>
        <v/>
      </c>
      <c r="N2258" s="97"/>
      <c r="O2258" s="52" t="str">
        <f t="shared" si="387"/>
        <v/>
      </c>
      <c r="P2258" s="53" t="str">
        <f>IF(OR($L2258="", $M2258=""), "", COUNTIFS($L$11:$L$2510, $L2258, $M$11:$M$2510, "&lt;"&amp;$M2258)+1+COUNTIFS($L$11:$L2258, $L2258, $M$11:$M2258, $M2258)-1)</f>
        <v/>
      </c>
      <c r="Q2258" s="97"/>
      <c r="R2258" s="57" t="str">
        <f t="array" ref="R2258">IF(OR($L2258="", $M2258=""), "", MIN(IF($L$11:$L$2510=$L2258, $M$11:$M$2510)))</f>
        <v/>
      </c>
      <c r="S2258" s="18" t="str">
        <f t="array" ref="S2258">IF(OR($L2258="", $M2258=""), "", AVERAGEIF($L$11:$L$2510, $L2258, $M$11:$M$2510))</f>
        <v/>
      </c>
      <c r="T2258" s="21" t="str">
        <f t="array" ref="T2258">IF(OR($L2258="", $M2258=""), "", MAX(IF($L$11:$L$2510=$L2258, $M$11:$M$2510)))</f>
        <v/>
      </c>
      <c r="U2258" s="97"/>
      <c r="W2258" s="26" t="str">
        <f t="shared" si="388"/>
        <v/>
      </c>
      <c r="X2258" s="26" t="str">
        <f t="shared" si="389"/>
        <v/>
      </c>
      <c r="Z2258" s="48" t="str">
        <f>IFERROR(INDEX('Standard Runs'!$E$11:$E$65, MATCH($L2258, 'Standard Runs'!$D$11:$D$65, 0)), "")</f>
        <v/>
      </c>
      <c r="AB2258" s="26" t="str">
        <f t="shared" si="390"/>
        <v/>
      </c>
      <c r="AC2258" s="26" t="str">
        <f t="shared" si="391"/>
        <v/>
      </c>
      <c r="AE2258" s="26" t="str">
        <f t="shared" si="392"/>
        <v/>
      </c>
      <c r="AG2258" s="26" t="str">
        <f>IF($D2258="", "", COUNTIF($D$11:$D$2510, "&gt;"&amp;$D2258)+1+COUNTIF($D$11:$D2258, $D2258)-1)</f>
        <v/>
      </c>
      <c r="AH2258" s="92" t="str">
        <f t="shared" si="393"/>
        <v/>
      </c>
      <c r="AJ2258" s="26" t="str">
        <f t="shared" si="394"/>
        <v/>
      </c>
      <c r="AK2258" s="26" t="str">
        <f t="shared" si="395"/>
        <v/>
      </c>
    </row>
    <row r="2259" spans="1:37" x14ac:dyDescent="0.25">
      <c r="A2259" s="97"/>
      <c r="B2259" s="26" t="str">
        <f t="shared" si="385"/>
        <v/>
      </c>
      <c r="C2259" s="97"/>
      <c r="D2259" s="123"/>
      <c r="E2259" s="124"/>
      <c r="F2259" s="125"/>
      <c r="G2259" s="97"/>
      <c r="H2259" s="24" t="str">
        <f>IF($E2259="", "", IFERROR(ROUND($E2259*INDEX('Intro &amp; Setup'!$BY$8:$BY$9, MATCH($E$8, 'Intro &amp; Setup'!$BX$8:$BX$9, 0)), 2), ""))</f>
        <v/>
      </c>
      <c r="I2259" s="18" t="str">
        <f>IF(OR($E2259="", $F2259=""), "", IF($E$8='Intro &amp; Setup'!$BX$9, $F2259/$E2259, IF($H$8='Intro &amp; Setup'!$BX$9, $F2259/$H2259, "")))</f>
        <v/>
      </c>
      <c r="J2259" s="21" t="str">
        <f>IF(OR($E2259="", $F2259=""), "", IF($E$8='Intro &amp; Setup'!$BX$8, $F2259/$E2259, IF($H$8='Intro &amp; Setup'!$BX$8, $F2259/$H2259, "")))</f>
        <v/>
      </c>
      <c r="K2259" s="97"/>
      <c r="L2259" s="42" t="str">
        <f t="array" ref="L2259">IF($W2259="", "", IFERROR(INDEX('Standard Runs'!$D$11:$D$65, MATCH(1, ('Standard Runs'!$F$11:$F$65&lt;=E2259)*('Standard Runs'!$G$11:$G$65&gt;=E2259), 0)), ""))</f>
        <v/>
      </c>
      <c r="M2259" s="45" t="str">
        <f t="shared" si="386"/>
        <v/>
      </c>
      <c r="N2259" s="97"/>
      <c r="O2259" s="52" t="str">
        <f t="shared" si="387"/>
        <v/>
      </c>
      <c r="P2259" s="53" t="str">
        <f>IF(OR($L2259="", $M2259=""), "", COUNTIFS($L$11:$L$2510, $L2259, $M$11:$M$2510, "&lt;"&amp;$M2259)+1+COUNTIFS($L$11:$L2259, $L2259, $M$11:$M2259, $M2259)-1)</f>
        <v/>
      </c>
      <c r="Q2259" s="97"/>
      <c r="R2259" s="57" t="str">
        <f t="array" ref="R2259">IF(OR($L2259="", $M2259=""), "", MIN(IF($L$11:$L$2510=$L2259, $M$11:$M$2510)))</f>
        <v/>
      </c>
      <c r="S2259" s="18" t="str">
        <f t="array" ref="S2259">IF(OR($L2259="", $M2259=""), "", AVERAGEIF($L$11:$L$2510, $L2259, $M$11:$M$2510))</f>
        <v/>
      </c>
      <c r="T2259" s="21" t="str">
        <f t="array" ref="T2259">IF(OR($L2259="", $M2259=""), "", MAX(IF($L$11:$L$2510=$L2259, $M$11:$M$2510)))</f>
        <v/>
      </c>
      <c r="U2259" s="97"/>
      <c r="W2259" s="26" t="str">
        <f t="shared" si="388"/>
        <v/>
      </c>
      <c r="X2259" s="26" t="str">
        <f t="shared" si="389"/>
        <v/>
      </c>
      <c r="Z2259" s="48" t="str">
        <f>IFERROR(INDEX('Standard Runs'!$E$11:$E$65, MATCH($L2259, 'Standard Runs'!$D$11:$D$65, 0)), "")</f>
        <v/>
      </c>
      <c r="AB2259" s="26" t="str">
        <f t="shared" si="390"/>
        <v/>
      </c>
      <c r="AC2259" s="26" t="str">
        <f t="shared" si="391"/>
        <v/>
      </c>
      <c r="AE2259" s="26" t="str">
        <f t="shared" si="392"/>
        <v/>
      </c>
      <c r="AG2259" s="26" t="str">
        <f>IF($D2259="", "", COUNTIF($D$11:$D$2510, "&gt;"&amp;$D2259)+1+COUNTIF($D$11:$D2259, $D2259)-1)</f>
        <v/>
      </c>
      <c r="AH2259" s="92" t="str">
        <f t="shared" si="393"/>
        <v/>
      </c>
      <c r="AJ2259" s="26" t="str">
        <f t="shared" si="394"/>
        <v/>
      </c>
      <c r="AK2259" s="26" t="str">
        <f t="shared" si="395"/>
        <v/>
      </c>
    </row>
    <row r="2260" spans="1:37" x14ac:dyDescent="0.25">
      <c r="A2260" s="97"/>
      <c r="B2260" s="26" t="str">
        <f t="shared" si="385"/>
        <v/>
      </c>
      <c r="C2260" s="97"/>
      <c r="D2260" s="123"/>
      <c r="E2260" s="124"/>
      <c r="F2260" s="125"/>
      <c r="G2260" s="97"/>
      <c r="H2260" s="24" t="str">
        <f>IF($E2260="", "", IFERROR(ROUND($E2260*INDEX('Intro &amp; Setup'!$BY$8:$BY$9, MATCH($E$8, 'Intro &amp; Setup'!$BX$8:$BX$9, 0)), 2), ""))</f>
        <v/>
      </c>
      <c r="I2260" s="18" t="str">
        <f>IF(OR($E2260="", $F2260=""), "", IF($E$8='Intro &amp; Setup'!$BX$9, $F2260/$E2260, IF($H$8='Intro &amp; Setup'!$BX$9, $F2260/$H2260, "")))</f>
        <v/>
      </c>
      <c r="J2260" s="21" t="str">
        <f>IF(OR($E2260="", $F2260=""), "", IF($E$8='Intro &amp; Setup'!$BX$8, $F2260/$E2260, IF($H$8='Intro &amp; Setup'!$BX$8, $F2260/$H2260, "")))</f>
        <v/>
      </c>
      <c r="K2260" s="97"/>
      <c r="L2260" s="42" t="str">
        <f t="array" ref="L2260">IF($W2260="", "", IFERROR(INDEX('Standard Runs'!$D$11:$D$65, MATCH(1, ('Standard Runs'!$F$11:$F$65&lt;=E2260)*('Standard Runs'!$G$11:$G$65&gt;=E2260), 0)), ""))</f>
        <v/>
      </c>
      <c r="M2260" s="45" t="str">
        <f t="shared" si="386"/>
        <v/>
      </c>
      <c r="N2260" s="97"/>
      <c r="O2260" s="52" t="str">
        <f t="shared" si="387"/>
        <v/>
      </c>
      <c r="P2260" s="53" t="str">
        <f>IF(OR($L2260="", $M2260=""), "", COUNTIFS($L$11:$L$2510, $L2260, $M$11:$M$2510, "&lt;"&amp;$M2260)+1+COUNTIFS($L$11:$L2260, $L2260, $M$11:$M2260, $M2260)-1)</f>
        <v/>
      </c>
      <c r="Q2260" s="97"/>
      <c r="R2260" s="57" t="str">
        <f t="array" ref="R2260">IF(OR($L2260="", $M2260=""), "", MIN(IF($L$11:$L$2510=$L2260, $M$11:$M$2510)))</f>
        <v/>
      </c>
      <c r="S2260" s="18" t="str">
        <f t="array" ref="S2260">IF(OR($L2260="", $M2260=""), "", AVERAGEIF($L$11:$L$2510, $L2260, $M$11:$M$2510))</f>
        <v/>
      </c>
      <c r="T2260" s="21" t="str">
        <f t="array" ref="T2260">IF(OR($L2260="", $M2260=""), "", MAX(IF($L$11:$L$2510=$L2260, $M$11:$M$2510)))</f>
        <v/>
      </c>
      <c r="U2260" s="97"/>
      <c r="W2260" s="26" t="str">
        <f t="shared" si="388"/>
        <v/>
      </c>
      <c r="X2260" s="26" t="str">
        <f t="shared" si="389"/>
        <v/>
      </c>
      <c r="Z2260" s="48" t="str">
        <f>IFERROR(INDEX('Standard Runs'!$E$11:$E$65, MATCH($L2260, 'Standard Runs'!$D$11:$D$65, 0)), "")</f>
        <v/>
      </c>
      <c r="AB2260" s="26" t="str">
        <f t="shared" si="390"/>
        <v/>
      </c>
      <c r="AC2260" s="26" t="str">
        <f t="shared" si="391"/>
        <v/>
      </c>
      <c r="AE2260" s="26" t="str">
        <f t="shared" si="392"/>
        <v/>
      </c>
      <c r="AG2260" s="26" t="str">
        <f>IF($D2260="", "", COUNTIF($D$11:$D$2510, "&gt;"&amp;$D2260)+1+COUNTIF($D$11:$D2260, $D2260)-1)</f>
        <v/>
      </c>
      <c r="AH2260" s="92" t="str">
        <f t="shared" si="393"/>
        <v/>
      </c>
      <c r="AJ2260" s="26" t="str">
        <f t="shared" si="394"/>
        <v/>
      </c>
      <c r="AK2260" s="26" t="str">
        <f t="shared" si="395"/>
        <v/>
      </c>
    </row>
    <row r="2261" spans="1:37" x14ac:dyDescent="0.25">
      <c r="A2261" s="97"/>
      <c r="B2261" s="26" t="str">
        <f t="shared" si="385"/>
        <v/>
      </c>
      <c r="C2261" s="97"/>
      <c r="D2261" s="123"/>
      <c r="E2261" s="124"/>
      <c r="F2261" s="125"/>
      <c r="G2261" s="97"/>
      <c r="H2261" s="24" t="str">
        <f>IF($E2261="", "", IFERROR(ROUND($E2261*INDEX('Intro &amp; Setup'!$BY$8:$BY$9, MATCH($E$8, 'Intro &amp; Setup'!$BX$8:$BX$9, 0)), 2), ""))</f>
        <v/>
      </c>
      <c r="I2261" s="18" t="str">
        <f>IF(OR($E2261="", $F2261=""), "", IF($E$8='Intro &amp; Setup'!$BX$9, $F2261/$E2261, IF($H$8='Intro &amp; Setup'!$BX$9, $F2261/$H2261, "")))</f>
        <v/>
      </c>
      <c r="J2261" s="21" t="str">
        <f>IF(OR($E2261="", $F2261=""), "", IF($E$8='Intro &amp; Setup'!$BX$8, $F2261/$E2261, IF($H$8='Intro &amp; Setup'!$BX$8, $F2261/$H2261, "")))</f>
        <v/>
      </c>
      <c r="K2261" s="97"/>
      <c r="L2261" s="42" t="str">
        <f t="array" ref="L2261">IF($W2261="", "", IFERROR(INDEX('Standard Runs'!$D$11:$D$65, MATCH(1, ('Standard Runs'!$F$11:$F$65&lt;=E2261)*('Standard Runs'!$G$11:$G$65&gt;=E2261), 0)), ""))</f>
        <v/>
      </c>
      <c r="M2261" s="45" t="str">
        <f t="shared" si="386"/>
        <v/>
      </c>
      <c r="N2261" s="97"/>
      <c r="O2261" s="52" t="str">
        <f t="shared" si="387"/>
        <v/>
      </c>
      <c r="P2261" s="53" t="str">
        <f>IF(OR($L2261="", $M2261=""), "", COUNTIFS($L$11:$L$2510, $L2261, $M$11:$M$2510, "&lt;"&amp;$M2261)+1+COUNTIFS($L$11:$L2261, $L2261, $M$11:$M2261, $M2261)-1)</f>
        <v/>
      </c>
      <c r="Q2261" s="97"/>
      <c r="R2261" s="57" t="str">
        <f t="array" ref="R2261">IF(OR($L2261="", $M2261=""), "", MIN(IF($L$11:$L$2510=$L2261, $M$11:$M$2510)))</f>
        <v/>
      </c>
      <c r="S2261" s="18" t="str">
        <f t="array" ref="S2261">IF(OR($L2261="", $M2261=""), "", AVERAGEIF($L$11:$L$2510, $L2261, $M$11:$M$2510))</f>
        <v/>
      </c>
      <c r="T2261" s="21" t="str">
        <f t="array" ref="T2261">IF(OR($L2261="", $M2261=""), "", MAX(IF($L$11:$L$2510=$L2261, $M$11:$M$2510)))</f>
        <v/>
      </c>
      <c r="U2261" s="97"/>
      <c r="W2261" s="26" t="str">
        <f t="shared" si="388"/>
        <v/>
      </c>
      <c r="X2261" s="26" t="str">
        <f t="shared" si="389"/>
        <v/>
      </c>
      <c r="Z2261" s="48" t="str">
        <f>IFERROR(INDEX('Standard Runs'!$E$11:$E$65, MATCH($L2261, 'Standard Runs'!$D$11:$D$65, 0)), "")</f>
        <v/>
      </c>
      <c r="AB2261" s="26" t="str">
        <f t="shared" si="390"/>
        <v/>
      </c>
      <c r="AC2261" s="26" t="str">
        <f t="shared" si="391"/>
        <v/>
      </c>
      <c r="AE2261" s="26" t="str">
        <f t="shared" si="392"/>
        <v/>
      </c>
      <c r="AG2261" s="26" t="str">
        <f>IF($D2261="", "", COUNTIF($D$11:$D$2510, "&gt;"&amp;$D2261)+1+COUNTIF($D$11:$D2261, $D2261)-1)</f>
        <v/>
      </c>
      <c r="AH2261" s="92" t="str">
        <f t="shared" si="393"/>
        <v/>
      </c>
      <c r="AJ2261" s="26" t="str">
        <f t="shared" si="394"/>
        <v/>
      </c>
      <c r="AK2261" s="26" t="str">
        <f t="shared" si="395"/>
        <v/>
      </c>
    </row>
    <row r="2262" spans="1:37" x14ac:dyDescent="0.25">
      <c r="A2262" s="97"/>
      <c r="B2262" s="26" t="str">
        <f t="shared" si="385"/>
        <v/>
      </c>
      <c r="C2262" s="97"/>
      <c r="D2262" s="123"/>
      <c r="E2262" s="124"/>
      <c r="F2262" s="125"/>
      <c r="G2262" s="97"/>
      <c r="H2262" s="24" t="str">
        <f>IF($E2262="", "", IFERROR(ROUND($E2262*INDEX('Intro &amp; Setup'!$BY$8:$BY$9, MATCH($E$8, 'Intro &amp; Setup'!$BX$8:$BX$9, 0)), 2), ""))</f>
        <v/>
      </c>
      <c r="I2262" s="18" t="str">
        <f>IF(OR($E2262="", $F2262=""), "", IF($E$8='Intro &amp; Setup'!$BX$9, $F2262/$E2262, IF($H$8='Intro &amp; Setup'!$BX$9, $F2262/$H2262, "")))</f>
        <v/>
      </c>
      <c r="J2262" s="21" t="str">
        <f>IF(OR($E2262="", $F2262=""), "", IF($E$8='Intro &amp; Setup'!$BX$8, $F2262/$E2262, IF($H$8='Intro &amp; Setup'!$BX$8, $F2262/$H2262, "")))</f>
        <v/>
      </c>
      <c r="K2262" s="97"/>
      <c r="L2262" s="42" t="str">
        <f t="array" ref="L2262">IF($W2262="", "", IFERROR(INDEX('Standard Runs'!$D$11:$D$65, MATCH(1, ('Standard Runs'!$F$11:$F$65&lt;=E2262)*('Standard Runs'!$G$11:$G$65&gt;=E2262), 0)), ""))</f>
        <v/>
      </c>
      <c r="M2262" s="45" t="str">
        <f t="shared" si="386"/>
        <v/>
      </c>
      <c r="N2262" s="97"/>
      <c r="O2262" s="52" t="str">
        <f t="shared" si="387"/>
        <v/>
      </c>
      <c r="P2262" s="53" t="str">
        <f>IF(OR($L2262="", $M2262=""), "", COUNTIFS($L$11:$L$2510, $L2262, $M$11:$M$2510, "&lt;"&amp;$M2262)+1+COUNTIFS($L$11:$L2262, $L2262, $M$11:$M2262, $M2262)-1)</f>
        <v/>
      </c>
      <c r="Q2262" s="97"/>
      <c r="R2262" s="57" t="str">
        <f t="array" ref="R2262">IF(OR($L2262="", $M2262=""), "", MIN(IF($L$11:$L$2510=$L2262, $M$11:$M$2510)))</f>
        <v/>
      </c>
      <c r="S2262" s="18" t="str">
        <f t="array" ref="S2262">IF(OR($L2262="", $M2262=""), "", AVERAGEIF($L$11:$L$2510, $L2262, $M$11:$M$2510))</f>
        <v/>
      </c>
      <c r="T2262" s="21" t="str">
        <f t="array" ref="T2262">IF(OR($L2262="", $M2262=""), "", MAX(IF($L$11:$L$2510=$L2262, $M$11:$M$2510)))</f>
        <v/>
      </c>
      <c r="U2262" s="97"/>
      <c r="W2262" s="26" t="str">
        <f t="shared" si="388"/>
        <v/>
      </c>
      <c r="X2262" s="26" t="str">
        <f t="shared" si="389"/>
        <v/>
      </c>
      <c r="Z2262" s="48" t="str">
        <f>IFERROR(INDEX('Standard Runs'!$E$11:$E$65, MATCH($L2262, 'Standard Runs'!$D$11:$D$65, 0)), "")</f>
        <v/>
      </c>
      <c r="AB2262" s="26" t="str">
        <f t="shared" si="390"/>
        <v/>
      </c>
      <c r="AC2262" s="26" t="str">
        <f t="shared" si="391"/>
        <v/>
      </c>
      <c r="AE2262" s="26" t="str">
        <f t="shared" si="392"/>
        <v/>
      </c>
      <c r="AG2262" s="26" t="str">
        <f>IF($D2262="", "", COUNTIF($D$11:$D$2510, "&gt;"&amp;$D2262)+1+COUNTIF($D$11:$D2262, $D2262)-1)</f>
        <v/>
      </c>
      <c r="AH2262" s="92" t="str">
        <f t="shared" si="393"/>
        <v/>
      </c>
      <c r="AJ2262" s="26" t="str">
        <f t="shared" si="394"/>
        <v/>
      </c>
      <c r="AK2262" s="26" t="str">
        <f t="shared" si="395"/>
        <v/>
      </c>
    </row>
    <row r="2263" spans="1:37" x14ac:dyDescent="0.25">
      <c r="A2263" s="97"/>
      <c r="B2263" s="26" t="str">
        <f t="shared" si="385"/>
        <v/>
      </c>
      <c r="C2263" s="97"/>
      <c r="D2263" s="123"/>
      <c r="E2263" s="124"/>
      <c r="F2263" s="125"/>
      <c r="G2263" s="97"/>
      <c r="H2263" s="24" t="str">
        <f>IF($E2263="", "", IFERROR(ROUND($E2263*INDEX('Intro &amp; Setup'!$BY$8:$BY$9, MATCH($E$8, 'Intro &amp; Setup'!$BX$8:$BX$9, 0)), 2), ""))</f>
        <v/>
      </c>
      <c r="I2263" s="18" t="str">
        <f>IF(OR($E2263="", $F2263=""), "", IF($E$8='Intro &amp; Setup'!$BX$9, $F2263/$E2263, IF($H$8='Intro &amp; Setup'!$BX$9, $F2263/$H2263, "")))</f>
        <v/>
      </c>
      <c r="J2263" s="21" t="str">
        <f>IF(OR($E2263="", $F2263=""), "", IF($E$8='Intro &amp; Setup'!$BX$8, $F2263/$E2263, IF($H$8='Intro &amp; Setup'!$BX$8, $F2263/$H2263, "")))</f>
        <v/>
      </c>
      <c r="K2263" s="97"/>
      <c r="L2263" s="42" t="str">
        <f t="array" ref="L2263">IF($W2263="", "", IFERROR(INDEX('Standard Runs'!$D$11:$D$65, MATCH(1, ('Standard Runs'!$F$11:$F$65&lt;=E2263)*('Standard Runs'!$G$11:$G$65&gt;=E2263), 0)), ""))</f>
        <v/>
      </c>
      <c r="M2263" s="45" t="str">
        <f t="shared" si="386"/>
        <v/>
      </c>
      <c r="N2263" s="97"/>
      <c r="O2263" s="52" t="str">
        <f t="shared" si="387"/>
        <v/>
      </c>
      <c r="P2263" s="53" t="str">
        <f>IF(OR($L2263="", $M2263=""), "", COUNTIFS($L$11:$L$2510, $L2263, $M$11:$M$2510, "&lt;"&amp;$M2263)+1+COUNTIFS($L$11:$L2263, $L2263, $M$11:$M2263, $M2263)-1)</f>
        <v/>
      </c>
      <c r="Q2263" s="97"/>
      <c r="R2263" s="57" t="str">
        <f t="array" ref="R2263">IF(OR($L2263="", $M2263=""), "", MIN(IF($L$11:$L$2510=$L2263, $M$11:$M$2510)))</f>
        <v/>
      </c>
      <c r="S2263" s="18" t="str">
        <f t="array" ref="S2263">IF(OR($L2263="", $M2263=""), "", AVERAGEIF($L$11:$L$2510, $L2263, $M$11:$M$2510))</f>
        <v/>
      </c>
      <c r="T2263" s="21" t="str">
        <f t="array" ref="T2263">IF(OR($L2263="", $M2263=""), "", MAX(IF($L$11:$L$2510=$L2263, $M$11:$M$2510)))</f>
        <v/>
      </c>
      <c r="U2263" s="97"/>
      <c r="W2263" s="26" t="str">
        <f t="shared" si="388"/>
        <v/>
      </c>
      <c r="X2263" s="26" t="str">
        <f t="shared" si="389"/>
        <v/>
      </c>
      <c r="Z2263" s="48" t="str">
        <f>IFERROR(INDEX('Standard Runs'!$E$11:$E$65, MATCH($L2263, 'Standard Runs'!$D$11:$D$65, 0)), "")</f>
        <v/>
      </c>
      <c r="AB2263" s="26" t="str">
        <f t="shared" si="390"/>
        <v/>
      </c>
      <c r="AC2263" s="26" t="str">
        <f t="shared" si="391"/>
        <v/>
      </c>
      <c r="AE2263" s="26" t="str">
        <f t="shared" si="392"/>
        <v/>
      </c>
      <c r="AG2263" s="26" t="str">
        <f>IF($D2263="", "", COUNTIF($D$11:$D$2510, "&gt;"&amp;$D2263)+1+COUNTIF($D$11:$D2263, $D2263)-1)</f>
        <v/>
      </c>
      <c r="AH2263" s="92" t="str">
        <f t="shared" si="393"/>
        <v/>
      </c>
      <c r="AJ2263" s="26" t="str">
        <f t="shared" si="394"/>
        <v/>
      </c>
      <c r="AK2263" s="26" t="str">
        <f t="shared" si="395"/>
        <v/>
      </c>
    </row>
    <row r="2264" spans="1:37" x14ac:dyDescent="0.25">
      <c r="A2264" s="97"/>
      <c r="B2264" s="26" t="str">
        <f t="shared" si="385"/>
        <v/>
      </c>
      <c r="C2264" s="97"/>
      <c r="D2264" s="123"/>
      <c r="E2264" s="124"/>
      <c r="F2264" s="125"/>
      <c r="G2264" s="97"/>
      <c r="H2264" s="24" t="str">
        <f>IF($E2264="", "", IFERROR(ROUND($E2264*INDEX('Intro &amp; Setup'!$BY$8:$BY$9, MATCH($E$8, 'Intro &amp; Setup'!$BX$8:$BX$9, 0)), 2), ""))</f>
        <v/>
      </c>
      <c r="I2264" s="18" t="str">
        <f>IF(OR($E2264="", $F2264=""), "", IF($E$8='Intro &amp; Setup'!$BX$9, $F2264/$E2264, IF($H$8='Intro &amp; Setup'!$BX$9, $F2264/$H2264, "")))</f>
        <v/>
      </c>
      <c r="J2264" s="21" t="str">
        <f>IF(OR($E2264="", $F2264=""), "", IF($E$8='Intro &amp; Setup'!$BX$8, $F2264/$E2264, IF($H$8='Intro &amp; Setup'!$BX$8, $F2264/$H2264, "")))</f>
        <v/>
      </c>
      <c r="K2264" s="97"/>
      <c r="L2264" s="42" t="str">
        <f t="array" ref="L2264">IF($W2264="", "", IFERROR(INDEX('Standard Runs'!$D$11:$D$65, MATCH(1, ('Standard Runs'!$F$11:$F$65&lt;=E2264)*('Standard Runs'!$G$11:$G$65&gt;=E2264), 0)), ""))</f>
        <v/>
      </c>
      <c r="M2264" s="45" t="str">
        <f t="shared" si="386"/>
        <v/>
      </c>
      <c r="N2264" s="97"/>
      <c r="O2264" s="52" t="str">
        <f t="shared" si="387"/>
        <v/>
      </c>
      <c r="P2264" s="53" t="str">
        <f>IF(OR($L2264="", $M2264=""), "", COUNTIFS($L$11:$L$2510, $L2264, $M$11:$M$2510, "&lt;"&amp;$M2264)+1+COUNTIFS($L$11:$L2264, $L2264, $M$11:$M2264, $M2264)-1)</f>
        <v/>
      </c>
      <c r="Q2264" s="97"/>
      <c r="R2264" s="57" t="str">
        <f t="array" ref="R2264">IF(OR($L2264="", $M2264=""), "", MIN(IF($L$11:$L$2510=$L2264, $M$11:$M$2510)))</f>
        <v/>
      </c>
      <c r="S2264" s="18" t="str">
        <f t="array" ref="S2264">IF(OR($L2264="", $M2264=""), "", AVERAGEIF($L$11:$L$2510, $L2264, $M$11:$M$2510))</f>
        <v/>
      </c>
      <c r="T2264" s="21" t="str">
        <f t="array" ref="T2264">IF(OR($L2264="", $M2264=""), "", MAX(IF($L$11:$L$2510=$L2264, $M$11:$M$2510)))</f>
        <v/>
      </c>
      <c r="U2264" s="97"/>
      <c r="W2264" s="26" t="str">
        <f t="shared" si="388"/>
        <v/>
      </c>
      <c r="X2264" s="26" t="str">
        <f t="shared" si="389"/>
        <v/>
      </c>
      <c r="Z2264" s="48" t="str">
        <f>IFERROR(INDEX('Standard Runs'!$E$11:$E$65, MATCH($L2264, 'Standard Runs'!$D$11:$D$65, 0)), "")</f>
        <v/>
      </c>
      <c r="AB2264" s="26" t="str">
        <f t="shared" si="390"/>
        <v/>
      </c>
      <c r="AC2264" s="26" t="str">
        <f t="shared" si="391"/>
        <v/>
      </c>
      <c r="AE2264" s="26" t="str">
        <f t="shared" si="392"/>
        <v/>
      </c>
      <c r="AG2264" s="26" t="str">
        <f>IF($D2264="", "", COUNTIF($D$11:$D$2510, "&gt;"&amp;$D2264)+1+COUNTIF($D$11:$D2264, $D2264)-1)</f>
        <v/>
      </c>
      <c r="AH2264" s="92" t="str">
        <f t="shared" si="393"/>
        <v/>
      </c>
      <c r="AJ2264" s="26" t="str">
        <f t="shared" si="394"/>
        <v/>
      </c>
      <c r="AK2264" s="26" t="str">
        <f t="shared" si="395"/>
        <v/>
      </c>
    </row>
    <row r="2265" spans="1:37" x14ac:dyDescent="0.25">
      <c r="A2265" s="97"/>
      <c r="B2265" s="26" t="str">
        <f t="shared" si="385"/>
        <v/>
      </c>
      <c r="C2265" s="97"/>
      <c r="D2265" s="123"/>
      <c r="E2265" s="124"/>
      <c r="F2265" s="125"/>
      <c r="G2265" s="97"/>
      <c r="H2265" s="24" t="str">
        <f>IF($E2265="", "", IFERROR(ROUND($E2265*INDEX('Intro &amp; Setup'!$BY$8:$BY$9, MATCH($E$8, 'Intro &amp; Setup'!$BX$8:$BX$9, 0)), 2), ""))</f>
        <v/>
      </c>
      <c r="I2265" s="18" t="str">
        <f>IF(OR($E2265="", $F2265=""), "", IF($E$8='Intro &amp; Setup'!$BX$9, $F2265/$E2265, IF($H$8='Intro &amp; Setup'!$BX$9, $F2265/$H2265, "")))</f>
        <v/>
      </c>
      <c r="J2265" s="21" t="str">
        <f>IF(OR($E2265="", $F2265=""), "", IF($E$8='Intro &amp; Setup'!$BX$8, $F2265/$E2265, IF($H$8='Intro &amp; Setup'!$BX$8, $F2265/$H2265, "")))</f>
        <v/>
      </c>
      <c r="K2265" s="97"/>
      <c r="L2265" s="42" t="str">
        <f t="array" ref="L2265">IF($W2265="", "", IFERROR(INDEX('Standard Runs'!$D$11:$D$65, MATCH(1, ('Standard Runs'!$F$11:$F$65&lt;=E2265)*('Standard Runs'!$G$11:$G$65&gt;=E2265), 0)), ""))</f>
        <v/>
      </c>
      <c r="M2265" s="45" t="str">
        <f t="shared" si="386"/>
        <v/>
      </c>
      <c r="N2265" s="97"/>
      <c r="O2265" s="52" t="str">
        <f t="shared" si="387"/>
        <v/>
      </c>
      <c r="P2265" s="53" t="str">
        <f>IF(OR($L2265="", $M2265=""), "", COUNTIFS($L$11:$L$2510, $L2265, $M$11:$M$2510, "&lt;"&amp;$M2265)+1+COUNTIFS($L$11:$L2265, $L2265, $M$11:$M2265, $M2265)-1)</f>
        <v/>
      </c>
      <c r="Q2265" s="97"/>
      <c r="R2265" s="57" t="str">
        <f t="array" ref="R2265">IF(OR($L2265="", $M2265=""), "", MIN(IF($L$11:$L$2510=$L2265, $M$11:$M$2510)))</f>
        <v/>
      </c>
      <c r="S2265" s="18" t="str">
        <f t="array" ref="S2265">IF(OR($L2265="", $M2265=""), "", AVERAGEIF($L$11:$L$2510, $L2265, $M$11:$M$2510))</f>
        <v/>
      </c>
      <c r="T2265" s="21" t="str">
        <f t="array" ref="T2265">IF(OR($L2265="", $M2265=""), "", MAX(IF($L$11:$L$2510=$L2265, $M$11:$M$2510)))</f>
        <v/>
      </c>
      <c r="U2265" s="97"/>
      <c r="W2265" s="26" t="str">
        <f t="shared" si="388"/>
        <v/>
      </c>
      <c r="X2265" s="26" t="str">
        <f t="shared" si="389"/>
        <v/>
      </c>
      <c r="Z2265" s="48" t="str">
        <f>IFERROR(INDEX('Standard Runs'!$E$11:$E$65, MATCH($L2265, 'Standard Runs'!$D$11:$D$65, 0)), "")</f>
        <v/>
      </c>
      <c r="AB2265" s="26" t="str">
        <f t="shared" si="390"/>
        <v/>
      </c>
      <c r="AC2265" s="26" t="str">
        <f t="shared" si="391"/>
        <v/>
      </c>
      <c r="AE2265" s="26" t="str">
        <f t="shared" si="392"/>
        <v/>
      </c>
      <c r="AG2265" s="26" t="str">
        <f>IF($D2265="", "", COUNTIF($D$11:$D$2510, "&gt;"&amp;$D2265)+1+COUNTIF($D$11:$D2265, $D2265)-1)</f>
        <v/>
      </c>
      <c r="AH2265" s="92" t="str">
        <f t="shared" si="393"/>
        <v/>
      </c>
      <c r="AJ2265" s="26" t="str">
        <f t="shared" si="394"/>
        <v/>
      </c>
      <c r="AK2265" s="26" t="str">
        <f t="shared" si="395"/>
        <v/>
      </c>
    </row>
    <row r="2266" spans="1:37" x14ac:dyDescent="0.25">
      <c r="A2266" s="97"/>
      <c r="B2266" s="26" t="str">
        <f t="shared" si="385"/>
        <v/>
      </c>
      <c r="C2266" s="97"/>
      <c r="D2266" s="123"/>
      <c r="E2266" s="124"/>
      <c r="F2266" s="125"/>
      <c r="G2266" s="97"/>
      <c r="H2266" s="24" t="str">
        <f>IF($E2266="", "", IFERROR(ROUND($E2266*INDEX('Intro &amp; Setup'!$BY$8:$BY$9, MATCH($E$8, 'Intro &amp; Setup'!$BX$8:$BX$9, 0)), 2), ""))</f>
        <v/>
      </c>
      <c r="I2266" s="18" t="str">
        <f>IF(OR($E2266="", $F2266=""), "", IF($E$8='Intro &amp; Setup'!$BX$9, $F2266/$E2266, IF($H$8='Intro &amp; Setup'!$BX$9, $F2266/$H2266, "")))</f>
        <v/>
      </c>
      <c r="J2266" s="21" t="str">
        <f>IF(OR($E2266="", $F2266=""), "", IF($E$8='Intro &amp; Setup'!$BX$8, $F2266/$E2266, IF($H$8='Intro &amp; Setup'!$BX$8, $F2266/$H2266, "")))</f>
        <v/>
      </c>
      <c r="K2266" s="97"/>
      <c r="L2266" s="42" t="str">
        <f t="array" ref="L2266">IF($W2266="", "", IFERROR(INDEX('Standard Runs'!$D$11:$D$65, MATCH(1, ('Standard Runs'!$F$11:$F$65&lt;=E2266)*('Standard Runs'!$G$11:$G$65&gt;=E2266), 0)), ""))</f>
        <v/>
      </c>
      <c r="M2266" s="45" t="str">
        <f t="shared" si="386"/>
        <v/>
      </c>
      <c r="N2266" s="97"/>
      <c r="O2266" s="52" t="str">
        <f t="shared" si="387"/>
        <v/>
      </c>
      <c r="P2266" s="53" t="str">
        <f>IF(OR($L2266="", $M2266=""), "", COUNTIFS($L$11:$L$2510, $L2266, $M$11:$M$2510, "&lt;"&amp;$M2266)+1+COUNTIFS($L$11:$L2266, $L2266, $M$11:$M2266, $M2266)-1)</f>
        <v/>
      </c>
      <c r="Q2266" s="97"/>
      <c r="R2266" s="57" t="str">
        <f t="array" ref="R2266">IF(OR($L2266="", $M2266=""), "", MIN(IF($L$11:$L$2510=$L2266, $M$11:$M$2510)))</f>
        <v/>
      </c>
      <c r="S2266" s="18" t="str">
        <f t="array" ref="S2266">IF(OR($L2266="", $M2266=""), "", AVERAGEIF($L$11:$L$2510, $L2266, $M$11:$M$2510))</f>
        <v/>
      </c>
      <c r="T2266" s="21" t="str">
        <f t="array" ref="T2266">IF(OR($L2266="", $M2266=""), "", MAX(IF($L$11:$L$2510=$L2266, $M$11:$M$2510)))</f>
        <v/>
      </c>
      <c r="U2266" s="97"/>
      <c r="W2266" s="26" t="str">
        <f t="shared" si="388"/>
        <v/>
      </c>
      <c r="X2266" s="26" t="str">
        <f t="shared" si="389"/>
        <v/>
      </c>
      <c r="Z2266" s="48" t="str">
        <f>IFERROR(INDEX('Standard Runs'!$E$11:$E$65, MATCH($L2266, 'Standard Runs'!$D$11:$D$65, 0)), "")</f>
        <v/>
      </c>
      <c r="AB2266" s="26" t="str">
        <f t="shared" si="390"/>
        <v/>
      </c>
      <c r="AC2266" s="26" t="str">
        <f t="shared" si="391"/>
        <v/>
      </c>
      <c r="AE2266" s="26" t="str">
        <f t="shared" si="392"/>
        <v/>
      </c>
      <c r="AG2266" s="26" t="str">
        <f>IF($D2266="", "", COUNTIF($D$11:$D$2510, "&gt;"&amp;$D2266)+1+COUNTIF($D$11:$D2266, $D2266)-1)</f>
        <v/>
      </c>
      <c r="AH2266" s="92" t="str">
        <f t="shared" si="393"/>
        <v/>
      </c>
      <c r="AJ2266" s="26" t="str">
        <f t="shared" si="394"/>
        <v/>
      </c>
      <c r="AK2266" s="26" t="str">
        <f t="shared" si="395"/>
        <v/>
      </c>
    </row>
    <row r="2267" spans="1:37" x14ac:dyDescent="0.25">
      <c r="A2267" s="97"/>
      <c r="B2267" s="26" t="str">
        <f t="shared" si="385"/>
        <v/>
      </c>
      <c r="C2267" s="97"/>
      <c r="D2267" s="123"/>
      <c r="E2267" s="124"/>
      <c r="F2267" s="125"/>
      <c r="G2267" s="97"/>
      <c r="H2267" s="24" t="str">
        <f>IF($E2267="", "", IFERROR(ROUND($E2267*INDEX('Intro &amp; Setup'!$BY$8:$BY$9, MATCH($E$8, 'Intro &amp; Setup'!$BX$8:$BX$9, 0)), 2), ""))</f>
        <v/>
      </c>
      <c r="I2267" s="18" t="str">
        <f>IF(OR($E2267="", $F2267=""), "", IF($E$8='Intro &amp; Setup'!$BX$9, $F2267/$E2267, IF($H$8='Intro &amp; Setup'!$BX$9, $F2267/$H2267, "")))</f>
        <v/>
      </c>
      <c r="J2267" s="21" t="str">
        <f>IF(OR($E2267="", $F2267=""), "", IF($E$8='Intro &amp; Setup'!$BX$8, $F2267/$E2267, IF($H$8='Intro &amp; Setup'!$BX$8, $F2267/$H2267, "")))</f>
        <v/>
      </c>
      <c r="K2267" s="97"/>
      <c r="L2267" s="42" t="str">
        <f t="array" ref="L2267">IF($W2267="", "", IFERROR(INDEX('Standard Runs'!$D$11:$D$65, MATCH(1, ('Standard Runs'!$F$11:$F$65&lt;=E2267)*('Standard Runs'!$G$11:$G$65&gt;=E2267), 0)), ""))</f>
        <v/>
      </c>
      <c r="M2267" s="45" t="str">
        <f t="shared" si="386"/>
        <v/>
      </c>
      <c r="N2267" s="97"/>
      <c r="O2267" s="52" t="str">
        <f t="shared" si="387"/>
        <v/>
      </c>
      <c r="P2267" s="53" t="str">
        <f>IF(OR($L2267="", $M2267=""), "", COUNTIFS($L$11:$L$2510, $L2267, $M$11:$M$2510, "&lt;"&amp;$M2267)+1+COUNTIFS($L$11:$L2267, $L2267, $M$11:$M2267, $M2267)-1)</f>
        <v/>
      </c>
      <c r="Q2267" s="97"/>
      <c r="R2267" s="57" t="str">
        <f t="array" ref="R2267">IF(OR($L2267="", $M2267=""), "", MIN(IF($L$11:$L$2510=$L2267, $M$11:$M$2510)))</f>
        <v/>
      </c>
      <c r="S2267" s="18" t="str">
        <f t="array" ref="S2267">IF(OR($L2267="", $M2267=""), "", AVERAGEIF($L$11:$L$2510, $L2267, $M$11:$M$2510))</f>
        <v/>
      </c>
      <c r="T2267" s="21" t="str">
        <f t="array" ref="T2267">IF(OR($L2267="", $M2267=""), "", MAX(IF($L$11:$L$2510=$L2267, $M$11:$M$2510)))</f>
        <v/>
      </c>
      <c r="U2267" s="97"/>
      <c r="W2267" s="26" t="str">
        <f t="shared" si="388"/>
        <v/>
      </c>
      <c r="X2267" s="26" t="str">
        <f t="shared" si="389"/>
        <v/>
      </c>
      <c r="Z2267" s="48" t="str">
        <f>IFERROR(INDEX('Standard Runs'!$E$11:$E$65, MATCH($L2267, 'Standard Runs'!$D$11:$D$65, 0)), "")</f>
        <v/>
      </c>
      <c r="AB2267" s="26" t="str">
        <f t="shared" si="390"/>
        <v/>
      </c>
      <c r="AC2267" s="26" t="str">
        <f t="shared" si="391"/>
        <v/>
      </c>
      <c r="AE2267" s="26" t="str">
        <f t="shared" si="392"/>
        <v/>
      </c>
      <c r="AG2267" s="26" t="str">
        <f>IF($D2267="", "", COUNTIF($D$11:$D$2510, "&gt;"&amp;$D2267)+1+COUNTIF($D$11:$D2267, $D2267)-1)</f>
        <v/>
      </c>
      <c r="AH2267" s="92" t="str">
        <f t="shared" si="393"/>
        <v/>
      </c>
      <c r="AJ2267" s="26" t="str">
        <f t="shared" si="394"/>
        <v/>
      </c>
      <c r="AK2267" s="26" t="str">
        <f t="shared" si="395"/>
        <v/>
      </c>
    </row>
    <row r="2268" spans="1:37" x14ac:dyDescent="0.25">
      <c r="A2268" s="97"/>
      <c r="B2268" s="26" t="str">
        <f t="shared" si="385"/>
        <v/>
      </c>
      <c r="C2268" s="97"/>
      <c r="D2268" s="123"/>
      <c r="E2268" s="124"/>
      <c r="F2268" s="125"/>
      <c r="G2268" s="97"/>
      <c r="H2268" s="24" t="str">
        <f>IF($E2268="", "", IFERROR(ROUND($E2268*INDEX('Intro &amp; Setup'!$BY$8:$BY$9, MATCH($E$8, 'Intro &amp; Setup'!$BX$8:$BX$9, 0)), 2), ""))</f>
        <v/>
      </c>
      <c r="I2268" s="18" t="str">
        <f>IF(OR($E2268="", $F2268=""), "", IF($E$8='Intro &amp; Setup'!$BX$9, $F2268/$E2268, IF($H$8='Intro &amp; Setup'!$BX$9, $F2268/$H2268, "")))</f>
        <v/>
      </c>
      <c r="J2268" s="21" t="str">
        <f>IF(OR($E2268="", $F2268=""), "", IF($E$8='Intro &amp; Setup'!$BX$8, $F2268/$E2268, IF($H$8='Intro &amp; Setup'!$BX$8, $F2268/$H2268, "")))</f>
        <v/>
      </c>
      <c r="K2268" s="97"/>
      <c r="L2268" s="42" t="str">
        <f t="array" ref="L2268">IF($W2268="", "", IFERROR(INDEX('Standard Runs'!$D$11:$D$65, MATCH(1, ('Standard Runs'!$F$11:$F$65&lt;=E2268)*('Standard Runs'!$G$11:$G$65&gt;=E2268), 0)), ""))</f>
        <v/>
      </c>
      <c r="M2268" s="45" t="str">
        <f t="shared" si="386"/>
        <v/>
      </c>
      <c r="N2268" s="97"/>
      <c r="O2268" s="52" t="str">
        <f t="shared" si="387"/>
        <v/>
      </c>
      <c r="P2268" s="53" t="str">
        <f>IF(OR($L2268="", $M2268=""), "", COUNTIFS($L$11:$L$2510, $L2268, $M$11:$M$2510, "&lt;"&amp;$M2268)+1+COUNTIFS($L$11:$L2268, $L2268, $M$11:$M2268, $M2268)-1)</f>
        <v/>
      </c>
      <c r="Q2268" s="97"/>
      <c r="R2268" s="57" t="str">
        <f t="array" ref="R2268">IF(OR($L2268="", $M2268=""), "", MIN(IF($L$11:$L$2510=$L2268, $M$11:$M$2510)))</f>
        <v/>
      </c>
      <c r="S2268" s="18" t="str">
        <f t="array" ref="S2268">IF(OR($L2268="", $M2268=""), "", AVERAGEIF($L$11:$L$2510, $L2268, $M$11:$M$2510))</f>
        <v/>
      </c>
      <c r="T2268" s="21" t="str">
        <f t="array" ref="T2268">IF(OR($L2268="", $M2268=""), "", MAX(IF($L$11:$L$2510=$L2268, $M$11:$M$2510)))</f>
        <v/>
      </c>
      <c r="U2268" s="97"/>
      <c r="W2268" s="26" t="str">
        <f t="shared" si="388"/>
        <v/>
      </c>
      <c r="X2268" s="26" t="str">
        <f t="shared" si="389"/>
        <v/>
      </c>
      <c r="Z2268" s="48" t="str">
        <f>IFERROR(INDEX('Standard Runs'!$E$11:$E$65, MATCH($L2268, 'Standard Runs'!$D$11:$D$65, 0)), "")</f>
        <v/>
      </c>
      <c r="AB2268" s="26" t="str">
        <f t="shared" si="390"/>
        <v/>
      </c>
      <c r="AC2268" s="26" t="str">
        <f t="shared" si="391"/>
        <v/>
      </c>
      <c r="AE2268" s="26" t="str">
        <f t="shared" si="392"/>
        <v/>
      </c>
      <c r="AG2268" s="26" t="str">
        <f>IF($D2268="", "", COUNTIF($D$11:$D$2510, "&gt;"&amp;$D2268)+1+COUNTIF($D$11:$D2268, $D2268)-1)</f>
        <v/>
      </c>
      <c r="AH2268" s="92" t="str">
        <f t="shared" si="393"/>
        <v/>
      </c>
      <c r="AJ2268" s="26" t="str">
        <f t="shared" si="394"/>
        <v/>
      </c>
      <c r="AK2268" s="26" t="str">
        <f t="shared" si="395"/>
        <v/>
      </c>
    </row>
    <row r="2269" spans="1:37" x14ac:dyDescent="0.25">
      <c r="A2269" s="97"/>
      <c r="B2269" s="26" t="str">
        <f t="shared" si="385"/>
        <v/>
      </c>
      <c r="C2269" s="97"/>
      <c r="D2269" s="123"/>
      <c r="E2269" s="124"/>
      <c r="F2269" s="125"/>
      <c r="G2269" s="97"/>
      <c r="H2269" s="24" t="str">
        <f>IF($E2269="", "", IFERROR(ROUND($E2269*INDEX('Intro &amp; Setup'!$BY$8:$BY$9, MATCH($E$8, 'Intro &amp; Setup'!$BX$8:$BX$9, 0)), 2), ""))</f>
        <v/>
      </c>
      <c r="I2269" s="18" t="str">
        <f>IF(OR($E2269="", $F2269=""), "", IF($E$8='Intro &amp; Setup'!$BX$9, $F2269/$E2269, IF($H$8='Intro &amp; Setup'!$BX$9, $F2269/$H2269, "")))</f>
        <v/>
      </c>
      <c r="J2269" s="21" t="str">
        <f>IF(OR($E2269="", $F2269=""), "", IF($E$8='Intro &amp; Setup'!$BX$8, $F2269/$E2269, IF($H$8='Intro &amp; Setup'!$BX$8, $F2269/$H2269, "")))</f>
        <v/>
      </c>
      <c r="K2269" s="97"/>
      <c r="L2269" s="42" t="str">
        <f t="array" ref="L2269">IF($W2269="", "", IFERROR(INDEX('Standard Runs'!$D$11:$D$65, MATCH(1, ('Standard Runs'!$F$11:$F$65&lt;=E2269)*('Standard Runs'!$G$11:$G$65&gt;=E2269), 0)), ""))</f>
        <v/>
      </c>
      <c r="M2269" s="45" t="str">
        <f t="shared" si="386"/>
        <v/>
      </c>
      <c r="N2269" s="97"/>
      <c r="O2269" s="52" t="str">
        <f t="shared" si="387"/>
        <v/>
      </c>
      <c r="P2269" s="53" t="str">
        <f>IF(OR($L2269="", $M2269=""), "", COUNTIFS($L$11:$L$2510, $L2269, $M$11:$M$2510, "&lt;"&amp;$M2269)+1+COUNTIFS($L$11:$L2269, $L2269, $M$11:$M2269, $M2269)-1)</f>
        <v/>
      </c>
      <c r="Q2269" s="97"/>
      <c r="R2269" s="57" t="str">
        <f t="array" ref="R2269">IF(OR($L2269="", $M2269=""), "", MIN(IF($L$11:$L$2510=$L2269, $M$11:$M$2510)))</f>
        <v/>
      </c>
      <c r="S2269" s="18" t="str">
        <f t="array" ref="S2269">IF(OR($L2269="", $M2269=""), "", AVERAGEIF($L$11:$L$2510, $L2269, $M$11:$M$2510))</f>
        <v/>
      </c>
      <c r="T2269" s="21" t="str">
        <f t="array" ref="T2269">IF(OR($L2269="", $M2269=""), "", MAX(IF($L$11:$L$2510=$L2269, $M$11:$M$2510)))</f>
        <v/>
      </c>
      <c r="U2269" s="97"/>
      <c r="W2269" s="26" t="str">
        <f t="shared" si="388"/>
        <v/>
      </c>
      <c r="X2269" s="26" t="str">
        <f t="shared" si="389"/>
        <v/>
      </c>
      <c r="Z2269" s="48" t="str">
        <f>IFERROR(INDEX('Standard Runs'!$E$11:$E$65, MATCH($L2269, 'Standard Runs'!$D$11:$D$65, 0)), "")</f>
        <v/>
      </c>
      <c r="AB2269" s="26" t="str">
        <f t="shared" si="390"/>
        <v/>
      </c>
      <c r="AC2269" s="26" t="str">
        <f t="shared" si="391"/>
        <v/>
      </c>
      <c r="AE2269" s="26" t="str">
        <f t="shared" si="392"/>
        <v/>
      </c>
      <c r="AG2269" s="26" t="str">
        <f>IF($D2269="", "", COUNTIF($D$11:$D$2510, "&gt;"&amp;$D2269)+1+COUNTIF($D$11:$D2269, $D2269)-1)</f>
        <v/>
      </c>
      <c r="AH2269" s="92" t="str">
        <f t="shared" si="393"/>
        <v/>
      </c>
      <c r="AJ2269" s="26" t="str">
        <f t="shared" si="394"/>
        <v/>
      </c>
      <c r="AK2269" s="26" t="str">
        <f t="shared" si="395"/>
        <v/>
      </c>
    </row>
    <row r="2270" spans="1:37" x14ac:dyDescent="0.25">
      <c r="A2270" s="97"/>
      <c r="B2270" s="26" t="str">
        <f t="shared" si="385"/>
        <v/>
      </c>
      <c r="C2270" s="97"/>
      <c r="D2270" s="123"/>
      <c r="E2270" s="124"/>
      <c r="F2270" s="125"/>
      <c r="G2270" s="97"/>
      <c r="H2270" s="24" t="str">
        <f>IF($E2270="", "", IFERROR(ROUND($E2270*INDEX('Intro &amp; Setup'!$BY$8:$BY$9, MATCH($E$8, 'Intro &amp; Setup'!$BX$8:$BX$9, 0)), 2), ""))</f>
        <v/>
      </c>
      <c r="I2270" s="18" t="str">
        <f>IF(OR($E2270="", $F2270=""), "", IF($E$8='Intro &amp; Setup'!$BX$9, $F2270/$E2270, IF($H$8='Intro &amp; Setup'!$BX$9, $F2270/$H2270, "")))</f>
        <v/>
      </c>
      <c r="J2270" s="21" t="str">
        <f>IF(OR($E2270="", $F2270=""), "", IF($E$8='Intro &amp; Setup'!$BX$8, $F2270/$E2270, IF($H$8='Intro &amp; Setup'!$BX$8, $F2270/$H2270, "")))</f>
        <v/>
      </c>
      <c r="K2270" s="97"/>
      <c r="L2270" s="42" t="str">
        <f t="array" ref="L2270">IF($W2270="", "", IFERROR(INDEX('Standard Runs'!$D$11:$D$65, MATCH(1, ('Standard Runs'!$F$11:$F$65&lt;=E2270)*('Standard Runs'!$G$11:$G$65&gt;=E2270), 0)), ""))</f>
        <v/>
      </c>
      <c r="M2270" s="45" t="str">
        <f t="shared" si="386"/>
        <v/>
      </c>
      <c r="N2270" s="97"/>
      <c r="O2270" s="52" t="str">
        <f t="shared" si="387"/>
        <v/>
      </c>
      <c r="P2270" s="53" t="str">
        <f>IF(OR($L2270="", $M2270=""), "", COUNTIFS($L$11:$L$2510, $L2270, $M$11:$M$2510, "&lt;"&amp;$M2270)+1+COUNTIFS($L$11:$L2270, $L2270, $M$11:$M2270, $M2270)-1)</f>
        <v/>
      </c>
      <c r="Q2270" s="97"/>
      <c r="R2270" s="57" t="str">
        <f t="array" ref="R2270">IF(OR($L2270="", $M2270=""), "", MIN(IF($L$11:$L$2510=$L2270, $M$11:$M$2510)))</f>
        <v/>
      </c>
      <c r="S2270" s="18" t="str">
        <f t="array" ref="S2270">IF(OR($L2270="", $M2270=""), "", AVERAGEIF($L$11:$L$2510, $L2270, $M$11:$M$2510))</f>
        <v/>
      </c>
      <c r="T2270" s="21" t="str">
        <f t="array" ref="T2270">IF(OR($L2270="", $M2270=""), "", MAX(IF($L$11:$L$2510=$L2270, $M$11:$M$2510)))</f>
        <v/>
      </c>
      <c r="U2270" s="97"/>
      <c r="W2270" s="26" t="str">
        <f t="shared" si="388"/>
        <v/>
      </c>
      <c r="X2270" s="26" t="str">
        <f t="shared" si="389"/>
        <v/>
      </c>
      <c r="Z2270" s="48" t="str">
        <f>IFERROR(INDEX('Standard Runs'!$E$11:$E$65, MATCH($L2270, 'Standard Runs'!$D$11:$D$65, 0)), "")</f>
        <v/>
      </c>
      <c r="AB2270" s="26" t="str">
        <f t="shared" si="390"/>
        <v/>
      </c>
      <c r="AC2270" s="26" t="str">
        <f t="shared" si="391"/>
        <v/>
      </c>
      <c r="AE2270" s="26" t="str">
        <f t="shared" si="392"/>
        <v/>
      </c>
      <c r="AG2270" s="26" t="str">
        <f>IF($D2270="", "", COUNTIF($D$11:$D$2510, "&gt;"&amp;$D2270)+1+COUNTIF($D$11:$D2270, $D2270)-1)</f>
        <v/>
      </c>
      <c r="AH2270" s="92" t="str">
        <f t="shared" si="393"/>
        <v/>
      </c>
      <c r="AJ2270" s="26" t="str">
        <f t="shared" si="394"/>
        <v/>
      </c>
      <c r="AK2270" s="26" t="str">
        <f t="shared" si="395"/>
        <v/>
      </c>
    </row>
    <row r="2271" spans="1:37" x14ac:dyDescent="0.25">
      <c r="A2271" s="97"/>
      <c r="B2271" s="26" t="str">
        <f t="shared" si="385"/>
        <v/>
      </c>
      <c r="C2271" s="97"/>
      <c r="D2271" s="123"/>
      <c r="E2271" s="124"/>
      <c r="F2271" s="125"/>
      <c r="G2271" s="97"/>
      <c r="H2271" s="24" t="str">
        <f>IF($E2271="", "", IFERROR(ROUND($E2271*INDEX('Intro &amp; Setup'!$BY$8:$BY$9, MATCH($E$8, 'Intro &amp; Setup'!$BX$8:$BX$9, 0)), 2), ""))</f>
        <v/>
      </c>
      <c r="I2271" s="18" t="str">
        <f>IF(OR($E2271="", $F2271=""), "", IF($E$8='Intro &amp; Setup'!$BX$9, $F2271/$E2271, IF($H$8='Intro &amp; Setup'!$BX$9, $F2271/$H2271, "")))</f>
        <v/>
      </c>
      <c r="J2271" s="21" t="str">
        <f>IF(OR($E2271="", $F2271=""), "", IF($E$8='Intro &amp; Setup'!$BX$8, $F2271/$E2271, IF($H$8='Intro &amp; Setup'!$BX$8, $F2271/$H2271, "")))</f>
        <v/>
      </c>
      <c r="K2271" s="97"/>
      <c r="L2271" s="42" t="str">
        <f t="array" ref="L2271">IF($W2271="", "", IFERROR(INDEX('Standard Runs'!$D$11:$D$65, MATCH(1, ('Standard Runs'!$F$11:$F$65&lt;=E2271)*('Standard Runs'!$G$11:$G$65&gt;=E2271), 0)), ""))</f>
        <v/>
      </c>
      <c r="M2271" s="45" t="str">
        <f t="shared" si="386"/>
        <v/>
      </c>
      <c r="N2271" s="97"/>
      <c r="O2271" s="52" t="str">
        <f t="shared" si="387"/>
        <v/>
      </c>
      <c r="P2271" s="53" t="str">
        <f>IF(OR($L2271="", $M2271=""), "", COUNTIFS($L$11:$L$2510, $L2271, $M$11:$M$2510, "&lt;"&amp;$M2271)+1+COUNTIFS($L$11:$L2271, $L2271, $M$11:$M2271, $M2271)-1)</f>
        <v/>
      </c>
      <c r="Q2271" s="97"/>
      <c r="R2271" s="57" t="str">
        <f t="array" ref="R2271">IF(OR($L2271="", $M2271=""), "", MIN(IF($L$11:$L$2510=$L2271, $M$11:$M$2510)))</f>
        <v/>
      </c>
      <c r="S2271" s="18" t="str">
        <f t="array" ref="S2271">IF(OR($L2271="", $M2271=""), "", AVERAGEIF($L$11:$L$2510, $L2271, $M$11:$M$2510))</f>
        <v/>
      </c>
      <c r="T2271" s="21" t="str">
        <f t="array" ref="T2271">IF(OR($L2271="", $M2271=""), "", MAX(IF($L$11:$L$2510=$L2271, $M$11:$M$2510)))</f>
        <v/>
      </c>
      <c r="U2271" s="97"/>
      <c r="W2271" s="26" t="str">
        <f t="shared" si="388"/>
        <v/>
      </c>
      <c r="X2271" s="26" t="str">
        <f t="shared" si="389"/>
        <v/>
      </c>
      <c r="Z2271" s="48" t="str">
        <f>IFERROR(INDEX('Standard Runs'!$E$11:$E$65, MATCH($L2271, 'Standard Runs'!$D$11:$D$65, 0)), "")</f>
        <v/>
      </c>
      <c r="AB2271" s="26" t="str">
        <f t="shared" si="390"/>
        <v/>
      </c>
      <c r="AC2271" s="26" t="str">
        <f t="shared" si="391"/>
        <v/>
      </c>
      <c r="AE2271" s="26" t="str">
        <f t="shared" si="392"/>
        <v/>
      </c>
      <c r="AG2271" s="26" t="str">
        <f>IF($D2271="", "", COUNTIF($D$11:$D$2510, "&gt;"&amp;$D2271)+1+COUNTIF($D$11:$D2271, $D2271)-1)</f>
        <v/>
      </c>
      <c r="AH2271" s="92" t="str">
        <f t="shared" si="393"/>
        <v/>
      </c>
      <c r="AJ2271" s="26" t="str">
        <f t="shared" si="394"/>
        <v/>
      </c>
      <c r="AK2271" s="26" t="str">
        <f t="shared" si="395"/>
        <v/>
      </c>
    </row>
    <row r="2272" spans="1:37" x14ac:dyDescent="0.25">
      <c r="A2272" s="97"/>
      <c r="B2272" s="26" t="str">
        <f t="shared" si="385"/>
        <v/>
      </c>
      <c r="C2272" s="97"/>
      <c r="D2272" s="123"/>
      <c r="E2272" s="124"/>
      <c r="F2272" s="125"/>
      <c r="G2272" s="97"/>
      <c r="H2272" s="24" t="str">
        <f>IF($E2272="", "", IFERROR(ROUND($E2272*INDEX('Intro &amp; Setup'!$BY$8:$BY$9, MATCH($E$8, 'Intro &amp; Setup'!$BX$8:$BX$9, 0)), 2), ""))</f>
        <v/>
      </c>
      <c r="I2272" s="18" t="str">
        <f>IF(OR($E2272="", $F2272=""), "", IF($E$8='Intro &amp; Setup'!$BX$9, $F2272/$E2272, IF($H$8='Intro &amp; Setup'!$BX$9, $F2272/$H2272, "")))</f>
        <v/>
      </c>
      <c r="J2272" s="21" t="str">
        <f>IF(OR($E2272="", $F2272=""), "", IF($E$8='Intro &amp; Setup'!$BX$8, $F2272/$E2272, IF($H$8='Intro &amp; Setup'!$BX$8, $F2272/$H2272, "")))</f>
        <v/>
      </c>
      <c r="K2272" s="97"/>
      <c r="L2272" s="42" t="str">
        <f t="array" ref="L2272">IF($W2272="", "", IFERROR(INDEX('Standard Runs'!$D$11:$D$65, MATCH(1, ('Standard Runs'!$F$11:$F$65&lt;=E2272)*('Standard Runs'!$G$11:$G$65&gt;=E2272), 0)), ""))</f>
        <v/>
      </c>
      <c r="M2272" s="45" t="str">
        <f t="shared" si="386"/>
        <v/>
      </c>
      <c r="N2272" s="97"/>
      <c r="O2272" s="52" t="str">
        <f t="shared" si="387"/>
        <v/>
      </c>
      <c r="P2272" s="53" t="str">
        <f>IF(OR($L2272="", $M2272=""), "", COUNTIFS($L$11:$L$2510, $L2272, $M$11:$M$2510, "&lt;"&amp;$M2272)+1+COUNTIFS($L$11:$L2272, $L2272, $M$11:$M2272, $M2272)-1)</f>
        <v/>
      </c>
      <c r="Q2272" s="97"/>
      <c r="R2272" s="57" t="str">
        <f t="array" ref="R2272">IF(OR($L2272="", $M2272=""), "", MIN(IF($L$11:$L$2510=$L2272, $M$11:$M$2510)))</f>
        <v/>
      </c>
      <c r="S2272" s="18" t="str">
        <f t="array" ref="S2272">IF(OR($L2272="", $M2272=""), "", AVERAGEIF($L$11:$L$2510, $L2272, $M$11:$M$2510))</f>
        <v/>
      </c>
      <c r="T2272" s="21" t="str">
        <f t="array" ref="T2272">IF(OR($L2272="", $M2272=""), "", MAX(IF($L$11:$L$2510=$L2272, $M$11:$M$2510)))</f>
        <v/>
      </c>
      <c r="U2272" s="97"/>
      <c r="W2272" s="26" t="str">
        <f t="shared" si="388"/>
        <v/>
      </c>
      <c r="X2272" s="26" t="str">
        <f t="shared" si="389"/>
        <v/>
      </c>
      <c r="Z2272" s="48" t="str">
        <f>IFERROR(INDEX('Standard Runs'!$E$11:$E$65, MATCH($L2272, 'Standard Runs'!$D$11:$D$65, 0)), "")</f>
        <v/>
      </c>
      <c r="AB2272" s="26" t="str">
        <f t="shared" si="390"/>
        <v/>
      </c>
      <c r="AC2272" s="26" t="str">
        <f t="shared" si="391"/>
        <v/>
      </c>
      <c r="AE2272" s="26" t="str">
        <f t="shared" si="392"/>
        <v/>
      </c>
      <c r="AG2272" s="26" t="str">
        <f>IF($D2272="", "", COUNTIF($D$11:$D$2510, "&gt;"&amp;$D2272)+1+COUNTIF($D$11:$D2272, $D2272)-1)</f>
        <v/>
      </c>
      <c r="AH2272" s="92" t="str">
        <f t="shared" si="393"/>
        <v/>
      </c>
      <c r="AJ2272" s="26" t="str">
        <f t="shared" si="394"/>
        <v/>
      </c>
      <c r="AK2272" s="26" t="str">
        <f t="shared" si="395"/>
        <v/>
      </c>
    </row>
    <row r="2273" spans="1:37" x14ac:dyDescent="0.25">
      <c r="A2273" s="97"/>
      <c r="B2273" s="26" t="str">
        <f t="shared" si="385"/>
        <v/>
      </c>
      <c r="C2273" s="97"/>
      <c r="D2273" s="123"/>
      <c r="E2273" s="124"/>
      <c r="F2273" s="125"/>
      <c r="G2273" s="97"/>
      <c r="H2273" s="24" t="str">
        <f>IF($E2273="", "", IFERROR(ROUND($E2273*INDEX('Intro &amp; Setup'!$BY$8:$BY$9, MATCH($E$8, 'Intro &amp; Setup'!$BX$8:$BX$9, 0)), 2), ""))</f>
        <v/>
      </c>
      <c r="I2273" s="18" t="str">
        <f>IF(OR($E2273="", $F2273=""), "", IF($E$8='Intro &amp; Setup'!$BX$9, $F2273/$E2273, IF($H$8='Intro &amp; Setup'!$BX$9, $F2273/$H2273, "")))</f>
        <v/>
      </c>
      <c r="J2273" s="21" t="str">
        <f>IF(OR($E2273="", $F2273=""), "", IF($E$8='Intro &amp; Setup'!$BX$8, $F2273/$E2273, IF($H$8='Intro &amp; Setup'!$BX$8, $F2273/$H2273, "")))</f>
        <v/>
      </c>
      <c r="K2273" s="97"/>
      <c r="L2273" s="42" t="str">
        <f t="array" ref="L2273">IF($W2273="", "", IFERROR(INDEX('Standard Runs'!$D$11:$D$65, MATCH(1, ('Standard Runs'!$F$11:$F$65&lt;=E2273)*('Standard Runs'!$G$11:$G$65&gt;=E2273), 0)), ""))</f>
        <v/>
      </c>
      <c r="M2273" s="45" t="str">
        <f t="shared" si="386"/>
        <v/>
      </c>
      <c r="N2273" s="97"/>
      <c r="O2273" s="52" t="str">
        <f t="shared" si="387"/>
        <v/>
      </c>
      <c r="P2273" s="53" t="str">
        <f>IF(OR($L2273="", $M2273=""), "", COUNTIFS($L$11:$L$2510, $L2273, $M$11:$M$2510, "&lt;"&amp;$M2273)+1+COUNTIFS($L$11:$L2273, $L2273, $M$11:$M2273, $M2273)-1)</f>
        <v/>
      </c>
      <c r="Q2273" s="97"/>
      <c r="R2273" s="57" t="str">
        <f t="array" ref="R2273">IF(OR($L2273="", $M2273=""), "", MIN(IF($L$11:$L$2510=$L2273, $M$11:$M$2510)))</f>
        <v/>
      </c>
      <c r="S2273" s="18" t="str">
        <f t="array" ref="S2273">IF(OR($L2273="", $M2273=""), "", AVERAGEIF($L$11:$L$2510, $L2273, $M$11:$M$2510))</f>
        <v/>
      </c>
      <c r="T2273" s="21" t="str">
        <f t="array" ref="T2273">IF(OR($L2273="", $M2273=""), "", MAX(IF($L$11:$L$2510=$L2273, $M$11:$M$2510)))</f>
        <v/>
      </c>
      <c r="U2273" s="97"/>
      <c r="W2273" s="26" t="str">
        <f t="shared" si="388"/>
        <v/>
      </c>
      <c r="X2273" s="26" t="str">
        <f t="shared" si="389"/>
        <v/>
      </c>
      <c r="Z2273" s="48" t="str">
        <f>IFERROR(INDEX('Standard Runs'!$E$11:$E$65, MATCH($L2273, 'Standard Runs'!$D$11:$D$65, 0)), "")</f>
        <v/>
      </c>
      <c r="AB2273" s="26" t="str">
        <f t="shared" si="390"/>
        <v/>
      </c>
      <c r="AC2273" s="26" t="str">
        <f t="shared" si="391"/>
        <v/>
      </c>
      <c r="AE2273" s="26" t="str">
        <f t="shared" si="392"/>
        <v/>
      </c>
      <c r="AG2273" s="26" t="str">
        <f>IF($D2273="", "", COUNTIF($D$11:$D$2510, "&gt;"&amp;$D2273)+1+COUNTIF($D$11:$D2273, $D2273)-1)</f>
        <v/>
      </c>
      <c r="AH2273" s="92" t="str">
        <f t="shared" si="393"/>
        <v/>
      </c>
      <c r="AJ2273" s="26" t="str">
        <f t="shared" si="394"/>
        <v/>
      </c>
      <c r="AK2273" s="26" t="str">
        <f t="shared" si="395"/>
        <v/>
      </c>
    </row>
    <row r="2274" spans="1:37" x14ac:dyDescent="0.25">
      <c r="A2274" s="97"/>
      <c r="B2274" s="26" t="str">
        <f t="shared" si="385"/>
        <v/>
      </c>
      <c r="C2274" s="97"/>
      <c r="D2274" s="123"/>
      <c r="E2274" s="124"/>
      <c r="F2274" s="125"/>
      <c r="G2274" s="97"/>
      <c r="H2274" s="24" t="str">
        <f>IF($E2274="", "", IFERROR(ROUND($E2274*INDEX('Intro &amp; Setup'!$BY$8:$BY$9, MATCH($E$8, 'Intro &amp; Setup'!$BX$8:$BX$9, 0)), 2), ""))</f>
        <v/>
      </c>
      <c r="I2274" s="18" t="str">
        <f>IF(OR($E2274="", $F2274=""), "", IF($E$8='Intro &amp; Setup'!$BX$9, $F2274/$E2274, IF($H$8='Intro &amp; Setup'!$BX$9, $F2274/$H2274, "")))</f>
        <v/>
      </c>
      <c r="J2274" s="21" t="str">
        <f>IF(OR($E2274="", $F2274=""), "", IF($E$8='Intro &amp; Setup'!$BX$8, $F2274/$E2274, IF($H$8='Intro &amp; Setup'!$BX$8, $F2274/$H2274, "")))</f>
        <v/>
      </c>
      <c r="K2274" s="97"/>
      <c r="L2274" s="42" t="str">
        <f t="array" ref="L2274">IF($W2274="", "", IFERROR(INDEX('Standard Runs'!$D$11:$D$65, MATCH(1, ('Standard Runs'!$F$11:$F$65&lt;=E2274)*('Standard Runs'!$G$11:$G$65&gt;=E2274), 0)), ""))</f>
        <v/>
      </c>
      <c r="M2274" s="45" t="str">
        <f t="shared" si="386"/>
        <v/>
      </c>
      <c r="N2274" s="97"/>
      <c r="O2274" s="52" t="str">
        <f t="shared" si="387"/>
        <v/>
      </c>
      <c r="P2274" s="53" t="str">
        <f>IF(OR($L2274="", $M2274=""), "", COUNTIFS($L$11:$L$2510, $L2274, $M$11:$M$2510, "&lt;"&amp;$M2274)+1+COUNTIFS($L$11:$L2274, $L2274, $M$11:$M2274, $M2274)-1)</f>
        <v/>
      </c>
      <c r="Q2274" s="97"/>
      <c r="R2274" s="57" t="str">
        <f t="array" ref="R2274">IF(OR($L2274="", $M2274=""), "", MIN(IF($L$11:$L$2510=$L2274, $M$11:$M$2510)))</f>
        <v/>
      </c>
      <c r="S2274" s="18" t="str">
        <f t="array" ref="S2274">IF(OR($L2274="", $M2274=""), "", AVERAGEIF($L$11:$L$2510, $L2274, $M$11:$M$2510))</f>
        <v/>
      </c>
      <c r="T2274" s="21" t="str">
        <f t="array" ref="T2274">IF(OR($L2274="", $M2274=""), "", MAX(IF($L$11:$L$2510=$L2274, $M$11:$M$2510)))</f>
        <v/>
      </c>
      <c r="U2274" s="97"/>
      <c r="W2274" s="26" t="str">
        <f t="shared" si="388"/>
        <v/>
      </c>
      <c r="X2274" s="26" t="str">
        <f t="shared" si="389"/>
        <v/>
      </c>
      <c r="Z2274" s="48" t="str">
        <f>IFERROR(INDEX('Standard Runs'!$E$11:$E$65, MATCH($L2274, 'Standard Runs'!$D$11:$D$65, 0)), "")</f>
        <v/>
      </c>
      <c r="AB2274" s="26" t="str">
        <f t="shared" si="390"/>
        <v/>
      </c>
      <c r="AC2274" s="26" t="str">
        <f t="shared" si="391"/>
        <v/>
      </c>
      <c r="AE2274" s="26" t="str">
        <f t="shared" si="392"/>
        <v/>
      </c>
      <c r="AG2274" s="26" t="str">
        <f>IF($D2274="", "", COUNTIF($D$11:$D$2510, "&gt;"&amp;$D2274)+1+COUNTIF($D$11:$D2274, $D2274)-1)</f>
        <v/>
      </c>
      <c r="AH2274" s="92" t="str">
        <f t="shared" si="393"/>
        <v/>
      </c>
      <c r="AJ2274" s="26" t="str">
        <f t="shared" si="394"/>
        <v/>
      </c>
      <c r="AK2274" s="26" t="str">
        <f t="shared" si="395"/>
        <v/>
      </c>
    </row>
    <row r="2275" spans="1:37" x14ac:dyDescent="0.25">
      <c r="A2275" s="97"/>
      <c r="B2275" s="26" t="str">
        <f t="shared" si="385"/>
        <v/>
      </c>
      <c r="C2275" s="97"/>
      <c r="D2275" s="123"/>
      <c r="E2275" s="124"/>
      <c r="F2275" s="125"/>
      <c r="G2275" s="97"/>
      <c r="H2275" s="24" t="str">
        <f>IF($E2275="", "", IFERROR(ROUND($E2275*INDEX('Intro &amp; Setup'!$BY$8:$BY$9, MATCH($E$8, 'Intro &amp; Setup'!$BX$8:$BX$9, 0)), 2), ""))</f>
        <v/>
      </c>
      <c r="I2275" s="18" t="str">
        <f>IF(OR($E2275="", $F2275=""), "", IF($E$8='Intro &amp; Setup'!$BX$9, $F2275/$E2275, IF($H$8='Intro &amp; Setup'!$BX$9, $F2275/$H2275, "")))</f>
        <v/>
      </c>
      <c r="J2275" s="21" t="str">
        <f>IF(OR($E2275="", $F2275=""), "", IF($E$8='Intro &amp; Setup'!$BX$8, $F2275/$E2275, IF($H$8='Intro &amp; Setup'!$BX$8, $F2275/$H2275, "")))</f>
        <v/>
      </c>
      <c r="K2275" s="97"/>
      <c r="L2275" s="42" t="str">
        <f t="array" ref="L2275">IF($W2275="", "", IFERROR(INDEX('Standard Runs'!$D$11:$D$65, MATCH(1, ('Standard Runs'!$F$11:$F$65&lt;=E2275)*('Standard Runs'!$G$11:$G$65&gt;=E2275), 0)), ""))</f>
        <v/>
      </c>
      <c r="M2275" s="45" t="str">
        <f t="shared" si="386"/>
        <v/>
      </c>
      <c r="N2275" s="97"/>
      <c r="O2275" s="52" t="str">
        <f t="shared" si="387"/>
        <v/>
      </c>
      <c r="P2275" s="53" t="str">
        <f>IF(OR($L2275="", $M2275=""), "", COUNTIFS($L$11:$L$2510, $L2275, $M$11:$M$2510, "&lt;"&amp;$M2275)+1+COUNTIFS($L$11:$L2275, $L2275, $M$11:$M2275, $M2275)-1)</f>
        <v/>
      </c>
      <c r="Q2275" s="97"/>
      <c r="R2275" s="57" t="str">
        <f t="array" ref="R2275">IF(OR($L2275="", $M2275=""), "", MIN(IF($L$11:$L$2510=$L2275, $M$11:$M$2510)))</f>
        <v/>
      </c>
      <c r="S2275" s="18" t="str">
        <f t="array" ref="S2275">IF(OR($L2275="", $M2275=""), "", AVERAGEIF($L$11:$L$2510, $L2275, $M$11:$M$2510))</f>
        <v/>
      </c>
      <c r="T2275" s="21" t="str">
        <f t="array" ref="T2275">IF(OR($L2275="", $M2275=""), "", MAX(IF($L$11:$L$2510=$L2275, $M$11:$M$2510)))</f>
        <v/>
      </c>
      <c r="U2275" s="97"/>
      <c r="W2275" s="26" t="str">
        <f t="shared" si="388"/>
        <v/>
      </c>
      <c r="X2275" s="26" t="str">
        <f t="shared" si="389"/>
        <v/>
      </c>
      <c r="Z2275" s="48" t="str">
        <f>IFERROR(INDEX('Standard Runs'!$E$11:$E$65, MATCH($L2275, 'Standard Runs'!$D$11:$D$65, 0)), "")</f>
        <v/>
      </c>
      <c r="AB2275" s="26" t="str">
        <f t="shared" si="390"/>
        <v/>
      </c>
      <c r="AC2275" s="26" t="str">
        <f t="shared" si="391"/>
        <v/>
      </c>
      <c r="AE2275" s="26" t="str">
        <f t="shared" si="392"/>
        <v/>
      </c>
      <c r="AG2275" s="26" t="str">
        <f>IF($D2275="", "", COUNTIF($D$11:$D$2510, "&gt;"&amp;$D2275)+1+COUNTIF($D$11:$D2275, $D2275)-1)</f>
        <v/>
      </c>
      <c r="AH2275" s="92" t="str">
        <f t="shared" si="393"/>
        <v/>
      </c>
      <c r="AJ2275" s="26" t="str">
        <f t="shared" si="394"/>
        <v/>
      </c>
      <c r="AK2275" s="26" t="str">
        <f t="shared" si="395"/>
        <v/>
      </c>
    </row>
    <row r="2276" spans="1:37" x14ac:dyDescent="0.25">
      <c r="A2276" s="97"/>
      <c r="B2276" s="26" t="str">
        <f t="shared" si="385"/>
        <v/>
      </c>
      <c r="C2276" s="97"/>
      <c r="D2276" s="123"/>
      <c r="E2276" s="124"/>
      <c r="F2276" s="125"/>
      <c r="G2276" s="97"/>
      <c r="H2276" s="24" t="str">
        <f>IF($E2276="", "", IFERROR(ROUND($E2276*INDEX('Intro &amp; Setup'!$BY$8:$BY$9, MATCH($E$8, 'Intro &amp; Setup'!$BX$8:$BX$9, 0)), 2), ""))</f>
        <v/>
      </c>
      <c r="I2276" s="18" t="str">
        <f>IF(OR($E2276="", $F2276=""), "", IF($E$8='Intro &amp; Setup'!$BX$9, $F2276/$E2276, IF($H$8='Intro &amp; Setup'!$BX$9, $F2276/$H2276, "")))</f>
        <v/>
      </c>
      <c r="J2276" s="21" t="str">
        <f>IF(OR($E2276="", $F2276=""), "", IF($E$8='Intro &amp; Setup'!$BX$8, $F2276/$E2276, IF($H$8='Intro &amp; Setup'!$BX$8, $F2276/$H2276, "")))</f>
        <v/>
      </c>
      <c r="K2276" s="97"/>
      <c r="L2276" s="42" t="str">
        <f t="array" ref="L2276">IF($W2276="", "", IFERROR(INDEX('Standard Runs'!$D$11:$D$65, MATCH(1, ('Standard Runs'!$F$11:$F$65&lt;=E2276)*('Standard Runs'!$G$11:$G$65&gt;=E2276), 0)), ""))</f>
        <v/>
      </c>
      <c r="M2276" s="45" t="str">
        <f t="shared" si="386"/>
        <v/>
      </c>
      <c r="N2276" s="97"/>
      <c r="O2276" s="52" t="str">
        <f t="shared" si="387"/>
        <v/>
      </c>
      <c r="P2276" s="53" t="str">
        <f>IF(OR($L2276="", $M2276=""), "", COUNTIFS($L$11:$L$2510, $L2276, $M$11:$M$2510, "&lt;"&amp;$M2276)+1+COUNTIFS($L$11:$L2276, $L2276, $M$11:$M2276, $M2276)-1)</f>
        <v/>
      </c>
      <c r="Q2276" s="97"/>
      <c r="R2276" s="57" t="str">
        <f t="array" ref="R2276">IF(OR($L2276="", $M2276=""), "", MIN(IF($L$11:$L$2510=$L2276, $M$11:$M$2510)))</f>
        <v/>
      </c>
      <c r="S2276" s="18" t="str">
        <f t="array" ref="S2276">IF(OR($L2276="", $M2276=""), "", AVERAGEIF($L$11:$L$2510, $L2276, $M$11:$M$2510))</f>
        <v/>
      </c>
      <c r="T2276" s="21" t="str">
        <f t="array" ref="T2276">IF(OR($L2276="", $M2276=""), "", MAX(IF($L$11:$L$2510=$L2276, $M$11:$M$2510)))</f>
        <v/>
      </c>
      <c r="U2276" s="97"/>
      <c r="W2276" s="26" t="str">
        <f t="shared" si="388"/>
        <v/>
      </c>
      <c r="X2276" s="26" t="str">
        <f t="shared" si="389"/>
        <v/>
      </c>
      <c r="Z2276" s="48" t="str">
        <f>IFERROR(INDEX('Standard Runs'!$E$11:$E$65, MATCH($L2276, 'Standard Runs'!$D$11:$D$65, 0)), "")</f>
        <v/>
      </c>
      <c r="AB2276" s="26" t="str">
        <f t="shared" si="390"/>
        <v/>
      </c>
      <c r="AC2276" s="26" t="str">
        <f t="shared" si="391"/>
        <v/>
      </c>
      <c r="AE2276" s="26" t="str">
        <f t="shared" si="392"/>
        <v/>
      </c>
      <c r="AG2276" s="26" t="str">
        <f>IF($D2276="", "", COUNTIF($D$11:$D$2510, "&gt;"&amp;$D2276)+1+COUNTIF($D$11:$D2276, $D2276)-1)</f>
        <v/>
      </c>
      <c r="AH2276" s="92" t="str">
        <f t="shared" si="393"/>
        <v/>
      </c>
      <c r="AJ2276" s="26" t="str">
        <f t="shared" si="394"/>
        <v/>
      </c>
      <c r="AK2276" s="26" t="str">
        <f t="shared" si="395"/>
        <v/>
      </c>
    </row>
    <row r="2277" spans="1:37" x14ac:dyDescent="0.25">
      <c r="A2277" s="97"/>
      <c r="B2277" s="26" t="str">
        <f t="shared" si="385"/>
        <v/>
      </c>
      <c r="C2277" s="97"/>
      <c r="D2277" s="123"/>
      <c r="E2277" s="124"/>
      <c r="F2277" s="125"/>
      <c r="G2277" s="97"/>
      <c r="H2277" s="24" t="str">
        <f>IF($E2277="", "", IFERROR(ROUND($E2277*INDEX('Intro &amp; Setup'!$BY$8:$BY$9, MATCH($E$8, 'Intro &amp; Setup'!$BX$8:$BX$9, 0)), 2), ""))</f>
        <v/>
      </c>
      <c r="I2277" s="18" t="str">
        <f>IF(OR($E2277="", $F2277=""), "", IF($E$8='Intro &amp; Setup'!$BX$9, $F2277/$E2277, IF($H$8='Intro &amp; Setup'!$BX$9, $F2277/$H2277, "")))</f>
        <v/>
      </c>
      <c r="J2277" s="21" t="str">
        <f>IF(OR($E2277="", $F2277=""), "", IF($E$8='Intro &amp; Setup'!$BX$8, $F2277/$E2277, IF($H$8='Intro &amp; Setup'!$BX$8, $F2277/$H2277, "")))</f>
        <v/>
      </c>
      <c r="K2277" s="97"/>
      <c r="L2277" s="42" t="str">
        <f t="array" ref="L2277">IF($W2277="", "", IFERROR(INDEX('Standard Runs'!$D$11:$D$65, MATCH(1, ('Standard Runs'!$F$11:$F$65&lt;=E2277)*('Standard Runs'!$G$11:$G$65&gt;=E2277), 0)), ""))</f>
        <v/>
      </c>
      <c r="M2277" s="45" t="str">
        <f t="shared" si="386"/>
        <v/>
      </c>
      <c r="N2277" s="97"/>
      <c r="O2277" s="52" t="str">
        <f t="shared" si="387"/>
        <v/>
      </c>
      <c r="P2277" s="53" t="str">
        <f>IF(OR($L2277="", $M2277=""), "", COUNTIFS($L$11:$L$2510, $L2277, $M$11:$M$2510, "&lt;"&amp;$M2277)+1+COUNTIFS($L$11:$L2277, $L2277, $M$11:$M2277, $M2277)-1)</f>
        <v/>
      </c>
      <c r="Q2277" s="97"/>
      <c r="R2277" s="57" t="str">
        <f t="array" ref="R2277">IF(OR($L2277="", $M2277=""), "", MIN(IF($L$11:$L$2510=$L2277, $M$11:$M$2510)))</f>
        <v/>
      </c>
      <c r="S2277" s="18" t="str">
        <f t="array" ref="S2277">IF(OR($L2277="", $M2277=""), "", AVERAGEIF($L$11:$L$2510, $L2277, $M$11:$M$2510))</f>
        <v/>
      </c>
      <c r="T2277" s="21" t="str">
        <f t="array" ref="T2277">IF(OR($L2277="", $M2277=""), "", MAX(IF($L$11:$L$2510=$L2277, $M$11:$M$2510)))</f>
        <v/>
      </c>
      <c r="U2277" s="97"/>
      <c r="W2277" s="26" t="str">
        <f t="shared" si="388"/>
        <v/>
      </c>
      <c r="X2277" s="26" t="str">
        <f t="shared" si="389"/>
        <v/>
      </c>
      <c r="Z2277" s="48" t="str">
        <f>IFERROR(INDEX('Standard Runs'!$E$11:$E$65, MATCH($L2277, 'Standard Runs'!$D$11:$D$65, 0)), "")</f>
        <v/>
      </c>
      <c r="AB2277" s="26" t="str">
        <f t="shared" si="390"/>
        <v/>
      </c>
      <c r="AC2277" s="26" t="str">
        <f t="shared" si="391"/>
        <v/>
      </c>
      <c r="AE2277" s="26" t="str">
        <f t="shared" si="392"/>
        <v/>
      </c>
      <c r="AG2277" s="26" t="str">
        <f>IF($D2277="", "", COUNTIF($D$11:$D$2510, "&gt;"&amp;$D2277)+1+COUNTIF($D$11:$D2277, $D2277)-1)</f>
        <v/>
      </c>
      <c r="AH2277" s="92" t="str">
        <f t="shared" si="393"/>
        <v/>
      </c>
      <c r="AJ2277" s="26" t="str">
        <f t="shared" si="394"/>
        <v/>
      </c>
      <c r="AK2277" s="26" t="str">
        <f t="shared" si="395"/>
        <v/>
      </c>
    </row>
    <row r="2278" spans="1:37" x14ac:dyDescent="0.25">
      <c r="A2278" s="97"/>
      <c r="B2278" s="26" t="str">
        <f t="shared" si="385"/>
        <v/>
      </c>
      <c r="C2278" s="97"/>
      <c r="D2278" s="123"/>
      <c r="E2278" s="124"/>
      <c r="F2278" s="125"/>
      <c r="G2278" s="97"/>
      <c r="H2278" s="24" t="str">
        <f>IF($E2278="", "", IFERROR(ROUND($E2278*INDEX('Intro &amp; Setup'!$BY$8:$BY$9, MATCH($E$8, 'Intro &amp; Setup'!$BX$8:$BX$9, 0)), 2), ""))</f>
        <v/>
      </c>
      <c r="I2278" s="18" t="str">
        <f>IF(OR($E2278="", $F2278=""), "", IF($E$8='Intro &amp; Setup'!$BX$9, $F2278/$E2278, IF($H$8='Intro &amp; Setup'!$BX$9, $F2278/$H2278, "")))</f>
        <v/>
      </c>
      <c r="J2278" s="21" t="str">
        <f>IF(OR($E2278="", $F2278=""), "", IF($E$8='Intro &amp; Setup'!$BX$8, $F2278/$E2278, IF($H$8='Intro &amp; Setup'!$BX$8, $F2278/$H2278, "")))</f>
        <v/>
      </c>
      <c r="K2278" s="97"/>
      <c r="L2278" s="42" t="str">
        <f t="array" ref="L2278">IF($W2278="", "", IFERROR(INDEX('Standard Runs'!$D$11:$D$65, MATCH(1, ('Standard Runs'!$F$11:$F$65&lt;=E2278)*('Standard Runs'!$G$11:$G$65&gt;=E2278), 0)), ""))</f>
        <v/>
      </c>
      <c r="M2278" s="45" t="str">
        <f t="shared" si="386"/>
        <v/>
      </c>
      <c r="N2278" s="97"/>
      <c r="O2278" s="52" t="str">
        <f t="shared" si="387"/>
        <v/>
      </c>
      <c r="P2278" s="53" t="str">
        <f>IF(OR($L2278="", $M2278=""), "", COUNTIFS($L$11:$L$2510, $L2278, $M$11:$M$2510, "&lt;"&amp;$M2278)+1+COUNTIFS($L$11:$L2278, $L2278, $M$11:$M2278, $M2278)-1)</f>
        <v/>
      </c>
      <c r="Q2278" s="97"/>
      <c r="R2278" s="57" t="str">
        <f t="array" ref="R2278">IF(OR($L2278="", $M2278=""), "", MIN(IF($L$11:$L$2510=$L2278, $M$11:$M$2510)))</f>
        <v/>
      </c>
      <c r="S2278" s="18" t="str">
        <f t="array" ref="S2278">IF(OR($L2278="", $M2278=""), "", AVERAGEIF($L$11:$L$2510, $L2278, $M$11:$M$2510))</f>
        <v/>
      </c>
      <c r="T2278" s="21" t="str">
        <f t="array" ref="T2278">IF(OR($L2278="", $M2278=""), "", MAX(IF($L$11:$L$2510=$L2278, $M$11:$M$2510)))</f>
        <v/>
      </c>
      <c r="U2278" s="97"/>
      <c r="W2278" s="26" t="str">
        <f t="shared" si="388"/>
        <v/>
      </c>
      <c r="X2278" s="26" t="str">
        <f t="shared" si="389"/>
        <v/>
      </c>
      <c r="Z2278" s="48" t="str">
        <f>IFERROR(INDEX('Standard Runs'!$E$11:$E$65, MATCH($L2278, 'Standard Runs'!$D$11:$D$65, 0)), "")</f>
        <v/>
      </c>
      <c r="AB2278" s="26" t="str">
        <f t="shared" si="390"/>
        <v/>
      </c>
      <c r="AC2278" s="26" t="str">
        <f t="shared" si="391"/>
        <v/>
      </c>
      <c r="AE2278" s="26" t="str">
        <f t="shared" si="392"/>
        <v/>
      </c>
      <c r="AG2278" s="26" t="str">
        <f>IF($D2278="", "", COUNTIF($D$11:$D$2510, "&gt;"&amp;$D2278)+1+COUNTIF($D$11:$D2278, $D2278)-1)</f>
        <v/>
      </c>
      <c r="AH2278" s="92" t="str">
        <f t="shared" si="393"/>
        <v/>
      </c>
      <c r="AJ2278" s="26" t="str">
        <f t="shared" si="394"/>
        <v/>
      </c>
      <c r="AK2278" s="26" t="str">
        <f t="shared" si="395"/>
        <v/>
      </c>
    </row>
    <row r="2279" spans="1:37" x14ac:dyDescent="0.25">
      <c r="A2279" s="97"/>
      <c r="B2279" s="26" t="str">
        <f t="shared" si="385"/>
        <v/>
      </c>
      <c r="C2279" s="97"/>
      <c r="D2279" s="123"/>
      <c r="E2279" s="124"/>
      <c r="F2279" s="125"/>
      <c r="G2279" s="97"/>
      <c r="H2279" s="24" t="str">
        <f>IF($E2279="", "", IFERROR(ROUND($E2279*INDEX('Intro &amp; Setup'!$BY$8:$BY$9, MATCH($E$8, 'Intro &amp; Setup'!$BX$8:$BX$9, 0)), 2), ""))</f>
        <v/>
      </c>
      <c r="I2279" s="18" t="str">
        <f>IF(OR($E2279="", $F2279=""), "", IF($E$8='Intro &amp; Setup'!$BX$9, $F2279/$E2279, IF($H$8='Intro &amp; Setup'!$BX$9, $F2279/$H2279, "")))</f>
        <v/>
      </c>
      <c r="J2279" s="21" t="str">
        <f>IF(OR($E2279="", $F2279=""), "", IF($E$8='Intro &amp; Setup'!$BX$8, $F2279/$E2279, IF($H$8='Intro &amp; Setup'!$BX$8, $F2279/$H2279, "")))</f>
        <v/>
      </c>
      <c r="K2279" s="97"/>
      <c r="L2279" s="42" t="str">
        <f t="array" ref="L2279">IF($W2279="", "", IFERROR(INDEX('Standard Runs'!$D$11:$D$65, MATCH(1, ('Standard Runs'!$F$11:$F$65&lt;=E2279)*('Standard Runs'!$G$11:$G$65&gt;=E2279), 0)), ""))</f>
        <v/>
      </c>
      <c r="M2279" s="45" t="str">
        <f t="shared" si="386"/>
        <v/>
      </c>
      <c r="N2279" s="97"/>
      <c r="O2279" s="52" t="str">
        <f t="shared" si="387"/>
        <v/>
      </c>
      <c r="P2279" s="53" t="str">
        <f>IF(OR($L2279="", $M2279=""), "", COUNTIFS($L$11:$L$2510, $L2279, $M$11:$M$2510, "&lt;"&amp;$M2279)+1+COUNTIFS($L$11:$L2279, $L2279, $M$11:$M2279, $M2279)-1)</f>
        <v/>
      </c>
      <c r="Q2279" s="97"/>
      <c r="R2279" s="57" t="str">
        <f t="array" ref="R2279">IF(OR($L2279="", $M2279=""), "", MIN(IF($L$11:$L$2510=$L2279, $M$11:$M$2510)))</f>
        <v/>
      </c>
      <c r="S2279" s="18" t="str">
        <f t="array" ref="S2279">IF(OR($L2279="", $M2279=""), "", AVERAGEIF($L$11:$L$2510, $L2279, $M$11:$M$2510))</f>
        <v/>
      </c>
      <c r="T2279" s="21" t="str">
        <f t="array" ref="T2279">IF(OR($L2279="", $M2279=""), "", MAX(IF($L$11:$L$2510=$L2279, $M$11:$M$2510)))</f>
        <v/>
      </c>
      <c r="U2279" s="97"/>
      <c r="W2279" s="26" t="str">
        <f t="shared" si="388"/>
        <v/>
      </c>
      <c r="X2279" s="26" t="str">
        <f t="shared" si="389"/>
        <v/>
      </c>
      <c r="Z2279" s="48" t="str">
        <f>IFERROR(INDEX('Standard Runs'!$E$11:$E$65, MATCH($L2279, 'Standard Runs'!$D$11:$D$65, 0)), "")</f>
        <v/>
      </c>
      <c r="AB2279" s="26" t="str">
        <f t="shared" si="390"/>
        <v/>
      </c>
      <c r="AC2279" s="26" t="str">
        <f t="shared" si="391"/>
        <v/>
      </c>
      <c r="AE2279" s="26" t="str">
        <f t="shared" si="392"/>
        <v/>
      </c>
      <c r="AG2279" s="26" t="str">
        <f>IF($D2279="", "", COUNTIF($D$11:$D$2510, "&gt;"&amp;$D2279)+1+COUNTIF($D$11:$D2279, $D2279)-1)</f>
        <v/>
      </c>
      <c r="AH2279" s="92" t="str">
        <f t="shared" si="393"/>
        <v/>
      </c>
      <c r="AJ2279" s="26" t="str">
        <f t="shared" si="394"/>
        <v/>
      </c>
      <c r="AK2279" s="26" t="str">
        <f t="shared" si="395"/>
        <v/>
      </c>
    </row>
    <row r="2280" spans="1:37" x14ac:dyDescent="0.25">
      <c r="A2280" s="97"/>
      <c r="B2280" s="26" t="str">
        <f t="shared" si="385"/>
        <v/>
      </c>
      <c r="C2280" s="97"/>
      <c r="D2280" s="123"/>
      <c r="E2280" s="124"/>
      <c r="F2280" s="125"/>
      <c r="G2280" s="97"/>
      <c r="H2280" s="24" t="str">
        <f>IF($E2280="", "", IFERROR(ROUND($E2280*INDEX('Intro &amp; Setup'!$BY$8:$BY$9, MATCH($E$8, 'Intro &amp; Setup'!$BX$8:$BX$9, 0)), 2), ""))</f>
        <v/>
      </c>
      <c r="I2280" s="18" t="str">
        <f>IF(OR($E2280="", $F2280=""), "", IF($E$8='Intro &amp; Setup'!$BX$9, $F2280/$E2280, IF($H$8='Intro &amp; Setup'!$BX$9, $F2280/$H2280, "")))</f>
        <v/>
      </c>
      <c r="J2280" s="21" t="str">
        <f>IF(OR($E2280="", $F2280=""), "", IF($E$8='Intro &amp; Setup'!$BX$8, $F2280/$E2280, IF($H$8='Intro &amp; Setup'!$BX$8, $F2280/$H2280, "")))</f>
        <v/>
      </c>
      <c r="K2280" s="97"/>
      <c r="L2280" s="42" t="str">
        <f t="array" ref="L2280">IF($W2280="", "", IFERROR(INDEX('Standard Runs'!$D$11:$D$65, MATCH(1, ('Standard Runs'!$F$11:$F$65&lt;=E2280)*('Standard Runs'!$G$11:$G$65&gt;=E2280), 0)), ""))</f>
        <v/>
      </c>
      <c r="M2280" s="45" t="str">
        <f t="shared" si="386"/>
        <v/>
      </c>
      <c r="N2280" s="97"/>
      <c r="O2280" s="52" t="str">
        <f t="shared" si="387"/>
        <v/>
      </c>
      <c r="P2280" s="53" t="str">
        <f>IF(OR($L2280="", $M2280=""), "", COUNTIFS($L$11:$L$2510, $L2280, $M$11:$M$2510, "&lt;"&amp;$M2280)+1+COUNTIFS($L$11:$L2280, $L2280, $M$11:$M2280, $M2280)-1)</f>
        <v/>
      </c>
      <c r="Q2280" s="97"/>
      <c r="R2280" s="57" t="str">
        <f t="array" ref="R2280">IF(OR($L2280="", $M2280=""), "", MIN(IF($L$11:$L$2510=$L2280, $M$11:$M$2510)))</f>
        <v/>
      </c>
      <c r="S2280" s="18" t="str">
        <f t="array" ref="S2280">IF(OR($L2280="", $M2280=""), "", AVERAGEIF($L$11:$L$2510, $L2280, $M$11:$M$2510))</f>
        <v/>
      </c>
      <c r="T2280" s="21" t="str">
        <f t="array" ref="T2280">IF(OR($L2280="", $M2280=""), "", MAX(IF($L$11:$L$2510=$L2280, $M$11:$M$2510)))</f>
        <v/>
      </c>
      <c r="U2280" s="97"/>
      <c r="W2280" s="26" t="str">
        <f t="shared" si="388"/>
        <v/>
      </c>
      <c r="X2280" s="26" t="str">
        <f t="shared" si="389"/>
        <v/>
      </c>
      <c r="Z2280" s="48" t="str">
        <f>IFERROR(INDEX('Standard Runs'!$E$11:$E$65, MATCH($L2280, 'Standard Runs'!$D$11:$D$65, 0)), "")</f>
        <v/>
      </c>
      <c r="AB2280" s="26" t="str">
        <f t="shared" si="390"/>
        <v/>
      </c>
      <c r="AC2280" s="26" t="str">
        <f t="shared" si="391"/>
        <v/>
      </c>
      <c r="AE2280" s="26" t="str">
        <f t="shared" si="392"/>
        <v/>
      </c>
      <c r="AG2280" s="26" t="str">
        <f>IF($D2280="", "", COUNTIF($D$11:$D$2510, "&gt;"&amp;$D2280)+1+COUNTIF($D$11:$D2280, $D2280)-1)</f>
        <v/>
      </c>
      <c r="AH2280" s="92" t="str">
        <f t="shared" si="393"/>
        <v/>
      </c>
      <c r="AJ2280" s="26" t="str">
        <f t="shared" si="394"/>
        <v/>
      </c>
      <c r="AK2280" s="26" t="str">
        <f t="shared" si="395"/>
        <v/>
      </c>
    </row>
    <row r="2281" spans="1:37" x14ac:dyDescent="0.25">
      <c r="A2281" s="97"/>
      <c r="B2281" s="26" t="str">
        <f t="shared" si="385"/>
        <v/>
      </c>
      <c r="C2281" s="97"/>
      <c r="D2281" s="123"/>
      <c r="E2281" s="124"/>
      <c r="F2281" s="125"/>
      <c r="G2281" s="97"/>
      <c r="H2281" s="24" t="str">
        <f>IF($E2281="", "", IFERROR(ROUND($E2281*INDEX('Intro &amp; Setup'!$BY$8:$BY$9, MATCH($E$8, 'Intro &amp; Setup'!$BX$8:$BX$9, 0)), 2), ""))</f>
        <v/>
      </c>
      <c r="I2281" s="18" t="str">
        <f>IF(OR($E2281="", $F2281=""), "", IF($E$8='Intro &amp; Setup'!$BX$9, $F2281/$E2281, IF($H$8='Intro &amp; Setup'!$BX$9, $F2281/$H2281, "")))</f>
        <v/>
      </c>
      <c r="J2281" s="21" t="str">
        <f>IF(OR($E2281="", $F2281=""), "", IF($E$8='Intro &amp; Setup'!$BX$8, $F2281/$E2281, IF($H$8='Intro &amp; Setup'!$BX$8, $F2281/$H2281, "")))</f>
        <v/>
      </c>
      <c r="K2281" s="97"/>
      <c r="L2281" s="42" t="str">
        <f t="array" ref="L2281">IF($W2281="", "", IFERROR(INDEX('Standard Runs'!$D$11:$D$65, MATCH(1, ('Standard Runs'!$F$11:$F$65&lt;=E2281)*('Standard Runs'!$G$11:$G$65&gt;=E2281), 0)), ""))</f>
        <v/>
      </c>
      <c r="M2281" s="45" t="str">
        <f t="shared" si="386"/>
        <v/>
      </c>
      <c r="N2281" s="97"/>
      <c r="O2281" s="52" t="str">
        <f t="shared" si="387"/>
        <v/>
      </c>
      <c r="P2281" s="53" t="str">
        <f>IF(OR($L2281="", $M2281=""), "", COUNTIFS($L$11:$L$2510, $L2281, $M$11:$M$2510, "&lt;"&amp;$M2281)+1+COUNTIFS($L$11:$L2281, $L2281, $M$11:$M2281, $M2281)-1)</f>
        <v/>
      </c>
      <c r="Q2281" s="97"/>
      <c r="R2281" s="57" t="str">
        <f t="array" ref="R2281">IF(OR($L2281="", $M2281=""), "", MIN(IF($L$11:$L$2510=$L2281, $M$11:$M$2510)))</f>
        <v/>
      </c>
      <c r="S2281" s="18" t="str">
        <f t="array" ref="S2281">IF(OR($L2281="", $M2281=""), "", AVERAGEIF($L$11:$L$2510, $L2281, $M$11:$M$2510))</f>
        <v/>
      </c>
      <c r="T2281" s="21" t="str">
        <f t="array" ref="T2281">IF(OR($L2281="", $M2281=""), "", MAX(IF($L$11:$L$2510=$L2281, $M$11:$M$2510)))</f>
        <v/>
      </c>
      <c r="U2281" s="97"/>
      <c r="W2281" s="26" t="str">
        <f t="shared" si="388"/>
        <v/>
      </c>
      <c r="X2281" s="26" t="str">
        <f t="shared" si="389"/>
        <v/>
      </c>
      <c r="Z2281" s="48" t="str">
        <f>IFERROR(INDEX('Standard Runs'!$E$11:$E$65, MATCH($L2281, 'Standard Runs'!$D$11:$D$65, 0)), "")</f>
        <v/>
      </c>
      <c r="AB2281" s="26" t="str">
        <f t="shared" si="390"/>
        <v/>
      </c>
      <c r="AC2281" s="26" t="str">
        <f t="shared" si="391"/>
        <v/>
      </c>
      <c r="AE2281" s="26" t="str">
        <f t="shared" si="392"/>
        <v/>
      </c>
      <c r="AG2281" s="26" t="str">
        <f>IF($D2281="", "", COUNTIF($D$11:$D$2510, "&gt;"&amp;$D2281)+1+COUNTIF($D$11:$D2281, $D2281)-1)</f>
        <v/>
      </c>
      <c r="AH2281" s="92" t="str">
        <f t="shared" si="393"/>
        <v/>
      </c>
      <c r="AJ2281" s="26" t="str">
        <f t="shared" si="394"/>
        <v/>
      </c>
      <c r="AK2281" s="26" t="str">
        <f t="shared" si="395"/>
        <v/>
      </c>
    </row>
    <row r="2282" spans="1:37" x14ac:dyDescent="0.25">
      <c r="A2282" s="97"/>
      <c r="B2282" s="26" t="str">
        <f t="shared" si="385"/>
        <v/>
      </c>
      <c r="C2282" s="97"/>
      <c r="D2282" s="123"/>
      <c r="E2282" s="124"/>
      <c r="F2282" s="125"/>
      <c r="G2282" s="97"/>
      <c r="H2282" s="24" t="str">
        <f>IF($E2282="", "", IFERROR(ROUND($E2282*INDEX('Intro &amp; Setup'!$BY$8:$BY$9, MATCH($E$8, 'Intro &amp; Setup'!$BX$8:$BX$9, 0)), 2), ""))</f>
        <v/>
      </c>
      <c r="I2282" s="18" t="str">
        <f>IF(OR($E2282="", $F2282=""), "", IF($E$8='Intro &amp; Setup'!$BX$9, $F2282/$E2282, IF($H$8='Intro &amp; Setup'!$BX$9, $F2282/$H2282, "")))</f>
        <v/>
      </c>
      <c r="J2282" s="21" t="str">
        <f>IF(OR($E2282="", $F2282=""), "", IF($E$8='Intro &amp; Setup'!$BX$8, $F2282/$E2282, IF($H$8='Intro &amp; Setup'!$BX$8, $F2282/$H2282, "")))</f>
        <v/>
      </c>
      <c r="K2282" s="97"/>
      <c r="L2282" s="42" t="str">
        <f t="array" ref="L2282">IF($W2282="", "", IFERROR(INDEX('Standard Runs'!$D$11:$D$65, MATCH(1, ('Standard Runs'!$F$11:$F$65&lt;=E2282)*('Standard Runs'!$G$11:$G$65&gt;=E2282), 0)), ""))</f>
        <v/>
      </c>
      <c r="M2282" s="45" t="str">
        <f t="shared" si="386"/>
        <v/>
      </c>
      <c r="N2282" s="97"/>
      <c r="O2282" s="52" t="str">
        <f t="shared" si="387"/>
        <v/>
      </c>
      <c r="P2282" s="53" t="str">
        <f>IF(OR($L2282="", $M2282=""), "", COUNTIFS($L$11:$L$2510, $L2282, $M$11:$M$2510, "&lt;"&amp;$M2282)+1+COUNTIFS($L$11:$L2282, $L2282, $M$11:$M2282, $M2282)-1)</f>
        <v/>
      </c>
      <c r="Q2282" s="97"/>
      <c r="R2282" s="57" t="str">
        <f t="array" ref="R2282">IF(OR($L2282="", $M2282=""), "", MIN(IF($L$11:$L$2510=$L2282, $M$11:$M$2510)))</f>
        <v/>
      </c>
      <c r="S2282" s="18" t="str">
        <f t="array" ref="S2282">IF(OR($L2282="", $M2282=""), "", AVERAGEIF($L$11:$L$2510, $L2282, $M$11:$M$2510))</f>
        <v/>
      </c>
      <c r="T2282" s="21" t="str">
        <f t="array" ref="T2282">IF(OR($L2282="", $M2282=""), "", MAX(IF($L$11:$L$2510=$L2282, $M$11:$M$2510)))</f>
        <v/>
      </c>
      <c r="U2282" s="97"/>
      <c r="W2282" s="26" t="str">
        <f t="shared" si="388"/>
        <v/>
      </c>
      <c r="X2282" s="26" t="str">
        <f t="shared" si="389"/>
        <v/>
      </c>
      <c r="Z2282" s="48" t="str">
        <f>IFERROR(INDEX('Standard Runs'!$E$11:$E$65, MATCH($L2282, 'Standard Runs'!$D$11:$D$65, 0)), "")</f>
        <v/>
      </c>
      <c r="AB2282" s="26" t="str">
        <f t="shared" si="390"/>
        <v/>
      </c>
      <c r="AC2282" s="26" t="str">
        <f t="shared" si="391"/>
        <v/>
      </c>
      <c r="AE2282" s="26" t="str">
        <f t="shared" si="392"/>
        <v/>
      </c>
      <c r="AG2282" s="26" t="str">
        <f>IF($D2282="", "", COUNTIF($D$11:$D$2510, "&gt;"&amp;$D2282)+1+COUNTIF($D$11:$D2282, $D2282)-1)</f>
        <v/>
      </c>
      <c r="AH2282" s="92" t="str">
        <f t="shared" si="393"/>
        <v/>
      </c>
      <c r="AJ2282" s="26" t="str">
        <f t="shared" si="394"/>
        <v/>
      </c>
      <c r="AK2282" s="26" t="str">
        <f t="shared" si="395"/>
        <v/>
      </c>
    </row>
    <row r="2283" spans="1:37" x14ac:dyDescent="0.25">
      <c r="A2283" s="97"/>
      <c r="B2283" s="26" t="str">
        <f t="shared" si="385"/>
        <v/>
      </c>
      <c r="C2283" s="97"/>
      <c r="D2283" s="123"/>
      <c r="E2283" s="124"/>
      <c r="F2283" s="125"/>
      <c r="G2283" s="97"/>
      <c r="H2283" s="24" t="str">
        <f>IF($E2283="", "", IFERROR(ROUND($E2283*INDEX('Intro &amp; Setup'!$BY$8:$BY$9, MATCH($E$8, 'Intro &amp; Setup'!$BX$8:$BX$9, 0)), 2), ""))</f>
        <v/>
      </c>
      <c r="I2283" s="18" t="str">
        <f>IF(OR($E2283="", $F2283=""), "", IF($E$8='Intro &amp; Setup'!$BX$9, $F2283/$E2283, IF($H$8='Intro &amp; Setup'!$BX$9, $F2283/$H2283, "")))</f>
        <v/>
      </c>
      <c r="J2283" s="21" t="str">
        <f>IF(OR($E2283="", $F2283=""), "", IF($E$8='Intro &amp; Setup'!$BX$8, $F2283/$E2283, IF($H$8='Intro &amp; Setup'!$BX$8, $F2283/$H2283, "")))</f>
        <v/>
      </c>
      <c r="K2283" s="97"/>
      <c r="L2283" s="42" t="str">
        <f t="array" ref="L2283">IF($W2283="", "", IFERROR(INDEX('Standard Runs'!$D$11:$D$65, MATCH(1, ('Standard Runs'!$F$11:$F$65&lt;=E2283)*('Standard Runs'!$G$11:$G$65&gt;=E2283), 0)), ""))</f>
        <v/>
      </c>
      <c r="M2283" s="45" t="str">
        <f t="shared" si="386"/>
        <v/>
      </c>
      <c r="N2283" s="97"/>
      <c r="O2283" s="52" t="str">
        <f t="shared" si="387"/>
        <v/>
      </c>
      <c r="P2283" s="53" t="str">
        <f>IF(OR($L2283="", $M2283=""), "", COUNTIFS($L$11:$L$2510, $L2283, $M$11:$M$2510, "&lt;"&amp;$M2283)+1+COUNTIFS($L$11:$L2283, $L2283, $M$11:$M2283, $M2283)-1)</f>
        <v/>
      </c>
      <c r="Q2283" s="97"/>
      <c r="R2283" s="57" t="str">
        <f t="array" ref="R2283">IF(OR($L2283="", $M2283=""), "", MIN(IF($L$11:$L$2510=$L2283, $M$11:$M$2510)))</f>
        <v/>
      </c>
      <c r="S2283" s="18" t="str">
        <f t="array" ref="S2283">IF(OR($L2283="", $M2283=""), "", AVERAGEIF($L$11:$L$2510, $L2283, $M$11:$M$2510))</f>
        <v/>
      </c>
      <c r="T2283" s="21" t="str">
        <f t="array" ref="T2283">IF(OR($L2283="", $M2283=""), "", MAX(IF($L$11:$L$2510=$L2283, $M$11:$M$2510)))</f>
        <v/>
      </c>
      <c r="U2283" s="97"/>
      <c r="W2283" s="26" t="str">
        <f t="shared" si="388"/>
        <v/>
      </c>
      <c r="X2283" s="26" t="str">
        <f t="shared" si="389"/>
        <v/>
      </c>
      <c r="Z2283" s="48" t="str">
        <f>IFERROR(INDEX('Standard Runs'!$E$11:$E$65, MATCH($L2283, 'Standard Runs'!$D$11:$D$65, 0)), "")</f>
        <v/>
      </c>
      <c r="AB2283" s="26" t="str">
        <f t="shared" si="390"/>
        <v/>
      </c>
      <c r="AC2283" s="26" t="str">
        <f t="shared" si="391"/>
        <v/>
      </c>
      <c r="AE2283" s="26" t="str">
        <f t="shared" si="392"/>
        <v/>
      </c>
      <c r="AG2283" s="26" t="str">
        <f>IF($D2283="", "", COUNTIF($D$11:$D$2510, "&gt;"&amp;$D2283)+1+COUNTIF($D$11:$D2283, $D2283)-1)</f>
        <v/>
      </c>
      <c r="AH2283" s="92" t="str">
        <f t="shared" si="393"/>
        <v/>
      </c>
      <c r="AJ2283" s="26" t="str">
        <f t="shared" si="394"/>
        <v/>
      </c>
      <c r="AK2283" s="26" t="str">
        <f t="shared" si="395"/>
        <v/>
      </c>
    </row>
    <row r="2284" spans="1:37" x14ac:dyDescent="0.25">
      <c r="A2284" s="97"/>
      <c r="B2284" s="26" t="str">
        <f t="shared" si="385"/>
        <v/>
      </c>
      <c r="C2284" s="97"/>
      <c r="D2284" s="123"/>
      <c r="E2284" s="124"/>
      <c r="F2284" s="125"/>
      <c r="G2284" s="97"/>
      <c r="H2284" s="24" t="str">
        <f>IF($E2284="", "", IFERROR(ROUND($E2284*INDEX('Intro &amp; Setup'!$BY$8:$BY$9, MATCH($E$8, 'Intro &amp; Setup'!$BX$8:$BX$9, 0)), 2), ""))</f>
        <v/>
      </c>
      <c r="I2284" s="18" t="str">
        <f>IF(OR($E2284="", $F2284=""), "", IF($E$8='Intro &amp; Setup'!$BX$9, $F2284/$E2284, IF($H$8='Intro &amp; Setup'!$BX$9, $F2284/$H2284, "")))</f>
        <v/>
      </c>
      <c r="J2284" s="21" t="str">
        <f>IF(OR($E2284="", $F2284=""), "", IF($E$8='Intro &amp; Setup'!$BX$8, $F2284/$E2284, IF($H$8='Intro &amp; Setup'!$BX$8, $F2284/$H2284, "")))</f>
        <v/>
      </c>
      <c r="K2284" s="97"/>
      <c r="L2284" s="42" t="str">
        <f t="array" ref="L2284">IF($W2284="", "", IFERROR(INDEX('Standard Runs'!$D$11:$D$65, MATCH(1, ('Standard Runs'!$F$11:$F$65&lt;=E2284)*('Standard Runs'!$G$11:$G$65&gt;=E2284), 0)), ""))</f>
        <v/>
      </c>
      <c r="M2284" s="45" t="str">
        <f t="shared" si="386"/>
        <v/>
      </c>
      <c r="N2284" s="97"/>
      <c r="O2284" s="52" t="str">
        <f t="shared" si="387"/>
        <v/>
      </c>
      <c r="P2284" s="53" t="str">
        <f>IF(OR($L2284="", $M2284=""), "", COUNTIFS($L$11:$L$2510, $L2284, $M$11:$M$2510, "&lt;"&amp;$M2284)+1+COUNTIFS($L$11:$L2284, $L2284, $M$11:$M2284, $M2284)-1)</f>
        <v/>
      </c>
      <c r="Q2284" s="97"/>
      <c r="R2284" s="57" t="str">
        <f t="array" ref="R2284">IF(OR($L2284="", $M2284=""), "", MIN(IF($L$11:$L$2510=$L2284, $M$11:$M$2510)))</f>
        <v/>
      </c>
      <c r="S2284" s="18" t="str">
        <f t="array" ref="S2284">IF(OR($L2284="", $M2284=""), "", AVERAGEIF($L$11:$L$2510, $L2284, $M$11:$M$2510))</f>
        <v/>
      </c>
      <c r="T2284" s="21" t="str">
        <f t="array" ref="T2284">IF(OR($L2284="", $M2284=""), "", MAX(IF($L$11:$L$2510=$L2284, $M$11:$M$2510)))</f>
        <v/>
      </c>
      <c r="U2284" s="97"/>
      <c r="W2284" s="26" t="str">
        <f t="shared" si="388"/>
        <v/>
      </c>
      <c r="X2284" s="26" t="str">
        <f t="shared" si="389"/>
        <v/>
      </c>
      <c r="Z2284" s="48" t="str">
        <f>IFERROR(INDEX('Standard Runs'!$E$11:$E$65, MATCH($L2284, 'Standard Runs'!$D$11:$D$65, 0)), "")</f>
        <v/>
      </c>
      <c r="AB2284" s="26" t="str">
        <f t="shared" si="390"/>
        <v/>
      </c>
      <c r="AC2284" s="26" t="str">
        <f t="shared" si="391"/>
        <v/>
      </c>
      <c r="AE2284" s="26" t="str">
        <f t="shared" si="392"/>
        <v/>
      </c>
      <c r="AG2284" s="26" t="str">
        <f>IF($D2284="", "", COUNTIF($D$11:$D$2510, "&gt;"&amp;$D2284)+1+COUNTIF($D$11:$D2284, $D2284)-1)</f>
        <v/>
      </c>
      <c r="AH2284" s="92" t="str">
        <f t="shared" si="393"/>
        <v/>
      </c>
      <c r="AJ2284" s="26" t="str">
        <f t="shared" si="394"/>
        <v/>
      </c>
      <c r="AK2284" s="26" t="str">
        <f t="shared" si="395"/>
        <v/>
      </c>
    </row>
    <row r="2285" spans="1:37" x14ac:dyDescent="0.25">
      <c r="A2285" s="97"/>
      <c r="B2285" s="26" t="str">
        <f t="shared" si="385"/>
        <v/>
      </c>
      <c r="C2285" s="97"/>
      <c r="D2285" s="123"/>
      <c r="E2285" s="124"/>
      <c r="F2285" s="125"/>
      <c r="G2285" s="97"/>
      <c r="H2285" s="24" t="str">
        <f>IF($E2285="", "", IFERROR(ROUND($E2285*INDEX('Intro &amp; Setup'!$BY$8:$BY$9, MATCH($E$8, 'Intro &amp; Setup'!$BX$8:$BX$9, 0)), 2), ""))</f>
        <v/>
      </c>
      <c r="I2285" s="18" t="str">
        <f>IF(OR($E2285="", $F2285=""), "", IF($E$8='Intro &amp; Setup'!$BX$9, $F2285/$E2285, IF($H$8='Intro &amp; Setup'!$BX$9, $F2285/$H2285, "")))</f>
        <v/>
      </c>
      <c r="J2285" s="21" t="str">
        <f>IF(OR($E2285="", $F2285=""), "", IF($E$8='Intro &amp; Setup'!$BX$8, $F2285/$E2285, IF($H$8='Intro &amp; Setup'!$BX$8, $F2285/$H2285, "")))</f>
        <v/>
      </c>
      <c r="K2285" s="97"/>
      <c r="L2285" s="42" t="str">
        <f t="array" ref="L2285">IF($W2285="", "", IFERROR(INDEX('Standard Runs'!$D$11:$D$65, MATCH(1, ('Standard Runs'!$F$11:$F$65&lt;=E2285)*('Standard Runs'!$G$11:$G$65&gt;=E2285), 0)), ""))</f>
        <v/>
      </c>
      <c r="M2285" s="45" t="str">
        <f t="shared" si="386"/>
        <v/>
      </c>
      <c r="N2285" s="97"/>
      <c r="O2285" s="52" t="str">
        <f t="shared" si="387"/>
        <v/>
      </c>
      <c r="P2285" s="53" t="str">
        <f>IF(OR($L2285="", $M2285=""), "", COUNTIFS($L$11:$L$2510, $L2285, $M$11:$M$2510, "&lt;"&amp;$M2285)+1+COUNTIFS($L$11:$L2285, $L2285, $M$11:$M2285, $M2285)-1)</f>
        <v/>
      </c>
      <c r="Q2285" s="97"/>
      <c r="R2285" s="57" t="str">
        <f t="array" ref="R2285">IF(OR($L2285="", $M2285=""), "", MIN(IF($L$11:$L$2510=$L2285, $M$11:$M$2510)))</f>
        <v/>
      </c>
      <c r="S2285" s="18" t="str">
        <f t="array" ref="S2285">IF(OR($L2285="", $M2285=""), "", AVERAGEIF($L$11:$L$2510, $L2285, $M$11:$M$2510))</f>
        <v/>
      </c>
      <c r="T2285" s="21" t="str">
        <f t="array" ref="T2285">IF(OR($L2285="", $M2285=""), "", MAX(IF($L$11:$L$2510=$L2285, $M$11:$M$2510)))</f>
        <v/>
      </c>
      <c r="U2285" s="97"/>
      <c r="W2285" s="26" t="str">
        <f t="shared" si="388"/>
        <v/>
      </c>
      <c r="X2285" s="26" t="str">
        <f t="shared" si="389"/>
        <v/>
      </c>
      <c r="Z2285" s="48" t="str">
        <f>IFERROR(INDEX('Standard Runs'!$E$11:$E$65, MATCH($L2285, 'Standard Runs'!$D$11:$D$65, 0)), "")</f>
        <v/>
      </c>
      <c r="AB2285" s="26" t="str">
        <f t="shared" si="390"/>
        <v/>
      </c>
      <c r="AC2285" s="26" t="str">
        <f t="shared" si="391"/>
        <v/>
      </c>
      <c r="AE2285" s="26" t="str">
        <f t="shared" si="392"/>
        <v/>
      </c>
      <c r="AG2285" s="26" t="str">
        <f>IF($D2285="", "", COUNTIF($D$11:$D$2510, "&gt;"&amp;$D2285)+1+COUNTIF($D$11:$D2285, $D2285)-1)</f>
        <v/>
      </c>
      <c r="AH2285" s="92" t="str">
        <f t="shared" si="393"/>
        <v/>
      </c>
      <c r="AJ2285" s="26" t="str">
        <f t="shared" si="394"/>
        <v/>
      </c>
      <c r="AK2285" s="26" t="str">
        <f t="shared" si="395"/>
        <v/>
      </c>
    </row>
    <row r="2286" spans="1:37" x14ac:dyDescent="0.25">
      <c r="A2286" s="97"/>
      <c r="B2286" s="26" t="str">
        <f t="shared" si="385"/>
        <v/>
      </c>
      <c r="C2286" s="97"/>
      <c r="D2286" s="123"/>
      <c r="E2286" s="124"/>
      <c r="F2286" s="125"/>
      <c r="G2286" s="97"/>
      <c r="H2286" s="24" t="str">
        <f>IF($E2286="", "", IFERROR(ROUND($E2286*INDEX('Intro &amp; Setup'!$BY$8:$BY$9, MATCH($E$8, 'Intro &amp; Setup'!$BX$8:$BX$9, 0)), 2), ""))</f>
        <v/>
      </c>
      <c r="I2286" s="18" t="str">
        <f>IF(OR($E2286="", $F2286=""), "", IF($E$8='Intro &amp; Setup'!$BX$9, $F2286/$E2286, IF($H$8='Intro &amp; Setup'!$BX$9, $F2286/$H2286, "")))</f>
        <v/>
      </c>
      <c r="J2286" s="21" t="str">
        <f>IF(OR($E2286="", $F2286=""), "", IF($E$8='Intro &amp; Setup'!$BX$8, $F2286/$E2286, IF($H$8='Intro &amp; Setup'!$BX$8, $F2286/$H2286, "")))</f>
        <v/>
      </c>
      <c r="K2286" s="97"/>
      <c r="L2286" s="42" t="str">
        <f t="array" ref="L2286">IF($W2286="", "", IFERROR(INDEX('Standard Runs'!$D$11:$D$65, MATCH(1, ('Standard Runs'!$F$11:$F$65&lt;=E2286)*('Standard Runs'!$G$11:$G$65&gt;=E2286), 0)), ""))</f>
        <v/>
      </c>
      <c r="M2286" s="45" t="str">
        <f t="shared" si="386"/>
        <v/>
      </c>
      <c r="N2286" s="97"/>
      <c r="O2286" s="52" t="str">
        <f t="shared" si="387"/>
        <v/>
      </c>
      <c r="P2286" s="53" t="str">
        <f>IF(OR($L2286="", $M2286=""), "", COUNTIFS($L$11:$L$2510, $L2286, $M$11:$M$2510, "&lt;"&amp;$M2286)+1+COUNTIFS($L$11:$L2286, $L2286, $M$11:$M2286, $M2286)-1)</f>
        <v/>
      </c>
      <c r="Q2286" s="97"/>
      <c r="R2286" s="57" t="str">
        <f t="array" ref="R2286">IF(OR($L2286="", $M2286=""), "", MIN(IF($L$11:$L$2510=$L2286, $M$11:$M$2510)))</f>
        <v/>
      </c>
      <c r="S2286" s="18" t="str">
        <f t="array" ref="S2286">IF(OR($L2286="", $M2286=""), "", AVERAGEIF($L$11:$L$2510, $L2286, $M$11:$M$2510))</f>
        <v/>
      </c>
      <c r="T2286" s="21" t="str">
        <f t="array" ref="T2286">IF(OR($L2286="", $M2286=""), "", MAX(IF($L$11:$L$2510=$L2286, $M$11:$M$2510)))</f>
        <v/>
      </c>
      <c r="U2286" s="97"/>
      <c r="W2286" s="26" t="str">
        <f t="shared" si="388"/>
        <v/>
      </c>
      <c r="X2286" s="26" t="str">
        <f t="shared" si="389"/>
        <v/>
      </c>
      <c r="Z2286" s="48" t="str">
        <f>IFERROR(INDEX('Standard Runs'!$E$11:$E$65, MATCH($L2286, 'Standard Runs'!$D$11:$D$65, 0)), "")</f>
        <v/>
      </c>
      <c r="AB2286" s="26" t="str">
        <f t="shared" si="390"/>
        <v/>
      </c>
      <c r="AC2286" s="26" t="str">
        <f t="shared" si="391"/>
        <v/>
      </c>
      <c r="AE2286" s="26" t="str">
        <f t="shared" si="392"/>
        <v/>
      </c>
      <c r="AG2286" s="26" t="str">
        <f>IF($D2286="", "", COUNTIF($D$11:$D$2510, "&gt;"&amp;$D2286)+1+COUNTIF($D$11:$D2286, $D2286)-1)</f>
        <v/>
      </c>
      <c r="AH2286" s="92" t="str">
        <f t="shared" si="393"/>
        <v/>
      </c>
      <c r="AJ2286" s="26" t="str">
        <f t="shared" si="394"/>
        <v/>
      </c>
      <c r="AK2286" s="26" t="str">
        <f t="shared" si="395"/>
        <v/>
      </c>
    </row>
    <row r="2287" spans="1:37" x14ac:dyDescent="0.25">
      <c r="A2287" s="97"/>
      <c r="B2287" s="26" t="str">
        <f t="shared" si="385"/>
        <v/>
      </c>
      <c r="C2287" s="97"/>
      <c r="D2287" s="123"/>
      <c r="E2287" s="124"/>
      <c r="F2287" s="125"/>
      <c r="G2287" s="97"/>
      <c r="H2287" s="24" t="str">
        <f>IF($E2287="", "", IFERROR(ROUND($E2287*INDEX('Intro &amp; Setup'!$BY$8:$BY$9, MATCH($E$8, 'Intro &amp; Setup'!$BX$8:$BX$9, 0)), 2), ""))</f>
        <v/>
      </c>
      <c r="I2287" s="18" t="str">
        <f>IF(OR($E2287="", $F2287=""), "", IF($E$8='Intro &amp; Setup'!$BX$9, $F2287/$E2287, IF($H$8='Intro &amp; Setup'!$BX$9, $F2287/$H2287, "")))</f>
        <v/>
      </c>
      <c r="J2287" s="21" t="str">
        <f>IF(OR($E2287="", $F2287=""), "", IF($E$8='Intro &amp; Setup'!$BX$8, $F2287/$E2287, IF($H$8='Intro &amp; Setup'!$BX$8, $F2287/$H2287, "")))</f>
        <v/>
      </c>
      <c r="K2287" s="97"/>
      <c r="L2287" s="42" t="str">
        <f t="array" ref="L2287">IF($W2287="", "", IFERROR(INDEX('Standard Runs'!$D$11:$D$65, MATCH(1, ('Standard Runs'!$F$11:$F$65&lt;=E2287)*('Standard Runs'!$G$11:$G$65&gt;=E2287), 0)), ""))</f>
        <v/>
      </c>
      <c r="M2287" s="45" t="str">
        <f t="shared" si="386"/>
        <v/>
      </c>
      <c r="N2287" s="97"/>
      <c r="O2287" s="52" t="str">
        <f t="shared" si="387"/>
        <v/>
      </c>
      <c r="P2287" s="53" t="str">
        <f>IF(OR($L2287="", $M2287=""), "", COUNTIFS($L$11:$L$2510, $L2287, $M$11:$M$2510, "&lt;"&amp;$M2287)+1+COUNTIFS($L$11:$L2287, $L2287, $M$11:$M2287, $M2287)-1)</f>
        <v/>
      </c>
      <c r="Q2287" s="97"/>
      <c r="R2287" s="57" t="str">
        <f t="array" ref="R2287">IF(OR($L2287="", $M2287=""), "", MIN(IF($L$11:$L$2510=$L2287, $M$11:$M$2510)))</f>
        <v/>
      </c>
      <c r="S2287" s="18" t="str">
        <f t="array" ref="S2287">IF(OR($L2287="", $M2287=""), "", AVERAGEIF($L$11:$L$2510, $L2287, $M$11:$M$2510))</f>
        <v/>
      </c>
      <c r="T2287" s="21" t="str">
        <f t="array" ref="T2287">IF(OR($L2287="", $M2287=""), "", MAX(IF($L$11:$L$2510=$L2287, $M$11:$M$2510)))</f>
        <v/>
      </c>
      <c r="U2287" s="97"/>
      <c r="W2287" s="26" t="str">
        <f t="shared" si="388"/>
        <v/>
      </c>
      <c r="X2287" s="26" t="str">
        <f t="shared" si="389"/>
        <v/>
      </c>
      <c r="Z2287" s="48" t="str">
        <f>IFERROR(INDEX('Standard Runs'!$E$11:$E$65, MATCH($L2287, 'Standard Runs'!$D$11:$D$65, 0)), "")</f>
        <v/>
      </c>
      <c r="AB2287" s="26" t="str">
        <f t="shared" si="390"/>
        <v/>
      </c>
      <c r="AC2287" s="26" t="str">
        <f t="shared" si="391"/>
        <v/>
      </c>
      <c r="AE2287" s="26" t="str">
        <f t="shared" si="392"/>
        <v/>
      </c>
      <c r="AG2287" s="26" t="str">
        <f>IF($D2287="", "", COUNTIF($D$11:$D$2510, "&gt;"&amp;$D2287)+1+COUNTIF($D$11:$D2287, $D2287)-1)</f>
        <v/>
      </c>
      <c r="AH2287" s="92" t="str">
        <f t="shared" si="393"/>
        <v/>
      </c>
      <c r="AJ2287" s="26" t="str">
        <f t="shared" si="394"/>
        <v/>
      </c>
      <c r="AK2287" s="26" t="str">
        <f t="shared" si="395"/>
        <v/>
      </c>
    </row>
    <row r="2288" spans="1:37" x14ac:dyDescent="0.25">
      <c r="A2288" s="97"/>
      <c r="B2288" s="26" t="str">
        <f t="shared" si="385"/>
        <v/>
      </c>
      <c r="C2288" s="97"/>
      <c r="D2288" s="123"/>
      <c r="E2288" s="124"/>
      <c r="F2288" s="125"/>
      <c r="G2288" s="97"/>
      <c r="H2288" s="24" t="str">
        <f>IF($E2288="", "", IFERROR(ROUND($E2288*INDEX('Intro &amp; Setup'!$BY$8:$BY$9, MATCH($E$8, 'Intro &amp; Setup'!$BX$8:$BX$9, 0)), 2), ""))</f>
        <v/>
      </c>
      <c r="I2288" s="18" t="str">
        <f>IF(OR($E2288="", $F2288=""), "", IF($E$8='Intro &amp; Setup'!$BX$9, $F2288/$E2288, IF($H$8='Intro &amp; Setup'!$BX$9, $F2288/$H2288, "")))</f>
        <v/>
      </c>
      <c r="J2288" s="21" t="str">
        <f>IF(OR($E2288="", $F2288=""), "", IF($E$8='Intro &amp; Setup'!$BX$8, $F2288/$E2288, IF($H$8='Intro &amp; Setup'!$BX$8, $F2288/$H2288, "")))</f>
        <v/>
      </c>
      <c r="K2288" s="97"/>
      <c r="L2288" s="42" t="str">
        <f t="array" ref="L2288">IF($W2288="", "", IFERROR(INDEX('Standard Runs'!$D$11:$D$65, MATCH(1, ('Standard Runs'!$F$11:$F$65&lt;=E2288)*('Standard Runs'!$G$11:$G$65&gt;=E2288), 0)), ""))</f>
        <v/>
      </c>
      <c r="M2288" s="45" t="str">
        <f t="shared" si="386"/>
        <v/>
      </c>
      <c r="N2288" s="97"/>
      <c r="O2288" s="52" t="str">
        <f t="shared" si="387"/>
        <v/>
      </c>
      <c r="P2288" s="53" t="str">
        <f>IF(OR($L2288="", $M2288=""), "", COUNTIFS($L$11:$L$2510, $L2288, $M$11:$M$2510, "&lt;"&amp;$M2288)+1+COUNTIFS($L$11:$L2288, $L2288, $M$11:$M2288, $M2288)-1)</f>
        <v/>
      </c>
      <c r="Q2288" s="97"/>
      <c r="R2288" s="57" t="str">
        <f t="array" ref="R2288">IF(OR($L2288="", $M2288=""), "", MIN(IF($L$11:$L$2510=$L2288, $M$11:$M$2510)))</f>
        <v/>
      </c>
      <c r="S2288" s="18" t="str">
        <f t="array" ref="S2288">IF(OR($L2288="", $M2288=""), "", AVERAGEIF($L$11:$L$2510, $L2288, $M$11:$M$2510))</f>
        <v/>
      </c>
      <c r="T2288" s="21" t="str">
        <f t="array" ref="T2288">IF(OR($L2288="", $M2288=""), "", MAX(IF($L$11:$L$2510=$L2288, $M$11:$M$2510)))</f>
        <v/>
      </c>
      <c r="U2288" s="97"/>
      <c r="W2288" s="26" t="str">
        <f t="shared" si="388"/>
        <v/>
      </c>
      <c r="X2288" s="26" t="str">
        <f t="shared" si="389"/>
        <v/>
      </c>
      <c r="Z2288" s="48" t="str">
        <f>IFERROR(INDEX('Standard Runs'!$E$11:$E$65, MATCH($L2288, 'Standard Runs'!$D$11:$D$65, 0)), "")</f>
        <v/>
      </c>
      <c r="AB2288" s="26" t="str">
        <f t="shared" si="390"/>
        <v/>
      </c>
      <c r="AC2288" s="26" t="str">
        <f t="shared" si="391"/>
        <v/>
      </c>
      <c r="AE2288" s="26" t="str">
        <f t="shared" si="392"/>
        <v/>
      </c>
      <c r="AG2288" s="26" t="str">
        <f>IF($D2288="", "", COUNTIF($D$11:$D$2510, "&gt;"&amp;$D2288)+1+COUNTIF($D$11:$D2288, $D2288)-1)</f>
        <v/>
      </c>
      <c r="AH2288" s="92" t="str">
        <f t="shared" si="393"/>
        <v/>
      </c>
      <c r="AJ2288" s="26" t="str">
        <f t="shared" si="394"/>
        <v/>
      </c>
      <c r="AK2288" s="26" t="str">
        <f t="shared" si="395"/>
        <v/>
      </c>
    </row>
    <row r="2289" spans="1:37" x14ac:dyDescent="0.25">
      <c r="A2289" s="97"/>
      <c r="B2289" s="26" t="str">
        <f t="shared" si="385"/>
        <v/>
      </c>
      <c r="C2289" s="97"/>
      <c r="D2289" s="123"/>
      <c r="E2289" s="124"/>
      <c r="F2289" s="125"/>
      <c r="G2289" s="97"/>
      <c r="H2289" s="24" t="str">
        <f>IF($E2289="", "", IFERROR(ROUND($E2289*INDEX('Intro &amp; Setup'!$BY$8:$BY$9, MATCH($E$8, 'Intro &amp; Setup'!$BX$8:$BX$9, 0)), 2), ""))</f>
        <v/>
      </c>
      <c r="I2289" s="18" t="str">
        <f>IF(OR($E2289="", $F2289=""), "", IF($E$8='Intro &amp; Setup'!$BX$9, $F2289/$E2289, IF($H$8='Intro &amp; Setup'!$BX$9, $F2289/$H2289, "")))</f>
        <v/>
      </c>
      <c r="J2289" s="21" t="str">
        <f>IF(OR($E2289="", $F2289=""), "", IF($E$8='Intro &amp; Setup'!$BX$8, $F2289/$E2289, IF($H$8='Intro &amp; Setup'!$BX$8, $F2289/$H2289, "")))</f>
        <v/>
      </c>
      <c r="K2289" s="97"/>
      <c r="L2289" s="42" t="str">
        <f t="array" ref="L2289">IF($W2289="", "", IFERROR(INDEX('Standard Runs'!$D$11:$D$65, MATCH(1, ('Standard Runs'!$F$11:$F$65&lt;=E2289)*('Standard Runs'!$G$11:$G$65&gt;=E2289), 0)), ""))</f>
        <v/>
      </c>
      <c r="M2289" s="45" t="str">
        <f t="shared" si="386"/>
        <v/>
      </c>
      <c r="N2289" s="97"/>
      <c r="O2289" s="52" t="str">
        <f t="shared" si="387"/>
        <v/>
      </c>
      <c r="P2289" s="53" t="str">
        <f>IF(OR($L2289="", $M2289=""), "", COUNTIFS($L$11:$L$2510, $L2289, $M$11:$M$2510, "&lt;"&amp;$M2289)+1+COUNTIFS($L$11:$L2289, $L2289, $M$11:$M2289, $M2289)-1)</f>
        <v/>
      </c>
      <c r="Q2289" s="97"/>
      <c r="R2289" s="57" t="str">
        <f t="array" ref="R2289">IF(OR($L2289="", $M2289=""), "", MIN(IF($L$11:$L$2510=$L2289, $M$11:$M$2510)))</f>
        <v/>
      </c>
      <c r="S2289" s="18" t="str">
        <f t="array" ref="S2289">IF(OR($L2289="", $M2289=""), "", AVERAGEIF($L$11:$L$2510, $L2289, $M$11:$M$2510))</f>
        <v/>
      </c>
      <c r="T2289" s="21" t="str">
        <f t="array" ref="T2289">IF(OR($L2289="", $M2289=""), "", MAX(IF($L$11:$L$2510=$L2289, $M$11:$M$2510)))</f>
        <v/>
      </c>
      <c r="U2289" s="97"/>
      <c r="W2289" s="26" t="str">
        <f t="shared" si="388"/>
        <v/>
      </c>
      <c r="X2289" s="26" t="str">
        <f t="shared" si="389"/>
        <v/>
      </c>
      <c r="Z2289" s="48" t="str">
        <f>IFERROR(INDEX('Standard Runs'!$E$11:$E$65, MATCH($L2289, 'Standard Runs'!$D$11:$D$65, 0)), "")</f>
        <v/>
      </c>
      <c r="AB2289" s="26" t="str">
        <f t="shared" si="390"/>
        <v/>
      </c>
      <c r="AC2289" s="26" t="str">
        <f t="shared" si="391"/>
        <v/>
      </c>
      <c r="AE2289" s="26" t="str">
        <f t="shared" si="392"/>
        <v/>
      </c>
      <c r="AG2289" s="26" t="str">
        <f>IF($D2289="", "", COUNTIF($D$11:$D$2510, "&gt;"&amp;$D2289)+1+COUNTIF($D$11:$D2289, $D2289)-1)</f>
        <v/>
      </c>
      <c r="AH2289" s="92" t="str">
        <f t="shared" si="393"/>
        <v/>
      </c>
      <c r="AJ2289" s="26" t="str">
        <f t="shared" si="394"/>
        <v/>
      </c>
      <c r="AK2289" s="26" t="str">
        <f t="shared" si="395"/>
        <v/>
      </c>
    </row>
    <row r="2290" spans="1:37" x14ac:dyDescent="0.25">
      <c r="A2290" s="97"/>
      <c r="B2290" s="26" t="str">
        <f t="shared" si="385"/>
        <v/>
      </c>
      <c r="C2290" s="97"/>
      <c r="D2290" s="123"/>
      <c r="E2290" s="124"/>
      <c r="F2290" s="125"/>
      <c r="G2290" s="97"/>
      <c r="H2290" s="24" t="str">
        <f>IF($E2290="", "", IFERROR(ROUND($E2290*INDEX('Intro &amp; Setup'!$BY$8:$BY$9, MATCH($E$8, 'Intro &amp; Setup'!$BX$8:$BX$9, 0)), 2), ""))</f>
        <v/>
      </c>
      <c r="I2290" s="18" t="str">
        <f>IF(OR($E2290="", $F2290=""), "", IF($E$8='Intro &amp; Setup'!$BX$9, $F2290/$E2290, IF($H$8='Intro &amp; Setup'!$BX$9, $F2290/$H2290, "")))</f>
        <v/>
      </c>
      <c r="J2290" s="21" t="str">
        <f>IF(OR($E2290="", $F2290=""), "", IF($E$8='Intro &amp; Setup'!$BX$8, $F2290/$E2290, IF($H$8='Intro &amp; Setup'!$BX$8, $F2290/$H2290, "")))</f>
        <v/>
      </c>
      <c r="K2290" s="97"/>
      <c r="L2290" s="42" t="str">
        <f t="array" ref="L2290">IF($W2290="", "", IFERROR(INDEX('Standard Runs'!$D$11:$D$65, MATCH(1, ('Standard Runs'!$F$11:$F$65&lt;=E2290)*('Standard Runs'!$G$11:$G$65&gt;=E2290), 0)), ""))</f>
        <v/>
      </c>
      <c r="M2290" s="45" t="str">
        <f t="shared" si="386"/>
        <v/>
      </c>
      <c r="N2290" s="97"/>
      <c r="O2290" s="52" t="str">
        <f t="shared" si="387"/>
        <v/>
      </c>
      <c r="P2290" s="53" t="str">
        <f>IF(OR($L2290="", $M2290=""), "", COUNTIFS($L$11:$L$2510, $L2290, $M$11:$M$2510, "&lt;"&amp;$M2290)+1+COUNTIFS($L$11:$L2290, $L2290, $M$11:$M2290, $M2290)-1)</f>
        <v/>
      </c>
      <c r="Q2290" s="97"/>
      <c r="R2290" s="57" t="str">
        <f t="array" ref="R2290">IF(OR($L2290="", $M2290=""), "", MIN(IF($L$11:$L$2510=$L2290, $M$11:$M$2510)))</f>
        <v/>
      </c>
      <c r="S2290" s="18" t="str">
        <f t="array" ref="S2290">IF(OR($L2290="", $M2290=""), "", AVERAGEIF($L$11:$L$2510, $L2290, $M$11:$M$2510))</f>
        <v/>
      </c>
      <c r="T2290" s="21" t="str">
        <f t="array" ref="T2290">IF(OR($L2290="", $M2290=""), "", MAX(IF($L$11:$L$2510=$L2290, $M$11:$M$2510)))</f>
        <v/>
      </c>
      <c r="U2290" s="97"/>
      <c r="W2290" s="26" t="str">
        <f t="shared" si="388"/>
        <v/>
      </c>
      <c r="X2290" s="26" t="str">
        <f t="shared" si="389"/>
        <v/>
      </c>
      <c r="Z2290" s="48" t="str">
        <f>IFERROR(INDEX('Standard Runs'!$E$11:$E$65, MATCH($L2290, 'Standard Runs'!$D$11:$D$65, 0)), "")</f>
        <v/>
      </c>
      <c r="AB2290" s="26" t="str">
        <f t="shared" si="390"/>
        <v/>
      </c>
      <c r="AC2290" s="26" t="str">
        <f t="shared" si="391"/>
        <v/>
      </c>
      <c r="AE2290" s="26" t="str">
        <f t="shared" si="392"/>
        <v/>
      </c>
      <c r="AG2290" s="26" t="str">
        <f>IF($D2290="", "", COUNTIF($D$11:$D$2510, "&gt;"&amp;$D2290)+1+COUNTIF($D$11:$D2290, $D2290)-1)</f>
        <v/>
      </c>
      <c r="AH2290" s="92" t="str">
        <f t="shared" si="393"/>
        <v/>
      </c>
      <c r="AJ2290" s="26" t="str">
        <f t="shared" si="394"/>
        <v/>
      </c>
      <c r="AK2290" s="26" t="str">
        <f t="shared" si="395"/>
        <v/>
      </c>
    </row>
    <row r="2291" spans="1:37" x14ac:dyDescent="0.25">
      <c r="A2291" s="97"/>
      <c r="B2291" s="26" t="str">
        <f t="shared" si="385"/>
        <v/>
      </c>
      <c r="C2291" s="97"/>
      <c r="D2291" s="123"/>
      <c r="E2291" s="124"/>
      <c r="F2291" s="125"/>
      <c r="G2291" s="97"/>
      <c r="H2291" s="24" t="str">
        <f>IF($E2291="", "", IFERROR(ROUND($E2291*INDEX('Intro &amp; Setup'!$BY$8:$BY$9, MATCH($E$8, 'Intro &amp; Setup'!$BX$8:$BX$9, 0)), 2), ""))</f>
        <v/>
      </c>
      <c r="I2291" s="18" t="str">
        <f>IF(OR($E2291="", $F2291=""), "", IF($E$8='Intro &amp; Setup'!$BX$9, $F2291/$E2291, IF($H$8='Intro &amp; Setup'!$BX$9, $F2291/$H2291, "")))</f>
        <v/>
      </c>
      <c r="J2291" s="21" t="str">
        <f>IF(OR($E2291="", $F2291=""), "", IF($E$8='Intro &amp; Setup'!$BX$8, $F2291/$E2291, IF($H$8='Intro &amp; Setup'!$BX$8, $F2291/$H2291, "")))</f>
        <v/>
      </c>
      <c r="K2291" s="97"/>
      <c r="L2291" s="42" t="str">
        <f t="array" ref="L2291">IF($W2291="", "", IFERROR(INDEX('Standard Runs'!$D$11:$D$65, MATCH(1, ('Standard Runs'!$F$11:$F$65&lt;=E2291)*('Standard Runs'!$G$11:$G$65&gt;=E2291), 0)), ""))</f>
        <v/>
      </c>
      <c r="M2291" s="45" t="str">
        <f t="shared" si="386"/>
        <v/>
      </c>
      <c r="N2291" s="97"/>
      <c r="O2291" s="52" t="str">
        <f t="shared" si="387"/>
        <v/>
      </c>
      <c r="P2291" s="53" t="str">
        <f>IF(OR($L2291="", $M2291=""), "", COUNTIFS($L$11:$L$2510, $L2291, $M$11:$M$2510, "&lt;"&amp;$M2291)+1+COUNTIFS($L$11:$L2291, $L2291, $M$11:$M2291, $M2291)-1)</f>
        <v/>
      </c>
      <c r="Q2291" s="97"/>
      <c r="R2291" s="57" t="str">
        <f t="array" ref="R2291">IF(OR($L2291="", $M2291=""), "", MIN(IF($L$11:$L$2510=$L2291, $M$11:$M$2510)))</f>
        <v/>
      </c>
      <c r="S2291" s="18" t="str">
        <f t="array" ref="S2291">IF(OR($L2291="", $M2291=""), "", AVERAGEIF($L$11:$L$2510, $L2291, $M$11:$M$2510))</f>
        <v/>
      </c>
      <c r="T2291" s="21" t="str">
        <f t="array" ref="T2291">IF(OR($L2291="", $M2291=""), "", MAX(IF($L$11:$L$2510=$L2291, $M$11:$M$2510)))</f>
        <v/>
      </c>
      <c r="U2291" s="97"/>
      <c r="W2291" s="26" t="str">
        <f t="shared" si="388"/>
        <v/>
      </c>
      <c r="X2291" s="26" t="str">
        <f t="shared" si="389"/>
        <v/>
      </c>
      <c r="Z2291" s="48" t="str">
        <f>IFERROR(INDEX('Standard Runs'!$E$11:$E$65, MATCH($L2291, 'Standard Runs'!$D$11:$D$65, 0)), "")</f>
        <v/>
      </c>
      <c r="AB2291" s="26" t="str">
        <f t="shared" si="390"/>
        <v/>
      </c>
      <c r="AC2291" s="26" t="str">
        <f t="shared" si="391"/>
        <v/>
      </c>
      <c r="AE2291" s="26" t="str">
        <f t="shared" si="392"/>
        <v/>
      </c>
      <c r="AG2291" s="26" t="str">
        <f>IF($D2291="", "", COUNTIF($D$11:$D$2510, "&gt;"&amp;$D2291)+1+COUNTIF($D$11:$D2291, $D2291)-1)</f>
        <v/>
      </c>
      <c r="AH2291" s="92" t="str">
        <f t="shared" si="393"/>
        <v/>
      </c>
      <c r="AJ2291" s="26" t="str">
        <f t="shared" si="394"/>
        <v/>
      </c>
      <c r="AK2291" s="26" t="str">
        <f t="shared" si="395"/>
        <v/>
      </c>
    </row>
    <row r="2292" spans="1:37" x14ac:dyDescent="0.25">
      <c r="A2292" s="97"/>
      <c r="B2292" s="26" t="str">
        <f t="shared" si="385"/>
        <v/>
      </c>
      <c r="C2292" s="97"/>
      <c r="D2292" s="123"/>
      <c r="E2292" s="124"/>
      <c r="F2292" s="125"/>
      <c r="G2292" s="97"/>
      <c r="H2292" s="24" t="str">
        <f>IF($E2292="", "", IFERROR(ROUND($E2292*INDEX('Intro &amp; Setup'!$BY$8:$BY$9, MATCH($E$8, 'Intro &amp; Setup'!$BX$8:$BX$9, 0)), 2), ""))</f>
        <v/>
      </c>
      <c r="I2292" s="18" t="str">
        <f>IF(OR($E2292="", $F2292=""), "", IF($E$8='Intro &amp; Setup'!$BX$9, $F2292/$E2292, IF($H$8='Intro &amp; Setup'!$BX$9, $F2292/$H2292, "")))</f>
        <v/>
      </c>
      <c r="J2292" s="21" t="str">
        <f>IF(OR($E2292="", $F2292=""), "", IF($E$8='Intro &amp; Setup'!$BX$8, $F2292/$E2292, IF($H$8='Intro &amp; Setup'!$BX$8, $F2292/$H2292, "")))</f>
        <v/>
      </c>
      <c r="K2292" s="97"/>
      <c r="L2292" s="42" t="str">
        <f t="array" ref="L2292">IF($W2292="", "", IFERROR(INDEX('Standard Runs'!$D$11:$D$65, MATCH(1, ('Standard Runs'!$F$11:$F$65&lt;=E2292)*('Standard Runs'!$G$11:$G$65&gt;=E2292), 0)), ""))</f>
        <v/>
      </c>
      <c r="M2292" s="45" t="str">
        <f t="shared" si="386"/>
        <v/>
      </c>
      <c r="N2292" s="97"/>
      <c r="O2292" s="52" t="str">
        <f t="shared" si="387"/>
        <v/>
      </c>
      <c r="P2292" s="53" t="str">
        <f>IF(OR($L2292="", $M2292=""), "", COUNTIFS($L$11:$L$2510, $L2292, $M$11:$M$2510, "&lt;"&amp;$M2292)+1+COUNTIFS($L$11:$L2292, $L2292, $M$11:$M2292, $M2292)-1)</f>
        <v/>
      </c>
      <c r="Q2292" s="97"/>
      <c r="R2292" s="57" t="str">
        <f t="array" ref="R2292">IF(OR($L2292="", $M2292=""), "", MIN(IF($L$11:$L$2510=$L2292, $M$11:$M$2510)))</f>
        <v/>
      </c>
      <c r="S2292" s="18" t="str">
        <f t="array" ref="S2292">IF(OR($L2292="", $M2292=""), "", AVERAGEIF($L$11:$L$2510, $L2292, $M$11:$M$2510))</f>
        <v/>
      </c>
      <c r="T2292" s="21" t="str">
        <f t="array" ref="T2292">IF(OR($L2292="", $M2292=""), "", MAX(IF($L$11:$L$2510=$L2292, $M$11:$M$2510)))</f>
        <v/>
      </c>
      <c r="U2292" s="97"/>
      <c r="W2292" s="26" t="str">
        <f t="shared" si="388"/>
        <v/>
      </c>
      <c r="X2292" s="26" t="str">
        <f t="shared" si="389"/>
        <v/>
      </c>
      <c r="Z2292" s="48" t="str">
        <f>IFERROR(INDEX('Standard Runs'!$E$11:$E$65, MATCH($L2292, 'Standard Runs'!$D$11:$D$65, 0)), "")</f>
        <v/>
      </c>
      <c r="AB2292" s="26" t="str">
        <f t="shared" si="390"/>
        <v/>
      </c>
      <c r="AC2292" s="26" t="str">
        <f t="shared" si="391"/>
        <v/>
      </c>
      <c r="AE2292" s="26" t="str">
        <f t="shared" si="392"/>
        <v/>
      </c>
      <c r="AG2292" s="26" t="str">
        <f>IF($D2292="", "", COUNTIF($D$11:$D$2510, "&gt;"&amp;$D2292)+1+COUNTIF($D$11:$D2292, $D2292)-1)</f>
        <v/>
      </c>
      <c r="AH2292" s="92" t="str">
        <f t="shared" si="393"/>
        <v/>
      </c>
      <c r="AJ2292" s="26" t="str">
        <f t="shared" si="394"/>
        <v/>
      </c>
      <c r="AK2292" s="26" t="str">
        <f t="shared" si="395"/>
        <v/>
      </c>
    </row>
    <row r="2293" spans="1:37" x14ac:dyDescent="0.25">
      <c r="A2293" s="97"/>
      <c r="B2293" s="26" t="str">
        <f t="shared" si="385"/>
        <v/>
      </c>
      <c r="C2293" s="97"/>
      <c r="D2293" s="123"/>
      <c r="E2293" s="124"/>
      <c r="F2293" s="125"/>
      <c r="G2293" s="97"/>
      <c r="H2293" s="24" t="str">
        <f>IF($E2293="", "", IFERROR(ROUND($E2293*INDEX('Intro &amp; Setup'!$BY$8:$BY$9, MATCH($E$8, 'Intro &amp; Setup'!$BX$8:$BX$9, 0)), 2), ""))</f>
        <v/>
      </c>
      <c r="I2293" s="18" t="str">
        <f>IF(OR($E2293="", $F2293=""), "", IF($E$8='Intro &amp; Setup'!$BX$9, $F2293/$E2293, IF($H$8='Intro &amp; Setup'!$BX$9, $F2293/$H2293, "")))</f>
        <v/>
      </c>
      <c r="J2293" s="21" t="str">
        <f>IF(OR($E2293="", $F2293=""), "", IF($E$8='Intro &amp; Setup'!$BX$8, $F2293/$E2293, IF($H$8='Intro &amp; Setup'!$BX$8, $F2293/$H2293, "")))</f>
        <v/>
      </c>
      <c r="K2293" s="97"/>
      <c r="L2293" s="42" t="str">
        <f t="array" ref="L2293">IF($W2293="", "", IFERROR(INDEX('Standard Runs'!$D$11:$D$65, MATCH(1, ('Standard Runs'!$F$11:$F$65&lt;=E2293)*('Standard Runs'!$G$11:$G$65&gt;=E2293), 0)), ""))</f>
        <v/>
      </c>
      <c r="M2293" s="45" t="str">
        <f t="shared" si="386"/>
        <v/>
      </c>
      <c r="N2293" s="97"/>
      <c r="O2293" s="52" t="str">
        <f t="shared" si="387"/>
        <v/>
      </c>
      <c r="P2293" s="53" t="str">
        <f>IF(OR($L2293="", $M2293=""), "", COUNTIFS($L$11:$L$2510, $L2293, $M$11:$M$2510, "&lt;"&amp;$M2293)+1+COUNTIFS($L$11:$L2293, $L2293, $M$11:$M2293, $M2293)-1)</f>
        <v/>
      </c>
      <c r="Q2293" s="97"/>
      <c r="R2293" s="57" t="str">
        <f t="array" ref="R2293">IF(OR($L2293="", $M2293=""), "", MIN(IF($L$11:$L$2510=$L2293, $M$11:$M$2510)))</f>
        <v/>
      </c>
      <c r="S2293" s="18" t="str">
        <f t="array" ref="S2293">IF(OR($L2293="", $M2293=""), "", AVERAGEIF($L$11:$L$2510, $L2293, $M$11:$M$2510))</f>
        <v/>
      </c>
      <c r="T2293" s="21" t="str">
        <f t="array" ref="T2293">IF(OR($L2293="", $M2293=""), "", MAX(IF($L$11:$L$2510=$L2293, $M$11:$M$2510)))</f>
        <v/>
      </c>
      <c r="U2293" s="97"/>
      <c r="W2293" s="26" t="str">
        <f t="shared" si="388"/>
        <v/>
      </c>
      <c r="X2293" s="26" t="str">
        <f t="shared" si="389"/>
        <v/>
      </c>
      <c r="Z2293" s="48" t="str">
        <f>IFERROR(INDEX('Standard Runs'!$E$11:$E$65, MATCH($L2293, 'Standard Runs'!$D$11:$D$65, 0)), "")</f>
        <v/>
      </c>
      <c r="AB2293" s="26" t="str">
        <f t="shared" si="390"/>
        <v/>
      </c>
      <c r="AC2293" s="26" t="str">
        <f t="shared" si="391"/>
        <v/>
      </c>
      <c r="AE2293" s="26" t="str">
        <f t="shared" si="392"/>
        <v/>
      </c>
      <c r="AG2293" s="26" t="str">
        <f>IF($D2293="", "", COUNTIF($D$11:$D$2510, "&gt;"&amp;$D2293)+1+COUNTIF($D$11:$D2293, $D2293)-1)</f>
        <v/>
      </c>
      <c r="AH2293" s="92" t="str">
        <f t="shared" si="393"/>
        <v/>
      </c>
      <c r="AJ2293" s="26" t="str">
        <f t="shared" si="394"/>
        <v/>
      </c>
      <c r="AK2293" s="26" t="str">
        <f t="shared" si="395"/>
        <v/>
      </c>
    </row>
    <row r="2294" spans="1:37" x14ac:dyDescent="0.25">
      <c r="A2294" s="97"/>
      <c r="B2294" s="26" t="str">
        <f t="shared" si="385"/>
        <v/>
      </c>
      <c r="C2294" s="97"/>
      <c r="D2294" s="123"/>
      <c r="E2294" s="124"/>
      <c r="F2294" s="125"/>
      <c r="G2294" s="97"/>
      <c r="H2294" s="24" t="str">
        <f>IF($E2294="", "", IFERROR(ROUND($E2294*INDEX('Intro &amp; Setup'!$BY$8:$BY$9, MATCH($E$8, 'Intro &amp; Setup'!$BX$8:$BX$9, 0)), 2), ""))</f>
        <v/>
      </c>
      <c r="I2294" s="18" t="str">
        <f>IF(OR($E2294="", $F2294=""), "", IF($E$8='Intro &amp; Setup'!$BX$9, $F2294/$E2294, IF($H$8='Intro &amp; Setup'!$BX$9, $F2294/$H2294, "")))</f>
        <v/>
      </c>
      <c r="J2294" s="21" t="str">
        <f>IF(OR($E2294="", $F2294=""), "", IF($E$8='Intro &amp; Setup'!$BX$8, $F2294/$E2294, IF($H$8='Intro &amp; Setup'!$BX$8, $F2294/$H2294, "")))</f>
        <v/>
      </c>
      <c r="K2294" s="97"/>
      <c r="L2294" s="42" t="str">
        <f t="array" ref="L2294">IF($W2294="", "", IFERROR(INDEX('Standard Runs'!$D$11:$D$65, MATCH(1, ('Standard Runs'!$F$11:$F$65&lt;=E2294)*('Standard Runs'!$G$11:$G$65&gt;=E2294), 0)), ""))</f>
        <v/>
      </c>
      <c r="M2294" s="45" t="str">
        <f t="shared" si="386"/>
        <v/>
      </c>
      <c r="N2294" s="97"/>
      <c r="O2294" s="52" t="str">
        <f t="shared" si="387"/>
        <v/>
      </c>
      <c r="P2294" s="53" t="str">
        <f>IF(OR($L2294="", $M2294=""), "", COUNTIFS($L$11:$L$2510, $L2294, $M$11:$M$2510, "&lt;"&amp;$M2294)+1+COUNTIFS($L$11:$L2294, $L2294, $M$11:$M2294, $M2294)-1)</f>
        <v/>
      </c>
      <c r="Q2294" s="97"/>
      <c r="R2294" s="57" t="str">
        <f t="array" ref="R2294">IF(OR($L2294="", $M2294=""), "", MIN(IF($L$11:$L$2510=$L2294, $M$11:$M$2510)))</f>
        <v/>
      </c>
      <c r="S2294" s="18" t="str">
        <f t="array" ref="S2294">IF(OR($L2294="", $M2294=""), "", AVERAGEIF($L$11:$L$2510, $L2294, $M$11:$M$2510))</f>
        <v/>
      </c>
      <c r="T2294" s="21" t="str">
        <f t="array" ref="T2294">IF(OR($L2294="", $M2294=""), "", MAX(IF($L$11:$L$2510=$L2294, $M$11:$M$2510)))</f>
        <v/>
      </c>
      <c r="U2294" s="97"/>
      <c r="W2294" s="26" t="str">
        <f t="shared" si="388"/>
        <v/>
      </c>
      <c r="X2294" s="26" t="str">
        <f t="shared" si="389"/>
        <v/>
      </c>
      <c r="Z2294" s="48" t="str">
        <f>IFERROR(INDEX('Standard Runs'!$E$11:$E$65, MATCH($L2294, 'Standard Runs'!$D$11:$D$65, 0)), "")</f>
        <v/>
      </c>
      <c r="AB2294" s="26" t="str">
        <f t="shared" si="390"/>
        <v/>
      </c>
      <c r="AC2294" s="26" t="str">
        <f t="shared" si="391"/>
        <v/>
      </c>
      <c r="AE2294" s="26" t="str">
        <f t="shared" si="392"/>
        <v/>
      </c>
      <c r="AG2294" s="26" t="str">
        <f>IF($D2294="", "", COUNTIF($D$11:$D$2510, "&gt;"&amp;$D2294)+1+COUNTIF($D$11:$D2294, $D2294)-1)</f>
        <v/>
      </c>
      <c r="AH2294" s="92" t="str">
        <f t="shared" si="393"/>
        <v/>
      </c>
      <c r="AJ2294" s="26" t="str">
        <f t="shared" si="394"/>
        <v/>
      </c>
      <c r="AK2294" s="26" t="str">
        <f t="shared" si="395"/>
        <v/>
      </c>
    </row>
    <row r="2295" spans="1:37" x14ac:dyDescent="0.25">
      <c r="A2295" s="97"/>
      <c r="B2295" s="26" t="str">
        <f t="shared" si="385"/>
        <v/>
      </c>
      <c r="C2295" s="97"/>
      <c r="D2295" s="123"/>
      <c r="E2295" s="124"/>
      <c r="F2295" s="125"/>
      <c r="G2295" s="97"/>
      <c r="H2295" s="24" t="str">
        <f>IF($E2295="", "", IFERROR(ROUND($E2295*INDEX('Intro &amp; Setup'!$BY$8:$BY$9, MATCH($E$8, 'Intro &amp; Setup'!$BX$8:$BX$9, 0)), 2), ""))</f>
        <v/>
      </c>
      <c r="I2295" s="18" t="str">
        <f>IF(OR($E2295="", $F2295=""), "", IF($E$8='Intro &amp; Setup'!$BX$9, $F2295/$E2295, IF($H$8='Intro &amp; Setup'!$BX$9, $F2295/$H2295, "")))</f>
        <v/>
      </c>
      <c r="J2295" s="21" t="str">
        <f>IF(OR($E2295="", $F2295=""), "", IF($E$8='Intro &amp; Setup'!$BX$8, $F2295/$E2295, IF($H$8='Intro &amp; Setup'!$BX$8, $F2295/$H2295, "")))</f>
        <v/>
      </c>
      <c r="K2295" s="97"/>
      <c r="L2295" s="42" t="str">
        <f t="array" ref="L2295">IF($W2295="", "", IFERROR(INDEX('Standard Runs'!$D$11:$D$65, MATCH(1, ('Standard Runs'!$F$11:$F$65&lt;=E2295)*('Standard Runs'!$G$11:$G$65&gt;=E2295), 0)), ""))</f>
        <v/>
      </c>
      <c r="M2295" s="45" t="str">
        <f t="shared" si="386"/>
        <v/>
      </c>
      <c r="N2295" s="97"/>
      <c r="O2295" s="52" t="str">
        <f t="shared" si="387"/>
        <v/>
      </c>
      <c r="P2295" s="53" t="str">
        <f>IF(OR($L2295="", $M2295=""), "", COUNTIFS($L$11:$L$2510, $L2295, $M$11:$M$2510, "&lt;"&amp;$M2295)+1+COUNTIFS($L$11:$L2295, $L2295, $M$11:$M2295, $M2295)-1)</f>
        <v/>
      </c>
      <c r="Q2295" s="97"/>
      <c r="R2295" s="57" t="str">
        <f t="array" ref="R2295">IF(OR($L2295="", $M2295=""), "", MIN(IF($L$11:$L$2510=$L2295, $M$11:$M$2510)))</f>
        <v/>
      </c>
      <c r="S2295" s="18" t="str">
        <f t="array" ref="S2295">IF(OR($L2295="", $M2295=""), "", AVERAGEIF($L$11:$L$2510, $L2295, $M$11:$M$2510))</f>
        <v/>
      </c>
      <c r="T2295" s="21" t="str">
        <f t="array" ref="T2295">IF(OR($L2295="", $M2295=""), "", MAX(IF($L$11:$L$2510=$L2295, $M$11:$M$2510)))</f>
        <v/>
      </c>
      <c r="U2295" s="97"/>
      <c r="W2295" s="26" t="str">
        <f t="shared" si="388"/>
        <v/>
      </c>
      <c r="X2295" s="26" t="str">
        <f t="shared" si="389"/>
        <v/>
      </c>
      <c r="Z2295" s="48" t="str">
        <f>IFERROR(INDEX('Standard Runs'!$E$11:$E$65, MATCH($L2295, 'Standard Runs'!$D$11:$D$65, 0)), "")</f>
        <v/>
      </c>
      <c r="AB2295" s="26" t="str">
        <f t="shared" si="390"/>
        <v/>
      </c>
      <c r="AC2295" s="26" t="str">
        <f t="shared" si="391"/>
        <v/>
      </c>
      <c r="AE2295" s="26" t="str">
        <f t="shared" si="392"/>
        <v/>
      </c>
      <c r="AG2295" s="26" t="str">
        <f>IF($D2295="", "", COUNTIF($D$11:$D$2510, "&gt;"&amp;$D2295)+1+COUNTIF($D$11:$D2295, $D2295)-1)</f>
        <v/>
      </c>
      <c r="AH2295" s="92" t="str">
        <f t="shared" si="393"/>
        <v/>
      </c>
      <c r="AJ2295" s="26" t="str">
        <f t="shared" si="394"/>
        <v/>
      </c>
      <c r="AK2295" s="26" t="str">
        <f t="shared" si="395"/>
        <v/>
      </c>
    </row>
    <row r="2296" spans="1:37" x14ac:dyDescent="0.25">
      <c r="A2296" s="97"/>
      <c r="B2296" s="26" t="str">
        <f t="shared" si="385"/>
        <v/>
      </c>
      <c r="C2296" s="97"/>
      <c r="D2296" s="123"/>
      <c r="E2296" s="124"/>
      <c r="F2296" s="125"/>
      <c r="G2296" s="97"/>
      <c r="H2296" s="24" t="str">
        <f>IF($E2296="", "", IFERROR(ROUND($E2296*INDEX('Intro &amp; Setup'!$BY$8:$BY$9, MATCH($E$8, 'Intro &amp; Setup'!$BX$8:$BX$9, 0)), 2), ""))</f>
        <v/>
      </c>
      <c r="I2296" s="18" t="str">
        <f>IF(OR($E2296="", $F2296=""), "", IF($E$8='Intro &amp; Setup'!$BX$9, $F2296/$E2296, IF($H$8='Intro &amp; Setup'!$BX$9, $F2296/$H2296, "")))</f>
        <v/>
      </c>
      <c r="J2296" s="21" t="str">
        <f>IF(OR($E2296="", $F2296=""), "", IF($E$8='Intro &amp; Setup'!$BX$8, $F2296/$E2296, IF($H$8='Intro &amp; Setup'!$BX$8, $F2296/$H2296, "")))</f>
        <v/>
      </c>
      <c r="K2296" s="97"/>
      <c r="L2296" s="42" t="str">
        <f t="array" ref="L2296">IF($W2296="", "", IFERROR(INDEX('Standard Runs'!$D$11:$D$65, MATCH(1, ('Standard Runs'!$F$11:$F$65&lt;=E2296)*('Standard Runs'!$G$11:$G$65&gt;=E2296), 0)), ""))</f>
        <v/>
      </c>
      <c r="M2296" s="45" t="str">
        <f t="shared" si="386"/>
        <v/>
      </c>
      <c r="N2296" s="97"/>
      <c r="O2296" s="52" t="str">
        <f t="shared" si="387"/>
        <v/>
      </c>
      <c r="P2296" s="53" t="str">
        <f>IF(OR($L2296="", $M2296=""), "", COUNTIFS($L$11:$L$2510, $L2296, $M$11:$M$2510, "&lt;"&amp;$M2296)+1+COUNTIFS($L$11:$L2296, $L2296, $M$11:$M2296, $M2296)-1)</f>
        <v/>
      </c>
      <c r="Q2296" s="97"/>
      <c r="R2296" s="57" t="str">
        <f t="array" ref="R2296">IF(OR($L2296="", $M2296=""), "", MIN(IF($L$11:$L$2510=$L2296, $M$11:$M$2510)))</f>
        <v/>
      </c>
      <c r="S2296" s="18" t="str">
        <f t="array" ref="S2296">IF(OR($L2296="", $M2296=""), "", AVERAGEIF($L$11:$L$2510, $L2296, $M$11:$M$2510))</f>
        <v/>
      </c>
      <c r="T2296" s="21" t="str">
        <f t="array" ref="T2296">IF(OR($L2296="", $M2296=""), "", MAX(IF($L$11:$L$2510=$L2296, $M$11:$M$2510)))</f>
        <v/>
      </c>
      <c r="U2296" s="97"/>
      <c r="W2296" s="26" t="str">
        <f t="shared" si="388"/>
        <v/>
      </c>
      <c r="X2296" s="26" t="str">
        <f t="shared" si="389"/>
        <v/>
      </c>
      <c r="Z2296" s="48" t="str">
        <f>IFERROR(INDEX('Standard Runs'!$E$11:$E$65, MATCH($L2296, 'Standard Runs'!$D$11:$D$65, 0)), "")</f>
        <v/>
      </c>
      <c r="AB2296" s="26" t="str">
        <f t="shared" si="390"/>
        <v/>
      </c>
      <c r="AC2296" s="26" t="str">
        <f t="shared" si="391"/>
        <v/>
      </c>
      <c r="AE2296" s="26" t="str">
        <f t="shared" si="392"/>
        <v/>
      </c>
      <c r="AG2296" s="26" t="str">
        <f>IF($D2296="", "", COUNTIF($D$11:$D$2510, "&gt;"&amp;$D2296)+1+COUNTIF($D$11:$D2296, $D2296)-1)</f>
        <v/>
      </c>
      <c r="AH2296" s="92" t="str">
        <f t="shared" si="393"/>
        <v/>
      </c>
      <c r="AJ2296" s="26" t="str">
        <f t="shared" si="394"/>
        <v/>
      </c>
      <c r="AK2296" s="26" t="str">
        <f t="shared" si="395"/>
        <v/>
      </c>
    </row>
    <row r="2297" spans="1:37" x14ac:dyDescent="0.25">
      <c r="A2297" s="97"/>
      <c r="B2297" s="26" t="str">
        <f t="shared" si="385"/>
        <v/>
      </c>
      <c r="C2297" s="97"/>
      <c r="D2297" s="123"/>
      <c r="E2297" s="124"/>
      <c r="F2297" s="125"/>
      <c r="G2297" s="97"/>
      <c r="H2297" s="24" t="str">
        <f>IF($E2297="", "", IFERROR(ROUND($E2297*INDEX('Intro &amp; Setup'!$BY$8:$BY$9, MATCH($E$8, 'Intro &amp; Setup'!$BX$8:$BX$9, 0)), 2), ""))</f>
        <v/>
      </c>
      <c r="I2297" s="18" t="str">
        <f>IF(OR($E2297="", $F2297=""), "", IF($E$8='Intro &amp; Setup'!$BX$9, $F2297/$E2297, IF($H$8='Intro &amp; Setup'!$BX$9, $F2297/$H2297, "")))</f>
        <v/>
      </c>
      <c r="J2297" s="21" t="str">
        <f>IF(OR($E2297="", $F2297=""), "", IF($E$8='Intro &amp; Setup'!$BX$8, $F2297/$E2297, IF($H$8='Intro &amp; Setup'!$BX$8, $F2297/$H2297, "")))</f>
        <v/>
      </c>
      <c r="K2297" s="97"/>
      <c r="L2297" s="42" t="str">
        <f t="array" ref="L2297">IF($W2297="", "", IFERROR(INDEX('Standard Runs'!$D$11:$D$65, MATCH(1, ('Standard Runs'!$F$11:$F$65&lt;=E2297)*('Standard Runs'!$G$11:$G$65&gt;=E2297), 0)), ""))</f>
        <v/>
      </c>
      <c r="M2297" s="45" t="str">
        <f t="shared" si="386"/>
        <v/>
      </c>
      <c r="N2297" s="97"/>
      <c r="O2297" s="52" t="str">
        <f t="shared" si="387"/>
        <v/>
      </c>
      <c r="P2297" s="53" t="str">
        <f>IF(OR($L2297="", $M2297=""), "", COUNTIFS($L$11:$L$2510, $L2297, $M$11:$M$2510, "&lt;"&amp;$M2297)+1+COUNTIFS($L$11:$L2297, $L2297, $M$11:$M2297, $M2297)-1)</f>
        <v/>
      </c>
      <c r="Q2297" s="97"/>
      <c r="R2297" s="57" t="str">
        <f t="array" ref="R2297">IF(OR($L2297="", $M2297=""), "", MIN(IF($L$11:$L$2510=$L2297, $M$11:$M$2510)))</f>
        <v/>
      </c>
      <c r="S2297" s="18" t="str">
        <f t="array" ref="S2297">IF(OR($L2297="", $M2297=""), "", AVERAGEIF($L$11:$L$2510, $L2297, $M$11:$M$2510))</f>
        <v/>
      </c>
      <c r="T2297" s="21" t="str">
        <f t="array" ref="T2297">IF(OR($L2297="", $M2297=""), "", MAX(IF($L$11:$L$2510=$L2297, $M$11:$M$2510)))</f>
        <v/>
      </c>
      <c r="U2297" s="97"/>
      <c r="W2297" s="26" t="str">
        <f t="shared" si="388"/>
        <v/>
      </c>
      <c r="X2297" s="26" t="str">
        <f t="shared" si="389"/>
        <v/>
      </c>
      <c r="Z2297" s="48" t="str">
        <f>IFERROR(INDEX('Standard Runs'!$E$11:$E$65, MATCH($L2297, 'Standard Runs'!$D$11:$D$65, 0)), "")</f>
        <v/>
      </c>
      <c r="AB2297" s="26" t="str">
        <f t="shared" si="390"/>
        <v/>
      </c>
      <c r="AC2297" s="26" t="str">
        <f t="shared" si="391"/>
        <v/>
      </c>
      <c r="AE2297" s="26" t="str">
        <f t="shared" si="392"/>
        <v/>
      </c>
      <c r="AG2297" s="26" t="str">
        <f>IF($D2297="", "", COUNTIF($D$11:$D$2510, "&gt;"&amp;$D2297)+1+COUNTIF($D$11:$D2297, $D2297)-1)</f>
        <v/>
      </c>
      <c r="AH2297" s="92" t="str">
        <f t="shared" si="393"/>
        <v/>
      </c>
      <c r="AJ2297" s="26" t="str">
        <f t="shared" si="394"/>
        <v/>
      </c>
      <c r="AK2297" s="26" t="str">
        <f t="shared" si="395"/>
        <v/>
      </c>
    </row>
    <row r="2298" spans="1:37" x14ac:dyDescent="0.25">
      <c r="A2298" s="97"/>
      <c r="B2298" s="26" t="str">
        <f t="shared" si="385"/>
        <v/>
      </c>
      <c r="C2298" s="97"/>
      <c r="D2298" s="123"/>
      <c r="E2298" s="124"/>
      <c r="F2298" s="125"/>
      <c r="G2298" s="97"/>
      <c r="H2298" s="24" t="str">
        <f>IF($E2298="", "", IFERROR(ROUND($E2298*INDEX('Intro &amp; Setup'!$BY$8:$BY$9, MATCH($E$8, 'Intro &amp; Setup'!$BX$8:$BX$9, 0)), 2), ""))</f>
        <v/>
      </c>
      <c r="I2298" s="18" t="str">
        <f>IF(OR($E2298="", $F2298=""), "", IF($E$8='Intro &amp; Setup'!$BX$9, $F2298/$E2298, IF($H$8='Intro &amp; Setup'!$BX$9, $F2298/$H2298, "")))</f>
        <v/>
      </c>
      <c r="J2298" s="21" t="str">
        <f>IF(OR($E2298="", $F2298=""), "", IF($E$8='Intro &amp; Setup'!$BX$8, $F2298/$E2298, IF($H$8='Intro &amp; Setup'!$BX$8, $F2298/$H2298, "")))</f>
        <v/>
      </c>
      <c r="K2298" s="97"/>
      <c r="L2298" s="42" t="str">
        <f t="array" ref="L2298">IF($W2298="", "", IFERROR(INDEX('Standard Runs'!$D$11:$D$65, MATCH(1, ('Standard Runs'!$F$11:$F$65&lt;=E2298)*('Standard Runs'!$G$11:$G$65&gt;=E2298), 0)), ""))</f>
        <v/>
      </c>
      <c r="M2298" s="45" t="str">
        <f t="shared" si="386"/>
        <v/>
      </c>
      <c r="N2298" s="97"/>
      <c r="O2298" s="52" t="str">
        <f t="shared" si="387"/>
        <v/>
      </c>
      <c r="P2298" s="53" t="str">
        <f>IF(OR($L2298="", $M2298=""), "", COUNTIFS($L$11:$L$2510, $L2298, $M$11:$M$2510, "&lt;"&amp;$M2298)+1+COUNTIFS($L$11:$L2298, $L2298, $M$11:$M2298, $M2298)-1)</f>
        <v/>
      </c>
      <c r="Q2298" s="97"/>
      <c r="R2298" s="57" t="str">
        <f t="array" ref="R2298">IF(OR($L2298="", $M2298=""), "", MIN(IF($L$11:$L$2510=$L2298, $M$11:$M$2510)))</f>
        <v/>
      </c>
      <c r="S2298" s="18" t="str">
        <f t="array" ref="S2298">IF(OR($L2298="", $M2298=""), "", AVERAGEIF($L$11:$L$2510, $L2298, $M$11:$M$2510))</f>
        <v/>
      </c>
      <c r="T2298" s="21" t="str">
        <f t="array" ref="T2298">IF(OR($L2298="", $M2298=""), "", MAX(IF($L$11:$L$2510=$L2298, $M$11:$M$2510)))</f>
        <v/>
      </c>
      <c r="U2298" s="97"/>
      <c r="W2298" s="26" t="str">
        <f t="shared" si="388"/>
        <v/>
      </c>
      <c r="X2298" s="26" t="str">
        <f t="shared" si="389"/>
        <v/>
      </c>
      <c r="Z2298" s="48" t="str">
        <f>IFERROR(INDEX('Standard Runs'!$E$11:$E$65, MATCH($L2298, 'Standard Runs'!$D$11:$D$65, 0)), "")</f>
        <v/>
      </c>
      <c r="AB2298" s="26" t="str">
        <f t="shared" si="390"/>
        <v/>
      </c>
      <c r="AC2298" s="26" t="str">
        <f t="shared" si="391"/>
        <v/>
      </c>
      <c r="AE2298" s="26" t="str">
        <f t="shared" si="392"/>
        <v/>
      </c>
      <c r="AG2298" s="26" t="str">
        <f>IF($D2298="", "", COUNTIF($D$11:$D$2510, "&gt;"&amp;$D2298)+1+COUNTIF($D$11:$D2298, $D2298)-1)</f>
        <v/>
      </c>
      <c r="AH2298" s="92" t="str">
        <f t="shared" si="393"/>
        <v/>
      </c>
      <c r="AJ2298" s="26" t="str">
        <f t="shared" si="394"/>
        <v/>
      </c>
      <c r="AK2298" s="26" t="str">
        <f t="shared" si="395"/>
        <v/>
      </c>
    </row>
    <row r="2299" spans="1:37" x14ac:dyDescent="0.25">
      <c r="A2299" s="97"/>
      <c r="B2299" s="26" t="str">
        <f t="shared" si="385"/>
        <v/>
      </c>
      <c r="C2299" s="97"/>
      <c r="D2299" s="123"/>
      <c r="E2299" s="124"/>
      <c r="F2299" s="125"/>
      <c r="G2299" s="97"/>
      <c r="H2299" s="24" t="str">
        <f>IF($E2299="", "", IFERROR(ROUND($E2299*INDEX('Intro &amp; Setup'!$BY$8:$BY$9, MATCH($E$8, 'Intro &amp; Setup'!$BX$8:$BX$9, 0)), 2), ""))</f>
        <v/>
      </c>
      <c r="I2299" s="18" t="str">
        <f>IF(OR($E2299="", $F2299=""), "", IF($E$8='Intro &amp; Setup'!$BX$9, $F2299/$E2299, IF($H$8='Intro &amp; Setup'!$BX$9, $F2299/$H2299, "")))</f>
        <v/>
      </c>
      <c r="J2299" s="21" t="str">
        <f>IF(OR($E2299="", $F2299=""), "", IF($E$8='Intro &amp; Setup'!$BX$8, $F2299/$E2299, IF($H$8='Intro &amp; Setup'!$BX$8, $F2299/$H2299, "")))</f>
        <v/>
      </c>
      <c r="K2299" s="97"/>
      <c r="L2299" s="42" t="str">
        <f t="array" ref="L2299">IF($W2299="", "", IFERROR(INDEX('Standard Runs'!$D$11:$D$65, MATCH(1, ('Standard Runs'!$F$11:$F$65&lt;=E2299)*('Standard Runs'!$G$11:$G$65&gt;=E2299), 0)), ""))</f>
        <v/>
      </c>
      <c r="M2299" s="45" t="str">
        <f t="shared" si="386"/>
        <v/>
      </c>
      <c r="N2299" s="97"/>
      <c r="O2299" s="52" t="str">
        <f t="shared" si="387"/>
        <v/>
      </c>
      <c r="P2299" s="53" t="str">
        <f>IF(OR($L2299="", $M2299=""), "", COUNTIFS($L$11:$L$2510, $L2299, $M$11:$M$2510, "&lt;"&amp;$M2299)+1+COUNTIFS($L$11:$L2299, $L2299, $M$11:$M2299, $M2299)-1)</f>
        <v/>
      </c>
      <c r="Q2299" s="97"/>
      <c r="R2299" s="57" t="str">
        <f t="array" ref="R2299">IF(OR($L2299="", $M2299=""), "", MIN(IF($L$11:$L$2510=$L2299, $M$11:$M$2510)))</f>
        <v/>
      </c>
      <c r="S2299" s="18" t="str">
        <f t="array" ref="S2299">IF(OR($L2299="", $M2299=""), "", AVERAGEIF($L$11:$L$2510, $L2299, $M$11:$M$2510))</f>
        <v/>
      </c>
      <c r="T2299" s="21" t="str">
        <f t="array" ref="T2299">IF(OR($L2299="", $M2299=""), "", MAX(IF($L$11:$L$2510=$L2299, $M$11:$M$2510)))</f>
        <v/>
      </c>
      <c r="U2299" s="97"/>
      <c r="W2299" s="26" t="str">
        <f t="shared" si="388"/>
        <v/>
      </c>
      <c r="X2299" s="26" t="str">
        <f t="shared" si="389"/>
        <v/>
      </c>
      <c r="Z2299" s="48" t="str">
        <f>IFERROR(INDEX('Standard Runs'!$E$11:$E$65, MATCH($L2299, 'Standard Runs'!$D$11:$D$65, 0)), "")</f>
        <v/>
      </c>
      <c r="AB2299" s="26" t="str">
        <f t="shared" si="390"/>
        <v/>
      </c>
      <c r="AC2299" s="26" t="str">
        <f t="shared" si="391"/>
        <v/>
      </c>
      <c r="AE2299" s="26" t="str">
        <f t="shared" si="392"/>
        <v/>
      </c>
      <c r="AG2299" s="26" t="str">
        <f>IF($D2299="", "", COUNTIF($D$11:$D$2510, "&gt;"&amp;$D2299)+1+COUNTIF($D$11:$D2299, $D2299)-1)</f>
        <v/>
      </c>
      <c r="AH2299" s="92" t="str">
        <f t="shared" si="393"/>
        <v/>
      </c>
      <c r="AJ2299" s="26" t="str">
        <f t="shared" si="394"/>
        <v/>
      </c>
      <c r="AK2299" s="26" t="str">
        <f t="shared" si="395"/>
        <v/>
      </c>
    </row>
    <row r="2300" spans="1:37" x14ac:dyDescent="0.25">
      <c r="A2300" s="97"/>
      <c r="B2300" s="26" t="str">
        <f t="shared" si="385"/>
        <v/>
      </c>
      <c r="C2300" s="97"/>
      <c r="D2300" s="123"/>
      <c r="E2300" s="124"/>
      <c r="F2300" s="125"/>
      <c r="G2300" s="97"/>
      <c r="H2300" s="24" t="str">
        <f>IF($E2300="", "", IFERROR(ROUND($E2300*INDEX('Intro &amp; Setup'!$BY$8:$BY$9, MATCH($E$8, 'Intro &amp; Setup'!$BX$8:$BX$9, 0)), 2), ""))</f>
        <v/>
      </c>
      <c r="I2300" s="18" t="str">
        <f>IF(OR($E2300="", $F2300=""), "", IF($E$8='Intro &amp; Setup'!$BX$9, $F2300/$E2300, IF($H$8='Intro &amp; Setup'!$BX$9, $F2300/$H2300, "")))</f>
        <v/>
      </c>
      <c r="J2300" s="21" t="str">
        <f>IF(OR($E2300="", $F2300=""), "", IF($E$8='Intro &amp; Setup'!$BX$8, $F2300/$E2300, IF($H$8='Intro &amp; Setup'!$BX$8, $F2300/$H2300, "")))</f>
        <v/>
      </c>
      <c r="K2300" s="97"/>
      <c r="L2300" s="42" t="str">
        <f t="array" ref="L2300">IF($W2300="", "", IFERROR(INDEX('Standard Runs'!$D$11:$D$65, MATCH(1, ('Standard Runs'!$F$11:$F$65&lt;=E2300)*('Standard Runs'!$G$11:$G$65&gt;=E2300), 0)), ""))</f>
        <v/>
      </c>
      <c r="M2300" s="45" t="str">
        <f t="shared" si="386"/>
        <v/>
      </c>
      <c r="N2300" s="97"/>
      <c r="O2300" s="52" t="str">
        <f t="shared" si="387"/>
        <v/>
      </c>
      <c r="P2300" s="53" t="str">
        <f>IF(OR($L2300="", $M2300=""), "", COUNTIFS($L$11:$L$2510, $L2300, $M$11:$M$2510, "&lt;"&amp;$M2300)+1+COUNTIFS($L$11:$L2300, $L2300, $M$11:$M2300, $M2300)-1)</f>
        <v/>
      </c>
      <c r="Q2300" s="97"/>
      <c r="R2300" s="57" t="str">
        <f t="array" ref="R2300">IF(OR($L2300="", $M2300=""), "", MIN(IF($L$11:$L$2510=$L2300, $M$11:$M$2510)))</f>
        <v/>
      </c>
      <c r="S2300" s="18" t="str">
        <f t="array" ref="S2300">IF(OR($L2300="", $M2300=""), "", AVERAGEIF($L$11:$L$2510, $L2300, $M$11:$M$2510))</f>
        <v/>
      </c>
      <c r="T2300" s="21" t="str">
        <f t="array" ref="T2300">IF(OR($L2300="", $M2300=""), "", MAX(IF($L$11:$L$2510=$L2300, $M$11:$M$2510)))</f>
        <v/>
      </c>
      <c r="U2300" s="97"/>
      <c r="W2300" s="26" t="str">
        <f t="shared" si="388"/>
        <v/>
      </c>
      <c r="X2300" s="26" t="str">
        <f t="shared" si="389"/>
        <v/>
      </c>
      <c r="Z2300" s="48" t="str">
        <f>IFERROR(INDEX('Standard Runs'!$E$11:$E$65, MATCH($L2300, 'Standard Runs'!$D$11:$D$65, 0)), "")</f>
        <v/>
      </c>
      <c r="AB2300" s="26" t="str">
        <f t="shared" si="390"/>
        <v/>
      </c>
      <c r="AC2300" s="26" t="str">
        <f t="shared" si="391"/>
        <v/>
      </c>
      <c r="AE2300" s="26" t="str">
        <f t="shared" si="392"/>
        <v/>
      </c>
      <c r="AG2300" s="26" t="str">
        <f>IF($D2300="", "", COUNTIF($D$11:$D$2510, "&gt;"&amp;$D2300)+1+COUNTIF($D$11:$D2300, $D2300)-1)</f>
        <v/>
      </c>
      <c r="AH2300" s="92" t="str">
        <f t="shared" si="393"/>
        <v/>
      </c>
      <c r="AJ2300" s="26" t="str">
        <f t="shared" si="394"/>
        <v/>
      </c>
      <c r="AK2300" s="26" t="str">
        <f t="shared" si="395"/>
        <v/>
      </c>
    </row>
    <row r="2301" spans="1:37" x14ac:dyDescent="0.25">
      <c r="A2301" s="97"/>
      <c r="B2301" s="26" t="str">
        <f t="shared" si="385"/>
        <v/>
      </c>
      <c r="C2301" s="97"/>
      <c r="D2301" s="123"/>
      <c r="E2301" s="124"/>
      <c r="F2301" s="125"/>
      <c r="G2301" s="97"/>
      <c r="H2301" s="24" t="str">
        <f>IF($E2301="", "", IFERROR(ROUND($E2301*INDEX('Intro &amp; Setup'!$BY$8:$BY$9, MATCH($E$8, 'Intro &amp; Setup'!$BX$8:$BX$9, 0)), 2), ""))</f>
        <v/>
      </c>
      <c r="I2301" s="18" t="str">
        <f>IF(OR($E2301="", $F2301=""), "", IF($E$8='Intro &amp; Setup'!$BX$9, $F2301/$E2301, IF($H$8='Intro &amp; Setup'!$BX$9, $F2301/$H2301, "")))</f>
        <v/>
      </c>
      <c r="J2301" s="21" t="str">
        <f>IF(OR($E2301="", $F2301=""), "", IF($E$8='Intro &amp; Setup'!$BX$8, $F2301/$E2301, IF($H$8='Intro &amp; Setup'!$BX$8, $F2301/$H2301, "")))</f>
        <v/>
      </c>
      <c r="K2301" s="97"/>
      <c r="L2301" s="42" t="str">
        <f t="array" ref="L2301">IF($W2301="", "", IFERROR(INDEX('Standard Runs'!$D$11:$D$65, MATCH(1, ('Standard Runs'!$F$11:$F$65&lt;=E2301)*('Standard Runs'!$G$11:$G$65&gt;=E2301), 0)), ""))</f>
        <v/>
      </c>
      <c r="M2301" s="45" t="str">
        <f t="shared" si="386"/>
        <v/>
      </c>
      <c r="N2301" s="97"/>
      <c r="O2301" s="52" t="str">
        <f t="shared" si="387"/>
        <v/>
      </c>
      <c r="P2301" s="53" t="str">
        <f>IF(OR($L2301="", $M2301=""), "", COUNTIFS($L$11:$L$2510, $L2301, $M$11:$M$2510, "&lt;"&amp;$M2301)+1+COUNTIFS($L$11:$L2301, $L2301, $M$11:$M2301, $M2301)-1)</f>
        <v/>
      </c>
      <c r="Q2301" s="97"/>
      <c r="R2301" s="57" t="str">
        <f t="array" ref="R2301">IF(OR($L2301="", $M2301=""), "", MIN(IF($L$11:$L$2510=$L2301, $M$11:$M$2510)))</f>
        <v/>
      </c>
      <c r="S2301" s="18" t="str">
        <f t="array" ref="S2301">IF(OR($L2301="", $M2301=""), "", AVERAGEIF($L$11:$L$2510, $L2301, $M$11:$M$2510))</f>
        <v/>
      </c>
      <c r="T2301" s="21" t="str">
        <f t="array" ref="T2301">IF(OR($L2301="", $M2301=""), "", MAX(IF($L$11:$L$2510=$L2301, $M$11:$M$2510)))</f>
        <v/>
      </c>
      <c r="U2301" s="97"/>
      <c r="W2301" s="26" t="str">
        <f t="shared" si="388"/>
        <v/>
      </c>
      <c r="X2301" s="26" t="str">
        <f t="shared" si="389"/>
        <v/>
      </c>
      <c r="Z2301" s="48" t="str">
        <f>IFERROR(INDEX('Standard Runs'!$E$11:$E$65, MATCH($L2301, 'Standard Runs'!$D$11:$D$65, 0)), "")</f>
        <v/>
      </c>
      <c r="AB2301" s="26" t="str">
        <f t="shared" si="390"/>
        <v/>
      </c>
      <c r="AC2301" s="26" t="str">
        <f t="shared" si="391"/>
        <v/>
      </c>
      <c r="AE2301" s="26" t="str">
        <f t="shared" si="392"/>
        <v/>
      </c>
      <c r="AG2301" s="26" t="str">
        <f>IF($D2301="", "", COUNTIF($D$11:$D$2510, "&gt;"&amp;$D2301)+1+COUNTIF($D$11:$D2301, $D2301)-1)</f>
        <v/>
      </c>
      <c r="AH2301" s="92" t="str">
        <f t="shared" si="393"/>
        <v/>
      </c>
      <c r="AJ2301" s="26" t="str">
        <f t="shared" si="394"/>
        <v/>
      </c>
      <c r="AK2301" s="26" t="str">
        <f t="shared" si="395"/>
        <v/>
      </c>
    </row>
    <row r="2302" spans="1:37" x14ac:dyDescent="0.25">
      <c r="A2302" s="97"/>
      <c r="B2302" s="26" t="str">
        <f t="shared" si="385"/>
        <v/>
      </c>
      <c r="C2302" s="97"/>
      <c r="D2302" s="123"/>
      <c r="E2302" s="124"/>
      <c r="F2302" s="125"/>
      <c r="G2302" s="97"/>
      <c r="H2302" s="24" t="str">
        <f>IF($E2302="", "", IFERROR(ROUND($E2302*INDEX('Intro &amp; Setup'!$BY$8:$BY$9, MATCH($E$8, 'Intro &amp; Setup'!$BX$8:$BX$9, 0)), 2), ""))</f>
        <v/>
      </c>
      <c r="I2302" s="18" t="str">
        <f>IF(OR($E2302="", $F2302=""), "", IF($E$8='Intro &amp; Setup'!$BX$9, $F2302/$E2302, IF($H$8='Intro &amp; Setup'!$BX$9, $F2302/$H2302, "")))</f>
        <v/>
      </c>
      <c r="J2302" s="21" t="str">
        <f>IF(OR($E2302="", $F2302=""), "", IF($E$8='Intro &amp; Setup'!$BX$8, $F2302/$E2302, IF($H$8='Intro &amp; Setup'!$BX$8, $F2302/$H2302, "")))</f>
        <v/>
      </c>
      <c r="K2302" s="97"/>
      <c r="L2302" s="42" t="str">
        <f t="array" ref="L2302">IF($W2302="", "", IFERROR(INDEX('Standard Runs'!$D$11:$D$65, MATCH(1, ('Standard Runs'!$F$11:$F$65&lt;=E2302)*('Standard Runs'!$G$11:$G$65&gt;=E2302), 0)), ""))</f>
        <v/>
      </c>
      <c r="M2302" s="45" t="str">
        <f t="shared" si="386"/>
        <v/>
      </c>
      <c r="N2302" s="97"/>
      <c r="O2302" s="52" t="str">
        <f t="shared" si="387"/>
        <v/>
      </c>
      <c r="P2302" s="53" t="str">
        <f>IF(OR($L2302="", $M2302=""), "", COUNTIFS($L$11:$L$2510, $L2302, $M$11:$M$2510, "&lt;"&amp;$M2302)+1+COUNTIFS($L$11:$L2302, $L2302, $M$11:$M2302, $M2302)-1)</f>
        <v/>
      </c>
      <c r="Q2302" s="97"/>
      <c r="R2302" s="57" t="str">
        <f t="array" ref="R2302">IF(OR($L2302="", $M2302=""), "", MIN(IF($L$11:$L$2510=$L2302, $M$11:$M$2510)))</f>
        <v/>
      </c>
      <c r="S2302" s="18" t="str">
        <f t="array" ref="S2302">IF(OR($L2302="", $M2302=""), "", AVERAGEIF($L$11:$L$2510, $L2302, $M$11:$M$2510))</f>
        <v/>
      </c>
      <c r="T2302" s="21" t="str">
        <f t="array" ref="T2302">IF(OR($L2302="", $M2302=""), "", MAX(IF($L$11:$L$2510=$L2302, $M$11:$M$2510)))</f>
        <v/>
      </c>
      <c r="U2302" s="97"/>
      <c r="W2302" s="26" t="str">
        <f t="shared" si="388"/>
        <v/>
      </c>
      <c r="X2302" s="26" t="str">
        <f t="shared" si="389"/>
        <v/>
      </c>
      <c r="Z2302" s="48" t="str">
        <f>IFERROR(INDEX('Standard Runs'!$E$11:$E$65, MATCH($L2302, 'Standard Runs'!$D$11:$D$65, 0)), "")</f>
        <v/>
      </c>
      <c r="AB2302" s="26" t="str">
        <f t="shared" si="390"/>
        <v/>
      </c>
      <c r="AC2302" s="26" t="str">
        <f t="shared" si="391"/>
        <v/>
      </c>
      <c r="AE2302" s="26" t="str">
        <f t="shared" si="392"/>
        <v/>
      </c>
      <c r="AG2302" s="26" t="str">
        <f>IF($D2302="", "", COUNTIF($D$11:$D$2510, "&gt;"&amp;$D2302)+1+COUNTIF($D$11:$D2302, $D2302)-1)</f>
        <v/>
      </c>
      <c r="AH2302" s="92" t="str">
        <f t="shared" si="393"/>
        <v/>
      </c>
      <c r="AJ2302" s="26" t="str">
        <f t="shared" si="394"/>
        <v/>
      </c>
      <c r="AK2302" s="26" t="str">
        <f t="shared" si="395"/>
        <v/>
      </c>
    </row>
    <row r="2303" spans="1:37" x14ac:dyDescent="0.25">
      <c r="A2303" s="97"/>
      <c r="B2303" s="26" t="str">
        <f t="shared" si="385"/>
        <v/>
      </c>
      <c r="C2303" s="97"/>
      <c r="D2303" s="123"/>
      <c r="E2303" s="124"/>
      <c r="F2303" s="125"/>
      <c r="G2303" s="97"/>
      <c r="H2303" s="24" t="str">
        <f>IF($E2303="", "", IFERROR(ROUND($E2303*INDEX('Intro &amp; Setup'!$BY$8:$BY$9, MATCH($E$8, 'Intro &amp; Setup'!$BX$8:$BX$9, 0)), 2), ""))</f>
        <v/>
      </c>
      <c r="I2303" s="18" t="str">
        <f>IF(OR($E2303="", $F2303=""), "", IF($E$8='Intro &amp; Setup'!$BX$9, $F2303/$E2303, IF($H$8='Intro &amp; Setup'!$BX$9, $F2303/$H2303, "")))</f>
        <v/>
      </c>
      <c r="J2303" s="21" t="str">
        <f>IF(OR($E2303="", $F2303=""), "", IF($E$8='Intro &amp; Setup'!$BX$8, $F2303/$E2303, IF($H$8='Intro &amp; Setup'!$BX$8, $F2303/$H2303, "")))</f>
        <v/>
      </c>
      <c r="K2303" s="97"/>
      <c r="L2303" s="42" t="str">
        <f t="array" ref="L2303">IF($W2303="", "", IFERROR(INDEX('Standard Runs'!$D$11:$D$65, MATCH(1, ('Standard Runs'!$F$11:$F$65&lt;=E2303)*('Standard Runs'!$G$11:$G$65&gt;=E2303), 0)), ""))</f>
        <v/>
      </c>
      <c r="M2303" s="45" t="str">
        <f t="shared" si="386"/>
        <v/>
      </c>
      <c r="N2303" s="97"/>
      <c r="O2303" s="52" t="str">
        <f t="shared" si="387"/>
        <v/>
      </c>
      <c r="P2303" s="53" t="str">
        <f>IF(OR($L2303="", $M2303=""), "", COUNTIFS($L$11:$L$2510, $L2303, $M$11:$M$2510, "&lt;"&amp;$M2303)+1+COUNTIFS($L$11:$L2303, $L2303, $M$11:$M2303, $M2303)-1)</f>
        <v/>
      </c>
      <c r="Q2303" s="97"/>
      <c r="R2303" s="57" t="str">
        <f t="array" ref="R2303">IF(OR($L2303="", $M2303=""), "", MIN(IF($L$11:$L$2510=$L2303, $M$11:$M$2510)))</f>
        <v/>
      </c>
      <c r="S2303" s="18" t="str">
        <f t="array" ref="S2303">IF(OR($L2303="", $M2303=""), "", AVERAGEIF($L$11:$L$2510, $L2303, $M$11:$M$2510))</f>
        <v/>
      </c>
      <c r="T2303" s="21" t="str">
        <f t="array" ref="T2303">IF(OR($L2303="", $M2303=""), "", MAX(IF($L$11:$L$2510=$L2303, $M$11:$M$2510)))</f>
        <v/>
      </c>
      <c r="U2303" s="97"/>
      <c r="W2303" s="26" t="str">
        <f t="shared" si="388"/>
        <v/>
      </c>
      <c r="X2303" s="26" t="str">
        <f t="shared" si="389"/>
        <v/>
      </c>
      <c r="Z2303" s="48" t="str">
        <f>IFERROR(INDEX('Standard Runs'!$E$11:$E$65, MATCH($L2303, 'Standard Runs'!$D$11:$D$65, 0)), "")</f>
        <v/>
      </c>
      <c r="AB2303" s="26" t="str">
        <f t="shared" si="390"/>
        <v/>
      </c>
      <c r="AC2303" s="26" t="str">
        <f t="shared" si="391"/>
        <v/>
      </c>
      <c r="AE2303" s="26" t="str">
        <f t="shared" si="392"/>
        <v/>
      </c>
      <c r="AG2303" s="26" t="str">
        <f>IF($D2303="", "", COUNTIF($D$11:$D$2510, "&gt;"&amp;$D2303)+1+COUNTIF($D$11:$D2303, $D2303)-1)</f>
        <v/>
      </c>
      <c r="AH2303" s="92" t="str">
        <f t="shared" si="393"/>
        <v/>
      </c>
      <c r="AJ2303" s="26" t="str">
        <f t="shared" si="394"/>
        <v/>
      </c>
      <c r="AK2303" s="26" t="str">
        <f t="shared" si="395"/>
        <v/>
      </c>
    </row>
    <row r="2304" spans="1:37" x14ac:dyDescent="0.25">
      <c r="A2304" s="97"/>
      <c r="B2304" s="26" t="str">
        <f t="shared" si="385"/>
        <v/>
      </c>
      <c r="C2304" s="97"/>
      <c r="D2304" s="123"/>
      <c r="E2304" s="124"/>
      <c r="F2304" s="125"/>
      <c r="G2304" s="97"/>
      <c r="H2304" s="24" t="str">
        <f>IF($E2304="", "", IFERROR(ROUND($E2304*INDEX('Intro &amp; Setup'!$BY$8:$BY$9, MATCH($E$8, 'Intro &amp; Setup'!$BX$8:$BX$9, 0)), 2), ""))</f>
        <v/>
      </c>
      <c r="I2304" s="18" t="str">
        <f>IF(OR($E2304="", $F2304=""), "", IF($E$8='Intro &amp; Setup'!$BX$9, $F2304/$E2304, IF($H$8='Intro &amp; Setup'!$BX$9, $F2304/$H2304, "")))</f>
        <v/>
      </c>
      <c r="J2304" s="21" t="str">
        <f>IF(OR($E2304="", $F2304=""), "", IF($E$8='Intro &amp; Setup'!$BX$8, $F2304/$E2304, IF($H$8='Intro &amp; Setup'!$BX$8, $F2304/$H2304, "")))</f>
        <v/>
      </c>
      <c r="K2304" s="97"/>
      <c r="L2304" s="42" t="str">
        <f t="array" ref="L2304">IF($W2304="", "", IFERROR(INDEX('Standard Runs'!$D$11:$D$65, MATCH(1, ('Standard Runs'!$F$11:$F$65&lt;=E2304)*('Standard Runs'!$G$11:$G$65&gt;=E2304), 0)), ""))</f>
        <v/>
      </c>
      <c r="M2304" s="45" t="str">
        <f t="shared" si="386"/>
        <v/>
      </c>
      <c r="N2304" s="97"/>
      <c r="O2304" s="52" t="str">
        <f t="shared" si="387"/>
        <v/>
      </c>
      <c r="P2304" s="53" t="str">
        <f>IF(OR($L2304="", $M2304=""), "", COUNTIFS($L$11:$L$2510, $L2304, $M$11:$M$2510, "&lt;"&amp;$M2304)+1+COUNTIFS($L$11:$L2304, $L2304, $M$11:$M2304, $M2304)-1)</f>
        <v/>
      </c>
      <c r="Q2304" s="97"/>
      <c r="R2304" s="57" t="str">
        <f t="array" ref="R2304">IF(OR($L2304="", $M2304=""), "", MIN(IF($L$11:$L$2510=$L2304, $M$11:$M$2510)))</f>
        <v/>
      </c>
      <c r="S2304" s="18" t="str">
        <f t="array" ref="S2304">IF(OR($L2304="", $M2304=""), "", AVERAGEIF($L$11:$L$2510, $L2304, $M$11:$M$2510))</f>
        <v/>
      </c>
      <c r="T2304" s="21" t="str">
        <f t="array" ref="T2304">IF(OR($L2304="", $M2304=""), "", MAX(IF($L$11:$L$2510=$L2304, $M$11:$M$2510)))</f>
        <v/>
      </c>
      <c r="U2304" s="97"/>
      <c r="W2304" s="26" t="str">
        <f t="shared" si="388"/>
        <v/>
      </c>
      <c r="X2304" s="26" t="str">
        <f t="shared" si="389"/>
        <v/>
      </c>
      <c r="Z2304" s="48" t="str">
        <f>IFERROR(INDEX('Standard Runs'!$E$11:$E$65, MATCH($L2304, 'Standard Runs'!$D$11:$D$65, 0)), "")</f>
        <v/>
      </c>
      <c r="AB2304" s="26" t="str">
        <f t="shared" si="390"/>
        <v/>
      </c>
      <c r="AC2304" s="26" t="str">
        <f t="shared" si="391"/>
        <v/>
      </c>
      <c r="AE2304" s="26" t="str">
        <f t="shared" si="392"/>
        <v/>
      </c>
      <c r="AG2304" s="26" t="str">
        <f>IF($D2304="", "", COUNTIF($D$11:$D$2510, "&gt;"&amp;$D2304)+1+COUNTIF($D$11:$D2304, $D2304)-1)</f>
        <v/>
      </c>
      <c r="AH2304" s="92" t="str">
        <f t="shared" si="393"/>
        <v/>
      </c>
      <c r="AJ2304" s="26" t="str">
        <f t="shared" si="394"/>
        <v/>
      </c>
      <c r="AK2304" s="26" t="str">
        <f t="shared" si="395"/>
        <v/>
      </c>
    </row>
    <row r="2305" spans="1:37" x14ac:dyDescent="0.25">
      <c r="A2305" s="97"/>
      <c r="B2305" s="26" t="str">
        <f t="shared" si="385"/>
        <v/>
      </c>
      <c r="C2305" s="97"/>
      <c r="D2305" s="123"/>
      <c r="E2305" s="124"/>
      <c r="F2305" s="125"/>
      <c r="G2305" s="97"/>
      <c r="H2305" s="24" t="str">
        <f>IF($E2305="", "", IFERROR(ROUND($E2305*INDEX('Intro &amp; Setup'!$BY$8:$BY$9, MATCH($E$8, 'Intro &amp; Setup'!$BX$8:$BX$9, 0)), 2), ""))</f>
        <v/>
      </c>
      <c r="I2305" s="18" t="str">
        <f>IF(OR($E2305="", $F2305=""), "", IF($E$8='Intro &amp; Setup'!$BX$9, $F2305/$E2305, IF($H$8='Intro &amp; Setup'!$BX$9, $F2305/$H2305, "")))</f>
        <v/>
      </c>
      <c r="J2305" s="21" t="str">
        <f>IF(OR($E2305="", $F2305=""), "", IF($E$8='Intro &amp; Setup'!$BX$8, $F2305/$E2305, IF($H$8='Intro &amp; Setup'!$BX$8, $F2305/$H2305, "")))</f>
        <v/>
      </c>
      <c r="K2305" s="97"/>
      <c r="L2305" s="42" t="str">
        <f t="array" ref="L2305">IF($W2305="", "", IFERROR(INDEX('Standard Runs'!$D$11:$D$65, MATCH(1, ('Standard Runs'!$F$11:$F$65&lt;=E2305)*('Standard Runs'!$G$11:$G$65&gt;=E2305), 0)), ""))</f>
        <v/>
      </c>
      <c r="M2305" s="45" t="str">
        <f t="shared" si="386"/>
        <v/>
      </c>
      <c r="N2305" s="97"/>
      <c r="O2305" s="52" t="str">
        <f t="shared" si="387"/>
        <v/>
      </c>
      <c r="P2305" s="53" t="str">
        <f>IF(OR($L2305="", $M2305=""), "", COUNTIFS($L$11:$L$2510, $L2305, $M$11:$M$2510, "&lt;"&amp;$M2305)+1+COUNTIFS($L$11:$L2305, $L2305, $M$11:$M2305, $M2305)-1)</f>
        <v/>
      </c>
      <c r="Q2305" s="97"/>
      <c r="R2305" s="57" t="str">
        <f t="array" ref="R2305">IF(OR($L2305="", $M2305=""), "", MIN(IF($L$11:$L$2510=$L2305, $M$11:$M$2510)))</f>
        <v/>
      </c>
      <c r="S2305" s="18" t="str">
        <f t="array" ref="S2305">IF(OR($L2305="", $M2305=""), "", AVERAGEIF($L$11:$L$2510, $L2305, $M$11:$M$2510))</f>
        <v/>
      </c>
      <c r="T2305" s="21" t="str">
        <f t="array" ref="T2305">IF(OR($L2305="", $M2305=""), "", MAX(IF($L$11:$L$2510=$L2305, $M$11:$M$2510)))</f>
        <v/>
      </c>
      <c r="U2305" s="97"/>
      <c r="W2305" s="26" t="str">
        <f t="shared" si="388"/>
        <v/>
      </c>
      <c r="X2305" s="26" t="str">
        <f t="shared" si="389"/>
        <v/>
      </c>
      <c r="Z2305" s="48" t="str">
        <f>IFERROR(INDEX('Standard Runs'!$E$11:$E$65, MATCH($L2305, 'Standard Runs'!$D$11:$D$65, 0)), "")</f>
        <v/>
      </c>
      <c r="AB2305" s="26" t="str">
        <f t="shared" si="390"/>
        <v/>
      </c>
      <c r="AC2305" s="26" t="str">
        <f t="shared" si="391"/>
        <v/>
      </c>
      <c r="AE2305" s="26" t="str">
        <f t="shared" si="392"/>
        <v/>
      </c>
      <c r="AG2305" s="26" t="str">
        <f>IF($D2305="", "", COUNTIF($D$11:$D$2510, "&gt;"&amp;$D2305)+1+COUNTIF($D$11:$D2305, $D2305)-1)</f>
        <v/>
      </c>
      <c r="AH2305" s="92" t="str">
        <f t="shared" si="393"/>
        <v/>
      </c>
      <c r="AJ2305" s="26" t="str">
        <f t="shared" si="394"/>
        <v/>
      </c>
      <c r="AK2305" s="26" t="str">
        <f t="shared" si="395"/>
        <v/>
      </c>
    </row>
    <row r="2306" spans="1:37" x14ac:dyDescent="0.25">
      <c r="A2306" s="97"/>
      <c r="B2306" s="26" t="str">
        <f t="shared" si="385"/>
        <v/>
      </c>
      <c r="C2306" s="97"/>
      <c r="D2306" s="123"/>
      <c r="E2306" s="124"/>
      <c r="F2306" s="125"/>
      <c r="G2306" s="97"/>
      <c r="H2306" s="24" t="str">
        <f>IF($E2306="", "", IFERROR(ROUND($E2306*INDEX('Intro &amp; Setup'!$BY$8:$BY$9, MATCH($E$8, 'Intro &amp; Setup'!$BX$8:$BX$9, 0)), 2), ""))</f>
        <v/>
      </c>
      <c r="I2306" s="18" t="str">
        <f>IF(OR($E2306="", $F2306=""), "", IF($E$8='Intro &amp; Setup'!$BX$9, $F2306/$E2306, IF($H$8='Intro &amp; Setup'!$BX$9, $F2306/$H2306, "")))</f>
        <v/>
      </c>
      <c r="J2306" s="21" t="str">
        <f>IF(OR($E2306="", $F2306=""), "", IF($E$8='Intro &amp; Setup'!$BX$8, $F2306/$E2306, IF($H$8='Intro &amp; Setup'!$BX$8, $F2306/$H2306, "")))</f>
        <v/>
      </c>
      <c r="K2306" s="97"/>
      <c r="L2306" s="42" t="str">
        <f t="array" ref="L2306">IF($W2306="", "", IFERROR(INDEX('Standard Runs'!$D$11:$D$65, MATCH(1, ('Standard Runs'!$F$11:$F$65&lt;=E2306)*('Standard Runs'!$G$11:$G$65&gt;=E2306), 0)), ""))</f>
        <v/>
      </c>
      <c r="M2306" s="45" t="str">
        <f t="shared" si="386"/>
        <v/>
      </c>
      <c r="N2306" s="97"/>
      <c r="O2306" s="52" t="str">
        <f t="shared" si="387"/>
        <v/>
      </c>
      <c r="P2306" s="53" t="str">
        <f>IF(OR($L2306="", $M2306=""), "", COUNTIFS($L$11:$L$2510, $L2306, $M$11:$M$2510, "&lt;"&amp;$M2306)+1+COUNTIFS($L$11:$L2306, $L2306, $M$11:$M2306, $M2306)-1)</f>
        <v/>
      </c>
      <c r="Q2306" s="97"/>
      <c r="R2306" s="57" t="str">
        <f t="array" ref="R2306">IF(OR($L2306="", $M2306=""), "", MIN(IF($L$11:$L$2510=$L2306, $M$11:$M$2510)))</f>
        <v/>
      </c>
      <c r="S2306" s="18" t="str">
        <f t="array" ref="S2306">IF(OR($L2306="", $M2306=""), "", AVERAGEIF($L$11:$L$2510, $L2306, $M$11:$M$2510))</f>
        <v/>
      </c>
      <c r="T2306" s="21" t="str">
        <f t="array" ref="T2306">IF(OR($L2306="", $M2306=""), "", MAX(IF($L$11:$L$2510=$L2306, $M$11:$M$2510)))</f>
        <v/>
      </c>
      <c r="U2306" s="97"/>
      <c r="W2306" s="26" t="str">
        <f t="shared" si="388"/>
        <v/>
      </c>
      <c r="X2306" s="26" t="str">
        <f t="shared" si="389"/>
        <v/>
      </c>
      <c r="Z2306" s="48" t="str">
        <f>IFERROR(INDEX('Standard Runs'!$E$11:$E$65, MATCH($L2306, 'Standard Runs'!$D$11:$D$65, 0)), "")</f>
        <v/>
      </c>
      <c r="AB2306" s="26" t="str">
        <f t="shared" si="390"/>
        <v/>
      </c>
      <c r="AC2306" s="26" t="str">
        <f t="shared" si="391"/>
        <v/>
      </c>
      <c r="AE2306" s="26" t="str">
        <f t="shared" si="392"/>
        <v/>
      </c>
      <c r="AG2306" s="26" t="str">
        <f>IF($D2306="", "", COUNTIF($D$11:$D$2510, "&gt;"&amp;$D2306)+1+COUNTIF($D$11:$D2306, $D2306)-1)</f>
        <v/>
      </c>
      <c r="AH2306" s="92" t="str">
        <f t="shared" si="393"/>
        <v/>
      </c>
      <c r="AJ2306" s="26" t="str">
        <f t="shared" si="394"/>
        <v/>
      </c>
      <c r="AK2306" s="26" t="str">
        <f t="shared" si="395"/>
        <v/>
      </c>
    </row>
    <row r="2307" spans="1:37" x14ac:dyDescent="0.25">
      <c r="A2307" s="97"/>
      <c r="B2307" s="26" t="str">
        <f t="shared" si="385"/>
        <v/>
      </c>
      <c r="C2307" s="97"/>
      <c r="D2307" s="123"/>
      <c r="E2307" s="124"/>
      <c r="F2307" s="125"/>
      <c r="G2307" s="97"/>
      <c r="H2307" s="24" t="str">
        <f>IF($E2307="", "", IFERROR(ROUND($E2307*INDEX('Intro &amp; Setup'!$BY$8:$BY$9, MATCH($E$8, 'Intro &amp; Setup'!$BX$8:$BX$9, 0)), 2), ""))</f>
        <v/>
      </c>
      <c r="I2307" s="18" t="str">
        <f>IF(OR($E2307="", $F2307=""), "", IF($E$8='Intro &amp; Setup'!$BX$9, $F2307/$E2307, IF($H$8='Intro &amp; Setup'!$BX$9, $F2307/$H2307, "")))</f>
        <v/>
      </c>
      <c r="J2307" s="21" t="str">
        <f>IF(OR($E2307="", $F2307=""), "", IF($E$8='Intro &amp; Setup'!$BX$8, $F2307/$E2307, IF($H$8='Intro &amp; Setup'!$BX$8, $F2307/$H2307, "")))</f>
        <v/>
      </c>
      <c r="K2307" s="97"/>
      <c r="L2307" s="42" t="str">
        <f t="array" ref="L2307">IF($W2307="", "", IFERROR(INDEX('Standard Runs'!$D$11:$D$65, MATCH(1, ('Standard Runs'!$F$11:$F$65&lt;=E2307)*('Standard Runs'!$G$11:$G$65&gt;=E2307), 0)), ""))</f>
        <v/>
      </c>
      <c r="M2307" s="45" t="str">
        <f t="shared" si="386"/>
        <v/>
      </c>
      <c r="N2307" s="97"/>
      <c r="O2307" s="52" t="str">
        <f t="shared" si="387"/>
        <v/>
      </c>
      <c r="P2307" s="53" t="str">
        <f>IF(OR($L2307="", $M2307=""), "", COUNTIFS($L$11:$L$2510, $L2307, $M$11:$M$2510, "&lt;"&amp;$M2307)+1+COUNTIFS($L$11:$L2307, $L2307, $M$11:$M2307, $M2307)-1)</f>
        <v/>
      </c>
      <c r="Q2307" s="97"/>
      <c r="R2307" s="57" t="str">
        <f t="array" ref="R2307">IF(OR($L2307="", $M2307=""), "", MIN(IF($L$11:$L$2510=$L2307, $M$11:$M$2510)))</f>
        <v/>
      </c>
      <c r="S2307" s="18" t="str">
        <f t="array" ref="S2307">IF(OR($L2307="", $M2307=""), "", AVERAGEIF($L$11:$L$2510, $L2307, $M$11:$M$2510))</f>
        <v/>
      </c>
      <c r="T2307" s="21" t="str">
        <f t="array" ref="T2307">IF(OR($L2307="", $M2307=""), "", MAX(IF($L$11:$L$2510=$L2307, $M$11:$M$2510)))</f>
        <v/>
      </c>
      <c r="U2307" s="97"/>
      <c r="W2307" s="26" t="str">
        <f t="shared" si="388"/>
        <v/>
      </c>
      <c r="X2307" s="26" t="str">
        <f t="shared" si="389"/>
        <v/>
      </c>
      <c r="Z2307" s="48" t="str">
        <f>IFERROR(INDEX('Standard Runs'!$E$11:$E$65, MATCH($L2307, 'Standard Runs'!$D$11:$D$65, 0)), "")</f>
        <v/>
      </c>
      <c r="AB2307" s="26" t="str">
        <f t="shared" si="390"/>
        <v/>
      </c>
      <c r="AC2307" s="26" t="str">
        <f t="shared" si="391"/>
        <v/>
      </c>
      <c r="AE2307" s="26" t="str">
        <f t="shared" si="392"/>
        <v/>
      </c>
      <c r="AG2307" s="26" t="str">
        <f>IF($D2307="", "", COUNTIF($D$11:$D$2510, "&gt;"&amp;$D2307)+1+COUNTIF($D$11:$D2307, $D2307)-1)</f>
        <v/>
      </c>
      <c r="AH2307" s="92" t="str">
        <f t="shared" si="393"/>
        <v/>
      </c>
      <c r="AJ2307" s="26" t="str">
        <f t="shared" si="394"/>
        <v/>
      </c>
      <c r="AK2307" s="26" t="str">
        <f t="shared" si="395"/>
        <v/>
      </c>
    </row>
    <row r="2308" spans="1:37" x14ac:dyDescent="0.25">
      <c r="A2308" s="97"/>
      <c r="B2308" s="26" t="str">
        <f t="shared" si="385"/>
        <v/>
      </c>
      <c r="C2308" s="97"/>
      <c r="D2308" s="123"/>
      <c r="E2308" s="124"/>
      <c r="F2308" s="125"/>
      <c r="G2308" s="97"/>
      <c r="H2308" s="24" t="str">
        <f>IF($E2308="", "", IFERROR(ROUND($E2308*INDEX('Intro &amp; Setup'!$BY$8:$BY$9, MATCH($E$8, 'Intro &amp; Setup'!$BX$8:$BX$9, 0)), 2), ""))</f>
        <v/>
      </c>
      <c r="I2308" s="18" t="str">
        <f>IF(OR($E2308="", $F2308=""), "", IF($E$8='Intro &amp; Setup'!$BX$9, $F2308/$E2308, IF($H$8='Intro &amp; Setup'!$BX$9, $F2308/$H2308, "")))</f>
        <v/>
      </c>
      <c r="J2308" s="21" t="str">
        <f>IF(OR($E2308="", $F2308=""), "", IF($E$8='Intro &amp; Setup'!$BX$8, $F2308/$E2308, IF($H$8='Intro &amp; Setup'!$BX$8, $F2308/$H2308, "")))</f>
        <v/>
      </c>
      <c r="K2308" s="97"/>
      <c r="L2308" s="42" t="str">
        <f t="array" ref="L2308">IF($W2308="", "", IFERROR(INDEX('Standard Runs'!$D$11:$D$65, MATCH(1, ('Standard Runs'!$F$11:$F$65&lt;=E2308)*('Standard Runs'!$G$11:$G$65&gt;=E2308), 0)), ""))</f>
        <v/>
      </c>
      <c r="M2308" s="45" t="str">
        <f t="shared" si="386"/>
        <v/>
      </c>
      <c r="N2308" s="97"/>
      <c r="O2308" s="52" t="str">
        <f t="shared" si="387"/>
        <v/>
      </c>
      <c r="P2308" s="53" t="str">
        <f>IF(OR($L2308="", $M2308=""), "", COUNTIFS($L$11:$L$2510, $L2308, $M$11:$M$2510, "&lt;"&amp;$M2308)+1+COUNTIFS($L$11:$L2308, $L2308, $M$11:$M2308, $M2308)-1)</f>
        <v/>
      </c>
      <c r="Q2308" s="97"/>
      <c r="R2308" s="57" t="str">
        <f t="array" ref="R2308">IF(OR($L2308="", $M2308=""), "", MIN(IF($L$11:$L$2510=$L2308, $M$11:$M$2510)))</f>
        <v/>
      </c>
      <c r="S2308" s="18" t="str">
        <f t="array" ref="S2308">IF(OR($L2308="", $M2308=""), "", AVERAGEIF($L$11:$L$2510, $L2308, $M$11:$M$2510))</f>
        <v/>
      </c>
      <c r="T2308" s="21" t="str">
        <f t="array" ref="T2308">IF(OR($L2308="", $M2308=""), "", MAX(IF($L$11:$L$2510=$L2308, $M$11:$M$2510)))</f>
        <v/>
      </c>
      <c r="U2308" s="97"/>
      <c r="W2308" s="26" t="str">
        <f t="shared" si="388"/>
        <v/>
      </c>
      <c r="X2308" s="26" t="str">
        <f t="shared" si="389"/>
        <v/>
      </c>
      <c r="Z2308" s="48" t="str">
        <f>IFERROR(INDEX('Standard Runs'!$E$11:$E$65, MATCH($L2308, 'Standard Runs'!$D$11:$D$65, 0)), "")</f>
        <v/>
      </c>
      <c r="AB2308" s="26" t="str">
        <f t="shared" si="390"/>
        <v/>
      </c>
      <c r="AC2308" s="26" t="str">
        <f t="shared" si="391"/>
        <v/>
      </c>
      <c r="AE2308" s="26" t="str">
        <f t="shared" si="392"/>
        <v/>
      </c>
      <c r="AG2308" s="26" t="str">
        <f>IF($D2308="", "", COUNTIF($D$11:$D$2510, "&gt;"&amp;$D2308)+1+COUNTIF($D$11:$D2308, $D2308)-1)</f>
        <v/>
      </c>
      <c r="AH2308" s="92" t="str">
        <f t="shared" si="393"/>
        <v/>
      </c>
      <c r="AJ2308" s="26" t="str">
        <f t="shared" si="394"/>
        <v/>
      </c>
      <c r="AK2308" s="26" t="str">
        <f t="shared" si="395"/>
        <v/>
      </c>
    </row>
    <row r="2309" spans="1:37" x14ac:dyDescent="0.25">
      <c r="A2309" s="97"/>
      <c r="B2309" s="26" t="str">
        <f t="shared" si="385"/>
        <v/>
      </c>
      <c r="C2309" s="97"/>
      <c r="D2309" s="123"/>
      <c r="E2309" s="124"/>
      <c r="F2309" s="125"/>
      <c r="G2309" s="97"/>
      <c r="H2309" s="24" t="str">
        <f>IF($E2309="", "", IFERROR(ROUND($E2309*INDEX('Intro &amp; Setup'!$BY$8:$BY$9, MATCH($E$8, 'Intro &amp; Setup'!$BX$8:$BX$9, 0)), 2), ""))</f>
        <v/>
      </c>
      <c r="I2309" s="18" t="str">
        <f>IF(OR($E2309="", $F2309=""), "", IF($E$8='Intro &amp; Setup'!$BX$9, $F2309/$E2309, IF($H$8='Intro &amp; Setup'!$BX$9, $F2309/$H2309, "")))</f>
        <v/>
      </c>
      <c r="J2309" s="21" t="str">
        <f>IF(OR($E2309="", $F2309=""), "", IF($E$8='Intro &amp; Setup'!$BX$8, $F2309/$E2309, IF($H$8='Intro &amp; Setup'!$BX$8, $F2309/$H2309, "")))</f>
        <v/>
      </c>
      <c r="K2309" s="97"/>
      <c r="L2309" s="42" t="str">
        <f t="array" ref="L2309">IF($W2309="", "", IFERROR(INDEX('Standard Runs'!$D$11:$D$65, MATCH(1, ('Standard Runs'!$F$11:$F$65&lt;=E2309)*('Standard Runs'!$G$11:$G$65&gt;=E2309), 0)), ""))</f>
        <v/>
      </c>
      <c r="M2309" s="45" t="str">
        <f t="shared" si="386"/>
        <v/>
      </c>
      <c r="N2309" s="97"/>
      <c r="O2309" s="52" t="str">
        <f t="shared" si="387"/>
        <v/>
      </c>
      <c r="P2309" s="53" t="str">
        <f>IF(OR($L2309="", $M2309=""), "", COUNTIFS($L$11:$L$2510, $L2309, $M$11:$M$2510, "&lt;"&amp;$M2309)+1+COUNTIFS($L$11:$L2309, $L2309, $M$11:$M2309, $M2309)-1)</f>
        <v/>
      </c>
      <c r="Q2309" s="97"/>
      <c r="R2309" s="57" t="str">
        <f t="array" ref="R2309">IF(OR($L2309="", $M2309=""), "", MIN(IF($L$11:$L$2510=$L2309, $M$11:$M$2510)))</f>
        <v/>
      </c>
      <c r="S2309" s="18" t="str">
        <f t="array" ref="S2309">IF(OR($L2309="", $M2309=""), "", AVERAGEIF($L$11:$L$2510, $L2309, $M$11:$M$2510))</f>
        <v/>
      </c>
      <c r="T2309" s="21" t="str">
        <f t="array" ref="T2309">IF(OR($L2309="", $M2309=""), "", MAX(IF($L$11:$L$2510=$L2309, $M$11:$M$2510)))</f>
        <v/>
      </c>
      <c r="U2309" s="97"/>
      <c r="W2309" s="26" t="str">
        <f t="shared" si="388"/>
        <v/>
      </c>
      <c r="X2309" s="26" t="str">
        <f t="shared" si="389"/>
        <v/>
      </c>
      <c r="Z2309" s="48" t="str">
        <f>IFERROR(INDEX('Standard Runs'!$E$11:$E$65, MATCH($L2309, 'Standard Runs'!$D$11:$D$65, 0)), "")</f>
        <v/>
      </c>
      <c r="AB2309" s="26" t="str">
        <f t="shared" si="390"/>
        <v/>
      </c>
      <c r="AC2309" s="26" t="str">
        <f t="shared" si="391"/>
        <v/>
      </c>
      <c r="AE2309" s="26" t="str">
        <f t="shared" si="392"/>
        <v/>
      </c>
      <c r="AG2309" s="26" t="str">
        <f>IF($D2309="", "", COUNTIF($D$11:$D$2510, "&gt;"&amp;$D2309)+1+COUNTIF($D$11:$D2309, $D2309)-1)</f>
        <v/>
      </c>
      <c r="AH2309" s="92" t="str">
        <f t="shared" si="393"/>
        <v/>
      </c>
      <c r="AJ2309" s="26" t="str">
        <f t="shared" si="394"/>
        <v/>
      </c>
      <c r="AK2309" s="26" t="str">
        <f t="shared" si="395"/>
        <v/>
      </c>
    </row>
    <row r="2310" spans="1:37" x14ac:dyDescent="0.25">
      <c r="A2310" s="97"/>
      <c r="B2310" s="26" t="str">
        <f t="shared" si="385"/>
        <v/>
      </c>
      <c r="C2310" s="97"/>
      <c r="D2310" s="123"/>
      <c r="E2310" s="124"/>
      <c r="F2310" s="125"/>
      <c r="G2310" s="97"/>
      <c r="H2310" s="24" t="str">
        <f>IF($E2310="", "", IFERROR(ROUND($E2310*INDEX('Intro &amp; Setup'!$BY$8:$BY$9, MATCH($E$8, 'Intro &amp; Setup'!$BX$8:$BX$9, 0)), 2), ""))</f>
        <v/>
      </c>
      <c r="I2310" s="18" t="str">
        <f>IF(OR($E2310="", $F2310=""), "", IF($E$8='Intro &amp; Setup'!$BX$9, $F2310/$E2310, IF($H$8='Intro &amp; Setup'!$BX$9, $F2310/$H2310, "")))</f>
        <v/>
      </c>
      <c r="J2310" s="21" t="str">
        <f>IF(OR($E2310="", $F2310=""), "", IF($E$8='Intro &amp; Setup'!$BX$8, $F2310/$E2310, IF($H$8='Intro &amp; Setup'!$BX$8, $F2310/$H2310, "")))</f>
        <v/>
      </c>
      <c r="K2310" s="97"/>
      <c r="L2310" s="42" t="str">
        <f t="array" ref="L2310">IF($W2310="", "", IFERROR(INDEX('Standard Runs'!$D$11:$D$65, MATCH(1, ('Standard Runs'!$F$11:$F$65&lt;=E2310)*('Standard Runs'!$G$11:$G$65&gt;=E2310), 0)), ""))</f>
        <v/>
      </c>
      <c r="M2310" s="45" t="str">
        <f t="shared" si="386"/>
        <v/>
      </c>
      <c r="N2310" s="97"/>
      <c r="O2310" s="52" t="str">
        <f t="shared" si="387"/>
        <v/>
      </c>
      <c r="P2310" s="53" t="str">
        <f>IF(OR($L2310="", $M2310=""), "", COUNTIFS($L$11:$L$2510, $L2310, $M$11:$M$2510, "&lt;"&amp;$M2310)+1+COUNTIFS($L$11:$L2310, $L2310, $M$11:$M2310, $M2310)-1)</f>
        <v/>
      </c>
      <c r="Q2310" s="97"/>
      <c r="R2310" s="57" t="str">
        <f t="array" ref="R2310">IF(OR($L2310="", $M2310=""), "", MIN(IF($L$11:$L$2510=$L2310, $M$11:$M$2510)))</f>
        <v/>
      </c>
      <c r="S2310" s="18" t="str">
        <f t="array" ref="S2310">IF(OR($L2310="", $M2310=""), "", AVERAGEIF($L$11:$L$2510, $L2310, $M$11:$M$2510))</f>
        <v/>
      </c>
      <c r="T2310" s="21" t="str">
        <f t="array" ref="T2310">IF(OR($L2310="", $M2310=""), "", MAX(IF($L$11:$L$2510=$L2310, $M$11:$M$2510)))</f>
        <v/>
      </c>
      <c r="U2310" s="97"/>
      <c r="W2310" s="26" t="str">
        <f t="shared" si="388"/>
        <v/>
      </c>
      <c r="X2310" s="26" t="str">
        <f t="shared" si="389"/>
        <v/>
      </c>
      <c r="Z2310" s="48" t="str">
        <f>IFERROR(INDEX('Standard Runs'!$E$11:$E$65, MATCH($L2310, 'Standard Runs'!$D$11:$D$65, 0)), "")</f>
        <v/>
      </c>
      <c r="AB2310" s="26" t="str">
        <f t="shared" si="390"/>
        <v/>
      </c>
      <c r="AC2310" s="26" t="str">
        <f t="shared" si="391"/>
        <v/>
      </c>
      <c r="AE2310" s="26" t="str">
        <f t="shared" si="392"/>
        <v/>
      </c>
      <c r="AG2310" s="26" t="str">
        <f>IF($D2310="", "", COUNTIF($D$11:$D$2510, "&gt;"&amp;$D2310)+1+COUNTIF($D$11:$D2310, $D2310)-1)</f>
        <v/>
      </c>
      <c r="AH2310" s="92" t="str">
        <f t="shared" si="393"/>
        <v/>
      </c>
      <c r="AJ2310" s="26" t="str">
        <f t="shared" si="394"/>
        <v/>
      </c>
      <c r="AK2310" s="26" t="str">
        <f t="shared" si="395"/>
        <v/>
      </c>
    </row>
    <row r="2311" spans="1:37" x14ac:dyDescent="0.25">
      <c r="A2311" s="97"/>
      <c r="B2311" s="26" t="str">
        <f t="shared" si="385"/>
        <v/>
      </c>
      <c r="C2311" s="97"/>
      <c r="D2311" s="123"/>
      <c r="E2311" s="124"/>
      <c r="F2311" s="125"/>
      <c r="G2311" s="97"/>
      <c r="H2311" s="24" t="str">
        <f>IF($E2311="", "", IFERROR(ROUND($E2311*INDEX('Intro &amp; Setup'!$BY$8:$BY$9, MATCH($E$8, 'Intro &amp; Setup'!$BX$8:$BX$9, 0)), 2), ""))</f>
        <v/>
      </c>
      <c r="I2311" s="18" t="str">
        <f>IF(OR($E2311="", $F2311=""), "", IF($E$8='Intro &amp; Setup'!$BX$9, $F2311/$E2311, IF($H$8='Intro &amp; Setup'!$BX$9, $F2311/$H2311, "")))</f>
        <v/>
      </c>
      <c r="J2311" s="21" t="str">
        <f>IF(OR($E2311="", $F2311=""), "", IF($E$8='Intro &amp; Setup'!$BX$8, $F2311/$E2311, IF($H$8='Intro &amp; Setup'!$BX$8, $F2311/$H2311, "")))</f>
        <v/>
      </c>
      <c r="K2311" s="97"/>
      <c r="L2311" s="42" t="str">
        <f t="array" ref="L2311">IF($W2311="", "", IFERROR(INDEX('Standard Runs'!$D$11:$D$65, MATCH(1, ('Standard Runs'!$F$11:$F$65&lt;=E2311)*('Standard Runs'!$G$11:$G$65&gt;=E2311), 0)), ""))</f>
        <v/>
      </c>
      <c r="M2311" s="45" t="str">
        <f t="shared" si="386"/>
        <v/>
      </c>
      <c r="N2311" s="97"/>
      <c r="O2311" s="52" t="str">
        <f t="shared" si="387"/>
        <v/>
      </c>
      <c r="P2311" s="53" t="str">
        <f>IF(OR($L2311="", $M2311=""), "", COUNTIFS($L$11:$L$2510, $L2311, $M$11:$M$2510, "&lt;"&amp;$M2311)+1+COUNTIFS($L$11:$L2311, $L2311, $M$11:$M2311, $M2311)-1)</f>
        <v/>
      </c>
      <c r="Q2311" s="97"/>
      <c r="R2311" s="57" t="str">
        <f t="array" ref="R2311">IF(OR($L2311="", $M2311=""), "", MIN(IF($L$11:$L$2510=$L2311, $M$11:$M$2510)))</f>
        <v/>
      </c>
      <c r="S2311" s="18" t="str">
        <f t="array" ref="S2311">IF(OR($L2311="", $M2311=""), "", AVERAGEIF($L$11:$L$2510, $L2311, $M$11:$M$2510))</f>
        <v/>
      </c>
      <c r="T2311" s="21" t="str">
        <f t="array" ref="T2311">IF(OR($L2311="", $M2311=""), "", MAX(IF($L$11:$L$2510=$L2311, $M$11:$M$2510)))</f>
        <v/>
      </c>
      <c r="U2311" s="97"/>
      <c r="W2311" s="26" t="str">
        <f t="shared" si="388"/>
        <v/>
      </c>
      <c r="X2311" s="26" t="str">
        <f t="shared" si="389"/>
        <v/>
      </c>
      <c r="Z2311" s="48" t="str">
        <f>IFERROR(INDEX('Standard Runs'!$E$11:$E$65, MATCH($L2311, 'Standard Runs'!$D$11:$D$65, 0)), "")</f>
        <v/>
      </c>
      <c r="AB2311" s="26" t="str">
        <f t="shared" si="390"/>
        <v/>
      </c>
      <c r="AC2311" s="26" t="str">
        <f t="shared" si="391"/>
        <v/>
      </c>
      <c r="AE2311" s="26" t="str">
        <f t="shared" si="392"/>
        <v/>
      </c>
      <c r="AG2311" s="26" t="str">
        <f>IF($D2311="", "", COUNTIF($D$11:$D$2510, "&gt;"&amp;$D2311)+1+COUNTIF($D$11:$D2311, $D2311)-1)</f>
        <v/>
      </c>
      <c r="AH2311" s="92" t="str">
        <f t="shared" si="393"/>
        <v/>
      </c>
      <c r="AJ2311" s="26" t="str">
        <f t="shared" si="394"/>
        <v/>
      </c>
      <c r="AK2311" s="26" t="str">
        <f t="shared" si="395"/>
        <v/>
      </c>
    </row>
    <row r="2312" spans="1:37" x14ac:dyDescent="0.25">
      <c r="A2312" s="97"/>
      <c r="B2312" s="26" t="str">
        <f t="shared" si="385"/>
        <v/>
      </c>
      <c r="C2312" s="97"/>
      <c r="D2312" s="123"/>
      <c r="E2312" s="124"/>
      <c r="F2312" s="125"/>
      <c r="G2312" s="97"/>
      <c r="H2312" s="24" t="str">
        <f>IF($E2312="", "", IFERROR(ROUND($E2312*INDEX('Intro &amp; Setup'!$BY$8:$BY$9, MATCH($E$8, 'Intro &amp; Setup'!$BX$8:$BX$9, 0)), 2), ""))</f>
        <v/>
      </c>
      <c r="I2312" s="18" t="str">
        <f>IF(OR($E2312="", $F2312=""), "", IF($E$8='Intro &amp; Setup'!$BX$9, $F2312/$E2312, IF($H$8='Intro &amp; Setup'!$BX$9, $F2312/$H2312, "")))</f>
        <v/>
      </c>
      <c r="J2312" s="21" t="str">
        <f>IF(OR($E2312="", $F2312=""), "", IF($E$8='Intro &amp; Setup'!$BX$8, $F2312/$E2312, IF($H$8='Intro &amp; Setup'!$BX$8, $F2312/$H2312, "")))</f>
        <v/>
      </c>
      <c r="K2312" s="97"/>
      <c r="L2312" s="42" t="str">
        <f t="array" ref="L2312">IF($W2312="", "", IFERROR(INDEX('Standard Runs'!$D$11:$D$65, MATCH(1, ('Standard Runs'!$F$11:$F$65&lt;=E2312)*('Standard Runs'!$G$11:$G$65&gt;=E2312), 0)), ""))</f>
        <v/>
      </c>
      <c r="M2312" s="45" t="str">
        <f t="shared" si="386"/>
        <v/>
      </c>
      <c r="N2312" s="97"/>
      <c r="O2312" s="52" t="str">
        <f t="shared" si="387"/>
        <v/>
      </c>
      <c r="P2312" s="53" t="str">
        <f>IF(OR($L2312="", $M2312=""), "", COUNTIFS($L$11:$L$2510, $L2312, $M$11:$M$2510, "&lt;"&amp;$M2312)+1+COUNTIFS($L$11:$L2312, $L2312, $M$11:$M2312, $M2312)-1)</f>
        <v/>
      </c>
      <c r="Q2312" s="97"/>
      <c r="R2312" s="57" t="str">
        <f t="array" ref="R2312">IF(OR($L2312="", $M2312=""), "", MIN(IF($L$11:$L$2510=$L2312, $M$11:$M$2510)))</f>
        <v/>
      </c>
      <c r="S2312" s="18" t="str">
        <f t="array" ref="S2312">IF(OR($L2312="", $M2312=""), "", AVERAGEIF($L$11:$L$2510, $L2312, $M$11:$M$2510))</f>
        <v/>
      </c>
      <c r="T2312" s="21" t="str">
        <f t="array" ref="T2312">IF(OR($L2312="", $M2312=""), "", MAX(IF($L$11:$L$2510=$L2312, $M$11:$M$2510)))</f>
        <v/>
      </c>
      <c r="U2312" s="97"/>
      <c r="W2312" s="26" t="str">
        <f t="shared" si="388"/>
        <v/>
      </c>
      <c r="X2312" s="26" t="str">
        <f t="shared" si="389"/>
        <v/>
      </c>
      <c r="Z2312" s="48" t="str">
        <f>IFERROR(INDEX('Standard Runs'!$E$11:$E$65, MATCH($L2312, 'Standard Runs'!$D$11:$D$65, 0)), "")</f>
        <v/>
      </c>
      <c r="AB2312" s="26" t="str">
        <f t="shared" si="390"/>
        <v/>
      </c>
      <c r="AC2312" s="26" t="str">
        <f t="shared" si="391"/>
        <v/>
      </c>
      <c r="AE2312" s="26" t="str">
        <f t="shared" si="392"/>
        <v/>
      </c>
      <c r="AG2312" s="26" t="str">
        <f>IF($D2312="", "", COUNTIF($D$11:$D$2510, "&gt;"&amp;$D2312)+1+COUNTIF($D$11:$D2312, $D2312)-1)</f>
        <v/>
      </c>
      <c r="AH2312" s="92" t="str">
        <f t="shared" si="393"/>
        <v/>
      </c>
      <c r="AJ2312" s="26" t="str">
        <f t="shared" si="394"/>
        <v/>
      </c>
      <c r="AK2312" s="26" t="str">
        <f t="shared" si="395"/>
        <v/>
      </c>
    </row>
    <row r="2313" spans="1:37" x14ac:dyDescent="0.25">
      <c r="A2313" s="97"/>
      <c r="B2313" s="26" t="str">
        <f t="shared" si="385"/>
        <v/>
      </c>
      <c r="C2313" s="97"/>
      <c r="D2313" s="123"/>
      <c r="E2313" s="124"/>
      <c r="F2313" s="125"/>
      <c r="G2313" s="97"/>
      <c r="H2313" s="24" t="str">
        <f>IF($E2313="", "", IFERROR(ROUND($E2313*INDEX('Intro &amp; Setup'!$BY$8:$BY$9, MATCH($E$8, 'Intro &amp; Setup'!$BX$8:$BX$9, 0)), 2), ""))</f>
        <v/>
      </c>
      <c r="I2313" s="18" t="str">
        <f>IF(OR($E2313="", $F2313=""), "", IF($E$8='Intro &amp; Setup'!$BX$9, $F2313/$E2313, IF($H$8='Intro &amp; Setup'!$BX$9, $F2313/$H2313, "")))</f>
        <v/>
      </c>
      <c r="J2313" s="21" t="str">
        <f>IF(OR($E2313="", $F2313=""), "", IF($E$8='Intro &amp; Setup'!$BX$8, $F2313/$E2313, IF($H$8='Intro &amp; Setup'!$BX$8, $F2313/$H2313, "")))</f>
        <v/>
      </c>
      <c r="K2313" s="97"/>
      <c r="L2313" s="42" t="str">
        <f t="array" ref="L2313">IF($W2313="", "", IFERROR(INDEX('Standard Runs'!$D$11:$D$65, MATCH(1, ('Standard Runs'!$F$11:$F$65&lt;=E2313)*('Standard Runs'!$G$11:$G$65&gt;=E2313), 0)), ""))</f>
        <v/>
      </c>
      <c r="M2313" s="45" t="str">
        <f t="shared" si="386"/>
        <v/>
      </c>
      <c r="N2313" s="97"/>
      <c r="O2313" s="52" t="str">
        <f t="shared" si="387"/>
        <v/>
      </c>
      <c r="P2313" s="53" t="str">
        <f>IF(OR($L2313="", $M2313=""), "", COUNTIFS($L$11:$L$2510, $L2313, $M$11:$M$2510, "&lt;"&amp;$M2313)+1+COUNTIFS($L$11:$L2313, $L2313, $M$11:$M2313, $M2313)-1)</f>
        <v/>
      </c>
      <c r="Q2313" s="97"/>
      <c r="R2313" s="57" t="str">
        <f t="array" ref="R2313">IF(OR($L2313="", $M2313=""), "", MIN(IF($L$11:$L$2510=$L2313, $M$11:$M$2510)))</f>
        <v/>
      </c>
      <c r="S2313" s="18" t="str">
        <f t="array" ref="S2313">IF(OR($L2313="", $M2313=""), "", AVERAGEIF($L$11:$L$2510, $L2313, $M$11:$M$2510))</f>
        <v/>
      </c>
      <c r="T2313" s="21" t="str">
        <f t="array" ref="T2313">IF(OR($L2313="", $M2313=""), "", MAX(IF($L$11:$L$2510=$L2313, $M$11:$M$2510)))</f>
        <v/>
      </c>
      <c r="U2313" s="97"/>
      <c r="W2313" s="26" t="str">
        <f t="shared" si="388"/>
        <v/>
      </c>
      <c r="X2313" s="26" t="str">
        <f t="shared" si="389"/>
        <v/>
      </c>
      <c r="Z2313" s="48" t="str">
        <f>IFERROR(INDEX('Standard Runs'!$E$11:$E$65, MATCH($L2313, 'Standard Runs'!$D$11:$D$65, 0)), "")</f>
        <v/>
      </c>
      <c r="AB2313" s="26" t="str">
        <f t="shared" si="390"/>
        <v/>
      </c>
      <c r="AC2313" s="26" t="str">
        <f t="shared" si="391"/>
        <v/>
      </c>
      <c r="AE2313" s="26" t="str">
        <f t="shared" si="392"/>
        <v/>
      </c>
      <c r="AG2313" s="26" t="str">
        <f>IF($D2313="", "", COUNTIF($D$11:$D$2510, "&gt;"&amp;$D2313)+1+COUNTIF($D$11:$D2313, $D2313)-1)</f>
        <v/>
      </c>
      <c r="AH2313" s="92" t="str">
        <f t="shared" si="393"/>
        <v/>
      </c>
      <c r="AJ2313" s="26" t="str">
        <f t="shared" si="394"/>
        <v/>
      </c>
      <c r="AK2313" s="26" t="str">
        <f t="shared" si="395"/>
        <v/>
      </c>
    </row>
    <row r="2314" spans="1:37" x14ac:dyDescent="0.25">
      <c r="A2314" s="97"/>
      <c r="B2314" s="26" t="str">
        <f t="shared" si="385"/>
        <v/>
      </c>
      <c r="C2314" s="97"/>
      <c r="D2314" s="123"/>
      <c r="E2314" s="124"/>
      <c r="F2314" s="125"/>
      <c r="G2314" s="97"/>
      <c r="H2314" s="24" t="str">
        <f>IF($E2314="", "", IFERROR(ROUND($E2314*INDEX('Intro &amp; Setup'!$BY$8:$BY$9, MATCH($E$8, 'Intro &amp; Setup'!$BX$8:$BX$9, 0)), 2), ""))</f>
        <v/>
      </c>
      <c r="I2314" s="18" t="str">
        <f>IF(OR($E2314="", $F2314=""), "", IF($E$8='Intro &amp; Setup'!$BX$9, $F2314/$E2314, IF($H$8='Intro &amp; Setup'!$BX$9, $F2314/$H2314, "")))</f>
        <v/>
      </c>
      <c r="J2314" s="21" t="str">
        <f>IF(OR($E2314="", $F2314=""), "", IF($E$8='Intro &amp; Setup'!$BX$8, $F2314/$E2314, IF($H$8='Intro &amp; Setup'!$BX$8, $F2314/$H2314, "")))</f>
        <v/>
      </c>
      <c r="K2314" s="97"/>
      <c r="L2314" s="42" t="str">
        <f t="array" ref="L2314">IF($W2314="", "", IFERROR(INDEX('Standard Runs'!$D$11:$D$65, MATCH(1, ('Standard Runs'!$F$11:$F$65&lt;=E2314)*('Standard Runs'!$G$11:$G$65&gt;=E2314), 0)), ""))</f>
        <v/>
      </c>
      <c r="M2314" s="45" t="str">
        <f t="shared" si="386"/>
        <v/>
      </c>
      <c r="N2314" s="97"/>
      <c r="O2314" s="52" t="str">
        <f t="shared" si="387"/>
        <v/>
      </c>
      <c r="P2314" s="53" t="str">
        <f>IF(OR($L2314="", $M2314=""), "", COUNTIFS($L$11:$L$2510, $L2314, $M$11:$M$2510, "&lt;"&amp;$M2314)+1+COUNTIFS($L$11:$L2314, $L2314, $M$11:$M2314, $M2314)-1)</f>
        <v/>
      </c>
      <c r="Q2314" s="97"/>
      <c r="R2314" s="57" t="str">
        <f t="array" ref="R2314">IF(OR($L2314="", $M2314=""), "", MIN(IF($L$11:$L$2510=$L2314, $M$11:$M$2510)))</f>
        <v/>
      </c>
      <c r="S2314" s="18" t="str">
        <f t="array" ref="S2314">IF(OR($L2314="", $M2314=""), "", AVERAGEIF($L$11:$L$2510, $L2314, $M$11:$M$2510))</f>
        <v/>
      </c>
      <c r="T2314" s="21" t="str">
        <f t="array" ref="T2314">IF(OR($L2314="", $M2314=""), "", MAX(IF($L$11:$L$2510=$L2314, $M$11:$M$2510)))</f>
        <v/>
      </c>
      <c r="U2314" s="97"/>
      <c r="W2314" s="26" t="str">
        <f t="shared" si="388"/>
        <v/>
      </c>
      <c r="X2314" s="26" t="str">
        <f t="shared" si="389"/>
        <v/>
      </c>
      <c r="Z2314" s="48" t="str">
        <f>IFERROR(INDEX('Standard Runs'!$E$11:$E$65, MATCH($L2314, 'Standard Runs'!$D$11:$D$65, 0)), "")</f>
        <v/>
      </c>
      <c r="AB2314" s="26" t="str">
        <f t="shared" si="390"/>
        <v/>
      </c>
      <c r="AC2314" s="26" t="str">
        <f t="shared" si="391"/>
        <v/>
      </c>
      <c r="AE2314" s="26" t="str">
        <f t="shared" si="392"/>
        <v/>
      </c>
      <c r="AG2314" s="26" t="str">
        <f>IF($D2314="", "", COUNTIF($D$11:$D$2510, "&gt;"&amp;$D2314)+1+COUNTIF($D$11:$D2314, $D2314)-1)</f>
        <v/>
      </c>
      <c r="AH2314" s="92" t="str">
        <f t="shared" si="393"/>
        <v/>
      </c>
      <c r="AJ2314" s="26" t="str">
        <f t="shared" si="394"/>
        <v/>
      </c>
      <c r="AK2314" s="26" t="str">
        <f t="shared" si="395"/>
        <v/>
      </c>
    </row>
    <row r="2315" spans="1:37" x14ac:dyDescent="0.25">
      <c r="A2315" s="97"/>
      <c r="B2315" s="26" t="str">
        <f t="shared" si="385"/>
        <v/>
      </c>
      <c r="C2315" s="97"/>
      <c r="D2315" s="123"/>
      <c r="E2315" s="124"/>
      <c r="F2315" s="125"/>
      <c r="G2315" s="97"/>
      <c r="H2315" s="24" t="str">
        <f>IF($E2315="", "", IFERROR(ROUND($E2315*INDEX('Intro &amp; Setup'!$BY$8:$BY$9, MATCH($E$8, 'Intro &amp; Setup'!$BX$8:$BX$9, 0)), 2), ""))</f>
        <v/>
      </c>
      <c r="I2315" s="18" t="str">
        <f>IF(OR($E2315="", $F2315=""), "", IF($E$8='Intro &amp; Setup'!$BX$9, $F2315/$E2315, IF($H$8='Intro &amp; Setup'!$BX$9, $F2315/$H2315, "")))</f>
        <v/>
      </c>
      <c r="J2315" s="21" t="str">
        <f>IF(OR($E2315="", $F2315=""), "", IF($E$8='Intro &amp; Setup'!$BX$8, $F2315/$E2315, IF($H$8='Intro &amp; Setup'!$BX$8, $F2315/$H2315, "")))</f>
        <v/>
      </c>
      <c r="K2315" s="97"/>
      <c r="L2315" s="42" t="str">
        <f t="array" ref="L2315">IF($W2315="", "", IFERROR(INDEX('Standard Runs'!$D$11:$D$65, MATCH(1, ('Standard Runs'!$F$11:$F$65&lt;=E2315)*('Standard Runs'!$G$11:$G$65&gt;=E2315), 0)), ""))</f>
        <v/>
      </c>
      <c r="M2315" s="45" t="str">
        <f t="shared" si="386"/>
        <v/>
      </c>
      <c r="N2315" s="97"/>
      <c r="O2315" s="52" t="str">
        <f t="shared" si="387"/>
        <v/>
      </c>
      <c r="P2315" s="53" t="str">
        <f>IF(OR($L2315="", $M2315=""), "", COUNTIFS($L$11:$L$2510, $L2315, $M$11:$M$2510, "&lt;"&amp;$M2315)+1+COUNTIFS($L$11:$L2315, $L2315, $M$11:$M2315, $M2315)-1)</f>
        <v/>
      </c>
      <c r="Q2315" s="97"/>
      <c r="R2315" s="57" t="str">
        <f t="array" ref="R2315">IF(OR($L2315="", $M2315=""), "", MIN(IF($L$11:$L$2510=$L2315, $M$11:$M$2510)))</f>
        <v/>
      </c>
      <c r="S2315" s="18" t="str">
        <f t="array" ref="S2315">IF(OR($L2315="", $M2315=""), "", AVERAGEIF($L$11:$L$2510, $L2315, $M$11:$M$2510))</f>
        <v/>
      </c>
      <c r="T2315" s="21" t="str">
        <f t="array" ref="T2315">IF(OR($L2315="", $M2315=""), "", MAX(IF($L$11:$L$2510=$L2315, $M$11:$M$2510)))</f>
        <v/>
      </c>
      <c r="U2315" s="97"/>
      <c r="W2315" s="26" t="str">
        <f t="shared" si="388"/>
        <v/>
      </c>
      <c r="X2315" s="26" t="str">
        <f t="shared" si="389"/>
        <v/>
      </c>
      <c r="Z2315" s="48" t="str">
        <f>IFERROR(INDEX('Standard Runs'!$E$11:$E$65, MATCH($L2315, 'Standard Runs'!$D$11:$D$65, 0)), "")</f>
        <v/>
      </c>
      <c r="AB2315" s="26" t="str">
        <f t="shared" si="390"/>
        <v/>
      </c>
      <c r="AC2315" s="26" t="str">
        <f t="shared" si="391"/>
        <v/>
      </c>
      <c r="AE2315" s="26" t="str">
        <f t="shared" si="392"/>
        <v/>
      </c>
      <c r="AG2315" s="26" t="str">
        <f>IF($D2315="", "", COUNTIF($D$11:$D$2510, "&gt;"&amp;$D2315)+1+COUNTIF($D$11:$D2315, $D2315)-1)</f>
        <v/>
      </c>
      <c r="AH2315" s="92" t="str">
        <f t="shared" si="393"/>
        <v/>
      </c>
      <c r="AJ2315" s="26" t="str">
        <f t="shared" si="394"/>
        <v/>
      </c>
      <c r="AK2315" s="26" t="str">
        <f t="shared" si="395"/>
        <v/>
      </c>
    </row>
    <row r="2316" spans="1:37" x14ac:dyDescent="0.25">
      <c r="A2316" s="97"/>
      <c r="B2316" s="26" t="str">
        <f t="shared" ref="B2316:B2379" si="396">IF($P2316="", "", IFERROR(INDEX($X$3:$X$5, MATCH($P2316, $Y$3:$Y$5, 0)), ""))</f>
        <v/>
      </c>
      <c r="C2316" s="97"/>
      <c r="D2316" s="123"/>
      <c r="E2316" s="124"/>
      <c r="F2316" s="125"/>
      <c r="G2316" s="97"/>
      <c r="H2316" s="24" t="str">
        <f>IF($E2316="", "", IFERROR(ROUND($E2316*INDEX('Intro &amp; Setup'!$BY$8:$BY$9, MATCH($E$8, 'Intro &amp; Setup'!$BX$8:$BX$9, 0)), 2), ""))</f>
        <v/>
      </c>
      <c r="I2316" s="18" t="str">
        <f>IF(OR($E2316="", $F2316=""), "", IF($E$8='Intro &amp; Setup'!$BX$9, $F2316/$E2316, IF($H$8='Intro &amp; Setup'!$BX$9, $F2316/$H2316, "")))</f>
        <v/>
      </c>
      <c r="J2316" s="21" t="str">
        <f>IF(OR($E2316="", $F2316=""), "", IF($E$8='Intro &amp; Setup'!$BX$8, $F2316/$E2316, IF($H$8='Intro &amp; Setup'!$BX$8, $F2316/$H2316, "")))</f>
        <v/>
      </c>
      <c r="K2316" s="97"/>
      <c r="L2316" s="42" t="str">
        <f t="array" ref="L2316">IF($W2316="", "", IFERROR(INDEX('Standard Runs'!$D$11:$D$65, MATCH(1, ('Standard Runs'!$F$11:$F$65&lt;=E2316)*('Standard Runs'!$G$11:$G$65&gt;=E2316), 0)), ""))</f>
        <v/>
      </c>
      <c r="M2316" s="45" t="str">
        <f t="shared" ref="M2316:M2379" si="397">IFERROR($F2316/$E2316*$Z2316, "")</f>
        <v/>
      </c>
      <c r="N2316" s="97"/>
      <c r="O2316" s="52" t="str">
        <f t="shared" ref="O2316:O2379" si="398">IF($L2316="", "", COUNTIF($L$11:$L$2510, $L2316))</f>
        <v/>
      </c>
      <c r="P2316" s="53" t="str">
        <f>IF(OR($L2316="", $M2316=""), "", COUNTIFS($L$11:$L$2510, $L2316, $M$11:$M$2510, "&lt;"&amp;$M2316)+1+COUNTIFS($L$11:$L2316, $L2316, $M$11:$M2316, $M2316)-1)</f>
        <v/>
      </c>
      <c r="Q2316" s="97"/>
      <c r="R2316" s="57" t="str">
        <f t="array" ref="R2316">IF(OR($L2316="", $M2316=""), "", MIN(IF($L$11:$L$2510=$L2316, $M$11:$M$2510)))</f>
        <v/>
      </c>
      <c r="S2316" s="18" t="str">
        <f t="array" ref="S2316">IF(OR($L2316="", $M2316=""), "", AVERAGEIF($L$11:$L$2510, $L2316, $M$11:$M$2510))</f>
        <v/>
      </c>
      <c r="T2316" s="21" t="str">
        <f t="array" ref="T2316">IF(OR($L2316="", $M2316=""), "", MAX(IF($L$11:$L$2510=$L2316, $M$11:$M$2510)))</f>
        <v/>
      </c>
      <c r="U2316" s="97"/>
      <c r="W2316" s="26" t="str">
        <f t="shared" ref="W2316:W2379" si="399">IF(AND($D2316="", $E2316="", $F2316=""), "", "X")</f>
        <v/>
      </c>
      <c r="X2316" s="26" t="str">
        <f t="shared" ref="X2316:X2379" si="400">IF($W2316="", "", IF($L2316="", "X", ""))</f>
        <v/>
      </c>
      <c r="Z2316" s="48" t="str">
        <f>IFERROR(INDEX('Standard Runs'!$E$11:$E$65, MATCH($L2316, 'Standard Runs'!$D$11:$D$65, 0)), "")</f>
        <v/>
      </c>
      <c r="AB2316" s="26" t="str">
        <f t="shared" ref="AB2316:AB2379" si="401">IF($B2316="", "", _xlfn.CONCAT($L2316, " - ", $P2316))</f>
        <v/>
      </c>
      <c r="AC2316" s="26" t="str">
        <f t="shared" ref="AC2316:AC2379" si="402">IF(COUNTIF($D2316:$F2316, "")=0, "X", "")</f>
        <v/>
      </c>
      <c r="AE2316" s="26" t="str">
        <f t="shared" ref="AE2316:AE2379" si="403">IF($P2316="", "", IF($P2316=1, _xlfn.CONCAT($L2316, " - ", $AE$7), IF($P2316=$O2316, _xlfn.CONCAT($L2316, " - ", $AE$8), "")))</f>
        <v/>
      </c>
      <c r="AG2316" s="26" t="str">
        <f>IF($D2316="", "", COUNTIF($D$11:$D$2510, "&gt;"&amp;$D2316)+1+COUNTIF($D$11:$D2316, $D2316)-1)</f>
        <v/>
      </c>
      <c r="AH2316" s="92" t="str">
        <f t="shared" ref="AH2316:AH2379" si="404">IF(OR($M2316="", $Z2316=""), "", $M2316/$Z2316)</f>
        <v/>
      </c>
      <c r="AJ2316" s="26" t="str">
        <f t="shared" ref="AJ2316:AJ2379" si="405">IF(OR($AJ$8="", $AG2316=""), "", IF($AJ$8=$L2316, $AG2316, ""))</f>
        <v/>
      </c>
      <c r="AK2316" s="26" t="str">
        <f t="shared" ref="AK2316:AK2379" si="406">IF($AJ2316="", "", COUNTIF($AJ$11:$AJ$2510, "&lt;"&amp;$AJ2316)+1)</f>
        <v/>
      </c>
    </row>
    <row r="2317" spans="1:37" x14ac:dyDescent="0.25">
      <c r="A2317" s="97"/>
      <c r="B2317" s="26" t="str">
        <f t="shared" si="396"/>
        <v/>
      </c>
      <c r="C2317" s="97"/>
      <c r="D2317" s="123"/>
      <c r="E2317" s="124"/>
      <c r="F2317" s="125"/>
      <c r="G2317" s="97"/>
      <c r="H2317" s="24" t="str">
        <f>IF($E2317="", "", IFERROR(ROUND($E2317*INDEX('Intro &amp; Setup'!$BY$8:$BY$9, MATCH($E$8, 'Intro &amp; Setup'!$BX$8:$BX$9, 0)), 2), ""))</f>
        <v/>
      </c>
      <c r="I2317" s="18" t="str">
        <f>IF(OR($E2317="", $F2317=""), "", IF($E$8='Intro &amp; Setup'!$BX$9, $F2317/$E2317, IF($H$8='Intro &amp; Setup'!$BX$9, $F2317/$H2317, "")))</f>
        <v/>
      </c>
      <c r="J2317" s="21" t="str">
        <f>IF(OR($E2317="", $F2317=""), "", IF($E$8='Intro &amp; Setup'!$BX$8, $F2317/$E2317, IF($H$8='Intro &amp; Setup'!$BX$8, $F2317/$H2317, "")))</f>
        <v/>
      </c>
      <c r="K2317" s="97"/>
      <c r="L2317" s="42" t="str">
        <f t="array" ref="L2317">IF($W2317="", "", IFERROR(INDEX('Standard Runs'!$D$11:$D$65, MATCH(1, ('Standard Runs'!$F$11:$F$65&lt;=E2317)*('Standard Runs'!$G$11:$G$65&gt;=E2317), 0)), ""))</f>
        <v/>
      </c>
      <c r="M2317" s="45" t="str">
        <f t="shared" si="397"/>
        <v/>
      </c>
      <c r="N2317" s="97"/>
      <c r="O2317" s="52" t="str">
        <f t="shared" si="398"/>
        <v/>
      </c>
      <c r="P2317" s="53" t="str">
        <f>IF(OR($L2317="", $M2317=""), "", COUNTIFS($L$11:$L$2510, $L2317, $M$11:$M$2510, "&lt;"&amp;$M2317)+1+COUNTIFS($L$11:$L2317, $L2317, $M$11:$M2317, $M2317)-1)</f>
        <v/>
      </c>
      <c r="Q2317" s="97"/>
      <c r="R2317" s="57" t="str">
        <f t="array" ref="R2317">IF(OR($L2317="", $M2317=""), "", MIN(IF($L$11:$L$2510=$L2317, $M$11:$M$2510)))</f>
        <v/>
      </c>
      <c r="S2317" s="18" t="str">
        <f t="array" ref="S2317">IF(OR($L2317="", $M2317=""), "", AVERAGEIF($L$11:$L$2510, $L2317, $M$11:$M$2510))</f>
        <v/>
      </c>
      <c r="T2317" s="21" t="str">
        <f t="array" ref="T2317">IF(OR($L2317="", $M2317=""), "", MAX(IF($L$11:$L$2510=$L2317, $M$11:$M$2510)))</f>
        <v/>
      </c>
      <c r="U2317" s="97"/>
      <c r="W2317" s="26" t="str">
        <f t="shared" si="399"/>
        <v/>
      </c>
      <c r="X2317" s="26" t="str">
        <f t="shared" si="400"/>
        <v/>
      </c>
      <c r="Z2317" s="48" t="str">
        <f>IFERROR(INDEX('Standard Runs'!$E$11:$E$65, MATCH($L2317, 'Standard Runs'!$D$11:$D$65, 0)), "")</f>
        <v/>
      </c>
      <c r="AB2317" s="26" t="str">
        <f t="shared" si="401"/>
        <v/>
      </c>
      <c r="AC2317" s="26" t="str">
        <f t="shared" si="402"/>
        <v/>
      </c>
      <c r="AE2317" s="26" t="str">
        <f t="shared" si="403"/>
        <v/>
      </c>
      <c r="AG2317" s="26" t="str">
        <f>IF($D2317="", "", COUNTIF($D$11:$D$2510, "&gt;"&amp;$D2317)+1+COUNTIF($D$11:$D2317, $D2317)-1)</f>
        <v/>
      </c>
      <c r="AH2317" s="92" t="str">
        <f t="shared" si="404"/>
        <v/>
      </c>
      <c r="AJ2317" s="26" t="str">
        <f t="shared" si="405"/>
        <v/>
      </c>
      <c r="AK2317" s="26" t="str">
        <f t="shared" si="406"/>
        <v/>
      </c>
    </row>
    <row r="2318" spans="1:37" x14ac:dyDescent="0.25">
      <c r="A2318" s="97"/>
      <c r="B2318" s="26" t="str">
        <f t="shared" si="396"/>
        <v/>
      </c>
      <c r="C2318" s="97"/>
      <c r="D2318" s="123"/>
      <c r="E2318" s="124"/>
      <c r="F2318" s="125"/>
      <c r="G2318" s="97"/>
      <c r="H2318" s="24" t="str">
        <f>IF($E2318="", "", IFERROR(ROUND($E2318*INDEX('Intro &amp; Setup'!$BY$8:$BY$9, MATCH($E$8, 'Intro &amp; Setup'!$BX$8:$BX$9, 0)), 2), ""))</f>
        <v/>
      </c>
      <c r="I2318" s="18" t="str">
        <f>IF(OR($E2318="", $F2318=""), "", IF($E$8='Intro &amp; Setup'!$BX$9, $F2318/$E2318, IF($H$8='Intro &amp; Setup'!$BX$9, $F2318/$H2318, "")))</f>
        <v/>
      </c>
      <c r="J2318" s="21" t="str">
        <f>IF(OR($E2318="", $F2318=""), "", IF($E$8='Intro &amp; Setup'!$BX$8, $F2318/$E2318, IF($H$8='Intro &amp; Setup'!$BX$8, $F2318/$H2318, "")))</f>
        <v/>
      </c>
      <c r="K2318" s="97"/>
      <c r="L2318" s="42" t="str">
        <f t="array" ref="L2318">IF($W2318="", "", IFERROR(INDEX('Standard Runs'!$D$11:$D$65, MATCH(1, ('Standard Runs'!$F$11:$F$65&lt;=E2318)*('Standard Runs'!$G$11:$G$65&gt;=E2318), 0)), ""))</f>
        <v/>
      </c>
      <c r="M2318" s="45" t="str">
        <f t="shared" si="397"/>
        <v/>
      </c>
      <c r="N2318" s="97"/>
      <c r="O2318" s="52" t="str">
        <f t="shared" si="398"/>
        <v/>
      </c>
      <c r="P2318" s="53" t="str">
        <f>IF(OR($L2318="", $M2318=""), "", COUNTIFS($L$11:$L$2510, $L2318, $M$11:$M$2510, "&lt;"&amp;$M2318)+1+COUNTIFS($L$11:$L2318, $L2318, $M$11:$M2318, $M2318)-1)</f>
        <v/>
      </c>
      <c r="Q2318" s="97"/>
      <c r="R2318" s="57" t="str">
        <f t="array" ref="R2318">IF(OR($L2318="", $M2318=""), "", MIN(IF($L$11:$L$2510=$L2318, $M$11:$M$2510)))</f>
        <v/>
      </c>
      <c r="S2318" s="18" t="str">
        <f t="array" ref="S2318">IF(OR($L2318="", $M2318=""), "", AVERAGEIF($L$11:$L$2510, $L2318, $M$11:$M$2510))</f>
        <v/>
      </c>
      <c r="T2318" s="21" t="str">
        <f t="array" ref="T2318">IF(OR($L2318="", $M2318=""), "", MAX(IF($L$11:$L$2510=$L2318, $M$11:$M$2510)))</f>
        <v/>
      </c>
      <c r="U2318" s="97"/>
      <c r="W2318" s="26" t="str">
        <f t="shared" si="399"/>
        <v/>
      </c>
      <c r="X2318" s="26" t="str">
        <f t="shared" si="400"/>
        <v/>
      </c>
      <c r="Z2318" s="48" t="str">
        <f>IFERROR(INDEX('Standard Runs'!$E$11:$E$65, MATCH($L2318, 'Standard Runs'!$D$11:$D$65, 0)), "")</f>
        <v/>
      </c>
      <c r="AB2318" s="26" t="str">
        <f t="shared" si="401"/>
        <v/>
      </c>
      <c r="AC2318" s="26" t="str">
        <f t="shared" si="402"/>
        <v/>
      </c>
      <c r="AE2318" s="26" t="str">
        <f t="shared" si="403"/>
        <v/>
      </c>
      <c r="AG2318" s="26" t="str">
        <f>IF($D2318="", "", COUNTIF($D$11:$D$2510, "&gt;"&amp;$D2318)+1+COUNTIF($D$11:$D2318, $D2318)-1)</f>
        <v/>
      </c>
      <c r="AH2318" s="92" t="str">
        <f t="shared" si="404"/>
        <v/>
      </c>
      <c r="AJ2318" s="26" t="str">
        <f t="shared" si="405"/>
        <v/>
      </c>
      <c r="AK2318" s="26" t="str">
        <f t="shared" si="406"/>
        <v/>
      </c>
    </row>
    <row r="2319" spans="1:37" x14ac:dyDescent="0.25">
      <c r="A2319" s="97"/>
      <c r="B2319" s="26" t="str">
        <f t="shared" si="396"/>
        <v/>
      </c>
      <c r="C2319" s="97"/>
      <c r="D2319" s="123"/>
      <c r="E2319" s="124"/>
      <c r="F2319" s="125"/>
      <c r="G2319" s="97"/>
      <c r="H2319" s="24" t="str">
        <f>IF($E2319="", "", IFERROR(ROUND($E2319*INDEX('Intro &amp; Setup'!$BY$8:$BY$9, MATCH($E$8, 'Intro &amp; Setup'!$BX$8:$BX$9, 0)), 2), ""))</f>
        <v/>
      </c>
      <c r="I2319" s="18" t="str">
        <f>IF(OR($E2319="", $F2319=""), "", IF($E$8='Intro &amp; Setup'!$BX$9, $F2319/$E2319, IF($H$8='Intro &amp; Setup'!$BX$9, $F2319/$H2319, "")))</f>
        <v/>
      </c>
      <c r="J2319" s="21" t="str">
        <f>IF(OR($E2319="", $F2319=""), "", IF($E$8='Intro &amp; Setup'!$BX$8, $F2319/$E2319, IF($H$8='Intro &amp; Setup'!$BX$8, $F2319/$H2319, "")))</f>
        <v/>
      </c>
      <c r="K2319" s="97"/>
      <c r="L2319" s="42" t="str">
        <f t="array" ref="L2319">IF($W2319="", "", IFERROR(INDEX('Standard Runs'!$D$11:$D$65, MATCH(1, ('Standard Runs'!$F$11:$F$65&lt;=E2319)*('Standard Runs'!$G$11:$G$65&gt;=E2319), 0)), ""))</f>
        <v/>
      </c>
      <c r="M2319" s="45" t="str">
        <f t="shared" si="397"/>
        <v/>
      </c>
      <c r="N2319" s="97"/>
      <c r="O2319" s="52" t="str">
        <f t="shared" si="398"/>
        <v/>
      </c>
      <c r="P2319" s="53" t="str">
        <f>IF(OR($L2319="", $M2319=""), "", COUNTIFS($L$11:$L$2510, $L2319, $M$11:$M$2510, "&lt;"&amp;$M2319)+1+COUNTIFS($L$11:$L2319, $L2319, $M$11:$M2319, $M2319)-1)</f>
        <v/>
      </c>
      <c r="Q2319" s="97"/>
      <c r="R2319" s="57" t="str">
        <f t="array" ref="R2319">IF(OR($L2319="", $M2319=""), "", MIN(IF($L$11:$L$2510=$L2319, $M$11:$M$2510)))</f>
        <v/>
      </c>
      <c r="S2319" s="18" t="str">
        <f t="array" ref="S2319">IF(OR($L2319="", $M2319=""), "", AVERAGEIF($L$11:$L$2510, $L2319, $M$11:$M$2510))</f>
        <v/>
      </c>
      <c r="T2319" s="21" t="str">
        <f t="array" ref="T2319">IF(OR($L2319="", $M2319=""), "", MAX(IF($L$11:$L$2510=$L2319, $M$11:$M$2510)))</f>
        <v/>
      </c>
      <c r="U2319" s="97"/>
      <c r="W2319" s="26" t="str">
        <f t="shared" si="399"/>
        <v/>
      </c>
      <c r="X2319" s="26" t="str">
        <f t="shared" si="400"/>
        <v/>
      </c>
      <c r="Z2319" s="48" t="str">
        <f>IFERROR(INDEX('Standard Runs'!$E$11:$E$65, MATCH($L2319, 'Standard Runs'!$D$11:$D$65, 0)), "")</f>
        <v/>
      </c>
      <c r="AB2319" s="26" t="str">
        <f t="shared" si="401"/>
        <v/>
      </c>
      <c r="AC2319" s="26" t="str">
        <f t="shared" si="402"/>
        <v/>
      </c>
      <c r="AE2319" s="26" t="str">
        <f t="shared" si="403"/>
        <v/>
      </c>
      <c r="AG2319" s="26" t="str">
        <f>IF($D2319="", "", COUNTIF($D$11:$D$2510, "&gt;"&amp;$D2319)+1+COUNTIF($D$11:$D2319, $D2319)-1)</f>
        <v/>
      </c>
      <c r="AH2319" s="92" t="str">
        <f t="shared" si="404"/>
        <v/>
      </c>
      <c r="AJ2319" s="26" t="str">
        <f t="shared" si="405"/>
        <v/>
      </c>
      <c r="AK2319" s="26" t="str">
        <f t="shared" si="406"/>
        <v/>
      </c>
    </row>
    <row r="2320" spans="1:37" x14ac:dyDescent="0.25">
      <c r="A2320" s="97"/>
      <c r="B2320" s="26" t="str">
        <f t="shared" si="396"/>
        <v/>
      </c>
      <c r="C2320" s="97"/>
      <c r="D2320" s="123"/>
      <c r="E2320" s="124"/>
      <c r="F2320" s="125"/>
      <c r="G2320" s="97"/>
      <c r="H2320" s="24" t="str">
        <f>IF($E2320="", "", IFERROR(ROUND($E2320*INDEX('Intro &amp; Setup'!$BY$8:$BY$9, MATCH($E$8, 'Intro &amp; Setup'!$BX$8:$BX$9, 0)), 2), ""))</f>
        <v/>
      </c>
      <c r="I2320" s="18" t="str">
        <f>IF(OR($E2320="", $F2320=""), "", IF($E$8='Intro &amp; Setup'!$BX$9, $F2320/$E2320, IF($H$8='Intro &amp; Setup'!$BX$9, $F2320/$H2320, "")))</f>
        <v/>
      </c>
      <c r="J2320" s="21" t="str">
        <f>IF(OR($E2320="", $F2320=""), "", IF($E$8='Intro &amp; Setup'!$BX$8, $F2320/$E2320, IF($H$8='Intro &amp; Setup'!$BX$8, $F2320/$H2320, "")))</f>
        <v/>
      </c>
      <c r="K2320" s="97"/>
      <c r="L2320" s="42" t="str">
        <f t="array" ref="L2320">IF($W2320="", "", IFERROR(INDEX('Standard Runs'!$D$11:$D$65, MATCH(1, ('Standard Runs'!$F$11:$F$65&lt;=E2320)*('Standard Runs'!$G$11:$G$65&gt;=E2320), 0)), ""))</f>
        <v/>
      </c>
      <c r="M2320" s="45" t="str">
        <f t="shared" si="397"/>
        <v/>
      </c>
      <c r="N2320" s="97"/>
      <c r="O2320" s="52" t="str">
        <f t="shared" si="398"/>
        <v/>
      </c>
      <c r="P2320" s="53" t="str">
        <f>IF(OR($L2320="", $M2320=""), "", COUNTIFS($L$11:$L$2510, $L2320, $M$11:$M$2510, "&lt;"&amp;$M2320)+1+COUNTIFS($L$11:$L2320, $L2320, $M$11:$M2320, $M2320)-1)</f>
        <v/>
      </c>
      <c r="Q2320" s="97"/>
      <c r="R2320" s="57" t="str">
        <f t="array" ref="R2320">IF(OR($L2320="", $M2320=""), "", MIN(IF($L$11:$L$2510=$L2320, $M$11:$M$2510)))</f>
        <v/>
      </c>
      <c r="S2320" s="18" t="str">
        <f t="array" ref="S2320">IF(OR($L2320="", $M2320=""), "", AVERAGEIF($L$11:$L$2510, $L2320, $M$11:$M$2510))</f>
        <v/>
      </c>
      <c r="T2320" s="21" t="str">
        <f t="array" ref="T2320">IF(OR($L2320="", $M2320=""), "", MAX(IF($L$11:$L$2510=$L2320, $M$11:$M$2510)))</f>
        <v/>
      </c>
      <c r="U2320" s="97"/>
      <c r="W2320" s="26" t="str">
        <f t="shared" si="399"/>
        <v/>
      </c>
      <c r="X2320" s="26" t="str">
        <f t="shared" si="400"/>
        <v/>
      </c>
      <c r="Z2320" s="48" t="str">
        <f>IFERROR(INDEX('Standard Runs'!$E$11:$E$65, MATCH($L2320, 'Standard Runs'!$D$11:$D$65, 0)), "")</f>
        <v/>
      </c>
      <c r="AB2320" s="26" t="str">
        <f t="shared" si="401"/>
        <v/>
      </c>
      <c r="AC2320" s="26" t="str">
        <f t="shared" si="402"/>
        <v/>
      </c>
      <c r="AE2320" s="26" t="str">
        <f t="shared" si="403"/>
        <v/>
      </c>
      <c r="AG2320" s="26" t="str">
        <f>IF($D2320="", "", COUNTIF($D$11:$D$2510, "&gt;"&amp;$D2320)+1+COUNTIF($D$11:$D2320, $D2320)-1)</f>
        <v/>
      </c>
      <c r="AH2320" s="92" t="str">
        <f t="shared" si="404"/>
        <v/>
      </c>
      <c r="AJ2320" s="26" t="str">
        <f t="shared" si="405"/>
        <v/>
      </c>
      <c r="AK2320" s="26" t="str">
        <f t="shared" si="406"/>
        <v/>
      </c>
    </row>
    <row r="2321" spans="1:37" x14ac:dyDescent="0.25">
      <c r="A2321" s="97"/>
      <c r="B2321" s="26" t="str">
        <f t="shared" si="396"/>
        <v/>
      </c>
      <c r="C2321" s="97"/>
      <c r="D2321" s="123"/>
      <c r="E2321" s="124"/>
      <c r="F2321" s="125"/>
      <c r="G2321" s="97"/>
      <c r="H2321" s="24" t="str">
        <f>IF($E2321="", "", IFERROR(ROUND($E2321*INDEX('Intro &amp; Setup'!$BY$8:$BY$9, MATCH($E$8, 'Intro &amp; Setup'!$BX$8:$BX$9, 0)), 2), ""))</f>
        <v/>
      </c>
      <c r="I2321" s="18" t="str">
        <f>IF(OR($E2321="", $F2321=""), "", IF($E$8='Intro &amp; Setup'!$BX$9, $F2321/$E2321, IF($H$8='Intro &amp; Setup'!$BX$9, $F2321/$H2321, "")))</f>
        <v/>
      </c>
      <c r="J2321" s="21" t="str">
        <f>IF(OR($E2321="", $F2321=""), "", IF($E$8='Intro &amp; Setup'!$BX$8, $F2321/$E2321, IF($H$8='Intro &amp; Setup'!$BX$8, $F2321/$H2321, "")))</f>
        <v/>
      </c>
      <c r="K2321" s="97"/>
      <c r="L2321" s="42" t="str">
        <f t="array" ref="L2321">IF($W2321="", "", IFERROR(INDEX('Standard Runs'!$D$11:$D$65, MATCH(1, ('Standard Runs'!$F$11:$F$65&lt;=E2321)*('Standard Runs'!$G$11:$G$65&gt;=E2321), 0)), ""))</f>
        <v/>
      </c>
      <c r="M2321" s="45" t="str">
        <f t="shared" si="397"/>
        <v/>
      </c>
      <c r="N2321" s="97"/>
      <c r="O2321" s="52" t="str">
        <f t="shared" si="398"/>
        <v/>
      </c>
      <c r="P2321" s="53" t="str">
        <f>IF(OR($L2321="", $M2321=""), "", COUNTIFS($L$11:$L$2510, $L2321, $M$11:$M$2510, "&lt;"&amp;$M2321)+1+COUNTIFS($L$11:$L2321, $L2321, $M$11:$M2321, $M2321)-1)</f>
        <v/>
      </c>
      <c r="Q2321" s="97"/>
      <c r="R2321" s="57" t="str">
        <f t="array" ref="R2321">IF(OR($L2321="", $M2321=""), "", MIN(IF($L$11:$L$2510=$L2321, $M$11:$M$2510)))</f>
        <v/>
      </c>
      <c r="S2321" s="18" t="str">
        <f t="array" ref="S2321">IF(OR($L2321="", $M2321=""), "", AVERAGEIF($L$11:$L$2510, $L2321, $M$11:$M$2510))</f>
        <v/>
      </c>
      <c r="T2321" s="21" t="str">
        <f t="array" ref="T2321">IF(OR($L2321="", $M2321=""), "", MAX(IF($L$11:$L$2510=$L2321, $M$11:$M$2510)))</f>
        <v/>
      </c>
      <c r="U2321" s="97"/>
      <c r="W2321" s="26" t="str">
        <f t="shared" si="399"/>
        <v/>
      </c>
      <c r="X2321" s="26" t="str">
        <f t="shared" si="400"/>
        <v/>
      </c>
      <c r="Z2321" s="48" t="str">
        <f>IFERROR(INDEX('Standard Runs'!$E$11:$E$65, MATCH($L2321, 'Standard Runs'!$D$11:$D$65, 0)), "")</f>
        <v/>
      </c>
      <c r="AB2321" s="26" t="str">
        <f t="shared" si="401"/>
        <v/>
      </c>
      <c r="AC2321" s="26" t="str">
        <f t="shared" si="402"/>
        <v/>
      </c>
      <c r="AE2321" s="26" t="str">
        <f t="shared" si="403"/>
        <v/>
      </c>
      <c r="AG2321" s="26" t="str">
        <f>IF($D2321="", "", COUNTIF($D$11:$D$2510, "&gt;"&amp;$D2321)+1+COUNTIF($D$11:$D2321, $D2321)-1)</f>
        <v/>
      </c>
      <c r="AH2321" s="92" t="str">
        <f t="shared" si="404"/>
        <v/>
      </c>
      <c r="AJ2321" s="26" t="str">
        <f t="shared" si="405"/>
        <v/>
      </c>
      <c r="AK2321" s="26" t="str">
        <f t="shared" si="406"/>
        <v/>
      </c>
    </row>
    <row r="2322" spans="1:37" x14ac:dyDescent="0.25">
      <c r="A2322" s="97"/>
      <c r="B2322" s="26" t="str">
        <f t="shared" si="396"/>
        <v/>
      </c>
      <c r="C2322" s="97"/>
      <c r="D2322" s="123"/>
      <c r="E2322" s="124"/>
      <c r="F2322" s="125"/>
      <c r="G2322" s="97"/>
      <c r="H2322" s="24" t="str">
        <f>IF($E2322="", "", IFERROR(ROUND($E2322*INDEX('Intro &amp; Setup'!$BY$8:$BY$9, MATCH($E$8, 'Intro &amp; Setup'!$BX$8:$BX$9, 0)), 2), ""))</f>
        <v/>
      </c>
      <c r="I2322" s="18" t="str">
        <f>IF(OR($E2322="", $F2322=""), "", IF($E$8='Intro &amp; Setup'!$BX$9, $F2322/$E2322, IF($H$8='Intro &amp; Setup'!$BX$9, $F2322/$H2322, "")))</f>
        <v/>
      </c>
      <c r="J2322" s="21" t="str">
        <f>IF(OR($E2322="", $F2322=""), "", IF($E$8='Intro &amp; Setup'!$BX$8, $F2322/$E2322, IF($H$8='Intro &amp; Setup'!$BX$8, $F2322/$H2322, "")))</f>
        <v/>
      </c>
      <c r="K2322" s="97"/>
      <c r="L2322" s="42" t="str">
        <f t="array" ref="L2322">IF($W2322="", "", IFERROR(INDEX('Standard Runs'!$D$11:$D$65, MATCH(1, ('Standard Runs'!$F$11:$F$65&lt;=E2322)*('Standard Runs'!$G$11:$G$65&gt;=E2322), 0)), ""))</f>
        <v/>
      </c>
      <c r="M2322" s="45" t="str">
        <f t="shared" si="397"/>
        <v/>
      </c>
      <c r="N2322" s="97"/>
      <c r="O2322" s="52" t="str">
        <f t="shared" si="398"/>
        <v/>
      </c>
      <c r="P2322" s="53" t="str">
        <f>IF(OR($L2322="", $M2322=""), "", COUNTIFS($L$11:$L$2510, $L2322, $M$11:$M$2510, "&lt;"&amp;$M2322)+1+COUNTIFS($L$11:$L2322, $L2322, $M$11:$M2322, $M2322)-1)</f>
        <v/>
      </c>
      <c r="Q2322" s="97"/>
      <c r="R2322" s="57" t="str">
        <f t="array" ref="R2322">IF(OR($L2322="", $M2322=""), "", MIN(IF($L$11:$L$2510=$L2322, $M$11:$M$2510)))</f>
        <v/>
      </c>
      <c r="S2322" s="18" t="str">
        <f t="array" ref="S2322">IF(OR($L2322="", $M2322=""), "", AVERAGEIF($L$11:$L$2510, $L2322, $M$11:$M$2510))</f>
        <v/>
      </c>
      <c r="T2322" s="21" t="str">
        <f t="array" ref="T2322">IF(OR($L2322="", $M2322=""), "", MAX(IF($L$11:$L$2510=$L2322, $M$11:$M$2510)))</f>
        <v/>
      </c>
      <c r="U2322" s="97"/>
      <c r="W2322" s="26" t="str">
        <f t="shared" si="399"/>
        <v/>
      </c>
      <c r="X2322" s="26" t="str">
        <f t="shared" si="400"/>
        <v/>
      </c>
      <c r="Z2322" s="48" t="str">
        <f>IFERROR(INDEX('Standard Runs'!$E$11:$E$65, MATCH($L2322, 'Standard Runs'!$D$11:$D$65, 0)), "")</f>
        <v/>
      </c>
      <c r="AB2322" s="26" t="str">
        <f t="shared" si="401"/>
        <v/>
      </c>
      <c r="AC2322" s="26" t="str">
        <f t="shared" si="402"/>
        <v/>
      </c>
      <c r="AE2322" s="26" t="str">
        <f t="shared" si="403"/>
        <v/>
      </c>
      <c r="AG2322" s="26" t="str">
        <f>IF($D2322="", "", COUNTIF($D$11:$D$2510, "&gt;"&amp;$D2322)+1+COUNTIF($D$11:$D2322, $D2322)-1)</f>
        <v/>
      </c>
      <c r="AH2322" s="92" t="str">
        <f t="shared" si="404"/>
        <v/>
      </c>
      <c r="AJ2322" s="26" t="str">
        <f t="shared" si="405"/>
        <v/>
      </c>
      <c r="AK2322" s="26" t="str">
        <f t="shared" si="406"/>
        <v/>
      </c>
    </row>
    <row r="2323" spans="1:37" x14ac:dyDescent="0.25">
      <c r="A2323" s="97"/>
      <c r="B2323" s="26" t="str">
        <f t="shared" si="396"/>
        <v/>
      </c>
      <c r="C2323" s="97"/>
      <c r="D2323" s="123"/>
      <c r="E2323" s="124"/>
      <c r="F2323" s="125"/>
      <c r="G2323" s="97"/>
      <c r="H2323" s="24" t="str">
        <f>IF($E2323="", "", IFERROR(ROUND($E2323*INDEX('Intro &amp; Setup'!$BY$8:$BY$9, MATCH($E$8, 'Intro &amp; Setup'!$BX$8:$BX$9, 0)), 2), ""))</f>
        <v/>
      </c>
      <c r="I2323" s="18" t="str">
        <f>IF(OR($E2323="", $F2323=""), "", IF($E$8='Intro &amp; Setup'!$BX$9, $F2323/$E2323, IF($H$8='Intro &amp; Setup'!$BX$9, $F2323/$H2323, "")))</f>
        <v/>
      </c>
      <c r="J2323" s="21" t="str">
        <f>IF(OR($E2323="", $F2323=""), "", IF($E$8='Intro &amp; Setup'!$BX$8, $F2323/$E2323, IF($H$8='Intro &amp; Setup'!$BX$8, $F2323/$H2323, "")))</f>
        <v/>
      </c>
      <c r="K2323" s="97"/>
      <c r="L2323" s="42" t="str">
        <f t="array" ref="L2323">IF($W2323="", "", IFERROR(INDEX('Standard Runs'!$D$11:$D$65, MATCH(1, ('Standard Runs'!$F$11:$F$65&lt;=E2323)*('Standard Runs'!$G$11:$G$65&gt;=E2323), 0)), ""))</f>
        <v/>
      </c>
      <c r="M2323" s="45" t="str">
        <f t="shared" si="397"/>
        <v/>
      </c>
      <c r="N2323" s="97"/>
      <c r="O2323" s="52" t="str">
        <f t="shared" si="398"/>
        <v/>
      </c>
      <c r="P2323" s="53" t="str">
        <f>IF(OR($L2323="", $M2323=""), "", COUNTIFS($L$11:$L$2510, $L2323, $M$11:$M$2510, "&lt;"&amp;$M2323)+1+COUNTIFS($L$11:$L2323, $L2323, $M$11:$M2323, $M2323)-1)</f>
        <v/>
      </c>
      <c r="Q2323" s="97"/>
      <c r="R2323" s="57" t="str">
        <f t="array" ref="R2323">IF(OR($L2323="", $M2323=""), "", MIN(IF($L$11:$L$2510=$L2323, $M$11:$M$2510)))</f>
        <v/>
      </c>
      <c r="S2323" s="18" t="str">
        <f t="array" ref="S2323">IF(OR($L2323="", $M2323=""), "", AVERAGEIF($L$11:$L$2510, $L2323, $M$11:$M$2510))</f>
        <v/>
      </c>
      <c r="T2323" s="21" t="str">
        <f t="array" ref="T2323">IF(OR($L2323="", $M2323=""), "", MAX(IF($L$11:$L$2510=$L2323, $M$11:$M$2510)))</f>
        <v/>
      </c>
      <c r="U2323" s="97"/>
      <c r="W2323" s="26" t="str">
        <f t="shared" si="399"/>
        <v/>
      </c>
      <c r="X2323" s="26" t="str">
        <f t="shared" si="400"/>
        <v/>
      </c>
      <c r="Z2323" s="48" t="str">
        <f>IFERROR(INDEX('Standard Runs'!$E$11:$E$65, MATCH($L2323, 'Standard Runs'!$D$11:$D$65, 0)), "")</f>
        <v/>
      </c>
      <c r="AB2323" s="26" t="str">
        <f t="shared" si="401"/>
        <v/>
      </c>
      <c r="AC2323" s="26" t="str">
        <f t="shared" si="402"/>
        <v/>
      </c>
      <c r="AE2323" s="26" t="str">
        <f t="shared" si="403"/>
        <v/>
      </c>
      <c r="AG2323" s="26" t="str">
        <f>IF($D2323="", "", COUNTIF($D$11:$D$2510, "&gt;"&amp;$D2323)+1+COUNTIF($D$11:$D2323, $D2323)-1)</f>
        <v/>
      </c>
      <c r="AH2323" s="92" t="str">
        <f t="shared" si="404"/>
        <v/>
      </c>
      <c r="AJ2323" s="26" t="str">
        <f t="shared" si="405"/>
        <v/>
      </c>
      <c r="AK2323" s="26" t="str">
        <f t="shared" si="406"/>
        <v/>
      </c>
    </row>
    <row r="2324" spans="1:37" x14ac:dyDescent="0.25">
      <c r="A2324" s="97"/>
      <c r="B2324" s="26" t="str">
        <f t="shared" si="396"/>
        <v/>
      </c>
      <c r="C2324" s="97"/>
      <c r="D2324" s="123"/>
      <c r="E2324" s="124"/>
      <c r="F2324" s="125"/>
      <c r="G2324" s="97"/>
      <c r="H2324" s="24" t="str">
        <f>IF($E2324="", "", IFERROR(ROUND($E2324*INDEX('Intro &amp; Setup'!$BY$8:$BY$9, MATCH($E$8, 'Intro &amp; Setup'!$BX$8:$BX$9, 0)), 2), ""))</f>
        <v/>
      </c>
      <c r="I2324" s="18" t="str">
        <f>IF(OR($E2324="", $F2324=""), "", IF($E$8='Intro &amp; Setup'!$BX$9, $F2324/$E2324, IF($H$8='Intro &amp; Setup'!$BX$9, $F2324/$H2324, "")))</f>
        <v/>
      </c>
      <c r="J2324" s="21" t="str">
        <f>IF(OR($E2324="", $F2324=""), "", IF($E$8='Intro &amp; Setup'!$BX$8, $F2324/$E2324, IF($H$8='Intro &amp; Setup'!$BX$8, $F2324/$H2324, "")))</f>
        <v/>
      </c>
      <c r="K2324" s="97"/>
      <c r="L2324" s="42" t="str">
        <f t="array" ref="L2324">IF($W2324="", "", IFERROR(INDEX('Standard Runs'!$D$11:$D$65, MATCH(1, ('Standard Runs'!$F$11:$F$65&lt;=E2324)*('Standard Runs'!$G$11:$G$65&gt;=E2324), 0)), ""))</f>
        <v/>
      </c>
      <c r="M2324" s="45" t="str">
        <f t="shared" si="397"/>
        <v/>
      </c>
      <c r="N2324" s="97"/>
      <c r="O2324" s="52" t="str">
        <f t="shared" si="398"/>
        <v/>
      </c>
      <c r="P2324" s="53" t="str">
        <f>IF(OR($L2324="", $M2324=""), "", COUNTIFS($L$11:$L$2510, $L2324, $M$11:$M$2510, "&lt;"&amp;$M2324)+1+COUNTIFS($L$11:$L2324, $L2324, $M$11:$M2324, $M2324)-1)</f>
        <v/>
      </c>
      <c r="Q2324" s="97"/>
      <c r="R2324" s="57" t="str">
        <f t="array" ref="R2324">IF(OR($L2324="", $M2324=""), "", MIN(IF($L$11:$L$2510=$L2324, $M$11:$M$2510)))</f>
        <v/>
      </c>
      <c r="S2324" s="18" t="str">
        <f t="array" ref="S2324">IF(OR($L2324="", $M2324=""), "", AVERAGEIF($L$11:$L$2510, $L2324, $M$11:$M$2510))</f>
        <v/>
      </c>
      <c r="T2324" s="21" t="str">
        <f t="array" ref="T2324">IF(OR($L2324="", $M2324=""), "", MAX(IF($L$11:$L$2510=$L2324, $M$11:$M$2510)))</f>
        <v/>
      </c>
      <c r="U2324" s="97"/>
      <c r="W2324" s="26" t="str">
        <f t="shared" si="399"/>
        <v/>
      </c>
      <c r="X2324" s="26" t="str">
        <f t="shared" si="400"/>
        <v/>
      </c>
      <c r="Z2324" s="48" t="str">
        <f>IFERROR(INDEX('Standard Runs'!$E$11:$E$65, MATCH($L2324, 'Standard Runs'!$D$11:$D$65, 0)), "")</f>
        <v/>
      </c>
      <c r="AB2324" s="26" t="str">
        <f t="shared" si="401"/>
        <v/>
      </c>
      <c r="AC2324" s="26" t="str">
        <f t="shared" si="402"/>
        <v/>
      </c>
      <c r="AE2324" s="26" t="str">
        <f t="shared" si="403"/>
        <v/>
      </c>
      <c r="AG2324" s="26" t="str">
        <f>IF($D2324="", "", COUNTIF($D$11:$D$2510, "&gt;"&amp;$D2324)+1+COUNTIF($D$11:$D2324, $D2324)-1)</f>
        <v/>
      </c>
      <c r="AH2324" s="92" t="str">
        <f t="shared" si="404"/>
        <v/>
      </c>
      <c r="AJ2324" s="26" t="str">
        <f t="shared" si="405"/>
        <v/>
      </c>
      <c r="AK2324" s="26" t="str">
        <f t="shared" si="406"/>
        <v/>
      </c>
    </row>
    <row r="2325" spans="1:37" x14ac:dyDescent="0.25">
      <c r="A2325" s="97"/>
      <c r="B2325" s="26" t="str">
        <f t="shared" si="396"/>
        <v/>
      </c>
      <c r="C2325" s="97"/>
      <c r="D2325" s="123"/>
      <c r="E2325" s="124"/>
      <c r="F2325" s="125"/>
      <c r="G2325" s="97"/>
      <c r="H2325" s="24" t="str">
        <f>IF($E2325="", "", IFERROR(ROUND($E2325*INDEX('Intro &amp; Setup'!$BY$8:$BY$9, MATCH($E$8, 'Intro &amp; Setup'!$BX$8:$BX$9, 0)), 2), ""))</f>
        <v/>
      </c>
      <c r="I2325" s="18" t="str">
        <f>IF(OR($E2325="", $F2325=""), "", IF($E$8='Intro &amp; Setup'!$BX$9, $F2325/$E2325, IF($H$8='Intro &amp; Setup'!$BX$9, $F2325/$H2325, "")))</f>
        <v/>
      </c>
      <c r="J2325" s="21" t="str">
        <f>IF(OR($E2325="", $F2325=""), "", IF($E$8='Intro &amp; Setup'!$BX$8, $F2325/$E2325, IF($H$8='Intro &amp; Setup'!$BX$8, $F2325/$H2325, "")))</f>
        <v/>
      </c>
      <c r="K2325" s="97"/>
      <c r="L2325" s="42" t="str">
        <f t="array" ref="L2325">IF($W2325="", "", IFERROR(INDEX('Standard Runs'!$D$11:$D$65, MATCH(1, ('Standard Runs'!$F$11:$F$65&lt;=E2325)*('Standard Runs'!$G$11:$G$65&gt;=E2325), 0)), ""))</f>
        <v/>
      </c>
      <c r="M2325" s="45" t="str">
        <f t="shared" si="397"/>
        <v/>
      </c>
      <c r="N2325" s="97"/>
      <c r="O2325" s="52" t="str">
        <f t="shared" si="398"/>
        <v/>
      </c>
      <c r="P2325" s="53" t="str">
        <f>IF(OR($L2325="", $M2325=""), "", COUNTIFS($L$11:$L$2510, $L2325, $M$11:$M$2510, "&lt;"&amp;$M2325)+1+COUNTIFS($L$11:$L2325, $L2325, $M$11:$M2325, $M2325)-1)</f>
        <v/>
      </c>
      <c r="Q2325" s="97"/>
      <c r="R2325" s="57" t="str">
        <f t="array" ref="R2325">IF(OR($L2325="", $M2325=""), "", MIN(IF($L$11:$L$2510=$L2325, $M$11:$M$2510)))</f>
        <v/>
      </c>
      <c r="S2325" s="18" t="str">
        <f t="array" ref="S2325">IF(OR($L2325="", $M2325=""), "", AVERAGEIF($L$11:$L$2510, $L2325, $M$11:$M$2510))</f>
        <v/>
      </c>
      <c r="T2325" s="21" t="str">
        <f t="array" ref="T2325">IF(OR($L2325="", $M2325=""), "", MAX(IF($L$11:$L$2510=$L2325, $M$11:$M$2510)))</f>
        <v/>
      </c>
      <c r="U2325" s="97"/>
      <c r="W2325" s="26" t="str">
        <f t="shared" si="399"/>
        <v/>
      </c>
      <c r="X2325" s="26" t="str">
        <f t="shared" si="400"/>
        <v/>
      </c>
      <c r="Z2325" s="48" t="str">
        <f>IFERROR(INDEX('Standard Runs'!$E$11:$E$65, MATCH($L2325, 'Standard Runs'!$D$11:$D$65, 0)), "")</f>
        <v/>
      </c>
      <c r="AB2325" s="26" t="str">
        <f t="shared" si="401"/>
        <v/>
      </c>
      <c r="AC2325" s="26" t="str">
        <f t="shared" si="402"/>
        <v/>
      </c>
      <c r="AE2325" s="26" t="str">
        <f t="shared" si="403"/>
        <v/>
      </c>
      <c r="AG2325" s="26" t="str">
        <f>IF($D2325="", "", COUNTIF($D$11:$D$2510, "&gt;"&amp;$D2325)+1+COUNTIF($D$11:$D2325, $D2325)-1)</f>
        <v/>
      </c>
      <c r="AH2325" s="92" t="str">
        <f t="shared" si="404"/>
        <v/>
      </c>
      <c r="AJ2325" s="26" t="str">
        <f t="shared" si="405"/>
        <v/>
      </c>
      <c r="AK2325" s="26" t="str">
        <f t="shared" si="406"/>
        <v/>
      </c>
    </row>
    <row r="2326" spans="1:37" x14ac:dyDescent="0.25">
      <c r="A2326" s="97"/>
      <c r="B2326" s="26" t="str">
        <f t="shared" si="396"/>
        <v/>
      </c>
      <c r="C2326" s="97"/>
      <c r="D2326" s="123"/>
      <c r="E2326" s="124"/>
      <c r="F2326" s="125"/>
      <c r="G2326" s="97"/>
      <c r="H2326" s="24" t="str">
        <f>IF($E2326="", "", IFERROR(ROUND($E2326*INDEX('Intro &amp; Setup'!$BY$8:$BY$9, MATCH($E$8, 'Intro &amp; Setup'!$BX$8:$BX$9, 0)), 2), ""))</f>
        <v/>
      </c>
      <c r="I2326" s="18" t="str">
        <f>IF(OR($E2326="", $F2326=""), "", IF($E$8='Intro &amp; Setup'!$BX$9, $F2326/$E2326, IF($H$8='Intro &amp; Setup'!$BX$9, $F2326/$H2326, "")))</f>
        <v/>
      </c>
      <c r="J2326" s="21" t="str">
        <f>IF(OR($E2326="", $F2326=""), "", IF($E$8='Intro &amp; Setup'!$BX$8, $F2326/$E2326, IF($H$8='Intro &amp; Setup'!$BX$8, $F2326/$H2326, "")))</f>
        <v/>
      </c>
      <c r="K2326" s="97"/>
      <c r="L2326" s="42" t="str">
        <f t="array" ref="L2326">IF($W2326="", "", IFERROR(INDEX('Standard Runs'!$D$11:$D$65, MATCH(1, ('Standard Runs'!$F$11:$F$65&lt;=E2326)*('Standard Runs'!$G$11:$G$65&gt;=E2326), 0)), ""))</f>
        <v/>
      </c>
      <c r="M2326" s="45" t="str">
        <f t="shared" si="397"/>
        <v/>
      </c>
      <c r="N2326" s="97"/>
      <c r="O2326" s="52" t="str">
        <f t="shared" si="398"/>
        <v/>
      </c>
      <c r="P2326" s="53" t="str">
        <f>IF(OR($L2326="", $M2326=""), "", COUNTIFS($L$11:$L$2510, $L2326, $M$11:$M$2510, "&lt;"&amp;$M2326)+1+COUNTIFS($L$11:$L2326, $L2326, $M$11:$M2326, $M2326)-1)</f>
        <v/>
      </c>
      <c r="Q2326" s="97"/>
      <c r="R2326" s="57" t="str">
        <f t="array" ref="R2326">IF(OR($L2326="", $M2326=""), "", MIN(IF($L$11:$L$2510=$L2326, $M$11:$M$2510)))</f>
        <v/>
      </c>
      <c r="S2326" s="18" t="str">
        <f t="array" ref="S2326">IF(OR($L2326="", $M2326=""), "", AVERAGEIF($L$11:$L$2510, $L2326, $M$11:$M$2510))</f>
        <v/>
      </c>
      <c r="T2326" s="21" t="str">
        <f t="array" ref="T2326">IF(OR($L2326="", $M2326=""), "", MAX(IF($L$11:$L$2510=$L2326, $M$11:$M$2510)))</f>
        <v/>
      </c>
      <c r="U2326" s="97"/>
      <c r="W2326" s="26" t="str">
        <f t="shared" si="399"/>
        <v/>
      </c>
      <c r="X2326" s="26" t="str">
        <f t="shared" si="400"/>
        <v/>
      </c>
      <c r="Z2326" s="48" t="str">
        <f>IFERROR(INDEX('Standard Runs'!$E$11:$E$65, MATCH($L2326, 'Standard Runs'!$D$11:$D$65, 0)), "")</f>
        <v/>
      </c>
      <c r="AB2326" s="26" t="str">
        <f t="shared" si="401"/>
        <v/>
      </c>
      <c r="AC2326" s="26" t="str">
        <f t="shared" si="402"/>
        <v/>
      </c>
      <c r="AE2326" s="26" t="str">
        <f t="shared" si="403"/>
        <v/>
      </c>
      <c r="AG2326" s="26" t="str">
        <f>IF($D2326="", "", COUNTIF($D$11:$D$2510, "&gt;"&amp;$D2326)+1+COUNTIF($D$11:$D2326, $D2326)-1)</f>
        <v/>
      </c>
      <c r="AH2326" s="92" t="str">
        <f t="shared" si="404"/>
        <v/>
      </c>
      <c r="AJ2326" s="26" t="str">
        <f t="shared" si="405"/>
        <v/>
      </c>
      <c r="AK2326" s="26" t="str">
        <f t="shared" si="406"/>
        <v/>
      </c>
    </row>
    <row r="2327" spans="1:37" x14ac:dyDescent="0.25">
      <c r="A2327" s="97"/>
      <c r="B2327" s="26" t="str">
        <f t="shared" si="396"/>
        <v/>
      </c>
      <c r="C2327" s="97"/>
      <c r="D2327" s="123"/>
      <c r="E2327" s="124"/>
      <c r="F2327" s="125"/>
      <c r="G2327" s="97"/>
      <c r="H2327" s="24" t="str">
        <f>IF($E2327="", "", IFERROR(ROUND($E2327*INDEX('Intro &amp; Setup'!$BY$8:$BY$9, MATCH($E$8, 'Intro &amp; Setup'!$BX$8:$BX$9, 0)), 2), ""))</f>
        <v/>
      </c>
      <c r="I2327" s="18" t="str">
        <f>IF(OR($E2327="", $F2327=""), "", IF($E$8='Intro &amp; Setup'!$BX$9, $F2327/$E2327, IF($H$8='Intro &amp; Setup'!$BX$9, $F2327/$H2327, "")))</f>
        <v/>
      </c>
      <c r="J2327" s="21" t="str">
        <f>IF(OR($E2327="", $F2327=""), "", IF($E$8='Intro &amp; Setup'!$BX$8, $F2327/$E2327, IF($H$8='Intro &amp; Setup'!$BX$8, $F2327/$H2327, "")))</f>
        <v/>
      </c>
      <c r="K2327" s="97"/>
      <c r="L2327" s="42" t="str">
        <f t="array" ref="L2327">IF($W2327="", "", IFERROR(INDEX('Standard Runs'!$D$11:$D$65, MATCH(1, ('Standard Runs'!$F$11:$F$65&lt;=E2327)*('Standard Runs'!$G$11:$G$65&gt;=E2327), 0)), ""))</f>
        <v/>
      </c>
      <c r="M2327" s="45" t="str">
        <f t="shared" si="397"/>
        <v/>
      </c>
      <c r="N2327" s="97"/>
      <c r="O2327" s="52" t="str">
        <f t="shared" si="398"/>
        <v/>
      </c>
      <c r="P2327" s="53" t="str">
        <f>IF(OR($L2327="", $M2327=""), "", COUNTIFS($L$11:$L$2510, $L2327, $M$11:$M$2510, "&lt;"&amp;$M2327)+1+COUNTIFS($L$11:$L2327, $L2327, $M$11:$M2327, $M2327)-1)</f>
        <v/>
      </c>
      <c r="Q2327" s="97"/>
      <c r="R2327" s="57" t="str">
        <f t="array" ref="R2327">IF(OR($L2327="", $M2327=""), "", MIN(IF($L$11:$L$2510=$L2327, $M$11:$M$2510)))</f>
        <v/>
      </c>
      <c r="S2327" s="18" t="str">
        <f t="array" ref="S2327">IF(OR($L2327="", $M2327=""), "", AVERAGEIF($L$11:$L$2510, $L2327, $M$11:$M$2510))</f>
        <v/>
      </c>
      <c r="T2327" s="21" t="str">
        <f t="array" ref="T2327">IF(OR($L2327="", $M2327=""), "", MAX(IF($L$11:$L$2510=$L2327, $M$11:$M$2510)))</f>
        <v/>
      </c>
      <c r="U2327" s="97"/>
      <c r="W2327" s="26" t="str">
        <f t="shared" si="399"/>
        <v/>
      </c>
      <c r="X2327" s="26" t="str">
        <f t="shared" si="400"/>
        <v/>
      </c>
      <c r="Z2327" s="48" t="str">
        <f>IFERROR(INDEX('Standard Runs'!$E$11:$E$65, MATCH($L2327, 'Standard Runs'!$D$11:$D$65, 0)), "")</f>
        <v/>
      </c>
      <c r="AB2327" s="26" t="str">
        <f t="shared" si="401"/>
        <v/>
      </c>
      <c r="AC2327" s="26" t="str">
        <f t="shared" si="402"/>
        <v/>
      </c>
      <c r="AE2327" s="26" t="str">
        <f t="shared" si="403"/>
        <v/>
      </c>
      <c r="AG2327" s="26" t="str">
        <f>IF($D2327="", "", COUNTIF($D$11:$D$2510, "&gt;"&amp;$D2327)+1+COUNTIF($D$11:$D2327, $D2327)-1)</f>
        <v/>
      </c>
      <c r="AH2327" s="92" t="str">
        <f t="shared" si="404"/>
        <v/>
      </c>
      <c r="AJ2327" s="26" t="str">
        <f t="shared" si="405"/>
        <v/>
      </c>
      <c r="AK2327" s="26" t="str">
        <f t="shared" si="406"/>
        <v/>
      </c>
    </row>
    <row r="2328" spans="1:37" x14ac:dyDescent="0.25">
      <c r="A2328" s="97"/>
      <c r="B2328" s="26" t="str">
        <f t="shared" si="396"/>
        <v/>
      </c>
      <c r="C2328" s="97"/>
      <c r="D2328" s="123"/>
      <c r="E2328" s="124"/>
      <c r="F2328" s="125"/>
      <c r="G2328" s="97"/>
      <c r="H2328" s="24" t="str">
        <f>IF($E2328="", "", IFERROR(ROUND($E2328*INDEX('Intro &amp; Setup'!$BY$8:$BY$9, MATCH($E$8, 'Intro &amp; Setup'!$BX$8:$BX$9, 0)), 2), ""))</f>
        <v/>
      </c>
      <c r="I2328" s="18" t="str">
        <f>IF(OR($E2328="", $F2328=""), "", IF($E$8='Intro &amp; Setup'!$BX$9, $F2328/$E2328, IF($H$8='Intro &amp; Setup'!$BX$9, $F2328/$H2328, "")))</f>
        <v/>
      </c>
      <c r="J2328" s="21" t="str">
        <f>IF(OR($E2328="", $F2328=""), "", IF($E$8='Intro &amp; Setup'!$BX$8, $F2328/$E2328, IF($H$8='Intro &amp; Setup'!$BX$8, $F2328/$H2328, "")))</f>
        <v/>
      </c>
      <c r="K2328" s="97"/>
      <c r="L2328" s="42" t="str">
        <f t="array" ref="L2328">IF($W2328="", "", IFERROR(INDEX('Standard Runs'!$D$11:$D$65, MATCH(1, ('Standard Runs'!$F$11:$F$65&lt;=E2328)*('Standard Runs'!$G$11:$G$65&gt;=E2328), 0)), ""))</f>
        <v/>
      </c>
      <c r="M2328" s="45" t="str">
        <f t="shared" si="397"/>
        <v/>
      </c>
      <c r="N2328" s="97"/>
      <c r="O2328" s="52" t="str">
        <f t="shared" si="398"/>
        <v/>
      </c>
      <c r="P2328" s="53" t="str">
        <f>IF(OR($L2328="", $M2328=""), "", COUNTIFS($L$11:$L$2510, $L2328, $M$11:$M$2510, "&lt;"&amp;$M2328)+1+COUNTIFS($L$11:$L2328, $L2328, $M$11:$M2328, $M2328)-1)</f>
        <v/>
      </c>
      <c r="Q2328" s="97"/>
      <c r="R2328" s="57" t="str">
        <f t="array" ref="R2328">IF(OR($L2328="", $M2328=""), "", MIN(IF($L$11:$L$2510=$L2328, $M$11:$M$2510)))</f>
        <v/>
      </c>
      <c r="S2328" s="18" t="str">
        <f t="array" ref="S2328">IF(OR($L2328="", $M2328=""), "", AVERAGEIF($L$11:$L$2510, $L2328, $M$11:$M$2510))</f>
        <v/>
      </c>
      <c r="T2328" s="21" t="str">
        <f t="array" ref="T2328">IF(OR($L2328="", $M2328=""), "", MAX(IF($L$11:$L$2510=$L2328, $M$11:$M$2510)))</f>
        <v/>
      </c>
      <c r="U2328" s="97"/>
      <c r="W2328" s="26" t="str">
        <f t="shared" si="399"/>
        <v/>
      </c>
      <c r="X2328" s="26" t="str">
        <f t="shared" si="400"/>
        <v/>
      </c>
      <c r="Z2328" s="48" t="str">
        <f>IFERROR(INDEX('Standard Runs'!$E$11:$E$65, MATCH($L2328, 'Standard Runs'!$D$11:$D$65, 0)), "")</f>
        <v/>
      </c>
      <c r="AB2328" s="26" t="str">
        <f t="shared" si="401"/>
        <v/>
      </c>
      <c r="AC2328" s="26" t="str">
        <f t="shared" si="402"/>
        <v/>
      </c>
      <c r="AE2328" s="26" t="str">
        <f t="shared" si="403"/>
        <v/>
      </c>
      <c r="AG2328" s="26" t="str">
        <f>IF($D2328="", "", COUNTIF($D$11:$D$2510, "&gt;"&amp;$D2328)+1+COUNTIF($D$11:$D2328, $D2328)-1)</f>
        <v/>
      </c>
      <c r="AH2328" s="92" t="str">
        <f t="shared" si="404"/>
        <v/>
      </c>
      <c r="AJ2328" s="26" t="str">
        <f t="shared" si="405"/>
        <v/>
      </c>
      <c r="AK2328" s="26" t="str">
        <f t="shared" si="406"/>
        <v/>
      </c>
    </row>
    <row r="2329" spans="1:37" x14ac:dyDescent="0.25">
      <c r="A2329" s="97"/>
      <c r="B2329" s="26" t="str">
        <f t="shared" si="396"/>
        <v/>
      </c>
      <c r="C2329" s="97"/>
      <c r="D2329" s="123"/>
      <c r="E2329" s="124"/>
      <c r="F2329" s="125"/>
      <c r="G2329" s="97"/>
      <c r="H2329" s="24" t="str">
        <f>IF($E2329="", "", IFERROR(ROUND($E2329*INDEX('Intro &amp; Setup'!$BY$8:$BY$9, MATCH($E$8, 'Intro &amp; Setup'!$BX$8:$BX$9, 0)), 2), ""))</f>
        <v/>
      </c>
      <c r="I2329" s="18" t="str">
        <f>IF(OR($E2329="", $F2329=""), "", IF($E$8='Intro &amp; Setup'!$BX$9, $F2329/$E2329, IF($H$8='Intro &amp; Setup'!$BX$9, $F2329/$H2329, "")))</f>
        <v/>
      </c>
      <c r="J2329" s="21" t="str">
        <f>IF(OR($E2329="", $F2329=""), "", IF($E$8='Intro &amp; Setup'!$BX$8, $F2329/$E2329, IF($H$8='Intro &amp; Setup'!$BX$8, $F2329/$H2329, "")))</f>
        <v/>
      </c>
      <c r="K2329" s="97"/>
      <c r="L2329" s="42" t="str">
        <f t="array" ref="L2329">IF($W2329="", "", IFERROR(INDEX('Standard Runs'!$D$11:$D$65, MATCH(1, ('Standard Runs'!$F$11:$F$65&lt;=E2329)*('Standard Runs'!$G$11:$G$65&gt;=E2329), 0)), ""))</f>
        <v/>
      </c>
      <c r="M2329" s="45" t="str">
        <f t="shared" si="397"/>
        <v/>
      </c>
      <c r="N2329" s="97"/>
      <c r="O2329" s="52" t="str">
        <f t="shared" si="398"/>
        <v/>
      </c>
      <c r="P2329" s="53" t="str">
        <f>IF(OR($L2329="", $M2329=""), "", COUNTIFS($L$11:$L$2510, $L2329, $M$11:$M$2510, "&lt;"&amp;$M2329)+1+COUNTIFS($L$11:$L2329, $L2329, $M$11:$M2329, $M2329)-1)</f>
        <v/>
      </c>
      <c r="Q2329" s="97"/>
      <c r="R2329" s="57" t="str">
        <f t="array" ref="R2329">IF(OR($L2329="", $M2329=""), "", MIN(IF($L$11:$L$2510=$L2329, $M$11:$M$2510)))</f>
        <v/>
      </c>
      <c r="S2329" s="18" t="str">
        <f t="array" ref="S2329">IF(OR($L2329="", $M2329=""), "", AVERAGEIF($L$11:$L$2510, $L2329, $M$11:$M$2510))</f>
        <v/>
      </c>
      <c r="T2329" s="21" t="str">
        <f t="array" ref="T2329">IF(OR($L2329="", $M2329=""), "", MAX(IF($L$11:$L$2510=$L2329, $M$11:$M$2510)))</f>
        <v/>
      </c>
      <c r="U2329" s="97"/>
      <c r="W2329" s="26" t="str">
        <f t="shared" si="399"/>
        <v/>
      </c>
      <c r="X2329" s="26" t="str">
        <f t="shared" si="400"/>
        <v/>
      </c>
      <c r="Z2329" s="48" t="str">
        <f>IFERROR(INDEX('Standard Runs'!$E$11:$E$65, MATCH($L2329, 'Standard Runs'!$D$11:$D$65, 0)), "")</f>
        <v/>
      </c>
      <c r="AB2329" s="26" t="str">
        <f t="shared" si="401"/>
        <v/>
      </c>
      <c r="AC2329" s="26" t="str">
        <f t="shared" si="402"/>
        <v/>
      </c>
      <c r="AE2329" s="26" t="str">
        <f t="shared" si="403"/>
        <v/>
      </c>
      <c r="AG2329" s="26" t="str">
        <f>IF($D2329="", "", COUNTIF($D$11:$D$2510, "&gt;"&amp;$D2329)+1+COUNTIF($D$11:$D2329, $D2329)-1)</f>
        <v/>
      </c>
      <c r="AH2329" s="92" t="str">
        <f t="shared" si="404"/>
        <v/>
      </c>
      <c r="AJ2329" s="26" t="str">
        <f t="shared" si="405"/>
        <v/>
      </c>
      <c r="AK2329" s="26" t="str">
        <f t="shared" si="406"/>
        <v/>
      </c>
    </row>
    <row r="2330" spans="1:37" x14ac:dyDescent="0.25">
      <c r="A2330" s="97"/>
      <c r="B2330" s="26" t="str">
        <f t="shared" si="396"/>
        <v/>
      </c>
      <c r="C2330" s="97"/>
      <c r="D2330" s="123"/>
      <c r="E2330" s="124"/>
      <c r="F2330" s="125"/>
      <c r="G2330" s="97"/>
      <c r="H2330" s="24" t="str">
        <f>IF($E2330="", "", IFERROR(ROUND($E2330*INDEX('Intro &amp; Setup'!$BY$8:$BY$9, MATCH($E$8, 'Intro &amp; Setup'!$BX$8:$BX$9, 0)), 2), ""))</f>
        <v/>
      </c>
      <c r="I2330" s="18" t="str">
        <f>IF(OR($E2330="", $F2330=""), "", IF($E$8='Intro &amp; Setup'!$BX$9, $F2330/$E2330, IF($H$8='Intro &amp; Setup'!$BX$9, $F2330/$H2330, "")))</f>
        <v/>
      </c>
      <c r="J2330" s="21" t="str">
        <f>IF(OR($E2330="", $F2330=""), "", IF($E$8='Intro &amp; Setup'!$BX$8, $F2330/$E2330, IF($H$8='Intro &amp; Setup'!$BX$8, $F2330/$H2330, "")))</f>
        <v/>
      </c>
      <c r="K2330" s="97"/>
      <c r="L2330" s="42" t="str">
        <f t="array" ref="L2330">IF($W2330="", "", IFERROR(INDEX('Standard Runs'!$D$11:$D$65, MATCH(1, ('Standard Runs'!$F$11:$F$65&lt;=E2330)*('Standard Runs'!$G$11:$G$65&gt;=E2330), 0)), ""))</f>
        <v/>
      </c>
      <c r="M2330" s="45" t="str">
        <f t="shared" si="397"/>
        <v/>
      </c>
      <c r="N2330" s="97"/>
      <c r="O2330" s="52" t="str">
        <f t="shared" si="398"/>
        <v/>
      </c>
      <c r="P2330" s="53" t="str">
        <f>IF(OR($L2330="", $M2330=""), "", COUNTIFS($L$11:$L$2510, $L2330, $M$11:$M$2510, "&lt;"&amp;$M2330)+1+COUNTIFS($L$11:$L2330, $L2330, $M$11:$M2330, $M2330)-1)</f>
        <v/>
      </c>
      <c r="Q2330" s="97"/>
      <c r="R2330" s="57" t="str">
        <f t="array" ref="R2330">IF(OR($L2330="", $M2330=""), "", MIN(IF($L$11:$L$2510=$L2330, $M$11:$M$2510)))</f>
        <v/>
      </c>
      <c r="S2330" s="18" t="str">
        <f t="array" ref="S2330">IF(OR($L2330="", $M2330=""), "", AVERAGEIF($L$11:$L$2510, $L2330, $M$11:$M$2510))</f>
        <v/>
      </c>
      <c r="T2330" s="21" t="str">
        <f t="array" ref="T2330">IF(OR($L2330="", $M2330=""), "", MAX(IF($L$11:$L$2510=$L2330, $M$11:$M$2510)))</f>
        <v/>
      </c>
      <c r="U2330" s="97"/>
      <c r="W2330" s="26" t="str">
        <f t="shared" si="399"/>
        <v/>
      </c>
      <c r="X2330" s="26" t="str">
        <f t="shared" si="400"/>
        <v/>
      </c>
      <c r="Z2330" s="48" t="str">
        <f>IFERROR(INDEX('Standard Runs'!$E$11:$E$65, MATCH($L2330, 'Standard Runs'!$D$11:$D$65, 0)), "")</f>
        <v/>
      </c>
      <c r="AB2330" s="26" t="str">
        <f t="shared" si="401"/>
        <v/>
      </c>
      <c r="AC2330" s="26" t="str">
        <f t="shared" si="402"/>
        <v/>
      </c>
      <c r="AE2330" s="26" t="str">
        <f t="shared" si="403"/>
        <v/>
      </c>
      <c r="AG2330" s="26" t="str">
        <f>IF($D2330="", "", COUNTIF($D$11:$D$2510, "&gt;"&amp;$D2330)+1+COUNTIF($D$11:$D2330, $D2330)-1)</f>
        <v/>
      </c>
      <c r="AH2330" s="92" t="str">
        <f t="shared" si="404"/>
        <v/>
      </c>
      <c r="AJ2330" s="26" t="str">
        <f t="shared" si="405"/>
        <v/>
      </c>
      <c r="AK2330" s="26" t="str">
        <f t="shared" si="406"/>
        <v/>
      </c>
    </row>
    <row r="2331" spans="1:37" x14ac:dyDescent="0.25">
      <c r="A2331" s="97"/>
      <c r="B2331" s="26" t="str">
        <f t="shared" si="396"/>
        <v/>
      </c>
      <c r="C2331" s="97"/>
      <c r="D2331" s="123"/>
      <c r="E2331" s="124"/>
      <c r="F2331" s="125"/>
      <c r="G2331" s="97"/>
      <c r="H2331" s="24" t="str">
        <f>IF($E2331="", "", IFERROR(ROUND($E2331*INDEX('Intro &amp; Setup'!$BY$8:$BY$9, MATCH($E$8, 'Intro &amp; Setup'!$BX$8:$BX$9, 0)), 2), ""))</f>
        <v/>
      </c>
      <c r="I2331" s="18" t="str">
        <f>IF(OR($E2331="", $F2331=""), "", IF($E$8='Intro &amp; Setup'!$BX$9, $F2331/$E2331, IF($H$8='Intro &amp; Setup'!$BX$9, $F2331/$H2331, "")))</f>
        <v/>
      </c>
      <c r="J2331" s="21" t="str">
        <f>IF(OR($E2331="", $F2331=""), "", IF($E$8='Intro &amp; Setup'!$BX$8, $F2331/$E2331, IF($H$8='Intro &amp; Setup'!$BX$8, $F2331/$H2331, "")))</f>
        <v/>
      </c>
      <c r="K2331" s="97"/>
      <c r="L2331" s="42" t="str">
        <f t="array" ref="L2331">IF($W2331="", "", IFERROR(INDEX('Standard Runs'!$D$11:$D$65, MATCH(1, ('Standard Runs'!$F$11:$F$65&lt;=E2331)*('Standard Runs'!$G$11:$G$65&gt;=E2331), 0)), ""))</f>
        <v/>
      </c>
      <c r="M2331" s="45" t="str">
        <f t="shared" si="397"/>
        <v/>
      </c>
      <c r="N2331" s="97"/>
      <c r="O2331" s="52" t="str">
        <f t="shared" si="398"/>
        <v/>
      </c>
      <c r="P2331" s="53" t="str">
        <f>IF(OR($L2331="", $M2331=""), "", COUNTIFS($L$11:$L$2510, $L2331, $M$11:$M$2510, "&lt;"&amp;$M2331)+1+COUNTIFS($L$11:$L2331, $L2331, $M$11:$M2331, $M2331)-1)</f>
        <v/>
      </c>
      <c r="Q2331" s="97"/>
      <c r="R2331" s="57" t="str">
        <f t="array" ref="R2331">IF(OR($L2331="", $M2331=""), "", MIN(IF($L$11:$L$2510=$L2331, $M$11:$M$2510)))</f>
        <v/>
      </c>
      <c r="S2331" s="18" t="str">
        <f t="array" ref="S2331">IF(OR($L2331="", $M2331=""), "", AVERAGEIF($L$11:$L$2510, $L2331, $M$11:$M$2510))</f>
        <v/>
      </c>
      <c r="T2331" s="21" t="str">
        <f t="array" ref="T2331">IF(OR($L2331="", $M2331=""), "", MAX(IF($L$11:$L$2510=$L2331, $M$11:$M$2510)))</f>
        <v/>
      </c>
      <c r="U2331" s="97"/>
      <c r="W2331" s="26" t="str">
        <f t="shared" si="399"/>
        <v/>
      </c>
      <c r="X2331" s="26" t="str">
        <f t="shared" si="400"/>
        <v/>
      </c>
      <c r="Z2331" s="48" t="str">
        <f>IFERROR(INDEX('Standard Runs'!$E$11:$E$65, MATCH($L2331, 'Standard Runs'!$D$11:$D$65, 0)), "")</f>
        <v/>
      </c>
      <c r="AB2331" s="26" t="str">
        <f t="shared" si="401"/>
        <v/>
      </c>
      <c r="AC2331" s="26" t="str">
        <f t="shared" si="402"/>
        <v/>
      </c>
      <c r="AE2331" s="26" t="str">
        <f t="shared" si="403"/>
        <v/>
      </c>
      <c r="AG2331" s="26" t="str">
        <f>IF($D2331="", "", COUNTIF($D$11:$D$2510, "&gt;"&amp;$D2331)+1+COUNTIF($D$11:$D2331, $D2331)-1)</f>
        <v/>
      </c>
      <c r="AH2331" s="92" t="str">
        <f t="shared" si="404"/>
        <v/>
      </c>
      <c r="AJ2331" s="26" t="str">
        <f t="shared" si="405"/>
        <v/>
      </c>
      <c r="AK2331" s="26" t="str">
        <f t="shared" si="406"/>
        <v/>
      </c>
    </row>
    <row r="2332" spans="1:37" x14ac:dyDescent="0.25">
      <c r="A2332" s="97"/>
      <c r="B2332" s="26" t="str">
        <f t="shared" si="396"/>
        <v/>
      </c>
      <c r="C2332" s="97"/>
      <c r="D2332" s="123"/>
      <c r="E2332" s="124"/>
      <c r="F2332" s="125"/>
      <c r="G2332" s="97"/>
      <c r="H2332" s="24" t="str">
        <f>IF($E2332="", "", IFERROR(ROUND($E2332*INDEX('Intro &amp; Setup'!$BY$8:$BY$9, MATCH($E$8, 'Intro &amp; Setup'!$BX$8:$BX$9, 0)), 2), ""))</f>
        <v/>
      </c>
      <c r="I2332" s="18" t="str">
        <f>IF(OR($E2332="", $F2332=""), "", IF($E$8='Intro &amp; Setup'!$BX$9, $F2332/$E2332, IF($H$8='Intro &amp; Setup'!$BX$9, $F2332/$H2332, "")))</f>
        <v/>
      </c>
      <c r="J2332" s="21" t="str">
        <f>IF(OR($E2332="", $F2332=""), "", IF($E$8='Intro &amp; Setup'!$BX$8, $F2332/$E2332, IF($H$8='Intro &amp; Setup'!$BX$8, $F2332/$H2332, "")))</f>
        <v/>
      </c>
      <c r="K2332" s="97"/>
      <c r="L2332" s="42" t="str">
        <f t="array" ref="L2332">IF($W2332="", "", IFERROR(INDEX('Standard Runs'!$D$11:$D$65, MATCH(1, ('Standard Runs'!$F$11:$F$65&lt;=E2332)*('Standard Runs'!$G$11:$G$65&gt;=E2332), 0)), ""))</f>
        <v/>
      </c>
      <c r="M2332" s="45" t="str">
        <f t="shared" si="397"/>
        <v/>
      </c>
      <c r="N2332" s="97"/>
      <c r="O2332" s="52" t="str">
        <f t="shared" si="398"/>
        <v/>
      </c>
      <c r="P2332" s="53" t="str">
        <f>IF(OR($L2332="", $M2332=""), "", COUNTIFS($L$11:$L$2510, $L2332, $M$11:$M$2510, "&lt;"&amp;$M2332)+1+COUNTIFS($L$11:$L2332, $L2332, $M$11:$M2332, $M2332)-1)</f>
        <v/>
      </c>
      <c r="Q2332" s="97"/>
      <c r="R2332" s="57" t="str">
        <f t="array" ref="R2332">IF(OR($L2332="", $M2332=""), "", MIN(IF($L$11:$L$2510=$L2332, $M$11:$M$2510)))</f>
        <v/>
      </c>
      <c r="S2332" s="18" t="str">
        <f t="array" ref="S2332">IF(OR($L2332="", $M2332=""), "", AVERAGEIF($L$11:$L$2510, $L2332, $M$11:$M$2510))</f>
        <v/>
      </c>
      <c r="T2332" s="21" t="str">
        <f t="array" ref="T2332">IF(OR($L2332="", $M2332=""), "", MAX(IF($L$11:$L$2510=$L2332, $M$11:$M$2510)))</f>
        <v/>
      </c>
      <c r="U2332" s="97"/>
      <c r="W2332" s="26" t="str">
        <f t="shared" si="399"/>
        <v/>
      </c>
      <c r="X2332" s="26" t="str">
        <f t="shared" si="400"/>
        <v/>
      </c>
      <c r="Z2332" s="48" t="str">
        <f>IFERROR(INDEX('Standard Runs'!$E$11:$E$65, MATCH($L2332, 'Standard Runs'!$D$11:$D$65, 0)), "")</f>
        <v/>
      </c>
      <c r="AB2332" s="26" t="str">
        <f t="shared" si="401"/>
        <v/>
      </c>
      <c r="AC2332" s="26" t="str">
        <f t="shared" si="402"/>
        <v/>
      </c>
      <c r="AE2332" s="26" t="str">
        <f t="shared" si="403"/>
        <v/>
      </c>
      <c r="AG2332" s="26" t="str">
        <f>IF($D2332="", "", COUNTIF($D$11:$D$2510, "&gt;"&amp;$D2332)+1+COUNTIF($D$11:$D2332, $D2332)-1)</f>
        <v/>
      </c>
      <c r="AH2332" s="92" t="str">
        <f t="shared" si="404"/>
        <v/>
      </c>
      <c r="AJ2332" s="26" t="str">
        <f t="shared" si="405"/>
        <v/>
      </c>
      <c r="AK2332" s="26" t="str">
        <f t="shared" si="406"/>
        <v/>
      </c>
    </row>
    <row r="2333" spans="1:37" x14ac:dyDescent="0.25">
      <c r="A2333" s="97"/>
      <c r="B2333" s="26" t="str">
        <f t="shared" si="396"/>
        <v/>
      </c>
      <c r="C2333" s="97"/>
      <c r="D2333" s="123"/>
      <c r="E2333" s="124"/>
      <c r="F2333" s="125"/>
      <c r="G2333" s="97"/>
      <c r="H2333" s="24" t="str">
        <f>IF($E2333="", "", IFERROR(ROUND($E2333*INDEX('Intro &amp; Setup'!$BY$8:$BY$9, MATCH($E$8, 'Intro &amp; Setup'!$BX$8:$BX$9, 0)), 2), ""))</f>
        <v/>
      </c>
      <c r="I2333" s="18" t="str">
        <f>IF(OR($E2333="", $F2333=""), "", IF($E$8='Intro &amp; Setup'!$BX$9, $F2333/$E2333, IF($H$8='Intro &amp; Setup'!$BX$9, $F2333/$H2333, "")))</f>
        <v/>
      </c>
      <c r="J2333" s="21" t="str">
        <f>IF(OR($E2333="", $F2333=""), "", IF($E$8='Intro &amp; Setup'!$BX$8, $F2333/$E2333, IF($H$8='Intro &amp; Setup'!$BX$8, $F2333/$H2333, "")))</f>
        <v/>
      </c>
      <c r="K2333" s="97"/>
      <c r="L2333" s="42" t="str">
        <f t="array" ref="L2333">IF($W2333="", "", IFERROR(INDEX('Standard Runs'!$D$11:$D$65, MATCH(1, ('Standard Runs'!$F$11:$F$65&lt;=E2333)*('Standard Runs'!$G$11:$G$65&gt;=E2333), 0)), ""))</f>
        <v/>
      </c>
      <c r="M2333" s="45" t="str">
        <f t="shared" si="397"/>
        <v/>
      </c>
      <c r="N2333" s="97"/>
      <c r="O2333" s="52" t="str">
        <f t="shared" si="398"/>
        <v/>
      </c>
      <c r="P2333" s="53" t="str">
        <f>IF(OR($L2333="", $M2333=""), "", COUNTIFS($L$11:$L$2510, $L2333, $M$11:$M$2510, "&lt;"&amp;$M2333)+1+COUNTIFS($L$11:$L2333, $L2333, $M$11:$M2333, $M2333)-1)</f>
        <v/>
      </c>
      <c r="Q2333" s="97"/>
      <c r="R2333" s="57" t="str">
        <f t="array" ref="R2333">IF(OR($L2333="", $M2333=""), "", MIN(IF($L$11:$L$2510=$L2333, $M$11:$M$2510)))</f>
        <v/>
      </c>
      <c r="S2333" s="18" t="str">
        <f t="array" ref="S2333">IF(OR($L2333="", $M2333=""), "", AVERAGEIF($L$11:$L$2510, $L2333, $M$11:$M$2510))</f>
        <v/>
      </c>
      <c r="T2333" s="21" t="str">
        <f t="array" ref="T2333">IF(OR($L2333="", $M2333=""), "", MAX(IF($L$11:$L$2510=$L2333, $M$11:$M$2510)))</f>
        <v/>
      </c>
      <c r="U2333" s="97"/>
      <c r="W2333" s="26" t="str">
        <f t="shared" si="399"/>
        <v/>
      </c>
      <c r="X2333" s="26" t="str">
        <f t="shared" si="400"/>
        <v/>
      </c>
      <c r="Z2333" s="48" t="str">
        <f>IFERROR(INDEX('Standard Runs'!$E$11:$E$65, MATCH($L2333, 'Standard Runs'!$D$11:$D$65, 0)), "")</f>
        <v/>
      </c>
      <c r="AB2333" s="26" t="str">
        <f t="shared" si="401"/>
        <v/>
      </c>
      <c r="AC2333" s="26" t="str">
        <f t="shared" si="402"/>
        <v/>
      </c>
      <c r="AE2333" s="26" t="str">
        <f t="shared" si="403"/>
        <v/>
      </c>
      <c r="AG2333" s="26" t="str">
        <f>IF($D2333="", "", COUNTIF($D$11:$D$2510, "&gt;"&amp;$D2333)+1+COUNTIF($D$11:$D2333, $D2333)-1)</f>
        <v/>
      </c>
      <c r="AH2333" s="92" t="str">
        <f t="shared" si="404"/>
        <v/>
      </c>
      <c r="AJ2333" s="26" t="str">
        <f t="shared" si="405"/>
        <v/>
      </c>
      <c r="AK2333" s="26" t="str">
        <f t="shared" si="406"/>
        <v/>
      </c>
    </row>
    <row r="2334" spans="1:37" x14ac:dyDescent="0.25">
      <c r="A2334" s="97"/>
      <c r="B2334" s="26" t="str">
        <f t="shared" si="396"/>
        <v/>
      </c>
      <c r="C2334" s="97"/>
      <c r="D2334" s="123"/>
      <c r="E2334" s="124"/>
      <c r="F2334" s="125"/>
      <c r="G2334" s="97"/>
      <c r="H2334" s="24" t="str">
        <f>IF($E2334="", "", IFERROR(ROUND($E2334*INDEX('Intro &amp; Setup'!$BY$8:$BY$9, MATCH($E$8, 'Intro &amp; Setup'!$BX$8:$BX$9, 0)), 2), ""))</f>
        <v/>
      </c>
      <c r="I2334" s="18" t="str">
        <f>IF(OR($E2334="", $F2334=""), "", IF($E$8='Intro &amp; Setup'!$BX$9, $F2334/$E2334, IF($H$8='Intro &amp; Setup'!$BX$9, $F2334/$H2334, "")))</f>
        <v/>
      </c>
      <c r="J2334" s="21" t="str">
        <f>IF(OR($E2334="", $F2334=""), "", IF($E$8='Intro &amp; Setup'!$BX$8, $F2334/$E2334, IF($H$8='Intro &amp; Setup'!$BX$8, $F2334/$H2334, "")))</f>
        <v/>
      </c>
      <c r="K2334" s="97"/>
      <c r="L2334" s="42" t="str">
        <f t="array" ref="L2334">IF($W2334="", "", IFERROR(INDEX('Standard Runs'!$D$11:$D$65, MATCH(1, ('Standard Runs'!$F$11:$F$65&lt;=E2334)*('Standard Runs'!$G$11:$G$65&gt;=E2334), 0)), ""))</f>
        <v/>
      </c>
      <c r="M2334" s="45" t="str">
        <f t="shared" si="397"/>
        <v/>
      </c>
      <c r="N2334" s="97"/>
      <c r="O2334" s="52" t="str">
        <f t="shared" si="398"/>
        <v/>
      </c>
      <c r="P2334" s="53" t="str">
        <f>IF(OR($L2334="", $M2334=""), "", COUNTIFS($L$11:$L$2510, $L2334, $M$11:$M$2510, "&lt;"&amp;$M2334)+1+COUNTIFS($L$11:$L2334, $L2334, $M$11:$M2334, $M2334)-1)</f>
        <v/>
      </c>
      <c r="Q2334" s="97"/>
      <c r="R2334" s="57" t="str">
        <f t="array" ref="R2334">IF(OR($L2334="", $M2334=""), "", MIN(IF($L$11:$L$2510=$L2334, $M$11:$M$2510)))</f>
        <v/>
      </c>
      <c r="S2334" s="18" t="str">
        <f t="array" ref="S2334">IF(OR($L2334="", $M2334=""), "", AVERAGEIF($L$11:$L$2510, $L2334, $M$11:$M$2510))</f>
        <v/>
      </c>
      <c r="T2334" s="21" t="str">
        <f t="array" ref="T2334">IF(OR($L2334="", $M2334=""), "", MAX(IF($L$11:$L$2510=$L2334, $M$11:$M$2510)))</f>
        <v/>
      </c>
      <c r="U2334" s="97"/>
      <c r="W2334" s="26" t="str">
        <f t="shared" si="399"/>
        <v/>
      </c>
      <c r="X2334" s="26" t="str">
        <f t="shared" si="400"/>
        <v/>
      </c>
      <c r="Z2334" s="48" t="str">
        <f>IFERROR(INDEX('Standard Runs'!$E$11:$E$65, MATCH($L2334, 'Standard Runs'!$D$11:$D$65, 0)), "")</f>
        <v/>
      </c>
      <c r="AB2334" s="26" t="str">
        <f t="shared" si="401"/>
        <v/>
      </c>
      <c r="AC2334" s="26" t="str">
        <f t="shared" si="402"/>
        <v/>
      </c>
      <c r="AE2334" s="26" t="str">
        <f t="shared" si="403"/>
        <v/>
      </c>
      <c r="AG2334" s="26" t="str">
        <f>IF($D2334="", "", COUNTIF($D$11:$D$2510, "&gt;"&amp;$D2334)+1+COUNTIF($D$11:$D2334, $D2334)-1)</f>
        <v/>
      </c>
      <c r="AH2334" s="92" t="str">
        <f t="shared" si="404"/>
        <v/>
      </c>
      <c r="AJ2334" s="26" t="str">
        <f t="shared" si="405"/>
        <v/>
      </c>
      <c r="AK2334" s="26" t="str">
        <f t="shared" si="406"/>
        <v/>
      </c>
    </row>
    <row r="2335" spans="1:37" x14ac:dyDescent="0.25">
      <c r="A2335" s="97"/>
      <c r="B2335" s="26" t="str">
        <f t="shared" si="396"/>
        <v/>
      </c>
      <c r="C2335" s="97"/>
      <c r="D2335" s="123"/>
      <c r="E2335" s="124"/>
      <c r="F2335" s="125"/>
      <c r="G2335" s="97"/>
      <c r="H2335" s="24" t="str">
        <f>IF($E2335="", "", IFERROR(ROUND($E2335*INDEX('Intro &amp; Setup'!$BY$8:$BY$9, MATCH($E$8, 'Intro &amp; Setup'!$BX$8:$BX$9, 0)), 2), ""))</f>
        <v/>
      </c>
      <c r="I2335" s="18" t="str">
        <f>IF(OR($E2335="", $F2335=""), "", IF($E$8='Intro &amp; Setup'!$BX$9, $F2335/$E2335, IF($H$8='Intro &amp; Setup'!$BX$9, $F2335/$H2335, "")))</f>
        <v/>
      </c>
      <c r="J2335" s="21" t="str">
        <f>IF(OR($E2335="", $F2335=""), "", IF($E$8='Intro &amp; Setup'!$BX$8, $F2335/$E2335, IF($H$8='Intro &amp; Setup'!$BX$8, $F2335/$H2335, "")))</f>
        <v/>
      </c>
      <c r="K2335" s="97"/>
      <c r="L2335" s="42" t="str">
        <f t="array" ref="L2335">IF($W2335="", "", IFERROR(INDEX('Standard Runs'!$D$11:$D$65, MATCH(1, ('Standard Runs'!$F$11:$F$65&lt;=E2335)*('Standard Runs'!$G$11:$G$65&gt;=E2335), 0)), ""))</f>
        <v/>
      </c>
      <c r="M2335" s="45" t="str">
        <f t="shared" si="397"/>
        <v/>
      </c>
      <c r="N2335" s="97"/>
      <c r="O2335" s="52" t="str">
        <f t="shared" si="398"/>
        <v/>
      </c>
      <c r="P2335" s="53" t="str">
        <f>IF(OR($L2335="", $M2335=""), "", COUNTIFS($L$11:$L$2510, $L2335, $M$11:$M$2510, "&lt;"&amp;$M2335)+1+COUNTIFS($L$11:$L2335, $L2335, $M$11:$M2335, $M2335)-1)</f>
        <v/>
      </c>
      <c r="Q2335" s="97"/>
      <c r="R2335" s="57" t="str">
        <f t="array" ref="R2335">IF(OR($L2335="", $M2335=""), "", MIN(IF($L$11:$L$2510=$L2335, $M$11:$M$2510)))</f>
        <v/>
      </c>
      <c r="S2335" s="18" t="str">
        <f t="array" ref="S2335">IF(OR($L2335="", $M2335=""), "", AVERAGEIF($L$11:$L$2510, $L2335, $M$11:$M$2510))</f>
        <v/>
      </c>
      <c r="T2335" s="21" t="str">
        <f t="array" ref="T2335">IF(OR($L2335="", $M2335=""), "", MAX(IF($L$11:$L$2510=$L2335, $M$11:$M$2510)))</f>
        <v/>
      </c>
      <c r="U2335" s="97"/>
      <c r="W2335" s="26" t="str">
        <f t="shared" si="399"/>
        <v/>
      </c>
      <c r="X2335" s="26" t="str">
        <f t="shared" si="400"/>
        <v/>
      </c>
      <c r="Z2335" s="48" t="str">
        <f>IFERROR(INDEX('Standard Runs'!$E$11:$E$65, MATCH($L2335, 'Standard Runs'!$D$11:$D$65, 0)), "")</f>
        <v/>
      </c>
      <c r="AB2335" s="26" t="str">
        <f t="shared" si="401"/>
        <v/>
      </c>
      <c r="AC2335" s="26" t="str">
        <f t="shared" si="402"/>
        <v/>
      </c>
      <c r="AE2335" s="26" t="str">
        <f t="shared" si="403"/>
        <v/>
      </c>
      <c r="AG2335" s="26" t="str">
        <f>IF($D2335="", "", COUNTIF($D$11:$D$2510, "&gt;"&amp;$D2335)+1+COUNTIF($D$11:$D2335, $D2335)-1)</f>
        <v/>
      </c>
      <c r="AH2335" s="92" t="str">
        <f t="shared" si="404"/>
        <v/>
      </c>
      <c r="AJ2335" s="26" t="str">
        <f t="shared" si="405"/>
        <v/>
      </c>
      <c r="AK2335" s="26" t="str">
        <f t="shared" si="406"/>
        <v/>
      </c>
    </row>
    <row r="2336" spans="1:37" x14ac:dyDescent="0.25">
      <c r="A2336" s="97"/>
      <c r="B2336" s="26" t="str">
        <f t="shared" si="396"/>
        <v/>
      </c>
      <c r="C2336" s="97"/>
      <c r="D2336" s="123"/>
      <c r="E2336" s="124"/>
      <c r="F2336" s="125"/>
      <c r="G2336" s="97"/>
      <c r="H2336" s="24" t="str">
        <f>IF($E2336="", "", IFERROR(ROUND($E2336*INDEX('Intro &amp; Setup'!$BY$8:$BY$9, MATCH($E$8, 'Intro &amp; Setup'!$BX$8:$BX$9, 0)), 2), ""))</f>
        <v/>
      </c>
      <c r="I2336" s="18" t="str">
        <f>IF(OR($E2336="", $F2336=""), "", IF($E$8='Intro &amp; Setup'!$BX$9, $F2336/$E2336, IF($H$8='Intro &amp; Setup'!$BX$9, $F2336/$H2336, "")))</f>
        <v/>
      </c>
      <c r="J2336" s="21" t="str">
        <f>IF(OR($E2336="", $F2336=""), "", IF($E$8='Intro &amp; Setup'!$BX$8, $F2336/$E2336, IF($H$8='Intro &amp; Setup'!$BX$8, $F2336/$H2336, "")))</f>
        <v/>
      </c>
      <c r="K2336" s="97"/>
      <c r="L2336" s="42" t="str">
        <f t="array" ref="L2336">IF($W2336="", "", IFERROR(INDEX('Standard Runs'!$D$11:$D$65, MATCH(1, ('Standard Runs'!$F$11:$F$65&lt;=E2336)*('Standard Runs'!$G$11:$G$65&gt;=E2336), 0)), ""))</f>
        <v/>
      </c>
      <c r="M2336" s="45" t="str">
        <f t="shared" si="397"/>
        <v/>
      </c>
      <c r="N2336" s="97"/>
      <c r="O2336" s="52" t="str">
        <f t="shared" si="398"/>
        <v/>
      </c>
      <c r="P2336" s="53" t="str">
        <f>IF(OR($L2336="", $M2336=""), "", COUNTIFS($L$11:$L$2510, $L2336, $M$11:$M$2510, "&lt;"&amp;$M2336)+1+COUNTIFS($L$11:$L2336, $L2336, $M$11:$M2336, $M2336)-1)</f>
        <v/>
      </c>
      <c r="Q2336" s="97"/>
      <c r="R2336" s="57" t="str">
        <f t="array" ref="R2336">IF(OR($L2336="", $M2336=""), "", MIN(IF($L$11:$L$2510=$L2336, $M$11:$M$2510)))</f>
        <v/>
      </c>
      <c r="S2336" s="18" t="str">
        <f t="array" ref="S2336">IF(OR($L2336="", $M2336=""), "", AVERAGEIF($L$11:$L$2510, $L2336, $M$11:$M$2510))</f>
        <v/>
      </c>
      <c r="T2336" s="21" t="str">
        <f t="array" ref="T2336">IF(OR($L2336="", $M2336=""), "", MAX(IF($L$11:$L$2510=$L2336, $M$11:$M$2510)))</f>
        <v/>
      </c>
      <c r="U2336" s="97"/>
      <c r="W2336" s="26" t="str">
        <f t="shared" si="399"/>
        <v/>
      </c>
      <c r="X2336" s="26" t="str">
        <f t="shared" si="400"/>
        <v/>
      </c>
      <c r="Z2336" s="48" t="str">
        <f>IFERROR(INDEX('Standard Runs'!$E$11:$E$65, MATCH($L2336, 'Standard Runs'!$D$11:$D$65, 0)), "")</f>
        <v/>
      </c>
      <c r="AB2336" s="26" t="str">
        <f t="shared" si="401"/>
        <v/>
      </c>
      <c r="AC2336" s="26" t="str">
        <f t="shared" si="402"/>
        <v/>
      </c>
      <c r="AE2336" s="26" t="str">
        <f t="shared" si="403"/>
        <v/>
      </c>
      <c r="AG2336" s="26" t="str">
        <f>IF($D2336="", "", COUNTIF($D$11:$D$2510, "&gt;"&amp;$D2336)+1+COUNTIF($D$11:$D2336, $D2336)-1)</f>
        <v/>
      </c>
      <c r="AH2336" s="92" t="str">
        <f t="shared" si="404"/>
        <v/>
      </c>
      <c r="AJ2336" s="26" t="str">
        <f t="shared" si="405"/>
        <v/>
      </c>
      <c r="AK2336" s="26" t="str">
        <f t="shared" si="406"/>
        <v/>
      </c>
    </row>
    <row r="2337" spans="1:37" x14ac:dyDescent="0.25">
      <c r="A2337" s="97"/>
      <c r="B2337" s="26" t="str">
        <f t="shared" si="396"/>
        <v/>
      </c>
      <c r="C2337" s="97"/>
      <c r="D2337" s="123"/>
      <c r="E2337" s="124"/>
      <c r="F2337" s="125"/>
      <c r="G2337" s="97"/>
      <c r="H2337" s="24" t="str">
        <f>IF($E2337="", "", IFERROR(ROUND($E2337*INDEX('Intro &amp; Setup'!$BY$8:$BY$9, MATCH($E$8, 'Intro &amp; Setup'!$BX$8:$BX$9, 0)), 2), ""))</f>
        <v/>
      </c>
      <c r="I2337" s="18" t="str">
        <f>IF(OR($E2337="", $F2337=""), "", IF($E$8='Intro &amp; Setup'!$BX$9, $F2337/$E2337, IF($H$8='Intro &amp; Setup'!$BX$9, $F2337/$H2337, "")))</f>
        <v/>
      </c>
      <c r="J2337" s="21" t="str">
        <f>IF(OR($E2337="", $F2337=""), "", IF($E$8='Intro &amp; Setup'!$BX$8, $F2337/$E2337, IF($H$8='Intro &amp; Setup'!$BX$8, $F2337/$H2337, "")))</f>
        <v/>
      </c>
      <c r="K2337" s="97"/>
      <c r="L2337" s="42" t="str">
        <f t="array" ref="L2337">IF($W2337="", "", IFERROR(INDEX('Standard Runs'!$D$11:$D$65, MATCH(1, ('Standard Runs'!$F$11:$F$65&lt;=E2337)*('Standard Runs'!$G$11:$G$65&gt;=E2337), 0)), ""))</f>
        <v/>
      </c>
      <c r="M2337" s="45" t="str">
        <f t="shared" si="397"/>
        <v/>
      </c>
      <c r="N2337" s="97"/>
      <c r="O2337" s="52" t="str">
        <f t="shared" si="398"/>
        <v/>
      </c>
      <c r="P2337" s="53" t="str">
        <f>IF(OR($L2337="", $M2337=""), "", COUNTIFS($L$11:$L$2510, $L2337, $M$11:$M$2510, "&lt;"&amp;$M2337)+1+COUNTIFS($L$11:$L2337, $L2337, $M$11:$M2337, $M2337)-1)</f>
        <v/>
      </c>
      <c r="Q2337" s="97"/>
      <c r="R2337" s="57" t="str">
        <f t="array" ref="R2337">IF(OR($L2337="", $M2337=""), "", MIN(IF($L$11:$L$2510=$L2337, $M$11:$M$2510)))</f>
        <v/>
      </c>
      <c r="S2337" s="18" t="str">
        <f t="array" ref="S2337">IF(OR($L2337="", $M2337=""), "", AVERAGEIF($L$11:$L$2510, $L2337, $M$11:$M$2510))</f>
        <v/>
      </c>
      <c r="T2337" s="21" t="str">
        <f t="array" ref="T2337">IF(OR($L2337="", $M2337=""), "", MAX(IF($L$11:$L$2510=$L2337, $M$11:$M$2510)))</f>
        <v/>
      </c>
      <c r="U2337" s="97"/>
      <c r="W2337" s="26" t="str">
        <f t="shared" si="399"/>
        <v/>
      </c>
      <c r="X2337" s="26" t="str">
        <f t="shared" si="400"/>
        <v/>
      </c>
      <c r="Z2337" s="48" t="str">
        <f>IFERROR(INDEX('Standard Runs'!$E$11:$E$65, MATCH($L2337, 'Standard Runs'!$D$11:$D$65, 0)), "")</f>
        <v/>
      </c>
      <c r="AB2337" s="26" t="str">
        <f t="shared" si="401"/>
        <v/>
      </c>
      <c r="AC2337" s="26" t="str">
        <f t="shared" si="402"/>
        <v/>
      </c>
      <c r="AE2337" s="26" t="str">
        <f t="shared" si="403"/>
        <v/>
      </c>
      <c r="AG2337" s="26" t="str">
        <f>IF($D2337="", "", COUNTIF($D$11:$D$2510, "&gt;"&amp;$D2337)+1+COUNTIF($D$11:$D2337, $D2337)-1)</f>
        <v/>
      </c>
      <c r="AH2337" s="92" t="str">
        <f t="shared" si="404"/>
        <v/>
      </c>
      <c r="AJ2337" s="26" t="str">
        <f t="shared" si="405"/>
        <v/>
      </c>
      <c r="AK2337" s="26" t="str">
        <f t="shared" si="406"/>
        <v/>
      </c>
    </row>
    <row r="2338" spans="1:37" x14ac:dyDescent="0.25">
      <c r="A2338" s="97"/>
      <c r="B2338" s="26" t="str">
        <f t="shared" si="396"/>
        <v/>
      </c>
      <c r="C2338" s="97"/>
      <c r="D2338" s="123"/>
      <c r="E2338" s="124"/>
      <c r="F2338" s="125"/>
      <c r="G2338" s="97"/>
      <c r="H2338" s="24" t="str">
        <f>IF($E2338="", "", IFERROR(ROUND($E2338*INDEX('Intro &amp; Setup'!$BY$8:$BY$9, MATCH($E$8, 'Intro &amp; Setup'!$BX$8:$BX$9, 0)), 2), ""))</f>
        <v/>
      </c>
      <c r="I2338" s="18" t="str">
        <f>IF(OR($E2338="", $F2338=""), "", IF($E$8='Intro &amp; Setup'!$BX$9, $F2338/$E2338, IF($H$8='Intro &amp; Setup'!$BX$9, $F2338/$H2338, "")))</f>
        <v/>
      </c>
      <c r="J2338" s="21" t="str">
        <f>IF(OR($E2338="", $F2338=""), "", IF($E$8='Intro &amp; Setup'!$BX$8, $F2338/$E2338, IF($H$8='Intro &amp; Setup'!$BX$8, $F2338/$H2338, "")))</f>
        <v/>
      </c>
      <c r="K2338" s="97"/>
      <c r="L2338" s="42" t="str">
        <f t="array" ref="L2338">IF($W2338="", "", IFERROR(INDEX('Standard Runs'!$D$11:$D$65, MATCH(1, ('Standard Runs'!$F$11:$F$65&lt;=E2338)*('Standard Runs'!$G$11:$G$65&gt;=E2338), 0)), ""))</f>
        <v/>
      </c>
      <c r="M2338" s="45" t="str">
        <f t="shared" si="397"/>
        <v/>
      </c>
      <c r="N2338" s="97"/>
      <c r="O2338" s="52" t="str">
        <f t="shared" si="398"/>
        <v/>
      </c>
      <c r="P2338" s="53" t="str">
        <f>IF(OR($L2338="", $M2338=""), "", COUNTIFS($L$11:$L$2510, $L2338, $M$11:$M$2510, "&lt;"&amp;$M2338)+1+COUNTIFS($L$11:$L2338, $L2338, $M$11:$M2338, $M2338)-1)</f>
        <v/>
      </c>
      <c r="Q2338" s="97"/>
      <c r="R2338" s="57" t="str">
        <f t="array" ref="R2338">IF(OR($L2338="", $M2338=""), "", MIN(IF($L$11:$L$2510=$L2338, $M$11:$M$2510)))</f>
        <v/>
      </c>
      <c r="S2338" s="18" t="str">
        <f t="array" ref="S2338">IF(OR($L2338="", $M2338=""), "", AVERAGEIF($L$11:$L$2510, $L2338, $M$11:$M$2510))</f>
        <v/>
      </c>
      <c r="T2338" s="21" t="str">
        <f t="array" ref="T2338">IF(OR($L2338="", $M2338=""), "", MAX(IF($L$11:$L$2510=$L2338, $M$11:$M$2510)))</f>
        <v/>
      </c>
      <c r="U2338" s="97"/>
      <c r="W2338" s="26" t="str">
        <f t="shared" si="399"/>
        <v/>
      </c>
      <c r="X2338" s="26" t="str">
        <f t="shared" si="400"/>
        <v/>
      </c>
      <c r="Z2338" s="48" t="str">
        <f>IFERROR(INDEX('Standard Runs'!$E$11:$E$65, MATCH($L2338, 'Standard Runs'!$D$11:$D$65, 0)), "")</f>
        <v/>
      </c>
      <c r="AB2338" s="26" t="str">
        <f t="shared" si="401"/>
        <v/>
      </c>
      <c r="AC2338" s="26" t="str">
        <f t="shared" si="402"/>
        <v/>
      </c>
      <c r="AE2338" s="26" t="str">
        <f t="shared" si="403"/>
        <v/>
      </c>
      <c r="AG2338" s="26" t="str">
        <f>IF($D2338="", "", COUNTIF($D$11:$D$2510, "&gt;"&amp;$D2338)+1+COUNTIF($D$11:$D2338, $D2338)-1)</f>
        <v/>
      </c>
      <c r="AH2338" s="92" t="str">
        <f t="shared" si="404"/>
        <v/>
      </c>
      <c r="AJ2338" s="26" t="str">
        <f t="shared" si="405"/>
        <v/>
      </c>
      <c r="AK2338" s="26" t="str">
        <f t="shared" si="406"/>
        <v/>
      </c>
    </row>
    <row r="2339" spans="1:37" x14ac:dyDescent="0.25">
      <c r="A2339" s="97"/>
      <c r="B2339" s="26" t="str">
        <f t="shared" si="396"/>
        <v/>
      </c>
      <c r="C2339" s="97"/>
      <c r="D2339" s="123"/>
      <c r="E2339" s="124"/>
      <c r="F2339" s="125"/>
      <c r="G2339" s="97"/>
      <c r="H2339" s="24" t="str">
        <f>IF($E2339="", "", IFERROR(ROUND($E2339*INDEX('Intro &amp; Setup'!$BY$8:$BY$9, MATCH($E$8, 'Intro &amp; Setup'!$BX$8:$BX$9, 0)), 2), ""))</f>
        <v/>
      </c>
      <c r="I2339" s="18" t="str">
        <f>IF(OR($E2339="", $F2339=""), "", IF($E$8='Intro &amp; Setup'!$BX$9, $F2339/$E2339, IF($H$8='Intro &amp; Setup'!$BX$9, $F2339/$H2339, "")))</f>
        <v/>
      </c>
      <c r="J2339" s="21" t="str">
        <f>IF(OR($E2339="", $F2339=""), "", IF($E$8='Intro &amp; Setup'!$BX$8, $F2339/$E2339, IF($H$8='Intro &amp; Setup'!$BX$8, $F2339/$H2339, "")))</f>
        <v/>
      </c>
      <c r="K2339" s="97"/>
      <c r="L2339" s="42" t="str">
        <f t="array" ref="L2339">IF($W2339="", "", IFERROR(INDEX('Standard Runs'!$D$11:$D$65, MATCH(1, ('Standard Runs'!$F$11:$F$65&lt;=E2339)*('Standard Runs'!$G$11:$G$65&gt;=E2339), 0)), ""))</f>
        <v/>
      </c>
      <c r="M2339" s="45" t="str">
        <f t="shared" si="397"/>
        <v/>
      </c>
      <c r="N2339" s="97"/>
      <c r="O2339" s="52" t="str">
        <f t="shared" si="398"/>
        <v/>
      </c>
      <c r="P2339" s="53" t="str">
        <f>IF(OR($L2339="", $M2339=""), "", COUNTIFS($L$11:$L$2510, $L2339, $M$11:$M$2510, "&lt;"&amp;$M2339)+1+COUNTIFS($L$11:$L2339, $L2339, $M$11:$M2339, $M2339)-1)</f>
        <v/>
      </c>
      <c r="Q2339" s="97"/>
      <c r="R2339" s="57" t="str">
        <f t="array" ref="R2339">IF(OR($L2339="", $M2339=""), "", MIN(IF($L$11:$L$2510=$L2339, $M$11:$M$2510)))</f>
        <v/>
      </c>
      <c r="S2339" s="18" t="str">
        <f t="array" ref="S2339">IF(OR($L2339="", $M2339=""), "", AVERAGEIF($L$11:$L$2510, $L2339, $M$11:$M$2510))</f>
        <v/>
      </c>
      <c r="T2339" s="21" t="str">
        <f t="array" ref="T2339">IF(OR($L2339="", $M2339=""), "", MAX(IF($L$11:$L$2510=$L2339, $M$11:$M$2510)))</f>
        <v/>
      </c>
      <c r="U2339" s="97"/>
      <c r="W2339" s="26" t="str">
        <f t="shared" si="399"/>
        <v/>
      </c>
      <c r="X2339" s="26" t="str">
        <f t="shared" si="400"/>
        <v/>
      </c>
      <c r="Z2339" s="48" t="str">
        <f>IFERROR(INDEX('Standard Runs'!$E$11:$E$65, MATCH($L2339, 'Standard Runs'!$D$11:$D$65, 0)), "")</f>
        <v/>
      </c>
      <c r="AB2339" s="26" t="str">
        <f t="shared" si="401"/>
        <v/>
      </c>
      <c r="AC2339" s="26" t="str">
        <f t="shared" si="402"/>
        <v/>
      </c>
      <c r="AE2339" s="26" t="str">
        <f t="shared" si="403"/>
        <v/>
      </c>
      <c r="AG2339" s="26" t="str">
        <f>IF($D2339="", "", COUNTIF($D$11:$D$2510, "&gt;"&amp;$D2339)+1+COUNTIF($D$11:$D2339, $D2339)-1)</f>
        <v/>
      </c>
      <c r="AH2339" s="92" t="str">
        <f t="shared" si="404"/>
        <v/>
      </c>
      <c r="AJ2339" s="26" t="str">
        <f t="shared" si="405"/>
        <v/>
      </c>
      <c r="AK2339" s="26" t="str">
        <f t="shared" si="406"/>
        <v/>
      </c>
    </row>
    <row r="2340" spans="1:37" x14ac:dyDescent="0.25">
      <c r="A2340" s="97"/>
      <c r="B2340" s="26" t="str">
        <f t="shared" si="396"/>
        <v/>
      </c>
      <c r="C2340" s="97"/>
      <c r="D2340" s="123"/>
      <c r="E2340" s="124"/>
      <c r="F2340" s="125"/>
      <c r="G2340" s="97"/>
      <c r="H2340" s="24" t="str">
        <f>IF($E2340="", "", IFERROR(ROUND($E2340*INDEX('Intro &amp; Setup'!$BY$8:$BY$9, MATCH($E$8, 'Intro &amp; Setup'!$BX$8:$BX$9, 0)), 2), ""))</f>
        <v/>
      </c>
      <c r="I2340" s="18" t="str">
        <f>IF(OR($E2340="", $F2340=""), "", IF($E$8='Intro &amp; Setup'!$BX$9, $F2340/$E2340, IF($H$8='Intro &amp; Setup'!$BX$9, $F2340/$H2340, "")))</f>
        <v/>
      </c>
      <c r="J2340" s="21" t="str">
        <f>IF(OR($E2340="", $F2340=""), "", IF($E$8='Intro &amp; Setup'!$BX$8, $F2340/$E2340, IF($H$8='Intro &amp; Setup'!$BX$8, $F2340/$H2340, "")))</f>
        <v/>
      </c>
      <c r="K2340" s="97"/>
      <c r="L2340" s="42" t="str">
        <f t="array" ref="L2340">IF($W2340="", "", IFERROR(INDEX('Standard Runs'!$D$11:$D$65, MATCH(1, ('Standard Runs'!$F$11:$F$65&lt;=E2340)*('Standard Runs'!$G$11:$G$65&gt;=E2340), 0)), ""))</f>
        <v/>
      </c>
      <c r="M2340" s="45" t="str">
        <f t="shared" si="397"/>
        <v/>
      </c>
      <c r="N2340" s="97"/>
      <c r="O2340" s="52" t="str">
        <f t="shared" si="398"/>
        <v/>
      </c>
      <c r="P2340" s="53" t="str">
        <f>IF(OR($L2340="", $M2340=""), "", COUNTIFS($L$11:$L$2510, $L2340, $M$11:$M$2510, "&lt;"&amp;$M2340)+1+COUNTIFS($L$11:$L2340, $L2340, $M$11:$M2340, $M2340)-1)</f>
        <v/>
      </c>
      <c r="Q2340" s="97"/>
      <c r="R2340" s="57" t="str">
        <f t="array" ref="R2340">IF(OR($L2340="", $M2340=""), "", MIN(IF($L$11:$L$2510=$L2340, $M$11:$M$2510)))</f>
        <v/>
      </c>
      <c r="S2340" s="18" t="str">
        <f t="array" ref="S2340">IF(OR($L2340="", $M2340=""), "", AVERAGEIF($L$11:$L$2510, $L2340, $M$11:$M$2510))</f>
        <v/>
      </c>
      <c r="T2340" s="21" t="str">
        <f t="array" ref="T2340">IF(OR($L2340="", $M2340=""), "", MAX(IF($L$11:$L$2510=$L2340, $M$11:$M$2510)))</f>
        <v/>
      </c>
      <c r="U2340" s="97"/>
      <c r="W2340" s="26" t="str">
        <f t="shared" si="399"/>
        <v/>
      </c>
      <c r="X2340" s="26" t="str">
        <f t="shared" si="400"/>
        <v/>
      </c>
      <c r="Z2340" s="48" t="str">
        <f>IFERROR(INDEX('Standard Runs'!$E$11:$E$65, MATCH($L2340, 'Standard Runs'!$D$11:$D$65, 0)), "")</f>
        <v/>
      </c>
      <c r="AB2340" s="26" t="str">
        <f t="shared" si="401"/>
        <v/>
      </c>
      <c r="AC2340" s="26" t="str">
        <f t="shared" si="402"/>
        <v/>
      </c>
      <c r="AE2340" s="26" t="str">
        <f t="shared" si="403"/>
        <v/>
      </c>
      <c r="AG2340" s="26" t="str">
        <f>IF($D2340="", "", COUNTIF($D$11:$D$2510, "&gt;"&amp;$D2340)+1+COUNTIF($D$11:$D2340, $D2340)-1)</f>
        <v/>
      </c>
      <c r="AH2340" s="92" t="str">
        <f t="shared" si="404"/>
        <v/>
      </c>
      <c r="AJ2340" s="26" t="str">
        <f t="shared" si="405"/>
        <v/>
      </c>
      <c r="AK2340" s="26" t="str">
        <f t="shared" si="406"/>
        <v/>
      </c>
    </row>
    <row r="2341" spans="1:37" x14ac:dyDescent="0.25">
      <c r="A2341" s="97"/>
      <c r="B2341" s="26" t="str">
        <f t="shared" si="396"/>
        <v/>
      </c>
      <c r="C2341" s="97"/>
      <c r="D2341" s="123"/>
      <c r="E2341" s="124"/>
      <c r="F2341" s="125"/>
      <c r="G2341" s="97"/>
      <c r="H2341" s="24" t="str">
        <f>IF($E2341="", "", IFERROR(ROUND($E2341*INDEX('Intro &amp; Setup'!$BY$8:$BY$9, MATCH($E$8, 'Intro &amp; Setup'!$BX$8:$BX$9, 0)), 2), ""))</f>
        <v/>
      </c>
      <c r="I2341" s="18" t="str">
        <f>IF(OR($E2341="", $F2341=""), "", IF($E$8='Intro &amp; Setup'!$BX$9, $F2341/$E2341, IF($H$8='Intro &amp; Setup'!$BX$9, $F2341/$H2341, "")))</f>
        <v/>
      </c>
      <c r="J2341" s="21" t="str">
        <f>IF(OR($E2341="", $F2341=""), "", IF($E$8='Intro &amp; Setup'!$BX$8, $F2341/$E2341, IF($H$8='Intro &amp; Setup'!$BX$8, $F2341/$H2341, "")))</f>
        <v/>
      </c>
      <c r="K2341" s="97"/>
      <c r="L2341" s="42" t="str">
        <f t="array" ref="L2341">IF($W2341="", "", IFERROR(INDEX('Standard Runs'!$D$11:$D$65, MATCH(1, ('Standard Runs'!$F$11:$F$65&lt;=E2341)*('Standard Runs'!$G$11:$G$65&gt;=E2341), 0)), ""))</f>
        <v/>
      </c>
      <c r="M2341" s="45" t="str">
        <f t="shared" si="397"/>
        <v/>
      </c>
      <c r="N2341" s="97"/>
      <c r="O2341" s="52" t="str">
        <f t="shared" si="398"/>
        <v/>
      </c>
      <c r="P2341" s="53" t="str">
        <f>IF(OR($L2341="", $M2341=""), "", COUNTIFS($L$11:$L$2510, $L2341, $M$11:$M$2510, "&lt;"&amp;$M2341)+1+COUNTIFS($L$11:$L2341, $L2341, $M$11:$M2341, $M2341)-1)</f>
        <v/>
      </c>
      <c r="Q2341" s="97"/>
      <c r="R2341" s="57" t="str">
        <f t="array" ref="R2341">IF(OR($L2341="", $M2341=""), "", MIN(IF($L$11:$L$2510=$L2341, $M$11:$M$2510)))</f>
        <v/>
      </c>
      <c r="S2341" s="18" t="str">
        <f t="array" ref="S2341">IF(OR($L2341="", $M2341=""), "", AVERAGEIF($L$11:$L$2510, $L2341, $M$11:$M$2510))</f>
        <v/>
      </c>
      <c r="T2341" s="21" t="str">
        <f t="array" ref="T2341">IF(OR($L2341="", $M2341=""), "", MAX(IF($L$11:$L$2510=$L2341, $M$11:$M$2510)))</f>
        <v/>
      </c>
      <c r="U2341" s="97"/>
      <c r="W2341" s="26" t="str">
        <f t="shared" si="399"/>
        <v/>
      </c>
      <c r="X2341" s="26" t="str">
        <f t="shared" si="400"/>
        <v/>
      </c>
      <c r="Z2341" s="48" t="str">
        <f>IFERROR(INDEX('Standard Runs'!$E$11:$E$65, MATCH($L2341, 'Standard Runs'!$D$11:$D$65, 0)), "")</f>
        <v/>
      </c>
      <c r="AB2341" s="26" t="str">
        <f t="shared" si="401"/>
        <v/>
      </c>
      <c r="AC2341" s="26" t="str">
        <f t="shared" si="402"/>
        <v/>
      </c>
      <c r="AE2341" s="26" t="str">
        <f t="shared" si="403"/>
        <v/>
      </c>
      <c r="AG2341" s="26" t="str">
        <f>IF($D2341="", "", COUNTIF($D$11:$D$2510, "&gt;"&amp;$D2341)+1+COUNTIF($D$11:$D2341, $D2341)-1)</f>
        <v/>
      </c>
      <c r="AH2341" s="92" t="str">
        <f t="shared" si="404"/>
        <v/>
      </c>
      <c r="AJ2341" s="26" t="str">
        <f t="shared" si="405"/>
        <v/>
      </c>
      <c r="AK2341" s="26" t="str">
        <f t="shared" si="406"/>
        <v/>
      </c>
    </row>
    <row r="2342" spans="1:37" x14ac:dyDescent="0.25">
      <c r="A2342" s="97"/>
      <c r="B2342" s="26" t="str">
        <f t="shared" si="396"/>
        <v/>
      </c>
      <c r="C2342" s="97"/>
      <c r="D2342" s="123"/>
      <c r="E2342" s="124"/>
      <c r="F2342" s="125"/>
      <c r="G2342" s="97"/>
      <c r="H2342" s="24" t="str">
        <f>IF($E2342="", "", IFERROR(ROUND($E2342*INDEX('Intro &amp; Setup'!$BY$8:$BY$9, MATCH($E$8, 'Intro &amp; Setup'!$BX$8:$BX$9, 0)), 2), ""))</f>
        <v/>
      </c>
      <c r="I2342" s="18" t="str">
        <f>IF(OR($E2342="", $F2342=""), "", IF($E$8='Intro &amp; Setup'!$BX$9, $F2342/$E2342, IF($H$8='Intro &amp; Setup'!$BX$9, $F2342/$H2342, "")))</f>
        <v/>
      </c>
      <c r="J2342" s="21" t="str">
        <f>IF(OR($E2342="", $F2342=""), "", IF($E$8='Intro &amp; Setup'!$BX$8, $F2342/$E2342, IF($H$8='Intro &amp; Setup'!$BX$8, $F2342/$H2342, "")))</f>
        <v/>
      </c>
      <c r="K2342" s="97"/>
      <c r="L2342" s="42" t="str">
        <f t="array" ref="L2342">IF($W2342="", "", IFERROR(INDEX('Standard Runs'!$D$11:$D$65, MATCH(1, ('Standard Runs'!$F$11:$F$65&lt;=E2342)*('Standard Runs'!$G$11:$G$65&gt;=E2342), 0)), ""))</f>
        <v/>
      </c>
      <c r="M2342" s="45" t="str">
        <f t="shared" si="397"/>
        <v/>
      </c>
      <c r="N2342" s="97"/>
      <c r="O2342" s="52" t="str">
        <f t="shared" si="398"/>
        <v/>
      </c>
      <c r="P2342" s="53" t="str">
        <f>IF(OR($L2342="", $M2342=""), "", COUNTIFS($L$11:$L$2510, $L2342, $M$11:$M$2510, "&lt;"&amp;$M2342)+1+COUNTIFS($L$11:$L2342, $L2342, $M$11:$M2342, $M2342)-1)</f>
        <v/>
      </c>
      <c r="Q2342" s="97"/>
      <c r="R2342" s="57" t="str">
        <f t="array" ref="R2342">IF(OR($L2342="", $M2342=""), "", MIN(IF($L$11:$L$2510=$L2342, $M$11:$M$2510)))</f>
        <v/>
      </c>
      <c r="S2342" s="18" t="str">
        <f t="array" ref="S2342">IF(OR($L2342="", $M2342=""), "", AVERAGEIF($L$11:$L$2510, $L2342, $M$11:$M$2510))</f>
        <v/>
      </c>
      <c r="T2342" s="21" t="str">
        <f t="array" ref="T2342">IF(OR($L2342="", $M2342=""), "", MAX(IF($L$11:$L$2510=$L2342, $M$11:$M$2510)))</f>
        <v/>
      </c>
      <c r="U2342" s="97"/>
      <c r="W2342" s="26" t="str">
        <f t="shared" si="399"/>
        <v/>
      </c>
      <c r="X2342" s="26" t="str">
        <f t="shared" si="400"/>
        <v/>
      </c>
      <c r="Z2342" s="48" t="str">
        <f>IFERROR(INDEX('Standard Runs'!$E$11:$E$65, MATCH($L2342, 'Standard Runs'!$D$11:$D$65, 0)), "")</f>
        <v/>
      </c>
      <c r="AB2342" s="26" t="str">
        <f t="shared" si="401"/>
        <v/>
      </c>
      <c r="AC2342" s="26" t="str">
        <f t="shared" si="402"/>
        <v/>
      </c>
      <c r="AE2342" s="26" t="str">
        <f t="shared" si="403"/>
        <v/>
      </c>
      <c r="AG2342" s="26" t="str">
        <f>IF($D2342="", "", COUNTIF($D$11:$D$2510, "&gt;"&amp;$D2342)+1+COUNTIF($D$11:$D2342, $D2342)-1)</f>
        <v/>
      </c>
      <c r="AH2342" s="92" t="str">
        <f t="shared" si="404"/>
        <v/>
      </c>
      <c r="AJ2342" s="26" t="str">
        <f t="shared" si="405"/>
        <v/>
      </c>
      <c r="AK2342" s="26" t="str">
        <f t="shared" si="406"/>
        <v/>
      </c>
    </row>
    <row r="2343" spans="1:37" x14ac:dyDescent="0.25">
      <c r="A2343" s="97"/>
      <c r="B2343" s="26" t="str">
        <f t="shared" si="396"/>
        <v/>
      </c>
      <c r="C2343" s="97"/>
      <c r="D2343" s="123"/>
      <c r="E2343" s="124"/>
      <c r="F2343" s="125"/>
      <c r="G2343" s="97"/>
      <c r="H2343" s="24" t="str">
        <f>IF($E2343="", "", IFERROR(ROUND($E2343*INDEX('Intro &amp; Setup'!$BY$8:$BY$9, MATCH($E$8, 'Intro &amp; Setup'!$BX$8:$BX$9, 0)), 2), ""))</f>
        <v/>
      </c>
      <c r="I2343" s="18" t="str">
        <f>IF(OR($E2343="", $F2343=""), "", IF($E$8='Intro &amp; Setup'!$BX$9, $F2343/$E2343, IF($H$8='Intro &amp; Setup'!$BX$9, $F2343/$H2343, "")))</f>
        <v/>
      </c>
      <c r="J2343" s="21" t="str">
        <f>IF(OR($E2343="", $F2343=""), "", IF($E$8='Intro &amp; Setup'!$BX$8, $F2343/$E2343, IF($H$8='Intro &amp; Setup'!$BX$8, $F2343/$H2343, "")))</f>
        <v/>
      </c>
      <c r="K2343" s="97"/>
      <c r="L2343" s="42" t="str">
        <f t="array" ref="L2343">IF($W2343="", "", IFERROR(INDEX('Standard Runs'!$D$11:$D$65, MATCH(1, ('Standard Runs'!$F$11:$F$65&lt;=E2343)*('Standard Runs'!$G$11:$G$65&gt;=E2343), 0)), ""))</f>
        <v/>
      </c>
      <c r="M2343" s="45" t="str">
        <f t="shared" si="397"/>
        <v/>
      </c>
      <c r="N2343" s="97"/>
      <c r="O2343" s="52" t="str">
        <f t="shared" si="398"/>
        <v/>
      </c>
      <c r="P2343" s="53" t="str">
        <f>IF(OR($L2343="", $M2343=""), "", COUNTIFS($L$11:$L$2510, $L2343, $M$11:$M$2510, "&lt;"&amp;$M2343)+1+COUNTIFS($L$11:$L2343, $L2343, $M$11:$M2343, $M2343)-1)</f>
        <v/>
      </c>
      <c r="Q2343" s="97"/>
      <c r="R2343" s="57" t="str">
        <f t="array" ref="R2343">IF(OR($L2343="", $M2343=""), "", MIN(IF($L$11:$L$2510=$L2343, $M$11:$M$2510)))</f>
        <v/>
      </c>
      <c r="S2343" s="18" t="str">
        <f t="array" ref="S2343">IF(OR($L2343="", $M2343=""), "", AVERAGEIF($L$11:$L$2510, $L2343, $M$11:$M$2510))</f>
        <v/>
      </c>
      <c r="T2343" s="21" t="str">
        <f t="array" ref="T2343">IF(OR($L2343="", $M2343=""), "", MAX(IF($L$11:$L$2510=$L2343, $M$11:$M$2510)))</f>
        <v/>
      </c>
      <c r="U2343" s="97"/>
      <c r="W2343" s="26" t="str">
        <f t="shared" si="399"/>
        <v/>
      </c>
      <c r="X2343" s="26" t="str">
        <f t="shared" si="400"/>
        <v/>
      </c>
      <c r="Z2343" s="48" t="str">
        <f>IFERROR(INDEX('Standard Runs'!$E$11:$E$65, MATCH($L2343, 'Standard Runs'!$D$11:$D$65, 0)), "")</f>
        <v/>
      </c>
      <c r="AB2343" s="26" t="str">
        <f t="shared" si="401"/>
        <v/>
      </c>
      <c r="AC2343" s="26" t="str">
        <f t="shared" si="402"/>
        <v/>
      </c>
      <c r="AE2343" s="26" t="str">
        <f t="shared" si="403"/>
        <v/>
      </c>
      <c r="AG2343" s="26" t="str">
        <f>IF($D2343="", "", COUNTIF($D$11:$D$2510, "&gt;"&amp;$D2343)+1+COUNTIF($D$11:$D2343, $D2343)-1)</f>
        <v/>
      </c>
      <c r="AH2343" s="92" t="str">
        <f t="shared" si="404"/>
        <v/>
      </c>
      <c r="AJ2343" s="26" t="str">
        <f t="shared" si="405"/>
        <v/>
      </c>
      <c r="AK2343" s="26" t="str">
        <f t="shared" si="406"/>
        <v/>
      </c>
    </row>
    <row r="2344" spans="1:37" x14ac:dyDescent="0.25">
      <c r="A2344" s="97"/>
      <c r="B2344" s="26" t="str">
        <f t="shared" si="396"/>
        <v/>
      </c>
      <c r="C2344" s="97"/>
      <c r="D2344" s="123"/>
      <c r="E2344" s="124"/>
      <c r="F2344" s="125"/>
      <c r="G2344" s="97"/>
      <c r="H2344" s="24" t="str">
        <f>IF($E2344="", "", IFERROR(ROUND($E2344*INDEX('Intro &amp; Setup'!$BY$8:$BY$9, MATCH($E$8, 'Intro &amp; Setup'!$BX$8:$BX$9, 0)), 2), ""))</f>
        <v/>
      </c>
      <c r="I2344" s="18" t="str">
        <f>IF(OR($E2344="", $F2344=""), "", IF($E$8='Intro &amp; Setup'!$BX$9, $F2344/$E2344, IF($H$8='Intro &amp; Setup'!$BX$9, $F2344/$H2344, "")))</f>
        <v/>
      </c>
      <c r="J2344" s="21" t="str">
        <f>IF(OR($E2344="", $F2344=""), "", IF($E$8='Intro &amp; Setup'!$BX$8, $F2344/$E2344, IF($H$8='Intro &amp; Setup'!$BX$8, $F2344/$H2344, "")))</f>
        <v/>
      </c>
      <c r="K2344" s="97"/>
      <c r="L2344" s="42" t="str">
        <f t="array" ref="L2344">IF($W2344="", "", IFERROR(INDEX('Standard Runs'!$D$11:$D$65, MATCH(1, ('Standard Runs'!$F$11:$F$65&lt;=E2344)*('Standard Runs'!$G$11:$G$65&gt;=E2344), 0)), ""))</f>
        <v/>
      </c>
      <c r="M2344" s="45" t="str">
        <f t="shared" si="397"/>
        <v/>
      </c>
      <c r="N2344" s="97"/>
      <c r="O2344" s="52" t="str">
        <f t="shared" si="398"/>
        <v/>
      </c>
      <c r="P2344" s="53" t="str">
        <f>IF(OR($L2344="", $M2344=""), "", COUNTIFS($L$11:$L$2510, $L2344, $M$11:$M$2510, "&lt;"&amp;$M2344)+1+COUNTIFS($L$11:$L2344, $L2344, $M$11:$M2344, $M2344)-1)</f>
        <v/>
      </c>
      <c r="Q2344" s="97"/>
      <c r="R2344" s="57" t="str">
        <f t="array" ref="R2344">IF(OR($L2344="", $M2344=""), "", MIN(IF($L$11:$L$2510=$L2344, $M$11:$M$2510)))</f>
        <v/>
      </c>
      <c r="S2344" s="18" t="str">
        <f t="array" ref="S2344">IF(OR($L2344="", $M2344=""), "", AVERAGEIF($L$11:$L$2510, $L2344, $M$11:$M$2510))</f>
        <v/>
      </c>
      <c r="T2344" s="21" t="str">
        <f t="array" ref="T2344">IF(OR($L2344="", $M2344=""), "", MAX(IF($L$11:$L$2510=$L2344, $M$11:$M$2510)))</f>
        <v/>
      </c>
      <c r="U2344" s="97"/>
      <c r="W2344" s="26" t="str">
        <f t="shared" si="399"/>
        <v/>
      </c>
      <c r="X2344" s="26" t="str">
        <f t="shared" si="400"/>
        <v/>
      </c>
      <c r="Z2344" s="48" t="str">
        <f>IFERROR(INDEX('Standard Runs'!$E$11:$E$65, MATCH($L2344, 'Standard Runs'!$D$11:$D$65, 0)), "")</f>
        <v/>
      </c>
      <c r="AB2344" s="26" t="str">
        <f t="shared" si="401"/>
        <v/>
      </c>
      <c r="AC2344" s="26" t="str">
        <f t="shared" si="402"/>
        <v/>
      </c>
      <c r="AE2344" s="26" t="str">
        <f t="shared" si="403"/>
        <v/>
      </c>
      <c r="AG2344" s="26" t="str">
        <f>IF($D2344="", "", COUNTIF($D$11:$D$2510, "&gt;"&amp;$D2344)+1+COUNTIF($D$11:$D2344, $D2344)-1)</f>
        <v/>
      </c>
      <c r="AH2344" s="92" t="str">
        <f t="shared" si="404"/>
        <v/>
      </c>
      <c r="AJ2344" s="26" t="str">
        <f t="shared" si="405"/>
        <v/>
      </c>
      <c r="AK2344" s="26" t="str">
        <f t="shared" si="406"/>
        <v/>
      </c>
    </row>
    <row r="2345" spans="1:37" x14ac:dyDescent="0.25">
      <c r="A2345" s="97"/>
      <c r="B2345" s="26" t="str">
        <f t="shared" si="396"/>
        <v/>
      </c>
      <c r="C2345" s="97"/>
      <c r="D2345" s="123"/>
      <c r="E2345" s="124"/>
      <c r="F2345" s="125"/>
      <c r="G2345" s="97"/>
      <c r="H2345" s="24" t="str">
        <f>IF($E2345="", "", IFERROR(ROUND($E2345*INDEX('Intro &amp; Setup'!$BY$8:$BY$9, MATCH($E$8, 'Intro &amp; Setup'!$BX$8:$BX$9, 0)), 2), ""))</f>
        <v/>
      </c>
      <c r="I2345" s="18" t="str">
        <f>IF(OR($E2345="", $F2345=""), "", IF($E$8='Intro &amp; Setup'!$BX$9, $F2345/$E2345, IF($H$8='Intro &amp; Setup'!$BX$9, $F2345/$H2345, "")))</f>
        <v/>
      </c>
      <c r="J2345" s="21" t="str">
        <f>IF(OR($E2345="", $F2345=""), "", IF($E$8='Intro &amp; Setup'!$BX$8, $F2345/$E2345, IF($H$8='Intro &amp; Setup'!$BX$8, $F2345/$H2345, "")))</f>
        <v/>
      </c>
      <c r="K2345" s="97"/>
      <c r="L2345" s="42" t="str">
        <f t="array" ref="L2345">IF($W2345="", "", IFERROR(INDEX('Standard Runs'!$D$11:$D$65, MATCH(1, ('Standard Runs'!$F$11:$F$65&lt;=E2345)*('Standard Runs'!$G$11:$G$65&gt;=E2345), 0)), ""))</f>
        <v/>
      </c>
      <c r="M2345" s="45" t="str">
        <f t="shared" si="397"/>
        <v/>
      </c>
      <c r="N2345" s="97"/>
      <c r="O2345" s="52" t="str">
        <f t="shared" si="398"/>
        <v/>
      </c>
      <c r="P2345" s="53" t="str">
        <f>IF(OR($L2345="", $M2345=""), "", COUNTIFS($L$11:$L$2510, $L2345, $M$11:$M$2510, "&lt;"&amp;$M2345)+1+COUNTIFS($L$11:$L2345, $L2345, $M$11:$M2345, $M2345)-1)</f>
        <v/>
      </c>
      <c r="Q2345" s="97"/>
      <c r="R2345" s="57" t="str">
        <f t="array" ref="R2345">IF(OR($L2345="", $M2345=""), "", MIN(IF($L$11:$L$2510=$L2345, $M$11:$M$2510)))</f>
        <v/>
      </c>
      <c r="S2345" s="18" t="str">
        <f t="array" ref="S2345">IF(OR($L2345="", $M2345=""), "", AVERAGEIF($L$11:$L$2510, $L2345, $M$11:$M$2510))</f>
        <v/>
      </c>
      <c r="T2345" s="21" t="str">
        <f t="array" ref="T2345">IF(OR($L2345="", $M2345=""), "", MAX(IF($L$11:$L$2510=$L2345, $M$11:$M$2510)))</f>
        <v/>
      </c>
      <c r="U2345" s="97"/>
      <c r="W2345" s="26" t="str">
        <f t="shared" si="399"/>
        <v/>
      </c>
      <c r="X2345" s="26" t="str">
        <f t="shared" si="400"/>
        <v/>
      </c>
      <c r="Z2345" s="48" t="str">
        <f>IFERROR(INDEX('Standard Runs'!$E$11:$E$65, MATCH($L2345, 'Standard Runs'!$D$11:$D$65, 0)), "")</f>
        <v/>
      </c>
      <c r="AB2345" s="26" t="str">
        <f t="shared" si="401"/>
        <v/>
      </c>
      <c r="AC2345" s="26" t="str">
        <f t="shared" si="402"/>
        <v/>
      </c>
      <c r="AE2345" s="26" t="str">
        <f t="shared" si="403"/>
        <v/>
      </c>
      <c r="AG2345" s="26" t="str">
        <f>IF($D2345="", "", COUNTIF($D$11:$D$2510, "&gt;"&amp;$D2345)+1+COUNTIF($D$11:$D2345, $D2345)-1)</f>
        <v/>
      </c>
      <c r="AH2345" s="92" t="str">
        <f t="shared" si="404"/>
        <v/>
      </c>
      <c r="AJ2345" s="26" t="str">
        <f t="shared" si="405"/>
        <v/>
      </c>
      <c r="AK2345" s="26" t="str">
        <f t="shared" si="406"/>
        <v/>
      </c>
    </row>
    <row r="2346" spans="1:37" x14ac:dyDescent="0.25">
      <c r="A2346" s="97"/>
      <c r="B2346" s="26" t="str">
        <f t="shared" si="396"/>
        <v/>
      </c>
      <c r="C2346" s="97"/>
      <c r="D2346" s="123"/>
      <c r="E2346" s="124"/>
      <c r="F2346" s="125"/>
      <c r="G2346" s="97"/>
      <c r="H2346" s="24" t="str">
        <f>IF($E2346="", "", IFERROR(ROUND($E2346*INDEX('Intro &amp; Setup'!$BY$8:$BY$9, MATCH($E$8, 'Intro &amp; Setup'!$BX$8:$BX$9, 0)), 2), ""))</f>
        <v/>
      </c>
      <c r="I2346" s="18" t="str">
        <f>IF(OR($E2346="", $F2346=""), "", IF($E$8='Intro &amp; Setup'!$BX$9, $F2346/$E2346, IF($H$8='Intro &amp; Setup'!$BX$9, $F2346/$H2346, "")))</f>
        <v/>
      </c>
      <c r="J2346" s="21" t="str">
        <f>IF(OR($E2346="", $F2346=""), "", IF($E$8='Intro &amp; Setup'!$BX$8, $F2346/$E2346, IF($H$8='Intro &amp; Setup'!$BX$8, $F2346/$H2346, "")))</f>
        <v/>
      </c>
      <c r="K2346" s="97"/>
      <c r="L2346" s="42" t="str">
        <f t="array" ref="L2346">IF($W2346="", "", IFERROR(INDEX('Standard Runs'!$D$11:$D$65, MATCH(1, ('Standard Runs'!$F$11:$F$65&lt;=E2346)*('Standard Runs'!$G$11:$G$65&gt;=E2346), 0)), ""))</f>
        <v/>
      </c>
      <c r="M2346" s="45" t="str">
        <f t="shared" si="397"/>
        <v/>
      </c>
      <c r="N2346" s="97"/>
      <c r="O2346" s="52" t="str">
        <f t="shared" si="398"/>
        <v/>
      </c>
      <c r="P2346" s="53" t="str">
        <f>IF(OR($L2346="", $M2346=""), "", COUNTIFS($L$11:$L$2510, $L2346, $M$11:$M$2510, "&lt;"&amp;$M2346)+1+COUNTIFS($L$11:$L2346, $L2346, $M$11:$M2346, $M2346)-1)</f>
        <v/>
      </c>
      <c r="Q2346" s="97"/>
      <c r="R2346" s="57" t="str">
        <f t="array" ref="R2346">IF(OR($L2346="", $M2346=""), "", MIN(IF($L$11:$L$2510=$L2346, $M$11:$M$2510)))</f>
        <v/>
      </c>
      <c r="S2346" s="18" t="str">
        <f t="array" ref="S2346">IF(OR($L2346="", $M2346=""), "", AVERAGEIF($L$11:$L$2510, $L2346, $M$11:$M$2510))</f>
        <v/>
      </c>
      <c r="T2346" s="21" t="str">
        <f t="array" ref="T2346">IF(OR($L2346="", $M2346=""), "", MAX(IF($L$11:$L$2510=$L2346, $M$11:$M$2510)))</f>
        <v/>
      </c>
      <c r="U2346" s="97"/>
      <c r="W2346" s="26" t="str">
        <f t="shared" si="399"/>
        <v/>
      </c>
      <c r="X2346" s="26" t="str">
        <f t="shared" si="400"/>
        <v/>
      </c>
      <c r="Z2346" s="48" t="str">
        <f>IFERROR(INDEX('Standard Runs'!$E$11:$E$65, MATCH($L2346, 'Standard Runs'!$D$11:$D$65, 0)), "")</f>
        <v/>
      </c>
      <c r="AB2346" s="26" t="str">
        <f t="shared" si="401"/>
        <v/>
      </c>
      <c r="AC2346" s="26" t="str">
        <f t="shared" si="402"/>
        <v/>
      </c>
      <c r="AE2346" s="26" t="str">
        <f t="shared" si="403"/>
        <v/>
      </c>
      <c r="AG2346" s="26" t="str">
        <f>IF($D2346="", "", COUNTIF($D$11:$D$2510, "&gt;"&amp;$D2346)+1+COUNTIF($D$11:$D2346, $D2346)-1)</f>
        <v/>
      </c>
      <c r="AH2346" s="92" t="str">
        <f t="shared" si="404"/>
        <v/>
      </c>
      <c r="AJ2346" s="26" t="str">
        <f t="shared" si="405"/>
        <v/>
      </c>
      <c r="AK2346" s="26" t="str">
        <f t="shared" si="406"/>
        <v/>
      </c>
    </row>
    <row r="2347" spans="1:37" x14ac:dyDescent="0.25">
      <c r="A2347" s="97"/>
      <c r="B2347" s="26" t="str">
        <f t="shared" si="396"/>
        <v/>
      </c>
      <c r="C2347" s="97"/>
      <c r="D2347" s="123"/>
      <c r="E2347" s="124"/>
      <c r="F2347" s="125"/>
      <c r="G2347" s="97"/>
      <c r="H2347" s="24" t="str">
        <f>IF($E2347="", "", IFERROR(ROUND($E2347*INDEX('Intro &amp; Setup'!$BY$8:$BY$9, MATCH($E$8, 'Intro &amp; Setup'!$BX$8:$BX$9, 0)), 2), ""))</f>
        <v/>
      </c>
      <c r="I2347" s="18" t="str">
        <f>IF(OR($E2347="", $F2347=""), "", IF($E$8='Intro &amp; Setup'!$BX$9, $F2347/$E2347, IF($H$8='Intro &amp; Setup'!$BX$9, $F2347/$H2347, "")))</f>
        <v/>
      </c>
      <c r="J2347" s="21" t="str">
        <f>IF(OR($E2347="", $F2347=""), "", IF($E$8='Intro &amp; Setup'!$BX$8, $F2347/$E2347, IF($H$8='Intro &amp; Setup'!$BX$8, $F2347/$H2347, "")))</f>
        <v/>
      </c>
      <c r="K2347" s="97"/>
      <c r="L2347" s="42" t="str">
        <f t="array" ref="L2347">IF($W2347="", "", IFERROR(INDEX('Standard Runs'!$D$11:$D$65, MATCH(1, ('Standard Runs'!$F$11:$F$65&lt;=E2347)*('Standard Runs'!$G$11:$G$65&gt;=E2347), 0)), ""))</f>
        <v/>
      </c>
      <c r="M2347" s="45" t="str">
        <f t="shared" si="397"/>
        <v/>
      </c>
      <c r="N2347" s="97"/>
      <c r="O2347" s="52" t="str">
        <f t="shared" si="398"/>
        <v/>
      </c>
      <c r="P2347" s="53" t="str">
        <f>IF(OR($L2347="", $M2347=""), "", COUNTIFS($L$11:$L$2510, $L2347, $M$11:$M$2510, "&lt;"&amp;$M2347)+1+COUNTIFS($L$11:$L2347, $L2347, $M$11:$M2347, $M2347)-1)</f>
        <v/>
      </c>
      <c r="Q2347" s="97"/>
      <c r="R2347" s="57" t="str">
        <f t="array" ref="R2347">IF(OR($L2347="", $M2347=""), "", MIN(IF($L$11:$L$2510=$L2347, $M$11:$M$2510)))</f>
        <v/>
      </c>
      <c r="S2347" s="18" t="str">
        <f t="array" ref="S2347">IF(OR($L2347="", $M2347=""), "", AVERAGEIF($L$11:$L$2510, $L2347, $M$11:$M$2510))</f>
        <v/>
      </c>
      <c r="T2347" s="21" t="str">
        <f t="array" ref="T2347">IF(OR($L2347="", $M2347=""), "", MAX(IF($L$11:$L$2510=$L2347, $M$11:$M$2510)))</f>
        <v/>
      </c>
      <c r="U2347" s="97"/>
      <c r="W2347" s="26" t="str">
        <f t="shared" si="399"/>
        <v/>
      </c>
      <c r="X2347" s="26" t="str">
        <f t="shared" si="400"/>
        <v/>
      </c>
      <c r="Z2347" s="48" t="str">
        <f>IFERROR(INDEX('Standard Runs'!$E$11:$E$65, MATCH($L2347, 'Standard Runs'!$D$11:$D$65, 0)), "")</f>
        <v/>
      </c>
      <c r="AB2347" s="26" t="str">
        <f t="shared" si="401"/>
        <v/>
      </c>
      <c r="AC2347" s="26" t="str">
        <f t="shared" si="402"/>
        <v/>
      </c>
      <c r="AE2347" s="26" t="str">
        <f t="shared" si="403"/>
        <v/>
      </c>
      <c r="AG2347" s="26" t="str">
        <f>IF($D2347="", "", COUNTIF($D$11:$D$2510, "&gt;"&amp;$D2347)+1+COUNTIF($D$11:$D2347, $D2347)-1)</f>
        <v/>
      </c>
      <c r="AH2347" s="92" t="str">
        <f t="shared" si="404"/>
        <v/>
      </c>
      <c r="AJ2347" s="26" t="str">
        <f t="shared" si="405"/>
        <v/>
      </c>
      <c r="AK2347" s="26" t="str">
        <f t="shared" si="406"/>
        <v/>
      </c>
    </row>
    <row r="2348" spans="1:37" x14ac:dyDescent="0.25">
      <c r="A2348" s="97"/>
      <c r="B2348" s="26" t="str">
        <f t="shared" si="396"/>
        <v/>
      </c>
      <c r="C2348" s="97"/>
      <c r="D2348" s="123"/>
      <c r="E2348" s="124"/>
      <c r="F2348" s="125"/>
      <c r="G2348" s="97"/>
      <c r="H2348" s="24" t="str">
        <f>IF($E2348="", "", IFERROR(ROUND($E2348*INDEX('Intro &amp; Setup'!$BY$8:$BY$9, MATCH($E$8, 'Intro &amp; Setup'!$BX$8:$BX$9, 0)), 2), ""))</f>
        <v/>
      </c>
      <c r="I2348" s="18" t="str">
        <f>IF(OR($E2348="", $F2348=""), "", IF($E$8='Intro &amp; Setup'!$BX$9, $F2348/$E2348, IF($H$8='Intro &amp; Setup'!$BX$9, $F2348/$H2348, "")))</f>
        <v/>
      </c>
      <c r="J2348" s="21" t="str">
        <f>IF(OR($E2348="", $F2348=""), "", IF($E$8='Intro &amp; Setup'!$BX$8, $F2348/$E2348, IF($H$8='Intro &amp; Setup'!$BX$8, $F2348/$H2348, "")))</f>
        <v/>
      </c>
      <c r="K2348" s="97"/>
      <c r="L2348" s="42" t="str">
        <f t="array" ref="L2348">IF($W2348="", "", IFERROR(INDEX('Standard Runs'!$D$11:$D$65, MATCH(1, ('Standard Runs'!$F$11:$F$65&lt;=E2348)*('Standard Runs'!$G$11:$G$65&gt;=E2348), 0)), ""))</f>
        <v/>
      </c>
      <c r="M2348" s="45" t="str">
        <f t="shared" si="397"/>
        <v/>
      </c>
      <c r="N2348" s="97"/>
      <c r="O2348" s="52" t="str">
        <f t="shared" si="398"/>
        <v/>
      </c>
      <c r="P2348" s="53" t="str">
        <f>IF(OR($L2348="", $M2348=""), "", COUNTIFS($L$11:$L$2510, $L2348, $M$11:$M$2510, "&lt;"&amp;$M2348)+1+COUNTIFS($L$11:$L2348, $L2348, $M$11:$M2348, $M2348)-1)</f>
        <v/>
      </c>
      <c r="Q2348" s="97"/>
      <c r="R2348" s="57" t="str">
        <f t="array" ref="R2348">IF(OR($L2348="", $M2348=""), "", MIN(IF($L$11:$L$2510=$L2348, $M$11:$M$2510)))</f>
        <v/>
      </c>
      <c r="S2348" s="18" t="str">
        <f t="array" ref="S2348">IF(OR($L2348="", $M2348=""), "", AVERAGEIF($L$11:$L$2510, $L2348, $M$11:$M$2510))</f>
        <v/>
      </c>
      <c r="T2348" s="21" t="str">
        <f t="array" ref="T2348">IF(OR($L2348="", $M2348=""), "", MAX(IF($L$11:$L$2510=$L2348, $M$11:$M$2510)))</f>
        <v/>
      </c>
      <c r="U2348" s="97"/>
      <c r="W2348" s="26" t="str">
        <f t="shared" si="399"/>
        <v/>
      </c>
      <c r="X2348" s="26" t="str">
        <f t="shared" si="400"/>
        <v/>
      </c>
      <c r="Z2348" s="48" t="str">
        <f>IFERROR(INDEX('Standard Runs'!$E$11:$E$65, MATCH($L2348, 'Standard Runs'!$D$11:$D$65, 0)), "")</f>
        <v/>
      </c>
      <c r="AB2348" s="26" t="str">
        <f t="shared" si="401"/>
        <v/>
      </c>
      <c r="AC2348" s="26" t="str">
        <f t="shared" si="402"/>
        <v/>
      </c>
      <c r="AE2348" s="26" t="str">
        <f t="shared" si="403"/>
        <v/>
      </c>
      <c r="AG2348" s="26" t="str">
        <f>IF($D2348="", "", COUNTIF($D$11:$D$2510, "&gt;"&amp;$D2348)+1+COUNTIF($D$11:$D2348, $D2348)-1)</f>
        <v/>
      </c>
      <c r="AH2348" s="92" t="str">
        <f t="shared" si="404"/>
        <v/>
      </c>
      <c r="AJ2348" s="26" t="str">
        <f t="shared" si="405"/>
        <v/>
      </c>
      <c r="AK2348" s="26" t="str">
        <f t="shared" si="406"/>
        <v/>
      </c>
    </row>
    <row r="2349" spans="1:37" x14ac:dyDescent="0.25">
      <c r="A2349" s="97"/>
      <c r="B2349" s="26" t="str">
        <f t="shared" si="396"/>
        <v/>
      </c>
      <c r="C2349" s="97"/>
      <c r="D2349" s="123"/>
      <c r="E2349" s="124"/>
      <c r="F2349" s="125"/>
      <c r="G2349" s="97"/>
      <c r="H2349" s="24" t="str">
        <f>IF($E2349="", "", IFERROR(ROUND($E2349*INDEX('Intro &amp; Setup'!$BY$8:$BY$9, MATCH($E$8, 'Intro &amp; Setup'!$BX$8:$BX$9, 0)), 2), ""))</f>
        <v/>
      </c>
      <c r="I2349" s="18" t="str">
        <f>IF(OR($E2349="", $F2349=""), "", IF($E$8='Intro &amp; Setup'!$BX$9, $F2349/$E2349, IF($H$8='Intro &amp; Setup'!$BX$9, $F2349/$H2349, "")))</f>
        <v/>
      </c>
      <c r="J2349" s="21" t="str">
        <f>IF(OR($E2349="", $F2349=""), "", IF($E$8='Intro &amp; Setup'!$BX$8, $F2349/$E2349, IF($H$8='Intro &amp; Setup'!$BX$8, $F2349/$H2349, "")))</f>
        <v/>
      </c>
      <c r="K2349" s="97"/>
      <c r="L2349" s="42" t="str">
        <f t="array" ref="L2349">IF($W2349="", "", IFERROR(INDEX('Standard Runs'!$D$11:$D$65, MATCH(1, ('Standard Runs'!$F$11:$F$65&lt;=E2349)*('Standard Runs'!$G$11:$G$65&gt;=E2349), 0)), ""))</f>
        <v/>
      </c>
      <c r="M2349" s="45" t="str">
        <f t="shared" si="397"/>
        <v/>
      </c>
      <c r="N2349" s="97"/>
      <c r="O2349" s="52" t="str">
        <f t="shared" si="398"/>
        <v/>
      </c>
      <c r="P2349" s="53" t="str">
        <f>IF(OR($L2349="", $M2349=""), "", COUNTIFS($L$11:$L$2510, $L2349, $M$11:$M$2510, "&lt;"&amp;$M2349)+1+COUNTIFS($L$11:$L2349, $L2349, $M$11:$M2349, $M2349)-1)</f>
        <v/>
      </c>
      <c r="Q2349" s="97"/>
      <c r="R2349" s="57" t="str">
        <f t="array" ref="R2349">IF(OR($L2349="", $M2349=""), "", MIN(IF($L$11:$L$2510=$L2349, $M$11:$M$2510)))</f>
        <v/>
      </c>
      <c r="S2349" s="18" t="str">
        <f t="array" ref="S2349">IF(OR($L2349="", $M2349=""), "", AVERAGEIF($L$11:$L$2510, $L2349, $M$11:$M$2510))</f>
        <v/>
      </c>
      <c r="T2349" s="21" t="str">
        <f t="array" ref="T2349">IF(OR($L2349="", $M2349=""), "", MAX(IF($L$11:$L$2510=$L2349, $M$11:$M$2510)))</f>
        <v/>
      </c>
      <c r="U2349" s="97"/>
      <c r="W2349" s="26" t="str">
        <f t="shared" si="399"/>
        <v/>
      </c>
      <c r="X2349" s="26" t="str">
        <f t="shared" si="400"/>
        <v/>
      </c>
      <c r="Z2349" s="48" t="str">
        <f>IFERROR(INDEX('Standard Runs'!$E$11:$E$65, MATCH($L2349, 'Standard Runs'!$D$11:$D$65, 0)), "")</f>
        <v/>
      </c>
      <c r="AB2349" s="26" t="str">
        <f t="shared" si="401"/>
        <v/>
      </c>
      <c r="AC2349" s="26" t="str">
        <f t="shared" si="402"/>
        <v/>
      </c>
      <c r="AE2349" s="26" t="str">
        <f t="shared" si="403"/>
        <v/>
      </c>
      <c r="AG2349" s="26" t="str">
        <f>IF($D2349="", "", COUNTIF($D$11:$D$2510, "&gt;"&amp;$D2349)+1+COUNTIF($D$11:$D2349, $D2349)-1)</f>
        <v/>
      </c>
      <c r="AH2349" s="92" t="str">
        <f t="shared" si="404"/>
        <v/>
      </c>
      <c r="AJ2349" s="26" t="str">
        <f t="shared" si="405"/>
        <v/>
      </c>
      <c r="AK2349" s="26" t="str">
        <f t="shared" si="406"/>
        <v/>
      </c>
    </row>
    <row r="2350" spans="1:37" x14ac:dyDescent="0.25">
      <c r="A2350" s="97"/>
      <c r="B2350" s="26" t="str">
        <f t="shared" si="396"/>
        <v/>
      </c>
      <c r="C2350" s="97"/>
      <c r="D2350" s="123"/>
      <c r="E2350" s="124"/>
      <c r="F2350" s="125"/>
      <c r="G2350" s="97"/>
      <c r="H2350" s="24" t="str">
        <f>IF($E2350="", "", IFERROR(ROUND($E2350*INDEX('Intro &amp; Setup'!$BY$8:$BY$9, MATCH($E$8, 'Intro &amp; Setup'!$BX$8:$BX$9, 0)), 2), ""))</f>
        <v/>
      </c>
      <c r="I2350" s="18" t="str">
        <f>IF(OR($E2350="", $F2350=""), "", IF($E$8='Intro &amp; Setup'!$BX$9, $F2350/$E2350, IF($H$8='Intro &amp; Setup'!$BX$9, $F2350/$H2350, "")))</f>
        <v/>
      </c>
      <c r="J2350" s="21" t="str">
        <f>IF(OR($E2350="", $F2350=""), "", IF($E$8='Intro &amp; Setup'!$BX$8, $F2350/$E2350, IF($H$8='Intro &amp; Setup'!$BX$8, $F2350/$H2350, "")))</f>
        <v/>
      </c>
      <c r="K2350" s="97"/>
      <c r="L2350" s="42" t="str">
        <f t="array" ref="L2350">IF($W2350="", "", IFERROR(INDEX('Standard Runs'!$D$11:$D$65, MATCH(1, ('Standard Runs'!$F$11:$F$65&lt;=E2350)*('Standard Runs'!$G$11:$G$65&gt;=E2350), 0)), ""))</f>
        <v/>
      </c>
      <c r="M2350" s="45" t="str">
        <f t="shared" si="397"/>
        <v/>
      </c>
      <c r="N2350" s="97"/>
      <c r="O2350" s="52" t="str">
        <f t="shared" si="398"/>
        <v/>
      </c>
      <c r="P2350" s="53" t="str">
        <f>IF(OR($L2350="", $M2350=""), "", COUNTIFS($L$11:$L$2510, $L2350, $M$11:$M$2510, "&lt;"&amp;$M2350)+1+COUNTIFS($L$11:$L2350, $L2350, $M$11:$M2350, $M2350)-1)</f>
        <v/>
      </c>
      <c r="Q2350" s="97"/>
      <c r="R2350" s="57" t="str">
        <f t="array" ref="R2350">IF(OR($L2350="", $M2350=""), "", MIN(IF($L$11:$L$2510=$L2350, $M$11:$M$2510)))</f>
        <v/>
      </c>
      <c r="S2350" s="18" t="str">
        <f t="array" ref="S2350">IF(OR($L2350="", $M2350=""), "", AVERAGEIF($L$11:$L$2510, $L2350, $M$11:$M$2510))</f>
        <v/>
      </c>
      <c r="T2350" s="21" t="str">
        <f t="array" ref="T2350">IF(OR($L2350="", $M2350=""), "", MAX(IF($L$11:$L$2510=$L2350, $M$11:$M$2510)))</f>
        <v/>
      </c>
      <c r="U2350" s="97"/>
      <c r="W2350" s="26" t="str">
        <f t="shared" si="399"/>
        <v/>
      </c>
      <c r="X2350" s="26" t="str">
        <f t="shared" si="400"/>
        <v/>
      </c>
      <c r="Z2350" s="48" t="str">
        <f>IFERROR(INDEX('Standard Runs'!$E$11:$E$65, MATCH($L2350, 'Standard Runs'!$D$11:$D$65, 0)), "")</f>
        <v/>
      </c>
      <c r="AB2350" s="26" t="str">
        <f t="shared" si="401"/>
        <v/>
      </c>
      <c r="AC2350" s="26" t="str">
        <f t="shared" si="402"/>
        <v/>
      </c>
      <c r="AE2350" s="26" t="str">
        <f t="shared" si="403"/>
        <v/>
      </c>
      <c r="AG2350" s="26" t="str">
        <f>IF($D2350="", "", COUNTIF($D$11:$D$2510, "&gt;"&amp;$D2350)+1+COUNTIF($D$11:$D2350, $D2350)-1)</f>
        <v/>
      </c>
      <c r="AH2350" s="92" t="str">
        <f t="shared" si="404"/>
        <v/>
      </c>
      <c r="AJ2350" s="26" t="str">
        <f t="shared" si="405"/>
        <v/>
      </c>
      <c r="AK2350" s="26" t="str">
        <f t="shared" si="406"/>
        <v/>
      </c>
    </row>
    <row r="2351" spans="1:37" x14ac:dyDescent="0.25">
      <c r="A2351" s="97"/>
      <c r="B2351" s="26" t="str">
        <f t="shared" si="396"/>
        <v/>
      </c>
      <c r="C2351" s="97"/>
      <c r="D2351" s="123"/>
      <c r="E2351" s="124"/>
      <c r="F2351" s="125"/>
      <c r="G2351" s="97"/>
      <c r="H2351" s="24" t="str">
        <f>IF($E2351="", "", IFERROR(ROUND($E2351*INDEX('Intro &amp; Setup'!$BY$8:$BY$9, MATCH($E$8, 'Intro &amp; Setup'!$BX$8:$BX$9, 0)), 2), ""))</f>
        <v/>
      </c>
      <c r="I2351" s="18" t="str">
        <f>IF(OR($E2351="", $F2351=""), "", IF($E$8='Intro &amp; Setup'!$BX$9, $F2351/$E2351, IF($H$8='Intro &amp; Setup'!$BX$9, $F2351/$H2351, "")))</f>
        <v/>
      </c>
      <c r="J2351" s="21" t="str">
        <f>IF(OR($E2351="", $F2351=""), "", IF($E$8='Intro &amp; Setup'!$BX$8, $F2351/$E2351, IF($H$8='Intro &amp; Setup'!$BX$8, $F2351/$H2351, "")))</f>
        <v/>
      </c>
      <c r="K2351" s="97"/>
      <c r="L2351" s="42" t="str">
        <f t="array" ref="L2351">IF($W2351="", "", IFERROR(INDEX('Standard Runs'!$D$11:$D$65, MATCH(1, ('Standard Runs'!$F$11:$F$65&lt;=E2351)*('Standard Runs'!$G$11:$G$65&gt;=E2351), 0)), ""))</f>
        <v/>
      </c>
      <c r="M2351" s="45" t="str">
        <f t="shared" si="397"/>
        <v/>
      </c>
      <c r="N2351" s="97"/>
      <c r="O2351" s="52" t="str">
        <f t="shared" si="398"/>
        <v/>
      </c>
      <c r="P2351" s="53" t="str">
        <f>IF(OR($L2351="", $M2351=""), "", COUNTIFS($L$11:$L$2510, $L2351, $M$11:$M$2510, "&lt;"&amp;$M2351)+1+COUNTIFS($L$11:$L2351, $L2351, $M$11:$M2351, $M2351)-1)</f>
        <v/>
      </c>
      <c r="Q2351" s="97"/>
      <c r="R2351" s="57" t="str">
        <f t="array" ref="R2351">IF(OR($L2351="", $M2351=""), "", MIN(IF($L$11:$L$2510=$L2351, $M$11:$M$2510)))</f>
        <v/>
      </c>
      <c r="S2351" s="18" t="str">
        <f t="array" ref="S2351">IF(OR($L2351="", $M2351=""), "", AVERAGEIF($L$11:$L$2510, $L2351, $M$11:$M$2510))</f>
        <v/>
      </c>
      <c r="T2351" s="21" t="str">
        <f t="array" ref="T2351">IF(OR($L2351="", $M2351=""), "", MAX(IF($L$11:$L$2510=$L2351, $M$11:$M$2510)))</f>
        <v/>
      </c>
      <c r="U2351" s="97"/>
      <c r="W2351" s="26" t="str">
        <f t="shared" si="399"/>
        <v/>
      </c>
      <c r="X2351" s="26" t="str">
        <f t="shared" si="400"/>
        <v/>
      </c>
      <c r="Z2351" s="48" t="str">
        <f>IFERROR(INDEX('Standard Runs'!$E$11:$E$65, MATCH($L2351, 'Standard Runs'!$D$11:$D$65, 0)), "")</f>
        <v/>
      </c>
      <c r="AB2351" s="26" t="str">
        <f t="shared" si="401"/>
        <v/>
      </c>
      <c r="AC2351" s="26" t="str">
        <f t="shared" si="402"/>
        <v/>
      </c>
      <c r="AE2351" s="26" t="str">
        <f t="shared" si="403"/>
        <v/>
      </c>
      <c r="AG2351" s="26" t="str">
        <f>IF($D2351="", "", COUNTIF($D$11:$D$2510, "&gt;"&amp;$D2351)+1+COUNTIF($D$11:$D2351, $D2351)-1)</f>
        <v/>
      </c>
      <c r="AH2351" s="92" t="str">
        <f t="shared" si="404"/>
        <v/>
      </c>
      <c r="AJ2351" s="26" t="str">
        <f t="shared" si="405"/>
        <v/>
      </c>
      <c r="AK2351" s="26" t="str">
        <f t="shared" si="406"/>
        <v/>
      </c>
    </row>
    <row r="2352" spans="1:37" x14ac:dyDescent="0.25">
      <c r="A2352" s="97"/>
      <c r="B2352" s="26" t="str">
        <f t="shared" si="396"/>
        <v/>
      </c>
      <c r="C2352" s="97"/>
      <c r="D2352" s="123"/>
      <c r="E2352" s="124"/>
      <c r="F2352" s="125"/>
      <c r="G2352" s="97"/>
      <c r="H2352" s="24" t="str">
        <f>IF($E2352="", "", IFERROR(ROUND($E2352*INDEX('Intro &amp; Setup'!$BY$8:$BY$9, MATCH($E$8, 'Intro &amp; Setup'!$BX$8:$BX$9, 0)), 2), ""))</f>
        <v/>
      </c>
      <c r="I2352" s="18" t="str">
        <f>IF(OR($E2352="", $F2352=""), "", IF($E$8='Intro &amp; Setup'!$BX$9, $F2352/$E2352, IF($H$8='Intro &amp; Setup'!$BX$9, $F2352/$H2352, "")))</f>
        <v/>
      </c>
      <c r="J2352" s="21" t="str">
        <f>IF(OR($E2352="", $F2352=""), "", IF($E$8='Intro &amp; Setup'!$BX$8, $F2352/$E2352, IF($H$8='Intro &amp; Setup'!$BX$8, $F2352/$H2352, "")))</f>
        <v/>
      </c>
      <c r="K2352" s="97"/>
      <c r="L2352" s="42" t="str">
        <f t="array" ref="L2352">IF($W2352="", "", IFERROR(INDEX('Standard Runs'!$D$11:$D$65, MATCH(1, ('Standard Runs'!$F$11:$F$65&lt;=E2352)*('Standard Runs'!$G$11:$G$65&gt;=E2352), 0)), ""))</f>
        <v/>
      </c>
      <c r="M2352" s="45" t="str">
        <f t="shared" si="397"/>
        <v/>
      </c>
      <c r="N2352" s="97"/>
      <c r="O2352" s="52" t="str">
        <f t="shared" si="398"/>
        <v/>
      </c>
      <c r="P2352" s="53" t="str">
        <f>IF(OR($L2352="", $M2352=""), "", COUNTIFS($L$11:$L$2510, $L2352, $M$11:$M$2510, "&lt;"&amp;$M2352)+1+COUNTIFS($L$11:$L2352, $L2352, $M$11:$M2352, $M2352)-1)</f>
        <v/>
      </c>
      <c r="Q2352" s="97"/>
      <c r="R2352" s="57" t="str">
        <f t="array" ref="R2352">IF(OR($L2352="", $M2352=""), "", MIN(IF($L$11:$L$2510=$L2352, $M$11:$M$2510)))</f>
        <v/>
      </c>
      <c r="S2352" s="18" t="str">
        <f t="array" ref="S2352">IF(OR($L2352="", $M2352=""), "", AVERAGEIF($L$11:$L$2510, $L2352, $M$11:$M$2510))</f>
        <v/>
      </c>
      <c r="T2352" s="21" t="str">
        <f t="array" ref="T2352">IF(OR($L2352="", $M2352=""), "", MAX(IF($L$11:$L$2510=$L2352, $M$11:$M$2510)))</f>
        <v/>
      </c>
      <c r="U2352" s="97"/>
      <c r="W2352" s="26" t="str">
        <f t="shared" si="399"/>
        <v/>
      </c>
      <c r="X2352" s="26" t="str">
        <f t="shared" si="400"/>
        <v/>
      </c>
      <c r="Z2352" s="48" t="str">
        <f>IFERROR(INDEX('Standard Runs'!$E$11:$E$65, MATCH($L2352, 'Standard Runs'!$D$11:$D$65, 0)), "")</f>
        <v/>
      </c>
      <c r="AB2352" s="26" t="str">
        <f t="shared" si="401"/>
        <v/>
      </c>
      <c r="AC2352" s="26" t="str">
        <f t="shared" si="402"/>
        <v/>
      </c>
      <c r="AE2352" s="26" t="str">
        <f t="shared" si="403"/>
        <v/>
      </c>
      <c r="AG2352" s="26" t="str">
        <f>IF($D2352="", "", COUNTIF($D$11:$D$2510, "&gt;"&amp;$D2352)+1+COUNTIF($D$11:$D2352, $D2352)-1)</f>
        <v/>
      </c>
      <c r="AH2352" s="92" t="str">
        <f t="shared" si="404"/>
        <v/>
      </c>
      <c r="AJ2352" s="26" t="str">
        <f t="shared" si="405"/>
        <v/>
      </c>
      <c r="AK2352" s="26" t="str">
        <f t="shared" si="406"/>
        <v/>
      </c>
    </row>
    <row r="2353" spans="1:37" x14ac:dyDescent="0.25">
      <c r="A2353" s="97"/>
      <c r="B2353" s="26" t="str">
        <f t="shared" si="396"/>
        <v/>
      </c>
      <c r="C2353" s="97"/>
      <c r="D2353" s="123"/>
      <c r="E2353" s="124"/>
      <c r="F2353" s="125"/>
      <c r="G2353" s="97"/>
      <c r="H2353" s="24" t="str">
        <f>IF($E2353="", "", IFERROR(ROUND($E2353*INDEX('Intro &amp; Setup'!$BY$8:$BY$9, MATCH($E$8, 'Intro &amp; Setup'!$BX$8:$BX$9, 0)), 2), ""))</f>
        <v/>
      </c>
      <c r="I2353" s="18" t="str">
        <f>IF(OR($E2353="", $F2353=""), "", IF($E$8='Intro &amp; Setup'!$BX$9, $F2353/$E2353, IF($H$8='Intro &amp; Setup'!$BX$9, $F2353/$H2353, "")))</f>
        <v/>
      </c>
      <c r="J2353" s="21" t="str">
        <f>IF(OR($E2353="", $F2353=""), "", IF($E$8='Intro &amp; Setup'!$BX$8, $F2353/$E2353, IF($H$8='Intro &amp; Setup'!$BX$8, $F2353/$H2353, "")))</f>
        <v/>
      </c>
      <c r="K2353" s="97"/>
      <c r="L2353" s="42" t="str">
        <f t="array" ref="L2353">IF($W2353="", "", IFERROR(INDEX('Standard Runs'!$D$11:$D$65, MATCH(1, ('Standard Runs'!$F$11:$F$65&lt;=E2353)*('Standard Runs'!$G$11:$G$65&gt;=E2353), 0)), ""))</f>
        <v/>
      </c>
      <c r="M2353" s="45" t="str">
        <f t="shared" si="397"/>
        <v/>
      </c>
      <c r="N2353" s="97"/>
      <c r="O2353" s="52" t="str">
        <f t="shared" si="398"/>
        <v/>
      </c>
      <c r="P2353" s="53" t="str">
        <f>IF(OR($L2353="", $M2353=""), "", COUNTIFS($L$11:$L$2510, $L2353, $M$11:$M$2510, "&lt;"&amp;$M2353)+1+COUNTIFS($L$11:$L2353, $L2353, $M$11:$M2353, $M2353)-1)</f>
        <v/>
      </c>
      <c r="Q2353" s="97"/>
      <c r="R2353" s="57" t="str">
        <f t="array" ref="R2353">IF(OR($L2353="", $M2353=""), "", MIN(IF($L$11:$L$2510=$L2353, $M$11:$M$2510)))</f>
        <v/>
      </c>
      <c r="S2353" s="18" t="str">
        <f t="array" ref="S2353">IF(OR($L2353="", $M2353=""), "", AVERAGEIF($L$11:$L$2510, $L2353, $M$11:$M$2510))</f>
        <v/>
      </c>
      <c r="T2353" s="21" t="str">
        <f t="array" ref="T2353">IF(OR($L2353="", $M2353=""), "", MAX(IF($L$11:$L$2510=$L2353, $M$11:$M$2510)))</f>
        <v/>
      </c>
      <c r="U2353" s="97"/>
      <c r="W2353" s="26" t="str">
        <f t="shared" si="399"/>
        <v/>
      </c>
      <c r="X2353" s="26" t="str">
        <f t="shared" si="400"/>
        <v/>
      </c>
      <c r="Z2353" s="48" t="str">
        <f>IFERROR(INDEX('Standard Runs'!$E$11:$E$65, MATCH($L2353, 'Standard Runs'!$D$11:$D$65, 0)), "")</f>
        <v/>
      </c>
      <c r="AB2353" s="26" t="str">
        <f t="shared" si="401"/>
        <v/>
      </c>
      <c r="AC2353" s="26" t="str">
        <f t="shared" si="402"/>
        <v/>
      </c>
      <c r="AE2353" s="26" t="str">
        <f t="shared" si="403"/>
        <v/>
      </c>
      <c r="AG2353" s="26" t="str">
        <f>IF($D2353="", "", COUNTIF($D$11:$D$2510, "&gt;"&amp;$D2353)+1+COUNTIF($D$11:$D2353, $D2353)-1)</f>
        <v/>
      </c>
      <c r="AH2353" s="92" t="str">
        <f t="shared" si="404"/>
        <v/>
      </c>
      <c r="AJ2353" s="26" t="str">
        <f t="shared" si="405"/>
        <v/>
      </c>
      <c r="AK2353" s="26" t="str">
        <f t="shared" si="406"/>
        <v/>
      </c>
    </row>
    <row r="2354" spans="1:37" x14ac:dyDescent="0.25">
      <c r="A2354" s="97"/>
      <c r="B2354" s="26" t="str">
        <f t="shared" si="396"/>
        <v/>
      </c>
      <c r="C2354" s="97"/>
      <c r="D2354" s="123"/>
      <c r="E2354" s="124"/>
      <c r="F2354" s="125"/>
      <c r="G2354" s="97"/>
      <c r="H2354" s="24" t="str">
        <f>IF($E2354="", "", IFERROR(ROUND($E2354*INDEX('Intro &amp; Setup'!$BY$8:$BY$9, MATCH($E$8, 'Intro &amp; Setup'!$BX$8:$BX$9, 0)), 2), ""))</f>
        <v/>
      </c>
      <c r="I2354" s="18" t="str">
        <f>IF(OR($E2354="", $F2354=""), "", IF($E$8='Intro &amp; Setup'!$BX$9, $F2354/$E2354, IF($H$8='Intro &amp; Setup'!$BX$9, $F2354/$H2354, "")))</f>
        <v/>
      </c>
      <c r="J2354" s="21" t="str">
        <f>IF(OR($E2354="", $F2354=""), "", IF($E$8='Intro &amp; Setup'!$BX$8, $F2354/$E2354, IF($H$8='Intro &amp; Setup'!$BX$8, $F2354/$H2354, "")))</f>
        <v/>
      </c>
      <c r="K2354" s="97"/>
      <c r="L2354" s="42" t="str">
        <f t="array" ref="L2354">IF($W2354="", "", IFERROR(INDEX('Standard Runs'!$D$11:$D$65, MATCH(1, ('Standard Runs'!$F$11:$F$65&lt;=E2354)*('Standard Runs'!$G$11:$G$65&gt;=E2354), 0)), ""))</f>
        <v/>
      </c>
      <c r="M2354" s="45" t="str">
        <f t="shared" si="397"/>
        <v/>
      </c>
      <c r="N2354" s="97"/>
      <c r="O2354" s="52" t="str">
        <f t="shared" si="398"/>
        <v/>
      </c>
      <c r="P2354" s="53" t="str">
        <f>IF(OR($L2354="", $M2354=""), "", COUNTIFS($L$11:$L$2510, $L2354, $M$11:$M$2510, "&lt;"&amp;$M2354)+1+COUNTIFS($L$11:$L2354, $L2354, $M$11:$M2354, $M2354)-1)</f>
        <v/>
      </c>
      <c r="Q2354" s="97"/>
      <c r="R2354" s="57" t="str">
        <f t="array" ref="R2354">IF(OR($L2354="", $M2354=""), "", MIN(IF($L$11:$L$2510=$L2354, $M$11:$M$2510)))</f>
        <v/>
      </c>
      <c r="S2354" s="18" t="str">
        <f t="array" ref="S2354">IF(OR($L2354="", $M2354=""), "", AVERAGEIF($L$11:$L$2510, $L2354, $M$11:$M$2510))</f>
        <v/>
      </c>
      <c r="T2354" s="21" t="str">
        <f t="array" ref="T2354">IF(OR($L2354="", $M2354=""), "", MAX(IF($L$11:$L$2510=$L2354, $M$11:$M$2510)))</f>
        <v/>
      </c>
      <c r="U2354" s="97"/>
      <c r="W2354" s="26" t="str">
        <f t="shared" si="399"/>
        <v/>
      </c>
      <c r="X2354" s="26" t="str">
        <f t="shared" si="400"/>
        <v/>
      </c>
      <c r="Z2354" s="48" t="str">
        <f>IFERROR(INDEX('Standard Runs'!$E$11:$E$65, MATCH($L2354, 'Standard Runs'!$D$11:$D$65, 0)), "")</f>
        <v/>
      </c>
      <c r="AB2354" s="26" t="str">
        <f t="shared" si="401"/>
        <v/>
      </c>
      <c r="AC2354" s="26" t="str">
        <f t="shared" si="402"/>
        <v/>
      </c>
      <c r="AE2354" s="26" t="str">
        <f t="shared" si="403"/>
        <v/>
      </c>
      <c r="AG2354" s="26" t="str">
        <f>IF($D2354="", "", COUNTIF($D$11:$D$2510, "&gt;"&amp;$D2354)+1+COUNTIF($D$11:$D2354, $D2354)-1)</f>
        <v/>
      </c>
      <c r="AH2354" s="92" t="str">
        <f t="shared" si="404"/>
        <v/>
      </c>
      <c r="AJ2354" s="26" t="str">
        <f t="shared" si="405"/>
        <v/>
      </c>
      <c r="AK2354" s="26" t="str">
        <f t="shared" si="406"/>
        <v/>
      </c>
    </row>
    <row r="2355" spans="1:37" x14ac:dyDescent="0.25">
      <c r="A2355" s="97"/>
      <c r="B2355" s="26" t="str">
        <f t="shared" si="396"/>
        <v/>
      </c>
      <c r="C2355" s="97"/>
      <c r="D2355" s="123"/>
      <c r="E2355" s="124"/>
      <c r="F2355" s="125"/>
      <c r="G2355" s="97"/>
      <c r="H2355" s="24" t="str">
        <f>IF($E2355="", "", IFERROR(ROUND($E2355*INDEX('Intro &amp; Setup'!$BY$8:$BY$9, MATCH($E$8, 'Intro &amp; Setup'!$BX$8:$BX$9, 0)), 2), ""))</f>
        <v/>
      </c>
      <c r="I2355" s="18" t="str">
        <f>IF(OR($E2355="", $F2355=""), "", IF($E$8='Intro &amp; Setup'!$BX$9, $F2355/$E2355, IF($H$8='Intro &amp; Setup'!$BX$9, $F2355/$H2355, "")))</f>
        <v/>
      </c>
      <c r="J2355" s="21" t="str">
        <f>IF(OR($E2355="", $F2355=""), "", IF($E$8='Intro &amp; Setup'!$BX$8, $F2355/$E2355, IF($H$8='Intro &amp; Setup'!$BX$8, $F2355/$H2355, "")))</f>
        <v/>
      </c>
      <c r="K2355" s="97"/>
      <c r="L2355" s="42" t="str">
        <f t="array" ref="L2355">IF($W2355="", "", IFERROR(INDEX('Standard Runs'!$D$11:$D$65, MATCH(1, ('Standard Runs'!$F$11:$F$65&lt;=E2355)*('Standard Runs'!$G$11:$G$65&gt;=E2355), 0)), ""))</f>
        <v/>
      </c>
      <c r="M2355" s="45" t="str">
        <f t="shared" si="397"/>
        <v/>
      </c>
      <c r="N2355" s="97"/>
      <c r="O2355" s="52" t="str">
        <f t="shared" si="398"/>
        <v/>
      </c>
      <c r="P2355" s="53" t="str">
        <f>IF(OR($L2355="", $M2355=""), "", COUNTIFS($L$11:$L$2510, $L2355, $M$11:$M$2510, "&lt;"&amp;$M2355)+1+COUNTIFS($L$11:$L2355, $L2355, $M$11:$M2355, $M2355)-1)</f>
        <v/>
      </c>
      <c r="Q2355" s="97"/>
      <c r="R2355" s="57" t="str">
        <f t="array" ref="R2355">IF(OR($L2355="", $M2355=""), "", MIN(IF($L$11:$L$2510=$L2355, $M$11:$M$2510)))</f>
        <v/>
      </c>
      <c r="S2355" s="18" t="str">
        <f t="array" ref="S2355">IF(OR($L2355="", $M2355=""), "", AVERAGEIF($L$11:$L$2510, $L2355, $M$11:$M$2510))</f>
        <v/>
      </c>
      <c r="T2355" s="21" t="str">
        <f t="array" ref="T2355">IF(OR($L2355="", $M2355=""), "", MAX(IF($L$11:$L$2510=$L2355, $M$11:$M$2510)))</f>
        <v/>
      </c>
      <c r="U2355" s="97"/>
      <c r="W2355" s="26" t="str">
        <f t="shared" si="399"/>
        <v/>
      </c>
      <c r="X2355" s="26" t="str">
        <f t="shared" si="400"/>
        <v/>
      </c>
      <c r="Z2355" s="48" t="str">
        <f>IFERROR(INDEX('Standard Runs'!$E$11:$E$65, MATCH($L2355, 'Standard Runs'!$D$11:$D$65, 0)), "")</f>
        <v/>
      </c>
      <c r="AB2355" s="26" t="str">
        <f t="shared" si="401"/>
        <v/>
      </c>
      <c r="AC2355" s="26" t="str">
        <f t="shared" si="402"/>
        <v/>
      </c>
      <c r="AE2355" s="26" t="str">
        <f t="shared" si="403"/>
        <v/>
      </c>
      <c r="AG2355" s="26" t="str">
        <f>IF($D2355="", "", COUNTIF($D$11:$D$2510, "&gt;"&amp;$D2355)+1+COUNTIF($D$11:$D2355, $D2355)-1)</f>
        <v/>
      </c>
      <c r="AH2355" s="92" t="str">
        <f t="shared" si="404"/>
        <v/>
      </c>
      <c r="AJ2355" s="26" t="str">
        <f t="shared" si="405"/>
        <v/>
      </c>
      <c r="AK2355" s="26" t="str">
        <f t="shared" si="406"/>
        <v/>
      </c>
    </row>
    <row r="2356" spans="1:37" x14ac:dyDescent="0.25">
      <c r="A2356" s="97"/>
      <c r="B2356" s="26" t="str">
        <f t="shared" si="396"/>
        <v/>
      </c>
      <c r="C2356" s="97"/>
      <c r="D2356" s="123"/>
      <c r="E2356" s="124"/>
      <c r="F2356" s="125"/>
      <c r="G2356" s="97"/>
      <c r="H2356" s="24" t="str">
        <f>IF($E2356="", "", IFERROR(ROUND($E2356*INDEX('Intro &amp; Setup'!$BY$8:$BY$9, MATCH($E$8, 'Intro &amp; Setup'!$BX$8:$BX$9, 0)), 2), ""))</f>
        <v/>
      </c>
      <c r="I2356" s="18" t="str">
        <f>IF(OR($E2356="", $F2356=""), "", IF($E$8='Intro &amp; Setup'!$BX$9, $F2356/$E2356, IF($H$8='Intro &amp; Setup'!$BX$9, $F2356/$H2356, "")))</f>
        <v/>
      </c>
      <c r="J2356" s="21" t="str">
        <f>IF(OR($E2356="", $F2356=""), "", IF($E$8='Intro &amp; Setup'!$BX$8, $F2356/$E2356, IF($H$8='Intro &amp; Setup'!$BX$8, $F2356/$H2356, "")))</f>
        <v/>
      </c>
      <c r="K2356" s="97"/>
      <c r="L2356" s="42" t="str">
        <f t="array" ref="L2356">IF($W2356="", "", IFERROR(INDEX('Standard Runs'!$D$11:$D$65, MATCH(1, ('Standard Runs'!$F$11:$F$65&lt;=E2356)*('Standard Runs'!$G$11:$G$65&gt;=E2356), 0)), ""))</f>
        <v/>
      </c>
      <c r="M2356" s="45" t="str">
        <f t="shared" si="397"/>
        <v/>
      </c>
      <c r="N2356" s="97"/>
      <c r="O2356" s="52" t="str">
        <f t="shared" si="398"/>
        <v/>
      </c>
      <c r="P2356" s="53" t="str">
        <f>IF(OR($L2356="", $M2356=""), "", COUNTIFS($L$11:$L$2510, $L2356, $M$11:$M$2510, "&lt;"&amp;$M2356)+1+COUNTIFS($L$11:$L2356, $L2356, $M$11:$M2356, $M2356)-1)</f>
        <v/>
      </c>
      <c r="Q2356" s="97"/>
      <c r="R2356" s="57" t="str">
        <f t="array" ref="R2356">IF(OR($L2356="", $M2356=""), "", MIN(IF($L$11:$L$2510=$L2356, $M$11:$M$2510)))</f>
        <v/>
      </c>
      <c r="S2356" s="18" t="str">
        <f t="array" ref="S2356">IF(OR($L2356="", $M2356=""), "", AVERAGEIF($L$11:$L$2510, $L2356, $M$11:$M$2510))</f>
        <v/>
      </c>
      <c r="T2356" s="21" t="str">
        <f t="array" ref="T2356">IF(OR($L2356="", $M2356=""), "", MAX(IF($L$11:$L$2510=$L2356, $M$11:$M$2510)))</f>
        <v/>
      </c>
      <c r="U2356" s="97"/>
      <c r="W2356" s="26" t="str">
        <f t="shared" si="399"/>
        <v/>
      </c>
      <c r="X2356" s="26" t="str">
        <f t="shared" si="400"/>
        <v/>
      </c>
      <c r="Z2356" s="48" t="str">
        <f>IFERROR(INDEX('Standard Runs'!$E$11:$E$65, MATCH($L2356, 'Standard Runs'!$D$11:$D$65, 0)), "")</f>
        <v/>
      </c>
      <c r="AB2356" s="26" t="str">
        <f t="shared" si="401"/>
        <v/>
      </c>
      <c r="AC2356" s="26" t="str">
        <f t="shared" si="402"/>
        <v/>
      </c>
      <c r="AE2356" s="26" t="str">
        <f t="shared" si="403"/>
        <v/>
      </c>
      <c r="AG2356" s="26" t="str">
        <f>IF($D2356="", "", COUNTIF($D$11:$D$2510, "&gt;"&amp;$D2356)+1+COUNTIF($D$11:$D2356, $D2356)-1)</f>
        <v/>
      </c>
      <c r="AH2356" s="92" t="str">
        <f t="shared" si="404"/>
        <v/>
      </c>
      <c r="AJ2356" s="26" t="str">
        <f t="shared" si="405"/>
        <v/>
      </c>
      <c r="AK2356" s="26" t="str">
        <f t="shared" si="406"/>
        <v/>
      </c>
    </row>
    <row r="2357" spans="1:37" x14ac:dyDescent="0.25">
      <c r="A2357" s="97"/>
      <c r="B2357" s="26" t="str">
        <f t="shared" si="396"/>
        <v/>
      </c>
      <c r="C2357" s="97"/>
      <c r="D2357" s="123"/>
      <c r="E2357" s="124"/>
      <c r="F2357" s="125"/>
      <c r="G2357" s="97"/>
      <c r="H2357" s="24" t="str">
        <f>IF($E2357="", "", IFERROR(ROUND($E2357*INDEX('Intro &amp; Setup'!$BY$8:$BY$9, MATCH($E$8, 'Intro &amp; Setup'!$BX$8:$BX$9, 0)), 2), ""))</f>
        <v/>
      </c>
      <c r="I2357" s="18" t="str">
        <f>IF(OR($E2357="", $F2357=""), "", IF($E$8='Intro &amp; Setup'!$BX$9, $F2357/$E2357, IF($H$8='Intro &amp; Setup'!$BX$9, $F2357/$H2357, "")))</f>
        <v/>
      </c>
      <c r="J2357" s="21" t="str">
        <f>IF(OR($E2357="", $F2357=""), "", IF($E$8='Intro &amp; Setup'!$BX$8, $F2357/$E2357, IF($H$8='Intro &amp; Setup'!$BX$8, $F2357/$H2357, "")))</f>
        <v/>
      </c>
      <c r="K2357" s="97"/>
      <c r="L2357" s="42" t="str">
        <f t="array" ref="L2357">IF($W2357="", "", IFERROR(INDEX('Standard Runs'!$D$11:$D$65, MATCH(1, ('Standard Runs'!$F$11:$F$65&lt;=E2357)*('Standard Runs'!$G$11:$G$65&gt;=E2357), 0)), ""))</f>
        <v/>
      </c>
      <c r="M2357" s="45" t="str">
        <f t="shared" si="397"/>
        <v/>
      </c>
      <c r="N2357" s="97"/>
      <c r="O2357" s="52" t="str">
        <f t="shared" si="398"/>
        <v/>
      </c>
      <c r="P2357" s="53" t="str">
        <f>IF(OR($L2357="", $M2357=""), "", COUNTIFS($L$11:$L$2510, $L2357, $M$11:$M$2510, "&lt;"&amp;$M2357)+1+COUNTIFS($L$11:$L2357, $L2357, $M$11:$M2357, $M2357)-1)</f>
        <v/>
      </c>
      <c r="Q2357" s="97"/>
      <c r="R2357" s="57" t="str">
        <f t="array" ref="R2357">IF(OR($L2357="", $M2357=""), "", MIN(IF($L$11:$L$2510=$L2357, $M$11:$M$2510)))</f>
        <v/>
      </c>
      <c r="S2357" s="18" t="str">
        <f t="array" ref="S2357">IF(OR($L2357="", $M2357=""), "", AVERAGEIF($L$11:$L$2510, $L2357, $M$11:$M$2510))</f>
        <v/>
      </c>
      <c r="T2357" s="21" t="str">
        <f t="array" ref="T2357">IF(OR($L2357="", $M2357=""), "", MAX(IF($L$11:$L$2510=$L2357, $M$11:$M$2510)))</f>
        <v/>
      </c>
      <c r="U2357" s="97"/>
      <c r="W2357" s="26" t="str">
        <f t="shared" si="399"/>
        <v/>
      </c>
      <c r="X2357" s="26" t="str">
        <f t="shared" si="400"/>
        <v/>
      </c>
      <c r="Z2357" s="48" t="str">
        <f>IFERROR(INDEX('Standard Runs'!$E$11:$E$65, MATCH($L2357, 'Standard Runs'!$D$11:$D$65, 0)), "")</f>
        <v/>
      </c>
      <c r="AB2357" s="26" t="str">
        <f t="shared" si="401"/>
        <v/>
      </c>
      <c r="AC2357" s="26" t="str">
        <f t="shared" si="402"/>
        <v/>
      </c>
      <c r="AE2357" s="26" t="str">
        <f t="shared" si="403"/>
        <v/>
      </c>
      <c r="AG2357" s="26" t="str">
        <f>IF($D2357="", "", COUNTIF($D$11:$D$2510, "&gt;"&amp;$D2357)+1+COUNTIF($D$11:$D2357, $D2357)-1)</f>
        <v/>
      </c>
      <c r="AH2357" s="92" t="str">
        <f t="shared" si="404"/>
        <v/>
      </c>
      <c r="AJ2357" s="26" t="str">
        <f t="shared" si="405"/>
        <v/>
      </c>
      <c r="AK2357" s="26" t="str">
        <f t="shared" si="406"/>
        <v/>
      </c>
    </row>
    <row r="2358" spans="1:37" x14ac:dyDescent="0.25">
      <c r="A2358" s="97"/>
      <c r="B2358" s="26" t="str">
        <f t="shared" si="396"/>
        <v/>
      </c>
      <c r="C2358" s="97"/>
      <c r="D2358" s="123"/>
      <c r="E2358" s="124"/>
      <c r="F2358" s="125"/>
      <c r="G2358" s="97"/>
      <c r="H2358" s="24" t="str">
        <f>IF($E2358="", "", IFERROR(ROUND($E2358*INDEX('Intro &amp; Setup'!$BY$8:$BY$9, MATCH($E$8, 'Intro &amp; Setup'!$BX$8:$BX$9, 0)), 2), ""))</f>
        <v/>
      </c>
      <c r="I2358" s="18" t="str">
        <f>IF(OR($E2358="", $F2358=""), "", IF($E$8='Intro &amp; Setup'!$BX$9, $F2358/$E2358, IF($H$8='Intro &amp; Setup'!$BX$9, $F2358/$H2358, "")))</f>
        <v/>
      </c>
      <c r="J2358" s="21" t="str">
        <f>IF(OR($E2358="", $F2358=""), "", IF($E$8='Intro &amp; Setup'!$BX$8, $F2358/$E2358, IF($H$8='Intro &amp; Setup'!$BX$8, $F2358/$H2358, "")))</f>
        <v/>
      </c>
      <c r="K2358" s="97"/>
      <c r="L2358" s="42" t="str">
        <f t="array" ref="L2358">IF($W2358="", "", IFERROR(INDEX('Standard Runs'!$D$11:$D$65, MATCH(1, ('Standard Runs'!$F$11:$F$65&lt;=E2358)*('Standard Runs'!$G$11:$G$65&gt;=E2358), 0)), ""))</f>
        <v/>
      </c>
      <c r="M2358" s="45" t="str">
        <f t="shared" si="397"/>
        <v/>
      </c>
      <c r="N2358" s="97"/>
      <c r="O2358" s="52" t="str">
        <f t="shared" si="398"/>
        <v/>
      </c>
      <c r="P2358" s="53" t="str">
        <f>IF(OR($L2358="", $M2358=""), "", COUNTIFS($L$11:$L$2510, $L2358, $M$11:$M$2510, "&lt;"&amp;$M2358)+1+COUNTIFS($L$11:$L2358, $L2358, $M$11:$M2358, $M2358)-1)</f>
        <v/>
      </c>
      <c r="Q2358" s="97"/>
      <c r="R2358" s="57" t="str">
        <f t="array" ref="R2358">IF(OR($L2358="", $M2358=""), "", MIN(IF($L$11:$L$2510=$L2358, $M$11:$M$2510)))</f>
        <v/>
      </c>
      <c r="S2358" s="18" t="str">
        <f t="array" ref="S2358">IF(OR($L2358="", $M2358=""), "", AVERAGEIF($L$11:$L$2510, $L2358, $M$11:$M$2510))</f>
        <v/>
      </c>
      <c r="T2358" s="21" t="str">
        <f t="array" ref="T2358">IF(OR($L2358="", $M2358=""), "", MAX(IF($L$11:$L$2510=$L2358, $M$11:$M$2510)))</f>
        <v/>
      </c>
      <c r="U2358" s="97"/>
      <c r="W2358" s="26" t="str">
        <f t="shared" si="399"/>
        <v/>
      </c>
      <c r="X2358" s="26" t="str">
        <f t="shared" si="400"/>
        <v/>
      </c>
      <c r="Z2358" s="48" t="str">
        <f>IFERROR(INDEX('Standard Runs'!$E$11:$E$65, MATCH($L2358, 'Standard Runs'!$D$11:$D$65, 0)), "")</f>
        <v/>
      </c>
      <c r="AB2358" s="26" t="str">
        <f t="shared" si="401"/>
        <v/>
      </c>
      <c r="AC2358" s="26" t="str">
        <f t="shared" si="402"/>
        <v/>
      </c>
      <c r="AE2358" s="26" t="str">
        <f t="shared" si="403"/>
        <v/>
      </c>
      <c r="AG2358" s="26" t="str">
        <f>IF($D2358="", "", COUNTIF($D$11:$D$2510, "&gt;"&amp;$D2358)+1+COUNTIF($D$11:$D2358, $D2358)-1)</f>
        <v/>
      </c>
      <c r="AH2358" s="92" t="str">
        <f t="shared" si="404"/>
        <v/>
      </c>
      <c r="AJ2358" s="26" t="str">
        <f t="shared" si="405"/>
        <v/>
      </c>
      <c r="AK2358" s="26" t="str">
        <f t="shared" si="406"/>
        <v/>
      </c>
    </row>
    <row r="2359" spans="1:37" x14ac:dyDescent="0.25">
      <c r="A2359" s="97"/>
      <c r="B2359" s="26" t="str">
        <f t="shared" si="396"/>
        <v/>
      </c>
      <c r="C2359" s="97"/>
      <c r="D2359" s="123"/>
      <c r="E2359" s="124"/>
      <c r="F2359" s="125"/>
      <c r="G2359" s="97"/>
      <c r="H2359" s="24" t="str">
        <f>IF($E2359="", "", IFERROR(ROUND($E2359*INDEX('Intro &amp; Setup'!$BY$8:$BY$9, MATCH($E$8, 'Intro &amp; Setup'!$BX$8:$BX$9, 0)), 2), ""))</f>
        <v/>
      </c>
      <c r="I2359" s="18" t="str">
        <f>IF(OR($E2359="", $F2359=""), "", IF($E$8='Intro &amp; Setup'!$BX$9, $F2359/$E2359, IF($H$8='Intro &amp; Setup'!$BX$9, $F2359/$H2359, "")))</f>
        <v/>
      </c>
      <c r="J2359" s="21" t="str">
        <f>IF(OR($E2359="", $F2359=""), "", IF($E$8='Intro &amp; Setup'!$BX$8, $F2359/$E2359, IF($H$8='Intro &amp; Setup'!$BX$8, $F2359/$H2359, "")))</f>
        <v/>
      </c>
      <c r="K2359" s="97"/>
      <c r="L2359" s="42" t="str">
        <f t="array" ref="L2359">IF($W2359="", "", IFERROR(INDEX('Standard Runs'!$D$11:$D$65, MATCH(1, ('Standard Runs'!$F$11:$F$65&lt;=E2359)*('Standard Runs'!$G$11:$G$65&gt;=E2359), 0)), ""))</f>
        <v/>
      </c>
      <c r="M2359" s="45" t="str">
        <f t="shared" si="397"/>
        <v/>
      </c>
      <c r="N2359" s="97"/>
      <c r="O2359" s="52" t="str">
        <f t="shared" si="398"/>
        <v/>
      </c>
      <c r="P2359" s="53" t="str">
        <f>IF(OR($L2359="", $M2359=""), "", COUNTIFS($L$11:$L$2510, $L2359, $M$11:$M$2510, "&lt;"&amp;$M2359)+1+COUNTIFS($L$11:$L2359, $L2359, $M$11:$M2359, $M2359)-1)</f>
        <v/>
      </c>
      <c r="Q2359" s="97"/>
      <c r="R2359" s="57" t="str">
        <f t="array" ref="R2359">IF(OR($L2359="", $M2359=""), "", MIN(IF($L$11:$L$2510=$L2359, $M$11:$M$2510)))</f>
        <v/>
      </c>
      <c r="S2359" s="18" t="str">
        <f t="array" ref="S2359">IF(OR($L2359="", $M2359=""), "", AVERAGEIF($L$11:$L$2510, $L2359, $M$11:$M$2510))</f>
        <v/>
      </c>
      <c r="T2359" s="21" t="str">
        <f t="array" ref="T2359">IF(OR($L2359="", $M2359=""), "", MAX(IF($L$11:$L$2510=$L2359, $M$11:$M$2510)))</f>
        <v/>
      </c>
      <c r="U2359" s="97"/>
      <c r="W2359" s="26" t="str">
        <f t="shared" si="399"/>
        <v/>
      </c>
      <c r="X2359" s="26" t="str">
        <f t="shared" si="400"/>
        <v/>
      </c>
      <c r="Z2359" s="48" t="str">
        <f>IFERROR(INDEX('Standard Runs'!$E$11:$E$65, MATCH($L2359, 'Standard Runs'!$D$11:$D$65, 0)), "")</f>
        <v/>
      </c>
      <c r="AB2359" s="26" t="str">
        <f t="shared" si="401"/>
        <v/>
      </c>
      <c r="AC2359" s="26" t="str">
        <f t="shared" si="402"/>
        <v/>
      </c>
      <c r="AE2359" s="26" t="str">
        <f t="shared" si="403"/>
        <v/>
      </c>
      <c r="AG2359" s="26" t="str">
        <f>IF($D2359="", "", COUNTIF($D$11:$D$2510, "&gt;"&amp;$D2359)+1+COUNTIF($D$11:$D2359, $D2359)-1)</f>
        <v/>
      </c>
      <c r="AH2359" s="92" t="str">
        <f t="shared" si="404"/>
        <v/>
      </c>
      <c r="AJ2359" s="26" t="str">
        <f t="shared" si="405"/>
        <v/>
      </c>
      <c r="AK2359" s="26" t="str">
        <f t="shared" si="406"/>
        <v/>
      </c>
    </row>
    <row r="2360" spans="1:37" x14ac:dyDescent="0.25">
      <c r="A2360" s="97"/>
      <c r="B2360" s="26" t="str">
        <f t="shared" si="396"/>
        <v/>
      </c>
      <c r="C2360" s="97"/>
      <c r="D2360" s="123"/>
      <c r="E2360" s="124"/>
      <c r="F2360" s="125"/>
      <c r="G2360" s="97"/>
      <c r="H2360" s="24" t="str">
        <f>IF($E2360="", "", IFERROR(ROUND($E2360*INDEX('Intro &amp; Setup'!$BY$8:$BY$9, MATCH($E$8, 'Intro &amp; Setup'!$BX$8:$BX$9, 0)), 2), ""))</f>
        <v/>
      </c>
      <c r="I2360" s="18" t="str">
        <f>IF(OR($E2360="", $F2360=""), "", IF($E$8='Intro &amp; Setup'!$BX$9, $F2360/$E2360, IF($H$8='Intro &amp; Setup'!$BX$9, $F2360/$H2360, "")))</f>
        <v/>
      </c>
      <c r="J2360" s="21" t="str">
        <f>IF(OR($E2360="", $F2360=""), "", IF($E$8='Intro &amp; Setup'!$BX$8, $F2360/$E2360, IF($H$8='Intro &amp; Setup'!$BX$8, $F2360/$H2360, "")))</f>
        <v/>
      </c>
      <c r="K2360" s="97"/>
      <c r="L2360" s="42" t="str">
        <f t="array" ref="L2360">IF($W2360="", "", IFERROR(INDEX('Standard Runs'!$D$11:$D$65, MATCH(1, ('Standard Runs'!$F$11:$F$65&lt;=E2360)*('Standard Runs'!$G$11:$G$65&gt;=E2360), 0)), ""))</f>
        <v/>
      </c>
      <c r="M2360" s="45" t="str">
        <f t="shared" si="397"/>
        <v/>
      </c>
      <c r="N2360" s="97"/>
      <c r="O2360" s="52" t="str">
        <f t="shared" si="398"/>
        <v/>
      </c>
      <c r="P2360" s="53" t="str">
        <f>IF(OR($L2360="", $M2360=""), "", COUNTIFS($L$11:$L$2510, $L2360, $M$11:$M$2510, "&lt;"&amp;$M2360)+1+COUNTIFS($L$11:$L2360, $L2360, $M$11:$M2360, $M2360)-1)</f>
        <v/>
      </c>
      <c r="Q2360" s="97"/>
      <c r="R2360" s="57" t="str">
        <f t="array" ref="R2360">IF(OR($L2360="", $M2360=""), "", MIN(IF($L$11:$L$2510=$L2360, $M$11:$M$2510)))</f>
        <v/>
      </c>
      <c r="S2360" s="18" t="str">
        <f t="array" ref="S2360">IF(OR($L2360="", $M2360=""), "", AVERAGEIF($L$11:$L$2510, $L2360, $M$11:$M$2510))</f>
        <v/>
      </c>
      <c r="T2360" s="21" t="str">
        <f t="array" ref="T2360">IF(OR($L2360="", $M2360=""), "", MAX(IF($L$11:$L$2510=$L2360, $M$11:$M$2510)))</f>
        <v/>
      </c>
      <c r="U2360" s="97"/>
      <c r="W2360" s="26" t="str">
        <f t="shared" si="399"/>
        <v/>
      </c>
      <c r="X2360" s="26" t="str">
        <f t="shared" si="400"/>
        <v/>
      </c>
      <c r="Z2360" s="48" t="str">
        <f>IFERROR(INDEX('Standard Runs'!$E$11:$E$65, MATCH($L2360, 'Standard Runs'!$D$11:$D$65, 0)), "")</f>
        <v/>
      </c>
      <c r="AB2360" s="26" t="str">
        <f t="shared" si="401"/>
        <v/>
      </c>
      <c r="AC2360" s="26" t="str">
        <f t="shared" si="402"/>
        <v/>
      </c>
      <c r="AE2360" s="26" t="str">
        <f t="shared" si="403"/>
        <v/>
      </c>
      <c r="AG2360" s="26" t="str">
        <f>IF($D2360="", "", COUNTIF($D$11:$D$2510, "&gt;"&amp;$D2360)+1+COUNTIF($D$11:$D2360, $D2360)-1)</f>
        <v/>
      </c>
      <c r="AH2360" s="92" t="str">
        <f t="shared" si="404"/>
        <v/>
      </c>
      <c r="AJ2360" s="26" t="str">
        <f t="shared" si="405"/>
        <v/>
      </c>
      <c r="AK2360" s="26" t="str">
        <f t="shared" si="406"/>
        <v/>
      </c>
    </row>
    <row r="2361" spans="1:37" x14ac:dyDescent="0.25">
      <c r="A2361" s="97"/>
      <c r="B2361" s="26" t="str">
        <f t="shared" si="396"/>
        <v/>
      </c>
      <c r="C2361" s="97"/>
      <c r="D2361" s="123"/>
      <c r="E2361" s="124"/>
      <c r="F2361" s="125"/>
      <c r="G2361" s="97"/>
      <c r="H2361" s="24" t="str">
        <f>IF($E2361="", "", IFERROR(ROUND($E2361*INDEX('Intro &amp; Setup'!$BY$8:$BY$9, MATCH($E$8, 'Intro &amp; Setup'!$BX$8:$BX$9, 0)), 2), ""))</f>
        <v/>
      </c>
      <c r="I2361" s="18" t="str">
        <f>IF(OR($E2361="", $F2361=""), "", IF($E$8='Intro &amp; Setup'!$BX$9, $F2361/$E2361, IF($H$8='Intro &amp; Setup'!$BX$9, $F2361/$H2361, "")))</f>
        <v/>
      </c>
      <c r="J2361" s="21" t="str">
        <f>IF(OR($E2361="", $F2361=""), "", IF($E$8='Intro &amp; Setup'!$BX$8, $F2361/$E2361, IF($H$8='Intro &amp; Setup'!$BX$8, $F2361/$H2361, "")))</f>
        <v/>
      </c>
      <c r="K2361" s="97"/>
      <c r="L2361" s="42" t="str">
        <f t="array" ref="L2361">IF($W2361="", "", IFERROR(INDEX('Standard Runs'!$D$11:$D$65, MATCH(1, ('Standard Runs'!$F$11:$F$65&lt;=E2361)*('Standard Runs'!$G$11:$G$65&gt;=E2361), 0)), ""))</f>
        <v/>
      </c>
      <c r="M2361" s="45" t="str">
        <f t="shared" si="397"/>
        <v/>
      </c>
      <c r="N2361" s="97"/>
      <c r="O2361" s="52" t="str">
        <f t="shared" si="398"/>
        <v/>
      </c>
      <c r="P2361" s="53" t="str">
        <f>IF(OR($L2361="", $M2361=""), "", COUNTIFS($L$11:$L$2510, $L2361, $M$11:$M$2510, "&lt;"&amp;$M2361)+1+COUNTIFS($L$11:$L2361, $L2361, $M$11:$M2361, $M2361)-1)</f>
        <v/>
      </c>
      <c r="Q2361" s="97"/>
      <c r="R2361" s="57" t="str">
        <f t="array" ref="R2361">IF(OR($L2361="", $M2361=""), "", MIN(IF($L$11:$L$2510=$L2361, $M$11:$M$2510)))</f>
        <v/>
      </c>
      <c r="S2361" s="18" t="str">
        <f t="array" ref="S2361">IF(OR($L2361="", $M2361=""), "", AVERAGEIF($L$11:$L$2510, $L2361, $M$11:$M$2510))</f>
        <v/>
      </c>
      <c r="T2361" s="21" t="str">
        <f t="array" ref="T2361">IF(OR($L2361="", $M2361=""), "", MAX(IF($L$11:$L$2510=$L2361, $M$11:$M$2510)))</f>
        <v/>
      </c>
      <c r="U2361" s="97"/>
      <c r="W2361" s="26" t="str">
        <f t="shared" si="399"/>
        <v/>
      </c>
      <c r="X2361" s="26" t="str">
        <f t="shared" si="400"/>
        <v/>
      </c>
      <c r="Z2361" s="48" t="str">
        <f>IFERROR(INDEX('Standard Runs'!$E$11:$E$65, MATCH($L2361, 'Standard Runs'!$D$11:$D$65, 0)), "")</f>
        <v/>
      </c>
      <c r="AB2361" s="26" t="str">
        <f t="shared" si="401"/>
        <v/>
      </c>
      <c r="AC2361" s="26" t="str">
        <f t="shared" si="402"/>
        <v/>
      </c>
      <c r="AE2361" s="26" t="str">
        <f t="shared" si="403"/>
        <v/>
      </c>
      <c r="AG2361" s="26" t="str">
        <f>IF($D2361="", "", COUNTIF($D$11:$D$2510, "&gt;"&amp;$D2361)+1+COUNTIF($D$11:$D2361, $D2361)-1)</f>
        <v/>
      </c>
      <c r="AH2361" s="92" t="str">
        <f t="shared" si="404"/>
        <v/>
      </c>
      <c r="AJ2361" s="26" t="str">
        <f t="shared" si="405"/>
        <v/>
      </c>
      <c r="AK2361" s="26" t="str">
        <f t="shared" si="406"/>
        <v/>
      </c>
    </row>
    <row r="2362" spans="1:37" x14ac:dyDescent="0.25">
      <c r="A2362" s="97"/>
      <c r="B2362" s="26" t="str">
        <f t="shared" si="396"/>
        <v/>
      </c>
      <c r="C2362" s="97"/>
      <c r="D2362" s="123"/>
      <c r="E2362" s="124"/>
      <c r="F2362" s="125"/>
      <c r="G2362" s="97"/>
      <c r="H2362" s="24" t="str">
        <f>IF($E2362="", "", IFERROR(ROUND($E2362*INDEX('Intro &amp; Setup'!$BY$8:$BY$9, MATCH($E$8, 'Intro &amp; Setup'!$BX$8:$BX$9, 0)), 2), ""))</f>
        <v/>
      </c>
      <c r="I2362" s="18" t="str">
        <f>IF(OR($E2362="", $F2362=""), "", IF($E$8='Intro &amp; Setup'!$BX$9, $F2362/$E2362, IF($H$8='Intro &amp; Setup'!$BX$9, $F2362/$H2362, "")))</f>
        <v/>
      </c>
      <c r="J2362" s="21" t="str">
        <f>IF(OR($E2362="", $F2362=""), "", IF($E$8='Intro &amp; Setup'!$BX$8, $F2362/$E2362, IF($H$8='Intro &amp; Setup'!$BX$8, $F2362/$H2362, "")))</f>
        <v/>
      </c>
      <c r="K2362" s="97"/>
      <c r="L2362" s="42" t="str">
        <f t="array" ref="L2362">IF($W2362="", "", IFERROR(INDEX('Standard Runs'!$D$11:$D$65, MATCH(1, ('Standard Runs'!$F$11:$F$65&lt;=E2362)*('Standard Runs'!$G$11:$G$65&gt;=E2362), 0)), ""))</f>
        <v/>
      </c>
      <c r="M2362" s="45" t="str">
        <f t="shared" si="397"/>
        <v/>
      </c>
      <c r="N2362" s="97"/>
      <c r="O2362" s="52" t="str">
        <f t="shared" si="398"/>
        <v/>
      </c>
      <c r="P2362" s="53" t="str">
        <f>IF(OR($L2362="", $M2362=""), "", COUNTIFS($L$11:$L$2510, $L2362, $M$11:$M$2510, "&lt;"&amp;$M2362)+1+COUNTIFS($L$11:$L2362, $L2362, $M$11:$M2362, $M2362)-1)</f>
        <v/>
      </c>
      <c r="Q2362" s="97"/>
      <c r="R2362" s="57" t="str">
        <f t="array" ref="R2362">IF(OR($L2362="", $M2362=""), "", MIN(IF($L$11:$L$2510=$L2362, $M$11:$M$2510)))</f>
        <v/>
      </c>
      <c r="S2362" s="18" t="str">
        <f t="array" ref="S2362">IF(OR($L2362="", $M2362=""), "", AVERAGEIF($L$11:$L$2510, $L2362, $M$11:$M$2510))</f>
        <v/>
      </c>
      <c r="T2362" s="21" t="str">
        <f t="array" ref="T2362">IF(OR($L2362="", $M2362=""), "", MAX(IF($L$11:$L$2510=$L2362, $M$11:$M$2510)))</f>
        <v/>
      </c>
      <c r="U2362" s="97"/>
      <c r="W2362" s="26" t="str">
        <f t="shared" si="399"/>
        <v/>
      </c>
      <c r="X2362" s="26" t="str">
        <f t="shared" si="400"/>
        <v/>
      </c>
      <c r="Z2362" s="48" t="str">
        <f>IFERROR(INDEX('Standard Runs'!$E$11:$E$65, MATCH($L2362, 'Standard Runs'!$D$11:$D$65, 0)), "")</f>
        <v/>
      </c>
      <c r="AB2362" s="26" t="str">
        <f t="shared" si="401"/>
        <v/>
      </c>
      <c r="AC2362" s="26" t="str">
        <f t="shared" si="402"/>
        <v/>
      </c>
      <c r="AE2362" s="26" t="str">
        <f t="shared" si="403"/>
        <v/>
      </c>
      <c r="AG2362" s="26" t="str">
        <f>IF($D2362="", "", COUNTIF($D$11:$D$2510, "&gt;"&amp;$D2362)+1+COUNTIF($D$11:$D2362, $D2362)-1)</f>
        <v/>
      </c>
      <c r="AH2362" s="92" t="str">
        <f t="shared" si="404"/>
        <v/>
      </c>
      <c r="AJ2362" s="26" t="str">
        <f t="shared" si="405"/>
        <v/>
      </c>
      <c r="AK2362" s="26" t="str">
        <f t="shared" si="406"/>
        <v/>
      </c>
    </row>
    <row r="2363" spans="1:37" x14ac:dyDescent="0.25">
      <c r="A2363" s="97"/>
      <c r="B2363" s="26" t="str">
        <f t="shared" si="396"/>
        <v/>
      </c>
      <c r="C2363" s="97"/>
      <c r="D2363" s="123"/>
      <c r="E2363" s="124"/>
      <c r="F2363" s="125"/>
      <c r="G2363" s="97"/>
      <c r="H2363" s="24" t="str">
        <f>IF($E2363="", "", IFERROR(ROUND($E2363*INDEX('Intro &amp; Setup'!$BY$8:$BY$9, MATCH($E$8, 'Intro &amp; Setup'!$BX$8:$BX$9, 0)), 2), ""))</f>
        <v/>
      </c>
      <c r="I2363" s="18" t="str">
        <f>IF(OR($E2363="", $F2363=""), "", IF($E$8='Intro &amp; Setup'!$BX$9, $F2363/$E2363, IF($H$8='Intro &amp; Setup'!$BX$9, $F2363/$H2363, "")))</f>
        <v/>
      </c>
      <c r="J2363" s="21" t="str">
        <f>IF(OR($E2363="", $F2363=""), "", IF($E$8='Intro &amp; Setup'!$BX$8, $F2363/$E2363, IF($H$8='Intro &amp; Setup'!$BX$8, $F2363/$H2363, "")))</f>
        <v/>
      </c>
      <c r="K2363" s="97"/>
      <c r="L2363" s="42" t="str">
        <f t="array" ref="L2363">IF($W2363="", "", IFERROR(INDEX('Standard Runs'!$D$11:$D$65, MATCH(1, ('Standard Runs'!$F$11:$F$65&lt;=E2363)*('Standard Runs'!$G$11:$G$65&gt;=E2363), 0)), ""))</f>
        <v/>
      </c>
      <c r="M2363" s="45" t="str">
        <f t="shared" si="397"/>
        <v/>
      </c>
      <c r="N2363" s="97"/>
      <c r="O2363" s="52" t="str">
        <f t="shared" si="398"/>
        <v/>
      </c>
      <c r="P2363" s="53" t="str">
        <f>IF(OR($L2363="", $M2363=""), "", COUNTIFS($L$11:$L$2510, $L2363, $M$11:$M$2510, "&lt;"&amp;$M2363)+1+COUNTIFS($L$11:$L2363, $L2363, $M$11:$M2363, $M2363)-1)</f>
        <v/>
      </c>
      <c r="Q2363" s="97"/>
      <c r="R2363" s="57" t="str">
        <f t="array" ref="R2363">IF(OR($L2363="", $M2363=""), "", MIN(IF($L$11:$L$2510=$L2363, $M$11:$M$2510)))</f>
        <v/>
      </c>
      <c r="S2363" s="18" t="str">
        <f t="array" ref="S2363">IF(OR($L2363="", $M2363=""), "", AVERAGEIF($L$11:$L$2510, $L2363, $M$11:$M$2510))</f>
        <v/>
      </c>
      <c r="T2363" s="21" t="str">
        <f t="array" ref="T2363">IF(OR($L2363="", $M2363=""), "", MAX(IF($L$11:$L$2510=$L2363, $M$11:$M$2510)))</f>
        <v/>
      </c>
      <c r="U2363" s="97"/>
      <c r="W2363" s="26" t="str">
        <f t="shared" si="399"/>
        <v/>
      </c>
      <c r="X2363" s="26" t="str">
        <f t="shared" si="400"/>
        <v/>
      </c>
      <c r="Z2363" s="48" t="str">
        <f>IFERROR(INDEX('Standard Runs'!$E$11:$E$65, MATCH($L2363, 'Standard Runs'!$D$11:$D$65, 0)), "")</f>
        <v/>
      </c>
      <c r="AB2363" s="26" t="str">
        <f t="shared" si="401"/>
        <v/>
      </c>
      <c r="AC2363" s="26" t="str">
        <f t="shared" si="402"/>
        <v/>
      </c>
      <c r="AE2363" s="26" t="str">
        <f t="shared" si="403"/>
        <v/>
      </c>
      <c r="AG2363" s="26" t="str">
        <f>IF($D2363="", "", COUNTIF($D$11:$D$2510, "&gt;"&amp;$D2363)+1+COUNTIF($D$11:$D2363, $D2363)-1)</f>
        <v/>
      </c>
      <c r="AH2363" s="92" t="str">
        <f t="shared" si="404"/>
        <v/>
      </c>
      <c r="AJ2363" s="26" t="str">
        <f t="shared" si="405"/>
        <v/>
      </c>
      <c r="AK2363" s="26" t="str">
        <f t="shared" si="406"/>
        <v/>
      </c>
    </row>
    <row r="2364" spans="1:37" x14ac:dyDescent="0.25">
      <c r="A2364" s="97"/>
      <c r="B2364" s="26" t="str">
        <f t="shared" si="396"/>
        <v/>
      </c>
      <c r="C2364" s="97"/>
      <c r="D2364" s="123"/>
      <c r="E2364" s="124"/>
      <c r="F2364" s="125"/>
      <c r="G2364" s="97"/>
      <c r="H2364" s="24" t="str">
        <f>IF($E2364="", "", IFERROR(ROUND($E2364*INDEX('Intro &amp; Setup'!$BY$8:$BY$9, MATCH($E$8, 'Intro &amp; Setup'!$BX$8:$BX$9, 0)), 2), ""))</f>
        <v/>
      </c>
      <c r="I2364" s="18" t="str">
        <f>IF(OR($E2364="", $F2364=""), "", IF($E$8='Intro &amp; Setup'!$BX$9, $F2364/$E2364, IF($H$8='Intro &amp; Setup'!$BX$9, $F2364/$H2364, "")))</f>
        <v/>
      </c>
      <c r="J2364" s="21" t="str">
        <f>IF(OR($E2364="", $F2364=""), "", IF($E$8='Intro &amp; Setup'!$BX$8, $F2364/$E2364, IF($H$8='Intro &amp; Setup'!$BX$8, $F2364/$H2364, "")))</f>
        <v/>
      </c>
      <c r="K2364" s="97"/>
      <c r="L2364" s="42" t="str">
        <f t="array" ref="L2364">IF($W2364="", "", IFERROR(INDEX('Standard Runs'!$D$11:$D$65, MATCH(1, ('Standard Runs'!$F$11:$F$65&lt;=E2364)*('Standard Runs'!$G$11:$G$65&gt;=E2364), 0)), ""))</f>
        <v/>
      </c>
      <c r="M2364" s="45" t="str">
        <f t="shared" si="397"/>
        <v/>
      </c>
      <c r="N2364" s="97"/>
      <c r="O2364" s="52" t="str">
        <f t="shared" si="398"/>
        <v/>
      </c>
      <c r="P2364" s="53" t="str">
        <f>IF(OR($L2364="", $M2364=""), "", COUNTIFS($L$11:$L$2510, $L2364, $M$11:$M$2510, "&lt;"&amp;$M2364)+1+COUNTIFS($L$11:$L2364, $L2364, $M$11:$M2364, $M2364)-1)</f>
        <v/>
      </c>
      <c r="Q2364" s="97"/>
      <c r="R2364" s="57" t="str">
        <f t="array" ref="R2364">IF(OR($L2364="", $M2364=""), "", MIN(IF($L$11:$L$2510=$L2364, $M$11:$M$2510)))</f>
        <v/>
      </c>
      <c r="S2364" s="18" t="str">
        <f t="array" ref="S2364">IF(OR($L2364="", $M2364=""), "", AVERAGEIF($L$11:$L$2510, $L2364, $M$11:$M$2510))</f>
        <v/>
      </c>
      <c r="T2364" s="21" t="str">
        <f t="array" ref="T2364">IF(OR($L2364="", $M2364=""), "", MAX(IF($L$11:$L$2510=$L2364, $M$11:$M$2510)))</f>
        <v/>
      </c>
      <c r="U2364" s="97"/>
      <c r="W2364" s="26" t="str">
        <f t="shared" si="399"/>
        <v/>
      </c>
      <c r="X2364" s="26" t="str">
        <f t="shared" si="400"/>
        <v/>
      </c>
      <c r="Z2364" s="48" t="str">
        <f>IFERROR(INDEX('Standard Runs'!$E$11:$E$65, MATCH($L2364, 'Standard Runs'!$D$11:$D$65, 0)), "")</f>
        <v/>
      </c>
      <c r="AB2364" s="26" t="str">
        <f t="shared" si="401"/>
        <v/>
      </c>
      <c r="AC2364" s="26" t="str">
        <f t="shared" si="402"/>
        <v/>
      </c>
      <c r="AE2364" s="26" t="str">
        <f t="shared" si="403"/>
        <v/>
      </c>
      <c r="AG2364" s="26" t="str">
        <f>IF($D2364="", "", COUNTIF($D$11:$D$2510, "&gt;"&amp;$D2364)+1+COUNTIF($D$11:$D2364, $D2364)-1)</f>
        <v/>
      </c>
      <c r="AH2364" s="92" t="str">
        <f t="shared" si="404"/>
        <v/>
      </c>
      <c r="AJ2364" s="26" t="str">
        <f t="shared" si="405"/>
        <v/>
      </c>
      <c r="AK2364" s="26" t="str">
        <f t="shared" si="406"/>
        <v/>
      </c>
    </row>
    <row r="2365" spans="1:37" x14ac:dyDescent="0.25">
      <c r="A2365" s="97"/>
      <c r="B2365" s="26" t="str">
        <f t="shared" si="396"/>
        <v/>
      </c>
      <c r="C2365" s="97"/>
      <c r="D2365" s="123"/>
      <c r="E2365" s="124"/>
      <c r="F2365" s="125"/>
      <c r="G2365" s="97"/>
      <c r="H2365" s="24" t="str">
        <f>IF($E2365="", "", IFERROR(ROUND($E2365*INDEX('Intro &amp; Setup'!$BY$8:$BY$9, MATCH($E$8, 'Intro &amp; Setup'!$BX$8:$BX$9, 0)), 2), ""))</f>
        <v/>
      </c>
      <c r="I2365" s="18" t="str">
        <f>IF(OR($E2365="", $F2365=""), "", IF($E$8='Intro &amp; Setup'!$BX$9, $F2365/$E2365, IF($H$8='Intro &amp; Setup'!$BX$9, $F2365/$H2365, "")))</f>
        <v/>
      </c>
      <c r="J2365" s="21" t="str">
        <f>IF(OR($E2365="", $F2365=""), "", IF($E$8='Intro &amp; Setup'!$BX$8, $F2365/$E2365, IF($H$8='Intro &amp; Setup'!$BX$8, $F2365/$H2365, "")))</f>
        <v/>
      </c>
      <c r="K2365" s="97"/>
      <c r="L2365" s="42" t="str">
        <f t="array" ref="L2365">IF($W2365="", "", IFERROR(INDEX('Standard Runs'!$D$11:$D$65, MATCH(1, ('Standard Runs'!$F$11:$F$65&lt;=E2365)*('Standard Runs'!$G$11:$G$65&gt;=E2365), 0)), ""))</f>
        <v/>
      </c>
      <c r="M2365" s="45" t="str">
        <f t="shared" si="397"/>
        <v/>
      </c>
      <c r="N2365" s="97"/>
      <c r="O2365" s="52" t="str">
        <f t="shared" si="398"/>
        <v/>
      </c>
      <c r="P2365" s="53" t="str">
        <f>IF(OR($L2365="", $M2365=""), "", COUNTIFS($L$11:$L$2510, $L2365, $M$11:$M$2510, "&lt;"&amp;$M2365)+1+COUNTIFS($L$11:$L2365, $L2365, $M$11:$M2365, $M2365)-1)</f>
        <v/>
      </c>
      <c r="Q2365" s="97"/>
      <c r="R2365" s="57" t="str">
        <f t="array" ref="R2365">IF(OR($L2365="", $M2365=""), "", MIN(IF($L$11:$L$2510=$L2365, $M$11:$M$2510)))</f>
        <v/>
      </c>
      <c r="S2365" s="18" t="str">
        <f t="array" ref="S2365">IF(OR($L2365="", $M2365=""), "", AVERAGEIF($L$11:$L$2510, $L2365, $M$11:$M$2510))</f>
        <v/>
      </c>
      <c r="T2365" s="21" t="str">
        <f t="array" ref="T2365">IF(OR($L2365="", $M2365=""), "", MAX(IF($L$11:$L$2510=$L2365, $M$11:$M$2510)))</f>
        <v/>
      </c>
      <c r="U2365" s="97"/>
      <c r="W2365" s="26" t="str">
        <f t="shared" si="399"/>
        <v/>
      </c>
      <c r="X2365" s="26" t="str">
        <f t="shared" si="400"/>
        <v/>
      </c>
      <c r="Z2365" s="48" t="str">
        <f>IFERROR(INDEX('Standard Runs'!$E$11:$E$65, MATCH($L2365, 'Standard Runs'!$D$11:$D$65, 0)), "")</f>
        <v/>
      </c>
      <c r="AB2365" s="26" t="str">
        <f t="shared" si="401"/>
        <v/>
      </c>
      <c r="AC2365" s="26" t="str">
        <f t="shared" si="402"/>
        <v/>
      </c>
      <c r="AE2365" s="26" t="str">
        <f t="shared" si="403"/>
        <v/>
      </c>
      <c r="AG2365" s="26" t="str">
        <f>IF($D2365="", "", COUNTIF($D$11:$D$2510, "&gt;"&amp;$D2365)+1+COUNTIF($D$11:$D2365, $D2365)-1)</f>
        <v/>
      </c>
      <c r="AH2365" s="92" t="str">
        <f t="shared" si="404"/>
        <v/>
      </c>
      <c r="AJ2365" s="26" t="str">
        <f t="shared" si="405"/>
        <v/>
      </c>
      <c r="AK2365" s="26" t="str">
        <f t="shared" si="406"/>
        <v/>
      </c>
    </row>
    <row r="2366" spans="1:37" x14ac:dyDescent="0.25">
      <c r="A2366" s="97"/>
      <c r="B2366" s="26" t="str">
        <f t="shared" si="396"/>
        <v/>
      </c>
      <c r="C2366" s="97"/>
      <c r="D2366" s="123"/>
      <c r="E2366" s="124"/>
      <c r="F2366" s="125"/>
      <c r="G2366" s="97"/>
      <c r="H2366" s="24" t="str">
        <f>IF($E2366="", "", IFERROR(ROUND($E2366*INDEX('Intro &amp; Setup'!$BY$8:$BY$9, MATCH($E$8, 'Intro &amp; Setup'!$BX$8:$BX$9, 0)), 2), ""))</f>
        <v/>
      </c>
      <c r="I2366" s="18" t="str">
        <f>IF(OR($E2366="", $F2366=""), "", IF($E$8='Intro &amp; Setup'!$BX$9, $F2366/$E2366, IF($H$8='Intro &amp; Setup'!$BX$9, $F2366/$H2366, "")))</f>
        <v/>
      </c>
      <c r="J2366" s="21" t="str">
        <f>IF(OR($E2366="", $F2366=""), "", IF($E$8='Intro &amp; Setup'!$BX$8, $F2366/$E2366, IF($H$8='Intro &amp; Setup'!$BX$8, $F2366/$H2366, "")))</f>
        <v/>
      </c>
      <c r="K2366" s="97"/>
      <c r="L2366" s="42" t="str">
        <f t="array" ref="L2366">IF($W2366="", "", IFERROR(INDEX('Standard Runs'!$D$11:$D$65, MATCH(1, ('Standard Runs'!$F$11:$F$65&lt;=E2366)*('Standard Runs'!$G$11:$G$65&gt;=E2366), 0)), ""))</f>
        <v/>
      </c>
      <c r="M2366" s="45" t="str">
        <f t="shared" si="397"/>
        <v/>
      </c>
      <c r="N2366" s="97"/>
      <c r="O2366" s="52" t="str">
        <f t="shared" si="398"/>
        <v/>
      </c>
      <c r="P2366" s="53" t="str">
        <f>IF(OR($L2366="", $M2366=""), "", COUNTIFS($L$11:$L$2510, $L2366, $M$11:$M$2510, "&lt;"&amp;$M2366)+1+COUNTIFS($L$11:$L2366, $L2366, $M$11:$M2366, $M2366)-1)</f>
        <v/>
      </c>
      <c r="Q2366" s="97"/>
      <c r="R2366" s="57" t="str">
        <f t="array" ref="R2366">IF(OR($L2366="", $M2366=""), "", MIN(IF($L$11:$L$2510=$L2366, $M$11:$M$2510)))</f>
        <v/>
      </c>
      <c r="S2366" s="18" t="str">
        <f t="array" ref="S2366">IF(OR($L2366="", $M2366=""), "", AVERAGEIF($L$11:$L$2510, $L2366, $M$11:$M$2510))</f>
        <v/>
      </c>
      <c r="T2366" s="21" t="str">
        <f t="array" ref="T2366">IF(OR($L2366="", $M2366=""), "", MAX(IF($L$11:$L$2510=$L2366, $M$11:$M$2510)))</f>
        <v/>
      </c>
      <c r="U2366" s="97"/>
      <c r="W2366" s="26" t="str">
        <f t="shared" si="399"/>
        <v/>
      </c>
      <c r="X2366" s="26" t="str">
        <f t="shared" si="400"/>
        <v/>
      </c>
      <c r="Z2366" s="48" t="str">
        <f>IFERROR(INDEX('Standard Runs'!$E$11:$E$65, MATCH($L2366, 'Standard Runs'!$D$11:$D$65, 0)), "")</f>
        <v/>
      </c>
      <c r="AB2366" s="26" t="str">
        <f t="shared" si="401"/>
        <v/>
      </c>
      <c r="AC2366" s="26" t="str">
        <f t="shared" si="402"/>
        <v/>
      </c>
      <c r="AE2366" s="26" t="str">
        <f t="shared" si="403"/>
        <v/>
      </c>
      <c r="AG2366" s="26" t="str">
        <f>IF($D2366="", "", COUNTIF($D$11:$D$2510, "&gt;"&amp;$D2366)+1+COUNTIF($D$11:$D2366, $D2366)-1)</f>
        <v/>
      </c>
      <c r="AH2366" s="92" t="str">
        <f t="shared" si="404"/>
        <v/>
      </c>
      <c r="AJ2366" s="26" t="str">
        <f t="shared" si="405"/>
        <v/>
      </c>
      <c r="AK2366" s="26" t="str">
        <f t="shared" si="406"/>
        <v/>
      </c>
    </row>
    <row r="2367" spans="1:37" x14ac:dyDescent="0.25">
      <c r="A2367" s="97"/>
      <c r="B2367" s="26" t="str">
        <f t="shared" si="396"/>
        <v/>
      </c>
      <c r="C2367" s="97"/>
      <c r="D2367" s="123"/>
      <c r="E2367" s="124"/>
      <c r="F2367" s="125"/>
      <c r="G2367" s="97"/>
      <c r="H2367" s="24" t="str">
        <f>IF($E2367="", "", IFERROR(ROUND($E2367*INDEX('Intro &amp; Setup'!$BY$8:$BY$9, MATCH($E$8, 'Intro &amp; Setup'!$BX$8:$BX$9, 0)), 2), ""))</f>
        <v/>
      </c>
      <c r="I2367" s="18" t="str">
        <f>IF(OR($E2367="", $F2367=""), "", IF($E$8='Intro &amp; Setup'!$BX$9, $F2367/$E2367, IF($H$8='Intro &amp; Setup'!$BX$9, $F2367/$H2367, "")))</f>
        <v/>
      </c>
      <c r="J2367" s="21" t="str">
        <f>IF(OR($E2367="", $F2367=""), "", IF($E$8='Intro &amp; Setup'!$BX$8, $F2367/$E2367, IF($H$8='Intro &amp; Setup'!$BX$8, $F2367/$H2367, "")))</f>
        <v/>
      </c>
      <c r="K2367" s="97"/>
      <c r="L2367" s="42" t="str">
        <f t="array" ref="L2367">IF($W2367="", "", IFERROR(INDEX('Standard Runs'!$D$11:$D$65, MATCH(1, ('Standard Runs'!$F$11:$F$65&lt;=E2367)*('Standard Runs'!$G$11:$G$65&gt;=E2367), 0)), ""))</f>
        <v/>
      </c>
      <c r="M2367" s="45" t="str">
        <f t="shared" si="397"/>
        <v/>
      </c>
      <c r="N2367" s="97"/>
      <c r="O2367" s="52" t="str">
        <f t="shared" si="398"/>
        <v/>
      </c>
      <c r="P2367" s="53" t="str">
        <f>IF(OR($L2367="", $M2367=""), "", COUNTIFS($L$11:$L$2510, $L2367, $M$11:$M$2510, "&lt;"&amp;$M2367)+1+COUNTIFS($L$11:$L2367, $L2367, $M$11:$M2367, $M2367)-1)</f>
        <v/>
      </c>
      <c r="Q2367" s="97"/>
      <c r="R2367" s="57" t="str">
        <f t="array" ref="R2367">IF(OR($L2367="", $M2367=""), "", MIN(IF($L$11:$L$2510=$L2367, $M$11:$M$2510)))</f>
        <v/>
      </c>
      <c r="S2367" s="18" t="str">
        <f t="array" ref="S2367">IF(OR($L2367="", $M2367=""), "", AVERAGEIF($L$11:$L$2510, $L2367, $M$11:$M$2510))</f>
        <v/>
      </c>
      <c r="T2367" s="21" t="str">
        <f t="array" ref="T2367">IF(OR($L2367="", $M2367=""), "", MAX(IF($L$11:$L$2510=$L2367, $M$11:$M$2510)))</f>
        <v/>
      </c>
      <c r="U2367" s="97"/>
      <c r="W2367" s="26" t="str">
        <f t="shared" si="399"/>
        <v/>
      </c>
      <c r="X2367" s="26" t="str">
        <f t="shared" si="400"/>
        <v/>
      </c>
      <c r="Z2367" s="48" t="str">
        <f>IFERROR(INDEX('Standard Runs'!$E$11:$E$65, MATCH($L2367, 'Standard Runs'!$D$11:$D$65, 0)), "")</f>
        <v/>
      </c>
      <c r="AB2367" s="26" t="str">
        <f t="shared" si="401"/>
        <v/>
      </c>
      <c r="AC2367" s="26" t="str">
        <f t="shared" si="402"/>
        <v/>
      </c>
      <c r="AE2367" s="26" t="str">
        <f t="shared" si="403"/>
        <v/>
      </c>
      <c r="AG2367" s="26" t="str">
        <f>IF($D2367="", "", COUNTIF($D$11:$D$2510, "&gt;"&amp;$D2367)+1+COUNTIF($D$11:$D2367, $D2367)-1)</f>
        <v/>
      </c>
      <c r="AH2367" s="92" t="str">
        <f t="shared" si="404"/>
        <v/>
      </c>
      <c r="AJ2367" s="26" t="str">
        <f t="shared" si="405"/>
        <v/>
      </c>
      <c r="AK2367" s="26" t="str">
        <f t="shared" si="406"/>
        <v/>
      </c>
    </row>
    <row r="2368" spans="1:37" x14ac:dyDescent="0.25">
      <c r="A2368" s="97"/>
      <c r="B2368" s="26" t="str">
        <f t="shared" si="396"/>
        <v/>
      </c>
      <c r="C2368" s="97"/>
      <c r="D2368" s="123"/>
      <c r="E2368" s="124"/>
      <c r="F2368" s="125"/>
      <c r="G2368" s="97"/>
      <c r="H2368" s="24" t="str">
        <f>IF($E2368="", "", IFERROR(ROUND($E2368*INDEX('Intro &amp; Setup'!$BY$8:$BY$9, MATCH($E$8, 'Intro &amp; Setup'!$BX$8:$BX$9, 0)), 2), ""))</f>
        <v/>
      </c>
      <c r="I2368" s="18" t="str">
        <f>IF(OR($E2368="", $F2368=""), "", IF($E$8='Intro &amp; Setup'!$BX$9, $F2368/$E2368, IF($H$8='Intro &amp; Setup'!$BX$9, $F2368/$H2368, "")))</f>
        <v/>
      </c>
      <c r="J2368" s="21" t="str">
        <f>IF(OR($E2368="", $F2368=""), "", IF($E$8='Intro &amp; Setup'!$BX$8, $F2368/$E2368, IF($H$8='Intro &amp; Setup'!$BX$8, $F2368/$H2368, "")))</f>
        <v/>
      </c>
      <c r="K2368" s="97"/>
      <c r="L2368" s="42" t="str">
        <f t="array" ref="L2368">IF($W2368="", "", IFERROR(INDEX('Standard Runs'!$D$11:$D$65, MATCH(1, ('Standard Runs'!$F$11:$F$65&lt;=E2368)*('Standard Runs'!$G$11:$G$65&gt;=E2368), 0)), ""))</f>
        <v/>
      </c>
      <c r="M2368" s="45" t="str">
        <f t="shared" si="397"/>
        <v/>
      </c>
      <c r="N2368" s="97"/>
      <c r="O2368" s="52" t="str">
        <f t="shared" si="398"/>
        <v/>
      </c>
      <c r="P2368" s="53" t="str">
        <f>IF(OR($L2368="", $M2368=""), "", COUNTIFS($L$11:$L$2510, $L2368, $M$11:$M$2510, "&lt;"&amp;$M2368)+1+COUNTIFS($L$11:$L2368, $L2368, $M$11:$M2368, $M2368)-1)</f>
        <v/>
      </c>
      <c r="Q2368" s="97"/>
      <c r="R2368" s="57" t="str">
        <f t="array" ref="R2368">IF(OR($L2368="", $M2368=""), "", MIN(IF($L$11:$L$2510=$L2368, $M$11:$M$2510)))</f>
        <v/>
      </c>
      <c r="S2368" s="18" t="str">
        <f t="array" ref="S2368">IF(OR($L2368="", $M2368=""), "", AVERAGEIF($L$11:$L$2510, $L2368, $M$11:$M$2510))</f>
        <v/>
      </c>
      <c r="T2368" s="21" t="str">
        <f t="array" ref="T2368">IF(OR($L2368="", $M2368=""), "", MAX(IF($L$11:$L$2510=$L2368, $M$11:$M$2510)))</f>
        <v/>
      </c>
      <c r="U2368" s="97"/>
      <c r="W2368" s="26" t="str">
        <f t="shared" si="399"/>
        <v/>
      </c>
      <c r="X2368" s="26" t="str">
        <f t="shared" si="400"/>
        <v/>
      </c>
      <c r="Z2368" s="48" t="str">
        <f>IFERROR(INDEX('Standard Runs'!$E$11:$E$65, MATCH($L2368, 'Standard Runs'!$D$11:$D$65, 0)), "")</f>
        <v/>
      </c>
      <c r="AB2368" s="26" t="str">
        <f t="shared" si="401"/>
        <v/>
      </c>
      <c r="AC2368" s="26" t="str">
        <f t="shared" si="402"/>
        <v/>
      </c>
      <c r="AE2368" s="26" t="str">
        <f t="shared" si="403"/>
        <v/>
      </c>
      <c r="AG2368" s="26" t="str">
        <f>IF($D2368="", "", COUNTIF($D$11:$D$2510, "&gt;"&amp;$D2368)+1+COUNTIF($D$11:$D2368, $D2368)-1)</f>
        <v/>
      </c>
      <c r="AH2368" s="92" t="str">
        <f t="shared" si="404"/>
        <v/>
      </c>
      <c r="AJ2368" s="26" t="str">
        <f t="shared" si="405"/>
        <v/>
      </c>
      <c r="AK2368" s="26" t="str">
        <f t="shared" si="406"/>
        <v/>
      </c>
    </row>
    <row r="2369" spans="1:37" x14ac:dyDescent="0.25">
      <c r="A2369" s="97"/>
      <c r="B2369" s="26" t="str">
        <f t="shared" si="396"/>
        <v/>
      </c>
      <c r="C2369" s="97"/>
      <c r="D2369" s="123"/>
      <c r="E2369" s="124"/>
      <c r="F2369" s="125"/>
      <c r="G2369" s="97"/>
      <c r="H2369" s="24" t="str">
        <f>IF($E2369="", "", IFERROR(ROUND($E2369*INDEX('Intro &amp; Setup'!$BY$8:$BY$9, MATCH($E$8, 'Intro &amp; Setup'!$BX$8:$BX$9, 0)), 2), ""))</f>
        <v/>
      </c>
      <c r="I2369" s="18" t="str">
        <f>IF(OR($E2369="", $F2369=""), "", IF($E$8='Intro &amp; Setup'!$BX$9, $F2369/$E2369, IF($H$8='Intro &amp; Setup'!$BX$9, $F2369/$H2369, "")))</f>
        <v/>
      </c>
      <c r="J2369" s="21" t="str">
        <f>IF(OR($E2369="", $F2369=""), "", IF($E$8='Intro &amp; Setup'!$BX$8, $F2369/$E2369, IF($H$8='Intro &amp; Setup'!$BX$8, $F2369/$H2369, "")))</f>
        <v/>
      </c>
      <c r="K2369" s="97"/>
      <c r="L2369" s="42" t="str">
        <f t="array" ref="L2369">IF($W2369="", "", IFERROR(INDEX('Standard Runs'!$D$11:$D$65, MATCH(1, ('Standard Runs'!$F$11:$F$65&lt;=E2369)*('Standard Runs'!$G$11:$G$65&gt;=E2369), 0)), ""))</f>
        <v/>
      </c>
      <c r="M2369" s="45" t="str">
        <f t="shared" si="397"/>
        <v/>
      </c>
      <c r="N2369" s="97"/>
      <c r="O2369" s="52" t="str">
        <f t="shared" si="398"/>
        <v/>
      </c>
      <c r="P2369" s="53" t="str">
        <f>IF(OR($L2369="", $M2369=""), "", COUNTIFS($L$11:$L$2510, $L2369, $M$11:$M$2510, "&lt;"&amp;$M2369)+1+COUNTIFS($L$11:$L2369, $L2369, $M$11:$M2369, $M2369)-1)</f>
        <v/>
      </c>
      <c r="Q2369" s="97"/>
      <c r="R2369" s="57" t="str">
        <f t="array" ref="R2369">IF(OR($L2369="", $M2369=""), "", MIN(IF($L$11:$L$2510=$L2369, $M$11:$M$2510)))</f>
        <v/>
      </c>
      <c r="S2369" s="18" t="str">
        <f t="array" ref="S2369">IF(OR($L2369="", $M2369=""), "", AVERAGEIF($L$11:$L$2510, $L2369, $M$11:$M$2510))</f>
        <v/>
      </c>
      <c r="T2369" s="21" t="str">
        <f t="array" ref="T2369">IF(OR($L2369="", $M2369=""), "", MAX(IF($L$11:$L$2510=$L2369, $M$11:$M$2510)))</f>
        <v/>
      </c>
      <c r="U2369" s="97"/>
      <c r="W2369" s="26" t="str">
        <f t="shared" si="399"/>
        <v/>
      </c>
      <c r="X2369" s="26" t="str">
        <f t="shared" si="400"/>
        <v/>
      </c>
      <c r="Z2369" s="48" t="str">
        <f>IFERROR(INDEX('Standard Runs'!$E$11:$E$65, MATCH($L2369, 'Standard Runs'!$D$11:$D$65, 0)), "")</f>
        <v/>
      </c>
      <c r="AB2369" s="26" t="str">
        <f t="shared" si="401"/>
        <v/>
      </c>
      <c r="AC2369" s="26" t="str">
        <f t="shared" si="402"/>
        <v/>
      </c>
      <c r="AE2369" s="26" t="str">
        <f t="shared" si="403"/>
        <v/>
      </c>
      <c r="AG2369" s="26" t="str">
        <f>IF($D2369="", "", COUNTIF($D$11:$D$2510, "&gt;"&amp;$D2369)+1+COUNTIF($D$11:$D2369, $D2369)-1)</f>
        <v/>
      </c>
      <c r="AH2369" s="92" t="str">
        <f t="shared" si="404"/>
        <v/>
      </c>
      <c r="AJ2369" s="26" t="str">
        <f t="shared" si="405"/>
        <v/>
      </c>
      <c r="AK2369" s="26" t="str">
        <f t="shared" si="406"/>
        <v/>
      </c>
    </row>
    <row r="2370" spans="1:37" x14ac:dyDescent="0.25">
      <c r="A2370" s="97"/>
      <c r="B2370" s="26" t="str">
        <f t="shared" si="396"/>
        <v/>
      </c>
      <c r="C2370" s="97"/>
      <c r="D2370" s="123"/>
      <c r="E2370" s="124"/>
      <c r="F2370" s="125"/>
      <c r="G2370" s="97"/>
      <c r="H2370" s="24" t="str">
        <f>IF($E2370="", "", IFERROR(ROUND($E2370*INDEX('Intro &amp; Setup'!$BY$8:$BY$9, MATCH($E$8, 'Intro &amp; Setup'!$BX$8:$BX$9, 0)), 2), ""))</f>
        <v/>
      </c>
      <c r="I2370" s="18" t="str">
        <f>IF(OR($E2370="", $F2370=""), "", IF($E$8='Intro &amp; Setup'!$BX$9, $F2370/$E2370, IF($H$8='Intro &amp; Setup'!$BX$9, $F2370/$H2370, "")))</f>
        <v/>
      </c>
      <c r="J2370" s="21" t="str">
        <f>IF(OR($E2370="", $F2370=""), "", IF($E$8='Intro &amp; Setup'!$BX$8, $F2370/$E2370, IF($H$8='Intro &amp; Setup'!$BX$8, $F2370/$H2370, "")))</f>
        <v/>
      </c>
      <c r="K2370" s="97"/>
      <c r="L2370" s="42" t="str">
        <f t="array" ref="L2370">IF($W2370="", "", IFERROR(INDEX('Standard Runs'!$D$11:$D$65, MATCH(1, ('Standard Runs'!$F$11:$F$65&lt;=E2370)*('Standard Runs'!$G$11:$G$65&gt;=E2370), 0)), ""))</f>
        <v/>
      </c>
      <c r="M2370" s="45" t="str">
        <f t="shared" si="397"/>
        <v/>
      </c>
      <c r="N2370" s="97"/>
      <c r="O2370" s="52" t="str">
        <f t="shared" si="398"/>
        <v/>
      </c>
      <c r="P2370" s="53" t="str">
        <f>IF(OR($L2370="", $M2370=""), "", COUNTIFS($L$11:$L$2510, $L2370, $M$11:$M$2510, "&lt;"&amp;$M2370)+1+COUNTIFS($L$11:$L2370, $L2370, $M$11:$M2370, $M2370)-1)</f>
        <v/>
      </c>
      <c r="Q2370" s="97"/>
      <c r="R2370" s="57" t="str">
        <f t="array" ref="R2370">IF(OR($L2370="", $M2370=""), "", MIN(IF($L$11:$L$2510=$L2370, $M$11:$M$2510)))</f>
        <v/>
      </c>
      <c r="S2370" s="18" t="str">
        <f t="array" ref="S2370">IF(OR($L2370="", $M2370=""), "", AVERAGEIF($L$11:$L$2510, $L2370, $M$11:$M$2510))</f>
        <v/>
      </c>
      <c r="T2370" s="21" t="str">
        <f t="array" ref="T2370">IF(OR($L2370="", $M2370=""), "", MAX(IF($L$11:$L$2510=$L2370, $M$11:$M$2510)))</f>
        <v/>
      </c>
      <c r="U2370" s="97"/>
      <c r="W2370" s="26" t="str">
        <f t="shared" si="399"/>
        <v/>
      </c>
      <c r="X2370" s="26" t="str">
        <f t="shared" si="400"/>
        <v/>
      </c>
      <c r="Z2370" s="48" t="str">
        <f>IFERROR(INDEX('Standard Runs'!$E$11:$E$65, MATCH($L2370, 'Standard Runs'!$D$11:$D$65, 0)), "")</f>
        <v/>
      </c>
      <c r="AB2370" s="26" t="str">
        <f t="shared" si="401"/>
        <v/>
      </c>
      <c r="AC2370" s="26" t="str">
        <f t="shared" si="402"/>
        <v/>
      </c>
      <c r="AE2370" s="26" t="str">
        <f t="shared" si="403"/>
        <v/>
      </c>
      <c r="AG2370" s="26" t="str">
        <f>IF($D2370="", "", COUNTIF($D$11:$D$2510, "&gt;"&amp;$D2370)+1+COUNTIF($D$11:$D2370, $D2370)-1)</f>
        <v/>
      </c>
      <c r="AH2370" s="92" t="str">
        <f t="shared" si="404"/>
        <v/>
      </c>
      <c r="AJ2370" s="26" t="str">
        <f t="shared" si="405"/>
        <v/>
      </c>
      <c r="AK2370" s="26" t="str">
        <f t="shared" si="406"/>
        <v/>
      </c>
    </row>
    <row r="2371" spans="1:37" x14ac:dyDescent="0.25">
      <c r="A2371" s="97"/>
      <c r="B2371" s="26" t="str">
        <f t="shared" si="396"/>
        <v/>
      </c>
      <c r="C2371" s="97"/>
      <c r="D2371" s="123"/>
      <c r="E2371" s="124"/>
      <c r="F2371" s="125"/>
      <c r="G2371" s="97"/>
      <c r="H2371" s="24" t="str">
        <f>IF($E2371="", "", IFERROR(ROUND($E2371*INDEX('Intro &amp; Setup'!$BY$8:$BY$9, MATCH($E$8, 'Intro &amp; Setup'!$BX$8:$BX$9, 0)), 2), ""))</f>
        <v/>
      </c>
      <c r="I2371" s="18" t="str">
        <f>IF(OR($E2371="", $F2371=""), "", IF($E$8='Intro &amp; Setup'!$BX$9, $F2371/$E2371, IF($H$8='Intro &amp; Setup'!$BX$9, $F2371/$H2371, "")))</f>
        <v/>
      </c>
      <c r="J2371" s="21" t="str">
        <f>IF(OR($E2371="", $F2371=""), "", IF($E$8='Intro &amp; Setup'!$BX$8, $F2371/$E2371, IF($H$8='Intro &amp; Setup'!$BX$8, $F2371/$H2371, "")))</f>
        <v/>
      </c>
      <c r="K2371" s="97"/>
      <c r="L2371" s="42" t="str">
        <f t="array" ref="L2371">IF($W2371="", "", IFERROR(INDEX('Standard Runs'!$D$11:$D$65, MATCH(1, ('Standard Runs'!$F$11:$F$65&lt;=E2371)*('Standard Runs'!$G$11:$G$65&gt;=E2371), 0)), ""))</f>
        <v/>
      </c>
      <c r="M2371" s="45" t="str">
        <f t="shared" si="397"/>
        <v/>
      </c>
      <c r="N2371" s="97"/>
      <c r="O2371" s="52" t="str">
        <f t="shared" si="398"/>
        <v/>
      </c>
      <c r="P2371" s="53" t="str">
        <f>IF(OR($L2371="", $M2371=""), "", COUNTIFS($L$11:$L$2510, $L2371, $M$11:$M$2510, "&lt;"&amp;$M2371)+1+COUNTIFS($L$11:$L2371, $L2371, $M$11:$M2371, $M2371)-1)</f>
        <v/>
      </c>
      <c r="Q2371" s="97"/>
      <c r="R2371" s="57" t="str">
        <f t="array" ref="R2371">IF(OR($L2371="", $M2371=""), "", MIN(IF($L$11:$L$2510=$L2371, $M$11:$M$2510)))</f>
        <v/>
      </c>
      <c r="S2371" s="18" t="str">
        <f t="array" ref="S2371">IF(OR($L2371="", $M2371=""), "", AVERAGEIF($L$11:$L$2510, $L2371, $M$11:$M$2510))</f>
        <v/>
      </c>
      <c r="T2371" s="21" t="str">
        <f t="array" ref="T2371">IF(OR($L2371="", $M2371=""), "", MAX(IF($L$11:$L$2510=$L2371, $M$11:$M$2510)))</f>
        <v/>
      </c>
      <c r="U2371" s="97"/>
      <c r="W2371" s="26" t="str">
        <f t="shared" si="399"/>
        <v/>
      </c>
      <c r="X2371" s="26" t="str">
        <f t="shared" si="400"/>
        <v/>
      </c>
      <c r="Z2371" s="48" t="str">
        <f>IFERROR(INDEX('Standard Runs'!$E$11:$E$65, MATCH($L2371, 'Standard Runs'!$D$11:$D$65, 0)), "")</f>
        <v/>
      </c>
      <c r="AB2371" s="26" t="str">
        <f t="shared" si="401"/>
        <v/>
      </c>
      <c r="AC2371" s="26" t="str">
        <f t="shared" si="402"/>
        <v/>
      </c>
      <c r="AE2371" s="26" t="str">
        <f t="shared" si="403"/>
        <v/>
      </c>
      <c r="AG2371" s="26" t="str">
        <f>IF($D2371="", "", COUNTIF($D$11:$D$2510, "&gt;"&amp;$D2371)+1+COUNTIF($D$11:$D2371, $D2371)-1)</f>
        <v/>
      </c>
      <c r="AH2371" s="92" t="str">
        <f t="shared" si="404"/>
        <v/>
      </c>
      <c r="AJ2371" s="26" t="str">
        <f t="shared" si="405"/>
        <v/>
      </c>
      <c r="AK2371" s="26" t="str">
        <f t="shared" si="406"/>
        <v/>
      </c>
    </row>
    <row r="2372" spans="1:37" x14ac:dyDescent="0.25">
      <c r="A2372" s="97"/>
      <c r="B2372" s="26" t="str">
        <f t="shared" si="396"/>
        <v/>
      </c>
      <c r="C2372" s="97"/>
      <c r="D2372" s="123"/>
      <c r="E2372" s="124"/>
      <c r="F2372" s="125"/>
      <c r="G2372" s="97"/>
      <c r="H2372" s="24" t="str">
        <f>IF($E2372="", "", IFERROR(ROUND($E2372*INDEX('Intro &amp; Setup'!$BY$8:$BY$9, MATCH($E$8, 'Intro &amp; Setup'!$BX$8:$BX$9, 0)), 2), ""))</f>
        <v/>
      </c>
      <c r="I2372" s="18" t="str">
        <f>IF(OR($E2372="", $F2372=""), "", IF($E$8='Intro &amp; Setup'!$BX$9, $F2372/$E2372, IF($H$8='Intro &amp; Setup'!$BX$9, $F2372/$H2372, "")))</f>
        <v/>
      </c>
      <c r="J2372" s="21" t="str">
        <f>IF(OR($E2372="", $F2372=""), "", IF($E$8='Intro &amp; Setup'!$BX$8, $F2372/$E2372, IF($H$8='Intro &amp; Setup'!$BX$8, $F2372/$H2372, "")))</f>
        <v/>
      </c>
      <c r="K2372" s="97"/>
      <c r="L2372" s="42" t="str">
        <f t="array" ref="L2372">IF($W2372="", "", IFERROR(INDEX('Standard Runs'!$D$11:$D$65, MATCH(1, ('Standard Runs'!$F$11:$F$65&lt;=E2372)*('Standard Runs'!$G$11:$G$65&gt;=E2372), 0)), ""))</f>
        <v/>
      </c>
      <c r="M2372" s="45" t="str">
        <f t="shared" si="397"/>
        <v/>
      </c>
      <c r="N2372" s="97"/>
      <c r="O2372" s="52" t="str">
        <f t="shared" si="398"/>
        <v/>
      </c>
      <c r="P2372" s="53" t="str">
        <f>IF(OR($L2372="", $M2372=""), "", COUNTIFS($L$11:$L$2510, $L2372, $M$11:$M$2510, "&lt;"&amp;$M2372)+1+COUNTIFS($L$11:$L2372, $L2372, $M$11:$M2372, $M2372)-1)</f>
        <v/>
      </c>
      <c r="Q2372" s="97"/>
      <c r="R2372" s="57" t="str">
        <f t="array" ref="R2372">IF(OR($L2372="", $M2372=""), "", MIN(IF($L$11:$L$2510=$L2372, $M$11:$M$2510)))</f>
        <v/>
      </c>
      <c r="S2372" s="18" t="str">
        <f t="array" ref="S2372">IF(OR($L2372="", $M2372=""), "", AVERAGEIF($L$11:$L$2510, $L2372, $M$11:$M$2510))</f>
        <v/>
      </c>
      <c r="T2372" s="21" t="str">
        <f t="array" ref="T2372">IF(OR($L2372="", $M2372=""), "", MAX(IF($L$11:$L$2510=$L2372, $M$11:$M$2510)))</f>
        <v/>
      </c>
      <c r="U2372" s="97"/>
      <c r="W2372" s="26" t="str">
        <f t="shared" si="399"/>
        <v/>
      </c>
      <c r="X2372" s="26" t="str">
        <f t="shared" si="400"/>
        <v/>
      </c>
      <c r="Z2372" s="48" t="str">
        <f>IFERROR(INDEX('Standard Runs'!$E$11:$E$65, MATCH($L2372, 'Standard Runs'!$D$11:$D$65, 0)), "")</f>
        <v/>
      </c>
      <c r="AB2372" s="26" t="str">
        <f t="shared" si="401"/>
        <v/>
      </c>
      <c r="AC2372" s="26" t="str">
        <f t="shared" si="402"/>
        <v/>
      </c>
      <c r="AE2372" s="26" t="str">
        <f t="shared" si="403"/>
        <v/>
      </c>
      <c r="AG2372" s="26" t="str">
        <f>IF($D2372="", "", COUNTIF($D$11:$D$2510, "&gt;"&amp;$D2372)+1+COUNTIF($D$11:$D2372, $D2372)-1)</f>
        <v/>
      </c>
      <c r="AH2372" s="92" t="str">
        <f t="shared" si="404"/>
        <v/>
      </c>
      <c r="AJ2372" s="26" t="str">
        <f t="shared" si="405"/>
        <v/>
      </c>
      <c r="AK2372" s="26" t="str">
        <f t="shared" si="406"/>
        <v/>
      </c>
    </row>
    <row r="2373" spans="1:37" x14ac:dyDescent="0.25">
      <c r="A2373" s="97"/>
      <c r="B2373" s="26" t="str">
        <f t="shared" si="396"/>
        <v/>
      </c>
      <c r="C2373" s="97"/>
      <c r="D2373" s="123"/>
      <c r="E2373" s="124"/>
      <c r="F2373" s="125"/>
      <c r="G2373" s="97"/>
      <c r="H2373" s="24" t="str">
        <f>IF($E2373="", "", IFERROR(ROUND($E2373*INDEX('Intro &amp; Setup'!$BY$8:$BY$9, MATCH($E$8, 'Intro &amp; Setup'!$BX$8:$BX$9, 0)), 2), ""))</f>
        <v/>
      </c>
      <c r="I2373" s="18" t="str">
        <f>IF(OR($E2373="", $F2373=""), "", IF($E$8='Intro &amp; Setup'!$BX$9, $F2373/$E2373, IF($H$8='Intro &amp; Setup'!$BX$9, $F2373/$H2373, "")))</f>
        <v/>
      </c>
      <c r="J2373" s="21" t="str">
        <f>IF(OR($E2373="", $F2373=""), "", IF($E$8='Intro &amp; Setup'!$BX$8, $F2373/$E2373, IF($H$8='Intro &amp; Setup'!$BX$8, $F2373/$H2373, "")))</f>
        <v/>
      </c>
      <c r="K2373" s="97"/>
      <c r="L2373" s="42" t="str">
        <f t="array" ref="L2373">IF($W2373="", "", IFERROR(INDEX('Standard Runs'!$D$11:$D$65, MATCH(1, ('Standard Runs'!$F$11:$F$65&lt;=E2373)*('Standard Runs'!$G$11:$G$65&gt;=E2373), 0)), ""))</f>
        <v/>
      </c>
      <c r="M2373" s="45" t="str">
        <f t="shared" si="397"/>
        <v/>
      </c>
      <c r="N2373" s="97"/>
      <c r="O2373" s="52" t="str">
        <f t="shared" si="398"/>
        <v/>
      </c>
      <c r="P2373" s="53" t="str">
        <f>IF(OR($L2373="", $M2373=""), "", COUNTIFS($L$11:$L$2510, $L2373, $M$11:$M$2510, "&lt;"&amp;$M2373)+1+COUNTIFS($L$11:$L2373, $L2373, $M$11:$M2373, $M2373)-1)</f>
        <v/>
      </c>
      <c r="Q2373" s="97"/>
      <c r="R2373" s="57" t="str">
        <f t="array" ref="R2373">IF(OR($L2373="", $M2373=""), "", MIN(IF($L$11:$L$2510=$L2373, $M$11:$M$2510)))</f>
        <v/>
      </c>
      <c r="S2373" s="18" t="str">
        <f t="array" ref="S2373">IF(OR($L2373="", $M2373=""), "", AVERAGEIF($L$11:$L$2510, $L2373, $M$11:$M$2510))</f>
        <v/>
      </c>
      <c r="T2373" s="21" t="str">
        <f t="array" ref="T2373">IF(OR($L2373="", $M2373=""), "", MAX(IF($L$11:$L$2510=$L2373, $M$11:$M$2510)))</f>
        <v/>
      </c>
      <c r="U2373" s="97"/>
      <c r="W2373" s="26" t="str">
        <f t="shared" si="399"/>
        <v/>
      </c>
      <c r="X2373" s="26" t="str">
        <f t="shared" si="400"/>
        <v/>
      </c>
      <c r="Z2373" s="48" t="str">
        <f>IFERROR(INDEX('Standard Runs'!$E$11:$E$65, MATCH($L2373, 'Standard Runs'!$D$11:$D$65, 0)), "")</f>
        <v/>
      </c>
      <c r="AB2373" s="26" t="str">
        <f t="shared" si="401"/>
        <v/>
      </c>
      <c r="AC2373" s="26" t="str">
        <f t="shared" si="402"/>
        <v/>
      </c>
      <c r="AE2373" s="26" t="str">
        <f t="shared" si="403"/>
        <v/>
      </c>
      <c r="AG2373" s="26" t="str">
        <f>IF($D2373="", "", COUNTIF($D$11:$D$2510, "&gt;"&amp;$D2373)+1+COUNTIF($D$11:$D2373, $D2373)-1)</f>
        <v/>
      </c>
      <c r="AH2373" s="92" t="str">
        <f t="shared" si="404"/>
        <v/>
      </c>
      <c r="AJ2373" s="26" t="str">
        <f t="shared" si="405"/>
        <v/>
      </c>
      <c r="AK2373" s="26" t="str">
        <f t="shared" si="406"/>
        <v/>
      </c>
    </row>
    <row r="2374" spans="1:37" x14ac:dyDescent="0.25">
      <c r="A2374" s="97"/>
      <c r="B2374" s="26" t="str">
        <f t="shared" si="396"/>
        <v/>
      </c>
      <c r="C2374" s="97"/>
      <c r="D2374" s="123"/>
      <c r="E2374" s="124"/>
      <c r="F2374" s="125"/>
      <c r="G2374" s="97"/>
      <c r="H2374" s="24" t="str">
        <f>IF($E2374="", "", IFERROR(ROUND($E2374*INDEX('Intro &amp; Setup'!$BY$8:$BY$9, MATCH($E$8, 'Intro &amp; Setup'!$BX$8:$BX$9, 0)), 2), ""))</f>
        <v/>
      </c>
      <c r="I2374" s="18" t="str">
        <f>IF(OR($E2374="", $F2374=""), "", IF($E$8='Intro &amp; Setup'!$BX$9, $F2374/$E2374, IF($H$8='Intro &amp; Setup'!$BX$9, $F2374/$H2374, "")))</f>
        <v/>
      </c>
      <c r="J2374" s="21" t="str">
        <f>IF(OR($E2374="", $F2374=""), "", IF($E$8='Intro &amp; Setup'!$BX$8, $F2374/$E2374, IF($H$8='Intro &amp; Setup'!$BX$8, $F2374/$H2374, "")))</f>
        <v/>
      </c>
      <c r="K2374" s="97"/>
      <c r="L2374" s="42" t="str">
        <f t="array" ref="L2374">IF($W2374="", "", IFERROR(INDEX('Standard Runs'!$D$11:$D$65, MATCH(1, ('Standard Runs'!$F$11:$F$65&lt;=E2374)*('Standard Runs'!$G$11:$G$65&gt;=E2374), 0)), ""))</f>
        <v/>
      </c>
      <c r="M2374" s="45" t="str">
        <f t="shared" si="397"/>
        <v/>
      </c>
      <c r="N2374" s="97"/>
      <c r="O2374" s="52" t="str">
        <f t="shared" si="398"/>
        <v/>
      </c>
      <c r="P2374" s="53" t="str">
        <f>IF(OR($L2374="", $M2374=""), "", COUNTIFS($L$11:$L$2510, $L2374, $M$11:$M$2510, "&lt;"&amp;$M2374)+1+COUNTIFS($L$11:$L2374, $L2374, $M$11:$M2374, $M2374)-1)</f>
        <v/>
      </c>
      <c r="Q2374" s="97"/>
      <c r="R2374" s="57" t="str">
        <f t="array" ref="R2374">IF(OR($L2374="", $M2374=""), "", MIN(IF($L$11:$L$2510=$L2374, $M$11:$M$2510)))</f>
        <v/>
      </c>
      <c r="S2374" s="18" t="str">
        <f t="array" ref="S2374">IF(OR($L2374="", $M2374=""), "", AVERAGEIF($L$11:$L$2510, $L2374, $M$11:$M$2510))</f>
        <v/>
      </c>
      <c r="T2374" s="21" t="str">
        <f t="array" ref="T2374">IF(OR($L2374="", $M2374=""), "", MAX(IF($L$11:$L$2510=$L2374, $M$11:$M$2510)))</f>
        <v/>
      </c>
      <c r="U2374" s="97"/>
      <c r="W2374" s="26" t="str">
        <f t="shared" si="399"/>
        <v/>
      </c>
      <c r="X2374" s="26" t="str">
        <f t="shared" si="400"/>
        <v/>
      </c>
      <c r="Z2374" s="48" t="str">
        <f>IFERROR(INDEX('Standard Runs'!$E$11:$E$65, MATCH($L2374, 'Standard Runs'!$D$11:$D$65, 0)), "")</f>
        <v/>
      </c>
      <c r="AB2374" s="26" t="str">
        <f t="shared" si="401"/>
        <v/>
      </c>
      <c r="AC2374" s="26" t="str">
        <f t="shared" si="402"/>
        <v/>
      </c>
      <c r="AE2374" s="26" t="str">
        <f t="shared" si="403"/>
        <v/>
      </c>
      <c r="AG2374" s="26" t="str">
        <f>IF($D2374="", "", COUNTIF($D$11:$D$2510, "&gt;"&amp;$D2374)+1+COUNTIF($D$11:$D2374, $D2374)-1)</f>
        <v/>
      </c>
      <c r="AH2374" s="92" t="str">
        <f t="shared" si="404"/>
        <v/>
      </c>
      <c r="AJ2374" s="26" t="str">
        <f t="shared" si="405"/>
        <v/>
      </c>
      <c r="AK2374" s="26" t="str">
        <f t="shared" si="406"/>
        <v/>
      </c>
    </row>
    <row r="2375" spans="1:37" x14ac:dyDescent="0.25">
      <c r="A2375" s="97"/>
      <c r="B2375" s="26" t="str">
        <f t="shared" si="396"/>
        <v/>
      </c>
      <c r="C2375" s="97"/>
      <c r="D2375" s="123"/>
      <c r="E2375" s="124"/>
      <c r="F2375" s="125"/>
      <c r="G2375" s="97"/>
      <c r="H2375" s="24" t="str">
        <f>IF($E2375="", "", IFERROR(ROUND($E2375*INDEX('Intro &amp; Setup'!$BY$8:$BY$9, MATCH($E$8, 'Intro &amp; Setup'!$BX$8:$BX$9, 0)), 2), ""))</f>
        <v/>
      </c>
      <c r="I2375" s="18" t="str">
        <f>IF(OR($E2375="", $F2375=""), "", IF($E$8='Intro &amp; Setup'!$BX$9, $F2375/$E2375, IF($H$8='Intro &amp; Setup'!$BX$9, $F2375/$H2375, "")))</f>
        <v/>
      </c>
      <c r="J2375" s="21" t="str">
        <f>IF(OR($E2375="", $F2375=""), "", IF($E$8='Intro &amp; Setup'!$BX$8, $F2375/$E2375, IF($H$8='Intro &amp; Setup'!$BX$8, $F2375/$H2375, "")))</f>
        <v/>
      </c>
      <c r="K2375" s="97"/>
      <c r="L2375" s="42" t="str">
        <f t="array" ref="L2375">IF($W2375="", "", IFERROR(INDEX('Standard Runs'!$D$11:$D$65, MATCH(1, ('Standard Runs'!$F$11:$F$65&lt;=E2375)*('Standard Runs'!$G$11:$G$65&gt;=E2375), 0)), ""))</f>
        <v/>
      </c>
      <c r="M2375" s="45" t="str">
        <f t="shared" si="397"/>
        <v/>
      </c>
      <c r="N2375" s="97"/>
      <c r="O2375" s="52" t="str">
        <f t="shared" si="398"/>
        <v/>
      </c>
      <c r="P2375" s="53" t="str">
        <f>IF(OR($L2375="", $M2375=""), "", COUNTIFS($L$11:$L$2510, $L2375, $M$11:$M$2510, "&lt;"&amp;$M2375)+1+COUNTIFS($L$11:$L2375, $L2375, $M$11:$M2375, $M2375)-1)</f>
        <v/>
      </c>
      <c r="Q2375" s="97"/>
      <c r="R2375" s="57" t="str">
        <f t="array" ref="R2375">IF(OR($L2375="", $M2375=""), "", MIN(IF($L$11:$L$2510=$L2375, $M$11:$M$2510)))</f>
        <v/>
      </c>
      <c r="S2375" s="18" t="str">
        <f t="array" ref="S2375">IF(OR($L2375="", $M2375=""), "", AVERAGEIF($L$11:$L$2510, $L2375, $M$11:$M$2510))</f>
        <v/>
      </c>
      <c r="T2375" s="21" t="str">
        <f t="array" ref="T2375">IF(OR($L2375="", $M2375=""), "", MAX(IF($L$11:$L$2510=$L2375, $M$11:$M$2510)))</f>
        <v/>
      </c>
      <c r="U2375" s="97"/>
      <c r="W2375" s="26" t="str">
        <f t="shared" si="399"/>
        <v/>
      </c>
      <c r="X2375" s="26" t="str">
        <f t="shared" si="400"/>
        <v/>
      </c>
      <c r="Z2375" s="48" t="str">
        <f>IFERROR(INDEX('Standard Runs'!$E$11:$E$65, MATCH($L2375, 'Standard Runs'!$D$11:$D$65, 0)), "")</f>
        <v/>
      </c>
      <c r="AB2375" s="26" t="str">
        <f t="shared" si="401"/>
        <v/>
      </c>
      <c r="AC2375" s="26" t="str">
        <f t="shared" si="402"/>
        <v/>
      </c>
      <c r="AE2375" s="26" t="str">
        <f t="shared" si="403"/>
        <v/>
      </c>
      <c r="AG2375" s="26" t="str">
        <f>IF($D2375="", "", COUNTIF($D$11:$D$2510, "&gt;"&amp;$D2375)+1+COUNTIF($D$11:$D2375, $D2375)-1)</f>
        <v/>
      </c>
      <c r="AH2375" s="92" t="str">
        <f t="shared" si="404"/>
        <v/>
      </c>
      <c r="AJ2375" s="26" t="str">
        <f t="shared" si="405"/>
        <v/>
      </c>
      <c r="AK2375" s="26" t="str">
        <f t="shared" si="406"/>
        <v/>
      </c>
    </row>
    <row r="2376" spans="1:37" x14ac:dyDescent="0.25">
      <c r="A2376" s="97"/>
      <c r="B2376" s="26" t="str">
        <f t="shared" si="396"/>
        <v/>
      </c>
      <c r="C2376" s="97"/>
      <c r="D2376" s="123"/>
      <c r="E2376" s="124"/>
      <c r="F2376" s="125"/>
      <c r="G2376" s="97"/>
      <c r="H2376" s="24" t="str">
        <f>IF($E2376="", "", IFERROR(ROUND($E2376*INDEX('Intro &amp; Setup'!$BY$8:$BY$9, MATCH($E$8, 'Intro &amp; Setup'!$BX$8:$BX$9, 0)), 2), ""))</f>
        <v/>
      </c>
      <c r="I2376" s="18" t="str">
        <f>IF(OR($E2376="", $F2376=""), "", IF($E$8='Intro &amp; Setup'!$BX$9, $F2376/$E2376, IF($H$8='Intro &amp; Setup'!$BX$9, $F2376/$H2376, "")))</f>
        <v/>
      </c>
      <c r="J2376" s="21" t="str">
        <f>IF(OR($E2376="", $F2376=""), "", IF($E$8='Intro &amp; Setup'!$BX$8, $F2376/$E2376, IF($H$8='Intro &amp; Setup'!$BX$8, $F2376/$H2376, "")))</f>
        <v/>
      </c>
      <c r="K2376" s="97"/>
      <c r="L2376" s="42" t="str">
        <f t="array" ref="L2376">IF($W2376="", "", IFERROR(INDEX('Standard Runs'!$D$11:$D$65, MATCH(1, ('Standard Runs'!$F$11:$F$65&lt;=E2376)*('Standard Runs'!$G$11:$G$65&gt;=E2376), 0)), ""))</f>
        <v/>
      </c>
      <c r="M2376" s="45" t="str">
        <f t="shared" si="397"/>
        <v/>
      </c>
      <c r="N2376" s="97"/>
      <c r="O2376" s="52" t="str">
        <f t="shared" si="398"/>
        <v/>
      </c>
      <c r="P2376" s="53" t="str">
        <f>IF(OR($L2376="", $M2376=""), "", COUNTIFS($L$11:$L$2510, $L2376, $M$11:$M$2510, "&lt;"&amp;$M2376)+1+COUNTIFS($L$11:$L2376, $L2376, $M$11:$M2376, $M2376)-1)</f>
        <v/>
      </c>
      <c r="Q2376" s="97"/>
      <c r="R2376" s="57" t="str">
        <f t="array" ref="R2376">IF(OR($L2376="", $M2376=""), "", MIN(IF($L$11:$L$2510=$L2376, $M$11:$M$2510)))</f>
        <v/>
      </c>
      <c r="S2376" s="18" t="str">
        <f t="array" ref="S2376">IF(OR($L2376="", $M2376=""), "", AVERAGEIF($L$11:$L$2510, $L2376, $M$11:$M$2510))</f>
        <v/>
      </c>
      <c r="T2376" s="21" t="str">
        <f t="array" ref="T2376">IF(OR($L2376="", $M2376=""), "", MAX(IF($L$11:$L$2510=$L2376, $M$11:$M$2510)))</f>
        <v/>
      </c>
      <c r="U2376" s="97"/>
      <c r="W2376" s="26" t="str">
        <f t="shared" si="399"/>
        <v/>
      </c>
      <c r="X2376" s="26" t="str">
        <f t="shared" si="400"/>
        <v/>
      </c>
      <c r="Z2376" s="48" t="str">
        <f>IFERROR(INDEX('Standard Runs'!$E$11:$E$65, MATCH($L2376, 'Standard Runs'!$D$11:$D$65, 0)), "")</f>
        <v/>
      </c>
      <c r="AB2376" s="26" t="str">
        <f t="shared" si="401"/>
        <v/>
      </c>
      <c r="AC2376" s="26" t="str">
        <f t="shared" si="402"/>
        <v/>
      </c>
      <c r="AE2376" s="26" t="str">
        <f t="shared" si="403"/>
        <v/>
      </c>
      <c r="AG2376" s="26" t="str">
        <f>IF($D2376="", "", COUNTIF($D$11:$D$2510, "&gt;"&amp;$D2376)+1+COUNTIF($D$11:$D2376, $D2376)-1)</f>
        <v/>
      </c>
      <c r="AH2376" s="92" t="str">
        <f t="shared" si="404"/>
        <v/>
      </c>
      <c r="AJ2376" s="26" t="str">
        <f t="shared" si="405"/>
        <v/>
      </c>
      <c r="AK2376" s="26" t="str">
        <f t="shared" si="406"/>
        <v/>
      </c>
    </row>
    <row r="2377" spans="1:37" x14ac:dyDescent="0.25">
      <c r="A2377" s="97"/>
      <c r="B2377" s="26" t="str">
        <f t="shared" si="396"/>
        <v/>
      </c>
      <c r="C2377" s="97"/>
      <c r="D2377" s="123"/>
      <c r="E2377" s="124"/>
      <c r="F2377" s="125"/>
      <c r="G2377" s="97"/>
      <c r="H2377" s="24" t="str">
        <f>IF($E2377="", "", IFERROR(ROUND($E2377*INDEX('Intro &amp; Setup'!$BY$8:$BY$9, MATCH($E$8, 'Intro &amp; Setup'!$BX$8:$BX$9, 0)), 2), ""))</f>
        <v/>
      </c>
      <c r="I2377" s="18" t="str">
        <f>IF(OR($E2377="", $F2377=""), "", IF($E$8='Intro &amp; Setup'!$BX$9, $F2377/$E2377, IF($H$8='Intro &amp; Setup'!$BX$9, $F2377/$H2377, "")))</f>
        <v/>
      </c>
      <c r="J2377" s="21" t="str">
        <f>IF(OR($E2377="", $F2377=""), "", IF($E$8='Intro &amp; Setup'!$BX$8, $F2377/$E2377, IF($H$8='Intro &amp; Setup'!$BX$8, $F2377/$H2377, "")))</f>
        <v/>
      </c>
      <c r="K2377" s="97"/>
      <c r="L2377" s="42" t="str">
        <f t="array" ref="L2377">IF($W2377="", "", IFERROR(INDEX('Standard Runs'!$D$11:$D$65, MATCH(1, ('Standard Runs'!$F$11:$F$65&lt;=E2377)*('Standard Runs'!$G$11:$G$65&gt;=E2377), 0)), ""))</f>
        <v/>
      </c>
      <c r="M2377" s="45" t="str">
        <f t="shared" si="397"/>
        <v/>
      </c>
      <c r="N2377" s="97"/>
      <c r="O2377" s="52" t="str">
        <f t="shared" si="398"/>
        <v/>
      </c>
      <c r="P2377" s="53" t="str">
        <f>IF(OR($L2377="", $M2377=""), "", COUNTIFS($L$11:$L$2510, $L2377, $M$11:$M$2510, "&lt;"&amp;$M2377)+1+COUNTIFS($L$11:$L2377, $L2377, $M$11:$M2377, $M2377)-1)</f>
        <v/>
      </c>
      <c r="Q2377" s="97"/>
      <c r="R2377" s="57" t="str">
        <f t="array" ref="R2377">IF(OR($L2377="", $M2377=""), "", MIN(IF($L$11:$L$2510=$L2377, $M$11:$M$2510)))</f>
        <v/>
      </c>
      <c r="S2377" s="18" t="str">
        <f t="array" ref="S2377">IF(OR($L2377="", $M2377=""), "", AVERAGEIF($L$11:$L$2510, $L2377, $M$11:$M$2510))</f>
        <v/>
      </c>
      <c r="T2377" s="21" t="str">
        <f t="array" ref="T2377">IF(OR($L2377="", $M2377=""), "", MAX(IF($L$11:$L$2510=$L2377, $M$11:$M$2510)))</f>
        <v/>
      </c>
      <c r="U2377" s="97"/>
      <c r="W2377" s="26" t="str">
        <f t="shared" si="399"/>
        <v/>
      </c>
      <c r="X2377" s="26" t="str">
        <f t="shared" si="400"/>
        <v/>
      </c>
      <c r="Z2377" s="48" t="str">
        <f>IFERROR(INDEX('Standard Runs'!$E$11:$E$65, MATCH($L2377, 'Standard Runs'!$D$11:$D$65, 0)), "")</f>
        <v/>
      </c>
      <c r="AB2377" s="26" t="str">
        <f t="shared" si="401"/>
        <v/>
      </c>
      <c r="AC2377" s="26" t="str">
        <f t="shared" si="402"/>
        <v/>
      </c>
      <c r="AE2377" s="26" t="str">
        <f t="shared" si="403"/>
        <v/>
      </c>
      <c r="AG2377" s="26" t="str">
        <f>IF($D2377="", "", COUNTIF($D$11:$D$2510, "&gt;"&amp;$D2377)+1+COUNTIF($D$11:$D2377, $D2377)-1)</f>
        <v/>
      </c>
      <c r="AH2377" s="92" t="str">
        <f t="shared" si="404"/>
        <v/>
      </c>
      <c r="AJ2377" s="26" t="str">
        <f t="shared" si="405"/>
        <v/>
      </c>
      <c r="AK2377" s="26" t="str">
        <f t="shared" si="406"/>
        <v/>
      </c>
    </row>
    <row r="2378" spans="1:37" x14ac:dyDescent="0.25">
      <c r="A2378" s="97"/>
      <c r="B2378" s="26" t="str">
        <f t="shared" si="396"/>
        <v/>
      </c>
      <c r="C2378" s="97"/>
      <c r="D2378" s="123"/>
      <c r="E2378" s="124"/>
      <c r="F2378" s="125"/>
      <c r="G2378" s="97"/>
      <c r="H2378" s="24" t="str">
        <f>IF($E2378="", "", IFERROR(ROUND($E2378*INDEX('Intro &amp; Setup'!$BY$8:$BY$9, MATCH($E$8, 'Intro &amp; Setup'!$BX$8:$BX$9, 0)), 2), ""))</f>
        <v/>
      </c>
      <c r="I2378" s="18" t="str">
        <f>IF(OR($E2378="", $F2378=""), "", IF($E$8='Intro &amp; Setup'!$BX$9, $F2378/$E2378, IF($H$8='Intro &amp; Setup'!$BX$9, $F2378/$H2378, "")))</f>
        <v/>
      </c>
      <c r="J2378" s="21" t="str">
        <f>IF(OR($E2378="", $F2378=""), "", IF($E$8='Intro &amp; Setup'!$BX$8, $F2378/$E2378, IF($H$8='Intro &amp; Setup'!$BX$8, $F2378/$H2378, "")))</f>
        <v/>
      </c>
      <c r="K2378" s="97"/>
      <c r="L2378" s="42" t="str">
        <f t="array" ref="L2378">IF($W2378="", "", IFERROR(INDEX('Standard Runs'!$D$11:$D$65, MATCH(1, ('Standard Runs'!$F$11:$F$65&lt;=E2378)*('Standard Runs'!$G$11:$G$65&gt;=E2378), 0)), ""))</f>
        <v/>
      </c>
      <c r="M2378" s="45" t="str">
        <f t="shared" si="397"/>
        <v/>
      </c>
      <c r="N2378" s="97"/>
      <c r="O2378" s="52" t="str">
        <f t="shared" si="398"/>
        <v/>
      </c>
      <c r="P2378" s="53" t="str">
        <f>IF(OR($L2378="", $M2378=""), "", COUNTIFS($L$11:$L$2510, $L2378, $M$11:$M$2510, "&lt;"&amp;$M2378)+1+COUNTIFS($L$11:$L2378, $L2378, $M$11:$M2378, $M2378)-1)</f>
        <v/>
      </c>
      <c r="Q2378" s="97"/>
      <c r="R2378" s="57" t="str">
        <f t="array" ref="R2378">IF(OR($L2378="", $M2378=""), "", MIN(IF($L$11:$L$2510=$L2378, $M$11:$M$2510)))</f>
        <v/>
      </c>
      <c r="S2378" s="18" t="str">
        <f t="array" ref="S2378">IF(OR($L2378="", $M2378=""), "", AVERAGEIF($L$11:$L$2510, $L2378, $M$11:$M$2510))</f>
        <v/>
      </c>
      <c r="T2378" s="21" t="str">
        <f t="array" ref="T2378">IF(OR($L2378="", $M2378=""), "", MAX(IF($L$11:$L$2510=$L2378, $M$11:$M$2510)))</f>
        <v/>
      </c>
      <c r="U2378" s="97"/>
      <c r="W2378" s="26" t="str">
        <f t="shared" si="399"/>
        <v/>
      </c>
      <c r="X2378" s="26" t="str">
        <f t="shared" si="400"/>
        <v/>
      </c>
      <c r="Z2378" s="48" t="str">
        <f>IFERROR(INDEX('Standard Runs'!$E$11:$E$65, MATCH($L2378, 'Standard Runs'!$D$11:$D$65, 0)), "")</f>
        <v/>
      </c>
      <c r="AB2378" s="26" t="str">
        <f t="shared" si="401"/>
        <v/>
      </c>
      <c r="AC2378" s="26" t="str">
        <f t="shared" si="402"/>
        <v/>
      </c>
      <c r="AE2378" s="26" t="str">
        <f t="shared" si="403"/>
        <v/>
      </c>
      <c r="AG2378" s="26" t="str">
        <f>IF($D2378="", "", COUNTIF($D$11:$D$2510, "&gt;"&amp;$D2378)+1+COUNTIF($D$11:$D2378, $D2378)-1)</f>
        <v/>
      </c>
      <c r="AH2378" s="92" t="str">
        <f t="shared" si="404"/>
        <v/>
      </c>
      <c r="AJ2378" s="26" t="str">
        <f t="shared" si="405"/>
        <v/>
      </c>
      <c r="AK2378" s="26" t="str">
        <f t="shared" si="406"/>
        <v/>
      </c>
    </row>
    <row r="2379" spans="1:37" x14ac:dyDescent="0.25">
      <c r="A2379" s="97"/>
      <c r="B2379" s="26" t="str">
        <f t="shared" si="396"/>
        <v/>
      </c>
      <c r="C2379" s="97"/>
      <c r="D2379" s="123"/>
      <c r="E2379" s="124"/>
      <c r="F2379" s="125"/>
      <c r="G2379" s="97"/>
      <c r="H2379" s="24" t="str">
        <f>IF($E2379="", "", IFERROR(ROUND($E2379*INDEX('Intro &amp; Setup'!$BY$8:$BY$9, MATCH($E$8, 'Intro &amp; Setup'!$BX$8:$BX$9, 0)), 2), ""))</f>
        <v/>
      </c>
      <c r="I2379" s="18" t="str">
        <f>IF(OR($E2379="", $F2379=""), "", IF($E$8='Intro &amp; Setup'!$BX$9, $F2379/$E2379, IF($H$8='Intro &amp; Setup'!$BX$9, $F2379/$H2379, "")))</f>
        <v/>
      </c>
      <c r="J2379" s="21" t="str">
        <f>IF(OR($E2379="", $F2379=""), "", IF($E$8='Intro &amp; Setup'!$BX$8, $F2379/$E2379, IF($H$8='Intro &amp; Setup'!$BX$8, $F2379/$H2379, "")))</f>
        <v/>
      </c>
      <c r="K2379" s="97"/>
      <c r="L2379" s="42" t="str">
        <f t="array" ref="L2379">IF($W2379="", "", IFERROR(INDEX('Standard Runs'!$D$11:$D$65, MATCH(1, ('Standard Runs'!$F$11:$F$65&lt;=E2379)*('Standard Runs'!$G$11:$G$65&gt;=E2379), 0)), ""))</f>
        <v/>
      </c>
      <c r="M2379" s="45" t="str">
        <f t="shared" si="397"/>
        <v/>
      </c>
      <c r="N2379" s="97"/>
      <c r="O2379" s="52" t="str">
        <f t="shared" si="398"/>
        <v/>
      </c>
      <c r="P2379" s="53" t="str">
        <f>IF(OR($L2379="", $M2379=""), "", COUNTIFS($L$11:$L$2510, $L2379, $M$11:$M$2510, "&lt;"&amp;$M2379)+1+COUNTIFS($L$11:$L2379, $L2379, $M$11:$M2379, $M2379)-1)</f>
        <v/>
      </c>
      <c r="Q2379" s="97"/>
      <c r="R2379" s="57" t="str">
        <f t="array" ref="R2379">IF(OR($L2379="", $M2379=""), "", MIN(IF($L$11:$L$2510=$L2379, $M$11:$M$2510)))</f>
        <v/>
      </c>
      <c r="S2379" s="18" t="str">
        <f t="array" ref="S2379">IF(OR($L2379="", $M2379=""), "", AVERAGEIF($L$11:$L$2510, $L2379, $M$11:$M$2510))</f>
        <v/>
      </c>
      <c r="T2379" s="21" t="str">
        <f t="array" ref="T2379">IF(OR($L2379="", $M2379=""), "", MAX(IF($L$11:$L$2510=$L2379, $M$11:$M$2510)))</f>
        <v/>
      </c>
      <c r="U2379" s="97"/>
      <c r="W2379" s="26" t="str">
        <f t="shared" si="399"/>
        <v/>
      </c>
      <c r="X2379" s="26" t="str">
        <f t="shared" si="400"/>
        <v/>
      </c>
      <c r="Z2379" s="48" t="str">
        <f>IFERROR(INDEX('Standard Runs'!$E$11:$E$65, MATCH($L2379, 'Standard Runs'!$D$11:$D$65, 0)), "")</f>
        <v/>
      </c>
      <c r="AB2379" s="26" t="str">
        <f t="shared" si="401"/>
        <v/>
      </c>
      <c r="AC2379" s="26" t="str">
        <f t="shared" si="402"/>
        <v/>
      </c>
      <c r="AE2379" s="26" t="str">
        <f t="shared" si="403"/>
        <v/>
      </c>
      <c r="AG2379" s="26" t="str">
        <f>IF($D2379="", "", COUNTIF($D$11:$D$2510, "&gt;"&amp;$D2379)+1+COUNTIF($D$11:$D2379, $D2379)-1)</f>
        <v/>
      </c>
      <c r="AH2379" s="92" t="str">
        <f t="shared" si="404"/>
        <v/>
      </c>
      <c r="AJ2379" s="26" t="str">
        <f t="shared" si="405"/>
        <v/>
      </c>
      <c r="AK2379" s="26" t="str">
        <f t="shared" si="406"/>
        <v/>
      </c>
    </row>
    <row r="2380" spans="1:37" x14ac:dyDescent="0.25">
      <c r="A2380" s="97"/>
      <c r="B2380" s="26" t="str">
        <f t="shared" ref="B2380:B2443" si="407">IF($P2380="", "", IFERROR(INDEX($X$3:$X$5, MATCH($P2380, $Y$3:$Y$5, 0)), ""))</f>
        <v/>
      </c>
      <c r="C2380" s="97"/>
      <c r="D2380" s="123"/>
      <c r="E2380" s="124"/>
      <c r="F2380" s="125"/>
      <c r="G2380" s="97"/>
      <c r="H2380" s="24" t="str">
        <f>IF($E2380="", "", IFERROR(ROUND($E2380*INDEX('Intro &amp; Setup'!$BY$8:$BY$9, MATCH($E$8, 'Intro &amp; Setup'!$BX$8:$BX$9, 0)), 2), ""))</f>
        <v/>
      </c>
      <c r="I2380" s="18" t="str">
        <f>IF(OR($E2380="", $F2380=""), "", IF($E$8='Intro &amp; Setup'!$BX$9, $F2380/$E2380, IF($H$8='Intro &amp; Setup'!$BX$9, $F2380/$H2380, "")))</f>
        <v/>
      </c>
      <c r="J2380" s="21" t="str">
        <f>IF(OR($E2380="", $F2380=""), "", IF($E$8='Intro &amp; Setup'!$BX$8, $F2380/$E2380, IF($H$8='Intro &amp; Setup'!$BX$8, $F2380/$H2380, "")))</f>
        <v/>
      </c>
      <c r="K2380" s="97"/>
      <c r="L2380" s="42" t="str">
        <f t="array" ref="L2380">IF($W2380="", "", IFERROR(INDEX('Standard Runs'!$D$11:$D$65, MATCH(1, ('Standard Runs'!$F$11:$F$65&lt;=E2380)*('Standard Runs'!$G$11:$G$65&gt;=E2380), 0)), ""))</f>
        <v/>
      </c>
      <c r="M2380" s="45" t="str">
        <f t="shared" ref="M2380:M2443" si="408">IFERROR($F2380/$E2380*$Z2380, "")</f>
        <v/>
      </c>
      <c r="N2380" s="97"/>
      <c r="O2380" s="52" t="str">
        <f t="shared" ref="O2380:O2443" si="409">IF($L2380="", "", COUNTIF($L$11:$L$2510, $L2380))</f>
        <v/>
      </c>
      <c r="P2380" s="53" t="str">
        <f>IF(OR($L2380="", $M2380=""), "", COUNTIFS($L$11:$L$2510, $L2380, $M$11:$M$2510, "&lt;"&amp;$M2380)+1+COUNTIFS($L$11:$L2380, $L2380, $M$11:$M2380, $M2380)-1)</f>
        <v/>
      </c>
      <c r="Q2380" s="97"/>
      <c r="R2380" s="57" t="str">
        <f t="array" ref="R2380">IF(OR($L2380="", $M2380=""), "", MIN(IF($L$11:$L$2510=$L2380, $M$11:$M$2510)))</f>
        <v/>
      </c>
      <c r="S2380" s="18" t="str">
        <f t="array" ref="S2380">IF(OR($L2380="", $M2380=""), "", AVERAGEIF($L$11:$L$2510, $L2380, $M$11:$M$2510))</f>
        <v/>
      </c>
      <c r="T2380" s="21" t="str">
        <f t="array" ref="T2380">IF(OR($L2380="", $M2380=""), "", MAX(IF($L$11:$L$2510=$L2380, $M$11:$M$2510)))</f>
        <v/>
      </c>
      <c r="U2380" s="97"/>
      <c r="W2380" s="26" t="str">
        <f t="shared" ref="W2380:W2443" si="410">IF(AND($D2380="", $E2380="", $F2380=""), "", "X")</f>
        <v/>
      </c>
      <c r="X2380" s="26" t="str">
        <f t="shared" ref="X2380:X2443" si="411">IF($W2380="", "", IF($L2380="", "X", ""))</f>
        <v/>
      </c>
      <c r="Z2380" s="48" t="str">
        <f>IFERROR(INDEX('Standard Runs'!$E$11:$E$65, MATCH($L2380, 'Standard Runs'!$D$11:$D$65, 0)), "")</f>
        <v/>
      </c>
      <c r="AB2380" s="26" t="str">
        <f t="shared" ref="AB2380:AB2443" si="412">IF($B2380="", "", _xlfn.CONCAT($L2380, " - ", $P2380))</f>
        <v/>
      </c>
      <c r="AC2380" s="26" t="str">
        <f t="shared" ref="AC2380:AC2443" si="413">IF(COUNTIF($D2380:$F2380, "")=0, "X", "")</f>
        <v/>
      </c>
      <c r="AE2380" s="26" t="str">
        <f t="shared" ref="AE2380:AE2443" si="414">IF($P2380="", "", IF($P2380=1, _xlfn.CONCAT($L2380, " - ", $AE$7), IF($P2380=$O2380, _xlfn.CONCAT($L2380, " - ", $AE$8), "")))</f>
        <v/>
      </c>
      <c r="AG2380" s="26" t="str">
        <f>IF($D2380="", "", COUNTIF($D$11:$D$2510, "&gt;"&amp;$D2380)+1+COUNTIF($D$11:$D2380, $D2380)-1)</f>
        <v/>
      </c>
      <c r="AH2380" s="92" t="str">
        <f t="shared" ref="AH2380:AH2443" si="415">IF(OR($M2380="", $Z2380=""), "", $M2380/$Z2380)</f>
        <v/>
      </c>
      <c r="AJ2380" s="26" t="str">
        <f t="shared" ref="AJ2380:AJ2443" si="416">IF(OR($AJ$8="", $AG2380=""), "", IF($AJ$8=$L2380, $AG2380, ""))</f>
        <v/>
      </c>
      <c r="AK2380" s="26" t="str">
        <f t="shared" ref="AK2380:AK2443" si="417">IF($AJ2380="", "", COUNTIF($AJ$11:$AJ$2510, "&lt;"&amp;$AJ2380)+1)</f>
        <v/>
      </c>
    </row>
    <row r="2381" spans="1:37" x14ac:dyDescent="0.25">
      <c r="A2381" s="97"/>
      <c r="B2381" s="26" t="str">
        <f t="shared" si="407"/>
        <v/>
      </c>
      <c r="C2381" s="97"/>
      <c r="D2381" s="123"/>
      <c r="E2381" s="124"/>
      <c r="F2381" s="125"/>
      <c r="G2381" s="97"/>
      <c r="H2381" s="24" t="str">
        <f>IF($E2381="", "", IFERROR(ROUND($E2381*INDEX('Intro &amp; Setup'!$BY$8:$BY$9, MATCH($E$8, 'Intro &amp; Setup'!$BX$8:$BX$9, 0)), 2), ""))</f>
        <v/>
      </c>
      <c r="I2381" s="18" t="str">
        <f>IF(OR($E2381="", $F2381=""), "", IF($E$8='Intro &amp; Setup'!$BX$9, $F2381/$E2381, IF($H$8='Intro &amp; Setup'!$BX$9, $F2381/$H2381, "")))</f>
        <v/>
      </c>
      <c r="J2381" s="21" t="str">
        <f>IF(OR($E2381="", $F2381=""), "", IF($E$8='Intro &amp; Setup'!$BX$8, $F2381/$E2381, IF($H$8='Intro &amp; Setup'!$BX$8, $F2381/$H2381, "")))</f>
        <v/>
      </c>
      <c r="K2381" s="97"/>
      <c r="L2381" s="42" t="str">
        <f t="array" ref="L2381">IF($W2381="", "", IFERROR(INDEX('Standard Runs'!$D$11:$D$65, MATCH(1, ('Standard Runs'!$F$11:$F$65&lt;=E2381)*('Standard Runs'!$G$11:$G$65&gt;=E2381), 0)), ""))</f>
        <v/>
      </c>
      <c r="M2381" s="45" t="str">
        <f t="shared" si="408"/>
        <v/>
      </c>
      <c r="N2381" s="97"/>
      <c r="O2381" s="52" t="str">
        <f t="shared" si="409"/>
        <v/>
      </c>
      <c r="P2381" s="53" t="str">
        <f>IF(OR($L2381="", $M2381=""), "", COUNTIFS($L$11:$L$2510, $L2381, $M$11:$M$2510, "&lt;"&amp;$M2381)+1+COUNTIFS($L$11:$L2381, $L2381, $M$11:$M2381, $M2381)-1)</f>
        <v/>
      </c>
      <c r="Q2381" s="97"/>
      <c r="R2381" s="57" t="str">
        <f t="array" ref="R2381">IF(OR($L2381="", $M2381=""), "", MIN(IF($L$11:$L$2510=$L2381, $M$11:$M$2510)))</f>
        <v/>
      </c>
      <c r="S2381" s="18" t="str">
        <f t="array" ref="S2381">IF(OR($L2381="", $M2381=""), "", AVERAGEIF($L$11:$L$2510, $L2381, $M$11:$M$2510))</f>
        <v/>
      </c>
      <c r="T2381" s="21" t="str">
        <f t="array" ref="T2381">IF(OR($L2381="", $M2381=""), "", MAX(IF($L$11:$L$2510=$L2381, $M$11:$M$2510)))</f>
        <v/>
      </c>
      <c r="U2381" s="97"/>
      <c r="W2381" s="26" t="str">
        <f t="shared" si="410"/>
        <v/>
      </c>
      <c r="X2381" s="26" t="str">
        <f t="shared" si="411"/>
        <v/>
      </c>
      <c r="Z2381" s="48" t="str">
        <f>IFERROR(INDEX('Standard Runs'!$E$11:$E$65, MATCH($L2381, 'Standard Runs'!$D$11:$D$65, 0)), "")</f>
        <v/>
      </c>
      <c r="AB2381" s="26" t="str">
        <f t="shared" si="412"/>
        <v/>
      </c>
      <c r="AC2381" s="26" t="str">
        <f t="shared" si="413"/>
        <v/>
      </c>
      <c r="AE2381" s="26" t="str">
        <f t="shared" si="414"/>
        <v/>
      </c>
      <c r="AG2381" s="26" t="str">
        <f>IF($D2381="", "", COUNTIF($D$11:$D$2510, "&gt;"&amp;$D2381)+1+COUNTIF($D$11:$D2381, $D2381)-1)</f>
        <v/>
      </c>
      <c r="AH2381" s="92" t="str">
        <f t="shared" si="415"/>
        <v/>
      </c>
      <c r="AJ2381" s="26" t="str">
        <f t="shared" si="416"/>
        <v/>
      </c>
      <c r="AK2381" s="26" t="str">
        <f t="shared" si="417"/>
        <v/>
      </c>
    </row>
    <row r="2382" spans="1:37" x14ac:dyDescent="0.25">
      <c r="A2382" s="97"/>
      <c r="B2382" s="26" t="str">
        <f t="shared" si="407"/>
        <v/>
      </c>
      <c r="C2382" s="97"/>
      <c r="D2382" s="123"/>
      <c r="E2382" s="124"/>
      <c r="F2382" s="125"/>
      <c r="G2382" s="97"/>
      <c r="H2382" s="24" t="str">
        <f>IF($E2382="", "", IFERROR(ROUND($E2382*INDEX('Intro &amp; Setup'!$BY$8:$BY$9, MATCH($E$8, 'Intro &amp; Setup'!$BX$8:$BX$9, 0)), 2), ""))</f>
        <v/>
      </c>
      <c r="I2382" s="18" t="str">
        <f>IF(OR($E2382="", $F2382=""), "", IF($E$8='Intro &amp; Setup'!$BX$9, $F2382/$E2382, IF($H$8='Intro &amp; Setup'!$BX$9, $F2382/$H2382, "")))</f>
        <v/>
      </c>
      <c r="J2382" s="21" t="str">
        <f>IF(OR($E2382="", $F2382=""), "", IF($E$8='Intro &amp; Setup'!$BX$8, $F2382/$E2382, IF($H$8='Intro &amp; Setup'!$BX$8, $F2382/$H2382, "")))</f>
        <v/>
      </c>
      <c r="K2382" s="97"/>
      <c r="L2382" s="42" t="str">
        <f t="array" ref="L2382">IF($W2382="", "", IFERROR(INDEX('Standard Runs'!$D$11:$D$65, MATCH(1, ('Standard Runs'!$F$11:$F$65&lt;=E2382)*('Standard Runs'!$G$11:$G$65&gt;=E2382), 0)), ""))</f>
        <v/>
      </c>
      <c r="M2382" s="45" t="str">
        <f t="shared" si="408"/>
        <v/>
      </c>
      <c r="N2382" s="97"/>
      <c r="O2382" s="52" t="str">
        <f t="shared" si="409"/>
        <v/>
      </c>
      <c r="P2382" s="53" t="str">
        <f>IF(OR($L2382="", $M2382=""), "", COUNTIFS($L$11:$L$2510, $L2382, $M$11:$M$2510, "&lt;"&amp;$M2382)+1+COUNTIFS($L$11:$L2382, $L2382, $M$11:$M2382, $M2382)-1)</f>
        <v/>
      </c>
      <c r="Q2382" s="97"/>
      <c r="R2382" s="57" t="str">
        <f t="array" ref="R2382">IF(OR($L2382="", $M2382=""), "", MIN(IF($L$11:$L$2510=$L2382, $M$11:$M$2510)))</f>
        <v/>
      </c>
      <c r="S2382" s="18" t="str">
        <f t="array" ref="S2382">IF(OR($L2382="", $M2382=""), "", AVERAGEIF($L$11:$L$2510, $L2382, $M$11:$M$2510))</f>
        <v/>
      </c>
      <c r="T2382" s="21" t="str">
        <f t="array" ref="T2382">IF(OR($L2382="", $M2382=""), "", MAX(IF($L$11:$L$2510=$L2382, $M$11:$M$2510)))</f>
        <v/>
      </c>
      <c r="U2382" s="97"/>
      <c r="W2382" s="26" t="str">
        <f t="shared" si="410"/>
        <v/>
      </c>
      <c r="X2382" s="26" t="str">
        <f t="shared" si="411"/>
        <v/>
      </c>
      <c r="Z2382" s="48" t="str">
        <f>IFERROR(INDEX('Standard Runs'!$E$11:$E$65, MATCH($L2382, 'Standard Runs'!$D$11:$D$65, 0)), "")</f>
        <v/>
      </c>
      <c r="AB2382" s="26" t="str">
        <f t="shared" si="412"/>
        <v/>
      </c>
      <c r="AC2382" s="26" t="str">
        <f t="shared" si="413"/>
        <v/>
      </c>
      <c r="AE2382" s="26" t="str">
        <f t="shared" si="414"/>
        <v/>
      </c>
      <c r="AG2382" s="26" t="str">
        <f>IF($D2382="", "", COUNTIF($D$11:$D$2510, "&gt;"&amp;$D2382)+1+COUNTIF($D$11:$D2382, $D2382)-1)</f>
        <v/>
      </c>
      <c r="AH2382" s="92" t="str">
        <f t="shared" si="415"/>
        <v/>
      </c>
      <c r="AJ2382" s="26" t="str">
        <f t="shared" si="416"/>
        <v/>
      </c>
      <c r="AK2382" s="26" t="str">
        <f t="shared" si="417"/>
        <v/>
      </c>
    </row>
    <row r="2383" spans="1:37" x14ac:dyDescent="0.25">
      <c r="A2383" s="97"/>
      <c r="B2383" s="26" t="str">
        <f t="shared" si="407"/>
        <v/>
      </c>
      <c r="C2383" s="97"/>
      <c r="D2383" s="123"/>
      <c r="E2383" s="124"/>
      <c r="F2383" s="125"/>
      <c r="G2383" s="97"/>
      <c r="H2383" s="24" t="str">
        <f>IF($E2383="", "", IFERROR(ROUND($E2383*INDEX('Intro &amp; Setup'!$BY$8:$BY$9, MATCH($E$8, 'Intro &amp; Setup'!$BX$8:$BX$9, 0)), 2), ""))</f>
        <v/>
      </c>
      <c r="I2383" s="18" t="str">
        <f>IF(OR($E2383="", $F2383=""), "", IF($E$8='Intro &amp; Setup'!$BX$9, $F2383/$E2383, IF($H$8='Intro &amp; Setup'!$BX$9, $F2383/$H2383, "")))</f>
        <v/>
      </c>
      <c r="J2383" s="21" t="str">
        <f>IF(OR($E2383="", $F2383=""), "", IF($E$8='Intro &amp; Setup'!$BX$8, $F2383/$E2383, IF($H$8='Intro &amp; Setup'!$BX$8, $F2383/$H2383, "")))</f>
        <v/>
      </c>
      <c r="K2383" s="97"/>
      <c r="L2383" s="42" t="str">
        <f t="array" ref="L2383">IF($W2383="", "", IFERROR(INDEX('Standard Runs'!$D$11:$D$65, MATCH(1, ('Standard Runs'!$F$11:$F$65&lt;=E2383)*('Standard Runs'!$G$11:$G$65&gt;=E2383), 0)), ""))</f>
        <v/>
      </c>
      <c r="M2383" s="45" t="str">
        <f t="shared" si="408"/>
        <v/>
      </c>
      <c r="N2383" s="97"/>
      <c r="O2383" s="52" t="str">
        <f t="shared" si="409"/>
        <v/>
      </c>
      <c r="P2383" s="53" t="str">
        <f>IF(OR($L2383="", $M2383=""), "", COUNTIFS($L$11:$L$2510, $L2383, $M$11:$M$2510, "&lt;"&amp;$M2383)+1+COUNTIFS($L$11:$L2383, $L2383, $M$11:$M2383, $M2383)-1)</f>
        <v/>
      </c>
      <c r="Q2383" s="97"/>
      <c r="R2383" s="57" t="str">
        <f t="array" ref="R2383">IF(OR($L2383="", $M2383=""), "", MIN(IF($L$11:$L$2510=$L2383, $M$11:$M$2510)))</f>
        <v/>
      </c>
      <c r="S2383" s="18" t="str">
        <f t="array" ref="S2383">IF(OR($L2383="", $M2383=""), "", AVERAGEIF($L$11:$L$2510, $L2383, $M$11:$M$2510))</f>
        <v/>
      </c>
      <c r="T2383" s="21" t="str">
        <f t="array" ref="T2383">IF(OR($L2383="", $M2383=""), "", MAX(IF($L$11:$L$2510=$L2383, $M$11:$M$2510)))</f>
        <v/>
      </c>
      <c r="U2383" s="97"/>
      <c r="W2383" s="26" t="str">
        <f t="shared" si="410"/>
        <v/>
      </c>
      <c r="X2383" s="26" t="str">
        <f t="shared" si="411"/>
        <v/>
      </c>
      <c r="Z2383" s="48" t="str">
        <f>IFERROR(INDEX('Standard Runs'!$E$11:$E$65, MATCH($L2383, 'Standard Runs'!$D$11:$D$65, 0)), "")</f>
        <v/>
      </c>
      <c r="AB2383" s="26" t="str">
        <f t="shared" si="412"/>
        <v/>
      </c>
      <c r="AC2383" s="26" t="str">
        <f t="shared" si="413"/>
        <v/>
      </c>
      <c r="AE2383" s="26" t="str">
        <f t="shared" si="414"/>
        <v/>
      </c>
      <c r="AG2383" s="26" t="str">
        <f>IF($D2383="", "", COUNTIF($D$11:$D$2510, "&gt;"&amp;$D2383)+1+COUNTIF($D$11:$D2383, $D2383)-1)</f>
        <v/>
      </c>
      <c r="AH2383" s="92" t="str">
        <f t="shared" si="415"/>
        <v/>
      </c>
      <c r="AJ2383" s="26" t="str">
        <f t="shared" si="416"/>
        <v/>
      </c>
      <c r="AK2383" s="26" t="str">
        <f t="shared" si="417"/>
        <v/>
      </c>
    </row>
    <row r="2384" spans="1:37" x14ac:dyDescent="0.25">
      <c r="A2384" s="97"/>
      <c r="B2384" s="26" t="str">
        <f t="shared" si="407"/>
        <v/>
      </c>
      <c r="C2384" s="97"/>
      <c r="D2384" s="123"/>
      <c r="E2384" s="124"/>
      <c r="F2384" s="125"/>
      <c r="G2384" s="97"/>
      <c r="H2384" s="24" t="str">
        <f>IF($E2384="", "", IFERROR(ROUND($E2384*INDEX('Intro &amp; Setup'!$BY$8:$BY$9, MATCH($E$8, 'Intro &amp; Setup'!$BX$8:$BX$9, 0)), 2), ""))</f>
        <v/>
      </c>
      <c r="I2384" s="18" t="str">
        <f>IF(OR($E2384="", $F2384=""), "", IF($E$8='Intro &amp; Setup'!$BX$9, $F2384/$E2384, IF($H$8='Intro &amp; Setup'!$BX$9, $F2384/$H2384, "")))</f>
        <v/>
      </c>
      <c r="J2384" s="21" t="str">
        <f>IF(OR($E2384="", $F2384=""), "", IF($E$8='Intro &amp; Setup'!$BX$8, $F2384/$E2384, IF($H$8='Intro &amp; Setup'!$BX$8, $F2384/$H2384, "")))</f>
        <v/>
      </c>
      <c r="K2384" s="97"/>
      <c r="L2384" s="42" t="str">
        <f t="array" ref="L2384">IF($W2384="", "", IFERROR(INDEX('Standard Runs'!$D$11:$D$65, MATCH(1, ('Standard Runs'!$F$11:$F$65&lt;=E2384)*('Standard Runs'!$G$11:$G$65&gt;=E2384), 0)), ""))</f>
        <v/>
      </c>
      <c r="M2384" s="45" t="str">
        <f t="shared" si="408"/>
        <v/>
      </c>
      <c r="N2384" s="97"/>
      <c r="O2384" s="52" t="str">
        <f t="shared" si="409"/>
        <v/>
      </c>
      <c r="P2384" s="53" t="str">
        <f>IF(OR($L2384="", $M2384=""), "", COUNTIFS($L$11:$L$2510, $L2384, $M$11:$M$2510, "&lt;"&amp;$M2384)+1+COUNTIFS($L$11:$L2384, $L2384, $M$11:$M2384, $M2384)-1)</f>
        <v/>
      </c>
      <c r="Q2384" s="97"/>
      <c r="R2384" s="57" t="str">
        <f t="array" ref="R2384">IF(OR($L2384="", $M2384=""), "", MIN(IF($L$11:$L$2510=$L2384, $M$11:$M$2510)))</f>
        <v/>
      </c>
      <c r="S2384" s="18" t="str">
        <f t="array" ref="S2384">IF(OR($L2384="", $M2384=""), "", AVERAGEIF($L$11:$L$2510, $L2384, $M$11:$M$2510))</f>
        <v/>
      </c>
      <c r="T2384" s="21" t="str">
        <f t="array" ref="T2384">IF(OR($L2384="", $M2384=""), "", MAX(IF($L$11:$L$2510=$L2384, $M$11:$M$2510)))</f>
        <v/>
      </c>
      <c r="U2384" s="97"/>
      <c r="W2384" s="26" t="str">
        <f t="shared" si="410"/>
        <v/>
      </c>
      <c r="X2384" s="26" t="str">
        <f t="shared" si="411"/>
        <v/>
      </c>
      <c r="Z2384" s="48" t="str">
        <f>IFERROR(INDEX('Standard Runs'!$E$11:$E$65, MATCH($L2384, 'Standard Runs'!$D$11:$D$65, 0)), "")</f>
        <v/>
      </c>
      <c r="AB2384" s="26" t="str">
        <f t="shared" si="412"/>
        <v/>
      </c>
      <c r="AC2384" s="26" t="str">
        <f t="shared" si="413"/>
        <v/>
      </c>
      <c r="AE2384" s="26" t="str">
        <f t="shared" si="414"/>
        <v/>
      </c>
      <c r="AG2384" s="26" t="str">
        <f>IF($D2384="", "", COUNTIF($D$11:$D$2510, "&gt;"&amp;$D2384)+1+COUNTIF($D$11:$D2384, $D2384)-1)</f>
        <v/>
      </c>
      <c r="AH2384" s="92" t="str">
        <f t="shared" si="415"/>
        <v/>
      </c>
      <c r="AJ2384" s="26" t="str">
        <f t="shared" si="416"/>
        <v/>
      </c>
      <c r="AK2384" s="26" t="str">
        <f t="shared" si="417"/>
        <v/>
      </c>
    </row>
    <row r="2385" spans="1:37" x14ac:dyDescent="0.25">
      <c r="A2385" s="97"/>
      <c r="B2385" s="26" t="str">
        <f t="shared" si="407"/>
        <v/>
      </c>
      <c r="C2385" s="97"/>
      <c r="D2385" s="123"/>
      <c r="E2385" s="124"/>
      <c r="F2385" s="125"/>
      <c r="G2385" s="97"/>
      <c r="H2385" s="24" t="str">
        <f>IF($E2385="", "", IFERROR(ROUND($E2385*INDEX('Intro &amp; Setup'!$BY$8:$BY$9, MATCH($E$8, 'Intro &amp; Setup'!$BX$8:$BX$9, 0)), 2), ""))</f>
        <v/>
      </c>
      <c r="I2385" s="18" t="str">
        <f>IF(OR($E2385="", $F2385=""), "", IF($E$8='Intro &amp; Setup'!$BX$9, $F2385/$E2385, IF($H$8='Intro &amp; Setup'!$BX$9, $F2385/$H2385, "")))</f>
        <v/>
      </c>
      <c r="J2385" s="21" t="str">
        <f>IF(OR($E2385="", $F2385=""), "", IF($E$8='Intro &amp; Setup'!$BX$8, $F2385/$E2385, IF($H$8='Intro &amp; Setup'!$BX$8, $F2385/$H2385, "")))</f>
        <v/>
      </c>
      <c r="K2385" s="97"/>
      <c r="L2385" s="42" t="str">
        <f t="array" ref="L2385">IF($W2385="", "", IFERROR(INDEX('Standard Runs'!$D$11:$D$65, MATCH(1, ('Standard Runs'!$F$11:$F$65&lt;=E2385)*('Standard Runs'!$G$11:$G$65&gt;=E2385), 0)), ""))</f>
        <v/>
      </c>
      <c r="M2385" s="45" t="str">
        <f t="shared" si="408"/>
        <v/>
      </c>
      <c r="N2385" s="97"/>
      <c r="O2385" s="52" t="str">
        <f t="shared" si="409"/>
        <v/>
      </c>
      <c r="P2385" s="53" t="str">
        <f>IF(OR($L2385="", $M2385=""), "", COUNTIFS($L$11:$L$2510, $L2385, $M$11:$M$2510, "&lt;"&amp;$M2385)+1+COUNTIFS($L$11:$L2385, $L2385, $M$11:$M2385, $M2385)-1)</f>
        <v/>
      </c>
      <c r="Q2385" s="97"/>
      <c r="R2385" s="57" t="str">
        <f t="array" ref="R2385">IF(OR($L2385="", $M2385=""), "", MIN(IF($L$11:$L$2510=$L2385, $M$11:$M$2510)))</f>
        <v/>
      </c>
      <c r="S2385" s="18" t="str">
        <f t="array" ref="S2385">IF(OR($L2385="", $M2385=""), "", AVERAGEIF($L$11:$L$2510, $L2385, $M$11:$M$2510))</f>
        <v/>
      </c>
      <c r="T2385" s="21" t="str">
        <f t="array" ref="T2385">IF(OR($L2385="", $M2385=""), "", MAX(IF($L$11:$L$2510=$L2385, $M$11:$M$2510)))</f>
        <v/>
      </c>
      <c r="U2385" s="97"/>
      <c r="W2385" s="26" t="str">
        <f t="shared" si="410"/>
        <v/>
      </c>
      <c r="X2385" s="26" t="str">
        <f t="shared" si="411"/>
        <v/>
      </c>
      <c r="Z2385" s="48" t="str">
        <f>IFERROR(INDEX('Standard Runs'!$E$11:$E$65, MATCH($L2385, 'Standard Runs'!$D$11:$D$65, 0)), "")</f>
        <v/>
      </c>
      <c r="AB2385" s="26" t="str">
        <f t="shared" si="412"/>
        <v/>
      </c>
      <c r="AC2385" s="26" t="str">
        <f t="shared" si="413"/>
        <v/>
      </c>
      <c r="AE2385" s="26" t="str">
        <f t="shared" si="414"/>
        <v/>
      </c>
      <c r="AG2385" s="26" t="str">
        <f>IF($D2385="", "", COUNTIF($D$11:$D$2510, "&gt;"&amp;$D2385)+1+COUNTIF($D$11:$D2385, $D2385)-1)</f>
        <v/>
      </c>
      <c r="AH2385" s="92" t="str">
        <f t="shared" si="415"/>
        <v/>
      </c>
      <c r="AJ2385" s="26" t="str">
        <f t="shared" si="416"/>
        <v/>
      </c>
      <c r="AK2385" s="26" t="str">
        <f t="shared" si="417"/>
        <v/>
      </c>
    </row>
    <row r="2386" spans="1:37" x14ac:dyDescent="0.25">
      <c r="A2386" s="97"/>
      <c r="B2386" s="26" t="str">
        <f t="shared" si="407"/>
        <v/>
      </c>
      <c r="C2386" s="97"/>
      <c r="D2386" s="123"/>
      <c r="E2386" s="124"/>
      <c r="F2386" s="125"/>
      <c r="G2386" s="97"/>
      <c r="H2386" s="24" t="str">
        <f>IF($E2386="", "", IFERROR(ROUND($E2386*INDEX('Intro &amp; Setup'!$BY$8:$BY$9, MATCH($E$8, 'Intro &amp; Setup'!$BX$8:$BX$9, 0)), 2), ""))</f>
        <v/>
      </c>
      <c r="I2386" s="18" t="str">
        <f>IF(OR($E2386="", $F2386=""), "", IF($E$8='Intro &amp; Setup'!$BX$9, $F2386/$E2386, IF($H$8='Intro &amp; Setup'!$BX$9, $F2386/$H2386, "")))</f>
        <v/>
      </c>
      <c r="J2386" s="21" t="str">
        <f>IF(OR($E2386="", $F2386=""), "", IF($E$8='Intro &amp; Setup'!$BX$8, $F2386/$E2386, IF($H$8='Intro &amp; Setup'!$BX$8, $F2386/$H2386, "")))</f>
        <v/>
      </c>
      <c r="K2386" s="97"/>
      <c r="L2386" s="42" t="str">
        <f t="array" ref="L2386">IF($W2386="", "", IFERROR(INDEX('Standard Runs'!$D$11:$D$65, MATCH(1, ('Standard Runs'!$F$11:$F$65&lt;=E2386)*('Standard Runs'!$G$11:$G$65&gt;=E2386), 0)), ""))</f>
        <v/>
      </c>
      <c r="M2386" s="45" t="str">
        <f t="shared" si="408"/>
        <v/>
      </c>
      <c r="N2386" s="97"/>
      <c r="O2386" s="52" t="str">
        <f t="shared" si="409"/>
        <v/>
      </c>
      <c r="P2386" s="53" t="str">
        <f>IF(OR($L2386="", $M2386=""), "", COUNTIFS($L$11:$L$2510, $L2386, $M$11:$M$2510, "&lt;"&amp;$M2386)+1+COUNTIFS($L$11:$L2386, $L2386, $M$11:$M2386, $M2386)-1)</f>
        <v/>
      </c>
      <c r="Q2386" s="97"/>
      <c r="R2386" s="57" t="str">
        <f t="array" ref="R2386">IF(OR($L2386="", $M2386=""), "", MIN(IF($L$11:$L$2510=$L2386, $M$11:$M$2510)))</f>
        <v/>
      </c>
      <c r="S2386" s="18" t="str">
        <f t="array" ref="S2386">IF(OR($L2386="", $M2386=""), "", AVERAGEIF($L$11:$L$2510, $L2386, $M$11:$M$2510))</f>
        <v/>
      </c>
      <c r="T2386" s="21" t="str">
        <f t="array" ref="T2386">IF(OR($L2386="", $M2386=""), "", MAX(IF($L$11:$L$2510=$L2386, $M$11:$M$2510)))</f>
        <v/>
      </c>
      <c r="U2386" s="97"/>
      <c r="W2386" s="26" t="str">
        <f t="shared" si="410"/>
        <v/>
      </c>
      <c r="X2386" s="26" t="str">
        <f t="shared" si="411"/>
        <v/>
      </c>
      <c r="Z2386" s="48" t="str">
        <f>IFERROR(INDEX('Standard Runs'!$E$11:$E$65, MATCH($L2386, 'Standard Runs'!$D$11:$D$65, 0)), "")</f>
        <v/>
      </c>
      <c r="AB2386" s="26" t="str">
        <f t="shared" si="412"/>
        <v/>
      </c>
      <c r="AC2386" s="26" t="str">
        <f t="shared" si="413"/>
        <v/>
      </c>
      <c r="AE2386" s="26" t="str">
        <f t="shared" si="414"/>
        <v/>
      </c>
      <c r="AG2386" s="26" t="str">
        <f>IF($D2386="", "", COUNTIF($D$11:$D$2510, "&gt;"&amp;$D2386)+1+COUNTIF($D$11:$D2386, $D2386)-1)</f>
        <v/>
      </c>
      <c r="AH2386" s="92" t="str">
        <f t="shared" si="415"/>
        <v/>
      </c>
      <c r="AJ2386" s="26" t="str">
        <f t="shared" si="416"/>
        <v/>
      </c>
      <c r="AK2386" s="26" t="str">
        <f t="shared" si="417"/>
        <v/>
      </c>
    </row>
    <row r="2387" spans="1:37" x14ac:dyDescent="0.25">
      <c r="A2387" s="97"/>
      <c r="B2387" s="26" t="str">
        <f t="shared" si="407"/>
        <v/>
      </c>
      <c r="C2387" s="97"/>
      <c r="D2387" s="123"/>
      <c r="E2387" s="124"/>
      <c r="F2387" s="125"/>
      <c r="G2387" s="97"/>
      <c r="H2387" s="24" t="str">
        <f>IF($E2387="", "", IFERROR(ROUND($E2387*INDEX('Intro &amp; Setup'!$BY$8:$BY$9, MATCH($E$8, 'Intro &amp; Setup'!$BX$8:$BX$9, 0)), 2), ""))</f>
        <v/>
      </c>
      <c r="I2387" s="18" t="str">
        <f>IF(OR($E2387="", $F2387=""), "", IF($E$8='Intro &amp; Setup'!$BX$9, $F2387/$E2387, IF($H$8='Intro &amp; Setup'!$BX$9, $F2387/$H2387, "")))</f>
        <v/>
      </c>
      <c r="J2387" s="21" t="str">
        <f>IF(OR($E2387="", $F2387=""), "", IF($E$8='Intro &amp; Setup'!$BX$8, $F2387/$E2387, IF($H$8='Intro &amp; Setup'!$BX$8, $F2387/$H2387, "")))</f>
        <v/>
      </c>
      <c r="K2387" s="97"/>
      <c r="L2387" s="42" t="str">
        <f t="array" ref="L2387">IF($W2387="", "", IFERROR(INDEX('Standard Runs'!$D$11:$D$65, MATCH(1, ('Standard Runs'!$F$11:$F$65&lt;=E2387)*('Standard Runs'!$G$11:$G$65&gt;=E2387), 0)), ""))</f>
        <v/>
      </c>
      <c r="M2387" s="45" t="str">
        <f t="shared" si="408"/>
        <v/>
      </c>
      <c r="N2387" s="97"/>
      <c r="O2387" s="52" t="str">
        <f t="shared" si="409"/>
        <v/>
      </c>
      <c r="P2387" s="53" t="str">
        <f>IF(OR($L2387="", $M2387=""), "", COUNTIFS($L$11:$L$2510, $L2387, $M$11:$M$2510, "&lt;"&amp;$M2387)+1+COUNTIFS($L$11:$L2387, $L2387, $M$11:$M2387, $M2387)-1)</f>
        <v/>
      </c>
      <c r="Q2387" s="97"/>
      <c r="R2387" s="57" t="str">
        <f t="array" ref="R2387">IF(OR($L2387="", $M2387=""), "", MIN(IF($L$11:$L$2510=$L2387, $M$11:$M$2510)))</f>
        <v/>
      </c>
      <c r="S2387" s="18" t="str">
        <f t="array" ref="S2387">IF(OR($L2387="", $M2387=""), "", AVERAGEIF($L$11:$L$2510, $L2387, $M$11:$M$2510))</f>
        <v/>
      </c>
      <c r="T2387" s="21" t="str">
        <f t="array" ref="T2387">IF(OR($L2387="", $M2387=""), "", MAX(IF($L$11:$L$2510=$L2387, $M$11:$M$2510)))</f>
        <v/>
      </c>
      <c r="U2387" s="97"/>
      <c r="W2387" s="26" t="str">
        <f t="shared" si="410"/>
        <v/>
      </c>
      <c r="X2387" s="26" t="str">
        <f t="shared" si="411"/>
        <v/>
      </c>
      <c r="Z2387" s="48" t="str">
        <f>IFERROR(INDEX('Standard Runs'!$E$11:$E$65, MATCH($L2387, 'Standard Runs'!$D$11:$D$65, 0)), "")</f>
        <v/>
      </c>
      <c r="AB2387" s="26" t="str">
        <f t="shared" si="412"/>
        <v/>
      </c>
      <c r="AC2387" s="26" t="str">
        <f t="shared" si="413"/>
        <v/>
      </c>
      <c r="AE2387" s="26" t="str">
        <f t="shared" si="414"/>
        <v/>
      </c>
      <c r="AG2387" s="26" t="str">
        <f>IF($D2387="", "", COUNTIF($D$11:$D$2510, "&gt;"&amp;$D2387)+1+COUNTIF($D$11:$D2387, $D2387)-1)</f>
        <v/>
      </c>
      <c r="AH2387" s="92" t="str">
        <f t="shared" si="415"/>
        <v/>
      </c>
      <c r="AJ2387" s="26" t="str">
        <f t="shared" si="416"/>
        <v/>
      </c>
      <c r="AK2387" s="26" t="str">
        <f t="shared" si="417"/>
        <v/>
      </c>
    </row>
    <row r="2388" spans="1:37" x14ac:dyDescent="0.25">
      <c r="A2388" s="97"/>
      <c r="B2388" s="26" t="str">
        <f t="shared" si="407"/>
        <v/>
      </c>
      <c r="C2388" s="97"/>
      <c r="D2388" s="123"/>
      <c r="E2388" s="124"/>
      <c r="F2388" s="125"/>
      <c r="G2388" s="97"/>
      <c r="H2388" s="24" t="str">
        <f>IF($E2388="", "", IFERROR(ROUND($E2388*INDEX('Intro &amp; Setup'!$BY$8:$BY$9, MATCH($E$8, 'Intro &amp; Setup'!$BX$8:$BX$9, 0)), 2), ""))</f>
        <v/>
      </c>
      <c r="I2388" s="18" t="str">
        <f>IF(OR($E2388="", $F2388=""), "", IF($E$8='Intro &amp; Setup'!$BX$9, $F2388/$E2388, IF($H$8='Intro &amp; Setup'!$BX$9, $F2388/$H2388, "")))</f>
        <v/>
      </c>
      <c r="J2388" s="21" t="str">
        <f>IF(OR($E2388="", $F2388=""), "", IF($E$8='Intro &amp; Setup'!$BX$8, $F2388/$E2388, IF($H$8='Intro &amp; Setup'!$BX$8, $F2388/$H2388, "")))</f>
        <v/>
      </c>
      <c r="K2388" s="97"/>
      <c r="L2388" s="42" t="str">
        <f t="array" ref="L2388">IF($W2388="", "", IFERROR(INDEX('Standard Runs'!$D$11:$D$65, MATCH(1, ('Standard Runs'!$F$11:$F$65&lt;=E2388)*('Standard Runs'!$G$11:$G$65&gt;=E2388), 0)), ""))</f>
        <v/>
      </c>
      <c r="M2388" s="45" t="str">
        <f t="shared" si="408"/>
        <v/>
      </c>
      <c r="N2388" s="97"/>
      <c r="O2388" s="52" t="str">
        <f t="shared" si="409"/>
        <v/>
      </c>
      <c r="P2388" s="53" t="str">
        <f>IF(OR($L2388="", $M2388=""), "", COUNTIFS($L$11:$L$2510, $L2388, $M$11:$M$2510, "&lt;"&amp;$M2388)+1+COUNTIFS($L$11:$L2388, $L2388, $M$11:$M2388, $M2388)-1)</f>
        <v/>
      </c>
      <c r="Q2388" s="97"/>
      <c r="R2388" s="57" t="str">
        <f t="array" ref="R2388">IF(OR($L2388="", $M2388=""), "", MIN(IF($L$11:$L$2510=$L2388, $M$11:$M$2510)))</f>
        <v/>
      </c>
      <c r="S2388" s="18" t="str">
        <f t="array" ref="S2388">IF(OR($L2388="", $M2388=""), "", AVERAGEIF($L$11:$L$2510, $L2388, $M$11:$M$2510))</f>
        <v/>
      </c>
      <c r="T2388" s="21" t="str">
        <f t="array" ref="T2388">IF(OR($L2388="", $M2388=""), "", MAX(IF($L$11:$L$2510=$L2388, $M$11:$M$2510)))</f>
        <v/>
      </c>
      <c r="U2388" s="97"/>
      <c r="W2388" s="26" t="str">
        <f t="shared" si="410"/>
        <v/>
      </c>
      <c r="X2388" s="26" t="str">
        <f t="shared" si="411"/>
        <v/>
      </c>
      <c r="Z2388" s="48" t="str">
        <f>IFERROR(INDEX('Standard Runs'!$E$11:$E$65, MATCH($L2388, 'Standard Runs'!$D$11:$D$65, 0)), "")</f>
        <v/>
      </c>
      <c r="AB2388" s="26" t="str">
        <f t="shared" si="412"/>
        <v/>
      </c>
      <c r="AC2388" s="26" t="str">
        <f t="shared" si="413"/>
        <v/>
      </c>
      <c r="AE2388" s="26" t="str">
        <f t="shared" si="414"/>
        <v/>
      </c>
      <c r="AG2388" s="26" t="str">
        <f>IF($D2388="", "", COUNTIF($D$11:$D$2510, "&gt;"&amp;$D2388)+1+COUNTIF($D$11:$D2388, $D2388)-1)</f>
        <v/>
      </c>
      <c r="AH2388" s="92" t="str">
        <f t="shared" si="415"/>
        <v/>
      </c>
      <c r="AJ2388" s="26" t="str">
        <f t="shared" si="416"/>
        <v/>
      </c>
      <c r="AK2388" s="26" t="str">
        <f t="shared" si="417"/>
        <v/>
      </c>
    </row>
    <row r="2389" spans="1:37" x14ac:dyDescent="0.25">
      <c r="A2389" s="97"/>
      <c r="B2389" s="26" t="str">
        <f t="shared" si="407"/>
        <v/>
      </c>
      <c r="C2389" s="97"/>
      <c r="D2389" s="123"/>
      <c r="E2389" s="124"/>
      <c r="F2389" s="125"/>
      <c r="G2389" s="97"/>
      <c r="H2389" s="24" t="str">
        <f>IF($E2389="", "", IFERROR(ROUND($E2389*INDEX('Intro &amp; Setup'!$BY$8:$BY$9, MATCH($E$8, 'Intro &amp; Setup'!$BX$8:$BX$9, 0)), 2), ""))</f>
        <v/>
      </c>
      <c r="I2389" s="18" t="str">
        <f>IF(OR($E2389="", $F2389=""), "", IF($E$8='Intro &amp; Setup'!$BX$9, $F2389/$E2389, IF($H$8='Intro &amp; Setup'!$BX$9, $F2389/$H2389, "")))</f>
        <v/>
      </c>
      <c r="J2389" s="21" t="str">
        <f>IF(OR($E2389="", $F2389=""), "", IF($E$8='Intro &amp; Setup'!$BX$8, $F2389/$E2389, IF($H$8='Intro &amp; Setup'!$BX$8, $F2389/$H2389, "")))</f>
        <v/>
      </c>
      <c r="K2389" s="97"/>
      <c r="L2389" s="42" t="str">
        <f t="array" ref="L2389">IF($W2389="", "", IFERROR(INDEX('Standard Runs'!$D$11:$D$65, MATCH(1, ('Standard Runs'!$F$11:$F$65&lt;=E2389)*('Standard Runs'!$G$11:$G$65&gt;=E2389), 0)), ""))</f>
        <v/>
      </c>
      <c r="M2389" s="45" t="str">
        <f t="shared" si="408"/>
        <v/>
      </c>
      <c r="N2389" s="97"/>
      <c r="O2389" s="52" t="str">
        <f t="shared" si="409"/>
        <v/>
      </c>
      <c r="P2389" s="53" t="str">
        <f>IF(OR($L2389="", $M2389=""), "", COUNTIFS($L$11:$L$2510, $L2389, $M$11:$M$2510, "&lt;"&amp;$M2389)+1+COUNTIFS($L$11:$L2389, $L2389, $M$11:$M2389, $M2389)-1)</f>
        <v/>
      </c>
      <c r="Q2389" s="97"/>
      <c r="R2389" s="57" t="str">
        <f t="array" ref="R2389">IF(OR($L2389="", $M2389=""), "", MIN(IF($L$11:$L$2510=$L2389, $M$11:$M$2510)))</f>
        <v/>
      </c>
      <c r="S2389" s="18" t="str">
        <f t="array" ref="S2389">IF(OR($L2389="", $M2389=""), "", AVERAGEIF($L$11:$L$2510, $L2389, $M$11:$M$2510))</f>
        <v/>
      </c>
      <c r="T2389" s="21" t="str">
        <f t="array" ref="T2389">IF(OR($L2389="", $M2389=""), "", MAX(IF($L$11:$L$2510=$L2389, $M$11:$M$2510)))</f>
        <v/>
      </c>
      <c r="U2389" s="97"/>
      <c r="W2389" s="26" t="str">
        <f t="shared" si="410"/>
        <v/>
      </c>
      <c r="X2389" s="26" t="str">
        <f t="shared" si="411"/>
        <v/>
      </c>
      <c r="Z2389" s="48" t="str">
        <f>IFERROR(INDEX('Standard Runs'!$E$11:$E$65, MATCH($L2389, 'Standard Runs'!$D$11:$D$65, 0)), "")</f>
        <v/>
      </c>
      <c r="AB2389" s="26" t="str">
        <f t="shared" si="412"/>
        <v/>
      </c>
      <c r="AC2389" s="26" t="str">
        <f t="shared" si="413"/>
        <v/>
      </c>
      <c r="AE2389" s="26" t="str">
        <f t="shared" si="414"/>
        <v/>
      </c>
      <c r="AG2389" s="26" t="str">
        <f>IF($D2389="", "", COUNTIF($D$11:$D$2510, "&gt;"&amp;$D2389)+1+COUNTIF($D$11:$D2389, $D2389)-1)</f>
        <v/>
      </c>
      <c r="AH2389" s="92" t="str">
        <f t="shared" si="415"/>
        <v/>
      </c>
      <c r="AJ2389" s="26" t="str">
        <f t="shared" si="416"/>
        <v/>
      </c>
      <c r="AK2389" s="26" t="str">
        <f t="shared" si="417"/>
        <v/>
      </c>
    </row>
    <row r="2390" spans="1:37" x14ac:dyDescent="0.25">
      <c r="A2390" s="97"/>
      <c r="B2390" s="26" t="str">
        <f t="shared" si="407"/>
        <v/>
      </c>
      <c r="C2390" s="97"/>
      <c r="D2390" s="123"/>
      <c r="E2390" s="124"/>
      <c r="F2390" s="125"/>
      <c r="G2390" s="97"/>
      <c r="H2390" s="24" t="str">
        <f>IF($E2390="", "", IFERROR(ROUND($E2390*INDEX('Intro &amp; Setup'!$BY$8:$BY$9, MATCH($E$8, 'Intro &amp; Setup'!$BX$8:$BX$9, 0)), 2), ""))</f>
        <v/>
      </c>
      <c r="I2390" s="18" t="str">
        <f>IF(OR($E2390="", $F2390=""), "", IF($E$8='Intro &amp; Setup'!$BX$9, $F2390/$E2390, IF($H$8='Intro &amp; Setup'!$BX$9, $F2390/$H2390, "")))</f>
        <v/>
      </c>
      <c r="J2390" s="21" t="str">
        <f>IF(OR($E2390="", $F2390=""), "", IF($E$8='Intro &amp; Setup'!$BX$8, $F2390/$E2390, IF($H$8='Intro &amp; Setup'!$BX$8, $F2390/$H2390, "")))</f>
        <v/>
      </c>
      <c r="K2390" s="97"/>
      <c r="L2390" s="42" t="str">
        <f t="array" ref="L2390">IF($W2390="", "", IFERROR(INDEX('Standard Runs'!$D$11:$D$65, MATCH(1, ('Standard Runs'!$F$11:$F$65&lt;=E2390)*('Standard Runs'!$G$11:$G$65&gt;=E2390), 0)), ""))</f>
        <v/>
      </c>
      <c r="M2390" s="45" t="str">
        <f t="shared" si="408"/>
        <v/>
      </c>
      <c r="N2390" s="97"/>
      <c r="O2390" s="52" t="str">
        <f t="shared" si="409"/>
        <v/>
      </c>
      <c r="P2390" s="53" t="str">
        <f>IF(OR($L2390="", $M2390=""), "", COUNTIFS($L$11:$L$2510, $L2390, $M$11:$M$2510, "&lt;"&amp;$M2390)+1+COUNTIFS($L$11:$L2390, $L2390, $M$11:$M2390, $M2390)-1)</f>
        <v/>
      </c>
      <c r="Q2390" s="97"/>
      <c r="R2390" s="57" t="str">
        <f t="array" ref="R2390">IF(OR($L2390="", $M2390=""), "", MIN(IF($L$11:$L$2510=$L2390, $M$11:$M$2510)))</f>
        <v/>
      </c>
      <c r="S2390" s="18" t="str">
        <f t="array" ref="S2390">IF(OR($L2390="", $M2390=""), "", AVERAGEIF($L$11:$L$2510, $L2390, $M$11:$M$2510))</f>
        <v/>
      </c>
      <c r="T2390" s="21" t="str">
        <f t="array" ref="T2390">IF(OR($L2390="", $M2390=""), "", MAX(IF($L$11:$L$2510=$L2390, $M$11:$M$2510)))</f>
        <v/>
      </c>
      <c r="U2390" s="97"/>
      <c r="W2390" s="26" t="str">
        <f t="shared" si="410"/>
        <v/>
      </c>
      <c r="X2390" s="26" t="str">
        <f t="shared" si="411"/>
        <v/>
      </c>
      <c r="Z2390" s="48" t="str">
        <f>IFERROR(INDEX('Standard Runs'!$E$11:$E$65, MATCH($L2390, 'Standard Runs'!$D$11:$D$65, 0)), "")</f>
        <v/>
      </c>
      <c r="AB2390" s="26" t="str">
        <f t="shared" si="412"/>
        <v/>
      </c>
      <c r="AC2390" s="26" t="str">
        <f t="shared" si="413"/>
        <v/>
      </c>
      <c r="AE2390" s="26" t="str">
        <f t="shared" si="414"/>
        <v/>
      </c>
      <c r="AG2390" s="26" t="str">
        <f>IF($D2390="", "", COUNTIF($D$11:$D$2510, "&gt;"&amp;$D2390)+1+COUNTIF($D$11:$D2390, $D2390)-1)</f>
        <v/>
      </c>
      <c r="AH2390" s="92" t="str">
        <f t="shared" si="415"/>
        <v/>
      </c>
      <c r="AJ2390" s="26" t="str">
        <f t="shared" si="416"/>
        <v/>
      </c>
      <c r="AK2390" s="26" t="str">
        <f t="shared" si="417"/>
        <v/>
      </c>
    </row>
    <row r="2391" spans="1:37" x14ac:dyDescent="0.25">
      <c r="A2391" s="97"/>
      <c r="B2391" s="26" t="str">
        <f t="shared" si="407"/>
        <v/>
      </c>
      <c r="C2391" s="97"/>
      <c r="D2391" s="123"/>
      <c r="E2391" s="124"/>
      <c r="F2391" s="125"/>
      <c r="G2391" s="97"/>
      <c r="H2391" s="24" t="str">
        <f>IF($E2391="", "", IFERROR(ROUND($E2391*INDEX('Intro &amp; Setup'!$BY$8:$BY$9, MATCH($E$8, 'Intro &amp; Setup'!$BX$8:$BX$9, 0)), 2), ""))</f>
        <v/>
      </c>
      <c r="I2391" s="18" t="str">
        <f>IF(OR($E2391="", $F2391=""), "", IF($E$8='Intro &amp; Setup'!$BX$9, $F2391/$E2391, IF($H$8='Intro &amp; Setup'!$BX$9, $F2391/$H2391, "")))</f>
        <v/>
      </c>
      <c r="J2391" s="21" t="str">
        <f>IF(OR($E2391="", $F2391=""), "", IF($E$8='Intro &amp; Setup'!$BX$8, $F2391/$E2391, IF($H$8='Intro &amp; Setup'!$BX$8, $F2391/$H2391, "")))</f>
        <v/>
      </c>
      <c r="K2391" s="97"/>
      <c r="L2391" s="42" t="str">
        <f t="array" ref="L2391">IF($W2391="", "", IFERROR(INDEX('Standard Runs'!$D$11:$D$65, MATCH(1, ('Standard Runs'!$F$11:$F$65&lt;=E2391)*('Standard Runs'!$G$11:$G$65&gt;=E2391), 0)), ""))</f>
        <v/>
      </c>
      <c r="M2391" s="45" t="str">
        <f t="shared" si="408"/>
        <v/>
      </c>
      <c r="N2391" s="97"/>
      <c r="O2391" s="52" t="str">
        <f t="shared" si="409"/>
        <v/>
      </c>
      <c r="P2391" s="53" t="str">
        <f>IF(OR($L2391="", $M2391=""), "", COUNTIFS($L$11:$L$2510, $L2391, $M$11:$M$2510, "&lt;"&amp;$M2391)+1+COUNTIFS($L$11:$L2391, $L2391, $M$11:$M2391, $M2391)-1)</f>
        <v/>
      </c>
      <c r="Q2391" s="97"/>
      <c r="R2391" s="57" t="str">
        <f t="array" ref="R2391">IF(OR($L2391="", $M2391=""), "", MIN(IF($L$11:$L$2510=$L2391, $M$11:$M$2510)))</f>
        <v/>
      </c>
      <c r="S2391" s="18" t="str">
        <f t="array" ref="S2391">IF(OR($L2391="", $M2391=""), "", AVERAGEIF($L$11:$L$2510, $L2391, $M$11:$M$2510))</f>
        <v/>
      </c>
      <c r="T2391" s="21" t="str">
        <f t="array" ref="T2391">IF(OR($L2391="", $M2391=""), "", MAX(IF($L$11:$L$2510=$L2391, $M$11:$M$2510)))</f>
        <v/>
      </c>
      <c r="U2391" s="97"/>
      <c r="W2391" s="26" t="str">
        <f t="shared" si="410"/>
        <v/>
      </c>
      <c r="X2391" s="26" t="str">
        <f t="shared" si="411"/>
        <v/>
      </c>
      <c r="Z2391" s="48" t="str">
        <f>IFERROR(INDEX('Standard Runs'!$E$11:$E$65, MATCH($L2391, 'Standard Runs'!$D$11:$D$65, 0)), "")</f>
        <v/>
      </c>
      <c r="AB2391" s="26" t="str">
        <f t="shared" si="412"/>
        <v/>
      </c>
      <c r="AC2391" s="26" t="str">
        <f t="shared" si="413"/>
        <v/>
      </c>
      <c r="AE2391" s="26" t="str">
        <f t="shared" si="414"/>
        <v/>
      </c>
      <c r="AG2391" s="26" t="str">
        <f>IF($D2391="", "", COUNTIF($D$11:$D$2510, "&gt;"&amp;$D2391)+1+COUNTIF($D$11:$D2391, $D2391)-1)</f>
        <v/>
      </c>
      <c r="AH2391" s="92" t="str">
        <f t="shared" si="415"/>
        <v/>
      </c>
      <c r="AJ2391" s="26" t="str">
        <f t="shared" si="416"/>
        <v/>
      </c>
      <c r="AK2391" s="26" t="str">
        <f t="shared" si="417"/>
        <v/>
      </c>
    </row>
    <row r="2392" spans="1:37" x14ac:dyDescent="0.25">
      <c r="A2392" s="97"/>
      <c r="B2392" s="26" t="str">
        <f t="shared" si="407"/>
        <v/>
      </c>
      <c r="C2392" s="97"/>
      <c r="D2392" s="123"/>
      <c r="E2392" s="124"/>
      <c r="F2392" s="125"/>
      <c r="G2392" s="97"/>
      <c r="H2392" s="24" t="str">
        <f>IF($E2392="", "", IFERROR(ROUND($E2392*INDEX('Intro &amp; Setup'!$BY$8:$BY$9, MATCH($E$8, 'Intro &amp; Setup'!$BX$8:$BX$9, 0)), 2), ""))</f>
        <v/>
      </c>
      <c r="I2392" s="18" t="str">
        <f>IF(OR($E2392="", $F2392=""), "", IF($E$8='Intro &amp; Setup'!$BX$9, $F2392/$E2392, IF($H$8='Intro &amp; Setup'!$BX$9, $F2392/$H2392, "")))</f>
        <v/>
      </c>
      <c r="J2392" s="21" t="str">
        <f>IF(OR($E2392="", $F2392=""), "", IF($E$8='Intro &amp; Setup'!$BX$8, $F2392/$E2392, IF($H$8='Intro &amp; Setup'!$BX$8, $F2392/$H2392, "")))</f>
        <v/>
      </c>
      <c r="K2392" s="97"/>
      <c r="L2392" s="42" t="str">
        <f t="array" ref="L2392">IF($W2392="", "", IFERROR(INDEX('Standard Runs'!$D$11:$D$65, MATCH(1, ('Standard Runs'!$F$11:$F$65&lt;=E2392)*('Standard Runs'!$G$11:$G$65&gt;=E2392), 0)), ""))</f>
        <v/>
      </c>
      <c r="M2392" s="45" t="str">
        <f t="shared" si="408"/>
        <v/>
      </c>
      <c r="N2392" s="97"/>
      <c r="O2392" s="52" t="str">
        <f t="shared" si="409"/>
        <v/>
      </c>
      <c r="P2392" s="53" t="str">
        <f>IF(OR($L2392="", $M2392=""), "", COUNTIFS($L$11:$L$2510, $L2392, $M$11:$M$2510, "&lt;"&amp;$M2392)+1+COUNTIFS($L$11:$L2392, $L2392, $M$11:$M2392, $M2392)-1)</f>
        <v/>
      </c>
      <c r="Q2392" s="97"/>
      <c r="R2392" s="57" t="str">
        <f t="array" ref="R2392">IF(OR($L2392="", $M2392=""), "", MIN(IF($L$11:$L$2510=$L2392, $M$11:$M$2510)))</f>
        <v/>
      </c>
      <c r="S2392" s="18" t="str">
        <f t="array" ref="S2392">IF(OR($L2392="", $M2392=""), "", AVERAGEIF($L$11:$L$2510, $L2392, $M$11:$M$2510))</f>
        <v/>
      </c>
      <c r="T2392" s="21" t="str">
        <f t="array" ref="T2392">IF(OR($L2392="", $M2392=""), "", MAX(IF($L$11:$L$2510=$L2392, $M$11:$M$2510)))</f>
        <v/>
      </c>
      <c r="U2392" s="97"/>
      <c r="W2392" s="26" t="str">
        <f t="shared" si="410"/>
        <v/>
      </c>
      <c r="X2392" s="26" t="str">
        <f t="shared" si="411"/>
        <v/>
      </c>
      <c r="Z2392" s="48" t="str">
        <f>IFERROR(INDEX('Standard Runs'!$E$11:$E$65, MATCH($L2392, 'Standard Runs'!$D$11:$D$65, 0)), "")</f>
        <v/>
      </c>
      <c r="AB2392" s="26" t="str">
        <f t="shared" si="412"/>
        <v/>
      </c>
      <c r="AC2392" s="26" t="str">
        <f t="shared" si="413"/>
        <v/>
      </c>
      <c r="AE2392" s="26" t="str">
        <f t="shared" si="414"/>
        <v/>
      </c>
      <c r="AG2392" s="26" t="str">
        <f>IF($D2392="", "", COUNTIF($D$11:$D$2510, "&gt;"&amp;$D2392)+1+COUNTIF($D$11:$D2392, $D2392)-1)</f>
        <v/>
      </c>
      <c r="AH2392" s="92" t="str">
        <f t="shared" si="415"/>
        <v/>
      </c>
      <c r="AJ2392" s="26" t="str">
        <f t="shared" si="416"/>
        <v/>
      </c>
      <c r="AK2392" s="26" t="str">
        <f t="shared" si="417"/>
        <v/>
      </c>
    </row>
    <row r="2393" spans="1:37" x14ac:dyDescent="0.25">
      <c r="A2393" s="97"/>
      <c r="B2393" s="26" t="str">
        <f t="shared" si="407"/>
        <v/>
      </c>
      <c r="C2393" s="97"/>
      <c r="D2393" s="123"/>
      <c r="E2393" s="124"/>
      <c r="F2393" s="125"/>
      <c r="G2393" s="97"/>
      <c r="H2393" s="24" t="str">
        <f>IF($E2393="", "", IFERROR(ROUND($E2393*INDEX('Intro &amp; Setup'!$BY$8:$BY$9, MATCH($E$8, 'Intro &amp; Setup'!$BX$8:$BX$9, 0)), 2), ""))</f>
        <v/>
      </c>
      <c r="I2393" s="18" t="str">
        <f>IF(OR($E2393="", $F2393=""), "", IF($E$8='Intro &amp; Setup'!$BX$9, $F2393/$E2393, IF($H$8='Intro &amp; Setup'!$BX$9, $F2393/$H2393, "")))</f>
        <v/>
      </c>
      <c r="J2393" s="21" t="str">
        <f>IF(OR($E2393="", $F2393=""), "", IF($E$8='Intro &amp; Setup'!$BX$8, $F2393/$E2393, IF($H$8='Intro &amp; Setup'!$BX$8, $F2393/$H2393, "")))</f>
        <v/>
      </c>
      <c r="K2393" s="97"/>
      <c r="L2393" s="42" t="str">
        <f t="array" ref="L2393">IF($W2393="", "", IFERROR(INDEX('Standard Runs'!$D$11:$D$65, MATCH(1, ('Standard Runs'!$F$11:$F$65&lt;=E2393)*('Standard Runs'!$G$11:$G$65&gt;=E2393), 0)), ""))</f>
        <v/>
      </c>
      <c r="M2393" s="45" t="str">
        <f t="shared" si="408"/>
        <v/>
      </c>
      <c r="N2393" s="97"/>
      <c r="O2393" s="52" t="str">
        <f t="shared" si="409"/>
        <v/>
      </c>
      <c r="P2393" s="53" t="str">
        <f>IF(OR($L2393="", $M2393=""), "", COUNTIFS($L$11:$L$2510, $L2393, $M$11:$M$2510, "&lt;"&amp;$M2393)+1+COUNTIFS($L$11:$L2393, $L2393, $M$11:$M2393, $M2393)-1)</f>
        <v/>
      </c>
      <c r="Q2393" s="97"/>
      <c r="R2393" s="57" t="str">
        <f t="array" ref="R2393">IF(OR($L2393="", $M2393=""), "", MIN(IF($L$11:$L$2510=$L2393, $M$11:$M$2510)))</f>
        <v/>
      </c>
      <c r="S2393" s="18" t="str">
        <f t="array" ref="S2393">IF(OR($L2393="", $M2393=""), "", AVERAGEIF($L$11:$L$2510, $L2393, $M$11:$M$2510))</f>
        <v/>
      </c>
      <c r="T2393" s="21" t="str">
        <f t="array" ref="T2393">IF(OR($L2393="", $M2393=""), "", MAX(IF($L$11:$L$2510=$L2393, $M$11:$M$2510)))</f>
        <v/>
      </c>
      <c r="U2393" s="97"/>
      <c r="W2393" s="26" t="str">
        <f t="shared" si="410"/>
        <v/>
      </c>
      <c r="X2393" s="26" t="str">
        <f t="shared" si="411"/>
        <v/>
      </c>
      <c r="Z2393" s="48" t="str">
        <f>IFERROR(INDEX('Standard Runs'!$E$11:$E$65, MATCH($L2393, 'Standard Runs'!$D$11:$D$65, 0)), "")</f>
        <v/>
      </c>
      <c r="AB2393" s="26" t="str">
        <f t="shared" si="412"/>
        <v/>
      </c>
      <c r="AC2393" s="26" t="str">
        <f t="shared" si="413"/>
        <v/>
      </c>
      <c r="AE2393" s="26" t="str">
        <f t="shared" si="414"/>
        <v/>
      </c>
      <c r="AG2393" s="26" t="str">
        <f>IF($D2393="", "", COUNTIF($D$11:$D$2510, "&gt;"&amp;$D2393)+1+COUNTIF($D$11:$D2393, $D2393)-1)</f>
        <v/>
      </c>
      <c r="AH2393" s="92" t="str">
        <f t="shared" si="415"/>
        <v/>
      </c>
      <c r="AJ2393" s="26" t="str">
        <f t="shared" si="416"/>
        <v/>
      </c>
      <c r="AK2393" s="26" t="str">
        <f t="shared" si="417"/>
        <v/>
      </c>
    </row>
    <row r="2394" spans="1:37" x14ac:dyDescent="0.25">
      <c r="A2394" s="97"/>
      <c r="B2394" s="26" t="str">
        <f t="shared" si="407"/>
        <v/>
      </c>
      <c r="C2394" s="97"/>
      <c r="D2394" s="123"/>
      <c r="E2394" s="124"/>
      <c r="F2394" s="125"/>
      <c r="G2394" s="97"/>
      <c r="H2394" s="24" t="str">
        <f>IF($E2394="", "", IFERROR(ROUND($E2394*INDEX('Intro &amp; Setup'!$BY$8:$BY$9, MATCH($E$8, 'Intro &amp; Setup'!$BX$8:$BX$9, 0)), 2), ""))</f>
        <v/>
      </c>
      <c r="I2394" s="18" t="str">
        <f>IF(OR($E2394="", $F2394=""), "", IF($E$8='Intro &amp; Setup'!$BX$9, $F2394/$E2394, IF($H$8='Intro &amp; Setup'!$BX$9, $F2394/$H2394, "")))</f>
        <v/>
      </c>
      <c r="J2394" s="21" t="str">
        <f>IF(OR($E2394="", $F2394=""), "", IF($E$8='Intro &amp; Setup'!$BX$8, $F2394/$E2394, IF($H$8='Intro &amp; Setup'!$BX$8, $F2394/$H2394, "")))</f>
        <v/>
      </c>
      <c r="K2394" s="97"/>
      <c r="L2394" s="42" t="str">
        <f t="array" ref="L2394">IF($W2394="", "", IFERROR(INDEX('Standard Runs'!$D$11:$D$65, MATCH(1, ('Standard Runs'!$F$11:$F$65&lt;=E2394)*('Standard Runs'!$G$11:$G$65&gt;=E2394), 0)), ""))</f>
        <v/>
      </c>
      <c r="M2394" s="45" t="str">
        <f t="shared" si="408"/>
        <v/>
      </c>
      <c r="N2394" s="97"/>
      <c r="O2394" s="52" t="str">
        <f t="shared" si="409"/>
        <v/>
      </c>
      <c r="P2394" s="53" t="str">
        <f>IF(OR($L2394="", $M2394=""), "", COUNTIFS($L$11:$L$2510, $L2394, $M$11:$M$2510, "&lt;"&amp;$M2394)+1+COUNTIFS($L$11:$L2394, $L2394, $M$11:$M2394, $M2394)-1)</f>
        <v/>
      </c>
      <c r="Q2394" s="97"/>
      <c r="R2394" s="57" t="str">
        <f t="array" ref="R2394">IF(OR($L2394="", $M2394=""), "", MIN(IF($L$11:$L$2510=$L2394, $M$11:$M$2510)))</f>
        <v/>
      </c>
      <c r="S2394" s="18" t="str">
        <f t="array" ref="S2394">IF(OR($L2394="", $M2394=""), "", AVERAGEIF($L$11:$L$2510, $L2394, $M$11:$M$2510))</f>
        <v/>
      </c>
      <c r="T2394" s="21" t="str">
        <f t="array" ref="T2394">IF(OR($L2394="", $M2394=""), "", MAX(IF($L$11:$L$2510=$L2394, $M$11:$M$2510)))</f>
        <v/>
      </c>
      <c r="U2394" s="97"/>
      <c r="W2394" s="26" t="str">
        <f t="shared" si="410"/>
        <v/>
      </c>
      <c r="X2394" s="26" t="str">
        <f t="shared" si="411"/>
        <v/>
      </c>
      <c r="Z2394" s="48" t="str">
        <f>IFERROR(INDEX('Standard Runs'!$E$11:$E$65, MATCH($L2394, 'Standard Runs'!$D$11:$D$65, 0)), "")</f>
        <v/>
      </c>
      <c r="AB2394" s="26" t="str">
        <f t="shared" si="412"/>
        <v/>
      </c>
      <c r="AC2394" s="26" t="str">
        <f t="shared" si="413"/>
        <v/>
      </c>
      <c r="AE2394" s="26" t="str">
        <f t="shared" si="414"/>
        <v/>
      </c>
      <c r="AG2394" s="26" t="str">
        <f>IF($D2394="", "", COUNTIF($D$11:$D$2510, "&gt;"&amp;$D2394)+1+COUNTIF($D$11:$D2394, $D2394)-1)</f>
        <v/>
      </c>
      <c r="AH2394" s="92" t="str">
        <f t="shared" si="415"/>
        <v/>
      </c>
      <c r="AJ2394" s="26" t="str">
        <f t="shared" si="416"/>
        <v/>
      </c>
      <c r="AK2394" s="26" t="str">
        <f t="shared" si="417"/>
        <v/>
      </c>
    </row>
    <row r="2395" spans="1:37" x14ac:dyDescent="0.25">
      <c r="A2395" s="97"/>
      <c r="B2395" s="26" t="str">
        <f t="shared" si="407"/>
        <v/>
      </c>
      <c r="C2395" s="97"/>
      <c r="D2395" s="123"/>
      <c r="E2395" s="124"/>
      <c r="F2395" s="125"/>
      <c r="G2395" s="97"/>
      <c r="H2395" s="24" t="str">
        <f>IF($E2395="", "", IFERROR(ROUND($E2395*INDEX('Intro &amp; Setup'!$BY$8:$BY$9, MATCH($E$8, 'Intro &amp; Setup'!$BX$8:$BX$9, 0)), 2), ""))</f>
        <v/>
      </c>
      <c r="I2395" s="18" t="str">
        <f>IF(OR($E2395="", $F2395=""), "", IF($E$8='Intro &amp; Setup'!$BX$9, $F2395/$E2395, IF($H$8='Intro &amp; Setup'!$BX$9, $F2395/$H2395, "")))</f>
        <v/>
      </c>
      <c r="J2395" s="21" t="str">
        <f>IF(OR($E2395="", $F2395=""), "", IF($E$8='Intro &amp; Setup'!$BX$8, $F2395/$E2395, IF($H$8='Intro &amp; Setup'!$BX$8, $F2395/$H2395, "")))</f>
        <v/>
      </c>
      <c r="K2395" s="97"/>
      <c r="L2395" s="42" t="str">
        <f t="array" ref="L2395">IF($W2395="", "", IFERROR(INDEX('Standard Runs'!$D$11:$D$65, MATCH(1, ('Standard Runs'!$F$11:$F$65&lt;=E2395)*('Standard Runs'!$G$11:$G$65&gt;=E2395), 0)), ""))</f>
        <v/>
      </c>
      <c r="M2395" s="45" t="str">
        <f t="shared" si="408"/>
        <v/>
      </c>
      <c r="N2395" s="97"/>
      <c r="O2395" s="52" t="str">
        <f t="shared" si="409"/>
        <v/>
      </c>
      <c r="P2395" s="53" t="str">
        <f>IF(OR($L2395="", $M2395=""), "", COUNTIFS($L$11:$L$2510, $L2395, $M$11:$M$2510, "&lt;"&amp;$M2395)+1+COUNTIFS($L$11:$L2395, $L2395, $M$11:$M2395, $M2395)-1)</f>
        <v/>
      </c>
      <c r="Q2395" s="97"/>
      <c r="R2395" s="57" t="str">
        <f t="array" ref="R2395">IF(OR($L2395="", $M2395=""), "", MIN(IF($L$11:$L$2510=$L2395, $M$11:$M$2510)))</f>
        <v/>
      </c>
      <c r="S2395" s="18" t="str">
        <f t="array" ref="S2395">IF(OR($L2395="", $M2395=""), "", AVERAGEIF($L$11:$L$2510, $L2395, $M$11:$M$2510))</f>
        <v/>
      </c>
      <c r="T2395" s="21" t="str">
        <f t="array" ref="T2395">IF(OR($L2395="", $M2395=""), "", MAX(IF($L$11:$L$2510=$L2395, $M$11:$M$2510)))</f>
        <v/>
      </c>
      <c r="U2395" s="97"/>
      <c r="W2395" s="26" t="str">
        <f t="shared" si="410"/>
        <v/>
      </c>
      <c r="X2395" s="26" t="str">
        <f t="shared" si="411"/>
        <v/>
      </c>
      <c r="Z2395" s="48" t="str">
        <f>IFERROR(INDEX('Standard Runs'!$E$11:$E$65, MATCH($L2395, 'Standard Runs'!$D$11:$D$65, 0)), "")</f>
        <v/>
      </c>
      <c r="AB2395" s="26" t="str">
        <f t="shared" si="412"/>
        <v/>
      </c>
      <c r="AC2395" s="26" t="str">
        <f t="shared" si="413"/>
        <v/>
      </c>
      <c r="AE2395" s="26" t="str">
        <f t="shared" si="414"/>
        <v/>
      </c>
      <c r="AG2395" s="26" t="str">
        <f>IF($D2395="", "", COUNTIF($D$11:$D$2510, "&gt;"&amp;$D2395)+1+COUNTIF($D$11:$D2395, $D2395)-1)</f>
        <v/>
      </c>
      <c r="AH2395" s="92" t="str">
        <f t="shared" si="415"/>
        <v/>
      </c>
      <c r="AJ2395" s="26" t="str">
        <f t="shared" si="416"/>
        <v/>
      </c>
      <c r="AK2395" s="26" t="str">
        <f t="shared" si="417"/>
        <v/>
      </c>
    </row>
    <row r="2396" spans="1:37" x14ac:dyDescent="0.25">
      <c r="A2396" s="97"/>
      <c r="B2396" s="26" t="str">
        <f t="shared" si="407"/>
        <v/>
      </c>
      <c r="C2396" s="97"/>
      <c r="D2396" s="123"/>
      <c r="E2396" s="124"/>
      <c r="F2396" s="125"/>
      <c r="G2396" s="97"/>
      <c r="H2396" s="24" t="str">
        <f>IF($E2396="", "", IFERROR(ROUND($E2396*INDEX('Intro &amp; Setup'!$BY$8:$BY$9, MATCH($E$8, 'Intro &amp; Setup'!$BX$8:$BX$9, 0)), 2), ""))</f>
        <v/>
      </c>
      <c r="I2396" s="18" t="str">
        <f>IF(OR($E2396="", $F2396=""), "", IF($E$8='Intro &amp; Setup'!$BX$9, $F2396/$E2396, IF($H$8='Intro &amp; Setup'!$BX$9, $F2396/$H2396, "")))</f>
        <v/>
      </c>
      <c r="J2396" s="21" t="str">
        <f>IF(OR($E2396="", $F2396=""), "", IF($E$8='Intro &amp; Setup'!$BX$8, $F2396/$E2396, IF($H$8='Intro &amp; Setup'!$BX$8, $F2396/$H2396, "")))</f>
        <v/>
      </c>
      <c r="K2396" s="97"/>
      <c r="L2396" s="42" t="str">
        <f t="array" ref="L2396">IF($W2396="", "", IFERROR(INDEX('Standard Runs'!$D$11:$D$65, MATCH(1, ('Standard Runs'!$F$11:$F$65&lt;=E2396)*('Standard Runs'!$G$11:$G$65&gt;=E2396), 0)), ""))</f>
        <v/>
      </c>
      <c r="M2396" s="45" t="str">
        <f t="shared" si="408"/>
        <v/>
      </c>
      <c r="N2396" s="97"/>
      <c r="O2396" s="52" t="str">
        <f t="shared" si="409"/>
        <v/>
      </c>
      <c r="P2396" s="53" t="str">
        <f>IF(OR($L2396="", $M2396=""), "", COUNTIFS($L$11:$L$2510, $L2396, $M$11:$M$2510, "&lt;"&amp;$M2396)+1+COUNTIFS($L$11:$L2396, $L2396, $M$11:$M2396, $M2396)-1)</f>
        <v/>
      </c>
      <c r="Q2396" s="97"/>
      <c r="R2396" s="57" t="str">
        <f t="array" ref="R2396">IF(OR($L2396="", $M2396=""), "", MIN(IF($L$11:$L$2510=$L2396, $M$11:$M$2510)))</f>
        <v/>
      </c>
      <c r="S2396" s="18" t="str">
        <f t="array" ref="S2396">IF(OR($L2396="", $M2396=""), "", AVERAGEIF($L$11:$L$2510, $L2396, $M$11:$M$2510))</f>
        <v/>
      </c>
      <c r="T2396" s="21" t="str">
        <f t="array" ref="T2396">IF(OR($L2396="", $M2396=""), "", MAX(IF($L$11:$L$2510=$L2396, $M$11:$M$2510)))</f>
        <v/>
      </c>
      <c r="U2396" s="97"/>
      <c r="W2396" s="26" t="str">
        <f t="shared" si="410"/>
        <v/>
      </c>
      <c r="X2396" s="26" t="str">
        <f t="shared" si="411"/>
        <v/>
      </c>
      <c r="Z2396" s="48" t="str">
        <f>IFERROR(INDEX('Standard Runs'!$E$11:$E$65, MATCH($L2396, 'Standard Runs'!$D$11:$D$65, 0)), "")</f>
        <v/>
      </c>
      <c r="AB2396" s="26" t="str">
        <f t="shared" si="412"/>
        <v/>
      </c>
      <c r="AC2396" s="26" t="str">
        <f t="shared" si="413"/>
        <v/>
      </c>
      <c r="AE2396" s="26" t="str">
        <f t="shared" si="414"/>
        <v/>
      </c>
      <c r="AG2396" s="26" t="str">
        <f>IF($D2396="", "", COUNTIF($D$11:$D$2510, "&gt;"&amp;$D2396)+1+COUNTIF($D$11:$D2396, $D2396)-1)</f>
        <v/>
      </c>
      <c r="AH2396" s="92" t="str">
        <f t="shared" si="415"/>
        <v/>
      </c>
      <c r="AJ2396" s="26" t="str">
        <f t="shared" si="416"/>
        <v/>
      </c>
      <c r="AK2396" s="26" t="str">
        <f t="shared" si="417"/>
        <v/>
      </c>
    </row>
    <row r="2397" spans="1:37" x14ac:dyDescent="0.25">
      <c r="A2397" s="97"/>
      <c r="B2397" s="26" t="str">
        <f t="shared" si="407"/>
        <v/>
      </c>
      <c r="C2397" s="97"/>
      <c r="D2397" s="123"/>
      <c r="E2397" s="124"/>
      <c r="F2397" s="125"/>
      <c r="G2397" s="97"/>
      <c r="H2397" s="24" t="str">
        <f>IF($E2397="", "", IFERROR(ROUND($E2397*INDEX('Intro &amp; Setup'!$BY$8:$BY$9, MATCH($E$8, 'Intro &amp; Setup'!$BX$8:$BX$9, 0)), 2), ""))</f>
        <v/>
      </c>
      <c r="I2397" s="18" t="str">
        <f>IF(OR($E2397="", $F2397=""), "", IF($E$8='Intro &amp; Setup'!$BX$9, $F2397/$E2397, IF($H$8='Intro &amp; Setup'!$BX$9, $F2397/$H2397, "")))</f>
        <v/>
      </c>
      <c r="J2397" s="21" t="str">
        <f>IF(OR($E2397="", $F2397=""), "", IF($E$8='Intro &amp; Setup'!$BX$8, $F2397/$E2397, IF($H$8='Intro &amp; Setup'!$BX$8, $F2397/$H2397, "")))</f>
        <v/>
      </c>
      <c r="K2397" s="97"/>
      <c r="L2397" s="42" t="str">
        <f t="array" ref="L2397">IF($W2397="", "", IFERROR(INDEX('Standard Runs'!$D$11:$D$65, MATCH(1, ('Standard Runs'!$F$11:$F$65&lt;=E2397)*('Standard Runs'!$G$11:$G$65&gt;=E2397), 0)), ""))</f>
        <v/>
      </c>
      <c r="M2397" s="45" t="str">
        <f t="shared" si="408"/>
        <v/>
      </c>
      <c r="N2397" s="97"/>
      <c r="O2397" s="52" t="str">
        <f t="shared" si="409"/>
        <v/>
      </c>
      <c r="P2397" s="53" t="str">
        <f>IF(OR($L2397="", $M2397=""), "", COUNTIFS($L$11:$L$2510, $L2397, $M$11:$M$2510, "&lt;"&amp;$M2397)+1+COUNTIFS($L$11:$L2397, $L2397, $M$11:$M2397, $M2397)-1)</f>
        <v/>
      </c>
      <c r="Q2397" s="97"/>
      <c r="R2397" s="57" t="str">
        <f t="array" ref="R2397">IF(OR($L2397="", $M2397=""), "", MIN(IF($L$11:$L$2510=$L2397, $M$11:$M$2510)))</f>
        <v/>
      </c>
      <c r="S2397" s="18" t="str">
        <f t="array" ref="S2397">IF(OR($L2397="", $M2397=""), "", AVERAGEIF($L$11:$L$2510, $L2397, $M$11:$M$2510))</f>
        <v/>
      </c>
      <c r="T2397" s="21" t="str">
        <f t="array" ref="T2397">IF(OR($L2397="", $M2397=""), "", MAX(IF($L$11:$L$2510=$L2397, $M$11:$M$2510)))</f>
        <v/>
      </c>
      <c r="U2397" s="97"/>
      <c r="W2397" s="26" t="str">
        <f t="shared" si="410"/>
        <v/>
      </c>
      <c r="X2397" s="26" t="str">
        <f t="shared" si="411"/>
        <v/>
      </c>
      <c r="Z2397" s="48" t="str">
        <f>IFERROR(INDEX('Standard Runs'!$E$11:$E$65, MATCH($L2397, 'Standard Runs'!$D$11:$D$65, 0)), "")</f>
        <v/>
      </c>
      <c r="AB2397" s="26" t="str">
        <f t="shared" si="412"/>
        <v/>
      </c>
      <c r="AC2397" s="26" t="str">
        <f t="shared" si="413"/>
        <v/>
      </c>
      <c r="AE2397" s="26" t="str">
        <f t="shared" si="414"/>
        <v/>
      </c>
      <c r="AG2397" s="26" t="str">
        <f>IF($D2397="", "", COUNTIF($D$11:$D$2510, "&gt;"&amp;$D2397)+1+COUNTIF($D$11:$D2397, $D2397)-1)</f>
        <v/>
      </c>
      <c r="AH2397" s="92" t="str">
        <f t="shared" si="415"/>
        <v/>
      </c>
      <c r="AJ2397" s="26" t="str">
        <f t="shared" si="416"/>
        <v/>
      </c>
      <c r="AK2397" s="26" t="str">
        <f t="shared" si="417"/>
        <v/>
      </c>
    </row>
    <row r="2398" spans="1:37" x14ac:dyDescent="0.25">
      <c r="A2398" s="97"/>
      <c r="B2398" s="26" t="str">
        <f t="shared" si="407"/>
        <v/>
      </c>
      <c r="C2398" s="97"/>
      <c r="D2398" s="123"/>
      <c r="E2398" s="124"/>
      <c r="F2398" s="125"/>
      <c r="G2398" s="97"/>
      <c r="H2398" s="24" t="str">
        <f>IF($E2398="", "", IFERROR(ROUND($E2398*INDEX('Intro &amp; Setup'!$BY$8:$BY$9, MATCH($E$8, 'Intro &amp; Setup'!$BX$8:$BX$9, 0)), 2), ""))</f>
        <v/>
      </c>
      <c r="I2398" s="18" t="str">
        <f>IF(OR($E2398="", $F2398=""), "", IF($E$8='Intro &amp; Setup'!$BX$9, $F2398/$E2398, IF($H$8='Intro &amp; Setup'!$BX$9, $F2398/$H2398, "")))</f>
        <v/>
      </c>
      <c r="J2398" s="21" t="str">
        <f>IF(OR($E2398="", $F2398=""), "", IF($E$8='Intro &amp; Setup'!$BX$8, $F2398/$E2398, IF($H$8='Intro &amp; Setup'!$BX$8, $F2398/$H2398, "")))</f>
        <v/>
      </c>
      <c r="K2398" s="97"/>
      <c r="L2398" s="42" t="str">
        <f t="array" ref="L2398">IF($W2398="", "", IFERROR(INDEX('Standard Runs'!$D$11:$D$65, MATCH(1, ('Standard Runs'!$F$11:$F$65&lt;=E2398)*('Standard Runs'!$G$11:$G$65&gt;=E2398), 0)), ""))</f>
        <v/>
      </c>
      <c r="M2398" s="45" t="str">
        <f t="shared" si="408"/>
        <v/>
      </c>
      <c r="N2398" s="97"/>
      <c r="O2398" s="52" t="str">
        <f t="shared" si="409"/>
        <v/>
      </c>
      <c r="P2398" s="53" t="str">
        <f>IF(OR($L2398="", $M2398=""), "", COUNTIFS($L$11:$L$2510, $L2398, $M$11:$M$2510, "&lt;"&amp;$M2398)+1+COUNTIFS($L$11:$L2398, $L2398, $M$11:$M2398, $M2398)-1)</f>
        <v/>
      </c>
      <c r="Q2398" s="97"/>
      <c r="R2398" s="57" t="str">
        <f t="array" ref="R2398">IF(OR($L2398="", $M2398=""), "", MIN(IF($L$11:$L$2510=$L2398, $M$11:$M$2510)))</f>
        <v/>
      </c>
      <c r="S2398" s="18" t="str">
        <f t="array" ref="S2398">IF(OR($L2398="", $M2398=""), "", AVERAGEIF($L$11:$L$2510, $L2398, $M$11:$M$2510))</f>
        <v/>
      </c>
      <c r="T2398" s="21" t="str">
        <f t="array" ref="T2398">IF(OR($L2398="", $M2398=""), "", MAX(IF($L$11:$L$2510=$L2398, $M$11:$M$2510)))</f>
        <v/>
      </c>
      <c r="U2398" s="97"/>
      <c r="W2398" s="26" t="str">
        <f t="shared" si="410"/>
        <v/>
      </c>
      <c r="X2398" s="26" t="str">
        <f t="shared" si="411"/>
        <v/>
      </c>
      <c r="Z2398" s="48" t="str">
        <f>IFERROR(INDEX('Standard Runs'!$E$11:$E$65, MATCH($L2398, 'Standard Runs'!$D$11:$D$65, 0)), "")</f>
        <v/>
      </c>
      <c r="AB2398" s="26" t="str">
        <f t="shared" si="412"/>
        <v/>
      </c>
      <c r="AC2398" s="26" t="str">
        <f t="shared" si="413"/>
        <v/>
      </c>
      <c r="AE2398" s="26" t="str">
        <f t="shared" si="414"/>
        <v/>
      </c>
      <c r="AG2398" s="26" t="str">
        <f>IF($D2398="", "", COUNTIF($D$11:$D$2510, "&gt;"&amp;$D2398)+1+COUNTIF($D$11:$D2398, $D2398)-1)</f>
        <v/>
      </c>
      <c r="AH2398" s="92" t="str">
        <f t="shared" si="415"/>
        <v/>
      </c>
      <c r="AJ2398" s="26" t="str">
        <f t="shared" si="416"/>
        <v/>
      </c>
      <c r="AK2398" s="26" t="str">
        <f t="shared" si="417"/>
        <v/>
      </c>
    </row>
    <row r="2399" spans="1:37" x14ac:dyDescent="0.25">
      <c r="A2399" s="97"/>
      <c r="B2399" s="26" t="str">
        <f t="shared" si="407"/>
        <v/>
      </c>
      <c r="C2399" s="97"/>
      <c r="D2399" s="123"/>
      <c r="E2399" s="124"/>
      <c r="F2399" s="125"/>
      <c r="G2399" s="97"/>
      <c r="H2399" s="24" t="str">
        <f>IF($E2399="", "", IFERROR(ROUND($E2399*INDEX('Intro &amp; Setup'!$BY$8:$BY$9, MATCH($E$8, 'Intro &amp; Setup'!$BX$8:$BX$9, 0)), 2), ""))</f>
        <v/>
      </c>
      <c r="I2399" s="18" t="str">
        <f>IF(OR($E2399="", $F2399=""), "", IF($E$8='Intro &amp; Setup'!$BX$9, $F2399/$E2399, IF($H$8='Intro &amp; Setup'!$BX$9, $F2399/$H2399, "")))</f>
        <v/>
      </c>
      <c r="J2399" s="21" t="str">
        <f>IF(OR($E2399="", $F2399=""), "", IF($E$8='Intro &amp; Setup'!$BX$8, $F2399/$E2399, IF($H$8='Intro &amp; Setup'!$BX$8, $F2399/$H2399, "")))</f>
        <v/>
      </c>
      <c r="K2399" s="97"/>
      <c r="L2399" s="42" t="str">
        <f t="array" ref="L2399">IF($W2399="", "", IFERROR(INDEX('Standard Runs'!$D$11:$D$65, MATCH(1, ('Standard Runs'!$F$11:$F$65&lt;=E2399)*('Standard Runs'!$G$11:$G$65&gt;=E2399), 0)), ""))</f>
        <v/>
      </c>
      <c r="M2399" s="45" t="str">
        <f t="shared" si="408"/>
        <v/>
      </c>
      <c r="N2399" s="97"/>
      <c r="O2399" s="52" t="str">
        <f t="shared" si="409"/>
        <v/>
      </c>
      <c r="P2399" s="53" t="str">
        <f>IF(OR($L2399="", $M2399=""), "", COUNTIFS($L$11:$L$2510, $L2399, $M$11:$M$2510, "&lt;"&amp;$M2399)+1+COUNTIFS($L$11:$L2399, $L2399, $M$11:$M2399, $M2399)-1)</f>
        <v/>
      </c>
      <c r="Q2399" s="97"/>
      <c r="R2399" s="57" t="str">
        <f t="array" ref="R2399">IF(OR($L2399="", $M2399=""), "", MIN(IF($L$11:$L$2510=$L2399, $M$11:$M$2510)))</f>
        <v/>
      </c>
      <c r="S2399" s="18" t="str">
        <f t="array" ref="S2399">IF(OR($L2399="", $M2399=""), "", AVERAGEIF($L$11:$L$2510, $L2399, $M$11:$M$2510))</f>
        <v/>
      </c>
      <c r="T2399" s="21" t="str">
        <f t="array" ref="T2399">IF(OR($L2399="", $M2399=""), "", MAX(IF($L$11:$L$2510=$L2399, $M$11:$M$2510)))</f>
        <v/>
      </c>
      <c r="U2399" s="97"/>
      <c r="W2399" s="26" t="str">
        <f t="shared" si="410"/>
        <v/>
      </c>
      <c r="X2399" s="26" t="str">
        <f t="shared" si="411"/>
        <v/>
      </c>
      <c r="Z2399" s="48" t="str">
        <f>IFERROR(INDEX('Standard Runs'!$E$11:$E$65, MATCH($L2399, 'Standard Runs'!$D$11:$D$65, 0)), "")</f>
        <v/>
      </c>
      <c r="AB2399" s="26" t="str">
        <f t="shared" si="412"/>
        <v/>
      </c>
      <c r="AC2399" s="26" t="str">
        <f t="shared" si="413"/>
        <v/>
      </c>
      <c r="AE2399" s="26" t="str">
        <f t="shared" si="414"/>
        <v/>
      </c>
      <c r="AG2399" s="26" t="str">
        <f>IF($D2399="", "", COUNTIF($D$11:$D$2510, "&gt;"&amp;$D2399)+1+COUNTIF($D$11:$D2399, $D2399)-1)</f>
        <v/>
      </c>
      <c r="AH2399" s="92" t="str">
        <f t="shared" si="415"/>
        <v/>
      </c>
      <c r="AJ2399" s="26" t="str">
        <f t="shared" si="416"/>
        <v/>
      </c>
      <c r="AK2399" s="26" t="str">
        <f t="shared" si="417"/>
        <v/>
      </c>
    </row>
    <row r="2400" spans="1:37" x14ac:dyDescent="0.25">
      <c r="A2400" s="97"/>
      <c r="B2400" s="26" t="str">
        <f t="shared" si="407"/>
        <v/>
      </c>
      <c r="C2400" s="97"/>
      <c r="D2400" s="123"/>
      <c r="E2400" s="124"/>
      <c r="F2400" s="125"/>
      <c r="G2400" s="97"/>
      <c r="H2400" s="24" t="str">
        <f>IF($E2400="", "", IFERROR(ROUND($E2400*INDEX('Intro &amp; Setup'!$BY$8:$BY$9, MATCH($E$8, 'Intro &amp; Setup'!$BX$8:$BX$9, 0)), 2), ""))</f>
        <v/>
      </c>
      <c r="I2400" s="18" t="str">
        <f>IF(OR($E2400="", $F2400=""), "", IF($E$8='Intro &amp; Setup'!$BX$9, $F2400/$E2400, IF($H$8='Intro &amp; Setup'!$BX$9, $F2400/$H2400, "")))</f>
        <v/>
      </c>
      <c r="J2400" s="21" t="str">
        <f>IF(OR($E2400="", $F2400=""), "", IF($E$8='Intro &amp; Setup'!$BX$8, $F2400/$E2400, IF($H$8='Intro &amp; Setup'!$BX$8, $F2400/$H2400, "")))</f>
        <v/>
      </c>
      <c r="K2400" s="97"/>
      <c r="L2400" s="42" t="str">
        <f t="array" ref="L2400">IF($W2400="", "", IFERROR(INDEX('Standard Runs'!$D$11:$D$65, MATCH(1, ('Standard Runs'!$F$11:$F$65&lt;=E2400)*('Standard Runs'!$G$11:$G$65&gt;=E2400), 0)), ""))</f>
        <v/>
      </c>
      <c r="M2400" s="45" t="str">
        <f t="shared" si="408"/>
        <v/>
      </c>
      <c r="N2400" s="97"/>
      <c r="O2400" s="52" t="str">
        <f t="shared" si="409"/>
        <v/>
      </c>
      <c r="P2400" s="53" t="str">
        <f>IF(OR($L2400="", $M2400=""), "", COUNTIFS($L$11:$L$2510, $L2400, $M$11:$M$2510, "&lt;"&amp;$M2400)+1+COUNTIFS($L$11:$L2400, $L2400, $M$11:$M2400, $M2400)-1)</f>
        <v/>
      </c>
      <c r="Q2400" s="97"/>
      <c r="R2400" s="57" t="str">
        <f t="array" ref="R2400">IF(OR($L2400="", $M2400=""), "", MIN(IF($L$11:$L$2510=$L2400, $M$11:$M$2510)))</f>
        <v/>
      </c>
      <c r="S2400" s="18" t="str">
        <f t="array" ref="S2400">IF(OR($L2400="", $M2400=""), "", AVERAGEIF($L$11:$L$2510, $L2400, $M$11:$M$2510))</f>
        <v/>
      </c>
      <c r="T2400" s="21" t="str">
        <f t="array" ref="T2400">IF(OR($L2400="", $M2400=""), "", MAX(IF($L$11:$L$2510=$L2400, $M$11:$M$2510)))</f>
        <v/>
      </c>
      <c r="U2400" s="97"/>
      <c r="W2400" s="26" t="str">
        <f t="shared" si="410"/>
        <v/>
      </c>
      <c r="X2400" s="26" t="str">
        <f t="shared" si="411"/>
        <v/>
      </c>
      <c r="Z2400" s="48" t="str">
        <f>IFERROR(INDEX('Standard Runs'!$E$11:$E$65, MATCH($L2400, 'Standard Runs'!$D$11:$D$65, 0)), "")</f>
        <v/>
      </c>
      <c r="AB2400" s="26" t="str">
        <f t="shared" si="412"/>
        <v/>
      </c>
      <c r="AC2400" s="26" t="str">
        <f t="shared" si="413"/>
        <v/>
      </c>
      <c r="AE2400" s="26" t="str">
        <f t="shared" si="414"/>
        <v/>
      </c>
      <c r="AG2400" s="26" t="str">
        <f>IF($D2400="", "", COUNTIF($D$11:$D$2510, "&gt;"&amp;$D2400)+1+COUNTIF($D$11:$D2400, $D2400)-1)</f>
        <v/>
      </c>
      <c r="AH2400" s="92" t="str">
        <f t="shared" si="415"/>
        <v/>
      </c>
      <c r="AJ2400" s="26" t="str">
        <f t="shared" si="416"/>
        <v/>
      </c>
      <c r="AK2400" s="26" t="str">
        <f t="shared" si="417"/>
        <v/>
      </c>
    </row>
    <row r="2401" spans="1:37" x14ac:dyDescent="0.25">
      <c r="A2401" s="97"/>
      <c r="B2401" s="26" t="str">
        <f t="shared" si="407"/>
        <v/>
      </c>
      <c r="C2401" s="97"/>
      <c r="D2401" s="123"/>
      <c r="E2401" s="124"/>
      <c r="F2401" s="125"/>
      <c r="G2401" s="97"/>
      <c r="H2401" s="24" t="str">
        <f>IF($E2401="", "", IFERROR(ROUND($E2401*INDEX('Intro &amp; Setup'!$BY$8:$BY$9, MATCH($E$8, 'Intro &amp; Setup'!$BX$8:$BX$9, 0)), 2), ""))</f>
        <v/>
      </c>
      <c r="I2401" s="18" t="str">
        <f>IF(OR($E2401="", $F2401=""), "", IF($E$8='Intro &amp; Setup'!$BX$9, $F2401/$E2401, IF($H$8='Intro &amp; Setup'!$BX$9, $F2401/$H2401, "")))</f>
        <v/>
      </c>
      <c r="J2401" s="21" t="str">
        <f>IF(OR($E2401="", $F2401=""), "", IF($E$8='Intro &amp; Setup'!$BX$8, $F2401/$E2401, IF($H$8='Intro &amp; Setup'!$BX$8, $F2401/$H2401, "")))</f>
        <v/>
      </c>
      <c r="K2401" s="97"/>
      <c r="L2401" s="42" t="str">
        <f t="array" ref="L2401">IF($W2401="", "", IFERROR(INDEX('Standard Runs'!$D$11:$D$65, MATCH(1, ('Standard Runs'!$F$11:$F$65&lt;=E2401)*('Standard Runs'!$G$11:$G$65&gt;=E2401), 0)), ""))</f>
        <v/>
      </c>
      <c r="M2401" s="45" t="str">
        <f t="shared" si="408"/>
        <v/>
      </c>
      <c r="N2401" s="97"/>
      <c r="O2401" s="52" t="str">
        <f t="shared" si="409"/>
        <v/>
      </c>
      <c r="P2401" s="53" t="str">
        <f>IF(OR($L2401="", $M2401=""), "", COUNTIFS($L$11:$L$2510, $L2401, $M$11:$M$2510, "&lt;"&amp;$M2401)+1+COUNTIFS($L$11:$L2401, $L2401, $M$11:$M2401, $M2401)-1)</f>
        <v/>
      </c>
      <c r="Q2401" s="97"/>
      <c r="R2401" s="57" t="str">
        <f t="array" ref="R2401">IF(OR($L2401="", $M2401=""), "", MIN(IF($L$11:$L$2510=$L2401, $M$11:$M$2510)))</f>
        <v/>
      </c>
      <c r="S2401" s="18" t="str">
        <f t="array" ref="S2401">IF(OR($L2401="", $M2401=""), "", AVERAGEIF($L$11:$L$2510, $L2401, $M$11:$M$2510))</f>
        <v/>
      </c>
      <c r="T2401" s="21" t="str">
        <f t="array" ref="T2401">IF(OR($L2401="", $M2401=""), "", MAX(IF($L$11:$L$2510=$L2401, $M$11:$M$2510)))</f>
        <v/>
      </c>
      <c r="U2401" s="97"/>
      <c r="W2401" s="26" t="str">
        <f t="shared" si="410"/>
        <v/>
      </c>
      <c r="X2401" s="26" t="str">
        <f t="shared" si="411"/>
        <v/>
      </c>
      <c r="Z2401" s="48" t="str">
        <f>IFERROR(INDEX('Standard Runs'!$E$11:$E$65, MATCH($L2401, 'Standard Runs'!$D$11:$D$65, 0)), "")</f>
        <v/>
      </c>
      <c r="AB2401" s="26" t="str">
        <f t="shared" si="412"/>
        <v/>
      </c>
      <c r="AC2401" s="26" t="str">
        <f t="shared" si="413"/>
        <v/>
      </c>
      <c r="AE2401" s="26" t="str">
        <f t="shared" si="414"/>
        <v/>
      </c>
      <c r="AG2401" s="26" t="str">
        <f>IF($D2401="", "", COUNTIF($D$11:$D$2510, "&gt;"&amp;$D2401)+1+COUNTIF($D$11:$D2401, $D2401)-1)</f>
        <v/>
      </c>
      <c r="AH2401" s="92" t="str">
        <f t="shared" si="415"/>
        <v/>
      </c>
      <c r="AJ2401" s="26" t="str">
        <f t="shared" si="416"/>
        <v/>
      </c>
      <c r="AK2401" s="26" t="str">
        <f t="shared" si="417"/>
        <v/>
      </c>
    </row>
    <row r="2402" spans="1:37" x14ac:dyDescent="0.25">
      <c r="A2402" s="97"/>
      <c r="B2402" s="26" t="str">
        <f t="shared" si="407"/>
        <v/>
      </c>
      <c r="C2402" s="97"/>
      <c r="D2402" s="123"/>
      <c r="E2402" s="124"/>
      <c r="F2402" s="125"/>
      <c r="G2402" s="97"/>
      <c r="H2402" s="24" t="str">
        <f>IF($E2402="", "", IFERROR(ROUND($E2402*INDEX('Intro &amp; Setup'!$BY$8:$BY$9, MATCH($E$8, 'Intro &amp; Setup'!$BX$8:$BX$9, 0)), 2), ""))</f>
        <v/>
      </c>
      <c r="I2402" s="18" t="str">
        <f>IF(OR($E2402="", $F2402=""), "", IF($E$8='Intro &amp; Setup'!$BX$9, $F2402/$E2402, IF($H$8='Intro &amp; Setup'!$BX$9, $F2402/$H2402, "")))</f>
        <v/>
      </c>
      <c r="J2402" s="21" t="str">
        <f>IF(OR($E2402="", $F2402=""), "", IF($E$8='Intro &amp; Setup'!$BX$8, $F2402/$E2402, IF($H$8='Intro &amp; Setup'!$BX$8, $F2402/$H2402, "")))</f>
        <v/>
      </c>
      <c r="K2402" s="97"/>
      <c r="L2402" s="42" t="str">
        <f t="array" ref="L2402">IF($W2402="", "", IFERROR(INDEX('Standard Runs'!$D$11:$D$65, MATCH(1, ('Standard Runs'!$F$11:$F$65&lt;=E2402)*('Standard Runs'!$G$11:$G$65&gt;=E2402), 0)), ""))</f>
        <v/>
      </c>
      <c r="M2402" s="45" t="str">
        <f t="shared" si="408"/>
        <v/>
      </c>
      <c r="N2402" s="97"/>
      <c r="O2402" s="52" t="str">
        <f t="shared" si="409"/>
        <v/>
      </c>
      <c r="P2402" s="53" t="str">
        <f>IF(OR($L2402="", $M2402=""), "", COUNTIFS($L$11:$L$2510, $L2402, $M$11:$M$2510, "&lt;"&amp;$M2402)+1+COUNTIFS($L$11:$L2402, $L2402, $M$11:$M2402, $M2402)-1)</f>
        <v/>
      </c>
      <c r="Q2402" s="97"/>
      <c r="R2402" s="57" t="str">
        <f t="array" ref="R2402">IF(OR($L2402="", $M2402=""), "", MIN(IF($L$11:$L$2510=$L2402, $M$11:$M$2510)))</f>
        <v/>
      </c>
      <c r="S2402" s="18" t="str">
        <f t="array" ref="S2402">IF(OR($L2402="", $M2402=""), "", AVERAGEIF($L$11:$L$2510, $L2402, $M$11:$M$2510))</f>
        <v/>
      </c>
      <c r="T2402" s="21" t="str">
        <f t="array" ref="T2402">IF(OR($L2402="", $M2402=""), "", MAX(IF($L$11:$L$2510=$L2402, $M$11:$M$2510)))</f>
        <v/>
      </c>
      <c r="U2402" s="97"/>
      <c r="W2402" s="26" t="str">
        <f t="shared" si="410"/>
        <v/>
      </c>
      <c r="X2402" s="26" t="str">
        <f t="shared" si="411"/>
        <v/>
      </c>
      <c r="Z2402" s="48" t="str">
        <f>IFERROR(INDEX('Standard Runs'!$E$11:$E$65, MATCH($L2402, 'Standard Runs'!$D$11:$D$65, 0)), "")</f>
        <v/>
      </c>
      <c r="AB2402" s="26" t="str">
        <f t="shared" si="412"/>
        <v/>
      </c>
      <c r="AC2402" s="26" t="str">
        <f t="shared" si="413"/>
        <v/>
      </c>
      <c r="AE2402" s="26" t="str">
        <f t="shared" si="414"/>
        <v/>
      </c>
      <c r="AG2402" s="26" t="str">
        <f>IF($D2402="", "", COUNTIF($D$11:$D$2510, "&gt;"&amp;$D2402)+1+COUNTIF($D$11:$D2402, $D2402)-1)</f>
        <v/>
      </c>
      <c r="AH2402" s="92" t="str">
        <f t="shared" si="415"/>
        <v/>
      </c>
      <c r="AJ2402" s="26" t="str">
        <f t="shared" si="416"/>
        <v/>
      </c>
      <c r="AK2402" s="26" t="str">
        <f t="shared" si="417"/>
        <v/>
      </c>
    </row>
    <row r="2403" spans="1:37" x14ac:dyDescent="0.25">
      <c r="A2403" s="97"/>
      <c r="B2403" s="26" t="str">
        <f t="shared" si="407"/>
        <v/>
      </c>
      <c r="C2403" s="97"/>
      <c r="D2403" s="123"/>
      <c r="E2403" s="124"/>
      <c r="F2403" s="125"/>
      <c r="G2403" s="97"/>
      <c r="H2403" s="24" t="str">
        <f>IF($E2403="", "", IFERROR(ROUND($E2403*INDEX('Intro &amp; Setup'!$BY$8:$BY$9, MATCH($E$8, 'Intro &amp; Setup'!$BX$8:$BX$9, 0)), 2), ""))</f>
        <v/>
      </c>
      <c r="I2403" s="18" t="str">
        <f>IF(OR($E2403="", $F2403=""), "", IF($E$8='Intro &amp; Setup'!$BX$9, $F2403/$E2403, IF($H$8='Intro &amp; Setup'!$BX$9, $F2403/$H2403, "")))</f>
        <v/>
      </c>
      <c r="J2403" s="21" t="str">
        <f>IF(OR($E2403="", $F2403=""), "", IF($E$8='Intro &amp; Setup'!$BX$8, $F2403/$E2403, IF($H$8='Intro &amp; Setup'!$BX$8, $F2403/$H2403, "")))</f>
        <v/>
      </c>
      <c r="K2403" s="97"/>
      <c r="L2403" s="42" t="str">
        <f t="array" ref="L2403">IF($W2403="", "", IFERROR(INDEX('Standard Runs'!$D$11:$D$65, MATCH(1, ('Standard Runs'!$F$11:$F$65&lt;=E2403)*('Standard Runs'!$G$11:$G$65&gt;=E2403), 0)), ""))</f>
        <v/>
      </c>
      <c r="M2403" s="45" t="str">
        <f t="shared" si="408"/>
        <v/>
      </c>
      <c r="N2403" s="97"/>
      <c r="O2403" s="52" t="str">
        <f t="shared" si="409"/>
        <v/>
      </c>
      <c r="P2403" s="53" t="str">
        <f>IF(OR($L2403="", $M2403=""), "", COUNTIFS($L$11:$L$2510, $L2403, $M$11:$M$2510, "&lt;"&amp;$M2403)+1+COUNTIFS($L$11:$L2403, $L2403, $M$11:$M2403, $M2403)-1)</f>
        <v/>
      </c>
      <c r="Q2403" s="97"/>
      <c r="R2403" s="57" t="str">
        <f t="array" ref="R2403">IF(OR($L2403="", $M2403=""), "", MIN(IF($L$11:$L$2510=$L2403, $M$11:$M$2510)))</f>
        <v/>
      </c>
      <c r="S2403" s="18" t="str">
        <f t="array" ref="S2403">IF(OR($L2403="", $M2403=""), "", AVERAGEIF($L$11:$L$2510, $L2403, $M$11:$M$2510))</f>
        <v/>
      </c>
      <c r="T2403" s="21" t="str">
        <f t="array" ref="T2403">IF(OR($L2403="", $M2403=""), "", MAX(IF($L$11:$L$2510=$L2403, $M$11:$M$2510)))</f>
        <v/>
      </c>
      <c r="U2403" s="97"/>
      <c r="W2403" s="26" t="str">
        <f t="shared" si="410"/>
        <v/>
      </c>
      <c r="X2403" s="26" t="str">
        <f t="shared" si="411"/>
        <v/>
      </c>
      <c r="Z2403" s="48" t="str">
        <f>IFERROR(INDEX('Standard Runs'!$E$11:$E$65, MATCH($L2403, 'Standard Runs'!$D$11:$D$65, 0)), "")</f>
        <v/>
      </c>
      <c r="AB2403" s="26" t="str">
        <f t="shared" si="412"/>
        <v/>
      </c>
      <c r="AC2403" s="26" t="str">
        <f t="shared" si="413"/>
        <v/>
      </c>
      <c r="AE2403" s="26" t="str">
        <f t="shared" si="414"/>
        <v/>
      </c>
      <c r="AG2403" s="26" t="str">
        <f>IF($D2403="", "", COUNTIF($D$11:$D$2510, "&gt;"&amp;$D2403)+1+COUNTIF($D$11:$D2403, $D2403)-1)</f>
        <v/>
      </c>
      <c r="AH2403" s="92" t="str">
        <f t="shared" si="415"/>
        <v/>
      </c>
      <c r="AJ2403" s="26" t="str">
        <f t="shared" si="416"/>
        <v/>
      </c>
      <c r="AK2403" s="26" t="str">
        <f t="shared" si="417"/>
        <v/>
      </c>
    </row>
    <row r="2404" spans="1:37" x14ac:dyDescent="0.25">
      <c r="A2404" s="97"/>
      <c r="B2404" s="26" t="str">
        <f t="shared" si="407"/>
        <v/>
      </c>
      <c r="C2404" s="97"/>
      <c r="D2404" s="123"/>
      <c r="E2404" s="124"/>
      <c r="F2404" s="125"/>
      <c r="G2404" s="97"/>
      <c r="H2404" s="24" t="str">
        <f>IF($E2404="", "", IFERROR(ROUND($E2404*INDEX('Intro &amp; Setup'!$BY$8:$BY$9, MATCH($E$8, 'Intro &amp; Setup'!$BX$8:$BX$9, 0)), 2), ""))</f>
        <v/>
      </c>
      <c r="I2404" s="18" t="str">
        <f>IF(OR($E2404="", $F2404=""), "", IF($E$8='Intro &amp; Setup'!$BX$9, $F2404/$E2404, IF($H$8='Intro &amp; Setup'!$BX$9, $F2404/$H2404, "")))</f>
        <v/>
      </c>
      <c r="J2404" s="21" t="str">
        <f>IF(OR($E2404="", $F2404=""), "", IF($E$8='Intro &amp; Setup'!$BX$8, $F2404/$E2404, IF($H$8='Intro &amp; Setup'!$BX$8, $F2404/$H2404, "")))</f>
        <v/>
      </c>
      <c r="K2404" s="97"/>
      <c r="L2404" s="42" t="str">
        <f t="array" ref="L2404">IF($W2404="", "", IFERROR(INDEX('Standard Runs'!$D$11:$D$65, MATCH(1, ('Standard Runs'!$F$11:$F$65&lt;=E2404)*('Standard Runs'!$G$11:$G$65&gt;=E2404), 0)), ""))</f>
        <v/>
      </c>
      <c r="M2404" s="45" t="str">
        <f t="shared" si="408"/>
        <v/>
      </c>
      <c r="N2404" s="97"/>
      <c r="O2404" s="52" t="str">
        <f t="shared" si="409"/>
        <v/>
      </c>
      <c r="P2404" s="53" t="str">
        <f>IF(OR($L2404="", $M2404=""), "", COUNTIFS($L$11:$L$2510, $L2404, $M$11:$M$2510, "&lt;"&amp;$M2404)+1+COUNTIFS($L$11:$L2404, $L2404, $M$11:$M2404, $M2404)-1)</f>
        <v/>
      </c>
      <c r="Q2404" s="97"/>
      <c r="R2404" s="57" t="str">
        <f t="array" ref="R2404">IF(OR($L2404="", $M2404=""), "", MIN(IF($L$11:$L$2510=$L2404, $M$11:$M$2510)))</f>
        <v/>
      </c>
      <c r="S2404" s="18" t="str">
        <f t="array" ref="S2404">IF(OR($L2404="", $M2404=""), "", AVERAGEIF($L$11:$L$2510, $L2404, $M$11:$M$2510))</f>
        <v/>
      </c>
      <c r="T2404" s="21" t="str">
        <f t="array" ref="T2404">IF(OR($L2404="", $M2404=""), "", MAX(IF($L$11:$L$2510=$L2404, $M$11:$M$2510)))</f>
        <v/>
      </c>
      <c r="U2404" s="97"/>
      <c r="W2404" s="26" t="str">
        <f t="shared" si="410"/>
        <v/>
      </c>
      <c r="X2404" s="26" t="str">
        <f t="shared" si="411"/>
        <v/>
      </c>
      <c r="Z2404" s="48" t="str">
        <f>IFERROR(INDEX('Standard Runs'!$E$11:$E$65, MATCH($L2404, 'Standard Runs'!$D$11:$D$65, 0)), "")</f>
        <v/>
      </c>
      <c r="AB2404" s="26" t="str">
        <f t="shared" si="412"/>
        <v/>
      </c>
      <c r="AC2404" s="26" t="str">
        <f t="shared" si="413"/>
        <v/>
      </c>
      <c r="AE2404" s="26" t="str">
        <f t="shared" si="414"/>
        <v/>
      </c>
      <c r="AG2404" s="26" t="str">
        <f>IF($D2404="", "", COUNTIF($D$11:$D$2510, "&gt;"&amp;$D2404)+1+COUNTIF($D$11:$D2404, $D2404)-1)</f>
        <v/>
      </c>
      <c r="AH2404" s="92" t="str">
        <f t="shared" si="415"/>
        <v/>
      </c>
      <c r="AJ2404" s="26" t="str">
        <f t="shared" si="416"/>
        <v/>
      </c>
      <c r="AK2404" s="26" t="str">
        <f t="shared" si="417"/>
        <v/>
      </c>
    </row>
    <row r="2405" spans="1:37" x14ac:dyDescent="0.25">
      <c r="A2405" s="97"/>
      <c r="B2405" s="26" t="str">
        <f t="shared" si="407"/>
        <v/>
      </c>
      <c r="C2405" s="97"/>
      <c r="D2405" s="123"/>
      <c r="E2405" s="124"/>
      <c r="F2405" s="125"/>
      <c r="G2405" s="97"/>
      <c r="H2405" s="24" t="str">
        <f>IF($E2405="", "", IFERROR(ROUND($E2405*INDEX('Intro &amp; Setup'!$BY$8:$BY$9, MATCH($E$8, 'Intro &amp; Setup'!$BX$8:$BX$9, 0)), 2), ""))</f>
        <v/>
      </c>
      <c r="I2405" s="18" t="str">
        <f>IF(OR($E2405="", $F2405=""), "", IF($E$8='Intro &amp; Setup'!$BX$9, $F2405/$E2405, IF($H$8='Intro &amp; Setup'!$BX$9, $F2405/$H2405, "")))</f>
        <v/>
      </c>
      <c r="J2405" s="21" t="str">
        <f>IF(OR($E2405="", $F2405=""), "", IF($E$8='Intro &amp; Setup'!$BX$8, $F2405/$E2405, IF($H$8='Intro &amp; Setup'!$BX$8, $F2405/$H2405, "")))</f>
        <v/>
      </c>
      <c r="K2405" s="97"/>
      <c r="L2405" s="42" t="str">
        <f t="array" ref="L2405">IF($W2405="", "", IFERROR(INDEX('Standard Runs'!$D$11:$D$65, MATCH(1, ('Standard Runs'!$F$11:$F$65&lt;=E2405)*('Standard Runs'!$G$11:$G$65&gt;=E2405), 0)), ""))</f>
        <v/>
      </c>
      <c r="M2405" s="45" t="str">
        <f t="shared" si="408"/>
        <v/>
      </c>
      <c r="N2405" s="97"/>
      <c r="O2405" s="52" t="str">
        <f t="shared" si="409"/>
        <v/>
      </c>
      <c r="P2405" s="53" t="str">
        <f>IF(OR($L2405="", $M2405=""), "", COUNTIFS($L$11:$L$2510, $L2405, $M$11:$M$2510, "&lt;"&amp;$M2405)+1+COUNTIFS($L$11:$L2405, $L2405, $M$11:$M2405, $M2405)-1)</f>
        <v/>
      </c>
      <c r="Q2405" s="97"/>
      <c r="R2405" s="57" t="str">
        <f t="array" ref="R2405">IF(OR($L2405="", $M2405=""), "", MIN(IF($L$11:$L$2510=$L2405, $M$11:$M$2510)))</f>
        <v/>
      </c>
      <c r="S2405" s="18" t="str">
        <f t="array" ref="S2405">IF(OR($L2405="", $M2405=""), "", AVERAGEIF($L$11:$L$2510, $L2405, $M$11:$M$2510))</f>
        <v/>
      </c>
      <c r="T2405" s="21" t="str">
        <f t="array" ref="T2405">IF(OR($L2405="", $M2405=""), "", MAX(IF($L$11:$L$2510=$L2405, $M$11:$M$2510)))</f>
        <v/>
      </c>
      <c r="U2405" s="97"/>
      <c r="W2405" s="26" t="str">
        <f t="shared" si="410"/>
        <v/>
      </c>
      <c r="X2405" s="26" t="str">
        <f t="shared" si="411"/>
        <v/>
      </c>
      <c r="Z2405" s="48" t="str">
        <f>IFERROR(INDEX('Standard Runs'!$E$11:$E$65, MATCH($L2405, 'Standard Runs'!$D$11:$D$65, 0)), "")</f>
        <v/>
      </c>
      <c r="AB2405" s="26" t="str">
        <f t="shared" si="412"/>
        <v/>
      </c>
      <c r="AC2405" s="26" t="str">
        <f t="shared" si="413"/>
        <v/>
      </c>
      <c r="AE2405" s="26" t="str">
        <f t="shared" si="414"/>
        <v/>
      </c>
      <c r="AG2405" s="26" t="str">
        <f>IF($D2405="", "", COUNTIF($D$11:$D$2510, "&gt;"&amp;$D2405)+1+COUNTIF($D$11:$D2405, $D2405)-1)</f>
        <v/>
      </c>
      <c r="AH2405" s="92" t="str">
        <f t="shared" si="415"/>
        <v/>
      </c>
      <c r="AJ2405" s="26" t="str">
        <f t="shared" si="416"/>
        <v/>
      </c>
      <c r="AK2405" s="26" t="str">
        <f t="shared" si="417"/>
        <v/>
      </c>
    </row>
    <row r="2406" spans="1:37" x14ac:dyDescent="0.25">
      <c r="A2406" s="97"/>
      <c r="B2406" s="26" t="str">
        <f t="shared" si="407"/>
        <v/>
      </c>
      <c r="C2406" s="97"/>
      <c r="D2406" s="123"/>
      <c r="E2406" s="124"/>
      <c r="F2406" s="125"/>
      <c r="G2406" s="97"/>
      <c r="H2406" s="24" t="str">
        <f>IF($E2406="", "", IFERROR(ROUND($E2406*INDEX('Intro &amp; Setup'!$BY$8:$BY$9, MATCH($E$8, 'Intro &amp; Setup'!$BX$8:$BX$9, 0)), 2), ""))</f>
        <v/>
      </c>
      <c r="I2406" s="18" t="str">
        <f>IF(OR($E2406="", $F2406=""), "", IF($E$8='Intro &amp; Setup'!$BX$9, $F2406/$E2406, IF($H$8='Intro &amp; Setup'!$BX$9, $F2406/$H2406, "")))</f>
        <v/>
      </c>
      <c r="J2406" s="21" t="str">
        <f>IF(OR($E2406="", $F2406=""), "", IF($E$8='Intro &amp; Setup'!$BX$8, $F2406/$E2406, IF($H$8='Intro &amp; Setup'!$BX$8, $F2406/$H2406, "")))</f>
        <v/>
      </c>
      <c r="K2406" s="97"/>
      <c r="L2406" s="42" t="str">
        <f t="array" ref="L2406">IF($W2406="", "", IFERROR(INDEX('Standard Runs'!$D$11:$D$65, MATCH(1, ('Standard Runs'!$F$11:$F$65&lt;=E2406)*('Standard Runs'!$G$11:$G$65&gt;=E2406), 0)), ""))</f>
        <v/>
      </c>
      <c r="M2406" s="45" t="str">
        <f t="shared" si="408"/>
        <v/>
      </c>
      <c r="N2406" s="97"/>
      <c r="O2406" s="52" t="str">
        <f t="shared" si="409"/>
        <v/>
      </c>
      <c r="P2406" s="53" t="str">
        <f>IF(OR($L2406="", $M2406=""), "", COUNTIFS($L$11:$L$2510, $L2406, $M$11:$M$2510, "&lt;"&amp;$M2406)+1+COUNTIFS($L$11:$L2406, $L2406, $M$11:$M2406, $M2406)-1)</f>
        <v/>
      </c>
      <c r="Q2406" s="97"/>
      <c r="R2406" s="57" t="str">
        <f t="array" ref="R2406">IF(OR($L2406="", $M2406=""), "", MIN(IF($L$11:$L$2510=$L2406, $M$11:$M$2510)))</f>
        <v/>
      </c>
      <c r="S2406" s="18" t="str">
        <f t="array" ref="S2406">IF(OR($L2406="", $M2406=""), "", AVERAGEIF($L$11:$L$2510, $L2406, $M$11:$M$2510))</f>
        <v/>
      </c>
      <c r="T2406" s="21" t="str">
        <f t="array" ref="T2406">IF(OR($L2406="", $M2406=""), "", MAX(IF($L$11:$L$2510=$L2406, $M$11:$M$2510)))</f>
        <v/>
      </c>
      <c r="U2406" s="97"/>
      <c r="W2406" s="26" t="str">
        <f t="shared" si="410"/>
        <v/>
      </c>
      <c r="X2406" s="26" t="str">
        <f t="shared" si="411"/>
        <v/>
      </c>
      <c r="Z2406" s="48" t="str">
        <f>IFERROR(INDEX('Standard Runs'!$E$11:$E$65, MATCH($L2406, 'Standard Runs'!$D$11:$D$65, 0)), "")</f>
        <v/>
      </c>
      <c r="AB2406" s="26" t="str">
        <f t="shared" si="412"/>
        <v/>
      </c>
      <c r="AC2406" s="26" t="str">
        <f t="shared" si="413"/>
        <v/>
      </c>
      <c r="AE2406" s="26" t="str">
        <f t="shared" si="414"/>
        <v/>
      </c>
      <c r="AG2406" s="26" t="str">
        <f>IF($D2406="", "", COUNTIF($D$11:$D$2510, "&gt;"&amp;$D2406)+1+COUNTIF($D$11:$D2406, $D2406)-1)</f>
        <v/>
      </c>
      <c r="AH2406" s="92" t="str">
        <f t="shared" si="415"/>
        <v/>
      </c>
      <c r="AJ2406" s="26" t="str">
        <f t="shared" si="416"/>
        <v/>
      </c>
      <c r="AK2406" s="26" t="str">
        <f t="shared" si="417"/>
        <v/>
      </c>
    </row>
    <row r="2407" spans="1:37" x14ac:dyDescent="0.25">
      <c r="A2407" s="97"/>
      <c r="B2407" s="26" t="str">
        <f t="shared" si="407"/>
        <v/>
      </c>
      <c r="C2407" s="97"/>
      <c r="D2407" s="123"/>
      <c r="E2407" s="124"/>
      <c r="F2407" s="125"/>
      <c r="G2407" s="97"/>
      <c r="H2407" s="24" t="str">
        <f>IF($E2407="", "", IFERROR(ROUND($E2407*INDEX('Intro &amp; Setup'!$BY$8:$BY$9, MATCH($E$8, 'Intro &amp; Setup'!$BX$8:$BX$9, 0)), 2), ""))</f>
        <v/>
      </c>
      <c r="I2407" s="18" t="str">
        <f>IF(OR($E2407="", $F2407=""), "", IF($E$8='Intro &amp; Setup'!$BX$9, $F2407/$E2407, IF($H$8='Intro &amp; Setup'!$BX$9, $F2407/$H2407, "")))</f>
        <v/>
      </c>
      <c r="J2407" s="21" t="str">
        <f>IF(OR($E2407="", $F2407=""), "", IF($E$8='Intro &amp; Setup'!$BX$8, $F2407/$E2407, IF($H$8='Intro &amp; Setup'!$BX$8, $F2407/$H2407, "")))</f>
        <v/>
      </c>
      <c r="K2407" s="97"/>
      <c r="L2407" s="42" t="str">
        <f t="array" ref="L2407">IF($W2407="", "", IFERROR(INDEX('Standard Runs'!$D$11:$D$65, MATCH(1, ('Standard Runs'!$F$11:$F$65&lt;=E2407)*('Standard Runs'!$G$11:$G$65&gt;=E2407), 0)), ""))</f>
        <v/>
      </c>
      <c r="M2407" s="45" t="str">
        <f t="shared" si="408"/>
        <v/>
      </c>
      <c r="N2407" s="97"/>
      <c r="O2407" s="52" t="str">
        <f t="shared" si="409"/>
        <v/>
      </c>
      <c r="P2407" s="53" t="str">
        <f>IF(OR($L2407="", $M2407=""), "", COUNTIFS($L$11:$L$2510, $L2407, $M$11:$M$2510, "&lt;"&amp;$M2407)+1+COUNTIFS($L$11:$L2407, $L2407, $M$11:$M2407, $M2407)-1)</f>
        <v/>
      </c>
      <c r="Q2407" s="97"/>
      <c r="R2407" s="57" t="str">
        <f t="array" ref="R2407">IF(OR($L2407="", $M2407=""), "", MIN(IF($L$11:$L$2510=$L2407, $M$11:$M$2510)))</f>
        <v/>
      </c>
      <c r="S2407" s="18" t="str">
        <f t="array" ref="S2407">IF(OR($L2407="", $M2407=""), "", AVERAGEIF($L$11:$L$2510, $L2407, $M$11:$M$2510))</f>
        <v/>
      </c>
      <c r="T2407" s="21" t="str">
        <f t="array" ref="T2407">IF(OR($L2407="", $M2407=""), "", MAX(IF($L$11:$L$2510=$L2407, $M$11:$M$2510)))</f>
        <v/>
      </c>
      <c r="U2407" s="97"/>
      <c r="W2407" s="26" t="str">
        <f t="shared" si="410"/>
        <v/>
      </c>
      <c r="X2407" s="26" t="str">
        <f t="shared" si="411"/>
        <v/>
      </c>
      <c r="Z2407" s="48" t="str">
        <f>IFERROR(INDEX('Standard Runs'!$E$11:$E$65, MATCH($L2407, 'Standard Runs'!$D$11:$D$65, 0)), "")</f>
        <v/>
      </c>
      <c r="AB2407" s="26" t="str">
        <f t="shared" si="412"/>
        <v/>
      </c>
      <c r="AC2407" s="26" t="str">
        <f t="shared" si="413"/>
        <v/>
      </c>
      <c r="AE2407" s="26" t="str">
        <f t="shared" si="414"/>
        <v/>
      </c>
      <c r="AG2407" s="26" t="str">
        <f>IF($D2407="", "", COUNTIF($D$11:$D$2510, "&gt;"&amp;$D2407)+1+COUNTIF($D$11:$D2407, $D2407)-1)</f>
        <v/>
      </c>
      <c r="AH2407" s="92" t="str">
        <f t="shared" si="415"/>
        <v/>
      </c>
      <c r="AJ2407" s="26" t="str">
        <f t="shared" si="416"/>
        <v/>
      </c>
      <c r="AK2407" s="26" t="str">
        <f t="shared" si="417"/>
        <v/>
      </c>
    </row>
    <row r="2408" spans="1:37" x14ac:dyDescent="0.25">
      <c r="A2408" s="97"/>
      <c r="B2408" s="26" t="str">
        <f t="shared" si="407"/>
        <v/>
      </c>
      <c r="C2408" s="97"/>
      <c r="D2408" s="123"/>
      <c r="E2408" s="124"/>
      <c r="F2408" s="125"/>
      <c r="G2408" s="97"/>
      <c r="H2408" s="24" t="str">
        <f>IF($E2408="", "", IFERROR(ROUND($E2408*INDEX('Intro &amp; Setup'!$BY$8:$BY$9, MATCH($E$8, 'Intro &amp; Setup'!$BX$8:$BX$9, 0)), 2), ""))</f>
        <v/>
      </c>
      <c r="I2408" s="18" t="str">
        <f>IF(OR($E2408="", $F2408=""), "", IF($E$8='Intro &amp; Setup'!$BX$9, $F2408/$E2408, IF($H$8='Intro &amp; Setup'!$BX$9, $F2408/$H2408, "")))</f>
        <v/>
      </c>
      <c r="J2408" s="21" t="str">
        <f>IF(OR($E2408="", $F2408=""), "", IF($E$8='Intro &amp; Setup'!$BX$8, $F2408/$E2408, IF($H$8='Intro &amp; Setup'!$BX$8, $F2408/$H2408, "")))</f>
        <v/>
      </c>
      <c r="K2408" s="97"/>
      <c r="L2408" s="42" t="str">
        <f t="array" ref="L2408">IF($W2408="", "", IFERROR(INDEX('Standard Runs'!$D$11:$D$65, MATCH(1, ('Standard Runs'!$F$11:$F$65&lt;=E2408)*('Standard Runs'!$G$11:$G$65&gt;=E2408), 0)), ""))</f>
        <v/>
      </c>
      <c r="M2408" s="45" t="str">
        <f t="shared" si="408"/>
        <v/>
      </c>
      <c r="N2408" s="97"/>
      <c r="O2408" s="52" t="str">
        <f t="shared" si="409"/>
        <v/>
      </c>
      <c r="P2408" s="53" t="str">
        <f>IF(OR($L2408="", $M2408=""), "", COUNTIFS($L$11:$L$2510, $L2408, $M$11:$M$2510, "&lt;"&amp;$M2408)+1+COUNTIFS($L$11:$L2408, $L2408, $M$11:$M2408, $M2408)-1)</f>
        <v/>
      </c>
      <c r="Q2408" s="97"/>
      <c r="R2408" s="57" t="str">
        <f t="array" ref="R2408">IF(OR($L2408="", $M2408=""), "", MIN(IF($L$11:$L$2510=$L2408, $M$11:$M$2510)))</f>
        <v/>
      </c>
      <c r="S2408" s="18" t="str">
        <f t="array" ref="S2408">IF(OR($L2408="", $M2408=""), "", AVERAGEIF($L$11:$L$2510, $L2408, $M$11:$M$2510))</f>
        <v/>
      </c>
      <c r="T2408" s="21" t="str">
        <f t="array" ref="T2408">IF(OR($L2408="", $M2408=""), "", MAX(IF($L$11:$L$2510=$L2408, $M$11:$M$2510)))</f>
        <v/>
      </c>
      <c r="U2408" s="97"/>
      <c r="W2408" s="26" t="str">
        <f t="shared" si="410"/>
        <v/>
      </c>
      <c r="X2408" s="26" t="str">
        <f t="shared" si="411"/>
        <v/>
      </c>
      <c r="Z2408" s="48" t="str">
        <f>IFERROR(INDEX('Standard Runs'!$E$11:$E$65, MATCH($L2408, 'Standard Runs'!$D$11:$D$65, 0)), "")</f>
        <v/>
      </c>
      <c r="AB2408" s="26" t="str">
        <f t="shared" si="412"/>
        <v/>
      </c>
      <c r="AC2408" s="26" t="str">
        <f t="shared" si="413"/>
        <v/>
      </c>
      <c r="AE2408" s="26" t="str">
        <f t="shared" si="414"/>
        <v/>
      </c>
      <c r="AG2408" s="26" t="str">
        <f>IF($D2408="", "", COUNTIF($D$11:$D$2510, "&gt;"&amp;$D2408)+1+COUNTIF($D$11:$D2408, $D2408)-1)</f>
        <v/>
      </c>
      <c r="AH2408" s="92" t="str">
        <f t="shared" si="415"/>
        <v/>
      </c>
      <c r="AJ2408" s="26" t="str">
        <f t="shared" si="416"/>
        <v/>
      </c>
      <c r="AK2408" s="26" t="str">
        <f t="shared" si="417"/>
        <v/>
      </c>
    </row>
    <row r="2409" spans="1:37" x14ac:dyDescent="0.25">
      <c r="A2409" s="97"/>
      <c r="B2409" s="26" t="str">
        <f t="shared" si="407"/>
        <v/>
      </c>
      <c r="C2409" s="97"/>
      <c r="D2409" s="123"/>
      <c r="E2409" s="124"/>
      <c r="F2409" s="125"/>
      <c r="G2409" s="97"/>
      <c r="H2409" s="24" t="str">
        <f>IF($E2409="", "", IFERROR(ROUND($E2409*INDEX('Intro &amp; Setup'!$BY$8:$BY$9, MATCH($E$8, 'Intro &amp; Setup'!$BX$8:$BX$9, 0)), 2), ""))</f>
        <v/>
      </c>
      <c r="I2409" s="18" t="str">
        <f>IF(OR($E2409="", $F2409=""), "", IF($E$8='Intro &amp; Setup'!$BX$9, $F2409/$E2409, IF($H$8='Intro &amp; Setup'!$BX$9, $F2409/$H2409, "")))</f>
        <v/>
      </c>
      <c r="J2409" s="21" t="str">
        <f>IF(OR($E2409="", $F2409=""), "", IF($E$8='Intro &amp; Setup'!$BX$8, $F2409/$E2409, IF($H$8='Intro &amp; Setup'!$BX$8, $F2409/$H2409, "")))</f>
        <v/>
      </c>
      <c r="K2409" s="97"/>
      <c r="L2409" s="42" t="str">
        <f t="array" ref="L2409">IF($W2409="", "", IFERROR(INDEX('Standard Runs'!$D$11:$D$65, MATCH(1, ('Standard Runs'!$F$11:$F$65&lt;=E2409)*('Standard Runs'!$G$11:$G$65&gt;=E2409), 0)), ""))</f>
        <v/>
      </c>
      <c r="M2409" s="45" t="str">
        <f t="shared" si="408"/>
        <v/>
      </c>
      <c r="N2409" s="97"/>
      <c r="O2409" s="52" t="str">
        <f t="shared" si="409"/>
        <v/>
      </c>
      <c r="P2409" s="53" t="str">
        <f>IF(OR($L2409="", $M2409=""), "", COUNTIFS($L$11:$L$2510, $L2409, $M$11:$M$2510, "&lt;"&amp;$M2409)+1+COUNTIFS($L$11:$L2409, $L2409, $M$11:$M2409, $M2409)-1)</f>
        <v/>
      </c>
      <c r="Q2409" s="97"/>
      <c r="R2409" s="57" t="str">
        <f t="array" ref="R2409">IF(OR($L2409="", $M2409=""), "", MIN(IF($L$11:$L$2510=$L2409, $M$11:$M$2510)))</f>
        <v/>
      </c>
      <c r="S2409" s="18" t="str">
        <f t="array" ref="S2409">IF(OR($L2409="", $M2409=""), "", AVERAGEIF($L$11:$L$2510, $L2409, $M$11:$M$2510))</f>
        <v/>
      </c>
      <c r="T2409" s="21" t="str">
        <f t="array" ref="T2409">IF(OR($L2409="", $M2409=""), "", MAX(IF($L$11:$L$2510=$L2409, $M$11:$M$2510)))</f>
        <v/>
      </c>
      <c r="U2409" s="97"/>
      <c r="W2409" s="26" t="str">
        <f t="shared" si="410"/>
        <v/>
      </c>
      <c r="X2409" s="26" t="str">
        <f t="shared" si="411"/>
        <v/>
      </c>
      <c r="Z2409" s="48" t="str">
        <f>IFERROR(INDEX('Standard Runs'!$E$11:$E$65, MATCH($L2409, 'Standard Runs'!$D$11:$D$65, 0)), "")</f>
        <v/>
      </c>
      <c r="AB2409" s="26" t="str">
        <f t="shared" si="412"/>
        <v/>
      </c>
      <c r="AC2409" s="26" t="str">
        <f t="shared" si="413"/>
        <v/>
      </c>
      <c r="AE2409" s="26" t="str">
        <f t="shared" si="414"/>
        <v/>
      </c>
      <c r="AG2409" s="26" t="str">
        <f>IF($D2409="", "", COUNTIF($D$11:$D$2510, "&gt;"&amp;$D2409)+1+COUNTIF($D$11:$D2409, $D2409)-1)</f>
        <v/>
      </c>
      <c r="AH2409" s="92" t="str">
        <f t="shared" si="415"/>
        <v/>
      </c>
      <c r="AJ2409" s="26" t="str">
        <f t="shared" si="416"/>
        <v/>
      </c>
      <c r="AK2409" s="26" t="str">
        <f t="shared" si="417"/>
        <v/>
      </c>
    </row>
    <row r="2410" spans="1:37" x14ac:dyDescent="0.25">
      <c r="A2410" s="97"/>
      <c r="B2410" s="26" t="str">
        <f t="shared" si="407"/>
        <v/>
      </c>
      <c r="C2410" s="97"/>
      <c r="D2410" s="123"/>
      <c r="E2410" s="124"/>
      <c r="F2410" s="125"/>
      <c r="G2410" s="97"/>
      <c r="H2410" s="24" t="str">
        <f>IF($E2410="", "", IFERROR(ROUND($E2410*INDEX('Intro &amp; Setup'!$BY$8:$BY$9, MATCH($E$8, 'Intro &amp; Setup'!$BX$8:$BX$9, 0)), 2), ""))</f>
        <v/>
      </c>
      <c r="I2410" s="18" t="str">
        <f>IF(OR($E2410="", $F2410=""), "", IF($E$8='Intro &amp; Setup'!$BX$9, $F2410/$E2410, IF($H$8='Intro &amp; Setup'!$BX$9, $F2410/$H2410, "")))</f>
        <v/>
      </c>
      <c r="J2410" s="21" t="str">
        <f>IF(OR($E2410="", $F2410=""), "", IF($E$8='Intro &amp; Setup'!$BX$8, $F2410/$E2410, IF($H$8='Intro &amp; Setup'!$BX$8, $F2410/$H2410, "")))</f>
        <v/>
      </c>
      <c r="K2410" s="97"/>
      <c r="L2410" s="42" t="str">
        <f t="array" ref="L2410">IF($W2410="", "", IFERROR(INDEX('Standard Runs'!$D$11:$D$65, MATCH(1, ('Standard Runs'!$F$11:$F$65&lt;=E2410)*('Standard Runs'!$G$11:$G$65&gt;=E2410), 0)), ""))</f>
        <v/>
      </c>
      <c r="M2410" s="45" t="str">
        <f t="shared" si="408"/>
        <v/>
      </c>
      <c r="N2410" s="97"/>
      <c r="O2410" s="52" t="str">
        <f t="shared" si="409"/>
        <v/>
      </c>
      <c r="P2410" s="53" t="str">
        <f>IF(OR($L2410="", $M2410=""), "", COUNTIFS($L$11:$L$2510, $L2410, $M$11:$M$2510, "&lt;"&amp;$M2410)+1+COUNTIFS($L$11:$L2410, $L2410, $M$11:$M2410, $M2410)-1)</f>
        <v/>
      </c>
      <c r="Q2410" s="97"/>
      <c r="R2410" s="57" t="str">
        <f t="array" ref="R2410">IF(OR($L2410="", $M2410=""), "", MIN(IF($L$11:$L$2510=$L2410, $M$11:$M$2510)))</f>
        <v/>
      </c>
      <c r="S2410" s="18" t="str">
        <f t="array" ref="S2410">IF(OR($L2410="", $M2410=""), "", AVERAGEIF($L$11:$L$2510, $L2410, $M$11:$M$2510))</f>
        <v/>
      </c>
      <c r="T2410" s="21" t="str">
        <f t="array" ref="T2410">IF(OR($L2410="", $M2410=""), "", MAX(IF($L$11:$L$2510=$L2410, $M$11:$M$2510)))</f>
        <v/>
      </c>
      <c r="U2410" s="97"/>
      <c r="W2410" s="26" t="str">
        <f t="shared" si="410"/>
        <v/>
      </c>
      <c r="X2410" s="26" t="str">
        <f t="shared" si="411"/>
        <v/>
      </c>
      <c r="Z2410" s="48" t="str">
        <f>IFERROR(INDEX('Standard Runs'!$E$11:$E$65, MATCH($L2410, 'Standard Runs'!$D$11:$D$65, 0)), "")</f>
        <v/>
      </c>
      <c r="AB2410" s="26" t="str">
        <f t="shared" si="412"/>
        <v/>
      </c>
      <c r="AC2410" s="26" t="str">
        <f t="shared" si="413"/>
        <v/>
      </c>
      <c r="AE2410" s="26" t="str">
        <f t="shared" si="414"/>
        <v/>
      </c>
      <c r="AG2410" s="26" t="str">
        <f>IF($D2410="", "", COUNTIF($D$11:$D$2510, "&gt;"&amp;$D2410)+1+COUNTIF($D$11:$D2410, $D2410)-1)</f>
        <v/>
      </c>
      <c r="AH2410" s="92" t="str">
        <f t="shared" si="415"/>
        <v/>
      </c>
      <c r="AJ2410" s="26" t="str">
        <f t="shared" si="416"/>
        <v/>
      </c>
      <c r="AK2410" s="26" t="str">
        <f t="shared" si="417"/>
        <v/>
      </c>
    </row>
    <row r="2411" spans="1:37" x14ac:dyDescent="0.25">
      <c r="A2411" s="97"/>
      <c r="B2411" s="26" t="str">
        <f t="shared" si="407"/>
        <v/>
      </c>
      <c r="C2411" s="97"/>
      <c r="D2411" s="123"/>
      <c r="E2411" s="124"/>
      <c r="F2411" s="125"/>
      <c r="G2411" s="97"/>
      <c r="H2411" s="24" t="str">
        <f>IF($E2411="", "", IFERROR(ROUND($E2411*INDEX('Intro &amp; Setup'!$BY$8:$BY$9, MATCH($E$8, 'Intro &amp; Setup'!$BX$8:$BX$9, 0)), 2), ""))</f>
        <v/>
      </c>
      <c r="I2411" s="18" t="str">
        <f>IF(OR($E2411="", $F2411=""), "", IF($E$8='Intro &amp; Setup'!$BX$9, $F2411/$E2411, IF($H$8='Intro &amp; Setup'!$BX$9, $F2411/$H2411, "")))</f>
        <v/>
      </c>
      <c r="J2411" s="21" t="str">
        <f>IF(OR($E2411="", $F2411=""), "", IF($E$8='Intro &amp; Setup'!$BX$8, $F2411/$E2411, IF($H$8='Intro &amp; Setup'!$BX$8, $F2411/$H2411, "")))</f>
        <v/>
      </c>
      <c r="K2411" s="97"/>
      <c r="L2411" s="42" t="str">
        <f t="array" ref="L2411">IF($W2411="", "", IFERROR(INDEX('Standard Runs'!$D$11:$D$65, MATCH(1, ('Standard Runs'!$F$11:$F$65&lt;=E2411)*('Standard Runs'!$G$11:$G$65&gt;=E2411), 0)), ""))</f>
        <v/>
      </c>
      <c r="M2411" s="45" t="str">
        <f t="shared" si="408"/>
        <v/>
      </c>
      <c r="N2411" s="97"/>
      <c r="O2411" s="52" t="str">
        <f t="shared" si="409"/>
        <v/>
      </c>
      <c r="P2411" s="53" t="str">
        <f>IF(OR($L2411="", $M2411=""), "", COUNTIFS($L$11:$L$2510, $L2411, $M$11:$M$2510, "&lt;"&amp;$M2411)+1+COUNTIFS($L$11:$L2411, $L2411, $M$11:$M2411, $M2411)-1)</f>
        <v/>
      </c>
      <c r="Q2411" s="97"/>
      <c r="R2411" s="57" t="str">
        <f t="array" ref="R2411">IF(OR($L2411="", $M2411=""), "", MIN(IF($L$11:$L$2510=$L2411, $M$11:$M$2510)))</f>
        <v/>
      </c>
      <c r="S2411" s="18" t="str">
        <f t="array" ref="S2411">IF(OR($L2411="", $M2411=""), "", AVERAGEIF($L$11:$L$2510, $L2411, $M$11:$M$2510))</f>
        <v/>
      </c>
      <c r="T2411" s="21" t="str">
        <f t="array" ref="T2411">IF(OR($L2411="", $M2411=""), "", MAX(IF($L$11:$L$2510=$L2411, $M$11:$M$2510)))</f>
        <v/>
      </c>
      <c r="U2411" s="97"/>
      <c r="W2411" s="26" t="str">
        <f t="shared" si="410"/>
        <v/>
      </c>
      <c r="X2411" s="26" t="str">
        <f t="shared" si="411"/>
        <v/>
      </c>
      <c r="Z2411" s="48" t="str">
        <f>IFERROR(INDEX('Standard Runs'!$E$11:$E$65, MATCH($L2411, 'Standard Runs'!$D$11:$D$65, 0)), "")</f>
        <v/>
      </c>
      <c r="AB2411" s="26" t="str">
        <f t="shared" si="412"/>
        <v/>
      </c>
      <c r="AC2411" s="26" t="str">
        <f t="shared" si="413"/>
        <v/>
      </c>
      <c r="AE2411" s="26" t="str">
        <f t="shared" si="414"/>
        <v/>
      </c>
      <c r="AG2411" s="26" t="str">
        <f>IF($D2411="", "", COUNTIF($D$11:$D$2510, "&gt;"&amp;$D2411)+1+COUNTIF($D$11:$D2411, $D2411)-1)</f>
        <v/>
      </c>
      <c r="AH2411" s="92" t="str">
        <f t="shared" si="415"/>
        <v/>
      </c>
      <c r="AJ2411" s="26" t="str">
        <f t="shared" si="416"/>
        <v/>
      </c>
      <c r="AK2411" s="26" t="str">
        <f t="shared" si="417"/>
        <v/>
      </c>
    </row>
    <row r="2412" spans="1:37" x14ac:dyDescent="0.25">
      <c r="A2412" s="97"/>
      <c r="B2412" s="26" t="str">
        <f t="shared" si="407"/>
        <v/>
      </c>
      <c r="C2412" s="97"/>
      <c r="D2412" s="123"/>
      <c r="E2412" s="124"/>
      <c r="F2412" s="125"/>
      <c r="G2412" s="97"/>
      <c r="H2412" s="24" t="str">
        <f>IF($E2412="", "", IFERROR(ROUND($E2412*INDEX('Intro &amp; Setup'!$BY$8:$BY$9, MATCH($E$8, 'Intro &amp; Setup'!$BX$8:$BX$9, 0)), 2), ""))</f>
        <v/>
      </c>
      <c r="I2412" s="18" t="str">
        <f>IF(OR($E2412="", $F2412=""), "", IF($E$8='Intro &amp; Setup'!$BX$9, $F2412/$E2412, IF($H$8='Intro &amp; Setup'!$BX$9, $F2412/$H2412, "")))</f>
        <v/>
      </c>
      <c r="J2412" s="21" t="str">
        <f>IF(OR($E2412="", $F2412=""), "", IF($E$8='Intro &amp; Setup'!$BX$8, $F2412/$E2412, IF($H$8='Intro &amp; Setup'!$BX$8, $F2412/$H2412, "")))</f>
        <v/>
      </c>
      <c r="K2412" s="97"/>
      <c r="L2412" s="42" t="str">
        <f t="array" ref="L2412">IF($W2412="", "", IFERROR(INDEX('Standard Runs'!$D$11:$D$65, MATCH(1, ('Standard Runs'!$F$11:$F$65&lt;=E2412)*('Standard Runs'!$G$11:$G$65&gt;=E2412), 0)), ""))</f>
        <v/>
      </c>
      <c r="M2412" s="45" t="str">
        <f t="shared" si="408"/>
        <v/>
      </c>
      <c r="N2412" s="97"/>
      <c r="O2412" s="52" t="str">
        <f t="shared" si="409"/>
        <v/>
      </c>
      <c r="P2412" s="53" t="str">
        <f>IF(OR($L2412="", $M2412=""), "", COUNTIFS($L$11:$L$2510, $L2412, $M$11:$M$2510, "&lt;"&amp;$M2412)+1+COUNTIFS($L$11:$L2412, $L2412, $M$11:$M2412, $M2412)-1)</f>
        <v/>
      </c>
      <c r="Q2412" s="97"/>
      <c r="R2412" s="57" t="str">
        <f t="array" ref="R2412">IF(OR($L2412="", $M2412=""), "", MIN(IF($L$11:$L$2510=$L2412, $M$11:$M$2510)))</f>
        <v/>
      </c>
      <c r="S2412" s="18" t="str">
        <f t="array" ref="S2412">IF(OR($L2412="", $M2412=""), "", AVERAGEIF($L$11:$L$2510, $L2412, $M$11:$M$2510))</f>
        <v/>
      </c>
      <c r="T2412" s="21" t="str">
        <f t="array" ref="T2412">IF(OR($L2412="", $M2412=""), "", MAX(IF($L$11:$L$2510=$L2412, $M$11:$M$2510)))</f>
        <v/>
      </c>
      <c r="U2412" s="97"/>
      <c r="W2412" s="26" t="str">
        <f t="shared" si="410"/>
        <v/>
      </c>
      <c r="X2412" s="26" t="str">
        <f t="shared" si="411"/>
        <v/>
      </c>
      <c r="Z2412" s="48" t="str">
        <f>IFERROR(INDEX('Standard Runs'!$E$11:$E$65, MATCH($L2412, 'Standard Runs'!$D$11:$D$65, 0)), "")</f>
        <v/>
      </c>
      <c r="AB2412" s="26" t="str">
        <f t="shared" si="412"/>
        <v/>
      </c>
      <c r="AC2412" s="26" t="str">
        <f t="shared" si="413"/>
        <v/>
      </c>
      <c r="AE2412" s="26" t="str">
        <f t="shared" si="414"/>
        <v/>
      </c>
      <c r="AG2412" s="26" t="str">
        <f>IF($D2412="", "", COUNTIF($D$11:$D$2510, "&gt;"&amp;$D2412)+1+COUNTIF($D$11:$D2412, $D2412)-1)</f>
        <v/>
      </c>
      <c r="AH2412" s="92" t="str">
        <f t="shared" si="415"/>
        <v/>
      </c>
      <c r="AJ2412" s="26" t="str">
        <f t="shared" si="416"/>
        <v/>
      </c>
      <c r="AK2412" s="26" t="str">
        <f t="shared" si="417"/>
        <v/>
      </c>
    </row>
    <row r="2413" spans="1:37" x14ac:dyDescent="0.25">
      <c r="A2413" s="97"/>
      <c r="B2413" s="26" t="str">
        <f t="shared" si="407"/>
        <v/>
      </c>
      <c r="C2413" s="97"/>
      <c r="D2413" s="123"/>
      <c r="E2413" s="124"/>
      <c r="F2413" s="125"/>
      <c r="G2413" s="97"/>
      <c r="H2413" s="24" t="str">
        <f>IF($E2413="", "", IFERROR(ROUND($E2413*INDEX('Intro &amp; Setup'!$BY$8:$BY$9, MATCH($E$8, 'Intro &amp; Setup'!$BX$8:$BX$9, 0)), 2), ""))</f>
        <v/>
      </c>
      <c r="I2413" s="18" t="str">
        <f>IF(OR($E2413="", $F2413=""), "", IF($E$8='Intro &amp; Setup'!$BX$9, $F2413/$E2413, IF($H$8='Intro &amp; Setup'!$BX$9, $F2413/$H2413, "")))</f>
        <v/>
      </c>
      <c r="J2413" s="21" t="str">
        <f>IF(OR($E2413="", $F2413=""), "", IF($E$8='Intro &amp; Setup'!$BX$8, $F2413/$E2413, IF($H$8='Intro &amp; Setup'!$BX$8, $F2413/$H2413, "")))</f>
        <v/>
      </c>
      <c r="K2413" s="97"/>
      <c r="L2413" s="42" t="str">
        <f t="array" ref="L2413">IF($W2413="", "", IFERROR(INDEX('Standard Runs'!$D$11:$D$65, MATCH(1, ('Standard Runs'!$F$11:$F$65&lt;=E2413)*('Standard Runs'!$G$11:$G$65&gt;=E2413), 0)), ""))</f>
        <v/>
      </c>
      <c r="M2413" s="45" t="str">
        <f t="shared" si="408"/>
        <v/>
      </c>
      <c r="N2413" s="97"/>
      <c r="O2413" s="52" t="str">
        <f t="shared" si="409"/>
        <v/>
      </c>
      <c r="P2413" s="53" t="str">
        <f>IF(OR($L2413="", $M2413=""), "", COUNTIFS($L$11:$L$2510, $L2413, $M$11:$M$2510, "&lt;"&amp;$M2413)+1+COUNTIFS($L$11:$L2413, $L2413, $M$11:$M2413, $M2413)-1)</f>
        <v/>
      </c>
      <c r="Q2413" s="97"/>
      <c r="R2413" s="57" t="str">
        <f t="array" ref="R2413">IF(OR($L2413="", $M2413=""), "", MIN(IF($L$11:$L$2510=$L2413, $M$11:$M$2510)))</f>
        <v/>
      </c>
      <c r="S2413" s="18" t="str">
        <f t="array" ref="S2413">IF(OR($L2413="", $M2413=""), "", AVERAGEIF($L$11:$L$2510, $L2413, $M$11:$M$2510))</f>
        <v/>
      </c>
      <c r="T2413" s="21" t="str">
        <f t="array" ref="T2413">IF(OR($L2413="", $M2413=""), "", MAX(IF($L$11:$L$2510=$L2413, $M$11:$M$2510)))</f>
        <v/>
      </c>
      <c r="U2413" s="97"/>
      <c r="W2413" s="26" t="str">
        <f t="shared" si="410"/>
        <v/>
      </c>
      <c r="X2413" s="26" t="str">
        <f t="shared" si="411"/>
        <v/>
      </c>
      <c r="Z2413" s="48" t="str">
        <f>IFERROR(INDEX('Standard Runs'!$E$11:$E$65, MATCH($L2413, 'Standard Runs'!$D$11:$D$65, 0)), "")</f>
        <v/>
      </c>
      <c r="AB2413" s="26" t="str">
        <f t="shared" si="412"/>
        <v/>
      </c>
      <c r="AC2413" s="26" t="str">
        <f t="shared" si="413"/>
        <v/>
      </c>
      <c r="AE2413" s="26" t="str">
        <f t="shared" si="414"/>
        <v/>
      </c>
      <c r="AG2413" s="26" t="str">
        <f>IF($D2413="", "", COUNTIF($D$11:$D$2510, "&gt;"&amp;$D2413)+1+COUNTIF($D$11:$D2413, $D2413)-1)</f>
        <v/>
      </c>
      <c r="AH2413" s="92" t="str">
        <f t="shared" si="415"/>
        <v/>
      </c>
      <c r="AJ2413" s="26" t="str">
        <f t="shared" si="416"/>
        <v/>
      </c>
      <c r="AK2413" s="26" t="str">
        <f t="shared" si="417"/>
        <v/>
      </c>
    </row>
    <row r="2414" spans="1:37" x14ac:dyDescent="0.25">
      <c r="A2414" s="97"/>
      <c r="B2414" s="26" t="str">
        <f t="shared" si="407"/>
        <v/>
      </c>
      <c r="C2414" s="97"/>
      <c r="D2414" s="123"/>
      <c r="E2414" s="124"/>
      <c r="F2414" s="125"/>
      <c r="G2414" s="97"/>
      <c r="H2414" s="24" t="str">
        <f>IF($E2414="", "", IFERROR(ROUND($E2414*INDEX('Intro &amp; Setup'!$BY$8:$BY$9, MATCH($E$8, 'Intro &amp; Setup'!$BX$8:$BX$9, 0)), 2), ""))</f>
        <v/>
      </c>
      <c r="I2414" s="18" t="str">
        <f>IF(OR($E2414="", $F2414=""), "", IF($E$8='Intro &amp; Setup'!$BX$9, $F2414/$E2414, IF($H$8='Intro &amp; Setup'!$BX$9, $F2414/$H2414, "")))</f>
        <v/>
      </c>
      <c r="J2414" s="21" t="str">
        <f>IF(OR($E2414="", $F2414=""), "", IF($E$8='Intro &amp; Setup'!$BX$8, $F2414/$E2414, IF($H$8='Intro &amp; Setup'!$BX$8, $F2414/$H2414, "")))</f>
        <v/>
      </c>
      <c r="K2414" s="97"/>
      <c r="L2414" s="42" t="str">
        <f t="array" ref="L2414">IF($W2414="", "", IFERROR(INDEX('Standard Runs'!$D$11:$D$65, MATCH(1, ('Standard Runs'!$F$11:$F$65&lt;=E2414)*('Standard Runs'!$G$11:$G$65&gt;=E2414), 0)), ""))</f>
        <v/>
      </c>
      <c r="M2414" s="45" t="str">
        <f t="shared" si="408"/>
        <v/>
      </c>
      <c r="N2414" s="97"/>
      <c r="O2414" s="52" t="str">
        <f t="shared" si="409"/>
        <v/>
      </c>
      <c r="P2414" s="53" t="str">
        <f>IF(OR($L2414="", $M2414=""), "", COUNTIFS($L$11:$L$2510, $L2414, $M$11:$M$2510, "&lt;"&amp;$M2414)+1+COUNTIFS($L$11:$L2414, $L2414, $M$11:$M2414, $M2414)-1)</f>
        <v/>
      </c>
      <c r="Q2414" s="97"/>
      <c r="R2414" s="57" t="str">
        <f t="array" ref="R2414">IF(OR($L2414="", $M2414=""), "", MIN(IF($L$11:$L$2510=$L2414, $M$11:$M$2510)))</f>
        <v/>
      </c>
      <c r="S2414" s="18" t="str">
        <f t="array" ref="S2414">IF(OR($L2414="", $M2414=""), "", AVERAGEIF($L$11:$L$2510, $L2414, $M$11:$M$2510))</f>
        <v/>
      </c>
      <c r="T2414" s="21" t="str">
        <f t="array" ref="T2414">IF(OR($L2414="", $M2414=""), "", MAX(IF($L$11:$L$2510=$L2414, $M$11:$M$2510)))</f>
        <v/>
      </c>
      <c r="U2414" s="97"/>
      <c r="W2414" s="26" t="str">
        <f t="shared" si="410"/>
        <v/>
      </c>
      <c r="X2414" s="26" t="str">
        <f t="shared" si="411"/>
        <v/>
      </c>
      <c r="Z2414" s="48" t="str">
        <f>IFERROR(INDEX('Standard Runs'!$E$11:$E$65, MATCH($L2414, 'Standard Runs'!$D$11:$D$65, 0)), "")</f>
        <v/>
      </c>
      <c r="AB2414" s="26" t="str">
        <f t="shared" si="412"/>
        <v/>
      </c>
      <c r="AC2414" s="26" t="str">
        <f t="shared" si="413"/>
        <v/>
      </c>
      <c r="AE2414" s="26" t="str">
        <f t="shared" si="414"/>
        <v/>
      </c>
      <c r="AG2414" s="26" t="str">
        <f>IF($D2414="", "", COUNTIF($D$11:$D$2510, "&gt;"&amp;$D2414)+1+COUNTIF($D$11:$D2414, $D2414)-1)</f>
        <v/>
      </c>
      <c r="AH2414" s="92" t="str">
        <f t="shared" si="415"/>
        <v/>
      </c>
      <c r="AJ2414" s="26" t="str">
        <f t="shared" si="416"/>
        <v/>
      </c>
      <c r="AK2414" s="26" t="str">
        <f t="shared" si="417"/>
        <v/>
      </c>
    </row>
    <row r="2415" spans="1:37" x14ac:dyDescent="0.25">
      <c r="A2415" s="97"/>
      <c r="B2415" s="26" t="str">
        <f t="shared" si="407"/>
        <v/>
      </c>
      <c r="C2415" s="97"/>
      <c r="D2415" s="123"/>
      <c r="E2415" s="124"/>
      <c r="F2415" s="125"/>
      <c r="G2415" s="97"/>
      <c r="H2415" s="24" t="str">
        <f>IF($E2415="", "", IFERROR(ROUND($E2415*INDEX('Intro &amp; Setup'!$BY$8:$BY$9, MATCH($E$8, 'Intro &amp; Setup'!$BX$8:$BX$9, 0)), 2), ""))</f>
        <v/>
      </c>
      <c r="I2415" s="18" t="str">
        <f>IF(OR($E2415="", $F2415=""), "", IF($E$8='Intro &amp; Setup'!$BX$9, $F2415/$E2415, IF($H$8='Intro &amp; Setup'!$BX$9, $F2415/$H2415, "")))</f>
        <v/>
      </c>
      <c r="J2415" s="21" t="str">
        <f>IF(OR($E2415="", $F2415=""), "", IF($E$8='Intro &amp; Setup'!$BX$8, $F2415/$E2415, IF($H$8='Intro &amp; Setup'!$BX$8, $F2415/$H2415, "")))</f>
        <v/>
      </c>
      <c r="K2415" s="97"/>
      <c r="L2415" s="42" t="str">
        <f t="array" ref="L2415">IF($W2415="", "", IFERROR(INDEX('Standard Runs'!$D$11:$D$65, MATCH(1, ('Standard Runs'!$F$11:$F$65&lt;=E2415)*('Standard Runs'!$G$11:$G$65&gt;=E2415), 0)), ""))</f>
        <v/>
      </c>
      <c r="M2415" s="45" t="str">
        <f t="shared" si="408"/>
        <v/>
      </c>
      <c r="N2415" s="97"/>
      <c r="O2415" s="52" t="str">
        <f t="shared" si="409"/>
        <v/>
      </c>
      <c r="P2415" s="53" t="str">
        <f>IF(OR($L2415="", $M2415=""), "", COUNTIFS($L$11:$L$2510, $L2415, $M$11:$M$2510, "&lt;"&amp;$M2415)+1+COUNTIFS($L$11:$L2415, $L2415, $M$11:$M2415, $M2415)-1)</f>
        <v/>
      </c>
      <c r="Q2415" s="97"/>
      <c r="R2415" s="57" t="str">
        <f t="array" ref="R2415">IF(OR($L2415="", $M2415=""), "", MIN(IF($L$11:$L$2510=$L2415, $M$11:$M$2510)))</f>
        <v/>
      </c>
      <c r="S2415" s="18" t="str">
        <f t="array" ref="S2415">IF(OR($L2415="", $M2415=""), "", AVERAGEIF($L$11:$L$2510, $L2415, $M$11:$M$2510))</f>
        <v/>
      </c>
      <c r="T2415" s="21" t="str">
        <f t="array" ref="T2415">IF(OR($L2415="", $M2415=""), "", MAX(IF($L$11:$L$2510=$L2415, $M$11:$M$2510)))</f>
        <v/>
      </c>
      <c r="U2415" s="97"/>
      <c r="W2415" s="26" t="str">
        <f t="shared" si="410"/>
        <v/>
      </c>
      <c r="X2415" s="26" t="str">
        <f t="shared" si="411"/>
        <v/>
      </c>
      <c r="Z2415" s="48" t="str">
        <f>IFERROR(INDEX('Standard Runs'!$E$11:$E$65, MATCH($L2415, 'Standard Runs'!$D$11:$D$65, 0)), "")</f>
        <v/>
      </c>
      <c r="AB2415" s="26" t="str">
        <f t="shared" si="412"/>
        <v/>
      </c>
      <c r="AC2415" s="26" t="str">
        <f t="shared" si="413"/>
        <v/>
      </c>
      <c r="AE2415" s="26" t="str">
        <f t="shared" si="414"/>
        <v/>
      </c>
      <c r="AG2415" s="26" t="str">
        <f>IF($D2415="", "", COUNTIF($D$11:$D$2510, "&gt;"&amp;$D2415)+1+COUNTIF($D$11:$D2415, $D2415)-1)</f>
        <v/>
      </c>
      <c r="AH2415" s="92" t="str">
        <f t="shared" si="415"/>
        <v/>
      </c>
      <c r="AJ2415" s="26" t="str">
        <f t="shared" si="416"/>
        <v/>
      </c>
      <c r="AK2415" s="26" t="str">
        <f t="shared" si="417"/>
        <v/>
      </c>
    </row>
    <row r="2416" spans="1:37" x14ac:dyDescent="0.25">
      <c r="A2416" s="97"/>
      <c r="B2416" s="26" t="str">
        <f t="shared" si="407"/>
        <v/>
      </c>
      <c r="C2416" s="97"/>
      <c r="D2416" s="123"/>
      <c r="E2416" s="124"/>
      <c r="F2416" s="125"/>
      <c r="G2416" s="97"/>
      <c r="H2416" s="24" t="str">
        <f>IF($E2416="", "", IFERROR(ROUND($E2416*INDEX('Intro &amp; Setup'!$BY$8:$BY$9, MATCH($E$8, 'Intro &amp; Setup'!$BX$8:$BX$9, 0)), 2), ""))</f>
        <v/>
      </c>
      <c r="I2416" s="18" t="str">
        <f>IF(OR($E2416="", $F2416=""), "", IF($E$8='Intro &amp; Setup'!$BX$9, $F2416/$E2416, IF($H$8='Intro &amp; Setup'!$BX$9, $F2416/$H2416, "")))</f>
        <v/>
      </c>
      <c r="J2416" s="21" t="str">
        <f>IF(OR($E2416="", $F2416=""), "", IF($E$8='Intro &amp; Setup'!$BX$8, $F2416/$E2416, IF($H$8='Intro &amp; Setup'!$BX$8, $F2416/$H2416, "")))</f>
        <v/>
      </c>
      <c r="K2416" s="97"/>
      <c r="L2416" s="42" t="str">
        <f t="array" ref="L2416">IF($W2416="", "", IFERROR(INDEX('Standard Runs'!$D$11:$D$65, MATCH(1, ('Standard Runs'!$F$11:$F$65&lt;=E2416)*('Standard Runs'!$G$11:$G$65&gt;=E2416), 0)), ""))</f>
        <v/>
      </c>
      <c r="M2416" s="45" t="str">
        <f t="shared" si="408"/>
        <v/>
      </c>
      <c r="N2416" s="97"/>
      <c r="O2416" s="52" t="str">
        <f t="shared" si="409"/>
        <v/>
      </c>
      <c r="P2416" s="53" t="str">
        <f>IF(OR($L2416="", $M2416=""), "", COUNTIFS($L$11:$L$2510, $L2416, $M$11:$M$2510, "&lt;"&amp;$M2416)+1+COUNTIFS($L$11:$L2416, $L2416, $M$11:$M2416, $M2416)-1)</f>
        <v/>
      </c>
      <c r="Q2416" s="97"/>
      <c r="R2416" s="57" t="str">
        <f t="array" ref="R2416">IF(OR($L2416="", $M2416=""), "", MIN(IF($L$11:$L$2510=$L2416, $M$11:$M$2510)))</f>
        <v/>
      </c>
      <c r="S2416" s="18" t="str">
        <f t="array" ref="S2416">IF(OR($L2416="", $M2416=""), "", AVERAGEIF($L$11:$L$2510, $L2416, $M$11:$M$2510))</f>
        <v/>
      </c>
      <c r="T2416" s="21" t="str">
        <f t="array" ref="T2416">IF(OR($L2416="", $M2416=""), "", MAX(IF($L$11:$L$2510=$L2416, $M$11:$M$2510)))</f>
        <v/>
      </c>
      <c r="U2416" s="97"/>
      <c r="W2416" s="26" t="str">
        <f t="shared" si="410"/>
        <v/>
      </c>
      <c r="X2416" s="26" t="str">
        <f t="shared" si="411"/>
        <v/>
      </c>
      <c r="Z2416" s="48" t="str">
        <f>IFERROR(INDEX('Standard Runs'!$E$11:$E$65, MATCH($L2416, 'Standard Runs'!$D$11:$D$65, 0)), "")</f>
        <v/>
      </c>
      <c r="AB2416" s="26" t="str">
        <f t="shared" si="412"/>
        <v/>
      </c>
      <c r="AC2416" s="26" t="str">
        <f t="shared" si="413"/>
        <v/>
      </c>
      <c r="AE2416" s="26" t="str">
        <f t="shared" si="414"/>
        <v/>
      </c>
      <c r="AG2416" s="26" t="str">
        <f>IF($D2416="", "", COUNTIF($D$11:$D$2510, "&gt;"&amp;$D2416)+1+COUNTIF($D$11:$D2416, $D2416)-1)</f>
        <v/>
      </c>
      <c r="AH2416" s="92" t="str">
        <f t="shared" si="415"/>
        <v/>
      </c>
      <c r="AJ2416" s="26" t="str">
        <f t="shared" si="416"/>
        <v/>
      </c>
      <c r="AK2416" s="26" t="str">
        <f t="shared" si="417"/>
        <v/>
      </c>
    </row>
    <row r="2417" spans="1:37" x14ac:dyDescent="0.25">
      <c r="A2417" s="97"/>
      <c r="B2417" s="26" t="str">
        <f t="shared" si="407"/>
        <v/>
      </c>
      <c r="C2417" s="97"/>
      <c r="D2417" s="123"/>
      <c r="E2417" s="124"/>
      <c r="F2417" s="125"/>
      <c r="G2417" s="97"/>
      <c r="H2417" s="24" t="str">
        <f>IF($E2417="", "", IFERROR(ROUND($E2417*INDEX('Intro &amp; Setup'!$BY$8:$BY$9, MATCH($E$8, 'Intro &amp; Setup'!$BX$8:$BX$9, 0)), 2), ""))</f>
        <v/>
      </c>
      <c r="I2417" s="18" t="str">
        <f>IF(OR($E2417="", $F2417=""), "", IF($E$8='Intro &amp; Setup'!$BX$9, $F2417/$E2417, IF($H$8='Intro &amp; Setup'!$BX$9, $F2417/$H2417, "")))</f>
        <v/>
      </c>
      <c r="J2417" s="21" t="str">
        <f>IF(OR($E2417="", $F2417=""), "", IF($E$8='Intro &amp; Setup'!$BX$8, $F2417/$E2417, IF($H$8='Intro &amp; Setup'!$BX$8, $F2417/$H2417, "")))</f>
        <v/>
      </c>
      <c r="K2417" s="97"/>
      <c r="L2417" s="42" t="str">
        <f t="array" ref="L2417">IF($W2417="", "", IFERROR(INDEX('Standard Runs'!$D$11:$D$65, MATCH(1, ('Standard Runs'!$F$11:$F$65&lt;=E2417)*('Standard Runs'!$G$11:$G$65&gt;=E2417), 0)), ""))</f>
        <v/>
      </c>
      <c r="M2417" s="45" t="str">
        <f t="shared" si="408"/>
        <v/>
      </c>
      <c r="N2417" s="97"/>
      <c r="O2417" s="52" t="str">
        <f t="shared" si="409"/>
        <v/>
      </c>
      <c r="P2417" s="53" t="str">
        <f>IF(OR($L2417="", $M2417=""), "", COUNTIFS($L$11:$L$2510, $L2417, $M$11:$M$2510, "&lt;"&amp;$M2417)+1+COUNTIFS($L$11:$L2417, $L2417, $M$11:$M2417, $M2417)-1)</f>
        <v/>
      </c>
      <c r="Q2417" s="97"/>
      <c r="R2417" s="57" t="str">
        <f t="array" ref="R2417">IF(OR($L2417="", $M2417=""), "", MIN(IF($L$11:$L$2510=$L2417, $M$11:$M$2510)))</f>
        <v/>
      </c>
      <c r="S2417" s="18" t="str">
        <f t="array" ref="S2417">IF(OR($L2417="", $M2417=""), "", AVERAGEIF($L$11:$L$2510, $L2417, $M$11:$M$2510))</f>
        <v/>
      </c>
      <c r="T2417" s="21" t="str">
        <f t="array" ref="T2417">IF(OR($L2417="", $M2417=""), "", MAX(IF($L$11:$L$2510=$L2417, $M$11:$M$2510)))</f>
        <v/>
      </c>
      <c r="U2417" s="97"/>
      <c r="W2417" s="26" t="str">
        <f t="shared" si="410"/>
        <v/>
      </c>
      <c r="X2417" s="26" t="str">
        <f t="shared" si="411"/>
        <v/>
      </c>
      <c r="Z2417" s="48" t="str">
        <f>IFERROR(INDEX('Standard Runs'!$E$11:$E$65, MATCH($L2417, 'Standard Runs'!$D$11:$D$65, 0)), "")</f>
        <v/>
      </c>
      <c r="AB2417" s="26" t="str">
        <f t="shared" si="412"/>
        <v/>
      </c>
      <c r="AC2417" s="26" t="str">
        <f t="shared" si="413"/>
        <v/>
      </c>
      <c r="AE2417" s="26" t="str">
        <f t="shared" si="414"/>
        <v/>
      </c>
      <c r="AG2417" s="26" t="str">
        <f>IF($D2417="", "", COUNTIF($D$11:$D$2510, "&gt;"&amp;$D2417)+1+COUNTIF($D$11:$D2417, $D2417)-1)</f>
        <v/>
      </c>
      <c r="AH2417" s="92" t="str">
        <f t="shared" si="415"/>
        <v/>
      </c>
      <c r="AJ2417" s="26" t="str">
        <f t="shared" si="416"/>
        <v/>
      </c>
      <c r="AK2417" s="26" t="str">
        <f t="shared" si="417"/>
        <v/>
      </c>
    </row>
    <row r="2418" spans="1:37" x14ac:dyDescent="0.25">
      <c r="A2418" s="97"/>
      <c r="B2418" s="26" t="str">
        <f t="shared" si="407"/>
        <v/>
      </c>
      <c r="C2418" s="97"/>
      <c r="D2418" s="123"/>
      <c r="E2418" s="124"/>
      <c r="F2418" s="125"/>
      <c r="G2418" s="97"/>
      <c r="H2418" s="24" t="str">
        <f>IF($E2418="", "", IFERROR(ROUND($E2418*INDEX('Intro &amp; Setup'!$BY$8:$BY$9, MATCH($E$8, 'Intro &amp; Setup'!$BX$8:$BX$9, 0)), 2), ""))</f>
        <v/>
      </c>
      <c r="I2418" s="18" t="str">
        <f>IF(OR($E2418="", $F2418=""), "", IF($E$8='Intro &amp; Setup'!$BX$9, $F2418/$E2418, IF($H$8='Intro &amp; Setup'!$BX$9, $F2418/$H2418, "")))</f>
        <v/>
      </c>
      <c r="J2418" s="21" t="str">
        <f>IF(OR($E2418="", $F2418=""), "", IF($E$8='Intro &amp; Setup'!$BX$8, $F2418/$E2418, IF($H$8='Intro &amp; Setup'!$BX$8, $F2418/$H2418, "")))</f>
        <v/>
      </c>
      <c r="K2418" s="97"/>
      <c r="L2418" s="42" t="str">
        <f t="array" ref="L2418">IF($W2418="", "", IFERROR(INDEX('Standard Runs'!$D$11:$D$65, MATCH(1, ('Standard Runs'!$F$11:$F$65&lt;=E2418)*('Standard Runs'!$G$11:$G$65&gt;=E2418), 0)), ""))</f>
        <v/>
      </c>
      <c r="M2418" s="45" t="str">
        <f t="shared" si="408"/>
        <v/>
      </c>
      <c r="N2418" s="97"/>
      <c r="O2418" s="52" t="str">
        <f t="shared" si="409"/>
        <v/>
      </c>
      <c r="P2418" s="53" t="str">
        <f>IF(OR($L2418="", $M2418=""), "", COUNTIFS($L$11:$L$2510, $L2418, $M$11:$M$2510, "&lt;"&amp;$M2418)+1+COUNTIFS($L$11:$L2418, $L2418, $M$11:$M2418, $M2418)-1)</f>
        <v/>
      </c>
      <c r="Q2418" s="97"/>
      <c r="R2418" s="57" t="str">
        <f t="array" ref="R2418">IF(OR($L2418="", $M2418=""), "", MIN(IF($L$11:$L$2510=$L2418, $M$11:$M$2510)))</f>
        <v/>
      </c>
      <c r="S2418" s="18" t="str">
        <f t="array" ref="S2418">IF(OR($L2418="", $M2418=""), "", AVERAGEIF($L$11:$L$2510, $L2418, $M$11:$M$2510))</f>
        <v/>
      </c>
      <c r="T2418" s="21" t="str">
        <f t="array" ref="T2418">IF(OR($L2418="", $M2418=""), "", MAX(IF($L$11:$L$2510=$L2418, $M$11:$M$2510)))</f>
        <v/>
      </c>
      <c r="U2418" s="97"/>
      <c r="W2418" s="26" t="str">
        <f t="shared" si="410"/>
        <v/>
      </c>
      <c r="X2418" s="26" t="str">
        <f t="shared" si="411"/>
        <v/>
      </c>
      <c r="Z2418" s="48" t="str">
        <f>IFERROR(INDEX('Standard Runs'!$E$11:$E$65, MATCH($L2418, 'Standard Runs'!$D$11:$D$65, 0)), "")</f>
        <v/>
      </c>
      <c r="AB2418" s="26" t="str">
        <f t="shared" si="412"/>
        <v/>
      </c>
      <c r="AC2418" s="26" t="str">
        <f t="shared" si="413"/>
        <v/>
      </c>
      <c r="AE2418" s="26" t="str">
        <f t="shared" si="414"/>
        <v/>
      </c>
      <c r="AG2418" s="26" t="str">
        <f>IF($D2418="", "", COUNTIF($D$11:$D$2510, "&gt;"&amp;$D2418)+1+COUNTIF($D$11:$D2418, $D2418)-1)</f>
        <v/>
      </c>
      <c r="AH2418" s="92" t="str">
        <f t="shared" si="415"/>
        <v/>
      </c>
      <c r="AJ2418" s="26" t="str">
        <f t="shared" si="416"/>
        <v/>
      </c>
      <c r="AK2418" s="26" t="str">
        <f t="shared" si="417"/>
        <v/>
      </c>
    </row>
    <row r="2419" spans="1:37" x14ac:dyDescent="0.25">
      <c r="A2419" s="97"/>
      <c r="B2419" s="26" t="str">
        <f t="shared" si="407"/>
        <v/>
      </c>
      <c r="C2419" s="97"/>
      <c r="D2419" s="123"/>
      <c r="E2419" s="124"/>
      <c r="F2419" s="125"/>
      <c r="G2419" s="97"/>
      <c r="H2419" s="24" t="str">
        <f>IF($E2419="", "", IFERROR(ROUND($E2419*INDEX('Intro &amp; Setup'!$BY$8:$BY$9, MATCH($E$8, 'Intro &amp; Setup'!$BX$8:$BX$9, 0)), 2), ""))</f>
        <v/>
      </c>
      <c r="I2419" s="18" t="str">
        <f>IF(OR($E2419="", $F2419=""), "", IF($E$8='Intro &amp; Setup'!$BX$9, $F2419/$E2419, IF($H$8='Intro &amp; Setup'!$BX$9, $F2419/$H2419, "")))</f>
        <v/>
      </c>
      <c r="J2419" s="21" t="str">
        <f>IF(OR($E2419="", $F2419=""), "", IF($E$8='Intro &amp; Setup'!$BX$8, $F2419/$E2419, IF($H$8='Intro &amp; Setup'!$BX$8, $F2419/$H2419, "")))</f>
        <v/>
      </c>
      <c r="K2419" s="97"/>
      <c r="L2419" s="42" t="str">
        <f t="array" ref="L2419">IF($W2419="", "", IFERROR(INDEX('Standard Runs'!$D$11:$D$65, MATCH(1, ('Standard Runs'!$F$11:$F$65&lt;=E2419)*('Standard Runs'!$G$11:$G$65&gt;=E2419), 0)), ""))</f>
        <v/>
      </c>
      <c r="M2419" s="45" t="str">
        <f t="shared" si="408"/>
        <v/>
      </c>
      <c r="N2419" s="97"/>
      <c r="O2419" s="52" t="str">
        <f t="shared" si="409"/>
        <v/>
      </c>
      <c r="P2419" s="53" t="str">
        <f>IF(OR($L2419="", $M2419=""), "", COUNTIFS($L$11:$L$2510, $L2419, $M$11:$M$2510, "&lt;"&amp;$M2419)+1+COUNTIFS($L$11:$L2419, $L2419, $M$11:$M2419, $M2419)-1)</f>
        <v/>
      </c>
      <c r="Q2419" s="97"/>
      <c r="R2419" s="57" t="str">
        <f t="array" ref="R2419">IF(OR($L2419="", $M2419=""), "", MIN(IF($L$11:$L$2510=$L2419, $M$11:$M$2510)))</f>
        <v/>
      </c>
      <c r="S2419" s="18" t="str">
        <f t="array" ref="S2419">IF(OR($L2419="", $M2419=""), "", AVERAGEIF($L$11:$L$2510, $L2419, $M$11:$M$2510))</f>
        <v/>
      </c>
      <c r="T2419" s="21" t="str">
        <f t="array" ref="T2419">IF(OR($L2419="", $M2419=""), "", MAX(IF($L$11:$L$2510=$L2419, $M$11:$M$2510)))</f>
        <v/>
      </c>
      <c r="U2419" s="97"/>
      <c r="W2419" s="26" t="str">
        <f t="shared" si="410"/>
        <v/>
      </c>
      <c r="X2419" s="26" t="str">
        <f t="shared" si="411"/>
        <v/>
      </c>
      <c r="Z2419" s="48" t="str">
        <f>IFERROR(INDEX('Standard Runs'!$E$11:$E$65, MATCH($L2419, 'Standard Runs'!$D$11:$D$65, 0)), "")</f>
        <v/>
      </c>
      <c r="AB2419" s="26" t="str">
        <f t="shared" si="412"/>
        <v/>
      </c>
      <c r="AC2419" s="26" t="str">
        <f t="shared" si="413"/>
        <v/>
      </c>
      <c r="AE2419" s="26" t="str">
        <f t="shared" si="414"/>
        <v/>
      </c>
      <c r="AG2419" s="26" t="str">
        <f>IF($D2419="", "", COUNTIF($D$11:$D$2510, "&gt;"&amp;$D2419)+1+COUNTIF($D$11:$D2419, $D2419)-1)</f>
        <v/>
      </c>
      <c r="AH2419" s="92" t="str">
        <f t="shared" si="415"/>
        <v/>
      </c>
      <c r="AJ2419" s="26" t="str">
        <f t="shared" si="416"/>
        <v/>
      </c>
      <c r="AK2419" s="26" t="str">
        <f t="shared" si="417"/>
        <v/>
      </c>
    </row>
    <row r="2420" spans="1:37" x14ac:dyDescent="0.25">
      <c r="A2420" s="97"/>
      <c r="B2420" s="26" t="str">
        <f t="shared" si="407"/>
        <v/>
      </c>
      <c r="C2420" s="97"/>
      <c r="D2420" s="123"/>
      <c r="E2420" s="124"/>
      <c r="F2420" s="125"/>
      <c r="G2420" s="97"/>
      <c r="H2420" s="24" t="str">
        <f>IF($E2420="", "", IFERROR(ROUND($E2420*INDEX('Intro &amp; Setup'!$BY$8:$BY$9, MATCH($E$8, 'Intro &amp; Setup'!$BX$8:$BX$9, 0)), 2), ""))</f>
        <v/>
      </c>
      <c r="I2420" s="18" t="str">
        <f>IF(OR($E2420="", $F2420=""), "", IF($E$8='Intro &amp; Setup'!$BX$9, $F2420/$E2420, IF($H$8='Intro &amp; Setup'!$BX$9, $F2420/$H2420, "")))</f>
        <v/>
      </c>
      <c r="J2420" s="21" t="str">
        <f>IF(OR($E2420="", $F2420=""), "", IF($E$8='Intro &amp; Setup'!$BX$8, $F2420/$E2420, IF($H$8='Intro &amp; Setup'!$BX$8, $F2420/$H2420, "")))</f>
        <v/>
      </c>
      <c r="K2420" s="97"/>
      <c r="L2420" s="42" t="str">
        <f t="array" ref="L2420">IF($W2420="", "", IFERROR(INDEX('Standard Runs'!$D$11:$D$65, MATCH(1, ('Standard Runs'!$F$11:$F$65&lt;=E2420)*('Standard Runs'!$G$11:$G$65&gt;=E2420), 0)), ""))</f>
        <v/>
      </c>
      <c r="M2420" s="45" t="str">
        <f t="shared" si="408"/>
        <v/>
      </c>
      <c r="N2420" s="97"/>
      <c r="O2420" s="52" t="str">
        <f t="shared" si="409"/>
        <v/>
      </c>
      <c r="P2420" s="53" t="str">
        <f>IF(OR($L2420="", $M2420=""), "", COUNTIFS($L$11:$L$2510, $L2420, $M$11:$M$2510, "&lt;"&amp;$M2420)+1+COUNTIFS($L$11:$L2420, $L2420, $M$11:$M2420, $M2420)-1)</f>
        <v/>
      </c>
      <c r="Q2420" s="97"/>
      <c r="R2420" s="57" t="str">
        <f t="array" ref="R2420">IF(OR($L2420="", $M2420=""), "", MIN(IF($L$11:$L$2510=$L2420, $M$11:$M$2510)))</f>
        <v/>
      </c>
      <c r="S2420" s="18" t="str">
        <f t="array" ref="S2420">IF(OR($L2420="", $M2420=""), "", AVERAGEIF($L$11:$L$2510, $L2420, $M$11:$M$2510))</f>
        <v/>
      </c>
      <c r="T2420" s="21" t="str">
        <f t="array" ref="T2420">IF(OR($L2420="", $M2420=""), "", MAX(IF($L$11:$L$2510=$L2420, $M$11:$M$2510)))</f>
        <v/>
      </c>
      <c r="U2420" s="97"/>
      <c r="W2420" s="26" t="str">
        <f t="shared" si="410"/>
        <v/>
      </c>
      <c r="X2420" s="26" t="str">
        <f t="shared" si="411"/>
        <v/>
      </c>
      <c r="Z2420" s="48" t="str">
        <f>IFERROR(INDEX('Standard Runs'!$E$11:$E$65, MATCH($L2420, 'Standard Runs'!$D$11:$D$65, 0)), "")</f>
        <v/>
      </c>
      <c r="AB2420" s="26" t="str">
        <f t="shared" si="412"/>
        <v/>
      </c>
      <c r="AC2420" s="26" t="str">
        <f t="shared" si="413"/>
        <v/>
      </c>
      <c r="AE2420" s="26" t="str">
        <f t="shared" si="414"/>
        <v/>
      </c>
      <c r="AG2420" s="26" t="str">
        <f>IF($D2420="", "", COUNTIF($D$11:$D$2510, "&gt;"&amp;$D2420)+1+COUNTIF($D$11:$D2420, $D2420)-1)</f>
        <v/>
      </c>
      <c r="AH2420" s="92" t="str">
        <f t="shared" si="415"/>
        <v/>
      </c>
      <c r="AJ2420" s="26" t="str">
        <f t="shared" si="416"/>
        <v/>
      </c>
      <c r="AK2420" s="26" t="str">
        <f t="shared" si="417"/>
        <v/>
      </c>
    </row>
    <row r="2421" spans="1:37" x14ac:dyDescent="0.25">
      <c r="A2421" s="97"/>
      <c r="B2421" s="26" t="str">
        <f t="shared" si="407"/>
        <v/>
      </c>
      <c r="C2421" s="97"/>
      <c r="D2421" s="123"/>
      <c r="E2421" s="124"/>
      <c r="F2421" s="125"/>
      <c r="G2421" s="97"/>
      <c r="H2421" s="24" t="str">
        <f>IF($E2421="", "", IFERROR(ROUND($E2421*INDEX('Intro &amp; Setup'!$BY$8:$BY$9, MATCH($E$8, 'Intro &amp; Setup'!$BX$8:$BX$9, 0)), 2), ""))</f>
        <v/>
      </c>
      <c r="I2421" s="18" t="str">
        <f>IF(OR($E2421="", $F2421=""), "", IF($E$8='Intro &amp; Setup'!$BX$9, $F2421/$E2421, IF($H$8='Intro &amp; Setup'!$BX$9, $F2421/$H2421, "")))</f>
        <v/>
      </c>
      <c r="J2421" s="21" t="str">
        <f>IF(OR($E2421="", $F2421=""), "", IF($E$8='Intro &amp; Setup'!$BX$8, $F2421/$E2421, IF($H$8='Intro &amp; Setup'!$BX$8, $F2421/$H2421, "")))</f>
        <v/>
      </c>
      <c r="K2421" s="97"/>
      <c r="L2421" s="42" t="str">
        <f t="array" ref="L2421">IF($W2421="", "", IFERROR(INDEX('Standard Runs'!$D$11:$D$65, MATCH(1, ('Standard Runs'!$F$11:$F$65&lt;=E2421)*('Standard Runs'!$G$11:$G$65&gt;=E2421), 0)), ""))</f>
        <v/>
      </c>
      <c r="M2421" s="45" t="str">
        <f t="shared" si="408"/>
        <v/>
      </c>
      <c r="N2421" s="97"/>
      <c r="O2421" s="52" t="str">
        <f t="shared" si="409"/>
        <v/>
      </c>
      <c r="P2421" s="53" t="str">
        <f>IF(OR($L2421="", $M2421=""), "", COUNTIFS($L$11:$L$2510, $L2421, $M$11:$M$2510, "&lt;"&amp;$M2421)+1+COUNTIFS($L$11:$L2421, $L2421, $M$11:$M2421, $M2421)-1)</f>
        <v/>
      </c>
      <c r="Q2421" s="97"/>
      <c r="R2421" s="57" t="str">
        <f t="array" ref="R2421">IF(OR($L2421="", $M2421=""), "", MIN(IF($L$11:$L$2510=$L2421, $M$11:$M$2510)))</f>
        <v/>
      </c>
      <c r="S2421" s="18" t="str">
        <f t="array" ref="S2421">IF(OR($L2421="", $M2421=""), "", AVERAGEIF($L$11:$L$2510, $L2421, $M$11:$M$2510))</f>
        <v/>
      </c>
      <c r="T2421" s="21" t="str">
        <f t="array" ref="T2421">IF(OR($L2421="", $M2421=""), "", MAX(IF($L$11:$L$2510=$L2421, $M$11:$M$2510)))</f>
        <v/>
      </c>
      <c r="U2421" s="97"/>
      <c r="W2421" s="26" t="str">
        <f t="shared" si="410"/>
        <v/>
      </c>
      <c r="X2421" s="26" t="str">
        <f t="shared" si="411"/>
        <v/>
      </c>
      <c r="Z2421" s="48" t="str">
        <f>IFERROR(INDEX('Standard Runs'!$E$11:$E$65, MATCH($L2421, 'Standard Runs'!$D$11:$D$65, 0)), "")</f>
        <v/>
      </c>
      <c r="AB2421" s="26" t="str">
        <f t="shared" si="412"/>
        <v/>
      </c>
      <c r="AC2421" s="26" t="str">
        <f t="shared" si="413"/>
        <v/>
      </c>
      <c r="AE2421" s="26" t="str">
        <f t="shared" si="414"/>
        <v/>
      </c>
      <c r="AG2421" s="26" t="str">
        <f>IF($D2421="", "", COUNTIF($D$11:$D$2510, "&gt;"&amp;$D2421)+1+COUNTIF($D$11:$D2421, $D2421)-1)</f>
        <v/>
      </c>
      <c r="AH2421" s="92" t="str">
        <f t="shared" si="415"/>
        <v/>
      </c>
      <c r="AJ2421" s="26" t="str">
        <f t="shared" si="416"/>
        <v/>
      </c>
      <c r="AK2421" s="26" t="str">
        <f t="shared" si="417"/>
        <v/>
      </c>
    </row>
    <row r="2422" spans="1:37" x14ac:dyDescent="0.25">
      <c r="A2422" s="97"/>
      <c r="B2422" s="26" t="str">
        <f t="shared" si="407"/>
        <v/>
      </c>
      <c r="C2422" s="97"/>
      <c r="D2422" s="123"/>
      <c r="E2422" s="124"/>
      <c r="F2422" s="125"/>
      <c r="G2422" s="97"/>
      <c r="H2422" s="24" t="str">
        <f>IF($E2422="", "", IFERROR(ROUND($E2422*INDEX('Intro &amp; Setup'!$BY$8:$BY$9, MATCH($E$8, 'Intro &amp; Setup'!$BX$8:$BX$9, 0)), 2), ""))</f>
        <v/>
      </c>
      <c r="I2422" s="18" t="str">
        <f>IF(OR($E2422="", $F2422=""), "", IF($E$8='Intro &amp; Setup'!$BX$9, $F2422/$E2422, IF($H$8='Intro &amp; Setup'!$BX$9, $F2422/$H2422, "")))</f>
        <v/>
      </c>
      <c r="J2422" s="21" t="str">
        <f>IF(OR($E2422="", $F2422=""), "", IF($E$8='Intro &amp; Setup'!$BX$8, $F2422/$E2422, IF($H$8='Intro &amp; Setup'!$BX$8, $F2422/$H2422, "")))</f>
        <v/>
      </c>
      <c r="K2422" s="97"/>
      <c r="L2422" s="42" t="str">
        <f t="array" ref="L2422">IF($W2422="", "", IFERROR(INDEX('Standard Runs'!$D$11:$D$65, MATCH(1, ('Standard Runs'!$F$11:$F$65&lt;=E2422)*('Standard Runs'!$G$11:$G$65&gt;=E2422), 0)), ""))</f>
        <v/>
      </c>
      <c r="M2422" s="45" t="str">
        <f t="shared" si="408"/>
        <v/>
      </c>
      <c r="N2422" s="97"/>
      <c r="O2422" s="52" t="str">
        <f t="shared" si="409"/>
        <v/>
      </c>
      <c r="P2422" s="53" t="str">
        <f>IF(OR($L2422="", $M2422=""), "", COUNTIFS($L$11:$L$2510, $L2422, $M$11:$M$2510, "&lt;"&amp;$M2422)+1+COUNTIFS($L$11:$L2422, $L2422, $M$11:$M2422, $M2422)-1)</f>
        <v/>
      </c>
      <c r="Q2422" s="97"/>
      <c r="R2422" s="57" t="str">
        <f t="array" ref="R2422">IF(OR($L2422="", $M2422=""), "", MIN(IF($L$11:$L$2510=$L2422, $M$11:$M$2510)))</f>
        <v/>
      </c>
      <c r="S2422" s="18" t="str">
        <f t="array" ref="S2422">IF(OR($L2422="", $M2422=""), "", AVERAGEIF($L$11:$L$2510, $L2422, $M$11:$M$2510))</f>
        <v/>
      </c>
      <c r="T2422" s="21" t="str">
        <f t="array" ref="T2422">IF(OR($L2422="", $M2422=""), "", MAX(IF($L$11:$L$2510=$L2422, $M$11:$M$2510)))</f>
        <v/>
      </c>
      <c r="U2422" s="97"/>
      <c r="W2422" s="26" t="str">
        <f t="shared" si="410"/>
        <v/>
      </c>
      <c r="X2422" s="26" t="str">
        <f t="shared" si="411"/>
        <v/>
      </c>
      <c r="Z2422" s="48" t="str">
        <f>IFERROR(INDEX('Standard Runs'!$E$11:$E$65, MATCH($L2422, 'Standard Runs'!$D$11:$D$65, 0)), "")</f>
        <v/>
      </c>
      <c r="AB2422" s="26" t="str">
        <f t="shared" si="412"/>
        <v/>
      </c>
      <c r="AC2422" s="26" t="str">
        <f t="shared" si="413"/>
        <v/>
      </c>
      <c r="AE2422" s="26" t="str">
        <f t="shared" si="414"/>
        <v/>
      </c>
      <c r="AG2422" s="26" t="str">
        <f>IF($D2422="", "", COUNTIF($D$11:$D$2510, "&gt;"&amp;$D2422)+1+COUNTIF($D$11:$D2422, $D2422)-1)</f>
        <v/>
      </c>
      <c r="AH2422" s="92" t="str">
        <f t="shared" si="415"/>
        <v/>
      </c>
      <c r="AJ2422" s="26" t="str">
        <f t="shared" si="416"/>
        <v/>
      </c>
      <c r="AK2422" s="26" t="str">
        <f t="shared" si="417"/>
        <v/>
      </c>
    </row>
    <row r="2423" spans="1:37" x14ac:dyDescent="0.25">
      <c r="A2423" s="97"/>
      <c r="B2423" s="26" t="str">
        <f t="shared" si="407"/>
        <v/>
      </c>
      <c r="C2423" s="97"/>
      <c r="D2423" s="123"/>
      <c r="E2423" s="124"/>
      <c r="F2423" s="125"/>
      <c r="G2423" s="97"/>
      <c r="H2423" s="24" t="str">
        <f>IF($E2423="", "", IFERROR(ROUND($E2423*INDEX('Intro &amp; Setup'!$BY$8:$BY$9, MATCH($E$8, 'Intro &amp; Setup'!$BX$8:$BX$9, 0)), 2), ""))</f>
        <v/>
      </c>
      <c r="I2423" s="18" t="str">
        <f>IF(OR($E2423="", $F2423=""), "", IF($E$8='Intro &amp; Setup'!$BX$9, $F2423/$E2423, IF($H$8='Intro &amp; Setup'!$BX$9, $F2423/$H2423, "")))</f>
        <v/>
      </c>
      <c r="J2423" s="21" t="str">
        <f>IF(OR($E2423="", $F2423=""), "", IF($E$8='Intro &amp; Setup'!$BX$8, $F2423/$E2423, IF($H$8='Intro &amp; Setup'!$BX$8, $F2423/$H2423, "")))</f>
        <v/>
      </c>
      <c r="K2423" s="97"/>
      <c r="L2423" s="42" t="str">
        <f t="array" ref="L2423">IF($W2423="", "", IFERROR(INDEX('Standard Runs'!$D$11:$D$65, MATCH(1, ('Standard Runs'!$F$11:$F$65&lt;=E2423)*('Standard Runs'!$G$11:$G$65&gt;=E2423), 0)), ""))</f>
        <v/>
      </c>
      <c r="M2423" s="45" t="str">
        <f t="shared" si="408"/>
        <v/>
      </c>
      <c r="N2423" s="97"/>
      <c r="O2423" s="52" t="str">
        <f t="shared" si="409"/>
        <v/>
      </c>
      <c r="P2423" s="53" t="str">
        <f>IF(OR($L2423="", $M2423=""), "", COUNTIFS($L$11:$L$2510, $L2423, $M$11:$M$2510, "&lt;"&amp;$M2423)+1+COUNTIFS($L$11:$L2423, $L2423, $M$11:$M2423, $M2423)-1)</f>
        <v/>
      </c>
      <c r="Q2423" s="97"/>
      <c r="R2423" s="57" t="str">
        <f t="array" ref="R2423">IF(OR($L2423="", $M2423=""), "", MIN(IF($L$11:$L$2510=$L2423, $M$11:$M$2510)))</f>
        <v/>
      </c>
      <c r="S2423" s="18" t="str">
        <f t="array" ref="S2423">IF(OR($L2423="", $M2423=""), "", AVERAGEIF($L$11:$L$2510, $L2423, $M$11:$M$2510))</f>
        <v/>
      </c>
      <c r="T2423" s="21" t="str">
        <f t="array" ref="T2423">IF(OR($L2423="", $M2423=""), "", MAX(IF($L$11:$L$2510=$L2423, $M$11:$M$2510)))</f>
        <v/>
      </c>
      <c r="U2423" s="97"/>
      <c r="W2423" s="26" t="str">
        <f t="shared" si="410"/>
        <v/>
      </c>
      <c r="X2423" s="26" t="str">
        <f t="shared" si="411"/>
        <v/>
      </c>
      <c r="Z2423" s="48" t="str">
        <f>IFERROR(INDEX('Standard Runs'!$E$11:$E$65, MATCH($L2423, 'Standard Runs'!$D$11:$D$65, 0)), "")</f>
        <v/>
      </c>
      <c r="AB2423" s="26" t="str">
        <f t="shared" si="412"/>
        <v/>
      </c>
      <c r="AC2423" s="26" t="str">
        <f t="shared" si="413"/>
        <v/>
      </c>
      <c r="AE2423" s="26" t="str">
        <f t="shared" si="414"/>
        <v/>
      </c>
      <c r="AG2423" s="26" t="str">
        <f>IF($D2423="", "", COUNTIF($D$11:$D$2510, "&gt;"&amp;$D2423)+1+COUNTIF($D$11:$D2423, $D2423)-1)</f>
        <v/>
      </c>
      <c r="AH2423" s="92" t="str">
        <f t="shared" si="415"/>
        <v/>
      </c>
      <c r="AJ2423" s="26" t="str">
        <f t="shared" si="416"/>
        <v/>
      </c>
      <c r="AK2423" s="26" t="str">
        <f t="shared" si="417"/>
        <v/>
      </c>
    </row>
    <row r="2424" spans="1:37" x14ac:dyDescent="0.25">
      <c r="A2424" s="97"/>
      <c r="B2424" s="26" t="str">
        <f t="shared" si="407"/>
        <v/>
      </c>
      <c r="C2424" s="97"/>
      <c r="D2424" s="123"/>
      <c r="E2424" s="124"/>
      <c r="F2424" s="125"/>
      <c r="G2424" s="97"/>
      <c r="H2424" s="24" t="str">
        <f>IF($E2424="", "", IFERROR(ROUND($E2424*INDEX('Intro &amp; Setup'!$BY$8:$BY$9, MATCH($E$8, 'Intro &amp; Setup'!$BX$8:$BX$9, 0)), 2), ""))</f>
        <v/>
      </c>
      <c r="I2424" s="18" t="str">
        <f>IF(OR($E2424="", $F2424=""), "", IF($E$8='Intro &amp; Setup'!$BX$9, $F2424/$E2424, IF($H$8='Intro &amp; Setup'!$BX$9, $F2424/$H2424, "")))</f>
        <v/>
      </c>
      <c r="J2424" s="21" t="str">
        <f>IF(OR($E2424="", $F2424=""), "", IF($E$8='Intro &amp; Setup'!$BX$8, $F2424/$E2424, IF($H$8='Intro &amp; Setup'!$BX$8, $F2424/$H2424, "")))</f>
        <v/>
      </c>
      <c r="K2424" s="97"/>
      <c r="L2424" s="42" t="str">
        <f t="array" ref="L2424">IF($W2424="", "", IFERROR(INDEX('Standard Runs'!$D$11:$D$65, MATCH(1, ('Standard Runs'!$F$11:$F$65&lt;=E2424)*('Standard Runs'!$G$11:$G$65&gt;=E2424), 0)), ""))</f>
        <v/>
      </c>
      <c r="M2424" s="45" t="str">
        <f t="shared" si="408"/>
        <v/>
      </c>
      <c r="N2424" s="97"/>
      <c r="O2424" s="52" t="str">
        <f t="shared" si="409"/>
        <v/>
      </c>
      <c r="P2424" s="53" t="str">
        <f>IF(OR($L2424="", $M2424=""), "", COUNTIFS($L$11:$L$2510, $L2424, $M$11:$M$2510, "&lt;"&amp;$M2424)+1+COUNTIFS($L$11:$L2424, $L2424, $M$11:$M2424, $M2424)-1)</f>
        <v/>
      </c>
      <c r="Q2424" s="97"/>
      <c r="R2424" s="57" t="str">
        <f t="array" ref="R2424">IF(OR($L2424="", $M2424=""), "", MIN(IF($L$11:$L$2510=$L2424, $M$11:$M$2510)))</f>
        <v/>
      </c>
      <c r="S2424" s="18" t="str">
        <f t="array" ref="S2424">IF(OR($L2424="", $M2424=""), "", AVERAGEIF($L$11:$L$2510, $L2424, $M$11:$M$2510))</f>
        <v/>
      </c>
      <c r="T2424" s="21" t="str">
        <f t="array" ref="T2424">IF(OR($L2424="", $M2424=""), "", MAX(IF($L$11:$L$2510=$L2424, $M$11:$M$2510)))</f>
        <v/>
      </c>
      <c r="U2424" s="97"/>
      <c r="W2424" s="26" t="str">
        <f t="shared" si="410"/>
        <v/>
      </c>
      <c r="X2424" s="26" t="str">
        <f t="shared" si="411"/>
        <v/>
      </c>
      <c r="Z2424" s="48" t="str">
        <f>IFERROR(INDEX('Standard Runs'!$E$11:$E$65, MATCH($L2424, 'Standard Runs'!$D$11:$D$65, 0)), "")</f>
        <v/>
      </c>
      <c r="AB2424" s="26" t="str">
        <f t="shared" si="412"/>
        <v/>
      </c>
      <c r="AC2424" s="26" t="str">
        <f t="shared" si="413"/>
        <v/>
      </c>
      <c r="AE2424" s="26" t="str">
        <f t="shared" si="414"/>
        <v/>
      </c>
      <c r="AG2424" s="26" t="str">
        <f>IF($D2424="", "", COUNTIF($D$11:$D$2510, "&gt;"&amp;$D2424)+1+COUNTIF($D$11:$D2424, $D2424)-1)</f>
        <v/>
      </c>
      <c r="AH2424" s="92" t="str">
        <f t="shared" si="415"/>
        <v/>
      </c>
      <c r="AJ2424" s="26" t="str">
        <f t="shared" si="416"/>
        <v/>
      </c>
      <c r="AK2424" s="26" t="str">
        <f t="shared" si="417"/>
        <v/>
      </c>
    </row>
    <row r="2425" spans="1:37" x14ac:dyDescent="0.25">
      <c r="A2425" s="97"/>
      <c r="B2425" s="26" t="str">
        <f t="shared" si="407"/>
        <v/>
      </c>
      <c r="C2425" s="97"/>
      <c r="D2425" s="123"/>
      <c r="E2425" s="124"/>
      <c r="F2425" s="125"/>
      <c r="G2425" s="97"/>
      <c r="H2425" s="24" t="str">
        <f>IF($E2425="", "", IFERROR(ROUND($E2425*INDEX('Intro &amp; Setup'!$BY$8:$BY$9, MATCH($E$8, 'Intro &amp; Setup'!$BX$8:$BX$9, 0)), 2), ""))</f>
        <v/>
      </c>
      <c r="I2425" s="18" t="str">
        <f>IF(OR($E2425="", $F2425=""), "", IF($E$8='Intro &amp; Setup'!$BX$9, $F2425/$E2425, IF($H$8='Intro &amp; Setup'!$BX$9, $F2425/$H2425, "")))</f>
        <v/>
      </c>
      <c r="J2425" s="21" t="str">
        <f>IF(OR($E2425="", $F2425=""), "", IF($E$8='Intro &amp; Setup'!$BX$8, $F2425/$E2425, IF($H$8='Intro &amp; Setup'!$BX$8, $F2425/$H2425, "")))</f>
        <v/>
      </c>
      <c r="K2425" s="97"/>
      <c r="L2425" s="42" t="str">
        <f t="array" ref="L2425">IF($W2425="", "", IFERROR(INDEX('Standard Runs'!$D$11:$D$65, MATCH(1, ('Standard Runs'!$F$11:$F$65&lt;=E2425)*('Standard Runs'!$G$11:$G$65&gt;=E2425), 0)), ""))</f>
        <v/>
      </c>
      <c r="M2425" s="45" t="str">
        <f t="shared" si="408"/>
        <v/>
      </c>
      <c r="N2425" s="97"/>
      <c r="O2425" s="52" t="str">
        <f t="shared" si="409"/>
        <v/>
      </c>
      <c r="P2425" s="53" t="str">
        <f>IF(OR($L2425="", $M2425=""), "", COUNTIFS($L$11:$L$2510, $L2425, $M$11:$M$2510, "&lt;"&amp;$M2425)+1+COUNTIFS($L$11:$L2425, $L2425, $M$11:$M2425, $M2425)-1)</f>
        <v/>
      </c>
      <c r="Q2425" s="97"/>
      <c r="R2425" s="57" t="str">
        <f t="array" ref="R2425">IF(OR($L2425="", $M2425=""), "", MIN(IF($L$11:$L$2510=$L2425, $M$11:$M$2510)))</f>
        <v/>
      </c>
      <c r="S2425" s="18" t="str">
        <f t="array" ref="S2425">IF(OR($L2425="", $M2425=""), "", AVERAGEIF($L$11:$L$2510, $L2425, $M$11:$M$2510))</f>
        <v/>
      </c>
      <c r="T2425" s="21" t="str">
        <f t="array" ref="T2425">IF(OR($L2425="", $M2425=""), "", MAX(IF($L$11:$L$2510=$L2425, $M$11:$M$2510)))</f>
        <v/>
      </c>
      <c r="U2425" s="97"/>
      <c r="W2425" s="26" t="str">
        <f t="shared" si="410"/>
        <v/>
      </c>
      <c r="X2425" s="26" t="str">
        <f t="shared" si="411"/>
        <v/>
      </c>
      <c r="Z2425" s="48" t="str">
        <f>IFERROR(INDEX('Standard Runs'!$E$11:$E$65, MATCH($L2425, 'Standard Runs'!$D$11:$D$65, 0)), "")</f>
        <v/>
      </c>
      <c r="AB2425" s="26" t="str">
        <f t="shared" si="412"/>
        <v/>
      </c>
      <c r="AC2425" s="26" t="str">
        <f t="shared" si="413"/>
        <v/>
      </c>
      <c r="AE2425" s="26" t="str">
        <f t="shared" si="414"/>
        <v/>
      </c>
      <c r="AG2425" s="26" t="str">
        <f>IF($D2425="", "", COUNTIF($D$11:$D$2510, "&gt;"&amp;$D2425)+1+COUNTIF($D$11:$D2425, $D2425)-1)</f>
        <v/>
      </c>
      <c r="AH2425" s="92" t="str">
        <f t="shared" si="415"/>
        <v/>
      </c>
      <c r="AJ2425" s="26" t="str">
        <f t="shared" si="416"/>
        <v/>
      </c>
      <c r="AK2425" s="26" t="str">
        <f t="shared" si="417"/>
        <v/>
      </c>
    </row>
    <row r="2426" spans="1:37" x14ac:dyDescent="0.25">
      <c r="A2426" s="97"/>
      <c r="B2426" s="26" t="str">
        <f t="shared" si="407"/>
        <v/>
      </c>
      <c r="C2426" s="97"/>
      <c r="D2426" s="123"/>
      <c r="E2426" s="124"/>
      <c r="F2426" s="125"/>
      <c r="G2426" s="97"/>
      <c r="H2426" s="24" t="str">
        <f>IF($E2426="", "", IFERROR(ROUND($E2426*INDEX('Intro &amp; Setup'!$BY$8:$BY$9, MATCH($E$8, 'Intro &amp; Setup'!$BX$8:$BX$9, 0)), 2), ""))</f>
        <v/>
      </c>
      <c r="I2426" s="18" t="str">
        <f>IF(OR($E2426="", $F2426=""), "", IF($E$8='Intro &amp; Setup'!$BX$9, $F2426/$E2426, IF($H$8='Intro &amp; Setup'!$BX$9, $F2426/$H2426, "")))</f>
        <v/>
      </c>
      <c r="J2426" s="21" t="str">
        <f>IF(OR($E2426="", $F2426=""), "", IF($E$8='Intro &amp; Setup'!$BX$8, $F2426/$E2426, IF($H$8='Intro &amp; Setup'!$BX$8, $F2426/$H2426, "")))</f>
        <v/>
      </c>
      <c r="K2426" s="97"/>
      <c r="L2426" s="42" t="str">
        <f t="array" ref="L2426">IF($W2426="", "", IFERROR(INDEX('Standard Runs'!$D$11:$D$65, MATCH(1, ('Standard Runs'!$F$11:$F$65&lt;=E2426)*('Standard Runs'!$G$11:$G$65&gt;=E2426), 0)), ""))</f>
        <v/>
      </c>
      <c r="M2426" s="45" t="str">
        <f t="shared" si="408"/>
        <v/>
      </c>
      <c r="N2426" s="97"/>
      <c r="O2426" s="52" t="str">
        <f t="shared" si="409"/>
        <v/>
      </c>
      <c r="P2426" s="53" t="str">
        <f>IF(OR($L2426="", $M2426=""), "", COUNTIFS($L$11:$L$2510, $L2426, $M$11:$M$2510, "&lt;"&amp;$M2426)+1+COUNTIFS($L$11:$L2426, $L2426, $M$11:$M2426, $M2426)-1)</f>
        <v/>
      </c>
      <c r="Q2426" s="97"/>
      <c r="R2426" s="57" t="str">
        <f t="array" ref="R2426">IF(OR($L2426="", $M2426=""), "", MIN(IF($L$11:$L$2510=$L2426, $M$11:$M$2510)))</f>
        <v/>
      </c>
      <c r="S2426" s="18" t="str">
        <f t="array" ref="S2426">IF(OR($L2426="", $M2426=""), "", AVERAGEIF($L$11:$L$2510, $L2426, $M$11:$M$2510))</f>
        <v/>
      </c>
      <c r="T2426" s="21" t="str">
        <f t="array" ref="T2426">IF(OR($L2426="", $M2426=""), "", MAX(IF($L$11:$L$2510=$L2426, $M$11:$M$2510)))</f>
        <v/>
      </c>
      <c r="U2426" s="97"/>
      <c r="W2426" s="26" t="str">
        <f t="shared" si="410"/>
        <v/>
      </c>
      <c r="X2426" s="26" t="str">
        <f t="shared" si="411"/>
        <v/>
      </c>
      <c r="Z2426" s="48" t="str">
        <f>IFERROR(INDEX('Standard Runs'!$E$11:$E$65, MATCH($L2426, 'Standard Runs'!$D$11:$D$65, 0)), "")</f>
        <v/>
      </c>
      <c r="AB2426" s="26" t="str">
        <f t="shared" si="412"/>
        <v/>
      </c>
      <c r="AC2426" s="26" t="str">
        <f t="shared" si="413"/>
        <v/>
      </c>
      <c r="AE2426" s="26" t="str">
        <f t="shared" si="414"/>
        <v/>
      </c>
      <c r="AG2426" s="26" t="str">
        <f>IF($D2426="", "", COUNTIF($D$11:$D$2510, "&gt;"&amp;$D2426)+1+COUNTIF($D$11:$D2426, $D2426)-1)</f>
        <v/>
      </c>
      <c r="AH2426" s="92" t="str">
        <f t="shared" si="415"/>
        <v/>
      </c>
      <c r="AJ2426" s="26" t="str">
        <f t="shared" si="416"/>
        <v/>
      </c>
      <c r="AK2426" s="26" t="str">
        <f t="shared" si="417"/>
        <v/>
      </c>
    </row>
    <row r="2427" spans="1:37" x14ac:dyDescent="0.25">
      <c r="A2427" s="97"/>
      <c r="B2427" s="26" t="str">
        <f t="shared" si="407"/>
        <v/>
      </c>
      <c r="C2427" s="97"/>
      <c r="D2427" s="123"/>
      <c r="E2427" s="124"/>
      <c r="F2427" s="125"/>
      <c r="G2427" s="97"/>
      <c r="H2427" s="24" t="str">
        <f>IF($E2427="", "", IFERROR(ROUND($E2427*INDEX('Intro &amp; Setup'!$BY$8:$BY$9, MATCH($E$8, 'Intro &amp; Setup'!$BX$8:$BX$9, 0)), 2), ""))</f>
        <v/>
      </c>
      <c r="I2427" s="18" t="str">
        <f>IF(OR($E2427="", $F2427=""), "", IF($E$8='Intro &amp; Setup'!$BX$9, $F2427/$E2427, IF($H$8='Intro &amp; Setup'!$BX$9, $F2427/$H2427, "")))</f>
        <v/>
      </c>
      <c r="J2427" s="21" t="str">
        <f>IF(OR($E2427="", $F2427=""), "", IF($E$8='Intro &amp; Setup'!$BX$8, $F2427/$E2427, IF($H$8='Intro &amp; Setup'!$BX$8, $F2427/$H2427, "")))</f>
        <v/>
      </c>
      <c r="K2427" s="97"/>
      <c r="L2427" s="42" t="str">
        <f t="array" ref="L2427">IF($W2427="", "", IFERROR(INDEX('Standard Runs'!$D$11:$D$65, MATCH(1, ('Standard Runs'!$F$11:$F$65&lt;=E2427)*('Standard Runs'!$G$11:$G$65&gt;=E2427), 0)), ""))</f>
        <v/>
      </c>
      <c r="M2427" s="45" t="str">
        <f t="shared" si="408"/>
        <v/>
      </c>
      <c r="N2427" s="97"/>
      <c r="O2427" s="52" t="str">
        <f t="shared" si="409"/>
        <v/>
      </c>
      <c r="P2427" s="53" t="str">
        <f>IF(OR($L2427="", $M2427=""), "", COUNTIFS($L$11:$L$2510, $L2427, $M$11:$M$2510, "&lt;"&amp;$M2427)+1+COUNTIFS($L$11:$L2427, $L2427, $M$11:$M2427, $M2427)-1)</f>
        <v/>
      </c>
      <c r="Q2427" s="97"/>
      <c r="R2427" s="57" t="str">
        <f t="array" ref="R2427">IF(OR($L2427="", $M2427=""), "", MIN(IF($L$11:$L$2510=$L2427, $M$11:$M$2510)))</f>
        <v/>
      </c>
      <c r="S2427" s="18" t="str">
        <f t="array" ref="S2427">IF(OR($L2427="", $M2427=""), "", AVERAGEIF($L$11:$L$2510, $L2427, $M$11:$M$2510))</f>
        <v/>
      </c>
      <c r="T2427" s="21" t="str">
        <f t="array" ref="T2427">IF(OR($L2427="", $M2427=""), "", MAX(IF($L$11:$L$2510=$L2427, $M$11:$M$2510)))</f>
        <v/>
      </c>
      <c r="U2427" s="97"/>
      <c r="W2427" s="26" t="str">
        <f t="shared" si="410"/>
        <v/>
      </c>
      <c r="X2427" s="26" t="str">
        <f t="shared" si="411"/>
        <v/>
      </c>
      <c r="Z2427" s="48" t="str">
        <f>IFERROR(INDEX('Standard Runs'!$E$11:$E$65, MATCH($L2427, 'Standard Runs'!$D$11:$D$65, 0)), "")</f>
        <v/>
      </c>
      <c r="AB2427" s="26" t="str">
        <f t="shared" si="412"/>
        <v/>
      </c>
      <c r="AC2427" s="26" t="str">
        <f t="shared" si="413"/>
        <v/>
      </c>
      <c r="AE2427" s="26" t="str">
        <f t="shared" si="414"/>
        <v/>
      </c>
      <c r="AG2427" s="26" t="str">
        <f>IF($D2427="", "", COUNTIF($D$11:$D$2510, "&gt;"&amp;$D2427)+1+COUNTIF($D$11:$D2427, $D2427)-1)</f>
        <v/>
      </c>
      <c r="AH2427" s="92" t="str">
        <f t="shared" si="415"/>
        <v/>
      </c>
      <c r="AJ2427" s="26" t="str">
        <f t="shared" si="416"/>
        <v/>
      </c>
      <c r="AK2427" s="26" t="str">
        <f t="shared" si="417"/>
        <v/>
      </c>
    </row>
    <row r="2428" spans="1:37" x14ac:dyDescent="0.25">
      <c r="A2428" s="97"/>
      <c r="B2428" s="26" t="str">
        <f t="shared" si="407"/>
        <v/>
      </c>
      <c r="C2428" s="97"/>
      <c r="D2428" s="123"/>
      <c r="E2428" s="124"/>
      <c r="F2428" s="125"/>
      <c r="G2428" s="97"/>
      <c r="H2428" s="24" t="str">
        <f>IF($E2428="", "", IFERROR(ROUND($E2428*INDEX('Intro &amp; Setup'!$BY$8:$BY$9, MATCH($E$8, 'Intro &amp; Setup'!$BX$8:$BX$9, 0)), 2), ""))</f>
        <v/>
      </c>
      <c r="I2428" s="18" t="str">
        <f>IF(OR($E2428="", $F2428=""), "", IF($E$8='Intro &amp; Setup'!$BX$9, $F2428/$E2428, IF($H$8='Intro &amp; Setup'!$BX$9, $F2428/$H2428, "")))</f>
        <v/>
      </c>
      <c r="J2428" s="21" t="str">
        <f>IF(OR($E2428="", $F2428=""), "", IF($E$8='Intro &amp; Setup'!$BX$8, $F2428/$E2428, IF($H$8='Intro &amp; Setup'!$BX$8, $F2428/$H2428, "")))</f>
        <v/>
      </c>
      <c r="K2428" s="97"/>
      <c r="L2428" s="42" t="str">
        <f t="array" ref="L2428">IF($W2428="", "", IFERROR(INDEX('Standard Runs'!$D$11:$D$65, MATCH(1, ('Standard Runs'!$F$11:$F$65&lt;=E2428)*('Standard Runs'!$G$11:$G$65&gt;=E2428), 0)), ""))</f>
        <v/>
      </c>
      <c r="M2428" s="45" t="str">
        <f t="shared" si="408"/>
        <v/>
      </c>
      <c r="N2428" s="97"/>
      <c r="O2428" s="52" t="str">
        <f t="shared" si="409"/>
        <v/>
      </c>
      <c r="P2428" s="53" t="str">
        <f>IF(OR($L2428="", $M2428=""), "", COUNTIFS($L$11:$L$2510, $L2428, $M$11:$M$2510, "&lt;"&amp;$M2428)+1+COUNTIFS($L$11:$L2428, $L2428, $M$11:$M2428, $M2428)-1)</f>
        <v/>
      </c>
      <c r="Q2428" s="97"/>
      <c r="R2428" s="57" t="str">
        <f t="array" ref="R2428">IF(OR($L2428="", $M2428=""), "", MIN(IF($L$11:$L$2510=$L2428, $M$11:$M$2510)))</f>
        <v/>
      </c>
      <c r="S2428" s="18" t="str">
        <f t="array" ref="S2428">IF(OR($L2428="", $M2428=""), "", AVERAGEIF($L$11:$L$2510, $L2428, $M$11:$M$2510))</f>
        <v/>
      </c>
      <c r="T2428" s="21" t="str">
        <f t="array" ref="T2428">IF(OR($L2428="", $M2428=""), "", MAX(IF($L$11:$L$2510=$L2428, $M$11:$M$2510)))</f>
        <v/>
      </c>
      <c r="U2428" s="97"/>
      <c r="W2428" s="26" t="str">
        <f t="shared" si="410"/>
        <v/>
      </c>
      <c r="X2428" s="26" t="str">
        <f t="shared" si="411"/>
        <v/>
      </c>
      <c r="Z2428" s="48" t="str">
        <f>IFERROR(INDEX('Standard Runs'!$E$11:$E$65, MATCH($L2428, 'Standard Runs'!$D$11:$D$65, 0)), "")</f>
        <v/>
      </c>
      <c r="AB2428" s="26" t="str">
        <f t="shared" si="412"/>
        <v/>
      </c>
      <c r="AC2428" s="26" t="str">
        <f t="shared" si="413"/>
        <v/>
      </c>
      <c r="AE2428" s="26" t="str">
        <f t="shared" si="414"/>
        <v/>
      </c>
      <c r="AG2428" s="26" t="str">
        <f>IF($D2428="", "", COUNTIF($D$11:$D$2510, "&gt;"&amp;$D2428)+1+COUNTIF($D$11:$D2428, $D2428)-1)</f>
        <v/>
      </c>
      <c r="AH2428" s="92" t="str">
        <f t="shared" si="415"/>
        <v/>
      </c>
      <c r="AJ2428" s="26" t="str">
        <f t="shared" si="416"/>
        <v/>
      </c>
      <c r="AK2428" s="26" t="str">
        <f t="shared" si="417"/>
        <v/>
      </c>
    </row>
    <row r="2429" spans="1:37" x14ac:dyDescent="0.25">
      <c r="A2429" s="97"/>
      <c r="B2429" s="26" t="str">
        <f t="shared" si="407"/>
        <v/>
      </c>
      <c r="C2429" s="97"/>
      <c r="D2429" s="123"/>
      <c r="E2429" s="124"/>
      <c r="F2429" s="125"/>
      <c r="G2429" s="97"/>
      <c r="H2429" s="24" t="str">
        <f>IF($E2429="", "", IFERROR(ROUND($E2429*INDEX('Intro &amp; Setup'!$BY$8:$BY$9, MATCH($E$8, 'Intro &amp; Setup'!$BX$8:$BX$9, 0)), 2), ""))</f>
        <v/>
      </c>
      <c r="I2429" s="18" t="str">
        <f>IF(OR($E2429="", $F2429=""), "", IF($E$8='Intro &amp; Setup'!$BX$9, $F2429/$E2429, IF($H$8='Intro &amp; Setup'!$BX$9, $F2429/$H2429, "")))</f>
        <v/>
      </c>
      <c r="J2429" s="21" t="str">
        <f>IF(OR($E2429="", $F2429=""), "", IF($E$8='Intro &amp; Setup'!$BX$8, $F2429/$E2429, IF($H$8='Intro &amp; Setup'!$BX$8, $F2429/$H2429, "")))</f>
        <v/>
      </c>
      <c r="K2429" s="97"/>
      <c r="L2429" s="42" t="str">
        <f t="array" ref="L2429">IF($W2429="", "", IFERROR(INDEX('Standard Runs'!$D$11:$D$65, MATCH(1, ('Standard Runs'!$F$11:$F$65&lt;=E2429)*('Standard Runs'!$G$11:$G$65&gt;=E2429), 0)), ""))</f>
        <v/>
      </c>
      <c r="M2429" s="45" t="str">
        <f t="shared" si="408"/>
        <v/>
      </c>
      <c r="N2429" s="97"/>
      <c r="O2429" s="52" t="str">
        <f t="shared" si="409"/>
        <v/>
      </c>
      <c r="P2429" s="53" t="str">
        <f>IF(OR($L2429="", $M2429=""), "", COUNTIFS($L$11:$L$2510, $L2429, $M$11:$M$2510, "&lt;"&amp;$M2429)+1+COUNTIFS($L$11:$L2429, $L2429, $M$11:$M2429, $M2429)-1)</f>
        <v/>
      </c>
      <c r="Q2429" s="97"/>
      <c r="R2429" s="57" t="str">
        <f t="array" ref="R2429">IF(OR($L2429="", $M2429=""), "", MIN(IF($L$11:$L$2510=$L2429, $M$11:$M$2510)))</f>
        <v/>
      </c>
      <c r="S2429" s="18" t="str">
        <f t="array" ref="S2429">IF(OR($L2429="", $M2429=""), "", AVERAGEIF($L$11:$L$2510, $L2429, $M$11:$M$2510))</f>
        <v/>
      </c>
      <c r="T2429" s="21" t="str">
        <f t="array" ref="T2429">IF(OR($L2429="", $M2429=""), "", MAX(IF($L$11:$L$2510=$L2429, $M$11:$M$2510)))</f>
        <v/>
      </c>
      <c r="U2429" s="97"/>
      <c r="W2429" s="26" t="str">
        <f t="shared" si="410"/>
        <v/>
      </c>
      <c r="X2429" s="26" t="str">
        <f t="shared" si="411"/>
        <v/>
      </c>
      <c r="Z2429" s="48" t="str">
        <f>IFERROR(INDEX('Standard Runs'!$E$11:$E$65, MATCH($L2429, 'Standard Runs'!$D$11:$D$65, 0)), "")</f>
        <v/>
      </c>
      <c r="AB2429" s="26" t="str">
        <f t="shared" si="412"/>
        <v/>
      </c>
      <c r="AC2429" s="26" t="str">
        <f t="shared" si="413"/>
        <v/>
      </c>
      <c r="AE2429" s="26" t="str">
        <f t="shared" si="414"/>
        <v/>
      </c>
      <c r="AG2429" s="26" t="str">
        <f>IF($D2429="", "", COUNTIF($D$11:$D$2510, "&gt;"&amp;$D2429)+1+COUNTIF($D$11:$D2429, $D2429)-1)</f>
        <v/>
      </c>
      <c r="AH2429" s="92" t="str">
        <f t="shared" si="415"/>
        <v/>
      </c>
      <c r="AJ2429" s="26" t="str">
        <f t="shared" si="416"/>
        <v/>
      </c>
      <c r="AK2429" s="26" t="str">
        <f t="shared" si="417"/>
        <v/>
      </c>
    </row>
    <row r="2430" spans="1:37" x14ac:dyDescent="0.25">
      <c r="A2430" s="97"/>
      <c r="B2430" s="26" t="str">
        <f t="shared" si="407"/>
        <v/>
      </c>
      <c r="C2430" s="97"/>
      <c r="D2430" s="123"/>
      <c r="E2430" s="124"/>
      <c r="F2430" s="125"/>
      <c r="G2430" s="97"/>
      <c r="H2430" s="24" t="str">
        <f>IF($E2430="", "", IFERROR(ROUND($E2430*INDEX('Intro &amp; Setup'!$BY$8:$BY$9, MATCH($E$8, 'Intro &amp; Setup'!$BX$8:$BX$9, 0)), 2), ""))</f>
        <v/>
      </c>
      <c r="I2430" s="18" t="str">
        <f>IF(OR($E2430="", $F2430=""), "", IF($E$8='Intro &amp; Setup'!$BX$9, $F2430/$E2430, IF($H$8='Intro &amp; Setup'!$BX$9, $F2430/$H2430, "")))</f>
        <v/>
      </c>
      <c r="J2430" s="21" t="str">
        <f>IF(OR($E2430="", $F2430=""), "", IF($E$8='Intro &amp; Setup'!$BX$8, $F2430/$E2430, IF($H$8='Intro &amp; Setup'!$BX$8, $F2430/$H2430, "")))</f>
        <v/>
      </c>
      <c r="K2430" s="97"/>
      <c r="L2430" s="42" t="str">
        <f t="array" ref="L2430">IF($W2430="", "", IFERROR(INDEX('Standard Runs'!$D$11:$D$65, MATCH(1, ('Standard Runs'!$F$11:$F$65&lt;=E2430)*('Standard Runs'!$G$11:$G$65&gt;=E2430), 0)), ""))</f>
        <v/>
      </c>
      <c r="M2430" s="45" t="str">
        <f t="shared" si="408"/>
        <v/>
      </c>
      <c r="N2430" s="97"/>
      <c r="O2430" s="52" t="str">
        <f t="shared" si="409"/>
        <v/>
      </c>
      <c r="P2430" s="53" t="str">
        <f>IF(OR($L2430="", $M2430=""), "", COUNTIFS($L$11:$L$2510, $L2430, $M$11:$M$2510, "&lt;"&amp;$M2430)+1+COUNTIFS($L$11:$L2430, $L2430, $M$11:$M2430, $M2430)-1)</f>
        <v/>
      </c>
      <c r="Q2430" s="97"/>
      <c r="R2430" s="57" t="str">
        <f t="array" ref="R2430">IF(OR($L2430="", $M2430=""), "", MIN(IF($L$11:$L$2510=$L2430, $M$11:$M$2510)))</f>
        <v/>
      </c>
      <c r="S2430" s="18" t="str">
        <f t="array" ref="S2430">IF(OR($L2430="", $M2430=""), "", AVERAGEIF($L$11:$L$2510, $L2430, $M$11:$M$2510))</f>
        <v/>
      </c>
      <c r="T2430" s="21" t="str">
        <f t="array" ref="T2430">IF(OR($L2430="", $M2430=""), "", MAX(IF($L$11:$L$2510=$L2430, $M$11:$M$2510)))</f>
        <v/>
      </c>
      <c r="U2430" s="97"/>
      <c r="W2430" s="26" t="str">
        <f t="shared" si="410"/>
        <v/>
      </c>
      <c r="X2430" s="26" t="str">
        <f t="shared" si="411"/>
        <v/>
      </c>
      <c r="Z2430" s="48" t="str">
        <f>IFERROR(INDEX('Standard Runs'!$E$11:$E$65, MATCH($L2430, 'Standard Runs'!$D$11:$D$65, 0)), "")</f>
        <v/>
      </c>
      <c r="AB2430" s="26" t="str">
        <f t="shared" si="412"/>
        <v/>
      </c>
      <c r="AC2430" s="26" t="str">
        <f t="shared" si="413"/>
        <v/>
      </c>
      <c r="AE2430" s="26" t="str">
        <f t="shared" si="414"/>
        <v/>
      </c>
      <c r="AG2430" s="26" t="str">
        <f>IF($D2430="", "", COUNTIF($D$11:$D$2510, "&gt;"&amp;$D2430)+1+COUNTIF($D$11:$D2430, $D2430)-1)</f>
        <v/>
      </c>
      <c r="AH2430" s="92" t="str">
        <f t="shared" si="415"/>
        <v/>
      </c>
      <c r="AJ2430" s="26" t="str">
        <f t="shared" si="416"/>
        <v/>
      </c>
      <c r="AK2430" s="26" t="str">
        <f t="shared" si="417"/>
        <v/>
      </c>
    </row>
    <row r="2431" spans="1:37" x14ac:dyDescent="0.25">
      <c r="A2431" s="97"/>
      <c r="B2431" s="26" t="str">
        <f t="shared" si="407"/>
        <v/>
      </c>
      <c r="C2431" s="97"/>
      <c r="D2431" s="123"/>
      <c r="E2431" s="124"/>
      <c r="F2431" s="125"/>
      <c r="G2431" s="97"/>
      <c r="H2431" s="24" t="str">
        <f>IF($E2431="", "", IFERROR(ROUND($E2431*INDEX('Intro &amp; Setup'!$BY$8:$BY$9, MATCH($E$8, 'Intro &amp; Setup'!$BX$8:$BX$9, 0)), 2), ""))</f>
        <v/>
      </c>
      <c r="I2431" s="18" t="str">
        <f>IF(OR($E2431="", $F2431=""), "", IF($E$8='Intro &amp; Setup'!$BX$9, $F2431/$E2431, IF($H$8='Intro &amp; Setup'!$BX$9, $F2431/$H2431, "")))</f>
        <v/>
      </c>
      <c r="J2431" s="21" t="str">
        <f>IF(OR($E2431="", $F2431=""), "", IF($E$8='Intro &amp; Setup'!$BX$8, $F2431/$E2431, IF($H$8='Intro &amp; Setup'!$BX$8, $F2431/$H2431, "")))</f>
        <v/>
      </c>
      <c r="K2431" s="97"/>
      <c r="L2431" s="42" t="str">
        <f t="array" ref="L2431">IF($W2431="", "", IFERROR(INDEX('Standard Runs'!$D$11:$D$65, MATCH(1, ('Standard Runs'!$F$11:$F$65&lt;=E2431)*('Standard Runs'!$G$11:$G$65&gt;=E2431), 0)), ""))</f>
        <v/>
      </c>
      <c r="M2431" s="45" t="str">
        <f t="shared" si="408"/>
        <v/>
      </c>
      <c r="N2431" s="97"/>
      <c r="O2431" s="52" t="str">
        <f t="shared" si="409"/>
        <v/>
      </c>
      <c r="P2431" s="53" t="str">
        <f>IF(OR($L2431="", $M2431=""), "", COUNTIFS($L$11:$L$2510, $L2431, $M$11:$M$2510, "&lt;"&amp;$M2431)+1+COUNTIFS($L$11:$L2431, $L2431, $M$11:$M2431, $M2431)-1)</f>
        <v/>
      </c>
      <c r="Q2431" s="97"/>
      <c r="R2431" s="57" t="str">
        <f t="array" ref="R2431">IF(OR($L2431="", $M2431=""), "", MIN(IF($L$11:$L$2510=$L2431, $M$11:$M$2510)))</f>
        <v/>
      </c>
      <c r="S2431" s="18" t="str">
        <f t="array" ref="S2431">IF(OR($L2431="", $M2431=""), "", AVERAGEIF($L$11:$L$2510, $L2431, $M$11:$M$2510))</f>
        <v/>
      </c>
      <c r="T2431" s="21" t="str">
        <f t="array" ref="T2431">IF(OR($L2431="", $M2431=""), "", MAX(IF($L$11:$L$2510=$L2431, $M$11:$M$2510)))</f>
        <v/>
      </c>
      <c r="U2431" s="97"/>
      <c r="W2431" s="26" t="str">
        <f t="shared" si="410"/>
        <v/>
      </c>
      <c r="X2431" s="26" t="str">
        <f t="shared" si="411"/>
        <v/>
      </c>
      <c r="Z2431" s="48" t="str">
        <f>IFERROR(INDEX('Standard Runs'!$E$11:$E$65, MATCH($L2431, 'Standard Runs'!$D$11:$D$65, 0)), "")</f>
        <v/>
      </c>
      <c r="AB2431" s="26" t="str">
        <f t="shared" si="412"/>
        <v/>
      </c>
      <c r="AC2431" s="26" t="str">
        <f t="shared" si="413"/>
        <v/>
      </c>
      <c r="AE2431" s="26" t="str">
        <f t="shared" si="414"/>
        <v/>
      </c>
      <c r="AG2431" s="26" t="str">
        <f>IF($D2431="", "", COUNTIF($D$11:$D$2510, "&gt;"&amp;$D2431)+1+COUNTIF($D$11:$D2431, $D2431)-1)</f>
        <v/>
      </c>
      <c r="AH2431" s="92" t="str">
        <f t="shared" si="415"/>
        <v/>
      </c>
      <c r="AJ2431" s="26" t="str">
        <f t="shared" si="416"/>
        <v/>
      </c>
      <c r="AK2431" s="26" t="str">
        <f t="shared" si="417"/>
        <v/>
      </c>
    </row>
    <row r="2432" spans="1:37" x14ac:dyDescent="0.25">
      <c r="A2432" s="97"/>
      <c r="B2432" s="26" t="str">
        <f t="shared" si="407"/>
        <v/>
      </c>
      <c r="C2432" s="97"/>
      <c r="D2432" s="123"/>
      <c r="E2432" s="124"/>
      <c r="F2432" s="125"/>
      <c r="G2432" s="97"/>
      <c r="H2432" s="24" t="str">
        <f>IF($E2432="", "", IFERROR(ROUND($E2432*INDEX('Intro &amp; Setup'!$BY$8:$BY$9, MATCH($E$8, 'Intro &amp; Setup'!$BX$8:$BX$9, 0)), 2), ""))</f>
        <v/>
      </c>
      <c r="I2432" s="18" t="str">
        <f>IF(OR($E2432="", $F2432=""), "", IF($E$8='Intro &amp; Setup'!$BX$9, $F2432/$E2432, IF($H$8='Intro &amp; Setup'!$BX$9, $F2432/$H2432, "")))</f>
        <v/>
      </c>
      <c r="J2432" s="21" t="str">
        <f>IF(OR($E2432="", $F2432=""), "", IF($E$8='Intro &amp; Setup'!$BX$8, $F2432/$E2432, IF($H$8='Intro &amp; Setup'!$BX$8, $F2432/$H2432, "")))</f>
        <v/>
      </c>
      <c r="K2432" s="97"/>
      <c r="L2432" s="42" t="str">
        <f t="array" ref="L2432">IF($W2432="", "", IFERROR(INDEX('Standard Runs'!$D$11:$D$65, MATCH(1, ('Standard Runs'!$F$11:$F$65&lt;=E2432)*('Standard Runs'!$G$11:$G$65&gt;=E2432), 0)), ""))</f>
        <v/>
      </c>
      <c r="M2432" s="45" t="str">
        <f t="shared" si="408"/>
        <v/>
      </c>
      <c r="N2432" s="97"/>
      <c r="O2432" s="52" t="str">
        <f t="shared" si="409"/>
        <v/>
      </c>
      <c r="P2432" s="53" t="str">
        <f>IF(OR($L2432="", $M2432=""), "", COUNTIFS($L$11:$L$2510, $L2432, $M$11:$M$2510, "&lt;"&amp;$M2432)+1+COUNTIFS($L$11:$L2432, $L2432, $M$11:$M2432, $M2432)-1)</f>
        <v/>
      </c>
      <c r="Q2432" s="97"/>
      <c r="R2432" s="57" t="str">
        <f t="array" ref="R2432">IF(OR($L2432="", $M2432=""), "", MIN(IF($L$11:$L$2510=$L2432, $M$11:$M$2510)))</f>
        <v/>
      </c>
      <c r="S2432" s="18" t="str">
        <f t="array" ref="S2432">IF(OR($L2432="", $M2432=""), "", AVERAGEIF($L$11:$L$2510, $L2432, $M$11:$M$2510))</f>
        <v/>
      </c>
      <c r="T2432" s="21" t="str">
        <f t="array" ref="T2432">IF(OR($L2432="", $M2432=""), "", MAX(IF($L$11:$L$2510=$L2432, $M$11:$M$2510)))</f>
        <v/>
      </c>
      <c r="U2432" s="97"/>
      <c r="W2432" s="26" t="str">
        <f t="shared" si="410"/>
        <v/>
      </c>
      <c r="X2432" s="26" t="str">
        <f t="shared" si="411"/>
        <v/>
      </c>
      <c r="Z2432" s="48" t="str">
        <f>IFERROR(INDEX('Standard Runs'!$E$11:$E$65, MATCH($L2432, 'Standard Runs'!$D$11:$D$65, 0)), "")</f>
        <v/>
      </c>
      <c r="AB2432" s="26" t="str">
        <f t="shared" si="412"/>
        <v/>
      </c>
      <c r="AC2432" s="26" t="str">
        <f t="shared" si="413"/>
        <v/>
      </c>
      <c r="AE2432" s="26" t="str">
        <f t="shared" si="414"/>
        <v/>
      </c>
      <c r="AG2432" s="26" t="str">
        <f>IF($D2432="", "", COUNTIF($D$11:$D$2510, "&gt;"&amp;$D2432)+1+COUNTIF($D$11:$D2432, $D2432)-1)</f>
        <v/>
      </c>
      <c r="AH2432" s="92" t="str">
        <f t="shared" si="415"/>
        <v/>
      </c>
      <c r="AJ2432" s="26" t="str">
        <f t="shared" si="416"/>
        <v/>
      </c>
      <c r="AK2432" s="26" t="str">
        <f t="shared" si="417"/>
        <v/>
      </c>
    </row>
    <row r="2433" spans="1:37" x14ac:dyDescent="0.25">
      <c r="A2433" s="97"/>
      <c r="B2433" s="26" t="str">
        <f t="shared" si="407"/>
        <v/>
      </c>
      <c r="C2433" s="97"/>
      <c r="D2433" s="123"/>
      <c r="E2433" s="124"/>
      <c r="F2433" s="125"/>
      <c r="G2433" s="97"/>
      <c r="H2433" s="24" t="str">
        <f>IF($E2433="", "", IFERROR(ROUND($E2433*INDEX('Intro &amp; Setup'!$BY$8:$BY$9, MATCH($E$8, 'Intro &amp; Setup'!$BX$8:$BX$9, 0)), 2), ""))</f>
        <v/>
      </c>
      <c r="I2433" s="18" t="str">
        <f>IF(OR($E2433="", $F2433=""), "", IF($E$8='Intro &amp; Setup'!$BX$9, $F2433/$E2433, IF($H$8='Intro &amp; Setup'!$BX$9, $F2433/$H2433, "")))</f>
        <v/>
      </c>
      <c r="J2433" s="21" t="str">
        <f>IF(OR($E2433="", $F2433=""), "", IF($E$8='Intro &amp; Setup'!$BX$8, $F2433/$E2433, IF($H$8='Intro &amp; Setup'!$BX$8, $F2433/$H2433, "")))</f>
        <v/>
      </c>
      <c r="K2433" s="97"/>
      <c r="L2433" s="42" t="str">
        <f t="array" ref="L2433">IF($W2433="", "", IFERROR(INDEX('Standard Runs'!$D$11:$D$65, MATCH(1, ('Standard Runs'!$F$11:$F$65&lt;=E2433)*('Standard Runs'!$G$11:$G$65&gt;=E2433), 0)), ""))</f>
        <v/>
      </c>
      <c r="M2433" s="45" t="str">
        <f t="shared" si="408"/>
        <v/>
      </c>
      <c r="N2433" s="97"/>
      <c r="O2433" s="52" t="str">
        <f t="shared" si="409"/>
        <v/>
      </c>
      <c r="P2433" s="53" t="str">
        <f>IF(OR($L2433="", $M2433=""), "", COUNTIFS($L$11:$L$2510, $L2433, $M$11:$M$2510, "&lt;"&amp;$M2433)+1+COUNTIFS($L$11:$L2433, $L2433, $M$11:$M2433, $M2433)-1)</f>
        <v/>
      </c>
      <c r="Q2433" s="97"/>
      <c r="R2433" s="57" t="str">
        <f t="array" ref="R2433">IF(OR($L2433="", $M2433=""), "", MIN(IF($L$11:$L$2510=$L2433, $M$11:$M$2510)))</f>
        <v/>
      </c>
      <c r="S2433" s="18" t="str">
        <f t="array" ref="S2433">IF(OR($L2433="", $M2433=""), "", AVERAGEIF($L$11:$L$2510, $L2433, $M$11:$M$2510))</f>
        <v/>
      </c>
      <c r="T2433" s="21" t="str">
        <f t="array" ref="T2433">IF(OR($L2433="", $M2433=""), "", MAX(IF($L$11:$L$2510=$L2433, $M$11:$M$2510)))</f>
        <v/>
      </c>
      <c r="U2433" s="97"/>
      <c r="W2433" s="26" t="str">
        <f t="shared" si="410"/>
        <v/>
      </c>
      <c r="X2433" s="26" t="str">
        <f t="shared" si="411"/>
        <v/>
      </c>
      <c r="Z2433" s="48" t="str">
        <f>IFERROR(INDEX('Standard Runs'!$E$11:$E$65, MATCH($L2433, 'Standard Runs'!$D$11:$D$65, 0)), "")</f>
        <v/>
      </c>
      <c r="AB2433" s="26" t="str">
        <f t="shared" si="412"/>
        <v/>
      </c>
      <c r="AC2433" s="26" t="str">
        <f t="shared" si="413"/>
        <v/>
      </c>
      <c r="AE2433" s="26" t="str">
        <f t="shared" si="414"/>
        <v/>
      </c>
      <c r="AG2433" s="26" t="str">
        <f>IF($D2433="", "", COUNTIF($D$11:$D$2510, "&gt;"&amp;$D2433)+1+COUNTIF($D$11:$D2433, $D2433)-1)</f>
        <v/>
      </c>
      <c r="AH2433" s="92" t="str">
        <f t="shared" si="415"/>
        <v/>
      </c>
      <c r="AJ2433" s="26" t="str">
        <f t="shared" si="416"/>
        <v/>
      </c>
      <c r="AK2433" s="26" t="str">
        <f t="shared" si="417"/>
        <v/>
      </c>
    </row>
    <row r="2434" spans="1:37" x14ac:dyDescent="0.25">
      <c r="A2434" s="97"/>
      <c r="B2434" s="26" t="str">
        <f t="shared" si="407"/>
        <v/>
      </c>
      <c r="C2434" s="97"/>
      <c r="D2434" s="123"/>
      <c r="E2434" s="124"/>
      <c r="F2434" s="125"/>
      <c r="G2434" s="97"/>
      <c r="H2434" s="24" t="str">
        <f>IF($E2434="", "", IFERROR(ROUND($E2434*INDEX('Intro &amp; Setup'!$BY$8:$BY$9, MATCH($E$8, 'Intro &amp; Setup'!$BX$8:$BX$9, 0)), 2), ""))</f>
        <v/>
      </c>
      <c r="I2434" s="18" t="str">
        <f>IF(OR($E2434="", $F2434=""), "", IF($E$8='Intro &amp; Setup'!$BX$9, $F2434/$E2434, IF($H$8='Intro &amp; Setup'!$BX$9, $F2434/$H2434, "")))</f>
        <v/>
      </c>
      <c r="J2434" s="21" t="str">
        <f>IF(OR($E2434="", $F2434=""), "", IF($E$8='Intro &amp; Setup'!$BX$8, $F2434/$E2434, IF($H$8='Intro &amp; Setup'!$BX$8, $F2434/$H2434, "")))</f>
        <v/>
      </c>
      <c r="K2434" s="97"/>
      <c r="L2434" s="42" t="str">
        <f t="array" ref="L2434">IF($W2434="", "", IFERROR(INDEX('Standard Runs'!$D$11:$D$65, MATCH(1, ('Standard Runs'!$F$11:$F$65&lt;=E2434)*('Standard Runs'!$G$11:$G$65&gt;=E2434), 0)), ""))</f>
        <v/>
      </c>
      <c r="M2434" s="45" t="str">
        <f t="shared" si="408"/>
        <v/>
      </c>
      <c r="N2434" s="97"/>
      <c r="O2434" s="52" t="str">
        <f t="shared" si="409"/>
        <v/>
      </c>
      <c r="P2434" s="53" t="str">
        <f>IF(OR($L2434="", $M2434=""), "", COUNTIFS($L$11:$L$2510, $L2434, $M$11:$M$2510, "&lt;"&amp;$M2434)+1+COUNTIFS($L$11:$L2434, $L2434, $M$11:$M2434, $M2434)-1)</f>
        <v/>
      </c>
      <c r="Q2434" s="97"/>
      <c r="R2434" s="57" t="str">
        <f t="array" ref="R2434">IF(OR($L2434="", $M2434=""), "", MIN(IF($L$11:$L$2510=$L2434, $M$11:$M$2510)))</f>
        <v/>
      </c>
      <c r="S2434" s="18" t="str">
        <f t="array" ref="S2434">IF(OR($L2434="", $M2434=""), "", AVERAGEIF($L$11:$L$2510, $L2434, $M$11:$M$2510))</f>
        <v/>
      </c>
      <c r="T2434" s="21" t="str">
        <f t="array" ref="T2434">IF(OR($L2434="", $M2434=""), "", MAX(IF($L$11:$L$2510=$L2434, $M$11:$M$2510)))</f>
        <v/>
      </c>
      <c r="U2434" s="97"/>
      <c r="W2434" s="26" t="str">
        <f t="shared" si="410"/>
        <v/>
      </c>
      <c r="X2434" s="26" t="str">
        <f t="shared" si="411"/>
        <v/>
      </c>
      <c r="Z2434" s="48" t="str">
        <f>IFERROR(INDEX('Standard Runs'!$E$11:$E$65, MATCH($L2434, 'Standard Runs'!$D$11:$D$65, 0)), "")</f>
        <v/>
      </c>
      <c r="AB2434" s="26" t="str">
        <f t="shared" si="412"/>
        <v/>
      </c>
      <c r="AC2434" s="26" t="str">
        <f t="shared" si="413"/>
        <v/>
      </c>
      <c r="AE2434" s="26" t="str">
        <f t="shared" si="414"/>
        <v/>
      </c>
      <c r="AG2434" s="26" t="str">
        <f>IF($D2434="", "", COUNTIF($D$11:$D$2510, "&gt;"&amp;$D2434)+1+COUNTIF($D$11:$D2434, $D2434)-1)</f>
        <v/>
      </c>
      <c r="AH2434" s="92" t="str">
        <f t="shared" si="415"/>
        <v/>
      </c>
      <c r="AJ2434" s="26" t="str">
        <f t="shared" si="416"/>
        <v/>
      </c>
      <c r="AK2434" s="26" t="str">
        <f t="shared" si="417"/>
        <v/>
      </c>
    </row>
    <row r="2435" spans="1:37" x14ac:dyDescent="0.25">
      <c r="A2435" s="97"/>
      <c r="B2435" s="26" t="str">
        <f t="shared" si="407"/>
        <v/>
      </c>
      <c r="C2435" s="97"/>
      <c r="D2435" s="123"/>
      <c r="E2435" s="124"/>
      <c r="F2435" s="125"/>
      <c r="G2435" s="97"/>
      <c r="H2435" s="24" t="str">
        <f>IF($E2435="", "", IFERROR(ROUND($E2435*INDEX('Intro &amp; Setup'!$BY$8:$BY$9, MATCH($E$8, 'Intro &amp; Setup'!$BX$8:$BX$9, 0)), 2), ""))</f>
        <v/>
      </c>
      <c r="I2435" s="18" t="str">
        <f>IF(OR($E2435="", $F2435=""), "", IF($E$8='Intro &amp; Setup'!$BX$9, $F2435/$E2435, IF($H$8='Intro &amp; Setup'!$BX$9, $F2435/$H2435, "")))</f>
        <v/>
      </c>
      <c r="J2435" s="21" t="str">
        <f>IF(OR($E2435="", $F2435=""), "", IF($E$8='Intro &amp; Setup'!$BX$8, $F2435/$E2435, IF($H$8='Intro &amp; Setup'!$BX$8, $F2435/$H2435, "")))</f>
        <v/>
      </c>
      <c r="K2435" s="97"/>
      <c r="L2435" s="42" t="str">
        <f t="array" ref="L2435">IF($W2435="", "", IFERROR(INDEX('Standard Runs'!$D$11:$D$65, MATCH(1, ('Standard Runs'!$F$11:$F$65&lt;=E2435)*('Standard Runs'!$G$11:$G$65&gt;=E2435), 0)), ""))</f>
        <v/>
      </c>
      <c r="M2435" s="45" t="str">
        <f t="shared" si="408"/>
        <v/>
      </c>
      <c r="N2435" s="97"/>
      <c r="O2435" s="52" t="str">
        <f t="shared" si="409"/>
        <v/>
      </c>
      <c r="P2435" s="53" t="str">
        <f>IF(OR($L2435="", $M2435=""), "", COUNTIFS($L$11:$L$2510, $L2435, $M$11:$M$2510, "&lt;"&amp;$M2435)+1+COUNTIFS($L$11:$L2435, $L2435, $M$11:$M2435, $M2435)-1)</f>
        <v/>
      </c>
      <c r="Q2435" s="97"/>
      <c r="R2435" s="57" t="str">
        <f t="array" ref="R2435">IF(OR($L2435="", $M2435=""), "", MIN(IF($L$11:$L$2510=$L2435, $M$11:$M$2510)))</f>
        <v/>
      </c>
      <c r="S2435" s="18" t="str">
        <f t="array" ref="S2435">IF(OR($L2435="", $M2435=""), "", AVERAGEIF($L$11:$L$2510, $L2435, $M$11:$M$2510))</f>
        <v/>
      </c>
      <c r="T2435" s="21" t="str">
        <f t="array" ref="T2435">IF(OR($L2435="", $M2435=""), "", MAX(IF($L$11:$L$2510=$L2435, $M$11:$M$2510)))</f>
        <v/>
      </c>
      <c r="U2435" s="97"/>
      <c r="W2435" s="26" t="str">
        <f t="shared" si="410"/>
        <v/>
      </c>
      <c r="X2435" s="26" t="str">
        <f t="shared" si="411"/>
        <v/>
      </c>
      <c r="Z2435" s="48" t="str">
        <f>IFERROR(INDEX('Standard Runs'!$E$11:$E$65, MATCH($L2435, 'Standard Runs'!$D$11:$D$65, 0)), "")</f>
        <v/>
      </c>
      <c r="AB2435" s="26" t="str">
        <f t="shared" si="412"/>
        <v/>
      </c>
      <c r="AC2435" s="26" t="str">
        <f t="shared" si="413"/>
        <v/>
      </c>
      <c r="AE2435" s="26" t="str">
        <f t="shared" si="414"/>
        <v/>
      </c>
      <c r="AG2435" s="26" t="str">
        <f>IF($D2435="", "", COUNTIF($D$11:$D$2510, "&gt;"&amp;$D2435)+1+COUNTIF($D$11:$D2435, $D2435)-1)</f>
        <v/>
      </c>
      <c r="AH2435" s="92" t="str">
        <f t="shared" si="415"/>
        <v/>
      </c>
      <c r="AJ2435" s="26" t="str">
        <f t="shared" si="416"/>
        <v/>
      </c>
      <c r="AK2435" s="26" t="str">
        <f t="shared" si="417"/>
        <v/>
      </c>
    </row>
    <row r="2436" spans="1:37" x14ac:dyDescent="0.25">
      <c r="A2436" s="97"/>
      <c r="B2436" s="26" t="str">
        <f t="shared" si="407"/>
        <v/>
      </c>
      <c r="C2436" s="97"/>
      <c r="D2436" s="123"/>
      <c r="E2436" s="124"/>
      <c r="F2436" s="125"/>
      <c r="G2436" s="97"/>
      <c r="H2436" s="24" t="str">
        <f>IF($E2436="", "", IFERROR(ROUND($E2436*INDEX('Intro &amp; Setup'!$BY$8:$BY$9, MATCH($E$8, 'Intro &amp; Setup'!$BX$8:$BX$9, 0)), 2), ""))</f>
        <v/>
      </c>
      <c r="I2436" s="18" t="str">
        <f>IF(OR($E2436="", $F2436=""), "", IF($E$8='Intro &amp; Setup'!$BX$9, $F2436/$E2436, IF($H$8='Intro &amp; Setup'!$BX$9, $F2436/$H2436, "")))</f>
        <v/>
      </c>
      <c r="J2436" s="21" t="str">
        <f>IF(OR($E2436="", $F2436=""), "", IF($E$8='Intro &amp; Setup'!$BX$8, $F2436/$E2436, IF($H$8='Intro &amp; Setup'!$BX$8, $F2436/$H2436, "")))</f>
        <v/>
      </c>
      <c r="K2436" s="97"/>
      <c r="L2436" s="42" t="str">
        <f t="array" ref="L2436">IF($W2436="", "", IFERROR(INDEX('Standard Runs'!$D$11:$D$65, MATCH(1, ('Standard Runs'!$F$11:$F$65&lt;=E2436)*('Standard Runs'!$G$11:$G$65&gt;=E2436), 0)), ""))</f>
        <v/>
      </c>
      <c r="M2436" s="45" t="str">
        <f t="shared" si="408"/>
        <v/>
      </c>
      <c r="N2436" s="97"/>
      <c r="O2436" s="52" t="str">
        <f t="shared" si="409"/>
        <v/>
      </c>
      <c r="P2436" s="53" t="str">
        <f>IF(OR($L2436="", $M2436=""), "", COUNTIFS($L$11:$L$2510, $L2436, $M$11:$M$2510, "&lt;"&amp;$M2436)+1+COUNTIFS($L$11:$L2436, $L2436, $M$11:$M2436, $M2436)-1)</f>
        <v/>
      </c>
      <c r="Q2436" s="97"/>
      <c r="R2436" s="57" t="str">
        <f t="array" ref="R2436">IF(OR($L2436="", $M2436=""), "", MIN(IF($L$11:$L$2510=$L2436, $M$11:$M$2510)))</f>
        <v/>
      </c>
      <c r="S2436" s="18" t="str">
        <f t="array" ref="S2436">IF(OR($L2436="", $M2436=""), "", AVERAGEIF($L$11:$L$2510, $L2436, $M$11:$M$2510))</f>
        <v/>
      </c>
      <c r="T2436" s="21" t="str">
        <f t="array" ref="T2436">IF(OR($L2436="", $M2436=""), "", MAX(IF($L$11:$L$2510=$L2436, $M$11:$M$2510)))</f>
        <v/>
      </c>
      <c r="U2436" s="97"/>
      <c r="W2436" s="26" t="str">
        <f t="shared" si="410"/>
        <v/>
      </c>
      <c r="X2436" s="26" t="str">
        <f t="shared" si="411"/>
        <v/>
      </c>
      <c r="Z2436" s="48" t="str">
        <f>IFERROR(INDEX('Standard Runs'!$E$11:$E$65, MATCH($L2436, 'Standard Runs'!$D$11:$D$65, 0)), "")</f>
        <v/>
      </c>
      <c r="AB2436" s="26" t="str">
        <f t="shared" si="412"/>
        <v/>
      </c>
      <c r="AC2436" s="26" t="str">
        <f t="shared" si="413"/>
        <v/>
      </c>
      <c r="AE2436" s="26" t="str">
        <f t="shared" si="414"/>
        <v/>
      </c>
      <c r="AG2436" s="26" t="str">
        <f>IF($D2436="", "", COUNTIF($D$11:$D$2510, "&gt;"&amp;$D2436)+1+COUNTIF($D$11:$D2436, $D2436)-1)</f>
        <v/>
      </c>
      <c r="AH2436" s="92" t="str">
        <f t="shared" si="415"/>
        <v/>
      </c>
      <c r="AJ2436" s="26" t="str">
        <f t="shared" si="416"/>
        <v/>
      </c>
      <c r="AK2436" s="26" t="str">
        <f t="shared" si="417"/>
        <v/>
      </c>
    </row>
    <row r="2437" spans="1:37" x14ac:dyDescent="0.25">
      <c r="A2437" s="97"/>
      <c r="B2437" s="26" t="str">
        <f t="shared" si="407"/>
        <v/>
      </c>
      <c r="C2437" s="97"/>
      <c r="D2437" s="123"/>
      <c r="E2437" s="124"/>
      <c r="F2437" s="125"/>
      <c r="G2437" s="97"/>
      <c r="H2437" s="24" t="str">
        <f>IF($E2437="", "", IFERROR(ROUND($E2437*INDEX('Intro &amp; Setup'!$BY$8:$BY$9, MATCH($E$8, 'Intro &amp; Setup'!$BX$8:$BX$9, 0)), 2), ""))</f>
        <v/>
      </c>
      <c r="I2437" s="18" t="str">
        <f>IF(OR($E2437="", $F2437=""), "", IF($E$8='Intro &amp; Setup'!$BX$9, $F2437/$E2437, IF($H$8='Intro &amp; Setup'!$BX$9, $F2437/$H2437, "")))</f>
        <v/>
      </c>
      <c r="J2437" s="21" t="str">
        <f>IF(OR($E2437="", $F2437=""), "", IF($E$8='Intro &amp; Setup'!$BX$8, $F2437/$E2437, IF($H$8='Intro &amp; Setup'!$BX$8, $F2437/$H2437, "")))</f>
        <v/>
      </c>
      <c r="K2437" s="97"/>
      <c r="L2437" s="42" t="str">
        <f t="array" ref="L2437">IF($W2437="", "", IFERROR(INDEX('Standard Runs'!$D$11:$D$65, MATCH(1, ('Standard Runs'!$F$11:$F$65&lt;=E2437)*('Standard Runs'!$G$11:$G$65&gt;=E2437), 0)), ""))</f>
        <v/>
      </c>
      <c r="M2437" s="45" t="str">
        <f t="shared" si="408"/>
        <v/>
      </c>
      <c r="N2437" s="97"/>
      <c r="O2437" s="52" t="str">
        <f t="shared" si="409"/>
        <v/>
      </c>
      <c r="P2437" s="53" t="str">
        <f>IF(OR($L2437="", $M2437=""), "", COUNTIFS($L$11:$L$2510, $L2437, $M$11:$M$2510, "&lt;"&amp;$M2437)+1+COUNTIFS($L$11:$L2437, $L2437, $M$11:$M2437, $M2437)-1)</f>
        <v/>
      </c>
      <c r="Q2437" s="97"/>
      <c r="R2437" s="57" t="str">
        <f t="array" ref="R2437">IF(OR($L2437="", $M2437=""), "", MIN(IF($L$11:$L$2510=$L2437, $M$11:$M$2510)))</f>
        <v/>
      </c>
      <c r="S2437" s="18" t="str">
        <f t="array" ref="S2437">IF(OR($L2437="", $M2437=""), "", AVERAGEIF($L$11:$L$2510, $L2437, $M$11:$M$2510))</f>
        <v/>
      </c>
      <c r="T2437" s="21" t="str">
        <f t="array" ref="T2437">IF(OR($L2437="", $M2437=""), "", MAX(IF($L$11:$L$2510=$L2437, $M$11:$M$2510)))</f>
        <v/>
      </c>
      <c r="U2437" s="97"/>
      <c r="W2437" s="26" t="str">
        <f t="shared" si="410"/>
        <v/>
      </c>
      <c r="X2437" s="26" t="str">
        <f t="shared" si="411"/>
        <v/>
      </c>
      <c r="Z2437" s="48" t="str">
        <f>IFERROR(INDEX('Standard Runs'!$E$11:$E$65, MATCH($L2437, 'Standard Runs'!$D$11:$D$65, 0)), "")</f>
        <v/>
      </c>
      <c r="AB2437" s="26" t="str">
        <f t="shared" si="412"/>
        <v/>
      </c>
      <c r="AC2437" s="26" t="str">
        <f t="shared" si="413"/>
        <v/>
      </c>
      <c r="AE2437" s="26" t="str">
        <f t="shared" si="414"/>
        <v/>
      </c>
      <c r="AG2437" s="26" t="str">
        <f>IF($D2437="", "", COUNTIF($D$11:$D$2510, "&gt;"&amp;$D2437)+1+COUNTIF($D$11:$D2437, $D2437)-1)</f>
        <v/>
      </c>
      <c r="AH2437" s="92" t="str">
        <f t="shared" si="415"/>
        <v/>
      </c>
      <c r="AJ2437" s="26" t="str">
        <f t="shared" si="416"/>
        <v/>
      </c>
      <c r="AK2437" s="26" t="str">
        <f t="shared" si="417"/>
        <v/>
      </c>
    </row>
    <row r="2438" spans="1:37" x14ac:dyDescent="0.25">
      <c r="A2438" s="97"/>
      <c r="B2438" s="26" t="str">
        <f t="shared" si="407"/>
        <v/>
      </c>
      <c r="C2438" s="97"/>
      <c r="D2438" s="123"/>
      <c r="E2438" s="124"/>
      <c r="F2438" s="125"/>
      <c r="G2438" s="97"/>
      <c r="H2438" s="24" t="str">
        <f>IF($E2438="", "", IFERROR(ROUND($E2438*INDEX('Intro &amp; Setup'!$BY$8:$BY$9, MATCH($E$8, 'Intro &amp; Setup'!$BX$8:$BX$9, 0)), 2), ""))</f>
        <v/>
      </c>
      <c r="I2438" s="18" t="str">
        <f>IF(OR($E2438="", $F2438=""), "", IF($E$8='Intro &amp; Setup'!$BX$9, $F2438/$E2438, IF($H$8='Intro &amp; Setup'!$BX$9, $F2438/$H2438, "")))</f>
        <v/>
      </c>
      <c r="J2438" s="21" t="str">
        <f>IF(OR($E2438="", $F2438=""), "", IF($E$8='Intro &amp; Setup'!$BX$8, $F2438/$E2438, IF($H$8='Intro &amp; Setup'!$BX$8, $F2438/$H2438, "")))</f>
        <v/>
      </c>
      <c r="K2438" s="97"/>
      <c r="L2438" s="42" t="str">
        <f t="array" ref="L2438">IF($W2438="", "", IFERROR(INDEX('Standard Runs'!$D$11:$D$65, MATCH(1, ('Standard Runs'!$F$11:$F$65&lt;=E2438)*('Standard Runs'!$G$11:$G$65&gt;=E2438), 0)), ""))</f>
        <v/>
      </c>
      <c r="M2438" s="45" t="str">
        <f t="shared" si="408"/>
        <v/>
      </c>
      <c r="N2438" s="97"/>
      <c r="O2438" s="52" t="str">
        <f t="shared" si="409"/>
        <v/>
      </c>
      <c r="P2438" s="53" t="str">
        <f>IF(OR($L2438="", $M2438=""), "", COUNTIFS($L$11:$L$2510, $L2438, $M$11:$M$2510, "&lt;"&amp;$M2438)+1+COUNTIFS($L$11:$L2438, $L2438, $M$11:$M2438, $M2438)-1)</f>
        <v/>
      </c>
      <c r="Q2438" s="97"/>
      <c r="R2438" s="57" t="str">
        <f t="array" ref="R2438">IF(OR($L2438="", $M2438=""), "", MIN(IF($L$11:$L$2510=$L2438, $M$11:$M$2510)))</f>
        <v/>
      </c>
      <c r="S2438" s="18" t="str">
        <f t="array" ref="S2438">IF(OR($L2438="", $M2438=""), "", AVERAGEIF($L$11:$L$2510, $L2438, $M$11:$M$2510))</f>
        <v/>
      </c>
      <c r="T2438" s="21" t="str">
        <f t="array" ref="T2438">IF(OR($L2438="", $M2438=""), "", MAX(IF($L$11:$L$2510=$L2438, $M$11:$M$2510)))</f>
        <v/>
      </c>
      <c r="U2438" s="97"/>
      <c r="W2438" s="26" t="str">
        <f t="shared" si="410"/>
        <v/>
      </c>
      <c r="X2438" s="26" t="str">
        <f t="shared" si="411"/>
        <v/>
      </c>
      <c r="Z2438" s="48" t="str">
        <f>IFERROR(INDEX('Standard Runs'!$E$11:$E$65, MATCH($L2438, 'Standard Runs'!$D$11:$D$65, 0)), "")</f>
        <v/>
      </c>
      <c r="AB2438" s="26" t="str">
        <f t="shared" si="412"/>
        <v/>
      </c>
      <c r="AC2438" s="26" t="str">
        <f t="shared" si="413"/>
        <v/>
      </c>
      <c r="AE2438" s="26" t="str">
        <f t="shared" si="414"/>
        <v/>
      </c>
      <c r="AG2438" s="26" t="str">
        <f>IF($D2438="", "", COUNTIF($D$11:$D$2510, "&gt;"&amp;$D2438)+1+COUNTIF($D$11:$D2438, $D2438)-1)</f>
        <v/>
      </c>
      <c r="AH2438" s="92" t="str">
        <f t="shared" si="415"/>
        <v/>
      </c>
      <c r="AJ2438" s="26" t="str">
        <f t="shared" si="416"/>
        <v/>
      </c>
      <c r="AK2438" s="26" t="str">
        <f t="shared" si="417"/>
        <v/>
      </c>
    </row>
    <row r="2439" spans="1:37" x14ac:dyDescent="0.25">
      <c r="A2439" s="97"/>
      <c r="B2439" s="26" t="str">
        <f t="shared" si="407"/>
        <v/>
      </c>
      <c r="C2439" s="97"/>
      <c r="D2439" s="123"/>
      <c r="E2439" s="124"/>
      <c r="F2439" s="125"/>
      <c r="G2439" s="97"/>
      <c r="H2439" s="24" t="str">
        <f>IF($E2439="", "", IFERROR(ROUND($E2439*INDEX('Intro &amp; Setup'!$BY$8:$BY$9, MATCH($E$8, 'Intro &amp; Setup'!$BX$8:$BX$9, 0)), 2), ""))</f>
        <v/>
      </c>
      <c r="I2439" s="18" t="str">
        <f>IF(OR($E2439="", $F2439=""), "", IF($E$8='Intro &amp; Setup'!$BX$9, $F2439/$E2439, IF($H$8='Intro &amp; Setup'!$BX$9, $F2439/$H2439, "")))</f>
        <v/>
      </c>
      <c r="J2439" s="21" t="str">
        <f>IF(OR($E2439="", $F2439=""), "", IF($E$8='Intro &amp; Setup'!$BX$8, $F2439/$E2439, IF($H$8='Intro &amp; Setup'!$BX$8, $F2439/$H2439, "")))</f>
        <v/>
      </c>
      <c r="K2439" s="97"/>
      <c r="L2439" s="42" t="str">
        <f t="array" ref="L2439">IF($W2439="", "", IFERROR(INDEX('Standard Runs'!$D$11:$D$65, MATCH(1, ('Standard Runs'!$F$11:$F$65&lt;=E2439)*('Standard Runs'!$G$11:$G$65&gt;=E2439), 0)), ""))</f>
        <v/>
      </c>
      <c r="M2439" s="45" t="str">
        <f t="shared" si="408"/>
        <v/>
      </c>
      <c r="N2439" s="97"/>
      <c r="O2439" s="52" t="str">
        <f t="shared" si="409"/>
        <v/>
      </c>
      <c r="P2439" s="53" t="str">
        <f>IF(OR($L2439="", $M2439=""), "", COUNTIFS($L$11:$L$2510, $L2439, $M$11:$M$2510, "&lt;"&amp;$M2439)+1+COUNTIFS($L$11:$L2439, $L2439, $M$11:$M2439, $M2439)-1)</f>
        <v/>
      </c>
      <c r="Q2439" s="97"/>
      <c r="R2439" s="57" t="str">
        <f t="array" ref="R2439">IF(OR($L2439="", $M2439=""), "", MIN(IF($L$11:$L$2510=$L2439, $M$11:$M$2510)))</f>
        <v/>
      </c>
      <c r="S2439" s="18" t="str">
        <f t="array" ref="S2439">IF(OR($L2439="", $M2439=""), "", AVERAGEIF($L$11:$L$2510, $L2439, $M$11:$M$2510))</f>
        <v/>
      </c>
      <c r="T2439" s="21" t="str">
        <f t="array" ref="T2439">IF(OR($L2439="", $M2439=""), "", MAX(IF($L$11:$L$2510=$L2439, $M$11:$M$2510)))</f>
        <v/>
      </c>
      <c r="U2439" s="97"/>
      <c r="W2439" s="26" t="str">
        <f t="shared" si="410"/>
        <v/>
      </c>
      <c r="X2439" s="26" t="str">
        <f t="shared" si="411"/>
        <v/>
      </c>
      <c r="Z2439" s="48" t="str">
        <f>IFERROR(INDEX('Standard Runs'!$E$11:$E$65, MATCH($L2439, 'Standard Runs'!$D$11:$D$65, 0)), "")</f>
        <v/>
      </c>
      <c r="AB2439" s="26" t="str">
        <f t="shared" si="412"/>
        <v/>
      </c>
      <c r="AC2439" s="26" t="str">
        <f t="shared" si="413"/>
        <v/>
      </c>
      <c r="AE2439" s="26" t="str">
        <f t="shared" si="414"/>
        <v/>
      </c>
      <c r="AG2439" s="26" t="str">
        <f>IF($D2439="", "", COUNTIF($D$11:$D$2510, "&gt;"&amp;$D2439)+1+COUNTIF($D$11:$D2439, $D2439)-1)</f>
        <v/>
      </c>
      <c r="AH2439" s="92" t="str">
        <f t="shared" si="415"/>
        <v/>
      </c>
      <c r="AJ2439" s="26" t="str">
        <f t="shared" si="416"/>
        <v/>
      </c>
      <c r="AK2439" s="26" t="str">
        <f t="shared" si="417"/>
        <v/>
      </c>
    </row>
    <row r="2440" spans="1:37" x14ac:dyDescent="0.25">
      <c r="A2440" s="97"/>
      <c r="B2440" s="26" t="str">
        <f t="shared" si="407"/>
        <v/>
      </c>
      <c r="C2440" s="97"/>
      <c r="D2440" s="123"/>
      <c r="E2440" s="124"/>
      <c r="F2440" s="125"/>
      <c r="G2440" s="97"/>
      <c r="H2440" s="24" t="str">
        <f>IF($E2440="", "", IFERROR(ROUND($E2440*INDEX('Intro &amp; Setup'!$BY$8:$BY$9, MATCH($E$8, 'Intro &amp; Setup'!$BX$8:$BX$9, 0)), 2), ""))</f>
        <v/>
      </c>
      <c r="I2440" s="18" t="str">
        <f>IF(OR($E2440="", $F2440=""), "", IF($E$8='Intro &amp; Setup'!$BX$9, $F2440/$E2440, IF($H$8='Intro &amp; Setup'!$BX$9, $F2440/$H2440, "")))</f>
        <v/>
      </c>
      <c r="J2440" s="21" t="str">
        <f>IF(OR($E2440="", $F2440=""), "", IF($E$8='Intro &amp; Setup'!$BX$8, $F2440/$E2440, IF($H$8='Intro &amp; Setup'!$BX$8, $F2440/$H2440, "")))</f>
        <v/>
      </c>
      <c r="K2440" s="97"/>
      <c r="L2440" s="42" t="str">
        <f t="array" ref="L2440">IF($W2440="", "", IFERROR(INDEX('Standard Runs'!$D$11:$D$65, MATCH(1, ('Standard Runs'!$F$11:$F$65&lt;=E2440)*('Standard Runs'!$G$11:$G$65&gt;=E2440), 0)), ""))</f>
        <v/>
      </c>
      <c r="M2440" s="45" t="str">
        <f t="shared" si="408"/>
        <v/>
      </c>
      <c r="N2440" s="97"/>
      <c r="O2440" s="52" t="str">
        <f t="shared" si="409"/>
        <v/>
      </c>
      <c r="P2440" s="53" t="str">
        <f>IF(OR($L2440="", $M2440=""), "", COUNTIFS($L$11:$L$2510, $L2440, $M$11:$M$2510, "&lt;"&amp;$M2440)+1+COUNTIFS($L$11:$L2440, $L2440, $M$11:$M2440, $M2440)-1)</f>
        <v/>
      </c>
      <c r="Q2440" s="97"/>
      <c r="R2440" s="57" t="str">
        <f t="array" ref="R2440">IF(OR($L2440="", $M2440=""), "", MIN(IF($L$11:$L$2510=$L2440, $M$11:$M$2510)))</f>
        <v/>
      </c>
      <c r="S2440" s="18" t="str">
        <f t="array" ref="S2440">IF(OR($L2440="", $M2440=""), "", AVERAGEIF($L$11:$L$2510, $L2440, $M$11:$M$2510))</f>
        <v/>
      </c>
      <c r="T2440" s="21" t="str">
        <f t="array" ref="T2440">IF(OR($L2440="", $M2440=""), "", MAX(IF($L$11:$L$2510=$L2440, $M$11:$M$2510)))</f>
        <v/>
      </c>
      <c r="U2440" s="97"/>
      <c r="W2440" s="26" t="str">
        <f t="shared" si="410"/>
        <v/>
      </c>
      <c r="X2440" s="26" t="str">
        <f t="shared" si="411"/>
        <v/>
      </c>
      <c r="Z2440" s="48" t="str">
        <f>IFERROR(INDEX('Standard Runs'!$E$11:$E$65, MATCH($L2440, 'Standard Runs'!$D$11:$D$65, 0)), "")</f>
        <v/>
      </c>
      <c r="AB2440" s="26" t="str">
        <f t="shared" si="412"/>
        <v/>
      </c>
      <c r="AC2440" s="26" t="str">
        <f t="shared" si="413"/>
        <v/>
      </c>
      <c r="AE2440" s="26" t="str">
        <f t="shared" si="414"/>
        <v/>
      </c>
      <c r="AG2440" s="26" t="str">
        <f>IF($D2440="", "", COUNTIF($D$11:$D$2510, "&gt;"&amp;$D2440)+1+COUNTIF($D$11:$D2440, $D2440)-1)</f>
        <v/>
      </c>
      <c r="AH2440" s="92" t="str">
        <f t="shared" si="415"/>
        <v/>
      </c>
      <c r="AJ2440" s="26" t="str">
        <f t="shared" si="416"/>
        <v/>
      </c>
      <c r="AK2440" s="26" t="str">
        <f t="shared" si="417"/>
        <v/>
      </c>
    </row>
    <row r="2441" spans="1:37" x14ac:dyDescent="0.25">
      <c r="A2441" s="97"/>
      <c r="B2441" s="26" t="str">
        <f t="shared" si="407"/>
        <v/>
      </c>
      <c r="C2441" s="97"/>
      <c r="D2441" s="123"/>
      <c r="E2441" s="124"/>
      <c r="F2441" s="125"/>
      <c r="G2441" s="97"/>
      <c r="H2441" s="24" t="str">
        <f>IF($E2441="", "", IFERROR(ROUND($E2441*INDEX('Intro &amp; Setup'!$BY$8:$BY$9, MATCH($E$8, 'Intro &amp; Setup'!$BX$8:$BX$9, 0)), 2), ""))</f>
        <v/>
      </c>
      <c r="I2441" s="18" t="str">
        <f>IF(OR($E2441="", $F2441=""), "", IF($E$8='Intro &amp; Setup'!$BX$9, $F2441/$E2441, IF($H$8='Intro &amp; Setup'!$BX$9, $F2441/$H2441, "")))</f>
        <v/>
      </c>
      <c r="J2441" s="21" t="str">
        <f>IF(OR($E2441="", $F2441=""), "", IF($E$8='Intro &amp; Setup'!$BX$8, $F2441/$E2441, IF($H$8='Intro &amp; Setup'!$BX$8, $F2441/$H2441, "")))</f>
        <v/>
      </c>
      <c r="K2441" s="97"/>
      <c r="L2441" s="42" t="str">
        <f t="array" ref="L2441">IF($W2441="", "", IFERROR(INDEX('Standard Runs'!$D$11:$D$65, MATCH(1, ('Standard Runs'!$F$11:$F$65&lt;=E2441)*('Standard Runs'!$G$11:$G$65&gt;=E2441), 0)), ""))</f>
        <v/>
      </c>
      <c r="M2441" s="45" t="str">
        <f t="shared" si="408"/>
        <v/>
      </c>
      <c r="N2441" s="97"/>
      <c r="O2441" s="52" t="str">
        <f t="shared" si="409"/>
        <v/>
      </c>
      <c r="P2441" s="53" t="str">
        <f>IF(OR($L2441="", $M2441=""), "", COUNTIFS($L$11:$L$2510, $L2441, $M$11:$M$2510, "&lt;"&amp;$M2441)+1+COUNTIFS($L$11:$L2441, $L2441, $M$11:$M2441, $M2441)-1)</f>
        <v/>
      </c>
      <c r="Q2441" s="97"/>
      <c r="R2441" s="57" t="str">
        <f t="array" ref="R2441">IF(OR($L2441="", $M2441=""), "", MIN(IF($L$11:$L$2510=$L2441, $M$11:$M$2510)))</f>
        <v/>
      </c>
      <c r="S2441" s="18" t="str">
        <f t="array" ref="S2441">IF(OR($L2441="", $M2441=""), "", AVERAGEIF($L$11:$L$2510, $L2441, $M$11:$M$2510))</f>
        <v/>
      </c>
      <c r="T2441" s="21" t="str">
        <f t="array" ref="T2441">IF(OR($L2441="", $M2441=""), "", MAX(IF($L$11:$L$2510=$L2441, $M$11:$M$2510)))</f>
        <v/>
      </c>
      <c r="U2441" s="97"/>
      <c r="W2441" s="26" t="str">
        <f t="shared" si="410"/>
        <v/>
      </c>
      <c r="X2441" s="26" t="str">
        <f t="shared" si="411"/>
        <v/>
      </c>
      <c r="Z2441" s="48" t="str">
        <f>IFERROR(INDEX('Standard Runs'!$E$11:$E$65, MATCH($L2441, 'Standard Runs'!$D$11:$D$65, 0)), "")</f>
        <v/>
      </c>
      <c r="AB2441" s="26" t="str">
        <f t="shared" si="412"/>
        <v/>
      </c>
      <c r="AC2441" s="26" t="str">
        <f t="shared" si="413"/>
        <v/>
      </c>
      <c r="AE2441" s="26" t="str">
        <f t="shared" si="414"/>
        <v/>
      </c>
      <c r="AG2441" s="26" t="str">
        <f>IF($D2441="", "", COUNTIF($D$11:$D$2510, "&gt;"&amp;$D2441)+1+COUNTIF($D$11:$D2441, $D2441)-1)</f>
        <v/>
      </c>
      <c r="AH2441" s="92" t="str">
        <f t="shared" si="415"/>
        <v/>
      </c>
      <c r="AJ2441" s="26" t="str">
        <f t="shared" si="416"/>
        <v/>
      </c>
      <c r="AK2441" s="26" t="str">
        <f t="shared" si="417"/>
        <v/>
      </c>
    </row>
    <row r="2442" spans="1:37" x14ac:dyDescent="0.25">
      <c r="A2442" s="97"/>
      <c r="B2442" s="26" t="str">
        <f t="shared" si="407"/>
        <v/>
      </c>
      <c r="C2442" s="97"/>
      <c r="D2442" s="123"/>
      <c r="E2442" s="124"/>
      <c r="F2442" s="125"/>
      <c r="G2442" s="97"/>
      <c r="H2442" s="24" t="str">
        <f>IF($E2442="", "", IFERROR(ROUND($E2442*INDEX('Intro &amp; Setup'!$BY$8:$BY$9, MATCH($E$8, 'Intro &amp; Setup'!$BX$8:$BX$9, 0)), 2), ""))</f>
        <v/>
      </c>
      <c r="I2442" s="18" t="str">
        <f>IF(OR($E2442="", $F2442=""), "", IF($E$8='Intro &amp; Setup'!$BX$9, $F2442/$E2442, IF($H$8='Intro &amp; Setup'!$BX$9, $F2442/$H2442, "")))</f>
        <v/>
      </c>
      <c r="J2442" s="21" t="str">
        <f>IF(OR($E2442="", $F2442=""), "", IF($E$8='Intro &amp; Setup'!$BX$8, $F2442/$E2442, IF($H$8='Intro &amp; Setup'!$BX$8, $F2442/$H2442, "")))</f>
        <v/>
      </c>
      <c r="K2442" s="97"/>
      <c r="L2442" s="42" t="str">
        <f t="array" ref="L2442">IF($W2442="", "", IFERROR(INDEX('Standard Runs'!$D$11:$D$65, MATCH(1, ('Standard Runs'!$F$11:$F$65&lt;=E2442)*('Standard Runs'!$G$11:$G$65&gt;=E2442), 0)), ""))</f>
        <v/>
      </c>
      <c r="M2442" s="45" t="str">
        <f t="shared" si="408"/>
        <v/>
      </c>
      <c r="N2442" s="97"/>
      <c r="O2442" s="52" t="str">
        <f t="shared" si="409"/>
        <v/>
      </c>
      <c r="P2442" s="53" t="str">
        <f>IF(OR($L2442="", $M2442=""), "", COUNTIFS($L$11:$L$2510, $L2442, $M$11:$M$2510, "&lt;"&amp;$M2442)+1+COUNTIFS($L$11:$L2442, $L2442, $M$11:$M2442, $M2442)-1)</f>
        <v/>
      </c>
      <c r="Q2442" s="97"/>
      <c r="R2442" s="57" t="str">
        <f t="array" ref="R2442">IF(OR($L2442="", $M2442=""), "", MIN(IF($L$11:$L$2510=$L2442, $M$11:$M$2510)))</f>
        <v/>
      </c>
      <c r="S2442" s="18" t="str">
        <f t="array" ref="S2442">IF(OR($L2442="", $M2442=""), "", AVERAGEIF($L$11:$L$2510, $L2442, $M$11:$M$2510))</f>
        <v/>
      </c>
      <c r="T2442" s="21" t="str">
        <f t="array" ref="T2442">IF(OR($L2442="", $M2442=""), "", MAX(IF($L$11:$L$2510=$L2442, $M$11:$M$2510)))</f>
        <v/>
      </c>
      <c r="U2442" s="97"/>
      <c r="W2442" s="26" t="str">
        <f t="shared" si="410"/>
        <v/>
      </c>
      <c r="X2442" s="26" t="str">
        <f t="shared" si="411"/>
        <v/>
      </c>
      <c r="Z2442" s="48" t="str">
        <f>IFERROR(INDEX('Standard Runs'!$E$11:$E$65, MATCH($L2442, 'Standard Runs'!$D$11:$D$65, 0)), "")</f>
        <v/>
      </c>
      <c r="AB2442" s="26" t="str">
        <f t="shared" si="412"/>
        <v/>
      </c>
      <c r="AC2442" s="26" t="str">
        <f t="shared" si="413"/>
        <v/>
      </c>
      <c r="AE2442" s="26" t="str">
        <f t="shared" si="414"/>
        <v/>
      </c>
      <c r="AG2442" s="26" t="str">
        <f>IF($D2442="", "", COUNTIF($D$11:$D$2510, "&gt;"&amp;$D2442)+1+COUNTIF($D$11:$D2442, $D2442)-1)</f>
        <v/>
      </c>
      <c r="AH2442" s="92" t="str">
        <f t="shared" si="415"/>
        <v/>
      </c>
      <c r="AJ2442" s="26" t="str">
        <f t="shared" si="416"/>
        <v/>
      </c>
      <c r="AK2442" s="26" t="str">
        <f t="shared" si="417"/>
        <v/>
      </c>
    </row>
    <row r="2443" spans="1:37" x14ac:dyDescent="0.25">
      <c r="A2443" s="97"/>
      <c r="B2443" s="26" t="str">
        <f t="shared" si="407"/>
        <v/>
      </c>
      <c r="C2443" s="97"/>
      <c r="D2443" s="123"/>
      <c r="E2443" s="124"/>
      <c r="F2443" s="125"/>
      <c r="G2443" s="97"/>
      <c r="H2443" s="24" t="str">
        <f>IF($E2443="", "", IFERROR(ROUND($E2443*INDEX('Intro &amp; Setup'!$BY$8:$BY$9, MATCH($E$8, 'Intro &amp; Setup'!$BX$8:$BX$9, 0)), 2), ""))</f>
        <v/>
      </c>
      <c r="I2443" s="18" t="str">
        <f>IF(OR($E2443="", $F2443=""), "", IF($E$8='Intro &amp; Setup'!$BX$9, $F2443/$E2443, IF($H$8='Intro &amp; Setup'!$BX$9, $F2443/$H2443, "")))</f>
        <v/>
      </c>
      <c r="J2443" s="21" t="str">
        <f>IF(OR($E2443="", $F2443=""), "", IF($E$8='Intro &amp; Setup'!$BX$8, $F2443/$E2443, IF($H$8='Intro &amp; Setup'!$BX$8, $F2443/$H2443, "")))</f>
        <v/>
      </c>
      <c r="K2443" s="97"/>
      <c r="L2443" s="42" t="str">
        <f t="array" ref="L2443">IF($W2443="", "", IFERROR(INDEX('Standard Runs'!$D$11:$D$65, MATCH(1, ('Standard Runs'!$F$11:$F$65&lt;=E2443)*('Standard Runs'!$G$11:$G$65&gt;=E2443), 0)), ""))</f>
        <v/>
      </c>
      <c r="M2443" s="45" t="str">
        <f t="shared" si="408"/>
        <v/>
      </c>
      <c r="N2443" s="97"/>
      <c r="O2443" s="52" t="str">
        <f t="shared" si="409"/>
        <v/>
      </c>
      <c r="P2443" s="53" t="str">
        <f>IF(OR($L2443="", $M2443=""), "", COUNTIFS($L$11:$L$2510, $L2443, $M$11:$M$2510, "&lt;"&amp;$M2443)+1+COUNTIFS($L$11:$L2443, $L2443, $M$11:$M2443, $M2443)-1)</f>
        <v/>
      </c>
      <c r="Q2443" s="97"/>
      <c r="R2443" s="57" t="str">
        <f t="array" ref="R2443">IF(OR($L2443="", $M2443=""), "", MIN(IF($L$11:$L$2510=$L2443, $M$11:$M$2510)))</f>
        <v/>
      </c>
      <c r="S2443" s="18" t="str">
        <f t="array" ref="S2443">IF(OR($L2443="", $M2443=""), "", AVERAGEIF($L$11:$L$2510, $L2443, $M$11:$M$2510))</f>
        <v/>
      </c>
      <c r="T2443" s="21" t="str">
        <f t="array" ref="T2443">IF(OR($L2443="", $M2443=""), "", MAX(IF($L$11:$L$2510=$L2443, $M$11:$M$2510)))</f>
        <v/>
      </c>
      <c r="U2443" s="97"/>
      <c r="W2443" s="26" t="str">
        <f t="shared" si="410"/>
        <v/>
      </c>
      <c r="X2443" s="26" t="str">
        <f t="shared" si="411"/>
        <v/>
      </c>
      <c r="Z2443" s="48" t="str">
        <f>IFERROR(INDEX('Standard Runs'!$E$11:$E$65, MATCH($L2443, 'Standard Runs'!$D$11:$D$65, 0)), "")</f>
        <v/>
      </c>
      <c r="AB2443" s="26" t="str">
        <f t="shared" si="412"/>
        <v/>
      </c>
      <c r="AC2443" s="26" t="str">
        <f t="shared" si="413"/>
        <v/>
      </c>
      <c r="AE2443" s="26" t="str">
        <f t="shared" si="414"/>
        <v/>
      </c>
      <c r="AG2443" s="26" t="str">
        <f>IF($D2443="", "", COUNTIF($D$11:$D$2510, "&gt;"&amp;$D2443)+1+COUNTIF($D$11:$D2443, $D2443)-1)</f>
        <v/>
      </c>
      <c r="AH2443" s="92" t="str">
        <f t="shared" si="415"/>
        <v/>
      </c>
      <c r="AJ2443" s="26" t="str">
        <f t="shared" si="416"/>
        <v/>
      </c>
      <c r="AK2443" s="26" t="str">
        <f t="shared" si="417"/>
        <v/>
      </c>
    </row>
    <row r="2444" spans="1:37" x14ac:dyDescent="0.25">
      <c r="A2444" s="97"/>
      <c r="B2444" s="26" t="str">
        <f t="shared" ref="B2444:B2507" si="418">IF($P2444="", "", IFERROR(INDEX($X$3:$X$5, MATCH($P2444, $Y$3:$Y$5, 0)), ""))</f>
        <v/>
      </c>
      <c r="C2444" s="97"/>
      <c r="D2444" s="123"/>
      <c r="E2444" s="124"/>
      <c r="F2444" s="125"/>
      <c r="G2444" s="97"/>
      <c r="H2444" s="24" t="str">
        <f>IF($E2444="", "", IFERROR(ROUND($E2444*INDEX('Intro &amp; Setup'!$BY$8:$BY$9, MATCH($E$8, 'Intro &amp; Setup'!$BX$8:$BX$9, 0)), 2), ""))</f>
        <v/>
      </c>
      <c r="I2444" s="18" t="str">
        <f>IF(OR($E2444="", $F2444=""), "", IF($E$8='Intro &amp; Setup'!$BX$9, $F2444/$E2444, IF($H$8='Intro &amp; Setup'!$BX$9, $F2444/$H2444, "")))</f>
        <v/>
      </c>
      <c r="J2444" s="21" t="str">
        <f>IF(OR($E2444="", $F2444=""), "", IF($E$8='Intro &amp; Setup'!$BX$8, $F2444/$E2444, IF($H$8='Intro &amp; Setup'!$BX$8, $F2444/$H2444, "")))</f>
        <v/>
      </c>
      <c r="K2444" s="97"/>
      <c r="L2444" s="42" t="str">
        <f t="array" ref="L2444">IF($W2444="", "", IFERROR(INDEX('Standard Runs'!$D$11:$D$65, MATCH(1, ('Standard Runs'!$F$11:$F$65&lt;=E2444)*('Standard Runs'!$G$11:$G$65&gt;=E2444), 0)), ""))</f>
        <v/>
      </c>
      <c r="M2444" s="45" t="str">
        <f t="shared" ref="M2444:M2507" si="419">IFERROR($F2444/$E2444*$Z2444, "")</f>
        <v/>
      </c>
      <c r="N2444" s="97"/>
      <c r="O2444" s="52" t="str">
        <f t="shared" ref="O2444:O2507" si="420">IF($L2444="", "", COUNTIF($L$11:$L$2510, $L2444))</f>
        <v/>
      </c>
      <c r="P2444" s="53" t="str">
        <f>IF(OR($L2444="", $M2444=""), "", COUNTIFS($L$11:$L$2510, $L2444, $M$11:$M$2510, "&lt;"&amp;$M2444)+1+COUNTIFS($L$11:$L2444, $L2444, $M$11:$M2444, $M2444)-1)</f>
        <v/>
      </c>
      <c r="Q2444" s="97"/>
      <c r="R2444" s="57" t="str">
        <f t="array" ref="R2444">IF(OR($L2444="", $M2444=""), "", MIN(IF($L$11:$L$2510=$L2444, $M$11:$M$2510)))</f>
        <v/>
      </c>
      <c r="S2444" s="18" t="str">
        <f t="array" ref="S2444">IF(OR($L2444="", $M2444=""), "", AVERAGEIF($L$11:$L$2510, $L2444, $M$11:$M$2510))</f>
        <v/>
      </c>
      <c r="T2444" s="21" t="str">
        <f t="array" ref="T2444">IF(OR($L2444="", $M2444=""), "", MAX(IF($L$11:$L$2510=$L2444, $M$11:$M$2510)))</f>
        <v/>
      </c>
      <c r="U2444" s="97"/>
      <c r="W2444" s="26" t="str">
        <f t="shared" ref="W2444:W2507" si="421">IF(AND($D2444="", $E2444="", $F2444=""), "", "X")</f>
        <v/>
      </c>
      <c r="X2444" s="26" t="str">
        <f t="shared" ref="X2444:X2507" si="422">IF($W2444="", "", IF($L2444="", "X", ""))</f>
        <v/>
      </c>
      <c r="Z2444" s="48" t="str">
        <f>IFERROR(INDEX('Standard Runs'!$E$11:$E$65, MATCH($L2444, 'Standard Runs'!$D$11:$D$65, 0)), "")</f>
        <v/>
      </c>
      <c r="AB2444" s="26" t="str">
        <f t="shared" ref="AB2444:AB2507" si="423">IF($B2444="", "", _xlfn.CONCAT($L2444, " - ", $P2444))</f>
        <v/>
      </c>
      <c r="AC2444" s="26" t="str">
        <f t="shared" ref="AC2444:AC2507" si="424">IF(COUNTIF($D2444:$F2444, "")=0, "X", "")</f>
        <v/>
      </c>
      <c r="AE2444" s="26" t="str">
        <f t="shared" ref="AE2444:AE2507" si="425">IF($P2444="", "", IF($P2444=1, _xlfn.CONCAT($L2444, " - ", $AE$7), IF($P2444=$O2444, _xlfn.CONCAT($L2444, " - ", $AE$8), "")))</f>
        <v/>
      </c>
      <c r="AG2444" s="26" t="str">
        <f>IF($D2444="", "", COUNTIF($D$11:$D$2510, "&gt;"&amp;$D2444)+1+COUNTIF($D$11:$D2444, $D2444)-1)</f>
        <v/>
      </c>
      <c r="AH2444" s="92" t="str">
        <f t="shared" ref="AH2444:AH2507" si="426">IF(OR($M2444="", $Z2444=""), "", $M2444/$Z2444)</f>
        <v/>
      </c>
      <c r="AJ2444" s="26" t="str">
        <f t="shared" ref="AJ2444:AJ2507" si="427">IF(OR($AJ$8="", $AG2444=""), "", IF($AJ$8=$L2444, $AG2444, ""))</f>
        <v/>
      </c>
      <c r="AK2444" s="26" t="str">
        <f t="shared" ref="AK2444:AK2507" si="428">IF($AJ2444="", "", COUNTIF($AJ$11:$AJ$2510, "&lt;"&amp;$AJ2444)+1)</f>
        <v/>
      </c>
    </row>
    <row r="2445" spans="1:37" x14ac:dyDescent="0.25">
      <c r="A2445" s="97"/>
      <c r="B2445" s="26" t="str">
        <f t="shared" si="418"/>
        <v/>
      </c>
      <c r="C2445" s="97"/>
      <c r="D2445" s="123"/>
      <c r="E2445" s="124"/>
      <c r="F2445" s="125"/>
      <c r="G2445" s="97"/>
      <c r="H2445" s="24" t="str">
        <f>IF($E2445="", "", IFERROR(ROUND($E2445*INDEX('Intro &amp; Setup'!$BY$8:$BY$9, MATCH($E$8, 'Intro &amp; Setup'!$BX$8:$BX$9, 0)), 2), ""))</f>
        <v/>
      </c>
      <c r="I2445" s="18" t="str">
        <f>IF(OR($E2445="", $F2445=""), "", IF($E$8='Intro &amp; Setup'!$BX$9, $F2445/$E2445, IF($H$8='Intro &amp; Setup'!$BX$9, $F2445/$H2445, "")))</f>
        <v/>
      </c>
      <c r="J2445" s="21" t="str">
        <f>IF(OR($E2445="", $F2445=""), "", IF($E$8='Intro &amp; Setup'!$BX$8, $F2445/$E2445, IF($H$8='Intro &amp; Setup'!$BX$8, $F2445/$H2445, "")))</f>
        <v/>
      </c>
      <c r="K2445" s="97"/>
      <c r="L2445" s="42" t="str">
        <f t="array" ref="L2445">IF($W2445="", "", IFERROR(INDEX('Standard Runs'!$D$11:$D$65, MATCH(1, ('Standard Runs'!$F$11:$F$65&lt;=E2445)*('Standard Runs'!$G$11:$G$65&gt;=E2445), 0)), ""))</f>
        <v/>
      </c>
      <c r="M2445" s="45" t="str">
        <f t="shared" si="419"/>
        <v/>
      </c>
      <c r="N2445" s="97"/>
      <c r="O2445" s="52" t="str">
        <f t="shared" si="420"/>
        <v/>
      </c>
      <c r="P2445" s="53" t="str">
        <f>IF(OR($L2445="", $M2445=""), "", COUNTIFS($L$11:$L$2510, $L2445, $M$11:$M$2510, "&lt;"&amp;$M2445)+1+COUNTIFS($L$11:$L2445, $L2445, $M$11:$M2445, $M2445)-1)</f>
        <v/>
      </c>
      <c r="Q2445" s="97"/>
      <c r="R2445" s="57" t="str">
        <f t="array" ref="R2445">IF(OR($L2445="", $M2445=""), "", MIN(IF($L$11:$L$2510=$L2445, $M$11:$M$2510)))</f>
        <v/>
      </c>
      <c r="S2445" s="18" t="str">
        <f t="array" ref="S2445">IF(OR($L2445="", $M2445=""), "", AVERAGEIF($L$11:$L$2510, $L2445, $M$11:$M$2510))</f>
        <v/>
      </c>
      <c r="T2445" s="21" t="str">
        <f t="array" ref="T2445">IF(OR($L2445="", $M2445=""), "", MAX(IF($L$11:$L$2510=$L2445, $M$11:$M$2510)))</f>
        <v/>
      </c>
      <c r="U2445" s="97"/>
      <c r="W2445" s="26" t="str">
        <f t="shared" si="421"/>
        <v/>
      </c>
      <c r="X2445" s="26" t="str">
        <f t="shared" si="422"/>
        <v/>
      </c>
      <c r="Z2445" s="48" t="str">
        <f>IFERROR(INDEX('Standard Runs'!$E$11:$E$65, MATCH($L2445, 'Standard Runs'!$D$11:$D$65, 0)), "")</f>
        <v/>
      </c>
      <c r="AB2445" s="26" t="str">
        <f t="shared" si="423"/>
        <v/>
      </c>
      <c r="AC2445" s="26" t="str">
        <f t="shared" si="424"/>
        <v/>
      </c>
      <c r="AE2445" s="26" t="str">
        <f t="shared" si="425"/>
        <v/>
      </c>
      <c r="AG2445" s="26" t="str">
        <f>IF($D2445="", "", COUNTIF($D$11:$D$2510, "&gt;"&amp;$D2445)+1+COUNTIF($D$11:$D2445, $D2445)-1)</f>
        <v/>
      </c>
      <c r="AH2445" s="92" t="str">
        <f t="shared" si="426"/>
        <v/>
      </c>
      <c r="AJ2445" s="26" t="str">
        <f t="shared" si="427"/>
        <v/>
      </c>
      <c r="AK2445" s="26" t="str">
        <f t="shared" si="428"/>
        <v/>
      </c>
    </row>
    <row r="2446" spans="1:37" x14ac:dyDescent="0.25">
      <c r="A2446" s="97"/>
      <c r="B2446" s="26" t="str">
        <f t="shared" si="418"/>
        <v/>
      </c>
      <c r="C2446" s="97"/>
      <c r="D2446" s="123"/>
      <c r="E2446" s="124"/>
      <c r="F2446" s="125"/>
      <c r="G2446" s="97"/>
      <c r="H2446" s="24" t="str">
        <f>IF($E2446="", "", IFERROR(ROUND($E2446*INDEX('Intro &amp; Setup'!$BY$8:$BY$9, MATCH($E$8, 'Intro &amp; Setup'!$BX$8:$BX$9, 0)), 2), ""))</f>
        <v/>
      </c>
      <c r="I2446" s="18" t="str">
        <f>IF(OR($E2446="", $F2446=""), "", IF($E$8='Intro &amp; Setup'!$BX$9, $F2446/$E2446, IF($H$8='Intro &amp; Setup'!$BX$9, $F2446/$H2446, "")))</f>
        <v/>
      </c>
      <c r="J2446" s="21" t="str">
        <f>IF(OR($E2446="", $F2446=""), "", IF($E$8='Intro &amp; Setup'!$BX$8, $F2446/$E2446, IF($H$8='Intro &amp; Setup'!$BX$8, $F2446/$H2446, "")))</f>
        <v/>
      </c>
      <c r="K2446" s="97"/>
      <c r="L2446" s="42" t="str">
        <f t="array" ref="L2446">IF($W2446="", "", IFERROR(INDEX('Standard Runs'!$D$11:$D$65, MATCH(1, ('Standard Runs'!$F$11:$F$65&lt;=E2446)*('Standard Runs'!$G$11:$G$65&gt;=E2446), 0)), ""))</f>
        <v/>
      </c>
      <c r="M2446" s="45" t="str">
        <f t="shared" si="419"/>
        <v/>
      </c>
      <c r="N2446" s="97"/>
      <c r="O2446" s="52" t="str">
        <f t="shared" si="420"/>
        <v/>
      </c>
      <c r="P2446" s="53" t="str">
        <f>IF(OR($L2446="", $M2446=""), "", COUNTIFS($L$11:$L$2510, $L2446, $M$11:$M$2510, "&lt;"&amp;$M2446)+1+COUNTIFS($L$11:$L2446, $L2446, $M$11:$M2446, $M2446)-1)</f>
        <v/>
      </c>
      <c r="Q2446" s="97"/>
      <c r="R2446" s="57" t="str">
        <f t="array" ref="R2446">IF(OR($L2446="", $M2446=""), "", MIN(IF($L$11:$L$2510=$L2446, $M$11:$M$2510)))</f>
        <v/>
      </c>
      <c r="S2446" s="18" t="str">
        <f t="array" ref="S2446">IF(OR($L2446="", $M2446=""), "", AVERAGEIF($L$11:$L$2510, $L2446, $M$11:$M$2510))</f>
        <v/>
      </c>
      <c r="T2446" s="21" t="str">
        <f t="array" ref="T2446">IF(OR($L2446="", $M2446=""), "", MAX(IF($L$11:$L$2510=$L2446, $M$11:$M$2510)))</f>
        <v/>
      </c>
      <c r="U2446" s="97"/>
      <c r="W2446" s="26" t="str">
        <f t="shared" si="421"/>
        <v/>
      </c>
      <c r="X2446" s="26" t="str">
        <f t="shared" si="422"/>
        <v/>
      </c>
      <c r="Z2446" s="48" t="str">
        <f>IFERROR(INDEX('Standard Runs'!$E$11:$E$65, MATCH($L2446, 'Standard Runs'!$D$11:$D$65, 0)), "")</f>
        <v/>
      </c>
      <c r="AB2446" s="26" t="str">
        <f t="shared" si="423"/>
        <v/>
      </c>
      <c r="AC2446" s="26" t="str">
        <f t="shared" si="424"/>
        <v/>
      </c>
      <c r="AE2446" s="26" t="str">
        <f t="shared" si="425"/>
        <v/>
      </c>
      <c r="AG2446" s="26" t="str">
        <f>IF($D2446="", "", COUNTIF($D$11:$D$2510, "&gt;"&amp;$D2446)+1+COUNTIF($D$11:$D2446, $D2446)-1)</f>
        <v/>
      </c>
      <c r="AH2446" s="92" t="str">
        <f t="shared" si="426"/>
        <v/>
      </c>
      <c r="AJ2446" s="26" t="str">
        <f t="shared" si="427"/>
        <v/>
      </c>
      <c r="AK2446" s="26" t="str">
        <f t="shared" si="428"/>
        <v/>
      </c>
    </row>
    <row r="2447" spans="1:37" x14ac:dyDescent="0.25">
      <c r="A2447" s="97"/>
      <c r="B2447" s="26" t="str">
        <f t="shared" si="418"/>
        <v/>
      </c>
      <c r="C2447" s="97"/>
      <c r="D2447" s="123"/>
      <c r="E2447" s="124"/>
      <c r="F2447" s="125"/>
      <c r="G2447" s="97"/>
      <c r="H2447" s="24" t="str">
        <f>IF($E2447="", "", IFERROR(ROUND($E2447*INDEX('Intro &amp; Setup'!$BY$8:$BY$9, MATCH($E$8, 'Intro &amp; Setup'!$BX$8:$BX$9, 0)), 2), ""))</f>
        <v/>
      </c>
      <c r="I2447" s="18" t="str">
        <f>IF(OR($E2447="", $F2447=""), "", IF($E$8='Intro &amp; Setup'!$BX$9, $F2447/$E2447, IF($H$8='Intro &amp; Setup'!$BX$9, $F2447/$H2447, "")))</f>
        <v/>
      </c>
      <c r="J2447" s="21" t="str">
        <f>IF(OR($E2447="", $F2447=""), "", IF($E$8='Intro &amp; Setup'!$BX$8, $F2447/$E2447, IF($H$8='Intro &amp; Setup'!$BX$8, $F2447/$H2447, "")))</f>
        <v/>
      </c>
      <c r="K2447" s="97"/>
      <c r="L2447" s="42" t="str">
        <f t="array" ref="L2447">IF($W2447="", "", IFERROR(INDEX('Standard Runs'!$D$11:$D$65, MATCH(1, ('Standard Runs'!$F$11:$F$65&lt;=E2447)*('Standard Runs'!$G$11:$G$65&gt;=E2447), 0)), ""))</f>
        <v/>
      </c>
      <c r="M2447" s="45" t="str">
        <f t="shared" si="419"/>
        <v/>
      </c>
      <c r="N2447" s="97"/>
      <c r="O2447" s="52" t="str">
        <f t="shared" si="420"/>
        <v/>
      </c>
      <c r="P2447" s="53" t="str">
        <f>IF(OR($L2447="", $M2447=""), "", COUNTIFS($L$11:$L$2510, $L2447, $M$11:$M$2510, "&lt;"&amp;$M2447)+1+COUNTIFS($L$11:$L2447, $L2447, $M$11:$M2447, $M2447)-1)</f>
        <v/>
      </c>
      <c r="Q2447" s="97"/>
      <c r="R2447" s="57" t="str">
        <f t="array" ref="R2447">IF(OR($L2447="", $M2447=""), "", MIN(IF($L$11:$L$2510=$L2447, $M$11:$M$2510)))</f>
        <v/>
      </c>
      <c r="S2447" s="18" t="str">
        <f t="array" ref="S2447">IF(OR($L2447="", $M2447=""), "", AVERAGEIF($L$11:$L$2510, $L2447, $M$11:$M$2510))</f>
        <v/>
      </c>
      <c r="T2447" s="21" t="str">
        <f t="array" ref="T2447">IF(OR($L2447="", $M2447=""), "", MAX(IF($L$11:$L$2510=$L2447, $M$11:$M$2510)))</f>
        <v/>
      </c>
      <c r="U2447" s="97"/>
      <c r="W2447" s="26" t="str">
        <f t="shared" si="421"/>
        <v/>
      </c>
      <c r="X2447" s="26" t="str">
        <f t="shared" si="422"/>
        <v/>
      </c>
      <c r="Z2447" s="48" t="str">
        <f>IFERROR(INDEX('Standard Runs'!$E$11:$E$65, MATCH($L2447, 'Standard Runs'!$D$11:$D$65, 0)), "")</f>
        <v/>
      </c>
      <c r="AB2447" s="26" t="str">
        <f t="shared" si="423"/>
        <v/>
      </c>
      <c r="AC2447" s="26" t="str">
        <f t="shared" si="424"/>
        <v/>
      </c>
      <c r="AE2447" s="26" t="str">
        <f t="shared" si="425"/>
        <v/>
      </c>
      <c r="AG2447" s="26" t="str">
        <f>IF($D2447="", "", COUNTIF($D$11:$D$2510, "&gt;"&amp;$D2447)+1+COUNTIF($D$11:$D2447, $D2447)-1)</f>
        <v/>
      </c>
      <c r="AH2447" s="92" t="str">
        <f t="shared" si="426"/>
        <v/>
      </c>
      <c r="AJ2447" s="26" t="str">
        <f t="shared" si="427"/>
        <v/>
      </c>
      <c r="AK2447" s="26" t="str">
        <f t="shared" si="428"/>
        <v/>
      </c>
    </row>
    <row r="2448" spans="1:37" x14ac:dyDescent="0.25">
      <c r="A2448" s="97"/>
      <c r="B2448" s="26" t="str">
        <f t="shared" si="418"/>
        <v/>
      </c>
      <c r="C2448" s="97"/>
      <c r="D2448" s="123"/>
      <c r="E2448" s="124"/>
      <c r="F2448" s="125"/>
      <c r="G2448" s="97"/>
      <c r="H2448" s="24" t="str">
        <f>IF($E2448="", "", IFERROR(ROUND($E2448*INDEX('Intro &amp; Setup'!$BY$8:$BY$9, MATCH($E$8, 'Intro &amp; Setup'!$BX$8:$BX$9, 0)), 2), ""))</f>
        <v/>
      </c>
      <c r="I2448" s="18" t="str">
        <f>IF(OR($E2448="", $F2448=""), "", IF($E$8='Intro &amp; Setup'!$BX$9, $F2448/$E2448, IF($H$8='Intro &amp; Setup'!$BX$9, $F2448/$H2448, "")))</f>
        <v/>
      </c>
      <c r="J2448" s="21" t="str">
        <f>IF(OR($E2448="", $F2448=""), "", IF($E$8='Intro &amp; Setup'!$BX$8, $F2448/$E2448, IF($H$8='Intro &amp; Setup'!$BX$8, $F2448/$H2448, "")))</f>
        <v/>
      </c>
      <c r="K2448" s="97"/>
      <c r="L2448" s="42" t="str">
        <f t="array" ref="L2448">IF($W2448="", "", IFERROR(INDEX('Standard Runs'!$D$11:$D$65, MATCH(1, ('Standard Runs'!$F$11:$F$65&lt;=E2448)*('Standard Runs'!$G$11:$G$65&gt;=E2448), 0)), ""))</f>
        <v/>
      </c>
      <c r="M2448" s="45" t="str">
        <f t="shared" si="419"/>
        <v/>
      </c>
      <c r="N2448" s="97"/>
      <c r="O2448" s="52" t="str">
        <f t="shared" si="420"/>
        <v/>
      </c>
      <c r="P2448" s="53" t="str">
        <f>IF(OR($L2448="", $M2448=""), "", COUNTIFS($L$11:$L$2510, $L2448, $M$11:$M$2510, "&lt;"&amp;$M2448)+1+COUNTIFS($L$11:$L2448, $L2448, $M$11:$M2448, $M2448)-1)</f>
        <v/>
      </c>
      <c r="Q2448" s="97"/>
      <c r="R2448" s="57" t="str">
        <f t="array" ref="R2448">IF(OR($L2448="", $M2448=""), "", MIN(IF($L$11:$L$2510=$L2448, $M$11:$M$2510)))</f>
        <v/>
      </c>
      <c r="S2448" s="18" t="str">
        <f t="array" ref="S2448">IF(OR($L2448="", $M2448=""), "", AVERAGEIF($L$11:$L$2510, $L2448, $M$11:$M$2510))</f>
        <v/>
      </c>
      <c r="T2448" s="21" t="str">
        <f t="array" ref="T2448">IF(OR($L2448="", $M2448=""), "", MAX(IF($L$11:$L$2510=$L2448, $M$11:$M$2510)))</f>
        <v/>
      </c>
      <c r="U2448" s="97"/>
      <c r="W2448" s="26" t="str">
        <f t="shared" si="421"/>
        <v/>
      </c>
      <c r="X2448" s="26" t="str">
        <f t="shared" si="422"/>
        <v/>
      </c>
      <c r="Z2448" s="48" t="str">
        <f>IFERROR(INDEX('Standard Runs'!$E$11:$E$65, MATCH($L2448, 'Standard Runs'!$D$11:$D$65, 0)), "")</f>
        <v/>
      </c>
      <c r="AB2448" s="26" t="str">
        <f t="shared" si="423"/>
        <v/>
      </c>
      <c r="AC2448" s="26" t="str">
        <f t="shared" si="424"/>
        <v/>
      </c>
      <c r="AE2448" s="26" t="str">
        <f t="shared" si="425"/>
        <v/>
      </c>
      <c r="AG2448" s="26" t="str">
        <f>IF($D2448="", "", COUNTIF($D$11:$D$2510, "&gt;"&amp;$D2448)+1+COUNTIF($D$11:$D2448, $D2448)-1)</f>
        <v/>
      </c>
      <c r="AH2448" s="92" t="str">
        <f t="shared" si="426"/>
        <v/>
      </c>
      <c r="AJ2448" s="26" t="str">
        <f t="shared" si="427"/>
        <v/>
      </c>
      <c r="AK2448" s="26" t="str">
        <f t="shared" si="428"/>
        <v/>
      </c>
    </row>
    <row r="2449" spans="1:37" x14ac:dyDescent="0.25">
      <c r="A2449" s="97"/>
      <c r="B2449" s="26" t="str">
        <f t="shared" si="418"/>
        <v/>
      </c>
      <c r="C2449" s="97"/>
      <c r="D2449" s="123"/>
      <c r="E2449" s="124"/>
      <c r="F2449" s="125"/>
      <c r="G2449" s="97"/>
      <c r="H2449" s="24" t="str">
        <f>IF($E2449="", "", IFERROR(ROUND($E2449*INDEX('Intro &amp; Setup'!$BY$8:$BY$9, MATCH($E$8, 'Intro &amp; Setup'!$BX$8:$BX$9, 0)), 2), ""))</f>
        <v/>
      </c>
      <c r="I2449" s="18" t="str">
        <f>IF(OR($E2449="", $F2449=""), "", IF($E$8='Intro &amp; Setup'!$BX$9, $F2449/$E2449, IF($H$8='Intro &amp; Setup'!$BX$9, $F2449/$H2449, "")))</f>
        <v/>
      </c>
      <c r="J2449" s="21" t="str">
        <f>IF(OR($E2449="", $F2449=""), "", IF($E$8='Intro &amp; Setup'!$BX$8, $F2449/$E2449, IF($H$8='Intro &amp; Setup'!$BX$8, $F2449/$H2449, "")))</f>
        <v/>
      </c>
      <c r="K2449" s="97"/>
      <c r="L2449" s="42" t="str">
        <f t="array" ref="L2449">IF($W2449="", "", IFERROR(INDEX('Standard Runs'!$D$11:$D$65, MATCH(1, ('Standard Runs'!$F$11:$F$65&lt;=E2449)*('Standard Runs'!$G$11:$G$65&gt;=E2449), 0)), ""))</f>
        <v/>
      </c>
      <c r="M2449" s="45" t="str">
        <f t="shared" si="419"/>
        <v/>
      </c>
      <c r="N2449" s="97"/>
      <c r="O2449" s="52" t="str">
        <f t="shared" si="420"/>
        <v/>
      </c>
      <c r="P2449" s="53" t="str">
        <f>IF(OR($L2449="", $M2449=""), "", COUNTIFS($L$11:$L$2510, $L2449, $M$11:$M$2510, "&lt;"&amp;$M2449)+1+COUNTIFS($L$11:$L2449, $L2449, $M$11:$M2449, $M2449)-1)</f>
        <v/>
      </c>
      <c r="Q2449" s="97"/>
      <c r="R2449" s="57" t="str">
        <f t="array" ref="R2449">IF(OR($L2449="", $M2449=""), "", MIN(IF($L$11:$L$2510=$L2449, $M$11:$M$2510)))</f>
        <v/>
      </c>
      <c r="S2449" s="18" t="str">
        <f t="array" ref="S2449">IF(OR($L2449="", $M2449=""), "", AVERAGEIF($L$11:$L$2510, $L2449, $M$11:$M$2510))</f>
        <v/>
      </c>
      <c r="T2449" s="21" t="str">
        <f t="array" ref="T2449">IF(OR($L2449="", $M2449=""), "", MAX(IF($L$11:$L$2510=$L2449, $M$11:$M$2510)))</f>
        <v/>
      </c>
      <c r="U2449" s="97"/>
      <c r="W2449" s="26" t="str">
        <f t="shared" si="421"/>
        <v/>
      </c>
      <c r="X2449" s="26" t="str">
        <f t="shared" si="422"/>
        <v/>
      </c>
      <c r="Z2449" s="48" t="str">
        <f>IFERROR(INDEX('Standard Runs'!$E$11:$E$65, MATCH($L2449, 'Standard Runs'!$D$11:$D$65, 0)), "")</f>
        <v/>
      </c>
      <c r="AB2449" s="26" t="str">
        <f t="shared" si="423"/>
        <v/>
      </c>
      <c r="AC2449" s="26" t="str">
        <f t="shared" si="424"/>
        <v/>
      </c>
      <c r="AE2449" s="26" t="str">
        <f t="shared" si="425"/>
        <v/>
      </c>
      <c r="AG2449" s="26" t="str">
        <f>IF($D2449="", "", COUNTIF($D$11:$D$2510, "&gt;"&amp;$D2449)+1+COUNTIF($D$11:$D2449, $D2449)-1)</f>
        <v/>
      </c>
      <c r="AH2449" s="92" t="str">
        <f t="shared" si="426"/>
        <v/>
      </c>
      <c r="AJ2449" s="26" t="str">
        <f t="shared" si="427"/>
        <v/>
      </c>
      <c r="AK2449" s="26" t="str">
        <f t="shared" si="428"/>
        <v/>
      </c>
    </row>
    <row r="2450" spans="1:37" x14ac:dyDescent="0.25">
      <c r="A2450" s="97"/>
      <c r="B2450" s="26" t="str">
        <f t="shared" si="418"/>
        <v/>
      </c>
      <c r="C2450" s="97"/>
      <c r="D2450" s="123"/>
      <c r="E2450" s="124"/>
      <c r="F2450" s="125"/>
      <c r="G2450" s="97"/>
      <c r="H2450" s="24" t="str">
        <f>IF($E2450="", "", IFERROR(ROUND($E2450*INDEX('Intro &amp; Setup'!$BY$8:$BY$9, MATCH($E$8, 'Intro &amp; Setup'!$BX$8:$BX$9, 0)), 2), ""))</f>
        <v/>
      </c>
      <c r="I2450" s="18" t="str">
        <f>IF(OR($E2450="", $F2450=""), "", IF($E$8='Intro &amp; Setup'!$BX$9, $F2450/$E2450, IF($H$8='Intro &amp; Setup'!$BX$9, $F2450/$H2450, "")))</f>
        <v/>
      </c>
      <c r="J2450" s="21" t="str">
        <f>IF(OR($E2450="", $F2450=""), "", IF($E$8='Intro &amp; Setup'!$BX$8, $F2450/$E2450, IF($H$8='Intro &amp; Setup'!$BX$8, $F2450/$H2450, "")))</f>
        <v/>
      </c>
      <c r="K2450" s="97"/>
      <c r="L2450" s="42" t="str">
        <f t="array" ref="L2450">IF($W2450="", "", IFERROR(INDEX('Standard Runs'!$D$11:$D$65, MATCH(1, ('Standard Runs'!$F$11:$F$65&lt;=E2450)*('Standard Runs'!$G$11:$G$65&gt;=E2450), 0)), ""))</f>
        <v/>
      </c>
      <c r="M2450" s="45" t="str">
        <f t="shared" si="419"/>
        <v/>
      </c>
      <c r="N2450" s="97"/>
      <c r="O2450" s="52" t="str">
        <f t="shared" si="420"/>
        <v/>
      </c>
      <c r="P2450" s="53" t="str">
        <f>IF(OR($L2450="", $M2450=""), "", COUNTIFS($L$11:$L$2510, $L2450, $M$11:$M$2510, "&lt;"&amp;$M2450)+1+COUNTIFS($L$11:$L2450, $L2450, $M$11:$M2450, $M2450)-1)</f>
        <v/>
      </c>
      <c r="Q2450" s="97"/>
      <c r="R2450" s="57" t="str">
        <f t="array" ref="R2450">IF(OR($L2450="", $M2450=""), "", MIN(IF($L$11:$L$2510=$L2450, $M$11:$M$2510)))</f>
        <v/>
      </c>
      <c r="S2450" s="18" t="str">
        <f t="array" ref="S2450">IF(OR($L2450="", $M2450=""), "", AVERAGEIF($L$11:$L$2510, $L2450, $M$11:$M$2510))</f>
        <v/>
      </c>
      <c r="T2450" s="21" t="str">
        <f t="array" ref="T2450">IF(OR($L2450="", $M2450=""), "", MAX(IF($L$11:$L$2510=$L2450, $M$11:$M$2510)))</f>
        <v/>
      </c>
      <c r="U2450" s="97"/>
      <c r="W2450" s="26" t="str">
        <f t="shared" si="421"/>
        <v/>
      </c>
      <c r="X2450" s="26" t="str">
        <f t="shared" si="422"/>
        <v/>
      </c>
      <c r="Z2450" s="48" t="str">
        <f>IFERROR(INDEX('Standard Runs'!$E$11:$E$65, MATCH($L2450, 'Standard Runs'!$D$11:$D$65, 0)), "")</f>
        <v/>
      </c>
      <c r="AB2450" s="26" t="str">
        <f t="shared" si="423"/>
        <v/>
      </c>
      <c r="AC2450" s="26" t="str">
        <f t="shared" si="424"/>
        <v/>
      </c>
      <c r="AE2450" s="26" t="str">
        <f t="shared" si="425"/>
        <v/>
      </c>
      <c r="AG2450" s="26" t="str">
        <f>IF($D2450="", "", COUNTIF($D$11:$D$2510, "&gt;"&amp;$D2450)+1+COUNTIF($D$11:$D2450, $D2450)-1)</f>
        <v/>
      </c>
      <c r="AH2450" s="92" t="str">
        <f t="shared" si="426"/>
        <v/>
      </c>
      <c r="AJ2450" s="26" t="str">
        <f t="shared" si="427"/>
        <v/>
      </c>
      <c r="AK2450" s="26" t="str">
        <f t="shared" si="428"/>
        <v/>
      </c>
    </row>
    <row r="2451" spans="1:37" x14ac:dyDescent="0.25">
      <c r="A2451" s="97"/>
      <c r="B2451" s="26" t="str">
        <f t="shared" si="418"/>
        <v/>
      </c>
      <c r="C2451" s="97"/>
      <c r="D2451" s="123"/>
      <c r="E2451" s="124"/>
      <c r="F2451" s="125"/>
      <c r="G2451" s="97"/>
      <c r="H2451" s="24" t="str">
        <f>IF($E2451="", "", IFERROR(ROUND($E2451*INDEX('Intro &amp; Setup'!$BY$8:$BY$9, MATCH($E$8, 'Intro &amp; Setup'!$BX$8:$BX$9, 0)), 2), ""))</f>
        <v/>
      </c>
      <c r="I2451" s="18" t="str">
        <f>IF(OR($E2451="", $F2451=""), "", IF($E$8='Intro &amp; Setup'!$BX$9, $F2451/$E2451, IF($H$8='Intro &amp; Setup'!$BX$9, $F2451/$H2451, "")))</f>
        <v/>
      </c>
      <c r="J2451" s="21" t="str">
        <f>IF(OR($E2451="", $F2451=""), "", IF($E$8='Intro &amp; Setup'!$BX$8, $F2451/$E2451, IF($H$8='Intro &amp; Setup'!$BX$8, $F2451/$H2451, "")))</f>
        <v/>
      </c>
      <c r="K2451" s="97"/>
      <c r="L2451" s="42" t="str">
        <f t="array" ref="L2451">IF($W2451="", "", IFERROR(INDEX('Standard Runs'!$D$11:$D$65, MATCH(1, ('Standard Runs'!$F$11:$F$65&lt;=E2451)*('Standard Runs'!$G$11:$G$65&gt;=E2451), 0)), ""))</f>
        <v/>
      </c>
      <c r="M2451" s="45" t="str">
        <f t="shared" si="419"/>
        <v/>
      </c>
      <c r="N2451" s="97"/>
      <c r="O2451" s="52" t="str">
        <f t="shared" si="420"/>
        <v/>
      </c>
      <c r="P2451" s="53" t="str">
        <f>IF(OR($L2451="", $M2451=""), "", COUNTIFS($L$11:$L$2510, $L2451, $M$11:$M$2510, "&lt;"&amp;$M2451)+1+COUNTIFS($L$11:$L2451, $L2451, $M$11:$M2451, $M2451)-1)</f>
        <v/>
      </c>
      <c r="Q2451" s="97"/>
      <c r="R2451" s="57" t="str">
        <f t="array" ref="R2451">IF(OR($L2451="", $M2451=""), "", MIN(IF($L$11:$L$2510=$L2451, $M$11:$M$2510)))</f>
        <v/>
      </c>
      <c r="S2451" s="18" t="str">
        <f t="array" ref="S2451">IF(OR($L2451="", $M2451=""), "", AVERAGEIF($L$11:$L$2510, $L2451, $M$11:$M$2510))</f>
        <v/>
      </c>
      <c r="T2451" s="21" t="str">
        <f t="array" ref="T2451">IF(OR($L2451="", $M2451=""), "", MAX(IF($L$11:$L$2510=$L2451, $M$11:$M$2510)))</f>
        <v/>
      </c>
      <c r="U2451" s="97"/>
      <c r="W2451" s="26" t="str">
        <f t="shared" si="421"/>
        <v/>
      </c>
      <c r="X2451" s="26" t="str">
        <f t="shared" si="422"/>
        <v/>
      </c>
      <c r="Z2451" s="48" t="str">
        <f>IFERROR(INDEX('Standard Runs'!$E$11:$E$65, MATCH($L2451, 'Standard Runs'!$D$11:$D$65, 0)), "")</f>
        <v/>
      </c>
      <c r="AB2451" s="26" t="str">
        <f t="shared" si="423"/>
        <v/>
      </c>
      <c r="AC2451" s="26" t="str">
        <f t="shared" si="424"/>
        <v/>
      </c>
      <c r="AE2451" s="26" t="str">
        <f t="shared" si="425"/>
        <v/>
      </c>
      <c r="AG2451" s="26" t="str">
        <f>IF($D2451="", "", COUNTIF($D$11:$D$2510, "&gt;"&amp;$D2451)+1+COUNTIF($D$11:$D2451, $D2451)-1)</f>
        <v/>
      </c>
      <c r="AH2451" s="92" t="str">
        <f t="shared" si="426"/>
        <v/>
      </c>
      <c r="AJ2451" s="26" t="str">
        <f t="shared" si="427"/>
        <v/>
      </c>
      <c r="AK2451" s="26" t="str">
        <f t="shared" si="428"/>
        <v/>
      </c>
    </row>
    <row r="2452" spans="1:37" x14ac:dyDescent="0.25">
      <c r="A2452" s="97"/>
      <c r="B2452" s="26" t="str">
        <f t="shared" si="418"/>
        <v/>
      </c>
      <c r="C2452" s="97"/>
      <c r="D2452" s="123"/>
      <c r="E2452" s="124"/>
      <c r="F2452" s="125"/>
      <c r="G2452" s="97"/>
      <c r="H2452" s="24" t="str">
        <f>IF($E2452="", "", IFERROR(ROUND($E2452*INDEX('Intro &amp; Setup'!$BY$8:$BY$9, MATCH($E$8, 'Intro &amp; Setup'!$BX$8:$BX$9, 0)), 2), ""))</f>
        <v/>
      </c>
      <c r="I2452" s="18" t="str">
        <f>IF(OR($E2452="", $F2452=""), "", IF($E$8='Intro &amp; Setup'!$BX$9, $F2452/$E2452, IF($H$8='Intro &amp; Setup'!$BX$9, $F2452/$H2452, "")))</f>
        <v/>
      </c>
      <c r="J2452" s="21" t="str">
        <f>IF(OR($E2452="", $F2452=""), "", IF($E$8='Intro &amp; Setup'!$BX$8, $F2452/$E2452, IF($H$8='Intro &amp; Setup'!$BX$8, $F2452/$H2452, "")))</f>
        <v/>
      </c>
      <c r="K2452" s="97"/>
      <c r="L2452" s="42" t="str">
        <f t="array" ref="L2452">IF($W2452="", "", IFERROR(INDEX('Standard Runs'!$D$11:$D$65, MATCH(1, ('Standard Runs'!$F$11:$F$65&lt;=E2452)*('Standard Runs'!$G$11:$G$65&gt;=E2452), 0)), ""))</f>
        <v/>
      </c>
      <c r="M2452" s="45" t="str">
        <f t="shared" si="419"/>
        <v/>
      </c>
      <c r="N2452" s="97"/>
      <c r="O2452" s="52" t="str">
        <f t="shared" si="420"/>
        <v/>
      </c>
      <c r="P2452" s="53" t="str">
        <f>IF(OR($L2452="", $M2452=""), "", COUNTIFS($L$11:$L$2510, $L2452, $M$11:$M$2510, "&lt;"&amp;$M2452)+1+COUNTIFS($L$11:$L2452, $L2452, $M$11:$M2452, $M2452)-1)</f>
        <v/>
      </c>
      <c r="Q2452" s="97"/>
      <c r="R2452" s="57" t="str">
        <f t="array" ref="R2452">IF(OR($L2452="", $M2452=""), "", MIN(IF($L$11:$L$2510=$L2452, $M$11:$M$2510)))</f>
        <v/>
      </c>
      <c r="S2452" s="18" t="str">
        <f t="array" ref="S2452">IF(OR($L2452="", $M2452=""), "", AVERAGEIF($L$11:$L$2510, $L2452, $M$11:$M$2510))</f>
        <v/>
      </c>
      <c r="T2452" s="21" t="str">
        <f t="array" ref="T2452">IF(OR($L2452="", $M2452=""), "", MAX(IF($L$11:$L$2510=$L2452, $M$11:$M$2510)))</f>
        <v/>
      </c>
      <c r="U2452" s="97"/>
      <c r="W2452" s="26" t="str">
        <f t="shared" si="421"/>
        <v/>
      </c>
      <c r="X2452" s="26" t="str">
        <f t="shared" si="422"/>
        <v/>
      </c>
      <c r="Z2452" s="48" t="str">
        <f>IFERROR(INDEX('Standard Runs'!$E$11:$E$65, MATCH($L2452, 'Standard Runs'!$D$11:$D$65, 0)), "")</f>
        <v/>
      </c>
      <c r="AB2452" s="26" t="str">
        <f t="shared" si="423"/>
        <v/>
      </c>
      <c r="AC2452" s="26" t="str">
        <f t="shared" si="424"/>
        <v/>
      </c>
      <c r="AE2452" s="26" t="str">
        <f t="shared" si="425"/>
        <v/>
      </c>
      <c r="AG2452" s="26" t="str">
        <f>IF($D2452="", "", COUNTIF($D$11:$D$2510, "&gt;"&amp;$D2452)+1+COUNTIF($D$11:$D2452, $D2452)-1)</f>
        <v/>
      </c>
      <c r="AH2452" s="92" t="str">
        <f t="shared" si="426"/>
        <v/>
      </c>
      <c r="AJ2452" s="26" t="str">
        <f t="shared" si="427"/>
        <v/>
      </c>
      <c r="AK2452" s="26" t="str">
        <f t="shared" si="428"/>
        <v/>
      </c>
    </row>
    <row r="2453" spans="1:37" x14ac:dyDescent="0.25">
      <c r="A2453" s="97"/>
      <c r="B2453" s="26" t="str">
        <f t="shared" si="418"/>
        <v/>
      </c>
      <c r="C2453" s="97"/>
      <c r="D2453" s="123"/>
      <c r="E2453" s="124"/>
      <c r="F2453" s="125"/>
      <c r="G2453" s="97"/>
      <c r="H2453" s="24" t="str">
        <f>IF($E2453="", "", IFERROR(ROUND($E2453*INDEX('Intro &amp; Setup'!$BY$8:$BY$9, MATCH($E$8, 'Intro &amp; Setup'!$BX$8:$BX$9, 0)), 2), ""))</f>
        <v/>
      </c>
      <c r="I2453" s="18" t="str">
        <f>IF(OR($E2453="", $F2453=""), "", IF($E$8='Intro &amp; Setup'!$BX$9, $F2453/$E2453, IF($H$8='Intro &amp; Setup'!$BX$9, $F2453/$H2453, "")))</f>
        <v/>
      </c>
      <c r="J2453" s="21" t="str">
        <f>IF(OR($E2453="", $F2453=""), "", IF($E$8='Intro &amp; Setup'!$BX$8, $F2453/$E2453, IF($H$8='Intro &amp; Setup'!$BX$8, $F2453/$H2453, "")))</f>
        <v/>
      </c>
      <c r="K2453" s="97"/>
      <c r="L2453" s="42" t="str">
        <f t="array" ref="L2453">IF($W2453="", "", IFERROR(INDEX('Standard Runs'!$D$11:$D$65, MATCH(1, ('Standard Runs'!$F$11:$F$65&lt;=E2453)*('Standard Runs'!$G$11:$G$65&gt;=E2453), 0)), ""))</f>
        <v/>
      </c>
      <c r="M2453" s="45" t="str">
        <f t="shared" si="419"/>
        <v/>
      </c>
      <c r="N2453" s="97"/>
      <c r="O2453" s="52" t="str">
        <f t="shared" si="420"/>
        <v/>
      </c>
      <c r="P2453" s="53" t="str">
        <f>IF(OR($L2453="", $M2453=""), "", COUNTIFS($L$11:$L$2510, $L2453, $M$11:$M$2510, "&lt;"&amp;$M2453)+1+COUNTIFS($L$11:$L2453, $L2453, $M$11:$M2453, $M2453)-1)</f>
        <v/>
      </c>
      <c r="Q2453" s="97"/>
      <c r="R2453" s="57" t="str">
        <f t="array" ref="R2453">IF(OR($L2453="", $M2453=""), "", MIN(IF($L$11:$L$2510=$L2453, $M$11:$M$2510)))</f>
        <v/>
      </c>
      <c r="S2453" s="18" t="str">
        <f t="array" ref="S2453">IF(OR($L2453="", $M2453=""), "", AVERAGEIF($L$11:$L$2510, $L2453, $M$11:$M$2510))</f>
        <v/>
      </c>
      <c r="T2453" s="21" t="str">
        <f t="array" ref="T2453">IF(OR($L2453="", $M2453=""), "", MAX(IF($L$11:$L$2510=$L2453, $M$11:$M$2510)))</f>
        <v/>
      </c>
      <c r="U2453" s="97"/>
      <c r="W2453" s="26" t="str">
        <f t="shared" si="421"/>
        <v/>
      </c>
      <c r="X2453" s="26" t="str">
        <f t="shared" si="422"/>
        <v/>
      </c>
      <c r="Z2453" s="48" t="str">
        <f>IFERROR(INDEX('Standard Runs'!$E$11:$E$65, MATCH($L2453, 'Standard Runs'!$D$11:$D$65, 0)), "")</f>
        <v/>
      </c>
      <c r="AB2453" s="26" t="str">
        <f t="shared" si="423"/>
        <v/>
      </c>
      <c r="AC2453" s="26" t="str">
        <f t="shared" si="424"/>
        <v/>
      </c>
      <c r="AE2453" s="26" t="str">
        <f t="shared" si="425"/>
        <v/>
      </c>
      <c r="AG2453" s="26" t="str">
        <f>IF($D2453="", "", COUNTIF($D$11:$D$2510, "&gt;"&amp;$D2453)+1+COUNTIF($D$11:$D2453, $D2453)-1)</f>
        <v/>
      </c>
      <c r="AH2453" s="92" t="str">
        <f t="shared" si="426"/>
        <v/>
      </c>
      <c r="AJ2453" s="26" t="str">
        <f t="shared" si="427"/>
        <v/>
      </c>
      <c r="AK2453" s="26" t="str">
        <f t="shared" si="428"/>
        <v/>
      </c>
    </row>
    <row r="2454" spans="1:37" x14ac:dyDescent="0.25">
      <c r="A2454" s="97"/>
      <c r="B2454" s="26" t="str">
        <f t="shared" si="418"/>
        <v/>
      </c>
      <c r="C2454" s="97"/>
      <c r="D2454" s="123"/>
      <c r="E2454" s="124"/>
      <c r="F2454" s="125"/>
      <c r="G2454" s="97"/>
      <c r="H2454" s="24" t="str">
        <f>IF($E2454="", "", IFERROR(ROUND($E2454*INDEX('Intro &amp; Setup'!$BY$8:$BY$9, MATCH($E$8, 'Intro &amp; Setup'!$BX$8:$BX$9, 0)), 2), ""))</f>
        <v/>
      </c>
      <c r="I2454" s="18" t="str">
        <f>IF(OR($E2454="", $F2454=""), "", IF($E$8='Intro &amp; Setup'!$BX$9, $F2454/$E2454, IF($H$8='Intro &amp; Setup'!$BX$9, $F2454/$H2454, "")))</f>
        <v/>
      </c>
      <c r="J2454" s="21" t="str">
        <f>IF(OR($E2454="", $F2454=""), "", IF($E$8='Intro &amp; Setup'!$BX$8, $F2454/$E2454, IF($H$8='Intro &amp; Setup'!$BX$8, $F2454/$H2454, "")))</f>
        <v/>
      </c>
      <c r="K2454" s="97"/>
      <c r="L2454" s="42" t="str">
        <f t="array" ref="L2454">IF($W2454="", "", IFERROR(INDEX('Standard Runs'!$D$11:$D$65, MATCH(1, ('Standard Runs'!$F$11:$F$65&lt;=E2454)*('Standard Runs'!$G$11:$G$65&gt;=E2454), 0)), ""))</f>
        <v/>
      </c>
      <c r="M2454" s="45" t="str">
        <f t="shared" si="419"/>
        <v/>
      </c>
      <c r="N2454" s="97"/>
      <c r="O2454" s="52" t="str">
        <f t="shared" si="420"/>
        <v/>
      </c>
      <c r="P2454" s="53" t="str">
        <f>IF(OR($L2454="", $M2454=""), "", COUNTIFS($L$11:$L$2510, $L2454, $M$11:$M$2510, "&lt;"&amp;$M2454)+1+COUNTIFS($L$11:$L2454, $L2454, $M$11:$M2454, $M2454)-1)</f>
        <v/>
      </c>
      <c r="Q2454" s="97"/>
      <c r="R2454" s="57" t="str">
        <f t="array" ref="R2454">IF(OR($L2454="", $M2454=""), "", MIN(IF($L$11:$L$2510=$L2454, $M$11:$M$2510)))</f>
        <v/>
      </c>
      <c r="S2454" s="18" t="str">
        <f t="array" ref="S2454">IF(OR($L2454="", $M2454=""), "", AVERAGEIF($L$11:$L$2510, $L2454, $M$11:$M$2510))</f>
        <v/>
      </c>
      <c r="T2454" s="21" t="str">
        <f t="array" ref="T2454">IF(OR($L2454="", $M2454=""), "", MAX(IF($L$11:$L$2510=$L2454, $M$11:$M$2510)))</f>
        <v/>
      </c>
      <c r="U2454" s="97"/>
      <c r="W2454" s="26" t="str">
        <f t="shared" si="421"/>
        <v/>
      </c>
      <c r="X2454" s="26" t="str">
        <f t="shared" si="422"/>
        <v/>
      </c>
      <c r="Z2454" s="48" t="str">
        <f>IFERROR(INDEX('Standard Runs'!$E$11:$E$65, MATCH($L2454, 'Standard Runs'!$D$11:$D$65, 0)), "")</f>
        <v/>
      </c>
      <c r="AB2454" s="26" t="str">
        <f t="shared" si="423"/>
        <v/>
      </c>
      <c r="AC2454" s="26" t="str">
        <f t="shared" si="424"/>
        <v/>
      </c>
      <c r="AE2454" s="26" t="str">
        <f t="shared" si="425"/>
        <v/>
      </c>
      <c r="AG2454" s="26" t="str">
        <f>IF($D2454="", "", COUNTIF($D$11:$D$2510, "&gt;"&amp;$D2454)+1+COUNTIF($D$11:$D2454, $D2454)-1)</f>
        <v/>
      </c>
      <c r="AH2454" s="92" t="str">
        <f t="shared" si="426"/>
        <v/>
      </c>
      <c r="AJ2454" s="26" t="str">
        <f t="shared" si="427"/>
        <v/>
      </c>
      <c r="AK2454" s="26" t="str">
        <f t="shared" si="428"/>
        <v/>
      </c>
    </row>
    <row r="2455" spans="1:37" x14ac:dyDescent="0.25">
      <c r="A2455" s="97"/>
      <c r="B2455" s="26" t="str">
        <f t="shared" si="418"/>
        <v/>
      </c>
      <c r="C2455" s="97"/>
      <c r="D2455" s="123"/>
      <c r="E2455" s="124"/>
      <c r="F2455" s="125"/>
      <c r="G2455" s="97"/>
      <c r="H2455" s="24" t="str">
        <f>IF($E2455="", "", IFERROR(ROUND($E2455*INDEX('Intro &amp; Setup'!$BY$8:$BY$9, MATCH($E$8, 'Intro &amp; Setup'!$BX$8:$BX$9, 0)), 2), ""))</f>
        <v/>
      </c>
      <c r="I2455" s="18" t="str">
        <f>IF(OR($E2455="", $F2455=""), "", IF($E$8='Intro &amp; Setup'!$BX$9, $F2455/$E2455, IF($H$8='Intro &amp; Setup'!$BX$9, $F2455/$H2455, "")))</f>
        <v/>
      </c>
      <c r="J2455" s="21" t="str">
        <f>IF(OR($E2455="", $F2455=""), "", IF($E$8='Intro &amp; Setup'!$BX$8, $F2455/$E2455, IF($H$8='Intro &amp; Setup'!$BX$8, $F2455/$H2455, "")))</f>
        <v/>
      </c>
      <c r="K2455" s="97"/>
      <c r="L2455" s="42" t="str">
        <f t="array" ref="L2455">IF($W2455="", "", IFERROR(INDEX('Standard Runs'!$D$11:$D$65, MATCH(1, ('Standard Runs'!$F$11:$F$65&lt;=E2455)*('Standard Runs'!$G$11:$G$65&gt;=E2455), 0)), ""))</f>
        <v/>
      </c>
      <c r="M2455" s="45" t="str">
        <f t="shared" si="419"/>
        <v/>
      </c>
      <c r="N2455" s="97"/>
      <c r="O2455" s="52" t="str">
        <f t="shared" si="420"/>
        <v/>
      </c>
      <c r="P2455" s="53" t="str">
        <f>IF(OR($L2455="", $M2455=""), "", COUNTIFS($L$11:$L$2510, $L2455, $M$11:$M$2510, "&lt;"&amp;$M2455)+1+COUNTIFS($L$11:$L2455, $L2455, $M$11:$M2455, $M2455)-1)</f>
        <v/>
      </c>
      <c r="Q2455" s="97"/>
      <c r="R2455" s="57" t="str">
        <f t="array" ref="R2455">IF(OR($L2455="", $M2455=""), "", MIN(IF($L$11:$L$2510=$L2455, $M$11:$M$2510)))</f>
        <v/>
      </c>
      <c r="S2455" s="18" t="str">
        <f t="array" ref="S2455">IF(OR($L2455="", $M2455=""), "", AVERAGEIF($L$11:$L$2510, $L2455, $M$11:$M$2510))</f>
        <v/>
      </c>
      <c r="T2455" s="21" t="str">
        <f t="array" ref="T2455">IF(OR($L2455="", $M2455=""), "", MAX(IF($L$11:$L$2510=$L2455, $M$11:$M$2510)))</f>
        <v/>
      </c>
      <c r="U2455" s="97"/>
      <c r="W2455" s="26" t="str">
        <f t="shared" si="421"/>
        <v/>
      </c>
      <c r="X2455" s="26" t="str">
        <f t="shared" si="422"/>
        <v/>
      </c>
      <c r="Z2455" s="48" t="str">
        <f>IFERROR(INDEX('Standard Runs'!$E$11:$E$65, MATCH($L2455, 'Standard Runs'!$D$11:$D$65, 0)), "")</f>
        <v/>
      </c>
      <c r="AB2455" s="26" t="str">
        <f t="shared" si="423"/>
        <v/>
      </c>
      <c r="AC2455" s="26" t="str">
        <f t="shared" si="424"/>
        <v/>
      </c>
      <c r="AE2455" s="26" t="str">
        <f t="shared" si="425"/>
        <v/>
      </c>
      <c r="AG2455" s="26" t="str">
        <f>IF($D2455="", "", COUNTIF($D$11:$D$2510, "&gt;"&amp;$D2455)+1+COUNTIF($D$11:$D2455, $D2455)-1)</f>
        <v/>
      </c>
      <c r="AH2455" s="92" t="str">
        <f t="shared" si="426"/>
        <v/>
      </c>
      <c r="AJ2455" s="26" t="str">
        <f t="shared" si="427"/>
        <v/>
      </c>
      <c r="AK2455" s="26" t="str">
        <f t="shared" si="428"/>
        <v/>
      </c>
    </row>
    <row r="2456" spans="1:37" x14ac:dyDescent="0.25">
      <c r="A2456" s="97"/>
      <c r="B2456" s="26" t="str">
        <f t="shared" si="418"/>
        <v/>
      </c>
      <c r="C2456" s="97"/>
      <c r="D2456" s="123"/>
      <c r="E2456" s="124"/>
      <c r="F2456" s="125"/>
      <c r="G2456" s="97"/>
      <c r="H2456" s="24" t="str">
        <f>IF($E2456="", "", IFERROR(ROUND($E2456*INDEX('Intro &amp; Setup'!$BY$8:$BY$9, MATCH($E$8, 'Intro &amp; Setup'!$BX$8:$BX$9, 0)), 2), ""))</f>
        <v/>
      </c>
      <c r="I2456" s="18" t="str">
        <f>IF(OR($E2456="", $F2456=""), "", IF($E$8='Intro &amp; Setup'!$BX$9, $F2456/$E2456, IF($H$8='Intro &amp; Setup'!$BX$9, $F2456/$H2456, "")))</f>
        <v/>
      </c>
      <c r="J2456" s="21" t="str">
        <f>IF(OR($E2456="", $F2456=""), "", IF($E$8='Intro &amp; Setup'!$BX$8, $F2456/$E2456, IF($H$8='Intro &amp; Setup'!$BX$8, $F2456/$H2456, "")))</f>
        <v/>
      </c>
      <c r="K2456" s="97"/>
      <c r="L2456" s="42" t="str">
        <f t="array" ref="L2456">IF($W2456="", "", IFERROR(INDEX('Standard Runs'!$D$11:$D$65, MATCH(1, ('Standard Runs'!$F$11:$F$65&lt;=E2456)*('Standard Runs'!$G$11:$G$65&gt;=E2456), 0)), ""))</f>
        <v/>
      </c>
      <c r="M2456" s="45" t="str">
        <f t="shared" si="419"/>
        <v/>
      </c>
      <c r="N2456" s="97"/>
      <c r="O2456" s="52" t="str">
        <f t="shared" si="420"/>
        <v/>
      </c>
      <c r="P2456" s="53" t="str">
        <f>IF(OR($L2456="", $M2456=""), "", COUNTIFS($L$11:$L$2510, $L2456, $M$11:$M$2510, "&lt;"&amp;$M2456)+1+COUNTIFS($L$11:$L2456, $L2456, $M$11:$M2456, $M2456)-1)</f>
        <v/>
      </c>
      <c r="Q2456" s="97"/>
      <c r="R2456" s="57" t="str">
        <f t="array" ref="R2456">IF(OR($L2456="", $M2456=""), "", MIN(IF($L$11:$L$2510=$L2456, $M$11:$M$2510)))</f>
        <v/>
      </c>
      <c r="S2456" s="18" t="str">
        <f t="array" ref="S2456">IF(OR($L2456="", $M2456=""), "", AVERAGEIF($L$11:$L$2510, $L2456, $M$11:$M$2510))</f>
        <v/>
      </c>
      <c r="T2456" s="21" t="str">
        <f t="array" ref="T2456">IF(OR($L2456="", $M2456=""), "", MAX(IF($L$11:$L$2510=$L2456, $M$11:$M$2510)))</f>
        <v/>
      </c>
      <c r="U2456" s="97"/>
      <c r="W2456" s="26" t="str">
        <f t="shared" si="421"/>
        <v/>
      </c>
      <c r="X2456" s="26" t="str">
        <f t="shared" si="422"/>
        <v/>
      </c>
      <c r="Z2456" s="48" t="str">
        <f>IFERROR(INDEX('Standard Runs'!$E$11:$E$65, MATCH($L2456, 'Standard Runs'!$D$11:$D$65, 0)), "")</f>
        <v/>
      </c>
      <c r="AB2456" s="26" t="str">
        <f t="shared" si="423"/>
        <v/>
      </c>
      <c r="AC2456" s="26" t="str">
        <f t="shared" si="424"/>
        <v/>
      </c>
      <c r="AE2456" s="26" t="str">
        <f t="shared" si="425"/>
        <v/>
      </c>
      <c r="AG2456" s="26" t="str">
        <f>IF($D2456="", "", COUNTIF($D$11:$D$2510, "&gt;"&amp;$D2456)+1+COUNTIF($D$11:$D2456, $D2456)-1)</f>
        <v/>
      </c>
      <c r="AH2456" s="92" t="str">
        <f t="shared" si="426"/>
        <v/>
      </c>
      <c r="AJ2456" s="26" t="str">
        <f t="shared" si="427"/>
        <v/>
      </c>
      <c r="AK2456" s="26" t="str">
        <f t="shared" si="428"/>
        <v/>
      </c>
    </row>
    <row r="2457" spans="1:37" x14ac:dyDescent="0.25">
      <c r="A2457" s="97"/>
      <c r="B2457" s="26" t="str">
        <f t="shared" si="418"/>
        <v/>
      </c>
      <c r="C2457" s="97"/>
      <c r="D2457" s="123"/>
      <c r="E2457" s="124"/>
      <c r="F2457" s="125"/>
      <c r="G2457" s="97"/>
      <c r="H2457" s="24" t="str">
        <f>IF($E2457="", "", IFERROR(ROUND($E2457*INDEX('Intro &amp; Setup'!$BY$8:$BY$9, MATCH($E$8, 'Intro &amp; Setup'!$BX$8:$BX$9, 0)), 2), ""))</f>
        <v/>
      </c>
      <c r="I2457" s="18" t="str">
        <f>IF(OR($E2457="", $F2457=""), "", IF($E$8='Intro &amp; Setup'!$BX$9, $F2457/$E2457, IF($H$8='Intro &amp; Setup'!$BX$9, $F2457/$H2457, "")))</f>
        <v/>
      </c>
      <c r="J2457" s="21" t="str">
        <f>IF(OR($E2457="", $F2457=""), "", IF($E$8='Intro &amp; Setup'!$BX$8, $F2457/$E2457, IF($H$8='Intro &amp; Setup'!$BX$8, $F2457/$H2457, "")))</f>
        <v/>
      </c>
      <c r="K2457" s="97"/>
      <c r="L2457" s="42" t="str">
        <f t="array" ref="L2457">IF($W2457="", "", IFERROR(INDEX('Standard Runs'!$D$11:$D$65, MATCH(1, ('Standard Runs'!$F$11:$F$65&lt;=E2457)*('Standard Runs'!$G$11:$G$65&gt;=E2457), 0)), ""))</f>
        <v/>
      </c>
      <c r="M2457" s="45" t="str">
        <f t="shared" si="419"/>
        <v/>
      </c>
      <c r="N2457" s="97"/>
      <c r="O2457" s="52" t="str">
        <f t="shared" si="420"/>
        <v/>
      </c>
      <c r="P2457" s="53" t="str">
        <f>IF(OR($L2457="", $M2457=""), "", COUNTIFS($L$11:$L$2510, $L2457, $M$11:$M$2510, "&lt;"&amp;$M2457)+1+COUNTIFS($L$11:$L2457, $L2457, $M$11:$M2457, $M2457)-1)</f>
        <v/>
      </c>
      <c r="Q2457" s="97"/>
      <c r="R2457" s="57" t="str">
        <f t="array" ref="R2457">IF(OR($L2457="", $M2457=""), "", MIN(IF($L$11:$L$2510=$L2457, $M$11:$M$2510)))</f>
        <v/>
      </c>
      <c r="S2457" s="18" t="str">
        <f t="array" ref="S2457">IF(OR($L2457="", $M2457=""), "", AVERAGEIF($L$11:$L$2510, $L2457, $M$11:$M$2510))</f>
        <v/>
      </c>
      <c r="T2457" s="21" t="str">
        <f t="array" ref="T2457">IF(OR($L2457="", $M2457=""), "", MAX(IF($L$11:$L$2510=$L2457, $M$11:$M$2510)))</f>
        <v/>
      </c>
      <c r="U2457" s="97"/>
      <c r="W2457" s="26" t="str">
        <f t="shared" si="421"/>
        <v/>
      </c>
      <c r="X2457" s="26" t="str">
        <f t="shared" si="422"/>
        <v/>
      </c>
      <c r="Z2457" s="48" t="str">
        <f>IFERROR(INDEX('Standard Runs'!$E$11:$E$65, MATCH($L2457, 'Standard Runs'!$D$11:$D$65, 0)), "")</f>
        <v/>
      </c>
      <c r="AB2457" s="26" t="str">
        <f t="shared" si="423"/>
        <v/>
      </c>
      <c r="AC2457" s="26" t="str">
        <f t="shared" si="424"/>
        <v/>
      </c>
      <c r="AE2457" s="26" t="str">
        <f t="shared" si="425"/>
        <v/>
      </c>
      <c r="AG2457" s="26" t="str">
        <f>IF($D2457="", "", COUNTIF($D$11:$D$2510, "&gt;"&amp;$D2457)+1+COUNTIF($D$11:$D2457, $D2457)-1)</f>
        <v/>
      </c>
      <c r="AH2457" s="92" t="str">
        <f t="shared" si="426"/>
        <v/>
      </c>
      <c r="AJ2457" s="26" t="str">
        <f t="shared" si="427"/>
        <v/>
      </c>
      <c r="AK2457" s="26" t="str">
        <f t="shared" si="428"/>
        <v/>
      </c>
    </row>
    <row r="2458" spans="1:37" x14ac:dyDescent="0.25">
      <c r="A2458" s="97"/>
      <c r="B2458" s="26" t="str">
        <f t="shared" si="418"/>
        <v/>
      </c>
      <c r="C2458" s="97"/>
      <c r="D2458" s="123"/>
      <c r="E2458" s="124"/>
      <c r="F2458" s="125"/>
      <c r="G2458" s="97"/>
      <c r="H2458" s="24" t="str">
        <f>IF($E2458="", "", IFERROR(ROUND($E2458*INDEX('Intro &amp; Setup'!$BY$8:$BY$9, MATCH($E$8, 'Intro &amp; Setup'!$BX$8:$BX$9, 0)), 2), ""))</f>
        <v/>
      </c>
      <c r="I2458" s="18" t="str">
        <f>IF(OR($E2458="", $F2458=""), "", IF($E$8='Intro &amp; Setup'!$BX$9, $F2458/$E2458, IF($H$8='Intro &amp; Setup'!$BX$9, $F2458/$H2458, "")))</f>
        <v/>
      </c>
      <c r="J2458" s="21" t="str">
        <f>IF(OR($E2458="", $F2458=""), "", IF($E$8='Intro &amp; Setup'!$BX$8, $F2458/$E2458, IF($H$8='Intro &amp; Setup'!$BX$8, $F2458/$H2458, "")))</f>
        <v/>
      </c>
      <c r="K2458" s="97"/>
      <c r="L2458" s="42" t="str">
        <f t="array" ref="L2458">IF($W2458="", "", IFERROR(INDEX('Standard Runs'!$D$11:$D$65, MATCH(1, ('Standard Runs'!$F$11:$F$65&lt;=E2458)*('Standard Runs'!$G$11:$G$65&gt;=E2458), 0)), ""))</f>
        <v/>
      </c>
      <c r="M2458" s="45" t="str">
        <f t="shared" si="419"/>
        <v/>
      </c>
      <c r="N2458" s="97"/>
      <c r="O2458" s="52" t="str">
        <f t="shared" si="420"/>
        <v/>
      </c>
      <c r="P2458" s="53" t="str">
        <f>IF(OR($L2458="", $M2458=""), "", COUNTIFS($L$11:$L$2510, $L2458, $M$11:$M$2510, "&lt;"&amp;$M2458)+1+COUNTIFS($L$11:$L2458, $L2458, $M$11:$M2458, $M2458)-1)</f>
        <v/>
      </c>
      <c r="Q2458" s="97"/>
      <c r="R2458" s="57" t="str">
        <f t="array" ref="R2458">IF(OR($L2458="", $M2458=""), "", MIN(IF($L$11:$L$2510=$L2458, $M$11:$M$2510)))</f>
        <v/>
      </c>
      <c r="S2458" s="18" t="str">
        <f t="array" ref="S2458">IF(OR($L2458="", $M2458=""), "", AVERAGEIF($L$11:$L$2510, $L2458, $M$11:$M$2510))</f>
        <v/>
      </c>
      <c r="T2458" s="21" t="str">
        <f t="array" ref="T2458">IF(OR($L2458="", $M2458=""), "", MAX(IF($L$11:$L$2510=$L2458, $M$11:$M$2510)))</f>
        <v/>
      </c>
      <c r="U2458" s="97"/>
      <c r="W2458" s="26" t="str">
        <f t="shared" si="421"/>
        <v/>
      </c>
      <c r="X2458" s="26" t="str">
        <f t="shared" si="422"/>
        <v/>
      </c>
      <c r="Z2458" s="48" t="str">
        <f>IFERROR(INDEX('Standard Runs'!$E$11:$E$65, MATCH($L2458, 'Standard Runs'!$D$11:$D$65, 0)), "")</f>
        <v/>
      </c>
      <c r="AB2458" s="26" t="str">
        <f t="shared" si="423"/>
        <v/>
      </c>
      <c r="AC2458" s="26" t="str">
        <f t="shared" si="424"/>
        <v/>
      </c>
      <c r="AE2458" s="26" t="str">
        <f t="shared" si="425"/>
        <v/>
      </c>
      <c r="AG2458" s="26" t="str">
        <f>IF($D2458="", "", COUNTIF($D$11:$D$2510, "&gt;"&amp;$D2458)+1+COUNTIF($D$11:$D2458, $D2458)-1)</f>
        <v/>
      </c>
      <c r="AH2458" s="92" t="str">
        <f t="shared" si="426"/>
        <v/>
      </c>
      <c r="AJ2458" s="26" t="str">
        <f t="shared" si="427"/>
        <v/>
      </c>
      <c r="AK2458" s="26" t="str">
        <f t="shared" si="428"/>
        <v/>
      </c>
    </row>
    <row r="2459" spans="1:37" x14ac:dyDescent="0.25">
      <c r="A2459" s="97"/>
      <c r="B2459" s="26" t="str">
        <f t="shared" si="418"/>
        <v/>
      </c>
      <c r="C2459" s="97"/>
      <c r="D2459" s="123"/>
      <c r="E2459" s="124"/>
      <c r="F2459" s="125"/>
      <c r="G2459" s="97"/>
      <c r="H2459" s="24" t="str">
        <f>IF($E2459="", "", IFERROR(ROUND($E2459*INDEX('Intro &amp; Setup'!$BY$8:$BY$9, MATCH($E$8, 'Intro &amp; Setup'!$BX$8:$BX$9, 0)), 2), ""))</f>
        <v/>
      </c>
      <c r="I2459" s="18" t="str">
        <f>IF(OR($E2459="", $F2459=""), "", IF($E$8='Intro &amp; Setup'!$BX$9, $F2459/$E2459, IF($H$8='Intro &amp; Setup'!$BX$9, $F2459/$H2459, "")))</f>
        <v/>
      </c>
      <c r="J2459" s="21" t="str">
        <f>IF(OR($E2459="", $F2459=""), "", IF($E$8='Intro &amp; Setup'!$BX$8, $F2459/$E2459, IF($H$8='Intro &amp; Setup'!$BX$8, $F2459/$H2459, "")))</f>
        <v/>
      </c>
      <c r="K2459" s="97"/>
      <c r="L2459" s="42" t="str">
        <f t="array" ref="L2459">IF($W2459="", "", IFERROR(INDEX('Standard Runs'!$D$11:$D$65, MATCH(1, ('Standard Runs'!$F$11:$F$65&lt;=E2459)*('Standard Runs'!$G$11:$G$65&gt;=E2459), 0)), ""))</f>
        <v/>
      </c>
      <c r="M2459" s="45" t="str">
        <f t="shared" si="419"/>
        <v/>
      </c>
      <c r="N2459" s="97"/>
      <c r="O2459" s="52" t="str">
        <f t="shared" si="420"/>
        <v/>
      </c>
      <c r="P2459" s="53" t="str">
        <f>IF(OR($L2459="", $M2459=""), "", COUNTIFS($L$11:$L$2510, $L2459, $M$11:$M$2510, "&lt;"&amp;$M2459)+1+COUNTIFS($L$11:$L2459, $L2459, $M$11:$M2459, $M2459)-1)</f>
        <v/>
      </c>
      <c r="Q2459" s="97"/>
      <c r="R2459" s="57" t="str">
        <f t="array" ref="R2459">IF(OR($L2459="", $M2459=""), "", MIN(IF($L$11:$L$2510=$L2459, $M$11:$M$2510)))</f>
        <v/>
      </c>
      <c r="S2459" s="18" t="str">
        <f t="array" ref="S2459">IF(OR($L2459="", $M2459=""), "", AVERAGEIF($L$11:$L$2510, $L2459, $M$11:$M$2510))</f>
        <v/>
      </c>
      <c r="T2459" s="21" t="str">
        <f t="array" ref="T2459">IF(OR($L2459="", $M2459=""), "", MAX(IF($L$11:$L$2510=$L2459, $M$11:$M$2510)))</f>
        <v/>
      </c>
      <c r="U2459" s="97"/>
      <c r="W2459" s="26" t="str">
        <f t="shared" si="421"/>
        <v/>
      </c>
      <c r="X2459" s="26" t="str">
        <f t="shared" si="422"/>
        <v/>
      </c>
      <c r="Z2459" s="48" t="str">
        <f>IFERROR(INDEX('Standard Runs'!$E$11:$E$65, MATCH($L2459, 'Standard Runs'!$D$11:$D$65, 0)), "")</f>
        <v/>
      </c>
      <c r="AB2459" s="26" t="str">
        <f t="shared" si="423"/>
        <v/>
      </c>
      <c r="AC2459" s="26" t="str">
        <f t="shared" si="424"/>
        <v/>
      </c>
      <c r="AE2459" s="26" t="str">
        <f t="shared" si="425"/>
        <v/>
      </c>
      <c r="AG2459" s="26" t="str">
        <f>IF($D2459="", "", COUNTIF($D$11:$D$2510, "&gt;"&amp;$D2459)+1+COUNTIF($D$11:$D2459, $D2459)-1)</f>
        <v/>
      </c>
      <c r="AH2459" s="92" t="str">
        <f t="shared" si="426"/>
        <v/>
      </c>
      <c r="AJ2459" s="26" t="str">
        <f t="shared" si="427"/>
        <v/>
      </c>
      <c r="AK2459" s="26" t="str">
        <f t="shared" si="428"/>
        <v/>
      </c>
    </row>
    <row r="2460" spans="1:37" x14ac:dyDescent="0.25">
      <c r="A2460" s="97"/>
      <c r="B2460" s="26" t="str">
        <f t="shared" si="418"/>
        <v/>
      </c>
      <c r="C2460" s="97"/>
      <c r="D2460" s="123"/>
      <c r="E2460" s="124"/>
      <c r="F2460" s="125"/>
      <c r="G2460" s="97"/>
      <c r="H2460" s="24" t="str">
        <f>IF($E2460="", "", IFERROR(ROUND($E2460*INDEX('Intro &amp; Setup'!$BY$8:$BY$9, MATCH($E$8, 'Intro &amp; Setup'!$BX$8:$BX$9, 0)), 2), ""))</f>
        <v/>
      </c>
      <c r="I2460" s="18" t="str">
        <f>IF(OR($E2460="", $F2460=""), "", IF($E$8='Intro &amp; Setup'!$BX$9, $F2460/$E2460, IF($H$8='Intro &amp; Setup'!$BX$9, $F2460/$H2460, "")))</f>
        <v/>
      </c>
      <c r="J2460" s="21" t="str">
        <f>IF(OR($E2460="", $F2460=""), "", IF($E$8='Intro &amp; Setup'!$BX$8, $F2460/$E2460, IF($H$8='Intro &amp; Setup'!$BX$8, $F2460/$H2460, "")))</f>
        <v/>
      </c>
      <c r="K2460" s="97"/>
      <c r="L2460" s="42" t="str">
        <f t="array" ref="L2460">IF($W2460="", "", IFERROR(INDEX('Standard Runs'!$D$11:$D$65, MATCH(1, ('Standard Runs'!$F$11:$F$65&lt;=E2460)*('Standard Runs'!$G$11:$G$65&gt;=E2460), 0)), ""))</f>
        <v/>
      </c>
      <c r="M2460" s="45" t="str">
        <f t="shared" si="419"/>
        <v/>
      </c>
      <c r="N2460" s="97"/>
      <c r="O2460" s="52" t="str">
        <f t="shared" si="420"/>
        <v/>
      </c>
      <c r="P2460" s="53" t="str">
        <f>IF(OR($L2460="", $M2460=""), "", COUNTIFS($L$11:$L$2510, $L2460, $M$11:$M$2510, "&lt;"&amp;$M2460)+1+COUNTIFS($L$11:$L2460, $L2460, $M$11:$M2460, $M2460)-1)</f>
        <v/>
      </c>
      <c r="Q2460" s="97"/>
      <c r="R2460" s="57" t="str">
        <f t="array" ref="R2460">IF(OR($L2460="", $M2460=""), "", MIN(IF($L$11:$L$2510=$L2460, $M$11:$M$2510)))</f>
        <v/>
      </c>
      <c r="S2460" s="18" t="str">
        <f t="array" ref="S2460">IF(OR($L2460="", $M2460=""), "", AVERAGEIF($L$11:$L$2510, $L2460, $M$11:$M$2510))</f>
        <v/>
      </c>
      <c r="T2460" s="21" t="str">
        <f t="array" ref="T2460">IF(OR($L2460="", $M2460=""), "", MAX(IF($L$11:$L$2510=$L2460, $M$11:$M$2510)))</f>
        <v/>
      </c>
      <c r="U2460" s="97"/>
      <c r="W2460" s="26" t="str">
        <f t="shared" si="421"/>
        <v/>
      </c>
      <c r="X2460" s="26" t="str">
        <f t="shared" si="422"/>
        <v/>
      </c>
      <c r="Z2460" s="48" t="str">
        <f>IFERROR(INDEX('Standard Runs'!$E$11:$E$65, MATCH($L2460, 'Standard Runs'!$D$11:$D$65, 0)), "")</f>
        <v/>
      </c>
      <c r="AB2460" s="26" t="str">
        <f t="shared" si="423"/>
        <v/>
      </c>
      <c r="AC2460" s="26" t="str">
        <f t="shared" si="424"/>
        <v/>
      </c>
      <c r="AE2460" s="26" t="str">
        <f t="shared" si="425"/>
        <v/>
      </c>
      <c r="AG2460" s="26" t="str">
        <f>IF($D2460="", "", COUNTIF($D$11:$D$2510, "&gt;"&amp;$D2460)+1+COUNTIF($D$11:$D2460, $D2460)-1)</f>
        <v/>
      </c>
      <c r="AH2460" s="92" t="str">
        <f t="shared" si="426"/>
        <v/>
      </c>
      <c r="AJ2460" s="26" t="str">
        <f t="shared" si="427"/>
        <v/>
      </c>
      <c r="AK2460" s="26" t="str">
        <f t="shared" si="428"/>
        <v/>
      </c>
    </row>
    <row r="2461" spans="1:37" x14ac:dyDescent="0.25">
      <c r="A2461" s="97"/>
      <c r="B2461" s="26" t="str">
        <f t="shared" si="418"/>
        <v/>
      </c>
      <c r="C2461" s="97"/>
      <c r="D2461" s="123"/>
      <c r="E2461" s="124"/>
      <c r="F2461" s="125"/>
      <c r="G2461" s="97"/>
      <c r="H2461" s="24" t="str">
        <f>IF($E2461="", "", IFERROR(ROUND($E2461*INDEX('Intro &amp; Setup'!$BY$8:$BY$9, MATCH($E$8, 'Intro &amp; Setup'!$BX$8:$BX$9, 0)), 2), ""))</f>
        <v/>
      </c>
      <c r="I2461" s="18" t="str">
        <f>IF(OR($E2461="", $F2461=""), "", IF($E$8='Intro &amp; Setup'!$BX$9, $F2461/$E2461, IF($H$8='Intro &amp; Setup'!$BX$9, $F2461/$H2461, "")))</f>
        <v/>
      </c>
      <c r="J2461" s="21" t="str">
        <f>IF(OR($E2461="", $F2461=""), "", IF($E$8='Intro &amp; Setup'!$BX$8, $F2461/$E2461, IF($H$8='Intro &amp; Setup'!$BX$8, $F2461/$H2461, "")))</f>
        <v/>
      </c>
      <c r="K2461" s="97"/>
      <c r="L2461" s="42" t="str">
        <f t="array" ref="L2461">IF($W2461="", "", IFERROR(INDEX('Standard Runs'!$D$11:$D$65, MATCH(1, ('Standard Runs'!$F$11:$F$65&lt;=E2461)*('Standard Runs'!$G$11:$G$65&gt;=E2461), 0)), ""))</f>
        <v/>
      </c>
      <c r="M2461" s="45" t="str">
        <f t="shared" si="419"/>
        <v/>
      </c>
      <c r="N2461" s="97"/>
      <c r="O2461" s="52" t="str">
        <f t="shared" si="420"/>
        <v/>
      </c>
      <c r="P2461" s="53" t="str">
        <f>IF(OR($L2461="", $M2461=""), "", COUNTIFS($L$11:$L$2510, $L2461, $M$11:$M$2510, "&lt;"&amp;$M2461)+1+COUNTIFS($L$11:$L2461, $L2461, $M$11:$M2461, $M2461)-1)</f>
        <v/>
      </c>
      <c r="Q2461" s="97"/>
      <c r="R2461" s="57" t="str">
        <f t="array" ref="R2461">IF(OR($L2461="", $M2461=""), "", MIN(IF($L$11:$L$2510=$L2461, $M$11:$M$2510)))</f>
        <v/>
      </c>
      <c r="S2461" s="18" t="str">
        <f t="array" ref="S2461">IF(OR($L2461="", $M2461=""), "", AVERAGEIF($L$11:$L$2510, $L2461, $M$11:$M$2510))</f>
        <v/>
      </c>
      <c r="T2461" s="21" t="str">
        <f t="array" ref="T2461">IF(OR($L2461="", $M2461=""), "", MAX(IF($L$11:$L$2510=$L2461, $M$11:$M$2510)))</f>
        <v/>
      </c>
      <c r="U2461" s="97"/>
      <c r="W2461" s="26" t="str">
        <f t="shared" si="421"/>
        <v/>
      </c>
      <c r="X2461" s="26" t="str">
        <f t="shared" si="422"/>
        <v/>
      </c>
      <c r="Z2461" s="48" t="str">
        <f>IFERROR(INDEX('Standard Runs'!$E$11:$E$65, MATCH($L2461, 'Standard Runs'!$D$11:$D$65, 0)), "")</f>
        <v/>
      </c>
      <c r="AB2461" s="26" t="str">
        <f t="shared" si="423"/>
        <v/>
      </c>
      <c r="AC2461" s="26" t="str">
        <f t="shared" si="424"/>
        <v/>
      </c>
      <c r="AE2461" s="26" t="str">
        <f t="shared" si="425"/>
        <v/>
      </c>
      <c r="AG2461" s="26" t="str">
        <f>IF($D2461="", "", COUNTIF($D$11:$D$2510, "&gt;"&amp;$D2461)+1+COUNTIF($D$11:$D2461, $D2461)-1)</f>
        <v/>
      </c>
      <c r="AH2461" s="92" t="str">
        <f t="shared" si="426"/>
        <v/>
      </c>
      <c r="AJ2461" s="26" t="str">
        <f t="shared" si="427"/>
        <v/>
      </c>
      <c r="AK2461" s="26" t="str">
        <f t="shared" si="428"/>
        <v/>
      </c>
    </row>
    <row r="2462" spans="1:37" x14ac:dyDescent="0.25">
      <c r="A2462" s="97"/>
      <c r="B2462" s="26" t="str">
        <f t="shared" si="418"/>
        <v/>
      </c>
      <c r="C2462" s="97"/>
      <c r="D2462" s="123"/>
      <c r="E2462" s="124"/>
      <c r="F2462" s="125"/>
      <c r="G2462" s="97"/>
      <c r="H2462" s="24" t="str">
        <f>IF($E2462="", "", IFERROR(ROUND($E2462*INDEX('Intro &amp; Setup'!$BY$8:$BY$9, MATCH($E$8, 'Intro &amp; Setup'!$BX$8:$BX$9, 0)), 2), ""))</f>
        <v/>
      </c>
      <c r="I2462" s="18" t="str">
        <f>IF(OR($E2462="", $F2462=""), "", IF($E$8='Intro &amp; Setup'!$BX$9, $F2462/$E2462, IF($H$8='Intro &amp; Setup'!$BX$9, $F2462/$H2462, "")))</f>
        <v/>
      </c>
      <c r="J2462" s="21" t="str">
        <f>IF(OR($E2462="", $F2462=""), "", IF($E$8='Intro &amp; Setup'!$BX$8, $F2462/$E2462, IF($H$8='Intro &amp; Setup'!$BX$8, $F2462/$H2462, "")))</f>
        <v/>
      </c>
      <c r="K2462" s="97"/>
      <c r="L2462" s="42" t="str">
        <f t="array" ref="L2462">IF($W2462="", "", IFERROR(INDEX('Standard Runs'!$D$11:$D$65, MATCH(1, ('Standard Runs'!$F$11:$F$65&lt;=E2462)*('Standard Runs'!$G$11:$G$65&gt;=E2462), 0)), ""))</f>
        <v/>
      </c>
      <c r="M2462" s="45" t="str">
        <f t="shared" si="419"/>
        <v/>
      </c>
      <c r="N2462" s="97"/>
      <c r="O2462" s="52" t="str">
        <f t="shared" si="420"/>
        <v/>
      </c>
      <c r="P2462" s="53" t="str">
        <f>IF(OR($L2462="", $M2462=""), "", COUNTIFS($L$11:$L$2510, $L2462, $M$11:$M$2510, "&lt;"&amp;$M2462)+1+COUNTIFS($L$11:$L2462, $L2462, $M$11:$M2462, $M2462)-1)</f>
        <v/>
      </c>
      <c r="Q2462" s="97"/>
      <c r="R2462" s="57" t="str">
        <f t="array" ref="R2462">IF(OR($L2462="", $M2462=""), "", MIN(IF($L$11:$L$2510=$L2462, $M$11:$M$2510)))</f>
        <v/>
      </c>
      <c r="S2462" s="18" t="str">
        <f t="array" ref="S2462">IF(OR($L2462="", $M2462=""), "", AVERAGEIF($L$11:$L$2510, $L2462, $M$11:$M$2510))</f>
        <v/>
      </c>
      <c r="T2462" s="21" t="str">
        <f t="array" ref="T2462">IF(OR($L2462="", $M2462=""), "", MAX(IF($L$11:$L$2510=$L2462, $M$11:$M$2510)))</f>
        <v/>
      </c>
      <c r="U2462" s="97"/>
      <c r="W2462" s="26" t="str">
        <f t="shared" si="421"/>
        <v/>
      </c>
      <c r="X2462" s="26" t="str">
        <f t="shared" si="422"/>
        <v/>
      </c>
      <c r="Z2462" s="48" t="str">
        <f>IFERROR(INDEX('Standard Runs'!$E$11:$E$65, MATCH($L2462, 'Standard Runs'!$D$11:$D$65, 0)), "")</f>
        <v/>
      </c>
      <c r="AB2462" s="26" t="str">
        <f t="shared" si="423"/>
        <v/>
      </c>
      <c r="AC2462" s="26" t="str">
        <f t="shared" si="424"/>
        <v/>
      </c>
      <c r="AE2462" s="26" t="str">
        <f t="shared" si="425"/>
        <v/>
      </c>
      <c r="AG2462" s="26" t="str">
        <f>IF($D2462="", "", COUNTIF($D$11:$D$2510, "&gt;"&amp;$D2462)+1+COUNTIF($D$11:$D2462, $D2462)-1)</f>
        <v/>
      </c>
      <c r="AH2462" s="92" t="str">
        <f t="shared" si="426"/>
        <v/>
      </c>
      <c r="AJ2462" s="26" t="str">
        <f t="shared" si="427"/>
        <v/>
      </c>
      <c r="AK2462" s="26" t="str">
        <f t="shared" si="428"/>
        <v/>
      </c>
    </row>
    <row r="2463" spans="1:37" x14ac:dyDescent="0.25">
      <c r="A2463" s="97"/>
      <c r="B2463" s="26" t="str">
        <f t="shared" si="418"/>
        <v/>
      </c>
      <c r="C2463" s="97"/>
      <c r="D2463" s="123"/>
      <c r="E2463" s="124"/>
      <c r="F2463" s="125"/>
      <c r="G2463" s="97"/>
      <c r="H2463" s="24" t="str">
        <f>IF($E2463="", "", IFERROR(ROUND($E2463*INDEX('Intro &amp; Setup'!$BY$8:$BY$9, MATCH($E$8, 'Intro &amp; Setup'!$BX$8:$BX$9, 0)), 2), ""))</f>
        <v/>
      </c>
      <c r="I2463" s="18" t="str">
        <f>IF(OR($E2463="", $F2463=""), "", IF($E$8='Intro &amp; Setup'!$BX$9, $F2463/$E2463, IF($H$8='Intro &amp; Setup'!$BX$9, $F2463/$H2463, "")))</f>
        <v/>
      </c>
      <c r="J2463" s="21" t="str">
        <f>IF(OR($E2463="", $F2463=""), "", IF($E$8='Intro &amp; Setup'!$BX$8, $F2463/$E2463, IF($H$8='Intro &amp; Setup'!$BX$8, $F2463/$H2463, "")))</f>
        <v/>
      </c>
      <c r="K2463" s="97"/>
      <c r="L2463" s="42" t="str">
        <f t="array" ref="L2463">IF($W2463="", "", IFERROR(INDEX('Standard Runs'!$D$11:$D$65, MATCH(1, ('Standard Runs'!$F$11:$F$65&lt;=E2463)*('Standard Runs'!$G$11:$G$65&gt;=E2463), 0)), ""))</f>
        <v/>
      </c>
      <c r="M2463" s="45" t="str">
        <f t="shared" si="419"/>
        <v/>
      </c>
      <c r="N2463" s="97"/>
      <c r="O2463" s="52" t="str">
        <f t="shared" si="420"/>
        <v/>
      </c>
      <c r="P2463" s="53" t="str">
        <f>IF(OR($L2463="", $M2463=""), "", COUNTIFS($L$11:$L$2510, $L2463, $M$11:$M$2510, "&lt;"&amp;$M2463)+1+COUNTIFS($L$11:$L2463, $L2463, $M$11:$M2463, $M2463)-1)</f>
        <v/>
      </c>
      <c r="Q2463" s="97"/>
      <c r="R2463" s="57" t="str">
        <f t="array" ref="R2463">IF(OR($L2463="", $M2463=""), "", MIN(IF($L$11:$L$2510=$L2463, $M$11:$M$2510)))</f>
        <v/>
      </c>
      <c r="S2463" s="18" t="str">
        <f t="array" ref="S2463">IF(OR($L2463="", $M2463=""), "", AVERAGEIF($L$11:$L$2510, $L2463, $M$11:$M$2510))</f>
        <v/>
      </c>
      <c r="T2463" s="21" t="str">
        <f t="array" ref="T2463">IF(OR($L2463="", $M2463=""), "", MAX(IF($L$11:$L$2510=$L2463, $M$11:$M$2510)))</f>
        <v/>
      </c>
      <c r="U2463" s="97"/>
      <c r="W2463" s="26" t="str">
        <f t="shared" si="421"/>
        <v/>
      </c>
      <c r="X2463" s="26" t="str">
        <f t="shared" si="422"/>
        <v/>
      </c>
      <c r="Z2463" s="48" t="str">
        <f>IFERROR(INDEX('Standard Runs'!$E$11:$E$65, MATCH($L2463, 'Standard Runs'!$D$11:$D$65, 0)), "")</f>
        <v/>
      </c>
      <c r="AB2463" s="26" t="str">
        <f t="shared" si="423"/>
        <v/>
      </c>
      <c r="AC2463" s="26" t="str">
        <f t="shared" si="424"/>
        <v/>
      </c>
      <c r="AE2463" s="26" t="str">
        <f t="shared" si="425"/>
        <v/>
      </c>
      <c r="AG2463" s="26" t="str">
        <f>IF($D2463="", "", COUNTIF($D$11:$D$2510, "&gt;"&amp;$D2463)+1+COUNTIF($D$11:$D2463, $D2463)-1)</f>
        <v/>
      </c>
      <c r="AH2463" s="92" t="str">
        <f t="shared" si="426"/>
        <v/>
      </c>
      <c r="AJ2463" s="26" t="str">
        <f t="shared" si="427"/>
        <v/>
      </c>
      <c r="AK2463" s="26" t="str">
        <f t="shared" si="428"/>
        <v/>
      </c>
    </row>
    <row r="2464" spans="1:37" x14ac:dyDescent="0.25">
      <c r="A2464" s="97"/>
      <c r="B2464" s="26" t="str">
        <f t="shared" si="418"/>
        <v/>
      </c>
      <c r="C2464" s="97"/>
      <c r="D2464" s="123"/>
      <c r="E2464" s="124"/>
      <c r="F2464" s="125"/>
      <c r="G2464" s="97"/>
      <c r="H2464" s="24" t="str">
        <f>IF($E2464="", "", IFERROR(ROUND($E2464*INDEX('Intro &amp; Setup'!$BY$8:$BY$9, MATCH($E$8, 'Intro &amp; Setup'!$BX$8:$BX$9, 0)), 2), ""))</f>
        <v/>
      </c>
      <c r="I2464" s="18" t="str">
        <f>IF(OR($E2464="", $F2464=""), "", IF($E$8='Intro &amp; Setup'!$BX$9, $F2464/$E2464, IF($H$8='Intro &amp; Setup'!$BX$9, $F2464/$H2464, "")))</f>
        <v/>
      </c>
      <c r="J2464" s="21" t="str">
        <f>IF(OR($E2464="", $F2464=""), "", IF($E$8='Intro &amp; Setup'!$BX$8, $F2464/$E2464, IF($H$8='Intro &amp; Setup'!$BX$8, $F2464/$H2464, "")))</f>
        <v/>
      </c>
      <c r="K2464" s="97"/>
      <c r="L2464" s="42" t="str">
        <f t="array" ref="L2464">IF($W2464="", "", IFERROR(INDEX('Standard Runs'!$D$11:$D$65, MATCH(1, ('Standard Runs'!$F$11:$F$65&lt;=E2464)*('Standard Runs'!$G$11:$G$65&gt;=E2464), 0)), ""))</f>
        <v/>
      </c>
      <c r="M2464" s="45" t="str">
        <f t="shared" si="419"/>
        <v/>
      </c>
      <c r="N2464" s="97"/>
      <c r="O2464" s="52" t="str">
        <f t="shared" si="420"/>
        <v/>
      </c>
      <c r="P2464" s="53" t="str">
        <f>IF(OR($L2464="", $M2464=""), "", COUNTIFS($L$11:$L$2510, $L2464, $M$11:$M$2510, "&lt;"&amp;$M2464)+1+COUNTIFS($L$11:$L2464, $L2464, $M$11:$M2464, $M2464)-1)</f>
        <v/>
      </c>
      <c r="Q2464" s="97"/>
      <c r="R2464" s="57" t="str">
        <f t="array" ref="R2464">IF(OR($L2464="", $M2464=""), "", MIN(IF($L$11:$L$2510=$L2464, $M$11:$M$2510)))</f>
        <v/>
      </c>
      <c r="S2464" s="18" t="str">
        <f t="array" ref="S2464">IF(OR($L2464="", $M2464=""), "", AVERAGEIF($L$11:$L$2510, $L2464, $M$11:$M$2510))</f>
        <v/>
      </c>
      <c r="T2464" s="21" t="str">
        <f t="array" ref="T2464">IF(OR($L2464="", $M2464=""), "", MAX(IF($L$11:$L$2510=$L2464, $M$11:$M$2510)))</f>
        <v/>
      </c>
      <c r="U2464" s="97"/>
      <c r="W2464" s="26" t="str">
        <f t="shared" si="421"/>
        <v/>
      </c>
      <c r="X2464" s="26" t="str">
        <f t="shared" si="422"/>
        <v/>
      </c>
      <c r="Z2464" s="48" t="str">
        <f>IFERROR(INDEX('Standard Runs'!$E$11:$E$65, MATCH($L2464, 'Standard Runs'!$D$11:$D$65, 0)), "")</f>
        <v/>
      </c>
      <c r="AB2464" s="26" t="str">
        <f t="shared" si="423"/>
        <v/>
      </c>
      <c r="AC2464" s="26" t="str">
        <f t="shared" si="424"/>
        <v/>
      </c>
      <c r="AE2464" s="26" t="str">
        <f t="shared" si="425"/>
        <v/>
      </c>
      <c r="AG2464" s="26" t="str">
        <f>IF($D2464="", "", COUNTIF($D$11:$D$2510, "&gt;"&amp;$D2464)+1+COUNTIF($D$11:$D2464, $D2464)-1)</f>
        <v/>
      </c>
      <c r="AH2464" s="92" t="str">
        <f t="shared" si="426"/>
        <v/>
      </c>
      <c r="AJ2464" s="26" t="str">
        <f t="shared" si="427"/>
        <v/>
      </c>
      <c r="AK2464" s="26" t="str">
        <f t="shared" si="428"/>
        <v/>
      </c>
    </row>
    <row r="2465" spans="1:37" x14ac:dyDescent="0.25">
      <c r="A2465" s="97"/>
      <c r="B2465" s="26" t="str">
        <f t="shared" si="418"/>
        <v/>
      </c>
      <c r="C2465" s="97"/>
      <c r="D2465" s="123"/>
      <c r="E2465" s="124"/>
      <c r="F2465" s="125"/>
      <c r="G2465" s="97"/>
      <c r="H2465" s="24" t="str">
        <f>IF($E2465="", "", IFERROR(ROUND($E2465*INDEX('Intro &amp; Setup'!$BY$8:$BY$9, MATCH($E$8, 'Intro &amp; Setup'!$BX$8:$BX$9, 0)), 2), ""))</f>
        <v/>
      </c>
      <c r="I2465" s="18" t="str">
        <f>IF(OR($E2465="", $F2465=""), "", IF($E$8='Intro &amp; Setup'!$BX$9, $F2465/$E2465, IF($H$8='Intro &amp; Setup'!$BX$9, $F2465/$H2465, "")))</f>
        <v/>
      </c>
      <c r="J2465" s="21" t="str">
        <f>IF(OR($E2465="", $F2465=""), "", IF($E$8='Intro &amp; Setup'!$BX$8, $F2465/$E2465, IF($H$8='Intro &amp; Setup'!$BX$8, $F2465/$H2465, "")))</f>
        <v/>
      </c>
      <c r="K2465" s="97"/>
      <c r="L2465" s="42" t="str">
        <f t="array" ref="L2465">IF($W2465="", "", IFERROR(INDEX('Standard Runs'!$D$11:$D$65, MATCH(1, ('Standard Runs'!$F$11:$F$65&lt;=E2465)*('Standard Runs'!$G$11:$G$65&gt;=E2465), 0)), ""))</f>
        <v/>
      </c>
      <c r="M2465" s="45" t="str">
        <f t="shared" si="419"/>
        <v/>
      </c>
      <c r="N2465" s="97"/>
      <c r="O2465" s="52" t="str">
        <f t="shared" si="420"/>
        <v/>
      </c>
      <c r="P2465" s="53" t="str">
        <f>IF(OR($L2465="", $M2465=""), "", COUNTIFS($L$11:$L$2510, $L2465, $M$11:$M$2510, "&lt;"&amp;$M2465)+1+COUNTIFS($L$11:$L2465, $L2465, $M$11:$M2465, $M2465)-1)</f>
        <v/>
      </c>
      <c r="Q2465" s="97"/>
      <c r="R2465" s="57" t="str">
        <f t="array" ref="R2465">IF(OR($L2465="", $M2465=""), "", MIN(IF($L$11:$L$2510=$L2465, $M$11:$M$2510)))</f>
        <v/>
      </c>
      <c r="S2465" s="18" t="str">
        <f t="array" ref="S2465">IF(OR($L2465="", $M2465=""), "", AVERAGEIF($L$11:$L$2510, $L2465, $M$11:$M$2510))</f>
        <v/>
      </c>
      <c r="T2465" s="21" t="str">
        <f t="array" ref="T2465">IF(OR($L2465="", $M2465=""), "", MAX(IF($L$11:$L$2510=$L2465, $M$11:$M$2510)))</f>
        <v/>
      </c>
      <c r="U2465" s="97"/>
      <c r="W2465" s="26" t="str">
        <f t="shared" si="421"/>
        <v/>
      </c>
      <c r="X2465" s="26" t="str">
        <f t="shared" si="422"/>
        <v/>
      </c>
      <c r="Z2465" s="48" t="str">
        <f>IFERROR(INDEX('Standard Runs'!$E$11:$E$65, MATCH($L2465, 'Standard Runs'!$D$11:$D$65, 0)), "")</f>
        <v/>
      </c>
      <c r="AB2465" s="26" t="str">
        <f t="shared" si="423"/>
        <v/>
      </c>
      <c r="AC2465" s="26" t="str">
        <f t="shared" si="424"/>
        <v/>
      </c>
      <c r="AE2465" s="26" t="str">
        <f t="shared" si="425"/>
        <v/>
      </c>
      <c r="AG2465" s="26" t="str">
        <f>IF($D2465="", "", COUNTIF($D$11:$D$2510, "&gt;"&amp;$D2465)+1+COUNTIF($D$11:$D2465, $D2465)-1)</f>
        <v/>
      </c>
      <c r="AH2465" s="92" t="str">
        <f t="shared" si="426"/>
        <v/>
      </c>
      <c r="AJ2465" s="26" t="str">
        <f t="shared" si="427"/>
        <v/>
      </c>
      <c r="AK2465" s="26" t="str">
        <f t="shared" si="428"/>
        <v/>
      </c>
    </row>
    <row r="2466" spans="1:37" x14ac:dyDescent="0.25">
      <c r="A2466" s="97"/>
      <c r="B2466" s="26" t="str">
        <f t="shared" si="418"/>
        <v/>
      </c>
      <c r="C2466" s="97"/>
      <c r="D2466" s="123"/>
      <c r="E2466" s="124"/>
      <c r="F2466" s="125"/>
      <c r="G2466" s="97"/>
      <c r="H2466" s="24" t="str">
        <f>IF($E2466="", "", IFERROR(ROUND($E2466*INDEX('Intro &amp; Setup'!$BY$8:$BY$9, MATCH($E$8, 'Intro &amp; Setup'!$BX$8:$BX$9, 0)), 2), ""))</f>
        <v/>
      </c>
      <c r="I2466" s="18" t="str">
        <f>IF(OR($E2466="", $F2466=""), "", IF($E$8='Intro &amp; Setup'!$BX$9, $F2466/$E2466, IF($H$8='Intro &amp; Setup'!$BX$9, $F2466/$H2466, "")))</f>
        <v/>
      </c>
      <c r="J2466" s="21" t="str">
        <f>IF(OR($E2466="", $F2466=""), "", IF($E$8='Intro &amp; Setup'!$BX$8, $F2466/$E2466, IF($H$8='Intro &amp; Setup'!$BX$8, $F2466/$H2466, "")))</f>
        <v/>
      </c>
      <c r="K2466" s="97"/>
      <c r="L2466" s="42" t="str">
        <f t="array" ref="L2466">IF($W2466="", "", IFERROR(INDEX('Standard Runs'!$D$11:$D$65, MATCH(1, ('Standard Runs'!$F$11:$F$65&lt;=E2466)*('Standard Runs'!$G$11:$G$65&gt;=E2466), 0)), ""))</f>
        <v/>
      </c>
      <c r="M2466" s="45" t="str">
        <f t="shared" si="419"/>
        <v/>
      </c>
      <c r="N2466" s="97"/>
      <c r="O2466" s="52" t="str">
        <f t="shared" si="420"/>
        <v/>
      </c>
      <c r="P2466" s="53" t="str">
        <f>IF(OR($L2466="", $M2466=""), "", COUNTIFS($L$11:$L$2510, $L2466, $M$11:$M$2510, "&lt;"&amp;$M2466)+1+COUNTIFS($L$11:$L2466, $L2466, $M$11:$M2466, $M2466)-1)</f>
        <v/>
      </c>
      <c r="Q2466" s="97"/>
      <c r="R2466" s="57" t="str">
        <f t="array" ref="R2466">IF(OR($L2466="", $M2466=""), "", MIN(IF($L$11:$L$2510=$L2466, $M$11:$M$2510)))</f>
        <v/>
      </c>
      <c r="S2466" s="18" t="str">
        <f t="array" ref="S2466">IF(OR($L2466="", $M2466=""), "", AVERAGEIF($L$11:$L$2510, $L2466, $M$11:$M$2510))</f>
        <v/>
      </c>
      <c r="T2466" s="21" t="str">
        <f t="array" ref="T2466">IF(OR($L2466="", $M2466=""), "", MAX(IF($L$11:$L$2510=$L2466, $M$11:$M$2510)))</f>
        <v/>
      </c>
      <c r="U2466" s="97"/>
      <c r="W2466" s="26" t="str">
        <f t="shared" si="421"/>
        <v/>
      </c>
      <c r="X2466" s="26" t="str">
        <f t="shared" si="422"/>
        <v/>
      </c>
      <c r="Z2466" s="48" t="str">
        <f>IFERROR(INDEX('Standard Runs'!$E$11:$E$65, MATCH($L2466, 'Standard Runs'!$D$11:$D$65, 0)), "")</f>
        <v/>
      </c>
      <c r="AB2466" s="26" t="str">
        <f t="shared" si="423"/>
        <v/>
      </c>
      <c r="AC2466" s="26" t="str">
        <f t="shared" si="424"/>
        <v/>
      </c>
      <c r="AE2466" s="26" t="str">
        <f t="shared" si="425"/>
        <v/>
      </c>
      <c r="AG2466" s="26" t="str">
        <f>IF($D2466="", "", COUNTIF($D$11:$D$2510, "&gt;"&amp;$D2466)+1+COUNTIF($D$11:$D2466, $D2466)-1)</f>
        <v/>
      </c>
      <c r="AH2466" s="92" t="str">
        <f t="shared" si="426"/>
        <v/>
      </c>
      <c r="AJ2466" s="26" t="str">
        <f t="shared" si="427"/>
        <v/>
      </c>
      <c r="AK2466" s="26" t="str">
        <f t="shared" si="428"/>
        <v/>
      </c>
    </row>
    <row r="2467" spans="1:37" x14ac:dyDescent="0.25">
      <c r="A2467" s="97"/>
      <c r="B2467" s="26" t="str">
        <f t="shared" si="418"/>
        <v/>
      </c>
      <c r="C2467" s="97"/>
      <c r="D2467" s="123"/>
      <c r="E2467" s="124"/>
      <c r="F2467" s="125"/>
      <c r="G2467" s="97"/>
      <c r="H2467" s="24" t="str">
        <f>IF($E2467="", "", IFERROR(ROUND($E2467*INDEX('Intro &amp; Setup'!$BY$8:$BY$9, MATCH($E$8, 'Intro &amp; Setup'!$BX$8:$BX$9, 0)), 2), ""))</f>
        <v/>
      </c>
      <c r="I2467" s="18" t="str">
        <f>IF(OR($E2467="", $F2467=""), "", IF($E$8='Intro &amp; Setup'!$BX$9, $F2467/$E2467, IF($H$8='Intro &amp; Setup'!$BX$9, $F2467/$H2467, "")))</f>
        <v/>
      </c>
      <c r="J2467" s="21" t="str">
        <f>IF(OR($E2467="", $F2467=""), "", IF($E$8='Intro &amp; Setup'!$BX$8, $F2467/$E2467, IF($H$8='Intro &amp; Setup'!$BX$8, $F2467/$H2467, "")))</f>
        <v/>
      </c>
      <c r="K2467" s="97"/>
      <c r="L2467" s="42" t="str">
        <f t="array" ref="L2467">IF($W2467="", "", IFERROR(INDEX('Standard Runs'!$D$11:$D$65, MATCH(1, ('Standard Runs'!$F$11:$F$65&lt;=E2467)*('Standard Runs'!$G$11:$G$65&gt;=E2467), 0)), ""))</f>
        <v/>
      </c>
      <c r="M2467" s="45" t="str">
        <f t="shared" si="419"/>
        <v/>
      </c>
      <c r="N2467" s="97"/>
      <c r="O2467" s="52" t="str">
        <f t="shared" si="420"/>
        <v/>
      </c>
      <c r="P2467" s="53" t="str">
        <f>IF(OR($L2467="", $M2467=""), "", COUNTIFS($L$11:$L$2510, $L2467, $M$11:$M$2510, "&lt;"&amp;$M2467)+1+COUNTIFS($L$11:$L2467, $L2467, $M$11:$M2467, $M2467)-1)</f>
        <v/>
      </c>
      <c r="Q2467" s="97"/>
      <c r="R2467" s="57" t="str">
        <f t="array" ref="R2467">IF(OR($L2467="", $M2467=""), "", MIN(IF($L$11:$L$2510=$L2467, $M$11:$M$2510)))</f>
        <v/>
      </c>
      <c r="S2467" s="18" t="str">
        <f t="array" ref="S2467">IF(OR($L2467="", $M2467=""), "", AVERAGEIF($L$11:$L$2510, $L2467, $M$11:$M$2510))</f>
        <v/>
      </c>
      <c r="T2467" s="21" t="str">
        <f t="array" ref="T2467">IF(OR($L2467="", $M2467=""), "", MAX(IF($L$11:$L$2510=$L2467, $M$11:$M$2510)))</f>
        <v/>
      </c>
      <c r="U2467" s="97"/>
      <c r="W2467" s="26" t="str">
        <f t="shared" si="421"/>
        <v/>
      </c>
      <c r="X2467" s="26" t="str">
        <f t="shared" si="422"/>
        <v/>
      </c>
      <c r="Z2467" s="48" t="str">
        <f>IFERROR(INDEX('Standard Runs'!$E$11:$E$65, MATCH($L2467, 'Standard Runs'!$D$11:$D$65, 0)), "")</f>
        <v/>
      </c>
      <c r="AB2467" s="26" t="str">
        <f t="shared" si="423"/>
        <v/>
      </c>
      <c r="AC2467" s="26" t="str">
        <f t="shared" si="424"/>
        <v/>
      </c>
      <c r="AE2467" s="26" t="str">
        <f t="shared" si="425"/>
        <v/>
      </c>
      <c r="AG2467" s="26" t="str">
        <f>IF($D2467="", "", COUNTIF($D$11:$D$2510, "&gt;"&amp;$D2467)+1+COUNTIF($D$11:$D2467, $D2467)-1)</f>
        <v/>
      </c>
      <c r="AH2467" s="92" t="str">
        <f t="shared" si="426"/>
        <v/>
      </c>
      <c r="AJ2467" s="26" t="str">
        <f t="shared" si="427"/>
        <v/>
      </c>
      <c r="AK2467" s="26" t="str">
        <f t="shared" si="428"/>
        <v/>
      </c>
    </row>
    <row r="2468" spans="1:37" x14ac:dyDescent="0.25">
      <c r="A2468" s="97"/>
      <c r="B2468" s="26" t="str">
        <f t="shared" si="418"/>
        <v/>
      </c>
      <c r="C2468" s="97"/>
      <c r="D2468" s="123"/>
      <c r="E2468" s="124"/>
      <c r="F2468" s="125"/>
      <c r="G2468" s="97"/>
      <c r="H2468" s="24" t="str">
        <f>IF($E2468="", "", IFERROR(ROUND($E2468*INDEX('Intro &amp; Setup'!$BY$8:$BY$9, MATCH($E$8, 'Intro &amp; Setup'!$BX$8:$BX$9, 0)), 2), ""))</f>
        <v/>
      </c>
      <c r="I2468" s="18" t="str">
        <f>IF(OR($E2468="", $F2468=""), "", IF($E$8='Intro &amp; Setup'!$BX$9, $F2468/$E2468, IF($H$8='Intro &amp; Setup'!$BX$9, $F2468/$H2468, "")))</f>
        <v/>
      </c>
      <c r="J2468" s="21" t="str">
        <f>IF(OR($E2468="", $F2468=""), "", IF($E$8='Intro &amp; Setup'!$BX$8, $F2468/$E2468, IF($H$8='Intro &amp; Setup'!$BX$8, $F2468/$H2468, "")))</f>
        <v/>
      </c>
      <c r="K2468" s="97"/>
      <c r="L2468" s="42" t="str">
        <f t="array" ref="L2468">IF($W2468="", "", IFERROR(INDEX('Standard Runs'!$D$11:$D$65, MATCH(1, ('Standard Runs'!$F$11:$F$65&lt;=E2468)*('Standard Runs'!$G$11:$G$65&gt;=E2468), 0)), ""))</f>
        <v/>
      </c>
      <c r="M2468" s="45" t="str">
        <f t="shared" si="419"/>
        <v/>
      </c>
      <c r="N2468" s="97"/>
      <c r="O2468" s="52" t="str">
        <f t="shared" si="420"/>
        <v/>
      </c>
      <c r="P2468" s="53" t="str">
        <f>IF(OR($L2468="", $M2468=""), "", COUNTIFS($L$11:$L$2510, $L2468, $M$11:$M$2510, "&lt;"&amp;$M2468)+1+COUNTIFS($L$11:$L2468, $L2468, $M$11:$M2468, $M2468)-1)</f>
        <v/>
      </c>
      <c r="Q2468" s="97"/>
      <c r="R2468" s="57" t="str">
        <f t="array" ref="R2468">IF(OR($L2468="", $M2468=""), "", MIN(IF($L$11:$L$2510=$L2468, $M$11:$M$2510)))</f>
        <v/>
      </c>
      <c r="S2468" s="18" t="str">
        <f t="array" ref="S2468">IF(OR($L2468="", $M2468=""), "", AVERAGEIF($L$11:$L$2510, $L2468, $M$11:$M$2510))</f>
        <v/>
      </c>
      <c r="T2468" s="21" t="str">
        <f t="array" ref="T2468">IF(OR($L2468="", $M2468=""), "", MAX(IF($L$11:$L$2510=$L2468, $M$11:$M$2510)))</f>
        <v/>
      </c>
      <c r="U2468" s="97"/>
      <c r="W2468" s="26" t="str">
        <f t="shared" si="421"/>
        <v/>
      </c>
      <c r="X2468" s="26" t="str">
        <f t="shared" si="422"/>
        <v/>
      </c>
      <c r="Z2468" s="48" t="str">
        <f>IFERROR(INDEX('Standard Runs'!$E$11:$E$65, MATCH($L2468, 'Standard Runs'!$D$11:$D$65, 0)), "")</f>
        <v/>
      </c>
      <c r="AB2468" s="26" t="str">
        <f t="shared" si="423"/>
        <v/>
      </c>
      <c r="AC2468" s="26" t="str">
        <f t="shared" si="424"/>
        <v/>
      </c>
      <c r="AE2468" s="26" t="str">
        <f t="shared" si="425"/>
        <v/>
      </c>
      <c r="AG2468" s="26" t="str">
        <f>IF($D2468="", "", COUNTIF($D$11:$D$2510, "&gt;"&amp;$D2468)+1+COUNTIF($D$11:$D2468, $D2468)-1)</f>
        <v/>
      </c>
      <c r="AH2468" s="92" t="str">
        <f t="shared" si="426"/>
        <v/>
      </c>
      <c r="AJ2468" s="26" t="str">
        <f t="shared" si="427"/>
        <v/>
      </c>
      <c r="AK2468" s="26" t="str">
        <f t="shared" si="428"/>
        <v/>
      </c>
    </row>
    <row r="2469" spans="1:37" x14ac:dyDescent="0.25">
      <c r="A2469" s="97"/>
      <c r="B2469" s="26" t="str">
        <f t="shared" si="418"/>
        <v/>
      </c>
      <c r="C2469" s="97"/>
      <c r="D2469" s="123"/>
      <c r="E2469" s="124"/>
      <c r="F2469" s="125"/>
      <c r="G2469" s="97"/>
      <c r="H2469" s="24" t="str">
        <f>IF($E2469="", "", IFERROR(ROUND($E2469*INDEX('Intro &amp; Setup'!$BY$8:$BY$9, MATCH($E$8, 'Intro &amp; Setup'!$BX$8:$BX$9, 0)), 2), ""))</f>
        <v/>
      </c>
      <c r="I2469" s="18" t="str">
        <f>IF(OR($E2469="", $F2469=""), "", IF($E$8='Intro &amp; Setup'!$BX$9, $F2469/$E2469, IF($H$8='Intro &amp; Setup'!$BX$9, $F2469/$H2469, "")))</f>
        <v/>
      </c>
      <c r="J2469" s="21" t="str">
        <f>IF(OR($E2469="", $F2469=""), "", IF($E$8='Intro &amp; Setup'!$BX$8, $F2469/$E2469, IF($H$8='Intro &amp; Setup'!$BX$8, $F2469/$H2469, "")))</f>
        <v/>
      </c>
      <c r="K2469" s="97"/>
      <c r="L2469" s="42" t="str">
        <f t="array" ref="L2469">IF($W2469="", "", IFERROR(INDEX('Standard Runs'!$D$11:$D$65, MATCH(1, ('Standard Runs'!$F$11:$F$65&lt;=E2469)*('Standard Runs'!$G$11:$G$65&gt;=E2469), 0)), ""))</f>
        <v/>
      </c>
      <c r="M2469" s="45" t="str">
        <f t="shared" si="419"/>
        <v/>
      </c>
      <c r="N2469" s="97"/>
      <c r="O2469" s="52" t="str">
        <f t="shared" si="420"/>
        <v/>
      </c>
      <c r="P2469" s="53" t="str">
        <f>IF(OR($L2469="", $M2469=""), "", COUNTIFS($L$11:$L$2510, $L2469, $M$11:$M$2510, "&lt;"&amp;$M2469)+1+COUNTIFS($L$11:$L2469, $L2469, $M$11:$M2469, $M2469)-1)</f>
        <v/>
      </c>
      <c r="Q2469" s="97"/>
      <c r="R2469" s="57" t="str">
        <f t="array" ref="R2469">IF(OR($L2469="", $M2469=""), "", MIN(IF($L$11:$L$2510=$L2469, $M$11:$M$2510)))</f>
        <v/>
      </c>
      <c r="S2469" s="18" t="str">
        <f t="array" ref="S2469">IF(OR($L2469="", $M2469=""), "", AVERAGEIF($L$11:$L$2510, $L2469, $M$11:$M$2510))</f>
        <v/>
      </c>
      <c r="T2469" s="21" t="str">
        <f t="array" ref="T2469">IF(OR($L2469="", $M2469=""), "", MAX(IF($L$11:$L$2510=$L2469, $M$11:$M$2510)))</f>
        <v/>
      </c>
      <c r="U2469" s="97"/>
      <c r="W2469" s="26" t="str">
        <f t="shared" si="421"/>
        <v/>
      </c>
      <c r="X2469" s="26" t="str">
        <f t="shared" si="422"/>
        <v/>
      </c>
      <c r="Z2469" s="48" t="str">
        <f>IFERROR(INDEX('Standard Runs'!$E$11:$E$65, MATCH($L2469, 'Standard Runs'!$D$11:$D$65, 0)), "")</f>
        <v/>
      </c>
      <c r="AB2469" s="26" t="str">
        <f t="shared" si="423"/>
        <v/>
      </c>
      <c r="AC2469" s="26" t="str">
        <f t="shared" si="424"/>
        <v/>
      </c>
      <c r="AE2469" s="26" t="str">
        <f t="shared" si="425"/>
        <v/>
      </c>
      <c r="AG2469" s="26" t="str">
        <f>IF($D2469="", "", COUNTIF($D$11:$D$2510, "&gt;"&amp;$D2469)+1+COUNTIF($D$11:$D2469, $D2469)-1)</f>
        <v/>
      </c>
      <c r="AH2469" s="92" t="str">
        <f t="shared" si="426"/>
        <v/>
      </c>
      <c r="AJ2469" s="26" t="str">
        <f t="shared" si="427"/>
        <v/>
      </c>
      <c r="AK2469" s="26" t="str">
        <f t="shared" si="428"/>
        <v/>
      </c>
    </row>
    <row r="2470" spans="1:37" x14ac:dyDescent="0.25">
      <c r="A2470" s="97"/>
      <c r="B2470" s="26" t="str">
        <f t="shared" si="418"/>
        <v/>
      </c>
      <c r="C2470" s="97"/>
      <c r="D2470" s="123"/>
      <c r="E2470" s="124"/>
      <c r="F2470" s="125"/>
      <c r="G2470" s="97"/>
      <c r="H2470" s="24" t="str">
        <f>IF($E2470="", "", IFERROR(ROUND($E2470*INDEX('Intro &amp; Setup'!$BY$8:$BY$9, MATCH($E$8, 'Intro &amp; Setup'!$BX$8:$BX$9, 0)), 2), ""))</f>
        <v/>
      </c>
      <c r="I2470" s="18" t="str">
        <f>IF(OR($E2470="", $F2470=""), "", IF($E$8='Intro &amp; Setup'!$BX$9, $F2470/$E2470, IF($H$8='Intro &amp; Setup'!$BX$9, $F2470/$H2470, "")))</f>
        <v/>
      </c>
      <c r="J2470" s="21" t="str">
        <f>IF(OR($E2470="", $F2470=""), "", IF($E$8='Intro &amp; Setup'!$BX$8, $F2470/$E2470, IF($H$8='Intro &amp; Setup'!$BX$8, $F2470/$H2470, "")))</f>
        <v/>
      </c>
      <c r="K2470" s="97"/>
      <c r="L2470" s="42" t="str">
        <f t="array" ref="L2470">IF($W2470="", "", IFERROR(INDEX('Standard Runs'!$D$11:$D$65, MATCH(1, ('Standard Runs'!$F$11:$F$65&lt;=E2470)*('Standard Runs'!$G$11:$G$65&gt;=E2470), 0)), ""))</f>
        <v/>
      </c>
      <c r="M2470" s="45" t="str">
        <f t="shared" si="419"/>
        <v/>
      </c>
      <c r="N2470" s="97"/>
      <c r="O2470" s="52" t="str">
        <f t="shared" si="420"/>
        <v/>
      </c>
      <c r="P2470" s="53" t="str">
        <f>IF(OR($L2470="", $M2470=""), "", COUNTIFS($L$11:$L$2510, $L2470, $M$11:$M$2510, "&lt;"&amp;$M2470)+1+COUNTIFS($L$11:$L2470, $L2470, $M$11:$M2470, $M2470)-1)</f>
        <v/>
      </c>
      <c r="Q2470" s="97"/>
      <c r="R2470" s="57" t="str">
        <f t="array" ref="R2470">IF(OR($L2470="", $M2470=""), "", MIN(IF($L$11:$L$2510=$L2470, $M$11:$M$2510)))</f>
        <v/>
      </c>
      <c r="S2470" s="18" t="str">
        <f t="array" ref="S2470">IF(OR($L2470="", $M2470=""), "", AVERAGEIF($L$11:$L$2510, $L2470, $M$11:$M$2510))</f>
        <v/>
      </c>
      <c r="T2470" s="21" t="str">
        <f t="array" ref="T2470">IF(OR($L2470="", $M2470=""), "", MAX(IF($L$11:$L$2510=$L2470, $M$11:$M$2510)))</f>
        <v/>
      </c>
      <c r="U2470" s="97"/>
      <c r="W2470" s="26" t="str">
        <f t="shared" si="421"/>
        <v/>
      </c>
      <c r="X2470" s="26" t="str">
        <f t="shared" si="422"/>
        <v/>
      </c>
      <c r="Z2470" s="48" t="str">
        <f>IFERROR(INDEX('Standard Runs'!$E$11:$E$65, MATCH($L2470, 'Standard Runs'!$D$11:$D$65, 0)), "")</f>
        <v/>
      </c>
      <c r="AB2470" s="26" t="str">
        <f t="shared" si="423"/>
        <v/>
      </c>
      <c r="AC2470" s="26" t="str">
        <f t="shared" si="424"/>
        <v/>
      </c>
      <c r="AE2470" s="26" t="str">
        <f t="shared" si="425"/>
        <v/>
      </c>
      <c r="AG2470" s="26" t="str">
        <f>IF($D2470="", "", COUNTIF($D$11:$D$2510, "&gt;"&amp;$D2470)+1+COUNTIF($D$11:$D2470, $D2470)-1)</f>
        <v/>
      </c>
      <c r="AH2470" s="92" t="str">
        <f t="shared" si="426"/>
        <v/>
      </c>
      <c r="AJ2470" s="26" t="str">
        <f t="shared" si="427"/>
        <v/>
      </c>
      <c r="AK2470" s="26" t="str">
        <f t="shared" si="428"/>
        <v/>
      </c>
    </row>
    <row r="2471" spans="1:37" x14ac:dyDescent="0.25">
      <c r="A2471" s="97"/>
      <c r="B2471" s="26" t="str">
        <f t="shared" si="418"/>
        <v/>
      </c>
      <c r="C2471" s="97"/>
      <c r="D2471" s="123"/>
      <c r="E2471" s="124"/>
      <c r="F2471" s="125"/>
      <c r="G2471" s="97"/>
      <c r="H2471" s="24" t="str">
        <f>IF($E2471="", "", IFERROR(ROUND($E2471*INDEX('Intro &amp; Setup'!$BY$8:$BY$9, MATCH($E$8, 'Intro &amp; Setup'!$BX$8:$BX$9, 0)), 2), ""))</f>
        <v/>
      </c>
      <c r="I2471" s="18" t="str">
        <f>IF(OR($E2471="", $F2471=""), "", IF($E$8='Intro &amp; Setup'!$BX$9, $F2471/$E2471, IF($H$8='Intro &amp; Setup'!$BX$9, $F2471/$H2471, "")))</f>
        <v/>
      </c>
      <c r="J2471" s="21" t="str">
        <f>IF(OR($E2471="", $F2471=""), "", IF($E$8='Intro &amp; Setup'!$BX$8, $F2471/$E2471, IF($H$8='Intro &amp; Setup'!$BX$8, $F2471/$H2471, "")))</f>
        <v/>
      </c>
      <c r="K2471" s="97"/>
      <c r="L2471" s="42" t="str">
        <f t="array" ref="L2471">IF($W2471="", "", IFERROR(INDEX('Standard Runs'!$D$11:$D$65, MATCH(1, ('Standard Runs'!$F$11:$F$65&lt;=E2471)*('Standard Runs'!$G$11:$G$65&gt;=E2471), 0)), ""))</f>
        <v/>
      </c>
      <c r="M2471" s="45" t="str">
        <f t="shared" si="419"/>
        <v/>
      </c>
      <c r="N2471" s="97"/>
      <c r="O2471" s="52" t="str">
        <f t="shared" si="420"/>
        <v/>
      </c>
      <c r="P2471" s="53" t="str">
        <f>IF(OR($L2471="", $M2471=""), "", COUNTIFS($L$11:$L$2510, $L2471, $M$11:$M$2510, "&lt;"&amp;$M2471)+1+COUNTIFS($L$11:$L2471, $L2471, $M$11:$M2471, $M2471)-1)</f>
        <v/>
      </c>
      <c r="Q2471" s="97"/>
      <c r="R2471" s="57" t="str">
        <f t="array" ref="R2471">IF(OR($L2471="", $M2471=""), "", MIN(IF($L$11:$L$2510=$L2471, $M$11:$M$2510)))</f>
        <v/>
      </c>
      <c r="S2471" s="18" t="str">
        <f t="array" ref="S2471">IF(OR($L2471="", $M2471=""), "", AVERAGEIF($L$11:$L$2510, $L2471, $M$11:$M$2510))</f>
        <v/>
      </c>
      <c r="T2471" s="21" t="str">
        <f t="array" ref="T2471">IF(OR($L2471="", $M2471=""), "", MAX(IF($L$11:$L$2510=$L2471, $M$11:$M$2510)))</f>
        <v/>
      </c>
      <c r="U2471" s="97"/>
      <c r="W2471" s="26" t="str">
        <f t="shared" si="421"/>
        <v/>
      </c>
      <c r="X2471" s="26" t="str">
        <f t="shared" si="422"/>
        <v/>
      </c>
      <c r="Z2471" s="48" t="str">
        <f>IFERROR(INDEX('Standard Runs'!$E$11:$E$65, MATCH($L2471, 'Standard Runs'!$D$11:$D$65, 0)), "")</f>
        <v/>
      </c>
      <c r="AB2471" s="26" t="str">
        <f t="shared" si="423"/>
        <v/>
      </c>
      <c r="AC2471" s="26" t="str">
        <f t="shared" si="424"/>
        <v/>
      </c>
      <c r="AE2471" s="26" t="str">
        <f t="shared" si="425"/>
        <v/>
      </c>
      <c r="AG2471" s="26" t="str">
        <f>IF($D2471="", "", COUNTIF($D$11:$D$2510, "&gt;"&amp;$D2471)+1+COUNTIF($D$11:$D2471, $D2471)-1)</f>
        <v/>
      </c>
      <c r="AH2471" s="92" t="str">
        <f t="shared" si="426"/>
        <v/>
      </c>
      <c r="AJ2471" s="26" t="str">
        <f t="shared" si="427"/>
        <v/>
      </c>
      <c r="AK2471" s="26" t="str">
        <f t="shared" si="428"/>
        <v/>
      </c>
    </row>
    <row r="2472" spans="1:37" x14ac:dyDescent="0.25">
      <c r="A2472" s="97"/>
      <c r="B2472" s="26" t="str">
        <f t="shared" si="418"/>
        <v/>
      </c>
      <c r="C2472" s="97"/>
      <c r="D2472" s="123"/>
      <c r="E2472" s="124"/>
      <c r="F2472" s="125"/>
      <c r="G2472" s="97"/>
      <c r="H2472" s="24" t="str">
        <f>IF($E2472="", "", IFERROR(ROUND($E2472*INDEX('Intro &amp; Setup'!$BY$8:$BY$9, MATCH($E$8, 'Intro &amp; Setup'!$BX$8:$BX$9, 0)), 2), ""))</f>
        <v/>
      </c>
      <c r="I2472" s="18" t="str">
        <f>IF(OR($E2472="", $F2472=""), "", IF($E$8='Intro &amp; Setup'!$BX$9, $F2472/$E2472, IF($H$8='Intro &amp; Setup'!$BX$9, $F2472/$H2472, "")))</f>
        <v/>
      </c>
      <c r="J2472" s="21" t="str">
        <f>IF(OR($E2472="", $F2472=""), "", IF($E$8='Intro &amp; Setup'!$BX$8, $F2472/$E2472, IF($H$8='Intro &amp; Setup'!$BX$8, $F2472/$H2472, "")))</f>
        <v/>
      </c>
      <c r="K2472" s="97"/>
      <c r="L2472" s="42" t="str">
        <f t="array" ref="L2472">IF($W2472="", "", IFERROR(INDEX('Standard Runs'!$D$11:$D$65, MATCH(1, ('Standard Runs'!$F$11:$F$65&lt;=E2472)*('Standard Runs'!$G$11:$G$65&gt;=E2472), 0)), ""))</f>
        <v/>
      </c>
      <c r="M2472" s="45" t="str">
        <f t="shared" si="419"/>
        <v/>
      </c>
      <c r="N2472" s="97"/>
      <c r="O2472" s="52" t="str">
        <f t="shared" si="420"/>
        <v/>
      </c>
      <c r="P2472" s="53" t="str">
        <f>IF(OR($L2472="", $M2472=""), "", COUNTIFS($L$11:$L$2510, $L2472, $M$11:$M$2510, "&lt;"&amp;$M2472)+1+COUNTIFS($L$11:$L2472, $L2472, $M$11:$M2472, $M2472)-1)</f>
        <v/>
      </c>
      <c r="Q2472" s="97"/>
      <c r="R2472" s="57" t="str">
        <f t="array" ref="R2472">IF(OR($L2472="", $M2472=""), "", MIN(IF($L$11:$L$2510=$L2472, $M$11:$M$2510)))</f>
        <v/>
      </c>
      <c r="S2472" s="18" t="str">
        <f t="array" ref="S2472">IF(OR($L2472="", $M2472=""), "", AVERAGEIF($L$11:$L$2510, $L2472, $M$11:$M$2510))</f>
        <v/>
      </c>
      <c r="T2472" s="21" t="str">
        <f t="array" ref="T2472">IF(OR($L2472="", $M2472=""), "", MAX(IF($L$11:$L$2510=$L2472, $M$11:$M$2510)))</f>
        <v/>
      </c>
      <c r="U2472" s="97"/>
      <c r="W2472" s="26" t="str">
        <f t="shared" si="421"/>
        <v/>
      </c>
      <c r="X2472" s="26" t="str">
        <f t="shared" si="422"/>
        <v/>
      </c>
      <c r="Z2472" s="48" t="str">
        <f>IFERROR(INDEX('Standard Runs'!$E$11:$E$65, MATCH($L2472, 'Standard Runs'!$D$11:$D$65, 0)), "")</f>
        <v/>
      </c>
      <c r="AB2472" s="26" t="str">
        <f t="shared" si="423"/>
        <v/>
      </c>
      <c r="AC2472" s="26" t="str">
        <f t="shared" si="424"/>
        <v/>
      </c>
      <c r="AE2472" s="26" t="str">
        <f t="shared" si="425"/>
        <v/>
      </c>
      <c r="AG2472" s="26" t="str">
        <f>IF($D2472="", "", COUNTIF($D$11:$D$2510, "&gt;"&amp;$D2472)+1+COUNTIF($D$11:$D2472, $D2472)-1)</f>
        <v/>
      </c>
      <c r="AH2472" s="92" t="str">
        <f t="shared" si="426"/>
        <v/>
      </c>
      <c r="AJ2472" s="26" t="str">
        <f t="shared" si="427"/>
        <v/>
      </c>
      <c r="AK2472" s="26" t="str">
        <f t="shared" si="428"/>
        <v/>
      </c>
    </row>
    <row r="2473" spans="1:37" x14ac:dyDescent="0.25">
      <c r="A2473" s="97"/>
      <c r="B2473" s="26" t="str">
        <f t="shared" si="418"/>
        <v/>
      </c>
      <c r="C2473" s="97"/>
      <c r="D2473" s="123"/>
      <c r="E2473" s="124"/>
      <c r="F2473" s="125"/>
      <c r="G2473" s="97"/>
      <c r="H2473" s="24" t="str">
        <f>IF($E2473="", "", IFERROR(ROUND($E2473*INDEX('Intro &amp; Setup'!$BY$8:$BY$9, MATCH($E$8, 'Intro &amp; Setup'!$BX$8:$BX$9, 0)), 2), ""))</f>
        <v/>
      </c>
      <c r="I2473" s="18" t="str">
        <f>IF(OR($E2473="", $F2473=""), "", IF($E$8='Intro &amp; Setup'!$BX$9, $F2473/$E2473, IF($H$8='Intro &amp; Setup'!$BX$9, $F2473/$H2473, "")))</f>
        <v/>
      </c>
      <c r="J2473" s="21" t="str">
        <f>IF(OR($E2473="", $F2473=""), "", IF($E$8='Intro &amp; Setup'!$BX$8, $F2473/$E2473, IF($H$8='Intro &amp; Setup'!$BX$8, $F2473/$H2473, "")))</f>
        <v/>
      </c>
      <c r="K2473" s="97"/>
      <c r="L2473" s="42" t="str">
        <f t="array" ref="L2473">IF($W2473="", "", IFERROR(INDEX('Standard Runs'!$D$11:$D$65, MATCH(1, ('Standard Runs'!$F$11:$F$65&lt;=E2473)*('Standard Runs'!$G$11:$G$65&gt;=E2473), 0)), ""))</f>
        <v/>
      </c>
      <c r="M2473" s="45" t="str">
        <f t="shared" si="419"/>
        <v/>
      </c>
      <c r="N2473" s="97"/>
      <c r="O2473" s="52" t="str">
        <f t="shared" si="420"/>
        <v/>
      </c>
      <c r="P2473" s="53" t="str">
        <f>IF(OR($L2473="", $M2473=""), "", COUNTIFS($L$11:$L$2510, $L2473, $M$11:$M$2510, "&lt;"&amp;$M2473)+1+COUNTIFS($L$11:$L2473, $L2473, $M$11:$M2473, $M2473)-1)</f>
        <v/>
      </c>
      <c r="Q2473" s="97"/>
      <c r="R2473" s="57" t="str">
        <f t="array" ref="R2473">IF(OR($L2473="", $M2473=""), "", MIN(IF($L$11:$L$2510=$L2473, $M$11:$M$2510)))</f>
        <v/>
      </c>
      <c r="S2473" s="18" t="str">
        <f t="array" ref="S2473">IF(OR($L2473="", $M2473=""), "", AVERAGEIF($L$11:$L$2510, $L2473, $M$11:$M$2510))</f>
        <v/>
      </c>
      <c r="T2473" s="21" t="str">
        <f t="array" ref="T2473">IF(OR($L2473="", $M2473=""), "", MAX(IF($L$11:$L$2510=$L2473, $M$11:$M$2510)))</f>
        <v/>
      </c>
      <c r="U2473" s="97"/>
      <c r="W2473" s="26" t="str">
        <f t="shared" si="421"/>
        <v/>
      </c>
      <c r="X2473" s="26" t="str">
        <f t="shared" si="422"/>
        <v/>
      </c>
      <c r="Z2473" s="48" t="str">
        <f>IFERROR(INDEX('Standard Runs'!$E$11:$E$65, MATCH($L2473, 'Standard Runs'!$D$11:$D$65, 0)), "")</f>
        <v/>
      </c>
      <c r="AB2473" s="26" t="str">
        <f t="shared" si="423"/>
        <v/>
      </c>
      <c r="AC2473" s="26" t="str">
        <f t="shared" si="424"/>
        <v/>
      </c>
      <c r="AE2473" s="26" t="str">
        <f t="shared" si="425"/>
        <v/>
      </c>
      <c r="AG2473" s="26" t="str">
        <f>IF($D2473="", "", COUNTIF($D$11:$D$2510, "&gt;"&amp;$D2473)+1+COUNTIF($D$11:$D2473, $D2473)-1)</f>
        <v/>
      </c>
      <c r="AH2473" s="92" t="str">
        <f t="shared" si="426"/>
        <v/>
      </c>
      <c r="AJ2473" s="26" t="str">
        <f t="shared" si="427"/>
        <v/>
      </c>
      <c r="AK2473" s="26" t="str">
        <f t="shared" si="428"/>
        <v/>
      </c>
    </row>
    <row r="2474" spans="1:37" x14ac:dyDescent="0.25">
      <c r="A2474" s="97"/>
      <c r="B2474" s="26" t="str">
        <f t="shared" si="418"/>
        <v/>
      </c>
      <c r="C2474" s="97"/>
      <c r="D2474" s="123"/>
      <c r="E2474" s="124"/>
      <c r="F2474" s="125"/>
      <c r="G2474" s="97"/>
      <c r="H2474" s="24" t="str">
        <f>IF($E2474="", "", IFERROR(ROUND($E2474*INDEX('Intro &amp; Setup'!$BY$8:$BY$9, MATCH($E$8, 'Intro &amp; Setup'!$BX$8:$BX$9, 0)), 2), ""))</f>
        <v/>
      </c>
      <c r="I2474" s="18" t="str">
        <f>IF(OR($E2474="", $F2474=""), "", IF($E$8='Intro &amp; Setup'!$BX$9, $F2474/$E2474, IF($H$8='Intro &amp; Setup'!$BX$9, $F2474/$H2474, "")))</f>
        <v/>
      </c>
      <c r="J2474" s="21" t="str">
        <f>IF(OR($E2474="", $F2474=""), "", IF($E$8='Intro &amp; Setup'!$BX$8, $F2474/$E2474, IF($H$8='Intro &amp; Setup'!$BX$8, $F2474/$H2474, "")))</f>
        <v/>
      </c>
      <c r="K2474" s="97"/>
      <c r="L2474" s="42" t="str">
        <f t="array" ref="L2474">IF($W2474="", "", IFERROR(INDEX('Standard Runs'!$D$11:$D$65, MATCH(1, ('Standard Runs'!$F$11:$F$65&lt;=E2474)*('Standard Runs'!$G$11:$G$65&gt;=E2474), 0)), ""))</f>
        <v/>
      </c>
      <c r="M2474" s="45" t="str">
        <f t="shared" si="419"/>
        <v/>
      </c>
      <c r="N2474" s="97"/>
      <c r="O2474" s="52" t="str">
        <f t="shared" si="420"/>
        <v/>
      </c>
      <c r="P2474" s="53" t="str">
        <f>IF(OR($L2474="", $M2474=""), "", COUNTIFS($L$11:$L$2510, $L2474, $M$11:$M$2510, "&lt;"&amp;$M2474)+1+COUNTIFS($L$11:$L2474, $L2474, $M$11:$M2474, $M2474)-1)</f>
        <v/>
      </c>
      <c r="Q2474" s="97"/>
      <c r="R2474" s="57" t="str">
        <f t="array" ref="R2474">IF(OR($L2474="", $M2474=""), "", MIN(IF($L$11:$L$2510=$L2474, $M$11:$M$2510)))</f>
        <v/>
      </c>
      <c r="S2474" s="18" t="str">
        <f t="array" ref="S2474">IF(OR($L2474="", $M2474=""), "", AVERAGEIF($L$11:$L$2510, $L2474, $M$11:$M$2510))</f>
        <v/>
      </c>
      <c r="T2474" s="21" t="str">
        <f t="array" ref="T2474">IF(OR($L2474="", $M2474=""), "", MAX(IF($L$11:$L$2510=$L2474, $M$11:$M$2510)))</f>
        <v/>
      </c>
      <c r="U2474" s="97"/>
      <c r="W2474" s="26" t="str">
        <f t="shared" si="421"/>
        <v/>
      </c>
      <c r="X2474" s="26" t="str">
        <f t="shared" si="422"/>
        <v/>
      </c>
      <c r="Z2474" s="48" t="str">
        <f>IFERROR(INDEX('Standard Runs'!$E$11:$E$65, MATCH($L2474, 'Standard Runs'!$D$11:$D$65, 0)), "")</f>
        <v/>
      </c>
      <c r="AB2474" s="26" t="str">
        <f t="shared" si="423"/>
        <v/>
      </c>
      <c r="AC2474" s="26" t="str">
        <f t="shared" si="424"/>
        <v/>
      </c>
      <c r="AE2474" s="26" t="str">
        <f t="shared" si="425"/>
        <v/>
      </c>
      <c r="AG2474" s="26" t="str">
        <f>IF($D2474="", "", COUNTIF($D$11:$D$2510, "&gt;"&amp;$D2474)+1+COUNTIF($D$11:$D2474, $D2474)-1)</f>
        <v/>
      </c>
      <c r="AH2474" s="92" t="str">
        <f t="shared" si="426"/>
        <v/>
      </c>
      <c r="AJ2474" s="26" t="str">
        <f t="shared" si="427"/>
        <v/>
      </c>
      <c r="AK2474" s="26" t="str">
        <f t="shared" si="428"/>
        <v/>
      </c>
    </row>
    <row r="2475" spans="1:37" x14ac:dyDescent="0.25">
      <c r="A2475" s="97"/>
      <c r="B2475" s="26" t="str">
        <f t="shared" si="418"/>
        <v/>
      </c>
      <c r="C2475" s="97"/>
      <c r="D2475" s="123"/>
      <c r="E2475" s="124"/>
      <c r="F2475" s="125"/>
      <c r="G2475" s="97"/>
      <c r="H2475" s="24" t="str">
        <f>IF($E2475="", "", IFERROR(ROUND($E2475*INDEX('Intro &amp; Setup'!$BY$8:$BY$9, MATCH($E$8, 'Intro &amp; Setup'!$BX$8:$BX$9, 0)), 2), ""))</f>
        <v/>
      </c>
      <c r="I2475" s="18" t="str">
        <f>IF(OR($E2475="", $F2475=""), "", IF($E$8='Intro &amp; Setup'!$BX$9, $F2475/$E2475, IF($H$8='Intro &amp; Setup'!$BX$9, $F2475/$H2475, "")))</f>
        <v/>
      </c>
      <c r="J2475" s="21" t="str">
        <f>IF(OR($E2475="", $F2475=""), "", IF($E$8='Intro &amp; Setup'!$BX$8, $F2475/$E2475, IF($H$8='Intro &amp; Setup'!$BX$8, $F2475/$H2475, "")))</f>
        <v/>
      </c>
      <c r="K2475" s="97"/>
      <c r="L2475" s="42" t="str">
        <f t="array" ref="L2475">IF($W2475="", "", IFERROR(INDEX('Standard Runs'!$D$11:$D$65, MATCH(1, ('Standard Runs'!$F$11:$F$65&lt;=E2475)*('Standard Runs'!$G$11:$G$65&gt;=E2475), 0)), ""))</f>
        <v/>
      </c>
      <c r="M2475" s="45" t="str">
        <f t="shared" si="419"/>
        <v/>
      </c>
      <c r="N2475" s="97"/>
      <c r="O2475" s="52" t="str">
        <f t="shared" si="420"/>
        <v/>
      </c>
      <c r="P2475" s="53" t="str">
        <f>IF(OR($L2475="", $M2475=""), "", COUNTIFS($L$11:$L$2510, $L2475, $M$11:$M$2510, "&lt;"&amp;$M2475)+1+COUNTIFS($L$11:$L2475, $L2475, $M$11:$M2475, $M2475)-1)</f>
        <v/>
      </c>
      <c r="Q2475" s="97"/>
      <c r="R2475" s="57" t="str">
        <f t="array" ref="R2475">IF(OR($L2475="", $M2475=""), "", MIN(IF($L$11:$L$2510=$L2475, $M$11:$M$2510)))</f>
        <v/>
      </c>
      <c r="S2475" s="18" t="str">
        <f t="array" ref="S2475">IF(OR($L2475="", $M2475=""), "", AVERAGEIF($L$11:$L$2510, $L2475, $M$11:$M$2510))</f>
        <v/>
      </c>
      <c r="T2475" s="21" t="str">
        <f t="array" ref="T2475">IF(OR($L2475="", $M2475=""), "", MAX(IF($L$11:$L$2510=$L2475, $M$11:$M$2510)))</f>
        <v/>
      </c>
      <c r="U2475" s="97"/>
      <c r="W2475" s="26" t="str">
        <f t="shared" si="421"/>
        <v/>
      </c>
      <c r="X2475" s="26" t="str">
        <f t="shared" si="422"/>
        <v/>
      </c>
      <c r="Z2475" s="48" t="str">
        <f>IFERROR(INDEX('Standard Runs'!$E$11:$E$65, MATCH($L2475, 'Standard Runs'!$D$11:$D$65, 0)), "")</f>
        <v/>
      </c>
      <c r="AB2475" s="26" t="str">
        <f t="shared" si="423"/>
        <v/>
      </c>
      <c r="AC2475" s="26" t="str">
        <f t="shared" si="424"/>
        <v/>
      </c>
      <c r="AE2475" s="26" t="str">
        <f t="shared" si="425"/>
        <v/>
      </c>
      <c r="AG2475" s="26" t="str">
        <f>IF($D2475="", "", COUNTIF($D$11:$D$2510, "&gt;"&amp;$D2475)+1+COUNTIF($D$11:$D2475, $D2475)-1)</f>
        <v/>
      </c>
      <c r="AH2475" s="92" t="str">
        <f t="shared" si="426"/>
        <v/>
      </c>
      <c r="AJ2475" s="26" t="str">
        <f t="shared" si="427"/>
        <v/>
      </c>
      <c r="AK2475" s="26" t="str">
        <f t="shared" si="428"/>
        <v/>
      </c>
    </row>
    <row r="2476" spans="1:37" x14ac:dyDescent="0.25">
      <c r="A2476" s="97"/>
      <c r="B2476" s="26" t="str">
        <f t="shared" si="418"/>
        <v/>
      </c>
      <c r="C2476" s="97"/>
      <c r="D2476" s="123"/>
      <c r="E2476" s="124"/>
      <c r="F2476" s="125"/>
      <c r="G2476" s="97"/>
      <c r="H2476" s="24" t="str">
        <f>IF($E2476="", "", IFERROR(ROUND($E2476*INDEX('Intro &amp; Setup'!$BY$8:$BY$9, MATCH($E$8, 'Intro &amp; Setup'!$BX$8:$BX$9, 0)), 2), ""))</f>
        <v/>
      </c>
      <c r="I2476" s="18" t="str">
        <f>IF(OR($E2476="", $F2476=""), "", IF($E$8='Intro &amp; Setup'!$BX$9, $F2476/$E2476, IF($H$8='Intro &amp; Setup'!$BX$9, $F2476/$H2476, "")))</f>
        <v/>
      </c>
      <c r="J2476" s="21" t="str">
        <f>IF(OR($E2476="", $F2476=""), "", IF($E$8='Intro &amp; Setup'!$BX$8, $F2476/$E2476, IF($H$8='Intro &amp; Setup'!$BX$8, $F2476/$H2476, "")))</f>
        <v/>
      </c>
      <c r="K2476" s="97"/>
      <c r="L2476" s="42" t="str">
        <f t="array" ref="L2476">IF($W2476="", "", IFERROR(INDEX('Standard Runs'!$D$11:$D$65, MATCH(1, ('Standard Runs'!$F$11:$F$65&lt;=E2476)*('Standard Runs'!$G$11:$G$65&gt;=E2476), 0)), ""))</f>
        <v/>
      </c>
      <c r="M2476" s="45" t="str">
        <f t="shared" si="419"/>
        <v/>
      </c>
      <c r="N2476" s="97"/>
      <c r="O2476" s="52" t="str">
        <f t="shared" si="420"/>
        <v/>
      </c>
      <c r="P2476" s="53" t="str">
        <f>IF(OR($L2476="", $M2476=""), "", COUNTIFS($L$11:$L$2510, $L2476, $M$11:$M$2510, "&lt;"&amp;$M2476)+1+COUNTIFS($L$11:$L2476, $L2476, $M$11:$M2476, $M2476)-1)</f>
        <v/>
      </c>
      <c r="Q2476" s="97"/>
      <c r="R2476" s="57" t="str">
        <f t="array" ref="R2476">IF(OR($L2476="", $M2476=""), "", MIN(IF($L$11:$L$2510=$L2476, $M$11:$M$2510)))</f>
        <v/>
      </c>
      <c r="S2476" s="18" t="str">
        <f t="array" ref="S2476">IF(OR($L2476="", $M2476=""), "", AVERAGEIF($L$11:$L$2510, $L2476, $M$11:$M$2510))</f>
        <v/>
      </c>
      <c r="T2476" s="21" t="str">
        <f t="array" ref="T2476">IF(OR($L2476="", $M2476=""), "", MAX(IF($L$11:$L$2510=$L2476, $M$11:$M$2510)))</f>
        <v/>
      </c>
      <c r="U2476" s="97"/>
      <c r="W2476" s="26" t="str">
        <f t="shared" si="421"/>
        <v/>
      </c>
      <c r="X2476" s="26" t="str">
        <f t="shared" si="422"/>
        <v/>
      </c>
      <c r="Z2476" s="48" t="str">
        <f>IFERROR(INDEX('Standard Runs'!$E$11:$E$65, MATCH($L2476, 'Standard Runs'!$D$11:$D$65, 0)), "")</f>
        <v/>
      </c>
      <c r="AB2476" s="26" t="str">
        <f t="shared" si="423"/>
        <v/>
      </c>
      <c r="AC2476" s="26" t="str">
        <f t="shared" si="424"/>
        <v/>
      </c>
      <c r="AE2476" s="26" t="str">
        <f t="shared" si="425"/>
        <v/>
      </c>
      <c r="AG2476" s="26" t="str">
        <f>IF($D2476="", "", COUNTIF($D$11:$D$2510, "&gt;"&amp;$D2476)+1+COUNTIF($D$11:$D2476, $D2476)-1)</f>
        <v/>
      </c>
      <c r="AH2476" s="92" t="str">
        <f t="shared" si="426"/>
        <v/>
      </c>
      <c r="AJ2476" s="26" t="str">
        <f t="shared" si="427"/>
        <v/>
      </c>
      <c r="AK2476" s="26" t="str">
        <f t="shared" si="428"/>
        <v/>
      </c>
    </row>
    <row r="2477" spans="1:37" x14ac:dyDescent="0.25">
      <c r="A2477" s="97"/>
      <c r="B2477" s="26" t="str">
        <f t="shared" si="418"/>
        <v/>
      </c>
      <c r="C2477" s="97"/>
      <c r="D2477" s="123"/>
      <c r="E2477" s="124"/>
      <c r="F2477" s="125"/>
      <c r="G2477" s="97"/>
      <c r="H2477" s="24" t="str">
        <f>IF($E2477="", "", IFERROR(ROUND($E2477*INDEX('Intro &amp; Setup'!$BY$8:$BY$9, MATCH($E$8, 'Intro &amp; Setup'!$BX$8:$BX$9, 0)), 2), ""))</f>
        <v/>
      </c>
      <c r="I2477" s="18" t="str">
        <f>IF(OR($E2477="", $F2477=""), "", IF($E$8='Intro &amp; Setup'!$BX$9, $F2477/$E2477, IF($H$8='Intro &amp; Setup'!$BX$9, $F2477/$H2477, "")))</f>
        <v/>
      </c>
      <c r="J2477" s="21" t="str">
        <f>IF(OR($E2477="", $F2477=""), "", IF($E$8='Intro &amp; Setup'!$BX$8, $F2477/$E2477, IF($H$8='Intro &amp; Setup'!$BX$8, $F2477/$H2477, "")))</f>
        <v/>
      </c>
      <c r="K2477" s="97"/>
      <c r="L2477" s="42" t="str">
        <f t="array" ref="L2477">IF($W2477="", "", IFERROR(INDEX('Standard Runs'!$D$11:$D$65, MATCH(1, ('Standard Runs'!$F$11:$F$65&lt;=E2477)*('Standard Runs'!$G$11:$G$65&gt;=E2477), 0)), ""))</f>
        <v/>
      </c>
      <c r="M2477" s="45" t="str">
        <f t="shared" si="419"/>
        <v/>
      </c>
      <c r="N2477" s="97"/>
      <c r="O2477" s="52" t="str">
        <f t="shared" si="420"/>
        <v/>
      </c>
      <c r="P2477" s="53" t="str">
        <f>IF(OR($L2477="", $M2477=""), "", COUNTIFS($L$11:$L$2510, $L2477, $M$11:$M$2510, "&lt;"&amp;$M2477)+1+COUNTIFS($L$11:$L2477, $L2477, $M$11:$M2477, $M2477)-1)</f>
        <v/>
      </c>
      <c r="Q2477" s="97"/>
      <c r="R2477" s="57" t="str">
        <f t="array" ref="R2477">IF(OR($L2477="", $M2477=""), "", MIN(IF($L$11:$L$2510=$L2477, $M$11:$M$2510)))</f>
        <v/>
      </c>
      <c r="S2477" s="18" t="str">
        <f t="array" ref="S2477">IF(OR($L2477="", $M2477=""), "", AVERAGEIF($L$11:$L$2510, $L2477, $M$11:$M$2510))</f>
        <v/>
      </c>
      <c r="T2477" s="21" t="str">
        <f t="array" ref="T2477">IF(OR($L2477="", $M2477=""), "", MAX(IF($L$11:$L$2510=$L2477, $M$11:$M$2510)))</f>
        <v/>
      </c>
      <c r="U2477" s="97"/>
      <c r="W2477" s="26" t="str">
        <f t="shared" si="421"/>
        <v/>
      </c>
      <c r="X2477" s="26" t="str">
        <f t="shared" si="422"/>
        <v/>
      </c>
      <c r="Z2477" s="48" t="str">
        <f>IFERROR(INDEX('Standard Runs'!$E$11:$E$65, MATCH($L2477, 'Standard Runs'!$D$11:$D$65, 0)), "")</f>
        <v/>
      </c>
      <c r="AB2477" s="26" t="str">
        <f t="shared" si="423"/>
        <v/>
      </c>
      <c r="AC2477" s="26" t="str">
        <f t="shared" si="424"/>
        <v/>
      </c>
      <c r="AE2477" s="26" t="str">
        <f t="shared" si="425"/>
        <v/>
      </c>
      <c r="AG2477" s="26" t="str">
        <f>IF($D2477="", "", COUNTIF($D$11:$D$2510, "&gt;"&amp;$D2477)+1+COUNTIF($D$11:$D2477, $D2477)-1)</f>
        <v/>
      </c>
      <c r="AH2477" s="92" t="str">
        <f t="shared" si="426"/>
        <v/>
      </c>
      <c r="AJ2477" s="26" t="str">
        <f t="shared" si="427"/>
        <v/>
      </c>
      <c r="AK2477" s="26" t="str">
        <f t="shared" si="428"/>
        <v/>
      </c>
    </row>
    <row r="2478" spans="1:37" x14ac:dyDescent="0.25">
      <c r="A2478" s="97"/>
      <c r="B2478" s="26" t="str">
        <f t="shared" si="418"/>
        <v/>
      </c>
      <c r="C2478" s="97"/>
      <c r="D2478" s="123"/>
      <c r="E2478" s="124"/>
      <c r="F2478" s="125"/>
      <c r="G2478" s="97"/>
      <c r="H2478" s="24" t="str">
        <f>IF($E2478="", "", IFERROR(ROUND($E2478*INDEX('Intro &amp; Setup'!$BY$8:$BY$9, MATCH($E$8, 'Intro &amp; Setup'!$BX$8:$BX$9, 0)), 2), ""))</f>
        <v/>
      </c>
      <c r="I2478" s="18" t="str">
        <f>IF(OR($E2478="", $F2478=""), "", IF($E$8='Intro &amp; Setup'!$BX$9, $F2478/$E2478, IF($H$8='Intro &amp; Setup'!$BX$9, $F2478/$H2478, "")))</f>
        <v/>
      </c>
      <c r="J2478" s="21" t="str">
        <f>IF(OR($E2478="", $F2478=""), "", IF($E$8='Intro &amp; Setup'!$BX$8, $F2478/$E2478, IF($H$8='Intro &amp; Setup'!$BX$8, $F2478/$H2478, "")))</f>
        <v/>
      </c>
      <c r="K2478" s="97"/>
      <c r="L2478" s="42" t="str">
        <f t="array" ref="L2478">IF($W2478="", "", IFERROR(INDEX('Standard Runs'!$D$11:$D$65, MATCH(1, ('Standard Runs'!$F$11:$F$65&lt;=E2478)*('Standard Runs'!$G$11:$G$65&gt;=E2478), 0)), ""))</f>
        <v/>
      </c>
      <c r="M2478" s="45" t="str">
        <f t="shared" si="419"/>
        <v/>
      </c>
      <c r="N2478" s="97"/>
      <c r="O2478" s="52" t="str">
        <f t="shared" si="420"/>
        <v/>
      </c>
      <c r="P2478" s="53" t="str">
        <f>IF(OR($L2478="", $M2478=""), "", COUNTIFS($L$11:$L$2510, $L2478, $M$11:$M$2510, "&lt;"&amp;$M2478)+1+COUNTIFS($L$11:$L2478, $L2478, $M$11:$M2478, $M2478)-1)</f>
        <v/>
      </c>
      <c r="Q2478" s="97"/>
      <c r="R2478" s="57" t="str">
        <f t="array" ref="R2478">IF(OR($L2478="", $M2478=""), "", MIN(IF($L$11:$L$2510=$L2478, $M$11:$M$2510)))</f>
        <v/>
      </c>
      <c r="S2478" s="18" t="str">
        <f t="array" ref="S2478">IF(OR($L2478="", $M2478=""), "", AVERAGEIF($L$11:$L$2510, $L2478, $M$11:$M$2510))</f>
        <v/>
      </c>
      <c r="T2478" s="21" t="str">
        <f t="array" ref="T2478">IF(OR($L2478="", $M2478=""), "", MAX(IF($L$11:$L$2510=$L2478, $M$11:$M$2510)))</f>
        <v/>
      </c>
      <c r="U2478" s="97"/>
      <c r="W2478" s="26" t="str">
        <f t="shared" si="421"/>
        <v/>
      </c>
      <c r="X2478" s="26" t="str">
        <f t="shared" si="422"/>
        <v/>
      </c>
      <c r="Z2478" s="48" t="str">
        <f>IFERROR(INDEX('Standard Runs'!$E$11:$E$65, MATCH($L2478, 'Standard Runs'!$D$11:$D$65, 0)), "")</f>
        <v/>
      </c>
      <c r="AB2478" s="26" t="str">
        <f t="shared" si="423"/>
        <v/>
      </c>
      <c r="AC2478" s="26" t="str">
        <f t="shared" si="424"/>
        <v/>
      </c>
      <c r="AE2478" s="26" t="str">
        <f t="shared" si="425"/>
        <v/>
      </c>
      <c r="AG2478" s="26" t="str">
        <f>IF($D2478="", "", COUNTIF($D$11:$D$2510, "&gt;"&amp;$D2478)+1+COUNTIF($D$11:$D2478, $D2478)-1)</f>
        <v/>
      </c>
      <c r="AH2478" s="92" t="str">
        <f t="shared" si="426"/>
        <v/>
      </c>
      <c r="AJ2478" s="26" t="str">
        <f t="shared" si="427"/>
        <v/>
      </c>
      <c r="AK2478" s="26" t="str">
        <f t="shared" si="428"/>
        <v/>
      </c>
    </row>
    <row r="2479" spans="1:37" x14ac:dyDescent="0.25">
      <c r="A2479" s="97"/>
      <c r="B2479" s="26" t="str">
        <f t="shared" si="418"/>
        <v/>
      </c>
      <c r="C2479" s="97"/>
      <c r="D2479" s="123"/>
      <c r="E2479" s="124"/>
      <c r="F2479" s="125"/>
      <c r="G2479" s="97"/>
      <c r="H2479" s="24" t="str">
        <f>IF($E2479="", "", IFERROR(ROUND($E2479*INDEX('Intro &amp; Setup'!$BY$8:$BY$9, MATCH($E$8, 'Intro &amp; Setup'!$BX$8:$BX$9, 0)), 2), ""))</f>
        <v/>
      </c>
      <c r="I2479" s="18" t="str">
        <f>IF(OR($E2479="", $F2479=""), "", IF($E$8='Intro &amp; Setup'!$BX$9, $F2479/$E2479, IF($H$8='Intro &amp; Setup'!$BX$9, $F2479/$H2479, "")))</f>
        <v/>
      </c>
      <c r="J2479" s="21" t="str">
        <f>IF(OR($E2479="", $F2479=""), "", IF($E$8='Intro &amp; Setup'!$BX$8, $F2479/$E2479, IF($H$8='Intro &amp; Setup'!$BX$8, $F2479/$H2479, "")))</f>
        <v/>
      </c>
      <c r="K2479" s="97"/>
      <c r="L2479" s="42" t="str">
        <f t="array" ref="L2479">IF($W2479="", "", IFERROR(INDEX('Standard Runs'!$D$11:$D$65, MATCH(1, ('Standard Runs'!$F$11:$F$65&lt;=E2479)*('Standard Runs'!$G$11:$G$65&gt;=E2479), 0)), ""))</f>
        <v/>
      </c>
      <c r="M2479" s="45" t="str">
        <f t="shared" si="419"/>
        <v/>
      </c>
      <c r="N2479" s="97"/>
      <c r="O2479" s="52" t="str">
        <f t="shared" si="420"/>
        <v/>
      </c>
      <c r="P2479" s="53" t="str">
        <f>IF(OR($L2479="", $M2479=""), "", COUNTIFS($L$11:$L$2510, $L2479, $M$11:$M$2510, "&lt;"&amp;$M2479)+1+COUNTIFS($L$11:$L2479, $L2479, $M$11:$M2479, $M2479)-1)</f>
        <v/>
      </c>
      <c r="Q2479" s="97"/>
      <c r="R2479" s="57" t="str">
        <f t="array" ref="R2479">IF(OR($L2479="", $M2479=""), "", MIN(IF($L$11:$L$2510=$L2479, $M$11:$M$2510)))</f>
        <v/>
      </c>
      <c r="S2479" s="18" t="str">
        <f t="array" ref="S2479">IF(OR($L2479="", $M2479=""), "", AVERAGEIF($L$11:$L$2510, $L2479, $M$11:$M$2510))</f>
        <v/>
      </c>
      <c r="T2479" s="21" t="str">
        <f t="array" ref="T2479">IF(OR($L2479="", $M2479=""), "", MAX(IF($L$11:$L$2510=$L2479, $M$11:$M$2510)))</f>
        <v/>
      </c>
      <c r="U2479" s="97"/>
      <c r="W2479" s="26" t="str">
        <f t="shared" si="421"/>
        <v/>
      </c>
      <c r="X2479" s="26" t="str">
        <f t="shared" si="422"/>
        <v/>
      </c>
      <c r="Z2479" s="48" t="str">
        <f>IFERROR(INDEX('Standard Runs'!$E$11:$E$65, MATCH($L2479, 'Standard Runs'!$D$11:$D$65, 0)), "")</f>
        <v/>
      </c>
      <c r="AB2479" s="26" t="str">
        <f t="shared" si="423"/>
        <v/>
      </c>
      <c r="AC2479" s="26" t="str">
        <f t="shared" si="424"/>
        <v/>
      </c>
      <c r="AE2479" s="26" t="str">
        <f t="shared" si="425"/>
        <v/>
      </c>
      <c r="AG2479" s="26" t="str">
        <f>IF($D2479="", "", COUNTIF($D$11:$D$2510, "&gt;"&amp;$D2479)+1+COUNTIF($D$11:$D2479, $D2479)-1)</f>
        <v/>
      </c>
      <c r="AH2479" s="92" t="str">
        <f t="shared" si="426"/>
        <v/>
      </c>
      <c r="AJ2479" s="26" t="str">
        <f t="shared" si="427"/>
        <v/>
      </c>
      <c r="AK2479" s="26" t="str">
        <f t="shared" si="428"/>
        <v/>
      </c>
    </row>
    <row r="2480" spans="1:37" x14ac:dyDescent="0.25">
      <c r="A2480" s="97"/>
      <c r="B2480" s="26" t="str">
        <f t="shared" si="418"/>
        <v/>
      </c>
      <c r="C2480" s="97"/>
      <c r="D2480" s="123"/>
      <c r="E2480" s="124"/>
      <c r="F2480" s="125"/>
      <c r="G2480" s="97"/>
      <c r="H2480" s="24" t="str">
        <f>IF($E2480="", "", IFERROR(ROUND($E2480*INDEX('Intro &amp; Setup'!$BY$8:$BY$9, MATCH($E$8, 'Intro &amp; Setup'!$BX$8:$BX$9, 0)), 2), ""))</f>
        <v/>
      </c>
      <c r="I2480" s="18" t="str">
        <f>IF(OR($E2480="", $F2480=""), "", IF($E$8='Intro &amp; Setup'!$BX$9, $F2480/$E2480, IF($H$8='Intro &amp; Setup'!$BX$9, $F2480/$H2480, "")))</f>
        <v/>
      </c>
      <c r="J2480" s="21" t="str">
        <f>IF(OR($E2480="", $F2480=""), "", IF($E$8='Intro &amp; Setup'!$BX$8, $F2480/$E2480, IF($H$8='Intro &amp; Setup'!$BX$8, $F2480/$H2480, "")))</f>
        <v/>
      </c>
      <c r="K2480" s="97"/>
      <c r="L2480" s="42" t="str">
        <f t="array" ref="L2480">IF($W2480="", "", IFERROR(INDEX('Standard Runs'!$D$11:$D$65, MATCH(1, ('Standard Runs'!$F$11:$F$65&lt;=E2480)*('Standard Runs'!$G$11:$G$65&gt;=E2480), 0)), ""))</f>
        <v/>
      </c>
      <c r="M2480" s="45" t="str">
        <f t="shared" si="419"/>
        <v/>
      </c>
      <c r="N2480" s="97"/>
      <c r="O2480" s="52" t="str">
        <f t="shared" si="420"/>
        <v/>
      </c>
      <c r="P2480" s="53" t="str">
        <f>IF(OR($L2480="", $M2480=""), "", COUNTIFS($L$11:$L$2510, $L2480, $M$11:$M$2510, "&lt;"&amp;$M2480)+1+COUNTIFS($L$11:$L2480, $L2480, $M$11:$M2480, $M2480)-1)</f>
        <v/>
      </c>
      <c r="Q2480" s="97"/>
      <c r="R2480" s="57" t="str">
        <f t="array" ref="R2480">IF(OR($L2480="", $M2480=""), "", MIN(IF($L$11:$L$2510=$L2480, $M$11:$M$2510)))</f>
        <v/>
      </c>
      <c r="S2480" s="18" t="str">
        <f t="array" ref="S2480">IF(OR($L2480="", $M2480=""), "", AVERAGEIF($L$11:$L$2510, $L2480, $M$11:$M$2510))</f>
        <v/>
      </c>
      <c r="T2480" s="21" t="str">
        <f t="array" ref="T2480">IF(OR($L2480="", $M2480=""), "", MAX(IF($L$11:$L$2510=$L2480, $M$11:$M$2510)))</f>
        <v/>
      </c>
      <c r="U2480" s="97"/>
      <c r="W2480" s="26" t="str">
        <f t="shared" si="421"/>
        <v/>
      </c>
      <c r="X2480" s="26" t="str">
        <f t="shared" si="422"/>
        <v/>
      </c>
      <c r="Z2480" s="48" t="str">
        <f>IFERROR(INDEX('Standard Runs'!$E$11:$E$65, MATCH($L2480, 'Standard Runs'!$D$11:$D$65, 0)), "")</f>
        <v/>
      </c>
      <c r="AB2480" s="26" t="str">
        <f t="shared" si="423"/>
        <v/>
      </c>
      <c r="AC2480" s="26" t="str">
        <f t="shared" si="424"/>
        <v/>
      </c>
      <c r="AE2480" s="26" t="str">
        <f t="shared" si="425"/>
        <v/>
      </c>
      <c r="AG2480" s="26" t="str">
        <f>IF($D2480="", "", COUNTIF($D$11:$D$2510, "&gt;"&amp;$D2480)+1+COUNTIF($D$11:$D2480, $D2480)-1)</f>
        <v/>
      </c>
      <c r="AH2480" s="92" t="str">
        <f t="shared" si="426"/>
        <v/>
      </c>
      <c r="AJ2480" s="26" t="str">
        <f t="shared" si="427"/>
        <v/>
      </c>
      <c r="AK2480" s="26" t="str">
        <f t="shared" si="428"/>
        <v/>
      </c>
    </row>
    <row r="2481" spans="1:37" x14ac:dyDescent="0.25">
      <c r="A2481" s="97"/>
      <c r="B2481" s="26" t="str">
        <f t="shared" si="418"/>
        <v/>
      </c>
      <c r="C2481" s="97"/>
      <c r="D2481" s="123"/>
      <c r="E2481" s="124"/>
      <c r="F2481" s="125"/>
      <c r="G2481" s="97"/>
      <c r="H2481" s="24" t="str">
        <f>IF($E2481="", "", IFERROR(ROUND($E2481*INDEX('Intro &amp; Setup'!$BY$8:$BY$9, MATCH($E$8, 'Intro &amp; Setup'!$BX$8:$BX$9, 0)), 2), ""))</f>
        <v/>
      </c>
      <c r="I2481" s="18" t="str">
        <f>IF(OR($E2481="", $F2481=""), "", IF($E$8='Intro &amp; Setup'!$BX$9, $F2481/$E2481, IF($H$8='Intro &amp; Setup'!$BX$9, $F2481/$H2481, "")))</f>
        <v/>
      </c>
      <c r="J2481" s="21" t="str">
        <f>IF(OR($E2481="", $F2481=""), "", IF($E$8='Intro &amp; Setup'!$BX$8, $F2481/$E2481, IF($H$8='Intro &amp; Setup'!$BX$8, $F2481/$H2481, "")))</f>
        <v/>
      </c>
      <c r="K2481" s="97"/>
      <c r="L2481" s="42" t="str">
        <f t="array" ref="L2481">IF($W2481="", "", IFERROR(INDEX('Standard Runs'!$D$11:$D$65, MATCH(1, ('Standard Runs'!$F$11:$F$65&lt;=E2481)*('Standard Runs'!$G$11:$G$65&gt;=E2481), 0)), ""))</f>
        <v/>
      </c>
      <c r="M2481" s="45" t="str">
        <f t="shared" si="419"/>
        <v/>
      </c>
      <c r="N2481" s="97"/>
      <c r="O2481" s="52" t="str">
        <f t="shared" si="420"/>
        <v/>
      </c>
      <c r="P2481" s="53" t="str">
        <f>IF(OR($L2481="", $M2481=""), "", COUNTIFS($L$11:$L$2510, $L2481, $M$11:$M$2510, "&lt;"&amp;$M2481)+1+COUNTIFS($L$11:$L2481, $L2481, $M$11:$M2481, $M2481)-1)</f>
        <v/>
      </c>
      <c r="Q2481" s="97"/>
      <c r="R2481" s="57" t="str">
        <f t="array" ref="R2481">IF(OR($L2481="", $M2481=""), "", MIN(IF($L$11:$L$2510=$L2481, $M$11:$M$2510)))</f>
        <v/>
      </c>
      <c r="S2481" s="18" t="str">
        <f t="array" ref="S2481">IF(OR($L2481="", $M2481=""), "", AVERAGEIF($L$11:$L$2510, $L2481, $M$11:$M$2510))</f>
        <v/>
      </c>
      <c r="T2481" s="21" t="str">
        <f t="array" ref="T2481">IF(OR($L2481="", $M2481=""), "", MAX(IF($L$11:$L$2510=$L2481, $M$11:$M$2510)))</f>
        <v/>
      </c>
      <c r="U2481" s="97"/>
      <c r="W2481" s="26" t="str">
        <f t="shared" si="421"/>
        <v/>
      </c>
      <c r="X2481" s="26" t="str">
        <f t="shared" si="422"/>
        <v/>
      </c>
      <c r="Z2481" s="48" t="str">
        <f>IFERROR(INDEX('Standard Runs'!$E$11:$E$65, MATCH($L2481, 'Standard Runs'!$D$11:$D$65, 0)), "")</f>
        <v/>
      </c>
      <c r="AB2481" s="26" t="str">
        <f t="shared" si="423"/>
        <v/>
      </c>
      <c r="AC2481" s="26" t="str">
        <f t="shared" si="424"/>
        <v/>
      </c>
      <c r="AE2481" s="26" t="str">
        <f t="shared" si="425"/>
        <v/>
      </c>
      <c r="AG2481" s="26" t="str">
        <f>IF($D2481="", "", COUNTIF($D$11:$D$2510, "&gt;"&amp;$D2481)+1+COUNTIF($D$11:$D2481, $D2481)-1)</f>
        <v/>
      </c>
      <c r="AH2481" s="92" t="str">
        <f t="shared" si="426"/>
        <v/>
      </c>
      <c r="AJ2481" s="26" t="str">
        <f t="shared" si="427"/>
        <v/>
      </c>
      <c r="AK2481" s="26" t="str">
        <f t="shared" si="428"/>
        <v/>
      </c>
    </row>
    <row r="2482" spans="1:37" x14ac:dyDescent="0.25">
      <c r="A2482" s="97"/>
      <c r="B2482" s="26" t="str">
        <f t="shared" si="418"/>
        <v/>
      </c>
      <c r="C2482" s="97"/>
      <c r="D2482" s="123"/>
      <c r="E2482" s="124"/>
      <c r="F2482" s="125"/>
      <c r="G2482" s="97"/>
      <c r="H2482" s="24" t="str">
        <f>IF($E2482="", "", IFERROR(ROUND($E2482*INDEX('Intro &amp; Setup'!$BY$8:$BY$9, MATCH($E$8, 'Intro &amp; Setup'!$BX$8:$BX$9, 0)), 2), ""))</f>
        <v/>
      </c>
      <c r="I2482" s="18" t="str">
        <f>IF(OR($E2482="", $F2482=""), "", IF($E$8='Intro &amp; Setup'!$BX$9, $F2482/$E2482, IF($H$8='Intro &amp; Setup'!$BX$9, $F2482/$H2482, "")))</f>
        <v/>
      </c>
      <c r="J2482" s="21" t="str">
        <f>IF(OR($E2482="", $F2482=""), "", IF($E$8='Intro &amp; Setup'!$BX$8, $F2482/$E2482, IF($H$8='Intro &amp; Setup'!$BX$8, $F2482/$H2482, "")))</f>
        <v/>
      </c>
      <c r="K2482" s="97"/>
      <c r="L2482" s="42" t="str">
        <f t="array" ref="L2482">IF($W2482="", "", IFERROR(INDEX('Standard Runs'!$D$11:$D$65, MATCH(1, ('Standard Runs'!$F$11:$F$65&lt;=E2482)*('Standard Runs'!$G$11:$G$65&gt;=E2482), 0)), ""))</f>
        <v/>
      </c>
      <c r="M2482" s="45" t="str">
        <f t="shared" si="419"/>
        <v/>
      </c>
      <c r="N2482" s="97"/>
      <c r="O2482" s="52" t="str">
        <f t="shared" si="420"/>
        <v/>
      </c>
      <c r="P2482" s="53" t="str">
        <f>IF(OR($L2482="", $M2482=""), "", COUNTIFS($L$11:$L$2510, $L2482, $M$11:$M$2510, "&lt;"&amp;$M2482)+1+COUNTIFS($L$11:$L2482, $L2482, $M$11:$M2482, $M2482)-1)</f>
        <v/>
      </c>
      <c r="Q2482" s="97"/>
      <c r="R2482" s="57" t="str">
        <f t="array" ref="R2482">IF(OR($L2482="", $M2482=""), "", MIN(IF($L$11:$L$2510=$L2482, $M$11:$M$2510)))</f>
        <v/>
      </c>
      <c r="S2482" s="18" t="str">
        <f t="array" ref="S2482">IF(OR($L2482="", $M2482=""), "", AVERAGEIF($L$11:$L$2510, $L2482, $M$11:$M$2510))</f>
        <v/>
      </c>
      <c r="T2482" s="21" t="str">
        <f t="array" ref="T2482">IF(OR($L2482="", $M2482=""), "", MAX(IF($L$11:$L$2510=$L2482, $M$11:$M$2510)))</f>
        <v/>
      </c>
      <c r="U2482" s="97"/>
      <c r="W2482" s="26" t="str">
        <f t="shared" si="421"/>
        <v/>
      </c>
      <c r="X2482" s="26" t="str">
        <f t="shared" si="422"/>
        <v/>
      </c>
      <c r="Z2482" s="48" t="str">
        <f>IFERROR(INDEX('Standard Runs'!$E$11:$E$65, MATCH($L2482, 'Standard Runs'!$D$11:$D$65, 0)), "")</f>
        <v/>
      </c>
      <c r="AB2482" s="26" t="str">
        <f t="shared" si="423"/>
        <v/>
      </c>
      <c r="AC2482" s="26" t="str">
        <f t="shared" si="424"/>
        <v/>
      </c>
      <c r="AE2482" s="26" t="str">
        <f t="shared" si="425"/>
        <v/>
      </c>
      <c r="AG2482" s="26" t="str">
        <f>IF($D2482="", "", COUNTIF($D$11:$D$2510, "&gt;"&amp;$D2482)+1+COUNTIF($D$11:$D2482, $D2482)-1)</f>
        <v/>
      </c>
      <c r="AH2482" s="92" t="str">
        <f t="shared" si="426"/>
        <v/>
      </c>
      <c r="AJ2482" s="26" t="str">
        <f t="shared" si="427"/>
        <v/>
      </c>
      <c r="AK2482" s="26" t="str">
        <f t="shared" si="428"/>
        <v/>
      </c>
    </row>
    <row r="2483" spans="1:37" x14ac:dyDescent="0.25">
      <c r="A2483" s="97"/>
      <c r="B2483" s="26" t="str">
        <f t="shared" si="418"/>
        <v/>
      </c>
      <c r="C2483" s="97"/>
      <c r="D2483" s="123"/>
      <c r="E2483" s="124"/>
      <c r="F2483" s="125"/>
      <c r="G2483" s="97"/>
      <c r="H2483" s="24" t="str">
        <f>IF($E2483="", "", IFERROR(ROUND($E2483*INDEX('Intro &amp; Setup'!$BY$8:$BY$9, MATCH($E$8, 'Intro &amp; Setup'!$BX$8:$BX$9, 0)), 2), ""))</f>
        <v/>
      </c>
      <c r="I2483" s="18" t="str">
        <f>IF(OR($E2483="", $F2483=""), "", IF($E$8='Intro &amp; Setup'!$BX$9, $F2483/$E2483, IF($H$8='Intro &amp; Setup'!$BX$9, $F2483/$H2483, "")))</f>
        <v/>
      </c>
      <c r="J2483" s="21" t="str">
        <f>IF(OR($E2483="", $F2483=""), "", IF($E$8='Intro &amp; Setup'!$BX$8, $F2483/$E2483, IF($H$8='Intro &amp; Setup'!$BX$8, $F2483/$H2483, "")))</f>
        <v/>
      </c>
      <c r="K2483" s="97"/>
      <c r="L2483" s="42" t="str">
        <f t="array" ref="L2483">IF($W2483="", "", IFERROR(INDEX('Standard Runs'!$D$11:$D$65, MATCH(1, ('Standard Runs'!$F$11:$F$65&lt;=E2483)*('Standard Runs'!$G$11:$G$65&gt;=E2483), 0)), ""))</f>
        <v/>
      </c>
      <c r="M2483" s="45" t="str">
        <f t="shared" si="419"/>
        <v/>
      </c>
      <c r="N2483" s="97"/>
      <c r="O2483" s="52" t="str">
        <f t="shared" si="420"/>
        <v/>
      </c>
      <c r="P2483" s="53" t="str">
        <f>IF(OR($L2483="", $M2483=""), "", COUNTIFS($L$11:$L$2510, $L2483, $M$11:$M$2510, "&lt;"&amp;$M2483)+1+COUNTIFS($L$11:$L2483, $L2483, $M$11:$M2483, $M2483)-1)</f>
        <v/>
      </c>
      <c r="Q2483" s="97"/>
      <c r="R2483" s="57" t="str">
        <f t="array" ref="R2483">IF(OR($L2483="", $M2483=""), "", MIN(IF($L$11:$L$2510=$L2483, $M$11:$M$2510)))</f>
        <v/>
      </c>
      <c r="S2483" s="18" t="str">
        <f t="array" ref="S2483">IF(OR($L2483="", $M2483=""), "", AVERAGEIF($L$11:$L$2510, $L2483, $M$11:$M$2510))</f>
        <v/>
      </c>
      <c r="T2483" s="21" t="str">
        <f t="array" ref="T2483">IF(OR($L2483="", $M2483=""), "", MAX(IF($L$11:$L$2510=$L2483, $M$11:$M$2510)))</f>
        <v/>
      </c>
      <c r="U2483" s="97"/>
      <c r="W2483" s="26" t="str">
        <f t="shared" si="421"/>
        <v/>
      </c>
      <c r="X2483" s="26" t="str">
        <f t="shared" si="422"/>
        <v/>
      </c>
      <c r="Z2483" s="48" t="str">
        <f>IFERROR(INDEX('Standard Runs'!$E$11:$E$65, MATCH($L2483, 'Standard Runs'!$D$11:$D$65, 0)), "")</f>
        <v/>
      </c>
      <c r="AB2483" s="26" t="str">
        <f t="shared" si="423"/>
        <v/>
      </c>
      <c r="AC2483" s="26" t="str">
        <f t="shared" si="424"/>
        <v/>
      </c>
      <c r="AE2483" s="26" t="str">
        <f t="shared" si="425"/>
        <v/>
      </c>
      <c r="AG2483" s="26" t="str">
        <f>IF($D2483="", "", COUNTIF($D$11:$D$2510, "&gt;"&amp;$D2483)+1+COUNTIF($D$11:$D2483, $D2483)-1)</f>
        <v/>
      </c>
      <c r="AH2483" s="92" t="str">
        <f t="shared" si="426"/>
        <v/>
      </c>
      <c r="AJ2483" s="26" t="str">
        <f t="shared" si="427"/>
        <v/>
      </c>
      <c r="AK2483" s="26" t="str">
        <f t="shared" si="428"/>
        <v/>
      </c>
    </row>
    <row r="2484" spans="1:37" x14ac:dyDescent="0.25">
      <c r="A2484" s="97"/>
      <c r="B2484" s="26" t="str">
        <f t="shared" si="418"/>
        <v/>
      </c>
      <c r="C2484" s="97"/>
      <c r="D2484" s="123"/>
      <c r="E2484" s="124"/>
      <c r="F2484" s="125"/>
      <c r="G2484" s="97"/>
      <c r="H2484" s="24" t="str">
        <f>IF($E2484="", "", IFERROR(ROUND($E2484*INDEX('Intro &amp; Setup'!$BY$8:$BY$9, MATCH($E$8, 'Intro &amp; Setup'!$BX$8:$BX$9, 0)), 2), ""))</f>
        <v/>
      </c>
      <c r="I2484" s="18" t="str">
        <f>IF(OR($E2484="", $F2484=""), "", IF($E$8='Intro &amp; Setup'!$BX$9, $F2484/$E2484, IF($H$8='Intro &amp; Setup'!$BX$9, $F2484/$H2484, "")))</f>
        <v/>
      </c>
      <c r="J2484" s="21" t="str">
        <f>IF(OR($E2484="", $F2484=""), "", IF($E$8='Intro &amp; Setup'!$BX$8, $F2484/$E2484, IF($H$8='Intro &amp; Setup'!$BX$8, $F2484/$H2484, "")))</f>
        <v/>
      </c>
      <c r="K2484" s="97"/>
      <c r="L2484" s="42" t="str">
        <f t="array" ref="L2484">IF($W2484="", "", IFERROR(INDEX('Standard Runs'!$D$11:$D$65, MATCH(1, ('Standard Runs'!$F$11:$F$65&lt;=E2484)*('Standard Runs'!$G$11:$G$65&gt;=E2484), 0)), ""))</f>
        <v/>
      </c>
      <c r="M2484" s="45" t="str">
        <f t="shared" si="419"/>
        <v/>
      </c>
      <c r="N2484" s="97"/>
      <c r="O2484" s="52" t="str">
        <f t="shared" si="420"/>
        <v/>
      </c>
      <c r="P2484" s="53" t="str">
        <f>IF(OR($L2484="", $M2484=""), "", COUNTIFS($L$11:$L$2510, $L2484, $M$11:$M$2510, "&lt;"&amp;$M2484)+1+COUNTIFS($L$11:$L2484, $L2484, $M$11:$M2484, $M2484)-1)</f>
        <v/>
      </c>
      <c r="Q2484" s="97"/>
      <c r="R2484" s="57" t="str">
        <f t="array" ref="R2484">IF(OR($L2484="", $M2484=""), "", MIN(IF($L$11:$L$2510=$L2484, $M$11:$M$2510)))</f>
        <v/>
      </c>
      <c r="S2484" s="18" t="str">
        <f t="array" ref="S2484">IF(OR($L2484="", $M2484=""), "", AVERAGEIF($L$11:$L$2510, $L2484, $M$11:$M$2510))</f>
        <v/>
      </c>
      <c r="T2484" s="21" t="str">
        <f t="array" ref="T2484">IF(OR($L2484="", $M2484=""), "", MAX(IF($L$11:$L$2510=$L2484, $M$11:$M$2510)))</f>
        <v/>
      </c>
      <c r="U2484" s="97"/>
      <c r="W2484" s="26" t="str">
        <f t="shared" si="421"/>
        <v/>
      </c>
      <c r="X2484" s="26" t="str">
        <f t="shared" si="422"/>
        <v/>
      </c>
      <c r="Z2484" s="48" t="str">
        <f>IFERROR(INDEX('Standard Runs'!$E$11:$E$65, MATCH($L2484, 'Standard Runs'!$D$11:$D$65, 0)), "")</f>
        <v/>
      </c>
      <c r="AB2484" s="26" t="str">
        <f t="shared" si="423"/>
        <v/>
      </c>
      <c r="AC2484" s="26" t="str">
        <f t="shared" si="424"/>
        <v/>
      </c>
      <c r="AE2484" s="26" t="str">
        <f t="shared" si="425"/>
        <v/>
      </c>
      <c r="AG2484" s="26" t="str">
        <f>IF($D2484="", "", COUNTIF($D$11:$D$2510, "&gt;"&amp;$D2484)+1+COUNTIF($D$11:$D2484, $D2484)-1)</f>
        <v/>
      </c>
      <c r="AH2484" s="92" t="str">
        <f t="shared" si="426"/>
        <v/>
      </c>
      <c r="AJ2484" s="26" t="str">
        <f t="shared" si="427"/>
        <v/>
      </c>
      <c r="AK2484" s="26" t="str">
        <f t="shared" si="428"/>
        <v/>
      </c>
    </row>
    <row r="2485" spans="1:37" x14ac:dyDescent="0.25">
      <c r="A2485" s="97"/>
      <c r="B2485" s="26" t="str">
        <f t="shared" si="418"/>
        <v/>
      </c>
      <c r="C2485" s="97"/>
      <c r="D2485" s="123"/>
      <c r="E2485" s="124"/>
      <c r="F2485" s="125"/>
      <c r="G2485" s="97"/>
      <c r="H2485" s="24" t="str">
        <f>IF($E2485="", "", IFERROR(ROUND($E2485*INDEX('Intro &amp; Setup'!$BY$8:$BY$9, MATCH($E$8, 'Intro &amp; Setup'!$BX$8:$BX$9, 0)), 2), ""))</f>
        <v/>
      </c>
      <c r="I2485" s="18" t="str">
        <f>IF(OR($E2485="", $F2485=""), "", IF($E$8='Intro &amp; Setup'!$BX$9, $F2485/$E2485, IF($H$8='Intro &amp; Setup'!$BX$9, $F2485/$H2485, "")))</f>
        <v/>
      </c>
      <c r="J2485" s="21" t="str">
        <f>IF(OR($E2485="", $F2485=""), "", IF($E$8='Intro &amp; Setup'!$BX$8, $F2485/$E2485, IF($H$8='Intro &amp; Setup'!$BX$8, $F2485/$H2485, "")))</f>
        <v/>
      </c>
      <c r="K2485" s="97"/>
      <c r="L2485" s="42" t="str">
        <f t="array" ref="L2485">IF($W2485="", "", IFERROR(INDEX('Standard Runs'!$D$11:$D$65, MATCH(1, ('Standard Runs'!$F$11:$F$65&lt;=E2485)*('Standard Runs'!$G$11:$G$65&gt;=E2485), 0)), ""))</f>
        <v/>
      </c>
      <c r="M2485" s="45" t="str">
        <f t="shared" si="419"/>
        <v/>
      </c>
      <c r="N2485" s="97"/>
      <c r="O2485" s="52" t="str">
        <f t="shared" si="420"/>
        <v/>
      </c>
      <c r="P2485" s="53" t="str">
        <f>IF(OR($L2485="", $M2485=""), "", COUNTIFS($L$11:$L$2510, $L2485, $M$11:$M$2510, "&lt;"&amp;$M2485)+1+COUNTIFS($L$11:$L2485, $L2485, $M$11:$M2485, $M2485)-1)</f>
        <v/>
      </c>
      <c r="Q2485" s="97"/>
      <c r="R2485" s="57" t="str">
        <f t="array" ref="R2485">IF(OR($L2485="", $M2485=""), "", MIN(IF($L$11:$L$2510=$L2485, $M$11:$M$2510)))</f>
        <v/>
      </c>
      <c r="S2485" s="18" t="str">
        <f t="array" ref="S2485">IF(OR($L2485="", $M2485=""), "", AVERAGEIF($L$11:$L$2510, $L2485, $M$11:$M$2510))</f>
        <v/>
      </c>
      <c r="T2485" s="21" t="str">
        <f t="array" ref="T2485">IF(OR($L2485="", $M2485=""), "", MAX(IF($L$11:$L$2510=$L2485, $M$11:$M$2510)))</f>
        <v/>
      </c>
      <c r="U2485" s="97"/>
      <c r="W2485" s="26" t="str">
        <f t="shared" si="421"/>
        <v/>
      </c>
      <c r="X2485" s="26" t="str">
        <f t="shared" si="422"/>
        <v/>
      </c>
      <c r="Z2485" s="48" t="str">
        <f>IFERROR(INDEX('Standard Runs'!$E$11:$E$65, MATCH($L2485, 'Standard Runs'!$D$11:$D$65, 0)), "")</f>
        <v/>
      </c>
      <c r="AB2485" s="26" t="str">
        <f t="shared" si="423"/>
        <v/>
      </c>
      <c r="AC2485" s="26" t="str">
        <f t="shared" si="424"/>
        <v/>
      </c>
      <c r="AE2485" s="26" t="str">
        <f t="shared" si="425"/>
        <v/>
      </c>
      <c r="AG2485" s="26" t="str">
        <f>IF($D2485="", "", COUNTIF($D$11:$D$2510, "&gt;"&amp;$D2485)+1+COUNTIF($D$11:$D2485, $D2485)-1)</f>
        <v/>
      </c>
      <c r="AH2485" s="92" t="str">
        <f t="shared" si="426"/>
        <v/>
      </c>
      <c r="AJ2485" s="26" t="str">
        <f t="shared" si="427"/>
        <v/>
      </c>
      <c r="AK2485" s="26" t="str">
        <f t="shared" si="428"/>
        <v/>
      </c>
    </row>
    <row r="2486" spans="1:37" x14ac:dyDescent="0.25">
      <c r="A2486" s="97"/>
      <c r="B2486" s="26" t="str">
        <f t="shared" si="418"/>
        <v/>
      </c>
      <c r="C2486" s="97"/>
      <c r="D2486" s="123"/>
      <c r="E2486" s="124"/>
      <c r="F2486" s="125"/>
      <c r="G2486" s="97"/>
      <c r="H2486" s="24" t="str">
        <f>IF($E2486="", "", IFERROR(ROUND($E2486*INDEX('Intro &amp; Setup'!$BY$8:$BY$9, MATCH($E$8, 'Intro &amp; Setup'!$BX$8:$BX$9, 0)), 2), ""))</f>
        <v/>
      </c>
      <c r="I2486" s="18" t="str">
        <f>IF(OR($E2486="", $F2486=""), "", IF($E$8='Intro &amp; Setup'!$BX$9, $F2486/$E2486, IF($H$8='Intro &amp; Setup'!$BX$9, $F2486/$H2486, "")))</f>
        <v/>
      </c>
      <c r="J2486" s="21" t="str">
        <f>IF(OR($E2486="", $F2486=""), "", IF($E$8='Intro &amp; Setup'!$BX$8, $F2486/$E2486, IF($H$8='Intro &amp; Setup'!$BX$8, $F2486/$H2486, "")))</f>
        <v/>
      </c>
      <c r="K2486" s="97"/>
      <c r="L2486" s="42" t="str">
        <f t="array" ref="L2486">IF($W2486="", "", IFERROR(INDEX('Standard Runs'!$D$11:$D$65, MATCH(1, ('Standard Runs'!$F$11:$F$65&lt;=E2486)*('Standard Runs'!$G$11:$G$65&gt;=E2486), 0)), ""))</f>
        <v/>
      </c>
      <c r="M2486" s="45" t="str">
        <f t="shared" si="419"/>
        <v/>
      </c>
      <c r="N2486" s="97"/>
      <c r="O2486" s="52" t="str">
        <f t="shared" si="420"/>
        <v/>
      </c>
      <c r="P2486" s="53" t="str">
        <f>IF(OR($L2486="", $M2486=""), "", COUNTIFS($L$11:$L$2510, $L2486, $M$11:$M$2510, "&lt;"&amp;$M2486)+1+COUNTIFS($L$11:$L2486, $L2486, $M$11:$M2486, $M2486)-1)</f>
        <v/>
      </c>
      <c r="Q2486" s="97"/>
      <c r="R2486" s="57" t="str">
        <f t="array" ref="R2486">IF(OR($L2486="", $M2486=""), "", MIN(IF($L$11:$L$2510=$L2486, $M$11:$M$2510)))</f>
        <v/>
      </c>
      <c r="S2486" s="18" t="str">
        <f t="array" ref="S2486">IF(OR($L2486="", $M2486=""), "", AVERAGEIF($L$11:$L$2510, $L2486, $M$11:$M$2510))</f>
        <v/>
      </c>
      <c r="T2486" s="21" t="str">
        <f t="array" ref="T2486">IF(OR($L2486="", $M2486=""), "", MAX(IF($L$11:$L$2510=$L2486, $M$11:$M$2510)))</f>
        <v/>
      </c>
      <c r="U2486" s="97"/>
      <c r="W2486" s="26" t="str">
        <f t="shared" si="421"/>
        <v/>
      </c>
      <c r="X2486" s="26" t="str">
        <f t="shared" si="422"/>
        <v/>
      </c>
      <c r="Z2486" s="48" t="str">
        <f>IFERROR(INDEX('Standard Runs'!$E$11:$E$65, MATCH($L2486, 'Standard Runs'!$D$11:$D$65, 0)), "")</f>
        <v/>
      </c>
      <c r="AB2486" s="26" t="str">
        <f t="shared" si="423"/>
        <v/>
      </c>
      <c r="AC2486" s="26" t="str">
        <f t="shared" si="424"/>
        <v/>
      </c>
      <c r="AE2486" s="26" t="str">
        <f t="shared" si="425"/>
        <v/>
      </c>
      <c r="AG2486" s="26" t="str">
        <f>IF($D2486="", "", COUNTIF($D$11:$D$2510, "&gt;"&amp;$D2486)+1+COUNTIF($D$11:$D2486, $D2486)-1)</f>
        <v/>
      </c>
      <c r="AH2486" s="92" t="str">
        <f t="shared" si="426"/>
        <v/>
      </c>
      <c r="AJ2486" s="26" t="str">
        <f t="shared" si="427"/>
        <v/>
      </c>
      <c r="AK2486" s="26" t="str">
        <f t="shared" si="428"/>
        <v/>
      </c>
    </row>
    <row r="2487" spans="1:37" x14ac:dyDescent="0.25">
      <c r="A2487" s="97"/>
      <c r="B2487" s="26" t="str">
        <f t="shared" si="418"/>
        <v/>
      </c>
      <c r="C2487" s="97"/>
      <c r="D2487" s="123"/>
      <c r="E2487" s="124"/>
      <c r="F2487" s="125"/>
      <c r="G2487" s="97"/>
      <c r="H2487" s="24" t="str">
        <f>IF($E2487="", "", IFERROR(ROUND($E2487*INDEX('Intro &amp; Setup'!$BY$8:$BY$9, MATCH($E$8, 'Intro &amp; Setup'!$BX$8:$BX$9, 0)), 2), ""))</f>
        <v/>
      </c>
      <c r="I2487" s="18" t="str">
        <f>IF(OR($E2487="", $F2487=""), "", IF($E$8='Intro &amp; Setup'!$BX$9, $F2487/$E2487, IF($H$8='Intro &amp; Setup'!$BX$9, $F2487/$H2487, "")))</f>
        <v/>
      </c>
      <c r="J2487" s="21" t="str">
        <f>IF(OR($E2487="", $F2487=""), "", IF($E$8='Intro &amp; Setup'!$BX$8, $F2487/$E2487, IF($H$8='Intro &amp; Setup'!$BX$8, $F2487/$H2487, "")))</f>
        <v/>
      </c>
      <c r="K2487" s="97"/>
      <c r="L2487" s="42" t="str">
        <f t="array" ref="L2487">IF($W2487="", "", IFERROR(INDEX('Standard Runs'!$D$11:$D$65, MATCH(1, ('Standard Runs'!$F$11:$F$65&lt;=E2487)*('Standard Runs'!$G$11:$G$65&gt;=E2487), 0)), ""))</f>
        <v/>
      </c>
      <c r="M2487" s="45" t="str">
        <f t="shared" si="419"/>
        <v/>
      </c>
      <c r="N2487" s="97"/>
      <c r="O2487" s="52" t="str">
        <f t="shared" si="420"/>
        <v/>
      </c>
      <c r="P2487" s="53" t="str">
        <f>IF(OR($L2487="", $M2487=""), "", COUNTIFS($L$11:$L$2510, $L2487, $M$11:$M$2510, "&lt;"&amp;$M2487)+1+COUNTIFS($L$11:$L2487, $L2487, $M$11:$M2487, $M2487)-1)</f>
        <v/>
      </c>
      <c r="Q2487" s="97"/>
      <c r="R2487" s="57" t="str">
        <f t="array" ref="R2487">IF(OR($L2487="", $M2487=""), "", MIN(IF($L$11:$L$2510=$L2487, $M$11:$M$2510)))</f>
        <v/>
      </c>
      <c r="S2487" s="18" t="str">
        <f t="array" ref="S2487">IF(OR($L2487="", $M2487=""), "", AVERAGEIF($L$11:$L$2510, $L2487, $M$11:$M$2510))</f>
        <v/>
      </c>
      <c r="T2487" s="21" t="str">
        <f t="array" ref="T2487">IF(OR($L2487="", $M2487=""), "", MAX(IF($L$11:$L$2510=$L2487, $M$11:$M$2510)))</f>
        <v/>
      </c>
      <c r="U2487" s="97"/>
      <c r="W2487" s="26" t="str">
        <f t="shared" si="421"/>
        <v/>
      </c>
      <c r="X2487" s="26" t="str">
        <f t="shared" si="422"/>
        <v/>
      </c>
      <c r="Z2487" s="48" t="str">
        <f>IFERROR(INDEX('Standard Runs'!$E$11:$E$65, MATCH($L2487, 'Standard Runs'!$D$11:$D$65, 0)), "")</f>
        <v/>
      </c>
      <c r="AB2487" s="26" t="str">
        <f t="shared" si="423"/>
        <v/>
      </c>
      <c r="AC2487" s="26" t="str">
        <f t="shared" si="424"/>
        <v/>
      </c>
      <c r="AE2487" s="26" t="str">
        <f t="shared" si="425"/>
        <v/>
      </c>
      <c r="AG2487" s="26" t="str">
        <f>IF($D2487="", "", COUNTIF($D$11:$D$2510, "&gt;"&amp;$D2487)+1+COUNTIF($D$11:$D2487, $D2487)-1)</f>
        <v/>
      </c>
      <c r="AH2487" s="92" t="str">
        <f t="shared" si="426"/>
        <v/>
      </c>
      <c r="AJ2487" s="26" t="str">
        <f t="shared" si="427"/>
        <v/>
      </c>
      <c r="AK2487" s="26" t="str">
        <f t="shared" si="428"/>
        <v/>
      </c>
    </row>
    <row r="2488" spans="1:37" x14ac:dyDescent="0.25">
      <c r="A2488" s="97"/>
      <c r="B2488" s="26" t="str">
        <f t="shared" si="418"/>
        <v/>
      </c>
      <c r="C2488" s="97"/>
      <c r="D2488" s="123"/>
      <c r="E2488" s="124"/>
      <c r="F2488" s="125"/>
      <c r="G2488" s="97"/>
      <c r="H2488" s="24" t="str">
        <f>IF($E2488="", "", IFERROR(ROUND($E2488*INDEX('Intro &amp; Setup'!$BY$8:$BY$9, MATCH($E$8, 'Intro &amp; Setup'!$BX$8:$BX$9, 0)), 2), ""))</f>
        <v/>
      </c>
      <c r="I2488" s="18" t="str">
        <f>IF(OR($E2488="", $F2488=""), "", IF($E$8='Intro &amp; Setup'!$BX$9, $F2488/$E2488, IF($H$8='Intro &amp; Setup'!$BX$9, $F2488/$H2488, "")))</f>
        <v/>
      </c>
      <c r="J2488" s="21" t="str">
        <f>IF(OR($E2488="", $F2488=""), "", IF($E$8='Intro &amp; Setup'!$BX$8, $F2488/$E2488, IF($H$8='Intro &amp; Setup'!$BX$8, $F2488/$H2488, "")))</f>
        <v/>
      </c>
      <c r="K2488" s="97"/>
      <c r="L2488" s="42" t="str">
        <f t="array" ref="L2488">IF($W2488="", "", IFERROR(INDEX('Standard Runs'!$D$11:$D$65, MATCH(1, ('Standard Runs'!$F$11:$F$65&lt;=E2488)*('Standard Runs'!$G$11:$G$65&gt;=E2488), 0)), ""))</f>
        <v/>
      </c>
      <c r="M2488" s="45" t="str">
        <f t="shared" si="419"/>
        <v/>
      </c>
      <c r="N2488" s="97"/>
      <c r="O2488" s="52" t="str">
        <f t="shared" si="420"/>
        <v/>
      </c>
      <c r="P2488" s="53" t="str">
        <f>IF(OR($L2488="", $M2488=""), "", COUNTIFS($L$11:$L$2510, $L2488, $M$11:$M$2510, "&lt;"&amp;$M2488)+1+COUNTIFS($L$11:$L2488, $L2488, $M$11:$M2488, $M2488)-1)</f>
        <v/>
      </c>
      <c r="Q2488" s="97"/>
      <c r="R2488" s="57" t="str">
        <f t="array" ref="R2488">IF(OR($L2488="", $M2488=""), "", MIN(IF($L$11:$L$2510=$L2488, $M$11:$M$2510)))</f>
        <v/>
      </c>
      <c r="S2488" s="18" t="str">
        <f t="array" ref="S2488">IF(OR($L2488="", $M2488=""), "", AVERAGEIF($L$11:$L$2510, $L2488, $M$11:$M$2510))</f>
        <v/>
      </c>
      <c r="T2488" s="21" t="str">
        <f t="array" ref="T2488">IF(OR($L2488="", $M2488=""), "", MAX(IF($L$11:$L$2510=$L2488, $M$11:$M$2510)))</f>
        <v/>
      </c>
      <c r="U2488" s="97"/>
      <c r="W2488" s="26" t="str">
        <f t="shared" si="421"/>
        <v/>
      </c>
      <c r="X2488" s="26" t="str">
        <f t="shared" si="422"/>
        <v/>
      </c>
      <c r="Z2488" s="48" t="str">
        <f>IFERROR(INDEX('Standard Runs'!$E$11:$E$65, MATCH($L2488, 'Standard Runs'!$D$11:$D$65, 0)), "")</f>
        <v/>
      </c>
      <c r="AB2488" s="26" t="str">
        <f t="shared" si="423"/>
        <v/>
      </c>
      <c r="AC2488" s="26" t="str">
        <f t="shared" si="424"/>
        <v/>
      </c>
      <c r="AE2488" s="26" t="str">
        <f t="shared" si="425"/>
        <v/>
      </c>
      <c r="AG2488" s="26" t="str">
        <f>IF($D2488="", "", COUNTIF($D$11:$D$2510, "&gt;"&amp;$D2488)+1+COUNTIF($D$11:$D2488, $D2488)-1)</f>
        <v/>
      </c>
      <c r="AH2488" s="92" t="str">
        <f t="shared" si="426"/>
        <v/>
      </c>
      <c r="AJ2488" s="26" t="str">
        <f t="shared" si="427"/>
        <v/>
      </c>
      <c r="AK2488" s="26" t="str">
        <f t="shared" si="428"/>
        <v/>
      </c>
    </row>
    <row r="2489" spans="1:37" x14ac:dyDescent="0.25">
      <c r="A2489" s="97"/>
      <c r="B2489" s="26" t="str">
        <f t="shared" si="418"/>
        <v/>
      </c>
      <c r="C2489" s="97"/>
      <c r="D2489" s="123"/>
      <c r="E2489" s="124"/>
      <c r="F2489" s="125"/>
      <c r="G2489" s="97"/>
      <c r="H2489" s="24" t="str">
        <f>IF($E2489="", "", IFERROR(ROUND($E2489*INDEX('Intro &amp; Setup'!$BY$8:$BY$9, MATCH($E$8, 'Intro &amp; Setup'!$BX$8:$BX$9, 0)), 2), ""))</f>
        <v/>
      </c>
      <c r="I2489" s="18" t="str">
        <f>IF(OR($E2489="", $F2489=""), "", IF($E$8='Intro &amp; Setup'!$BX$9, $F2489/$E2489, IF($H$8='Intro &amp; Setup'!$BX$9, $F2489/$H2489, "")))</f>
        <v/>
      </c>
      <c r="J2489" s="21" t="str">
        <f>IF(OR($E2489="", $F2489=""), "", IF($E$8='Intro &amp; Setup'!$BX$8, $F2489/$E2489, IF($H$8='Intro &amp; Setup'!$BX$8, $F2489/$H2489, "")))</f>
        <v/>
      </c>
      <c r="K2489" s="97"/>
      <c r="L2489" s="42" t="str">
        <f t="array" ref="L2489">IF($W2489="", "", IFERROR(INDEX('Standard Runs'!$D$11:$D$65, MATCH(1, ('Standard Runs'!$F$11:$F$65&lt;=E2489)*('Standard Runs'!$G$11:$G$65&gt;=E2489), 0)), ""))</f>
        <v/>
      </c>
      <c r="M2489" s="45" t="str">
        <f t="shared" si="419"/>
        <v/>
      </c>
      <c r="N2489" s="97"/>
      <c r="O2489" s="52" t="str">
        <f t="shared" si="420"/>
        <v/>
      </c>
      <c r="P2489" s="53" t="str">
        <f>IF(OR($L2489="", $M2489=""), "", COUNTIFS($L$11:$L$2510, $L2489, $M$11:$M$2510, "&lt;"&amp;$M2489)+1+COUNTIFS($L$11:$L2489, $L2489, $M$11:$M2489, $M2489)-1)</f>
        <v/>
      </c>
      <c r="Q2489" s="97"/>
      <c r="R2489" s="57" t="str">
        <f t="array" ref="R2489">IF(OR($L2489="", $M2489=""), "", MIN(IF($L$11:$L$2510=$L2489, $M$11:$M$2510)))</f>
        <v/>
      </c>
      <c r="S2489" s="18" t="str">
        <f t="array" ref="S2489">IF(OR($L2489="", $M2489=""), "", AVERAGEIF($L$11:$L$2510, $L2489, $M$11:$M$2510))</f>
        <v/>
      </c>
      <c r="T2489" s="21" t="str">
        <f t="array" ref="T2489">IF(OR($L2489="", $M2489=""), "", MAX(IF($L$11:$L$2510=$L2489, $M$11:$M$2510)))</f>
        <v/>
      </c>
      <c r="U2489" s="97"/>
      <c r="W2489" s="26" t="str">
        <f t="shared" si="421"/>
        <v/>
      </c>
      <c r="X2489" s="26" t="str">
        <f t="shared" si="422"/>
        <v/>
      </c>
      <c r="Z2489" s="48" t="str">
        <f>IFERROR(INDEX('Standard Runs'!$E$11:$E$65, MATCH($L2489, 'Standard Runs'!$D$11:$D$65, 0)), "")</f>
        <v/>
      </c>
      <c r="AB2489" s="26" t="str">
        <f t="shared" si="423"/>
        <v/>
      </c>
      <c r="AC2489" s="26" t="str">
        <f t="shared" si="424"/>
        <v/>
      </c>
      <c r="AE2489" s="26" t="str">
        <f t="shared" si="425"/>
        <v/>
      </c>
      <c r="AG2489" s="26" t="str">
        <f>IF($D2489="", "", COUNTIF($D$11:$D$2510, "&gt;"&amp;$D2489)+1+COUNTIF($D$11:$D2489, $D2489)-1)</f>
        <v/>
      </c>
      <c r="AH2489" s="92" t="str">
        <f t="shared" si="426"/>
        <v/>
      </c>
      <c r="AJ2489" s="26" t="str">
        <f t="shared" si="427"/>
        <v/>
      </c>
      <c r="AK2489" s="26" t="str">
        <f t="shared" si="428"/>
        <v/>
      </c>
    </row>
    <row r="2490" spans="1:37" x14ac:dyDescent="0.25">
      <c r="A2490" s="97"/>
      <c r="B2490" s="26" t="str">
        <f t="shared" si="418"/>
        <v/>
      </c>
      <c r="C2490" s="97"/>
      <c r="D2490" s="123"/>
      <c r="E2490" s="124"/>
      <c r="F2490" s="125"/>
      <c r="G2490" s="97"/>
      <c r="H2490" s="24" t="str">
        <f>IF($E2490="", "", IFERROR(ROUND($E2490*INDEX('Intro &amp; Setup'!$BY$8:$BY$9, MATCH($E$8, 'Intro &amp; Setup'!$BX$8:$BX$9, 0)), 2), ""))</f>
        <v/>
      </c>
      <c r="I2490" s="18" t="str">
        <f>IF(OR($E2490="", $F2490=""), "", IF($E$8='Intro &amp; Setup'!$BX$9, $F2490/$E2490, IF($H$8='Intro &amp; Setup'!$BX$9, $F2490/$H2490, "")))</f>
        <v/>
      </c>
      <c r="J2490" s="21" t="str">
        <f>IF(OR($E2490="", $F2490=""), "", IF($E$8='Intro &amp; Setup'!$BX$8, $F2490/$E2490, IF($H$8='Intro &amp; Setup'!$BX$8, $F2490/$H2490, "")))</f>
        <v/>
      </c>
      <c r="K2490" s="97"/>
      <c r="L2490" s="42" t="str">
        <f t="array" ref="L2490">IF($W2490="", "", IFERROR(INDEX('Standard Runs'!$D$11:$D$65, MATCH(1, ('Standard Runs'!$F$11:$F$65&lt;=E2490)*('Standard Runs'!$G$11:$G$65&gt;=E2490), 0)), ""))</f>
        <v/>
      </c>
      <c r="M2490" s="45" t="str">
        <f t="shared" si="419"/>
        <v/>
      </c>
      <c r="N2490" s="97"/>
      <c r="O2490" s="52" t="str">
        <f t="shared" si="420"/>
        <v/>
      </c>
      <c r="P2490" s="53" t="str">
        <f>IF(OR($L2490="", $M2490=""), "", COUNTIFS($L$11:$L$2510, $L2490, $M$11:$M$2510, "&lt;"&amp;$M2490)+1+COUNTIFS($L$11:$L2490, $L2490, $M$11:$M2490, $M2490)-1)</f>
        <v/>
      </c>
      <c r="Q2490" s="97"/>
      <c r="R2490" s="57" t="str">
        <f t="array" ref="R2490">IF(OR($L2490="", $M2490=""), "", MIN(IF($L$11:$L$2510=$L2490, $M$11:$M$2510)))</f>
        <v/>
      </c>
      <c r="S2490" s="18" t="str">
        <f t="array" ref="S2490">IF(OR($L2490="", $M2490=""), "", AVERAGEIF($L$11:$L$2510, $L2490, $M$11:$M$2510))</f>
        <v/>
      </c>
      <c r="T2490" s="21" t="str">
        <f t="array" ref="T2490">IF(OR($L2490="", $M2490=""), "", MAX(IF($L$11:$L$2510=$L2490, $M$11:$M$2510)))</f>
        <v/>
      </c>
      <c r="U2490" s="97"/>
      <c r="W2490" s="26" t="str">
        <f t="shared" si="421"/>
        <v/>
      </c>
      <c r="X2490" s="26" t="str">
        <f t="shared" si="422"/>
        <v/>
      </c>
      <c r="Z2490" s="48" t="str">
        <f>IFERROR(INDEX('Standard Runs'!$E$11:$E$65, MATCH($L2490, 'Standard Runs'!$D$11:$D$65, 0)), "")</f>
        <v/>
      </c>
      <c r="AB2490" s="26" t="str">
        <f t="shared" si="423"/>
        <v/>
      </c>
      <c r="AC2490" s="26" t="str">
        <f t="shared" si="424"/>
        <v/>
      </c>
      <c r="AE2490" s="26" t="str">
        <f t="shared" si="425"/>
        <v/>
      </c>
      <c r="AG2490" s="26" t="str">
        <f>IF($D2490="", "", COUNTIF($D$11:$D$2510, "&gt;"&amp;$D2490)+1+COUNTIF($D$11:$D2490, $D2490)-1)</f>
        <v/>
      </c>
      <c r="AH2490" s="92" t="str">
        <f t="shared" si="426"/>
        <v/>
      </c>
      <c r="AJ2490" s="26" t="str">
        <f t="shared" si="427"/>
        <v/>
      </c>
      <c r="AK2490" s="26" t="str">
        <f t="shared" si="428"/>
        <v/>
      </c>
    </row>
    <row r="2491" spans="1:37" x14ac:dyDescent="0.25">
      <c r="A2491" s="97"/>
      <c r="B2491" s="26" t="str">
        <f t="shared" si="418"/>
        <v/>
      </c>
      <c r="C2491" s="97"/>
      <c r="D2491" s="123"/>
      <c r="E2491" s="124"/>
      <c r="F2491" s="125"/>
      <c r="G2491" s="97"/>
      <c r="H2491" s="24" t="str">
        <f>IF($E2491="", "", IFERROR(ROUND($E2491*INDEX('Intro &amp; Setup'!$BY$8:$BY$9, MATCH($E$8, 'Intro &amp; Setup'!$BX$8:$BX$9, 0)), 2), ""))</f>
        <v/>
      </c>
      <c r="I2491" s="18" t="str">
        <f>IF(OR($E2491="", $F2491=""), "", IF($E$8='Intro &amp; Setup'!$BX$9, $F2491/$E2491, IF($H$8='Intro &amp; Setup'!$BX$9, $F2491/$H2491, "")))</f>
        <v/>
      </c>
      <c r="J2491" s="21" t="str">
        <f>IF(OR($E2491="", $F2491=""), "", IF($E$8='Intro &amp; Setup'!$BX$8, $F2491/$E2491, IF($H$8='Intro &amp; Setup'!$BX$8, $F2491/$H2491, "")))</f>
        <v/>
      </c>
      <c r="K2491" s="97"/>
      <c r="L2491" s="42" t="str">
        <f t="array" ref="L2491">IF($W2491="", "", IFERROR(INDEX('Standard Runs'!$D$11:$D$65, MATCH(1, ('Standard Runs'!$F$11:$F$65&lt;=E2491)*('Standard Runs'!$G$11:$G$65&gt;=E2491), 0)), ""))</f>
        <v/>
      </c>
      <c r="M2491" s="45" t="str">
        <f t="shared" si="419"/>
        <v/>
      </c>
      <c r="N2491" s="97"/>
      <c r="O2491" s="52" t="str">
        <f t="shared" si="420"/>
        <v/>
      </c>
      <c r="P2491" s="53" t="str">
        <f>IF(OR($L2491="", $M2491=""), "", COUNTIFS($L$11:$L$2510, $L2491, $M$11:$M$2510, "&lt;"&amp;$M2491)+1+COUNTIFS($L$11:$L2491, $L2491, $M$11:$M2491, $M2491)-1)</f>
        <v/>
      </c>
      <c r="Q2491" s="97"/>
      <c r="R2491" s="57" t="str">
        <f t="array" ref="R2491">IF(OR($L2491="", $M2491=""), "", MIN(IF($L$11:$L$2510=$L2491, $M$11:$M$2510)))</f>
        <v/>
      </c>
      <c r="S2491" s="18" t="str">
        <f t="array" ref="S2491">IF(OR($L2491="", $M2491=""), "", AVERAGEIF($L$11:$L$2510, $L2491, $M$11:$M$2510))</f>
        <v/>
      </c>
      <c r="T2491" s="21" t="str">
        <f t="array" ref="T2491">IF(OR($L2491="", $M2491=""), "", MAX(IF($L$11:$L$2510=$L2491, $M$11:$M$2510)))</f>
        <v/>
      </c>
      <c r="U2491" s="97"/>
      <c r="W2491" s="26" t="str">
        <f t="shared" si="421"/>
        <v/>
      </c>
      <c r="X2491" s="26" t="str">
        <f t="shared" si="422"/>
        <v/>
      </c>
      <c r="Z2491" s="48" t="str">
        <f>IFERROR(INDEX('Standard Runs'!$E$11:$E$65, MATCH($L2491, 'Standard Runs'!$D$11:$D$65, 0)), "")</f>
        <v/>
      </c>
      <c r="AB2491" s="26" t="str">
        <f t="shared" si="423"/>
        <v/>
      </c>
      <c r="AC2491" s="26" t="str">
        <f t="shared" si="424"/>
        <v/>
      </c>
      <c r="AE2491" s="26" t="str">
        <f t="shared" si="425"/>
        <v/>
      </c>
      <c r="AG2491" s="26" t="str">
        <f>IF($D2491="", "", COUNTIF($D$11:$D$2510, "&gt;"&amp;$D2491)+1+COUNTIF($D$11:$D2491, $D2491)-1)</f>
        <v/>
      </c>
      <c r="AH2491" s="92" t="str">
        <f t="shared" si="426"/>
        <v/>
      </c>
      <c r="AJ2491" s="26" t="str">
        <f t="shared" si="427"/>
        <v/>
      </c>
      <c r="AK2491" s="26" t="str">
        <f t="shared" si="428"/>
        <v/>
      </c>
    </row>
    <row r="2492" spans="1:37" x14ac:dyDescent="0.25">
      <c r="A2492" s="97"/>
      <c r="B2492" s="26" t="str">
        <f t="shared" si="418"/>
        <v/>
      </c>
      <c r="C2492" s="97"/>
      <c r="D2492" s="123"/>
      <c r="E2492" s="124"/>
      <c r="F2492" s="125"/>
      <c r="G2492" s="97"/>
      <c r="H2492" s="24" t="str">
        <f>IF($E2492="", "", IFERROR(ROUND($E2492*INDEX('Intro &amp; Setup'!$BY$8:$BY$9, MATCH($E$8, 'Intro &amp; Setup'!$BX$8:$BX$9, 0)), 2), ""))</f>
        <v/>
      </c>
      <c r="I2492" s="18" t="str">
        <f>IF(OR($E2492="", $F2492=""), "", IF($E$8='Intro &amp; Setup'!$BX$9, $F2492/$E2492, IF($H$8='Intro &amp; Setup'!$BX$9, $F2492/$H2492, "")))</f>
        <v/>
      </c>
      <c r="J2492" s="21" t="str">
        <f>IF(OR($E2492="", $F2492=""), "", IF($E$8='Intro &amp; Setup'!$BX$8, $F2492/$E2492, IF($H$8='Intro &amp; Setup'!$BX$8, $F2492/$H2492, "")))</f>
        <v/>
      </c>
      <c r="K2492" s="97"/>
      <c r="L2492" s="42" t="str">
        <f t="array" ref="L2492">IF($W2492="", "", IFERROR(INDEX('Standard Runs'!$D$11:$D$65, MATCH(1, ('Standard Runs'!$F$11:$F$65&lt;=E2492)*('Standard Runs'!$G$11:$G$65&gt;=E2492), 0)), ""))</f>
        <v/>
      </c>
      <c r="M2492" s="45" t="str">
        <f t="shared" si="419"/>
        <v/>
      </c>
      <c r="N2492" s="97"/>
      <c r="O2492" s="52" t="str">
        <f t="shared" si="420"/>
        <v/>
      </c>
      <c r="P2492" s="53" t="str">
        <f>IF(OR($L2492="", $M2492=""), "", COUNTIFS($L$11:$L$2510, $L2492, $M$11:$M$2510, "&lt;"&amp;$M2492)+1+COUNTIFS($L$11:$L2492, $L2492, $M$11:$M2492, $M2492)-1)</f>
        <v/>
      </c>
      <c r="Q2492" s="97"/>
      <c r="R2492" s="57" t="str">
        <f t="array" ref="R2492">IF(OR($L2492="", $M2492=""), "", MIN(IF($L$11:$L$2510=$L2492, $M$11:$M$2510)))</f>
        <v/>
      </c>
      <c r="S2492" s="18" t="str">
        <f t="array" ref="S2492">IF(OR($L2492="", $M2492=""), "", AVERAGEIF($L$11:$L$2510, $L2492, $M$11:$M$2510))</f>
        <v/>
      </c>
      <c r="T2492" s="21" t="str">
        <f t="array" ref="T2492">IF(OR($L2492="", $M2492=""), "", MAX(IF($L$11:$L$2510=$L2492, $M$11:$M$2510)))</f>
        <v/>
      </c>
      <c r="U2492" s="97"/>
      <c r="W2492" s="26" t="str">
        <f t="shared" si="421"/>
        <v/>
      </c>
      <c r="X2492" s="26" t="str">
        <f t="shared" si="422"/>
        <v/>
      </c>
      <c r="Z2492" s="48" t="str">
        <f>IFERROR(INDEX('Standard Runs'!$E$11:$E$65, MATCH($L2492, 'Standard Runs'!$D$11:$D$65, 0)), "")</f>
        <v/>
      </c>
      <c r="AB2492" s="26" t="str">
        <f t="shared" si="423"/>
        <v/>
      </c>
      <c r="AC2492" s="26" t="str">
        <f t="shared" si="424"/>
        <v/>
      </c>
      <c r="AE2492" s="26" t="str">
        <f t="shared" si="425"/>
        <v/>
      </c>
      <c r="AG2492" s="26" t="str">
        <f>IF($D2492="", "", COUNTIF($D$11:$D$2510, "&gt;"&amp;$D2492)+1+COUNTIF($D$11:$D2492, $D2492)-1)</f>
        <v/>
      </c>
      <c r="AH2492" s="92" t="str">
        <f t="shared" si="426"/>
        <v/>
      </c>
      <c r="AJ2492" s="26" t="str">
        <f t="shared" si="427"/>
        <v/>
      </c>
      <c r="AK2492" s="26" t="str">
        <f t="shared" si="428"/>
        <v/>
      </c>
    </row>
    <row r="2493" spans="1:37" x14ac:dyDescent="0.25">
      <c r="A2493" s="97"/>
      <c r="B2493" s="26" t="str">
        <f t="shared" si="418"/>
        <v/>
      </c>
      <c r="C2493" s="97"/>
      <c r="D2493" s="123"/>
      <c r="E2493" s="124"/>
      <c r="F2493" s="125"/>
      <c r="G2493" s="97"/>
      <c r="H2493" s="24" t="str">
        <f>IF($E2493="", "", IFERROR(ROUND($E2493*INDEX('Intro &amp; Setup'!$BY$8:$BY$9, MATCH($E$8, 'Intro &amp; Setup'!$BX$8:$BX$9, 0)), 2), ""))</f>
        <v/>
      </c>
      <c r="I2493" s="18" t="str">
        <f>IF(OR($E2493="", $F2493=""), "", IF($E$8='Intro &amp; Setup'!$BX$9, $F2493/$E2493, IF($H$8='Intro &amp; Setup'!$BX$9, $F2493/$H2493, "")))</f>
        <v/>
      </c>
      <c r="J2493" s="21" t="str">
        <f>IF(OR($E2493="", $F2493=""), "", IF($E$8='Intro &amp; Setup'!$BX$8, $F2493/$E2493, IF($H$8='Intro &amp; Setup'!$BX$8, $F2493/$H2493, "")))</f>
        <v/>
      </c>
      <c r="K2493" s="97"/>
      <c r="L2493" s="42" t="str">
        <f t="array" ref="L2493">IF($W2493="", "", IFERROR(INDEX('Standard Runs'!$D$11:$D$65, MATCH(1, ('Standard Runs'!$F$11:$F$65&lt;=E2493)*('Standard Runs'!$G$11:$G$65&gt;=E2493), 0)), ""))</f>
        <v/>
      </c>
      <c r="M2493" s="45" t="str">
        <f t="shared" si="419"/>
        <v/>
      </c>
      <c r="N2493" s="97"/>
      <c r="O2493" s="52" t="str">
        <f t="shared" si="420"/>
        <v/>
      </c>
      <c r="P2493" s="53" t="str">
        <f>IF(OR($L2493="", $M2493=""), "", COUNTIFS($L$11:$L$2510, $L2493, $M$11:$M$2510, "&lt;"&amp;$M2493)+1+COUNTIFS($L$11:$L2493, $L2493, $M$11:$M2493, $M2493)-1)</f>
        <v/>
      </c>
      <c r="Q2493" s="97"/>
      <c r="R2493" s="57" t="str">
        <f t="array" ref="R2493">IF(OR($L2493="", $M2493=""), "", MIN(IF($L$11:$L$2510=$L2493, $M$11:$M$2510)))</f>
        <v/>
      </c>
      <c r="S2493" s="18" t="str">
        <f t="array" ref="S2493">IF(OR($L2493="", $M2493=""), "", AVERAGEIF($L$11:$L$2510, $L2493, $M$11:$M$2510))</f>
        <v/>
      </c>
      <c r="T2493" s="21" t="str">
        <f t="array" ref="T2493">IF(OR($L2493="", $M2493=""), "", MAX(IF($L$11:$L$2510=$L2493, $M$11:$M$2510)))</f>
        <v/>
      </c>
      <c r="U2493" s="97"/>
      <c r="W2493" s="26" t="str">
        <f t="shared" si="421"/>
        <v/>
      </c>
      <c r="X2493" s="26" t="str">
        <f t="shared" si="422"/>
        <v/>
      </c>
      <c r="Z2493" s="48" t="str">
        <f>IFERROR(INDEX('Standard Runs'!$E$11:$E$65, MATCH($L2493, 'Standard Runs'!$D$11:$D$65, 0)), "")</f>
        <v/>
      </c>
      <c r="AB2493" s="26" t="str">
        <f t="shared" si="423"/>
        <v/>
      </c>
      <c r="AC2493" s="26" t="str">
        <f t="shared" si="424"/>
        <v/>
      </c>
      <c r="AE2493" s="26" t="str">
        <f t="shared" si="425"/>
        <v/>
      </c>
      <c r="AG2493" s="26" t="str">
        <f>IF($D2493="", "", COUNTIF($D$11:$D$2510, "&gt;"&amp;$D2493)+1+COUNTIF($D$11:$D2493, $D2493)-1)</f>
        <v/>
      </c>
      <c r="AH2493" s="92" t="str">
        <f t="shared" si="426"/>
        <v/>
      </c>
      <c r="AJ2493" s="26" t="str">
        <f t="shared" si="427"/>
        <v/>
      </c>
      <c r="AK2493" s="26" t="str">
        <f t="shared" si="428"/>
        <v/>
      </c>
    </row>
    <row r="2494" spans="1:37" x14ac:dyDescent="0.25">
      <c r="A2494" s="97"/>
      <c r="B2494" s="26" t="str">
        <f t="shared" si="418"/>
        <v/>
      </c>
      <c r="C2494" s="97"/>
      <c r="D2494" s="123"/>
      <c r="E2494" s="124"/>
      <c r="F2494" s="125"/>
      <c r="G2494" s="97"/>
      <c r="H2494" s="24" t="str">
        <f>IF($E2494="", "", IFERROR(ROUND($E2494*INDEX('Intro &amp; Setup'!$BY$8:$BY$9, MATCH($E$8, 'Intro &amp; Setup'!$BX$8:$BX$9, 0)), 2), ""))</f>
        <v/>
      </c>
      <c r="I2494" s="18" t="str">
        <f>IF(OR($E2494="", $F2494=""), "", IF($E$8='Intro &amp; Setup'!$BX$9, $F2494/$E2494, IF($H$8='Intro &amp; Setup'!$BX$9, $F2494/$H2494, "")))</f>
        <v/>
      </c>
      <c r="J2494" s="21" t="str">
        <f>IF(OR($E2494="", $F2494=""), "", IF($E$8='Intro &amp; Setup'!$BX$8, $F2494/$E2494, IF($H$8='Intro &amp; Setup'!$BX$8, $F2494/$H2494, "")))</f>
        <v/>
      </c>
      <c r="K2494" s="97"/>
      <c r="L2494" s="42" t="str">
        <f t="array" ref="L2494">IF($W2494="", "", IFERROR(INDEX('Standard Runs'!$D$11:$D$65, MATCH(1, ('Standard Runs'!$F$11:$F$65&lt;=E2494)*('Standard Runs'!$G$11:$G$65&gt;=E2494), 0)), ""))</f>
        <v/>
      </c>
      <c r="M2494" s="45" t="str">
        <f t="shared" si="419"/>
        <v/>
      </c>
      <c r="N2494" s="97"/>
      <c r="O2494" s="52" t="str">
        <f t="shared" si="420"/>
        <v/>
      </c>
      <c r="P2494" s="53" t="str">
        <f>IF(OR($L2494="", $M2494=""), "", COUNTIFS($L$11:$L$2510, $L2494, $M$11:$M$2510, "&lt;"&amp;$M2494)+1+COUNTIFS($L$11:$L2494, $L2494, $M$11:$M2494, $M2494)-1)</f>
        <v/>
      </c>
      <c r="Q2494" s="97"/>
      <c r="R2494" s="57" t="str">
        <f t="array" ref="R2494">IF(OR($L2494="", $M2494=""), "", MIN(IF($L$11:$L$2510=$L2494, $M$11:$M$2510)))</f>
        <v/>
      </c>
      <c r="S2494" s="18" t="str">
        <f t="array" ref="S2494">IF(OR($L2494="", $M2494=""), "", AVERAGEIF($L$11:$L$2510, $L2494, $M$11:$M$2510))</f>
        <v/>
      </c>
      <c r="T2494" s="21" t="str">
        <f t="array" ref="T2494">IF(OR($L2494="", $M2494=""), "", MAX(IF($L$11:$L$2510=$L2494, $M$11:$M$2510)))</f>
        <v/>
      </c>
      <c r="U2494" s="97"/>
      <c r="W2494" s="26" t="str">
        <f t="shared" si="421"/>
        <v/>
      </c>
      <c r="X2494" s="26" t="str">
        <f t="shared" si="422"/>
        <v/>
      </c>
      <c r="Z2494" s="48" t="str">
        <f>IFERROR(INDEX('Standard Runs'!$E$11:$E$65, MATCH($L2494, 'Standard Runs'!$D$11:$D$65, 0)), "")</f>
        <v/>
      </c>
      <c r="AB2494" s="26" t="str">
        <f t="shared" si="423"/>
        <v/>
      </c>
      <c r="AC2494" s="26" t="str">
        <f t="shared" si="424"/>
        <v/>
      </c>
      <c r="AE2494" s="26" t="str">
        <f t="shared" si="425"/>
        <v/>
      </c>
      <c r="AG2494" s="26" t="str">
        <f>IF($D2494="", "", COUNTIF($D$11:$D$2510, "&gt;"&amp;$D2494)+1+COUNTIF($D$11:$D2494, $D2494)-1)</f>
        <v/>
      </c>
      <c r="AH2494" s="92" t="str">
        <f t="shared" si="426"/>
        <v/>
      </c>
      <c r="AJ2494" s="26" t="str">
        <f t="shared" si="427"/>
        <v/>
      </c>
      <c r="AK2494" s="26" t="str">
        <f t="shared" si="428"/>
        <v/>
      </c>
    </row>
    <row r="2495" spans="1:37" x14ac:dyDescent="0.25">
      <c r="A2495" s="97"/>
      <c r="B2495" s="26" t="str">
        <f t="shared" si="418"/>
        <v/>
      </c>
      <c r="C2495" s="97"/>
      <c r="D2495" s="123"/>
      <c r="E2495" s="124"/>
      <c r="F2495" s="125"/>
      <c r="G2495" s="97"/>
      <c r="H2495" s="24" t="str">
        <f>IF($E2495="", "", IFERROR(ROUND($E2495*INDEX('Intro &amp; Setup'!$BY$8:$BY$9, MATCH($E$8, 'Intro &amp; Setup'!$BX$8:$BX$9, 0)), 2), ""))</f>
        <v/>
      </c>
      <c r="I2495" s="18" t="str">
        <f>IF(OR($E2495="", $F2495=""), "", IF($E$8='Intro &amp; Setup'!$BX$9, $F2495/$E2495, IF($H$8='Intro &amp; Setup'!$BX$9, $F2495/$H2495, "")))</f>
        <v/>
      </c>
      <c r="J2495" s="21" t="str">
        <f>IF(OR($E2495="", $F2495=""), "", IF($E$8='Intro &amp; Setup'!$BX$8, $F2495/$E2495, IF($H$8='Intro &amp; Setup'!$BX$8, $F2495/$H2495, "")))</f>
        <v/>
      </c>
      <c r="K2495" s="97"/>
      <c r="L2495" s="42" t="str">
        <f t="array" ref="L2495">IF($W2495="", "", IFERROR(INDEX('Standard Runs'!$D$11:$D$65, MATCH(1, ('Standard Runs'!$F$11:$F$65&lt;=E2495)*('Standard Runs'!$G$11:$G$65&gt;=E2495), 0)), ""))</f>
        <v/>
      </c>
      <c r="M2495" s="45" t="str">
        <f t="shared" si="419"/>
        <v/>
      </c>
      <c r="N2495" s="97"/>
      <c r="O2495" s="52" t="str">
        <f t="shared" si="420"/>
        <v/>
      </c>
      <c r="P2495" s="53" t="str">
        <f>IF(OR($L2495="", $M2495=""), "", COUNTIFS($L$11:$L$2510, $L2495, $M$11:$M$2510, "&lt;"&amp;$M2495)+1+COUNTIFS($L$11:$L2495, $L2495, $M$11:$M2495, $M2495)-1)</f>
        <v/>
      </c>
      <c r="Q2495" s="97"/>
      <c r="R2495" s="57" t="str">
        <f t="array" ref="R2495">IF(OR($L2495="", $M2495=""), "", MIN(IF($L$11:$L$2510=$L2495, $M$11:$M$2510)))</f>
        <v/>
      </c>
      <c r="S2495" s="18" t="str">
        <f t="array" ref="S2495">IF(OR($L2495="", $M2495=""), "", AVERAGEIF($L$11:$L$2510, $L2495, $M$11:$M$2510))</f>
        <v/>
      </c>
      <c r="T2495" s="21" t="str">
        <f t="array" ref="T2495">IF(OR($L2495="", $M2495=""), "", MAX(IF($L$11:$L$2510=$L2495, $M$11:$M$2510)))</f>
        <v/>
      </c>
      <c r="U2495" s="97"/>
      <c r="W2495" s="26" t="str">
        <f t="shared" si="421"/>
        <v/>
      </c>
      <c r="X2495" s="26" t="str">
        <f t="shared" si="422"/>
        <v/>
      </c>
      <c r="Z2495" s="48" t="str">
        <f>IFERROR(INDEX('Standard Runs'!$E$11:$E$65, MATCH($L2495, 'Standard Runs'!$D$11:$D$65, 0)), "")</f>
        <v/>
      </c>
      <c r="AB2495" s="26" t="str">
        <f t="shared" si="423"/>
        <v/>
      </c>
      <c r="AC2495" s="26" t="str">
        <f t="shared" si="424"/>
        <v/>
      </c>
      <c r="AE2495" s="26" t="str">
        <f t="shared" si="425"/>
        <v/>
      </c>
      <c r="AG2495" s="26" t="str">
        <f>IF($D2495="", "", COUNTIF($D$11:$D$2510, "&gt;"&amp;$D2495)+1+COUNTIF($D$11:$D2495, $D2495)-1)</f>
        <v/>
      </c>
      <c r="AH2495" s="92" t="str">
        <f t="shared" si="426"/>
        <v/>
      </c>
      <c r="AJ2495" s="26" t="str">
        <f t="shared" si="427"/>
        <v/>
      </c>
      <c r="AK2495" s="26" t="str">
        <f t="shared" si="428"/>
        <v/>
      </c>
    </row>
    <row r="2496" spans="1:37" x14ac:dyDescent="0.25">
      <c r="A2496" s="97"/>
      <c r="B2496" s="26" t="str">
        <f t="shared" si="418"/>
        <v/>
      </c>
      <c r="C2496" s="97"/>
      <c r="D2496" s="123"/>
      <c r="E2496" s="124"/>
      <c r="F2496" s="125"/>
      <c r="G2496" s="97"/>
      <c r="H2496" s="24" t="str">
        <f>IF($E2496="", "", IFERROR(ROUND($E2496*INDEX('Intro &amp; Setup'!$BY$8:$BY$9, MATCH($E$8, 'Intro &amp; Setup'!$BX$8:$BX$9, 0)), 2), ""))</f>
        <v/>
      </c>
      <c r="I2496" s="18" t="str">
        <f>IF(OR($E2496="", $F2496=""), "", IF($E$8='Intro &amp; Setup'!$BX$9, $F2496/$E2496, IF($H$8='Intro &amp; Setup'!$BX$9, $F2496/$H2496, "")))</f>
        <v/>
      </c>
      <c r="J2496" s="21" t="str">
        <f>IF(OR($E2496="", $F2496=""), "", IF($E$8='Intro &amp; Setup'!$BX$8, $F2496/$E2496, IF($H$8='Intro &amp; Setup'!$BX$8, $F2496/$H2496, "")))</f>
        <v/>
      </c>
      <c r="K2496" s="97"/>
      <c r="L2496" s="42" t="str">
        <f t="array" ref="L2496">IF($W2496="", "", IFERROR(INDEX('Standard Runs'!$D$11:$D$65, MATCH(1, ('Standard Runs'!$F$11:$F$65&lt;=E2496)*('Standard Runs'!$G$11:$G$65&gt;=E2496), 0)), ""))</f>
        <v/>
      </c>
      <c r="M2496" s="45" t="str">
        <f t="shared" si="419"/>
        <v/>
      </c>
      <c r="N2496" s="97"/>
      <c r="O2496" s="52" t="str">
        <f t="shared" si="420"/>
        <v/>
      </c>
      <c r="P2496" s="53" t="str">
        <f>IF(OR($L2496="", $M2496=""), "", COUNTIFS($L$11:$L$2510, $L2496, $M$11:$M$2510, "&lt;"&amp;$M2496)+1+COUNTIFS($L$11:$L2496, $L2496, $M$11:$M2496, $M2496)-1)</f>
        <v/>
      </c>
      <c r="Q2496" s="97"/>
      <c r="R2496" s="57" t="str">
        <f t="array" ref="R2496">IF(OR($L2496="", $M2496=""), "", MIN(IF($L$11:$L$2510=$L2496, $M$11:$M$2510)))</f>
        <v/>
      </c>
      <c r="S2496" s="18" t="str">
        <f t="array" ref="S2496">IF(OR($L2496="", $M2496=""), "", AVERAGEIF($L$11:$L$2510, $L2496, $M$11:$M$2510))</f>
        <v/>
      </c>
      <c r="T2496" s="21" t="str">
        <f t="array" ref="T2496">IF(OR($L2496="", $M2496=""), "", MAX(IF($L$11:$L$2510=$L2496, $M$11:$M$2510)))</f>
        <v/>
      </c>
      <c r="U2496" s="97"/>
      <c r="W2496" s="26" t="str">
        <f t="shared" si="421"/>
        <v/>
      </c>
      <c r="X2496" s="26" t="str">
        <f t="shared" si="422"/>
        <v/>
      </c>
      <c r="Z2496" s="48" t="str">
        <f>IFERROR(INDEX('Standard Runs'!$E$11:$E$65, MATCH($L2496, 'Standard Runs'!$D$11:$D$65, 0)), "")</f>
        <v/>
      </c>
      <c r="AB2496" s="26" t="str">
        <f t="shared" si="423"/>
        <v/>
      </c>
      <c r="AC2496" s="26" t="str">
        <f t="shared" si="424"/>
        <v/>
      </c>
      <c r="AE2496" s="26" t="str">
        <f t="shared" si="425"/>
        <v/>
      </c>
      <c r="AG2496" s="26" t="str">
        <f>IF($D2496="", "", COUNTIF($D$11:$D$2510, "&gt;"&amp;$D2496)+1+COUNTIF($D$11:$D2496, $D2496)-1)</f>
        <v/>
      </c>
      <c r="AH2496" s="92" t="str">
        <f t="shared" si="426"/>
        <v/>
      </c>
      <c r="AJ2496" s="26" t="str">
        <f t="shared" si="427"/>
        <v/>
      </c>
      <c r="AK2496" s="26" t="str">
        <f t="shared" si="428"/>
        <v/>
      </c>
    </row>
    <row r="2497" spans="1:37" x14ac:dyDescent="0.25">
      <c r="A2497" s="97"/>
      <c r="B2497" s="26" t="str">
        <f t="shared" si="418"/>
        <v/>
      </c>
      <c r="C2497" s="97"/>
      <c r="D2497" s="123"/>
      <c r="E2497" s="124"/>
      <c r="F2497" s="125"/>
      <c r="G2497" s="97"/>
      <c r="H2497" s="24" t="str">
        <f>IF($E2497="", "", IFERROR(ROUND($E2497*INDEX('Intro &amp; Setup'!$BY$8:$BY$9, MATCH($E$8, 'Intro &amp; Setup'!$BX$8:$BX$9, 0)), 2), ""))</f>
        <v/>
      </c>
      <c r="I2497" s="18" t="str">
        <f>IF(OR($E2497="", $F2497=""), "", IF($E$8='Intro &amp; Setup'!$BX$9, $F2497/$E2497, IF($H$8='Intro &amp; Setup'!$BX$9, $F2497/$H2497, "")))</f>
        <v/>
      </c>
      <c r="J2497" s="21" t="str">
        <f>IF(OR($E2497="", $F2497=""), "", IF($E$8='Intro &amp; Setup'!$BX$8, $F2497/$E2497, IF($H$8='Intro &amp; Setup'!$BX$8, $F2497/$H2497, "")))</f>
        <v/>
      </c>
      <c r="K2497" s="97"/>
      <c r="L2497" s="42" t="str">
        <f t="array" ref="L2497">IF($W2497="", "", IFERROR(INDEX('Standard Runs'!$D$11:$D$65, MATCH(1, ('Standard Runs'!$F$11:$F$65&lt;=E2497)*('Standard Runs'!$G$11:$G$65&gt;=E2497), 0)), ""))</f>
        <v/>
      </c>
      <c r="M2497" s="45" t="str">
        <f t="shared" si="419"/>
        <v/>
      </c>
      <c r="N2497" s="97"/>
      <c r="O2497" s="52" t="str">
        <f t="shared" si="420"/>
        <v/>
      </c>
      <c r="P2497" s="53" t="str">
        <f>IF(OR($L2497="", $M2497=""), "", COUNTIFS($L$11:$L$2510, $L2497, $M$11:$M$2510, "&lt;"&amp;$M2497)+1+COUNTIFS($L$11:$L2497, $L2497, $M$11:$M2497, $M2497)-1)</f>
        <v/>
      </c>
      <c r="Q2497" s="97"/>
      <c r="R2497" s="57" t="str">
        <f t="array" ref="R2497">IF(OR($L2497="", $M2497=""), "", MIN(IF($L$11:$L$2510=$L2497, $M$11:$M$2510)))</f>
        <v/>
      </c>
      <c r="S2497" s="18" t="str">
        <f t="array" ref="S2497">IF(OR($L2497="", $M2497=""), "", AVERAGEIF($L$11:$L$2510, $L2497, $M$11:$M$2510))</f>
        <v/>
      </c>
      <c r="T2497" s="21" t="str">
        <f t="array" ref="T2497">IF(OR($L2497="", $M2497=""), "", MAX(IF($L$11:$L$2510=$L2497, $M$11:$M$2510)))</f>
        <v/>
      </c>
      <c r="U2497" s="97"/>
      <c r="W2497" s="26" t="str">
        <f t="shared" si="421"/>
        <v/>
      </c>
      <c r="X2497" s="26" t="str">
        <f t="shared" si="422"/>
        <v/>
      </c>
      <c r="Z2497" s="48" t="str">
        <f>IFERROR(INDEX('Standard Runs'!$E$11:$E$65, MATCH($L2497, 'Standard Runs'!$D$11:$D$65, 0)), "")</f>
        <v/>
      </c>
      <c r="AB2497" s="26" t="str">
        <f t="shared" si="423"/>
        <v/>
      </c>
      <c r="AC2497" s="26" t="str">
        <f t="shared" si="424"/>
        <v/>
      </c>
      <c r="AE2497" s="26" t="str">
        <f t="shared" si="425"/>
        <v/>
      </c>
      <c r="AG2497" s="26" t="str">
        <f>IF($D2497="", "", COUNTIF($D$11:$D$2510, "&gt;"&amp;$D2497)+1+COUNTIF($D$11:$D2497, $D2497)-1)</f>
        <v/>
      </c>
      <c r="AH2497" s="92" t="str">
        <f t="shared" si="426"/>
        <v/>
      </c>
      <c r="AJ2497" s="26" t="str">
        <f t="shared" si="427"/>
        <v/>
      </c>
      <c r="AK2497" s="26" t="str">
        <f t="shared" si="428"/>
        <v/>
      </c>
    </row>
    <row r="2498" spans="1:37" x14ac:dyDescent="0.25">
      <c r="A2498" s="97"/>
      <c r="B2498" s="26" t="str">
        <f t="shared" si="418"/>
        <v/>
      </c>
      <c r="C2498" s="97"/>
      <c r="D2498" s="123"/>
      <c r="E2498" s="124"/>
      <c r="F2498" s="125"/>
      <c r="G2498" s="97"/>
      <c r="H2498" s="24" t="str">
        <f>IF($E2498="", "", IFERROR(ROUND($E2498*INDEX('Intro &amp; Setup'!$BY$8:$BY$9, MATCH($E$8, 'Intro &amp; Setup'!$BX$8:$BX$9, 0)), 2), ""))</f>
        <v/>
      </c>
      <c r="I2498" s="18" t="str">
        <f>IF(OR($E2498="", $F2498=""), "", IF($E$8='Intro &amp; Setup'!$BX$9, $F2498/$E2498, IF($H$8='Intro &amp; Setup'!$BX$9, $F2498/$H2498, "")))</f>
        <v/>
      </c>
      <c r="J2498" s="21" t="str">
        <f>IF(OR($E2498="", $F2498=""), "", IF($E$8='Intro &amp; Setup'!$BX$8, $F2498/$E2498, IF($H$8='Intro &amp; Setup'!$BX$8, $F2498/$H2498, "")))</f>
        <v/>
      </c>
      <c r="K2498" s="97"/>
      <c r="L2498" s="42" t="str">
        <f t="array" ref="L2498">IF($W2498="", "", IFERROR(INDEX('Standard Runs'!$D$11:$D$65, MATCH(1, ('Standard Runs'!$F$11:$F$65&lt;=E2498)*('Standard Runs'!$G$11:$G$65&gt;=E2498), 0)), ""))</f>
        <v/>
      </c>
      <c r="M2498" s="45" t="str">
        <f t="shared" si="419"/>
        <v/>
      </c>
      <c r="N2498" s="97"/>
      <c r="O2498" s="52" t="str">
        <f t="shared" si="420"/>
        <v/>
      </c>
      <c r="P2498" s="53" t="str">
        <f>IF(OR($L2498="", $M2498=""), "", COUNTIFS($L$11:$L$2510, $L2498, $M$11:$M$2510, "&lt;"&amp;$M2498)+1+COUNTIFS($L$11:$L2498, $L2498, $M$11:$M2498, $M2498)-1)</f>
        <v/>
      </c>
      <c r="Q2498" s="97"/>
      <c r="R2498" s="57" t="str">
        <f t="array" ref="R2498">IF(OR($L2498="", $M2498=""), "", MIN(IF($L$11:$L$2510=$L2498, $M$11:$M$2510)))</f>
        <v/>
      </c>
      <c r="S2498" s="18" t="str">
        <f t="array" ref="S2498">IF(OR($L2498="", $M2498=""), "", AVERAGEIF($L$11:$L$2510, $L2498, $M$11:$M$2510))</f>
        <v/>
      </c>
      <c r="T2498" s="21" t="str">
        <f t="array" ref="T2498">IF(OR($L2498="", $M2498=""), "", MAX(IF($L$11:$L$2510=$L2498, $M$11:$M$2510)))</f>
        <v/>
      </c>
      <c r="U2498" s="97"/>
      <c r="W2498" s="26" t="str">
        <f t="shared" si="421"/>
        <v/>
      </c>
      <c r="X2498" s="26" t="str">
        <f t="shared" si="422"/>
        <v/>
      </c>
      <c r="Z2498" s="48" t="str">
        <f>IFERROR(INDEX('Standard Runs'!$E$11:$E$65, MATCH($L2498, 'Standard Runs'!$D$11:$D$65, 0)), "")</f>
        <v/>
      </c>
      <c r="AB2498" s="26" t="str">
        <f t="shared" si="423"/>
        <v/>
      </c>
      <c r="AC2498" s="26" t="str">
        <f t="shared" si="424"/>
        <v/>
      </c>
      <c r="AE2498" s="26" t="str">
        <f t="shared" si="425"/>
        <v/>
      </c>
      <c r="AG2498" s="26" t="str">
        <f>IF($D2498="", "", COUNTIF($D$11:$D$2510, "&gt;"&amp;$D2498)+1+COUNTIF($D$11:$D2498, $D2498)-1)</f>
        <v/>
      </c>
      <c r="AH2498" s="92" t="str">
        <f t="shared" si="426"/>
        <v/>
      </c>
      <c r="AJ2498" s="26" t="str">
        <f t="shared" si="427"/>
        <v/>
      </c>
      <c r="AK2498" s="26" t="str">
        <f t="shared" si="428"/>
        <v/>
      </c>
    </row>
    <row r="2499" spans="1:37" x14ac:dyDescent="0.25">
      <c r="A2499" s="97"/>
      <c r="B2499" s="26" t="str">
        <f t="shared" si="418"/>
        <v/>
      </c>
      <c r="C2499" s="97"/>
      <c r="D2499" s="123"/>
      <c r="E2499" s="124"/>
      <c r="F2499" s="125"/>
      <c r="G2499" s="97"/>
      <c r="H2499" s="24" t="str">
        <f>IF($E2499="", "", IFERROR(ROUND($E2499*INDEX('Intro &amp; Setup'!$BY$8:$BY$9, MATCH($E$8, 'Intro &amp; Setup'!$BX$8:$BX$9, 0)), 2), ""))</f>
        <v/>
      </c>
      <c r="I2499" s="18" t="str">
        <f>IF(OR($E2499="", $F2499=""), "", IF($E$8='Intro &amp; Setup'!$BX$9, $F2499/$E2499, IF($H$8='Intro &amp; Setup'!$BX$9, $F2499/$H2499, "")))</f>
        <v/>
      </c>
      <c r="J2499" s="21" t="str">
        <f>IF(OR($E2499="", $F2499=""), "", IF($E$8='Intro &amp; Setup'!$BX$8, $F2499/$E2499, IF($H$8='Intro &amp; Setup'!$BX$8, $F2499/$H2499, "")))</f>
        <v/>
      </c>
      <c r="K2499" s="97"/>
      <c r="L2499" s="42" t="str">
        <f t="array" ref="L2499">IF($W2499="", "", IFERROR(INDEX('Standard Runs'!$D$11:$D$65, MATCH(1, ('Standard Runs'!$F$11:$F$65&lt;=E2499)*('Standard Runs'!$G$11:$G$65&gt;=E2499), 0)), ""))</f>
        <v/>
      </c>
      <c r="M2499" s="45" t="str">
        <f t="shared" si="419"/>
        <v/>
      </c>
      <c r="N2499" s="97"/>
      <c r="O2499" s="52" t="str">
        <f t="shared" si="420"/>
        <v/>
      </c>
      <c r="P2499" s="53" t="str">
        <f>IF(OR($L2499="", $M2499=""), "", COUNTIFS($L$11:$L$2510, $L2499, $M$11:$M$2510, "&lt;"&amp;$M2499)+1+COUNTIFS($L$11:$L2499, $L2499, $M$11:$M2499, $M2499)-1)</f>
        <v/>
      </c>
      <c r="Q2499" s="97"/>
      <c r="R2499" s="57" t="str">
        <f t="array" ref="R2499">IF(OR($L2499="", $M2499=""), "", MIN(IF($L$11:$L$2510=$L2499, $M$11:$M$2510)))</f>
        <v/>
      </c>
      <c r="S2499" s="18" t="str">
        <f t="array" ref="S2499">IF(OR($L2499="", $M2499=""), "", AVERAGEIF($L$11:$L$2510, $L2499, $M$11:$M$2510))</f>
        <v/>
      </c>
      <c r="T2499" s="21" t="str">
        <f t="array" ref="T2499">IF(OR($L2499="", $M2499=""), "", MAX(IF($L$11:$L$2510=$L2499, $M$11:$M$2510)))</f>
        <v/>
      </c>
      <c r="U2499" s="97"/>
      <c r="W2499" s="26" t="str">
        <f t="shared" si="421"/>
        <v/>
      </c>
      <c r="X2499" s="26" t="str">
        <f t="shared" si="422"/>
        <v/>
      </c>
      <c r="Z2499" s="48" t="str">
        <f>IFERROR(INDEX('Standard Runs'!$E$11:$E$65, MATCH($L2499, 'Standard Runs'!$D$11:$D$65, 0)), "")</f>
        <v/>
      </c>
      <c r="AB2499" s="26" t="str">
        <f t="shared" si="423"/>
        <v/>
      </c>
      <c r="AC2499" s="26" t="str">
        <f t="shared" si="424"/>
        <v/>
      </c>
      <c r="AE2499" s="26" t="str">
        <f t="shared" si="425"/>
        <v/>
      </c>
      <c r="AG2499" s="26" t="str">
        <f>IF($D2499="", "", COUNTIF($D$11:$D$2510, "&gt;"&amp;$D2499)+1+COUNTIF($D$11:$D2499, $D2499)-1)</f>
        <v/>
      </c>
      <c r="AH2499" s="92" t="str">
        <f t="shared" si="426"/>
        <v/>
      </c>
      <c r="AJ2499" s="26" t="str">
        <f t="shared" si="427"/>
        <v/>
      </c>
      <c r="AK2499" s="26" t="str">
        <f t="shared" si="428"/>
        <v/>
      </c>
    </row>
    <row r="2500" spans="1:37" x14ac:dyDescent="0.25">
      <c r="A2500" s="97"/>
      <c r="B2500" s="26" t="str">
        <f t="shared" si="418"/>
        <v/>
      </c>
      <c r="C2500" s="97"/>
      <c r="D2500" s="123"/>
      <c r="E2500" s="124"/>
      <c r="F2500" s="125"/>
      <c r="G2500" s="97"/>
      <c r="H2500" s="24" t="str">
        <f>IF($E2500="", "", IFERROR(ROUND($E2500*INDEX('Intro &amp; Setup'!$BY$8:$BY$9, MATCH($E$8, 'Intro &amp; Setup'!$BX$8:$BX$9, 0)), 2), ""))</f>
        <v/>
      </c>
      <c r="I2500" s="18" t="str">
        <f>IF(OR($E2500="", $F2500=""), "", IF($E$8='Intro &amp; Setup'!$BX$9, $F2500/$E2500, IF($H$8='Intro &amp; Setup'!$BX$9, $F2500/$H2500, "")))</f>
        <v/>
      </c>
      <c r="J2500" s="21" t="str">
        <f>IF(OR($E2500="", $F2500=""), "", IF($E$8='Intro &amp; Setup'!$BX$8, $F2500/$E2500, IF($H$8='Intro &amp; Setup'!$BX$8, $F2500/$H2500, "")))</f>
        <v/>
      </c>
      <c r="K2500" s="97"/>
      <c r="L2500" s="42" t="str">
        <f t="array" ref="L2500">IF($W2500="", "", IFERROR(INDEX('Standard Runs'!$D$11:$D$65, MATCH(1, ('Standard Runs'!$F$11:$F$65&lt;=E2500)*('Standard Runs'!$G$11:$G$65&gt;=E2500), 0)), ""))</f>
        <v/>
      </c>
      <c r="M2500" s="45" t="str">
        <f t="shared" si="419"/>
        <v/>
      </c>
      <c r="N2500" s="97"/>
      <c r="O2500" s="52" t="str">
        <f t="shared" si="420"/>
        <v/>
      </c>
      <c r="P2500" s="53" t="str">
        <f>IF(OR($L2500="", $M2500=""), "", COUNTIFS($L$11:$L$2510, $L2500, $M$11:$M$2510, "&lt;"&amp;$M2500)+1+COUNTIFS($L$11:$L2500, $L2500, $M$11:$M2500, $M2500)-1)</f>
        <v/>
      </c>
      <c r="Q2500" s="97"/>
      <c r="R2500" s="57" t="str">
        <f t="array" ref="R2500">IF(OR($L2500="", $M2500=""), "", MIN(IF($L$11:$L$2510=$L2500, $M$11:$M$2510)))</f>
        <v/>
      </c>
      <c r="S2500" s="18" t="str">
        <f t="array" ref="S2500">IF(OR($L2500="", $M2500=""), "", AVERAGEIF($L$11:$L$2510, $L2500, $M$11:$M$2510))</f>
        <v/>
      </c>
      <c r="T2500" s="21" t="str">
        <f t="array" ref="T2500">IF(OR($L2500="", $M2500=""), "", MAX(IF($L$11:$L$2510=$L2500, $M$11:$M$2510)))</f>
        <v/>
      </c>
      <c r="U2500" s="97"/>
      <c r="W2500" s="26" t="str">
        <f t="shared" si="421"/>
        <v/>
      </c>
      <c r="X2500" s="26" t="str">
        <f t="shared" si="422"/>
        <v/>
      </c>
      <c r="Z2500" s="48" t="str">
        <f>IFERROR(INDEX('Standard Runs'!$E$11:$E$65, MATCH($L2500, 'Standard Runs'!$D$11:$D$65, 0)), "")</f>
        <v/>
      </c>
      <c r="AB2500" s="26" t="str">
        <f t="shared" si="423"/>
        <v/>
      </c>
      <c r="AC2500" s="26" t="str">
        <f t="shared" si="424"/>
        <v/>
      </c>
      <c r="AE2500" s="26" t="str">
        <f t="shared" si="425"/>
        <v/>
      </c>
      <c r="AG2500" s="26" t="str">
        <f>IF($D2500="", "", COUNTIF($D$11:$D$2510, "&gt;"&amp;$D2500)+1+COUNTIF($D$11:$D2500, $D2500)-1)</f>
        <v/>
      </c>
      <c r="AH2500" s="92" t="str">
        <f t="shared" si="426"/>
        <v/>
      </c>
      <c r="AJ2500" s="26" t="str">
        <f t="shared" si="427"/>
        <v/>
      </c>
      <c r="AK2500" s="26" t="str">
        <f t="shared" si="428"/>
        <v/>
      </c>
    </row>
    <row r="2501" spans="1:37" x14ac:dyDescent="0.25">
      <c r="A2501" s="97"/>
      <c r="B2501" s="26" t="str">
        <f t="shared" si="418"/>
        <v/>
      </c>
      <c r="C2501" s="97"/>
      <c r="D2501" s="123"/>
      <c r="E2501" s="124"/>
      <c r="F2501" s="125"/>
      <c r="G2501" s="97"/>
      <c r="H2501" s="24" t="str">
        <f>IF($E2501="", "", IFERROR(ROUND($E2501*INDEX('Intro &amp; Setup'!$BY$8:$BY$9, MATCH($E$8, 'Intro &amp; Setup'!$BX$8:$BX$9, 0)), 2), ""))</f>
        <v/>
      </c>
      <c r="I2501" s="18" t="str">
        <f>IF(OR($E2501="", $F2501=""), "", IF($E$8='Intro &amp; Setup'!$BX$9, $F2501/$E2501, IF($H$8='Intro &amp; Setup'!$BX$9, $F2501/$H2501, "")))</f>
        <v/>
      </c>
      <c r="J2501" s="21" t="str">
        <f>IF(OR($E2501="", $F2501=""), "", IF($E$8='Intro &amp; Setup'!$BX$8, $F2501/$E2501, IF($H$8='Intro &amp; Setup'!$BX$8, $F2501/$H2501, "")))</f>
        <v/>
      </c>
      <c r="K2501" s="97"/>
      <c r="L2501" s="42" t="str">
        <f t="array" ref="L2501">IF($W2501="", "", IFERROR(INDEX('Standard Runs'!$D$11:$D$65, MATCH(1, ('Standard Runs'!$F$11:$F$65&lt;=E2501)*('Standard Runs'!$G$11:$G$65&gt;=E2501), 0)), ""))</f>
        <v/>
      </c>
      <c r="M2501" s="45" t="str">
        <f t="shared" si="419"/>
        <v/>
      </c>
      <c r="N2501" s="97"/>
      <c r="O2501" s="52" t="str">
        <f t="shared" si="420"/>
        <v/>
      </c>
      <c r="P2501" s="53" t="str">
        <f>IF(OR($L2501="", $M2501=""), "", COUNTIFS($L$11:$L$2510, $L2501, $M$11:$M$2510, "&lt;"&amp;$M2501)+1+COUNTIFS($L$11:$L2501, $L2501, $M$11:$M2501, $M2501)-1)</f>
        <v/>
      </c>
      <c r="Q2501" s="97"/>
      <c r="R2501" s="57" t="str">
        <f t="array" ref="R2501">IF(OR($L2501="", $M2501=""), "", MIN(IF($L$11:$L$2510=$L2501, $M$11:$M$2510)))</f>
        <v/>
      </c>
      <c r="S2501" s="18" t="str">
        <f t="array" ref="S2501">IF(OR($L2501="", $M2501=""), "", AVERAGEIF($L$11:$L$2510, $L2501, $M$11:$M$2510))</f>
        <v/>
      </c>
      <c r="T2501" s="21" t="str">
        <f t="array" ref="T2501">IF(OR($L2501="", $M2501=""), "", MAX(IF($L$11:$L$2510=$L2501, $M$11:$M$2510)))</f>
        <v/>
      </c>
      <c r="U2501" s="97"/>
      <c r="W2501" s="26" t="str">
        <f t="shared" si="421"/>
        <v/>
      </c>
      <c r="X2501" s="26" t="str">
        <f t="shared" si="422"/>
        <v/>
      </c>
      <c r="Z2501" s="48" t="str">
        <f>IFERROR(INDEX('Standard Runs'!$E$11:$E$65, MATCH($L2501, 'Standard Runs'!$D$11:$D$65, 0)), "")</f>
        <v/>
      </c>
      <c r="AB2501" s="26" t="str">
        <f t="shared" si="423"/>
        <v/>
      </c>
      <c r="AC2501" s="26" t="str">
        <f t="shared" si="424"/>
        <v/>
      </c>
      <c r="AE2501" s="26" t="str">
        <f t="shared" si="425"/>
        <v/>
      </c>
      <c r="AG2501" s="26" t="str">
        <f>IF($D2501="", "", COUNTIF($D$11:$D$2510, "&gt;"&amp;$D2501)+1+COUNTIF($D$11:$D2501, $D2501)-1)</f>
        <v/>
      </c>
      <c r="AH2501" s="92" t="str">
        <f t="shared" si="426"/>
        <v/>
      </c>
      <c r="AJ2501" s="26" t="str">
        <f t="shared" si="427"/>
        <v/>
      </c>
      <c r="AK2501" s="26" t="str">
        <f t="shared" si="428"/>
        <v/>
      </c>
    </row>
    <row r="2502" spans="1:37" x14ac:dyDescent="0.25">
      <c r="A2502" s="97"/>
      <c r="B2502" s="26" t="str">
        <f t="shared" si="418"/>
        <v/>
      </c>
      <c r="C2502" s="97"/>
      <c r="D2502" s="123"/>
      <c r="E2502" s="124"/>
      <c r="F2502" s="125"/>
      <c r="G2502" s="97"/>
      <c r="H2502" s="24" t="str">
        <f>IF($E2502="", "", IFERROR(ROUND($E2502*INDEX('Intro &amp; Setup'!$BY$8:$BY$9, MATCH($E$8, 'Intro &amp; Setup'!$BX$8:$BX$9, 0)), 2), ""))</f>
        <v/>
      </c>
      <c r="I2502" s="18" t="str">
        <f>IF(OR($E2502="", $F2502=""), "", IF($E$8='Intro &amp; Setup'!$BX$9, $F2502/$E2502, IF($H$8='Intro &amp; Setup'!$BX$9, $F2502/$H2502, "")))</f>
        <v/>
      </c>
      <c r="J2502" s="21" t="str">
        <f>IF(OR($E2502="", $F2502=""), "", IF($E$8='Intro &amp; Setup'!$BX$8, $F2502/$E2502, IF($H$8='Intro &amp; Setup'!$BX$8, $F2502/$H2502, "")))</f>
        <v/>
      </c>
      <c r="K2502" s="97"/>
      <c r="L2502" s="42" t="str">
        <f t="array" ref="L2502">IF($W2502="", "", IFERROR(INDEX('Standard Runs'!$D$11:$D$65, MATCH(1, ('Standard Runs'!$F$11:$F$65&lt;=E2502)*('Standard Runs'!$G$11:$G$65&gt;=E2502), 0)), ""))</f>
        <v/>
      </c>
      <c r="M2502" s="45" t="str">
        <f t="shared" si="419"/>
        <v/>
      </c>
      <c r="N2502" s="97"/>
      <c r="O2502" s="52" t="str">
        <f t="shared" si="420"/>
        <v/>
      </c>
      <c r="P2502" s="53" t="str">
        <f>IF(OR($L2502="", $M2502=""), "", COUNTIFS($L$11:$L$2510, $L2502, $M$11:$M$2510, "&lt;"&amp;$M2502)+1+COUNTIFS($L$11:$L2502, $L2502, $M$11:$M2502, $M2502)-1)</f>
        <v/>
      </c>
      <c r="Q2502" s="97"/>
      <c r="R2502" s="57" t="str">
        <f t="array" ref="R2502">IF(OR($L2502="", $M2502=""), "", MIN(IF($L$11:$L$2510=$L2502, $M$11:$M$2510)))</f>
        <v/>
      </c>
      <c r="S2502" s="18" t="str">
        <f t="array" ref="S2502">IF(OR($L2502="", $M2502=""), "", AVERAGEIF($L$11:$L$2510, $L2502, $M$11:$M$2510))</f>
        <v/>
      </c>
      <c r="T2502" s="21" t="str">
        <f t="array" ref="T2502">IF(OR($L2502="", $M2502=""), "", MAX(IF($L$11:$L$2510=$L2502, $M$11:$M$2510)))</f>
        <v/>
      </c>
      <c r="U2502" s="97"/>
      <c r="W2502" s="26" t="str">
        <f t="shared" si="421"/>
        <v/>
      </c>
      <c r="X2502" s="26" t="str">
        <f t="shared" si="422"/>
        <v/>
      </c>
      <c r="Z2502" s="48" t="str">
        <f>IFERROR(INDEX('Standard Runs'!$E$11:$E$65, MATCH($L2502, 'Standard Runs'!$D$11:$D$65, 0)), "")</f>
        <v/>
      </c>
      <c r="AB2502" s="26" t="str">
        <f t="shared" si="423"/>
        <v/>
      </c>
      <c r="AC2502" s="26" t="str">
        <f t="shared" si="424"/>
        <v/>
      </c>
      <c r="AE2502" s="26" t="str">
        <f t="shared" si="425"/>
        <v/>
      </c>
      <c r="AG2502" s="26" t="str">
        <f>IF($D2502="", "", COUNTIF($D$11:$D$2510, "&gt;"&amp;$D2502)+1+COUNTIF($D$11:$D2502, $D2502)-1)</f>
        <v/>
      </c>
      <c r="AH2502" s="92" t="str">
        <f t="shared" si="426"/>
        <v/>
      </c>
      <c r="AJ2502" s="26" t="str">
        <f t="shared" si="427"/>
        <v/>
      </c>
      <c r="AK2502" s="26" t="str">
        <f t="shared" si="428"/>
        <v/>
      </c>
    </row>
    <row r="2503" spans="1:37" x14ac:dyDescent="0.25">
      <c r="A2503" s="97"/>
      <c r="B2503" s="26" t="str">
        <f t="shared" si="418"/>
        <v/>
      </c>
      <c r="C2503" s="97"/>
      <c r="D2503" s="123"/>
      <c r="E2503" s="124"/>
      <c r="F2503" s="125"/>
      <c r="G2503" s="97"/>
      <c r="H2503" s="24" t="str">
        <f>IF($E2503="", "", IFERROR(ROUND($E2503*INDEX('Intro &amp; Setup'!$BY$8:$BY$9, MATCH($E$8, 'Intro &amp; Setup'!$BX$8:$BX$9, 0)), 2), ""))</f>
        <v/>
      </c>
      <c r="I2503" s="18" t="str">
        <f>IF(OR($E2503="", $F2503=""), "", IF($E$8='Intro &amp; Setup'!$BX$9, $F2503/$E2503, IF($H$8='Intro &amp; Setup'!$BX$9, $F2503/$H2503, "")))</f>
        <v/>
      </c>
      <c r="J2503" s="21" t="str">
        <f>IF(OR($E2503="", $F2503=""), "", IF($E$8='Intro &amp; Setup'!$BX$8, $F2503/$E2503, IF($H$8='Intro &amp; Setup'!$BX$8, $F2503/$H2503, "")))</f>
        <v/>
      </c>
      <c r="K2503" s="97"/>
      <c r="L2503" s="42" t="str">
        <f t="array" ref="L2503">IF($W2503="", "", IFERROR(INDEX('Standard Runs'!$D$11:$D$65, MATCH(1, ('Standard Runs'!$F$11:$F$65&lt;=E2503)*('Standard Runs'!$G$11:$G$65&gt;=E2503), 0)), ""))</f>
        <v/>
      </c>
      <c r="M2503" s="45" t="str">
        <f t="shared" si="419"/>
        <v/>
      </c>
      <c r="N2503" s="97"/>
      <c r="O2503" s="52" t="str">
        <f t="shared" si="420"/>
        <v/>
      </c>
      <c r="P2503" s="53" t="str">
        <f>IF(OR($L2503="", $M2503=""), "", COUNTIFS($L$11:$L$2510, $L2503, $M$11:$M$2510, "&lt;"&amp;$M2503)+1+COUNTIFS($L$11:$L2503, $L2503, $M$11:$M2503, $M2503)-1)</f>
        <v/>
      </c>
      <c r="Q2503" s="97"/>
      <c r="R2503" s="57" t="str">
        <f t="array" ref="R2503">IF(OR($L2503="", $M2503=""), "", MIN(IF($L$11:$L$2510=$L2503, $M$11:$M$2510)))</f>
        <v/>
      </c>
      <c r="S2503" s="18" t="str">
        <f t="array" ref="S2503">IF(OR($L2503="", $M2503=""), "", AVERAGEIF($L$11:$L$2510, $L2503, $M$11:$M$2510))</f>
        <v/>
      </c>
      <c r="T2503" s="21" t="str">
        <f t="array" ref="T2503">IF(OR($L2503="", $M2503=""), "", MAX(IF($L$11:$L$2510=$L2503, $M$11:$M$2510)))</f>
        <v/>
      </c>
      <c r="U2503" s="97"/>
      <c r="W2503" s="26" t="str">
        <f t="shared" si="421"/>
        <v/>
      </c>
      <c r="X2503" s="26" t="str">
        <f t="shared" si="422"/>
        <v/>
      </c>
      <c r="Z2503" s="48" t="str">
        <f>IFERROR(INDEX('Standard Runs'!$E$11:$E$65, MATCH($L2503, 'Standard Runs'!$D$11:$D$65, 0)), "")</f>
        <v/>
      </c>
      <c r="AB2503" s="26" t="str">
        <f t="shared" si="423"/>
        <v/>
      </c>
      <c r="AC2503" s="26" t="str">
        <f t="shared" si="424"/>
        <v/>
      </c>
      <c r="AE2503" s="26" t="str">
        <f t="shared" si="425"/>
        <v/>
      </c>
      <c r="AG2503" s="26" t="str">
        <f>IF($D2503="", "", COUNTIF($D$11:$D$2510, "&gt;"&amp;$D2503)+1+COUNTIF($D$11:$D2503, $D2503)-1)</f>
        <v/>
      </c>
      <c r="AH2503" s="92" t="str">
        <f t="shared" si="426"/>
        <v/>
      </c>
      <c r="AJ2503" s="26" t="str">
        <f t="shared" si="427"/>
        <v/>
      </c>
      <c r="AK2503" s="26" t="str">
        <f t="shared" si="428"/>
        <v/>
      </c>
    </row>
    <row r="2504" spans="1:37" x14ac:dyDescent="0.25">
      <c r="A2504" s="97"/>
      <c r="B2504" s="26" t="str">
        <f t="shared" si="418"/>
        <v/>
      </c>
      <c r="C2504" s="97"/>
      <c r="D2504" s="123"/>
      <c r="E2504" s="124"/>
      <c r="F2504" s="125"/>
      <c r="G2504" s="97"/>
      <c r="H2504" s="24" t="str">
        <f>IF($E2504="", "", IFERROR(ROUND($E2504*INDEX('Intro &amp; Setup'!$BY$8:$BY$9, MATCH($E$8, 'Intro &amp; Setup'!$BX$8:$BX$9, 0)), 2), ""))</f>
        <v/>
      </c>
      <c r="I2504" s="18" t="str">
        <f>IF(OR($E2504="", $F2504=""), "", IF($E$8='Intro &amp; Setup'!$BX$9, $F2504/$E2504, IF($H$8='Intro &amp; Setup'!$BX$9, $F2504/$H2504, "")))</f>
        <v/>
      </c>
      <c r="J2504" s="21" t="str">
        <f>IF(OR($E2504="", $F2504=""), "", IF($E$8='Intro &amp; Setup'!$BX$8, $F2504/$E2504, IF($H$8='Intro &amp; Setup'!$BX$8, $F2504/$H2504, "")))</f>
        <v/>
      </c>
      <c r="K2504" s="97"/>
      <c r="L2504" s="42" t="str">
        <f t="array" ref="L2504">IF($W2504="", "", IFERROR(INDEX('Standard Runs'!$D$11:$D$65, MATCH(1, ('Standard Runs'!$F$11:$F$65&lt;=E2504)*('Standard Runs'!$G$11:$G$65&gt;=E2504), 0)), ""))</f>
        <v/>
      </c>
      <c r="M2504" s="45" t="str">
        <f t="shared" si="419"/>
        <v/>
      </c>
      <c r="N2504" s="97"/>
      <c r="O2504" s="52" t="str">
        <f t="shared" si="420"/>
        <v/>
      </c>
      <c r="P2504" s="53" t="str">
        <f>IF(OR($L2504="", $M2504=""), "", COUNTIFS($L$11:$L$2510, $L2504, $M$11:$M$2510, "&lt;"&amp;$M2504)+1+COUNTIFS($L$11:$L2504, $L2504, $M$11:$M2504, $M2504)-1)</f>
        <v/>
      </c>
      <c r="Q2504" s="97"/>
      <c r="R2504" s="57" t="str">
        <f t="array" ref="R2504">IF(OR($L2504="", $M2504=""), "", MIN(IF($L$11:$L$2510=$L2504, $M$11:$M$2510)))</f>
        <v/>
      </c>
      <c r="S2504" s="18" t="str">
        <f t="array" ref="S2504">IF(OR($L2504="", $M2504=""), "", AVERAGEIF($L$11:$L$2510, $L2504, $M$11:$M$2510))</f>
        <v/>
      </c>
      <c r="T2504" s="21" t="str">
        <f t="array" ref="T2504">IF(OR($L2504="", $M2504=""), "", MAX(IF($L$11:$L$2510=$L2504, $M$11:$M$2510)))</f>
        <v/>
      </c>
      <c r="U2504" s="97"/>
      <c r="W2504" s="26" t="str">
        <f t="shared" si="421"/>
        <v/>
      </c>
      <c r="X2504" s="26" t="str">
        <f t="shared" si="422"/>
        <v/>
      </c>
      <c r="Z2504" s="48" t="str">
        <f>IFERROR(INDEX('Standard Runs'!$E$11:$E$65, MATCH($L2504, 'Standard Runs'!$D$11:$D$65, 0)), "")</f>
        <v/>
      </c>
      <c r="AB2504" s="26" t="str">
        <f t="shared" si="423"/>
        <v/>
      </c>
      <c r="AC2504" s="26" t="str">
        <f t="shared" si="424"/>
        <v/>
      </c>
      <c r="AE2504" s="26" t="str">
        <f t="shared" si="425"/>
        <v/>
      </c>
      <c r="AG2504" s="26" t="str">
        <f>IF($D2504="", "", COUNTIF($D$11:$D$2510, "&gt;"&amp;$D2504)+1+COUNTIF($D$11:$D2504, $D2504)-1)</f>
        <v/>
      </c>
      <c r="AH2504" s="92" t="str">
        <f t="shared" si="426"/>
        <v/>
      </c>
      <c r="AJ2504" s="26" t="str">
        <f t="shared" si="427"/>
        <v/>
      </c>
      <c r="AK2504" s="26" t="str">
        <f t="shared" si="428"/>
        <v/>
      </c>
    </row>
    <row r="2505" spans="1:37" x14ac:dyDescent="0.25">
      <c r="A2505" s="97"/>
      <c r="B2505" s="26" t="str">
        <f t="shared" si="418"/>
        <v/>
      </c>
      <c r="C2505" s="97"/>
      <c r="D2505" s="123"/>
      <c r="E2505" s="124"/>
      <c r="F2505" s="125"/>
      <c r="G2505" s="97"/>
      <c r="H2505" s="24" t="str">
        <f>IF($E2505="", "", IFERROR(ROUND($E2505*INDEX('Intro &amp; Setup'!$BY$8:$BY$9, MATCH($E$8, 'Intro &amp; Setup'!$BX$8:$BX$9, 0)), 2), ""))</f>
        <v/>
      </c>
      <c r="I2505" s="18" t="str">
        <f>IF(OR($E2505="", $F2505=""), "", IF($E$8='Intro &amp; Setup'!$BX$9, $F2505/$E2505, IF($H$8='Intro &amp; Setup'!$BX$9, $F2505/$H2505, "")))</f>
        <v/>
      </c>
      <c r="J2505" s="21" t="str">
        <f>IF(OR($E2505="", $F2505=""), "", IF($E$8='Intro &amp; Setup'!$BX$8, $F2505/$E2505, IF($H$8='Intro &amp; Setup'!$BX$8, $F2505/$H2505, "")))</f>
        <v/>
      </c>
      <c r="K2505" s="97"/>
      <c r="L2505" s="42" t="str">
        <f t="array" ref="L2505">IF($W2505="", "", IFERROR(INDEX('Standard Runs'!$D$11:$D$65, MATCH(1, ('Standard Runs'!$F$11:$F$65&lt;=E2505)*('Standard Runs'!$G$11:$G$65&gt;=E2505), 0)), ""))</f>
        <v/>
      </c>
      <c r="M2505" s="45" t="str">
        <f t="shared" si="419"/>
        <v/>
      </c>
      <c r="N2505" s="97"/>
      <c r="O2505" s="52" t="str">
        <f t="shared" si="420"/>
        <v/>
      </c>
      <c r="P2505" s="53" t="str">
        <f>IF(OR($L2505="", $M2505=""), "", COUNTIFS($L$11:$L$2510, $L2505, $M$11:$M$2510, "&lt;"&amp;$M2505)+1+COUNTIFS($L$11:$L2505, $L2505, $M$11:$M2505, $M2505)-1)</f>
        <v/>
      </c>
      <c r="Q2505" s="97"/>
      <c r="R2505" s="57" t="str">
        <f t="array" ref="R2505">IF(OR($L2505="", $M2505=""), "", MIN(IF($L$11:$L$2510=$L2505, $M$11:$M$2510)))</f>
        <v/>
      </c>
      <c r="S2505" s="18" t="str">
        <f t="array" ref="S2505">IF(OR($L2505="", $M2505=""), "", AVERAGEIF($L$11:$L$2510, $L2505, $M$11:$M$2510))</f>
        <v/>
      </c>
      <c r="T2505" s="21" t="str">
        <f t="array" ref="T2505">IF(OR($L2505="", $M2505=""), "", MAX(IF($L$11:$L$2510=$L2505, $M$11:$M$2510)))</f>
        <v/>
      </c>
      <c r="U2505" s="97"/>
      <c r="W2505" s="26" t="str">
        <f t="shared" si="421"/>
        <v/>
      </c>
      <c r="X2505" s="26" t="str">
        <f t="shared" si="422"/>
        <v/>
      </c>
      <c r="Z2505" s="48" t="str">
        <f>IFERROR(INDEX('Standard Runs'!$E$11:$E$65, MATCH($L2505, 'Standard Runs'!$D$11:$D$65, 0)), "")</f>
        <v/>
      </c>
      <c r="AB2505" s="26" t="str">
        <f t="shared" si="423"/>
        <v/>
      </c>
      <c r="AC2505" s="26" t="str">
        <f t="shared" si="424"/>
        <v/>
      </c>
      <c r="AE2505" s="26" t="str">
        <f t="shared" si="425"/>
        <v/>
      </c>
      <c r="AG2505" s="26" t="str">
        <f>IF($D2505="", "", COUNTIF($D$11:$D$2510, "&gt;"&amp;$D2505)+1+COUNTIF($D$11:$D2505, $D2505)-1)</f>
        <v/>
      </c>
      <c r="AH2505" s="92" t="str">
        <f t="shared" si="426"/>
        <v/>
      </c>
      <c r="AJ2505" s="26" t="str">
        <f t="shared" si="427"/>
        <v/>
      </c>
      <c r="AK2505" s="26" t="str">
        <f t="shared" si="428"/>
        <v/>
      </c>
    </row>
    <row r="2506" spans="1:37" x14ac:dyDescent="0.25">
      <c r="A2506" s="97"/>
      <c r="B2506" s="26" t="str">
        <f t="shared" si="418"/>
        <v/>
      </c>
      <c r="C2506" s="97"/>
      <c r="D2506" s="123"/>
      <c r="E2506" s="124"/>
      <c r="F2506" s="125"/>
      <c r="G2506" s="97"/>
      <c r="H2506" s="24" t="str">
        <f>IF($E2506="", "", IFERROR(ROUND($E2506*INDEX('Intro &amp; Setup'!$BY$8:$BY$9, MATCH($E$8, 'Intro &amp; Setup'!$BX$8:$BX$9, 0)), 2), ""))</f>
        <v/>
      </c>
      <c r="I2506" s="18" t="str">
        <f>IF(OR($E2506="", $F2506=""), "", IF($E$8='Intro &amp; Setup'!$BX$9, $F2506/$E2506, IF($H$8='Intro &amp; Setup'!$BX$9, $F2506/$H2506, "")))</f>
        <v/>
      </c>
      <c r="J2506" s="21" t="str">
        <f>IF(OR($E2506="", $F2506=""), "", IF($E$8='Intro &amp; Setup'!$BX$8, $F2506/$E2506, IF($H$8='Intro &amp; Setup'!$BX$8, $F2506/$H2506, "")))</f>
        <v/>
      </c>
      <c r="K2506" s="97"/>
      <c r="L2506" s="42" t="str">
        <f t="array" ref="L2506">IF($W2506="", "", IFERROR(INDEX('Standard Runs'!$D$11:$D$65, MATCH(1, ('Standard Runs'!$F$11:$F$65&lt;=E2506)*('Standard Runs'!$G$11:$G$65&gt;=E2506), 0)), ""))</f>
        <v/>
      </c>
      <c r="M2506" s="45" t="str">
        <f t="shared" si="419"/>
        <v/>
      </c>
      <c r="N2506" s="97"/>
      <c r="O2506" s="52" t="str">
        <f t="shared" si="420"/>
        <v/>
      </c>
      <c r="P2506" s="53" t="str">
        <f>IF(OR($L2506="", $M2506=""), "", COUNTIFS($L$11:$L$2510, $L2506, $M$11:$M$2510, "&lt;"&amp;$M2506)+1+COUNTIFS($L$11:$L2506, $L2506, $M$11:$M2506, $M2506)-1)</f>
        <v/>
      </c>
      <c r="Q2506" s="97"/>
      <c r="R2506" s="57" t="str">
        <f t="array" ref="R2506">IF(OR($L2506="", $M2506=""), "", MIN(IF($L$11:$L$2510=$L2506, $M$11:$M$2510)))</f>
        <v/>
      </c>
      <c r="S2506" s="18" t="str">
        <f t="array" ref="S2506">IF(OR($L2506="", $M2506=""), "", AVERAGEIF($L$11:$L$2510, $L2506, $M$11:$M$2510))</f>
        <v/>
      </c>
      <c r="T2506" s="21" t="str">
        <f t="array" ref="T2506">IF(OR($L2506="", $M2506=""), "", MAX(IF($L$11:$L$2510=$L2506, $M$11:$M$2510)))</f>
        <v/>
      </c>
      <c r="U2506" s="97"/>
      <c r="W2506" s="26" t="str">
        <f t="shared" si="421"/>
        <v/>
      </c>
      <c r="X2506" s="26" t="str">
        <f t="shared" si="422"/>
        <v/>
      </c>
      <c r="Z2506" s="48" t="str">
        <f>IFERROR(INDEX('Standard Runs'!$E$11:$E$65, MATCH($L2506, 'Standard Runs'!$D$11:$D$65, 0)), "")</f>
        <v/>
      </c>
      <c r="AB2506" s="26" t="str">
        <f t="shared" si="423"/>
        <v/>
      </c>
      <c r="AC2506" s="26" t="str">
        <f t="shared" si="424"/>
        <v/>
      </c>
      <c r="AE2506" s="26" t="str">
        <f t="shared" si="425"/>
        <v/>
      </c>
      <c r="AG2506" s="26" t="str">
        <f>IF($D2506="", "", COUNTIF($D$11:$D$2510, "&gt;"&amp;$D2506)+1+COUNTIF($D$11:$D2506, $D2506)-1)</f>
        <v/>
      </c>
      <c r="AH2506" s="92" t="str">
        <f t="shared" si="426"/>
        <v/>
      </c>
      <c r="AJ2506" s="26" t="str">
        <f t="shared" si="427"/>
        <v/>
      </c>
      <c r="AK2506" s="26" t="str">
        <f t="shared" si="428"/>
        <v/>
      </c>
    </row>
    <row r="2507" spans="1:37" x14ac:dyDescent="0.25">
      <c r="A2507" s="97"/>
      <c r="B2507" s="26" t="str">
        <f t="shared" si="418"/>
        <v/>
      </c>
      <c r="C2507" s="97"/>
      <c r="D2507" s="123"/>
      <c r="E2507" s="124"/>
      <c r="F2507" s="125"/>
      <c r="G2507" s="97"/>
      <c r="H2507" s="24" t="str">
        <f>IF($E2507="", "", IFERROR(ROUND($E2507*INDEX('Intro &amp; Setup'!$BY$8:$BY$9, MATCH($E$8, 'Intro &amp; Setup'!$BX$8:$BX$9, 0)), 2), ""))</f>
        <v/>
      </c>
      <c r="I2507" s="18" t="str">
        <f>IF(OR($E2507="", $F2507=""), "", IF($E$8='Intro &amp; Setup'!$BX$9, $F2507/$E2507, IF($H$8='Intro &amp; Setup'!$BX$9, $F2507/$H2507, "")))</f>
        <v/>
      </c>
      <c r="J2507" s="21" t="str">
        <f>IF(OR($E2507="", $F2507=""), "", IF($E$8='Intro &amp; Setup'!$BX$8, $F2507/$E2507, IF($H$8='Intro &amp; Setup'!$BX$8, $F2507/$H2507, "")))</f>
        <v/>
      </c>
      <c r="K2507" s="97"/>
      <c r="L2507" s="42" t="str">
        <f t="array" ref="L2507">IF($W2507="", "", IFERROR(INDEX('Standard Runs'!$D$11:$D$65, MATCH(1, ('Standard Runs'!$F$11:$F$65&lt;=E2507)*('Standard Runs'!$G$11:$G$65&gt;=E2507), 0)), ""))</f>
        <v/>
      </c>
      <c r="M2507" s="45" t="str">
        <f t="shared" si="419"/>
        <v/>
      </c>
      <c r="N2507" s="97"/>
      <c r="O2507" s="52" t="str">
        <f t="shared" si="420"/>
        <v/>
      </c>
      <c r="P2507" s="53" t="str">
        <f>IF(OR($L2507="", $M2507=""), "", COUNTIFS($L$11:$L$2510, $L2507, $M$11:$M$2510, "&lt;"&amp;$M2507)+1+COUNTIFS($L$11:$L2507, $L2507, $M$11:$M2507, $M2507)-1)</f>
        <v/>
      </c>
      <c r="Q2507" s="97"/>
      <c r="R2507" s="57" t="str">
        <f t="array" ref="R2507">IF(OR($L2507="", $M2507=""), "", MIN(IF($L$11:$L$2510=$L2507, $M$11:$M$2510)))</f>
        <v/>
      </c>
      <c r="S2507" s="18" t="str">
        <f t="array" ref="S2507">IF(OR($L2507="", $M2507=""), "", AVERAGEIF($L$11:$L$2510, $L2507, $M$11:$M$2510))</f>
        <v/>
      </c>
      <c r="T2507" s="21" t="str">
        <f t="array" ref="T2507">IF(OR($L2507="", $M2507=""), "", MAX(IF($L$11:$L$2510=$L2507, $M$11:$M$2510)))</f>
        <v/>
      </c>
      <c r="U2507" s="97"/>
      <c r="W2507" s="26" t="str">
        <f t="shared" si="421"/>
        <v/>
      </c>
      <c r="X2507" s="26" t="str">
        <f t="shared" si="422"/>
        <v/>
      </c>
      <c r="Z2507" s="48" t="str">
        <f>IFERROR(INDEX('Standard Runs'!$E$11:$E$65, MATCH($L2507, 'Standard Runs'!$D$11:$D$65, 0)), "")</f>
        <v/>
      </c>
      <c r="AB2507" s="26" t="str">
        <f t="shared" si="423"/>
        <v/>
      </c>
      <c r="AC2507" s="26" t="str">
        <f t="shared" si="424"/>
        <v/>
      </c>
      <c r="AE2507" s="26" t="str">
        <f t="shared" si="425"/>
        <v/>
      </c>
      <c r="AG2507" s="26" t="str">
        <f>IF($D2507="", "", COUNTIF($D$11:$D$2510, "&gt;"&amp;$D2507)+1+COUNTIF($D$11:$D2507, $D2507)-1)</f>
        <v/>
      </c>
      <c r="AH2507" s="92" t="str">
        <f t="shared" si="426"/>
        <v/>
      </c>
      <c r="AJ2507" s="26" t="str">
        <f t="shared" si="427"/>
        <v/>
      </c>
      <c r="AK2507" s="26" t="str">
        <f t="shared" si="428"/>
        <v/>
      </c>
    </row>
    <row r="2508" spans="1:37" x14ac:dyDescent="0.25">
      <c r="A2508" s="97"/>
      <c r="B2508" s="26" t="str">
        <f t="shared" ref="B2508:B2510" si="429">IF($P2508="", "", IFERROR(INDEX($X$3:$X$5, MATCH($P2508, $Y$3:$Y$5, 0)), ""))</f>
        <v/>
      </c>
      <c r="C2508" s="97"/>
      <c r="D2508" s="123"/>
      <c r="E2508" s="124"/>
      <c r="F2508" s="125"/>
      <c r="G2508" s="97"/>
      <c r="H2508" s="24" t="str">
        <f>IF($E2508="", "", IFERROR(ROUND($E2508*INDEX('Intro &amp; Setup'!$BY$8:$BY$9, MATCH($E$8, 'Intro &amp; Setup'!$BX$8:$BX$9, 0)), 2), ""))</f>
        <v/>
      </c>
      <c r="I2508" s="18" t="str">
        <f>IF(OR($E2508="", $F2508=""), "", IF($E$8='Intro &amp; Setup'!$BX$9, $F2508/$E2508, IF($H$8='Intro &amp; Setup'!$BX$9, $F2508/$H2508, "")))</f>
        <v/>
      </c>
      <c r="J2508" s="21" t="str">
        <f>IF(OR($E2508="", $F2508=""), "", IF($E$8='Intro &amp; Setup'!$BX$8, $F2508/$E2508, IF($H$8='Intro &amp; Setup'!$BX$8, $F2508/$H2508, "")))</f>
        <v/>
      </c>
      <c r="K2508" s="97"/>
      <c r="L2508" s="42" t="str">
        <f t="array" ref="L2508">IF($W2508="", "", IFERROR(INDEX('Standard Runs'!$D$11:$D$65, MATCH(1, ('Standard Runs'!$F$11:$F$65&lt;=E2508)*('Standard Runs'!$G$11:$G$65&gt;=E2508), 0)), ""))</f>
        <v/>
      </c>
      <c r="M2508" s="45" t="str">
        <f t="shared" ref="M2508:M2510" si="430">IFERROR($F2508/$E2508*$Z2508, "")</f>
        <v/>
      </c>
      <c r="N2508" s="97"/>
      <c r="O2508" s="52" t="str">
        <f t="shared" ref="O2508:O2510" si="431">IF($L2508="", "", COUNTIF($L$11:$L$2510, $L2508))</f>
        <v/>
      </c>
      <c r="P2508" s="53" t="str">
        <f>IF(OR($L2508="", $M2508=""), "", COUNTIFS($L$11:$L$2510, $L2508, $M$11:$M$2510, "&lt;"&amp;$M2508)+1+COUNTIFS($L$11:$L2508, $L2508, $M$11:$M2508, $M2508)-1)</f>
        <v/>
      </c>
      <c r="Q2508" s="97"/>
      <c r="R2508" s="57" t="str">
        <f t="array" ref="R2508">IF(OR($L2508="", $M2508=""), "", MIN(IF($L$11:$L$2510=$L2508, $M$11:$M$2510)))</f>
        <v/>
      </c>
      <c r="S2508" s="18" t="str">
        <f t="array" ref="S2508">IF(OR($L2508="", $M2508=""), "", AVERAGEIF($L$11:$L$2510, $L2508, $M$11:$M$2510))</f>
        <v/>
      </c>
      <c r="T2508" s="21" t="str">
        <f t="array" ref="T2508">IF(OR($L2508="", $M2508=""), "", MAX(IF($L$11:$L$2510=$L2508, $M$11:$M$2510)))</f>
        <v/>
      </c>
      <c r="U2508" s="97"/>
      <c r="W2508" s="26" t="str">
        <f t="shared" ref="W2508:W2510" si="432">IF(AND($D2508="", $E2508="", $F2508=""), "", "X")</f>
        <v/>
      </c>
      <c r="X2508" s="26" t="str">
        <f t="shared" ref="X2508:X2510" si="433">IF($W2508="", "", IF($L2508="", "X", ""))</f>
        <v/>
      </c>
      <c r="Z2508" s="48" t="str">
        <f>IFERROR(INDEX('Standard Runs'!$E$11:$E$65, MATCH($L2508, 'Standard Runs'!$D$11:$D$65, 0)), "")</f>
        <v/>
      </c>
      <c r="AB2508" s="26" t="str">
        <f t="shared" ref="AB2508:AB2510" si="434">IF($B2508="", "", _xlfn.CONCAT($L2508, " - ", $P2508))</f>
        <v/>
      </c>
      <c r="AC2508" s="26" t="str">
        <f t="shared" ref="AC2508:AC2510" si="435">IF(COUNTIF($D2508:$F2508, "")=0, "X", "")</f>
        <v/>
      </c>
      <c r="AE2508" s="26" t="str">
        <f t="shared" ref="AE2508:AE2510" si="436">IF($P2508="", "", IF($P2508=1, _xlfn.CONCAT($L2508, " - ", $AE$7), IF($P2508=$O2508, _xlfn.CONCAT($L2508, " - ", $AE$8), "")))</f>
        <v/>
      </c>
      <c r="AG2508" s="26" t="str">
        <f>IF($D2508="", "", COUNTIF($D$11:$D$2510, "&gt;"&amp;$D2508)+1+COUNTIF($D$11:$D2508, $D2508)-1)</f>
        <v/>
      </c>
      <c r="AH2508" s="92" t="str">
        <f t="shared" ref="AH2508:AH2510" si="437">IF(OR($M2508="", $Z2508=""), "", $M2508/$Z2508)</f>
        <v/>
      </c>
      <c r="AJ2508" s="26" t="str">
        <f t="shared" ref="AJ2508:AJ2510" si="438">IF(OR($AJ$8="", $AG2508=""), "", IF($AJ$8=$L2508, $AG2508, ""))</f>
        <v/>
      </c>
      <c r="AK2508" s="26" t="str">
        <f t="shared" ref="AK2508:AK2510" si="439">IF($AJ2508="", "", COUNTIF($AJ$11:$AJ$2510, "&lt;"&amp;$AJ2508)+1)</f>
        <v/>
      </c>
    </row>
    <row r="2509" spans="1:37" x14ac:dyDescent="0.25">
      <c r="A2509" s="97"/>
      <c r="B2509" s="26" t="str">
        <f t="shared" si="429"/>
        <v/>
      </c>
      <c r="C2509" s="97"/>
      <c r="D2509" s="123"/>
      <c r="E2509" s="124"/>
      <c r="F2509" s="125"/>
      <c r="G2509" s="97"/>
      <c r="H2509" s="24" t="str">
        <f>IF($E2509="", "", IFERROR(ROUND($E2509*INDEX('Intro &amp; Setup'!$BY$8:$BY$9, MATCH($E$8, 'Intro &amp; Setup'!$BX$8:$BX$9, 0)), 2), ""))</f>
        <v/>
      </c>
      <c r="I2509" s="18" t="str">
        <f>IF(OR($E2509="", $F2509=""), "", IF($E$8='Intro &amp; Setup'!$BX$9, $F2509/$E2509, IF($H$8='Intro &amp; Setup'!$BX$9, $F2509/$H2509, "")))</f>
        <v/>
      </c>
      <c r="J2509" s="21" t="str">
        <f>IF(OR($E2509="", $F2509=""), "", IF($E$8='Intro &amp; Setup'!$BX$8, $F2509/$E2509, IF($H$8='Intro &amp; Setup'!$BX$8, $F2509/$H2509, "")))</f>
        <v/>
      </c>
      <c r="K2509" s="97"/>
      <c r="L2509" s="42" t="str">
        <f t="array" ref="L2509">IF($W2509="", "", IFERROR(INDEX('Standard Runs'!$D$11:$D$65, MATCH(1, ('Standard Runs'!$F$11:$F$65&lt;=E2509)*('Standard Runs'!$G$11:$G$65&gt;=E2509), 0)), ""))</f>
        <v/>
      </c>
      <c r="M2509" s="45" t="str">
        <f t="shared" si="430"/>
        <v/>
      </c>
      <c r="N2509" s="97"/>
      <c r="O2509" s="52" t="str">
        <f t="shared" si="431"/>
        <v/>
      </c>
      <c r="P2509" s="53" t="str">
        <f>IF(OR($L2509="", $M2509=""), "", COUNTIFS($L$11:$L$2510, $L2509, $M$11:$M$2510, "&lt;"&amp;$M2509)+1+COUNTIFS($L$11:$L2509, $L2509, $M$11:$M2509, $M2509)-1)</f>
        <v/>
      </c>
      <c r="Q2509" s="97"/>
      <c r="R2509" s="57" t="str">
        <f t="array" ref="R2509">IF(OR($L2509="", $M2509=""), "", MIN(IF($L$11:$L$2510=$L2509, $M$11:$M$2510)))</f>
        <v/>
      </c>
      <c r="S2509" s="18" t="str">
        <f t="array" ref="S2509">IF(OR($L2509="", $M2509=""), "", AVERAGEIF($L$11:$L$2510, $L2509, $M$11:$M$2510))</f>
        <v/>
      </c>
      <c r="T2509" s="21" t="str">
        <f t="array" ref="T2509">IF(OR($L2509="", $M2509=""), "", MAX(IF($L$11:$L$2510=$L2509, $M$11:$M$2510)))</f>
        <v/>
      </c>
      <c r="U2509" s="97"/>
      <c r="W2509" s="26" t="str">
        <f t="shared" si="432"/>
        <v/>
      </c>
      <c r="X2509" s="26" t="str">
        <f t="shared" si="433"/>
        <v/>
      </c>
      <c r="Z2509" s="48" t="str">
        <f>IFERROR(INDEX('Standard Runs'!$E$11:$E$65, MATCH($L2509, 'Standard Runs'!$D$11:$D$65, 0)), "")</f>
        <v/>
      </c>
      <c r="AB2509" s="26" t="str">
        <f t="shared" si="434"/>
        <v/>
      </c>
      <c r="AC2509" s="26" t="str">
        <f t="shared" si="435"/>
        <v/>
      </c>
      <c r="AE2509" s="26" t="str">
        <f t="shared" si="436"/>
        <v/>
      </c>
      <c r="AG2509" s="26" t="str">
        <f>IF($D2509="", "", COUNTIF($D$11:$D$2510, "&gt;"&amp;$D2509)+1+COUNTIF($D$11:$D2509, $D2509)-1)</f>
        <v/>
      </c>
      <c r="AH2509" s="92" t="str">
        <f t="shared" si="437"/>
        <v/>
      </c>
      <c r="AJ2509" s="26" t="str">
        <f t="shared" si="438"/>
        <v/>
      </c>
      <c r="AK2509" s="26" t="str">
        <f t="shared" si="439"/>
        <v/>
      </c>
    </row>
    <row r="2510" spans="1:37" x14ac:dyDescent="0.25">
      <c r="A2510" s="97"/>
      <c r="B2510" s="16" t="str">
        <f t="shared" si="429"/>
        <v/>
      </c>
      <c r="C2510" s="97"/>
      <c r="D2510" s="126"/>
      <c r="E2510" s="127"/>
      <c r="F2510" s="128"/>
      <c r="G2510" s="97"/>
      <c r="H2510" s="25" t="str">
        <f>IF($E2510="", "", IFERROR(ROUND($E2510*INDEX('Intro &amp; Setup'!$BY$8:$BY$9, MATCH($E$8, 'Intro &amp; Setup'!$BX$8:$BX$9, 0)), 2), ""))</f>
        <v/>
      </c>
      <c r="I2510" s="19" t="str">
        <f>IF(OR($E2510="", $F2510=""), "", IF($E$8='Intro &amp; Setup'!$BX$9, $F2510/$E2510, IF($H$8='Intro &amp; Setup'!$BX$9, $F2510/$H2510, "")))</f>
        <v/>
      </c>
      <c r="J2510" s="22" t="str">
        <f>IF(OR($E2510="", $F2510=""), "", IF($E$8='Intro &amp; Setup'!$BX$8, $F2510/$E2510, IF($H$8='Intro &amp; Setup'!$BX$8, $F2510/$H2510, "")))</f>
        <v/>
      </c>
      <c r="K2510" s="97"/>
      <c r="L2510" s="43" t="str">
        <f t="array" ref="L2510">IF($W2510="", "", IFERROR(INDEX('Standard Runs'!$D$11:$D$65, MATCH(1, ('Standard Runs'!$F$11:$F$65&lt;=E2510)*('Standard Runs'!$G$11:$G$65&gt;=E2510), 0)), ""))</f>
        <v/>
      </c>
      <c r="M2510" s="46" t="str">
        <f t="shared" si="430"/>
        <v/>
      </c>
      <c r="N2510" s="97"/>
      <c r="O2510" s="54" t="str">
        <f t="shared" si="431"/>
        <v/>
      </c>
      <c r="P2510" s="55" t="str">
        <f>IF(OR($L2510="", $M2510=""), "", COUNTIFS($L$11:$L$2510, $L2510, $M$11:$M$2510, "&lt;"&amp;$M2510)+1+COUNTIFS($L$11:$L2510, $L2510, $M$11:$M2510, $M2510)-1)</f>
        <v/>
      </c>
      <c r="Q2510" s="97"/>
      <c r="R2510" s="58" t="str">
        <f t="array" ref="R2510">IF(OR($L2510="", $M2510=""), "", MIN(IF($L$11:$L$2510=$L2510, $M$11:$M$2510)))</f>
        <v/>
      </c>
      <c r="S2510" s="19" t="str">
        <f t="array" ref="S2510">IF(OR($L2510="", $M2510=""), "", AVERAGEIF($L$11:$L$2510, $L2510, $M$11:$M$2510))</f>
        <v/>
      </c>
      <c r="T2510" s="22" t="str">
        <f t="array" ref="T2510">IF(OR($L2510="", $M2510=""), "", MAX(IF($L$11:$L$2510=$L2510, $M$11:$M$2510)))</f>
        <v/>
      </c>
      <c r="U2510" s="97"/>
      <c r="W2510" s="16" t="str">
        <f t="shared" si="432"/>
        <v/>
      </c>
      <c r="X2510" s="16" t="str">
        <f t="shared" si="433"/>
        <v/>
      </c>
      <c r="Z2510" s="49" t="str">
        <f>IFERROR(INDEX('Standard Runs'!$E$11:$E$65, MATCH($L2510, 'Standard Runs'!$D$11:$D$65, 0)), "")</f>
        <v/>
      </c>
      <c r="AB2510" s="16" t="str">
        <f t="shared" si="434"/>
        <v/>
      </c>
      <c r="AC2510" s="16" t="str">
        <f t="shared" si="435"/>
        <v/>
      </c>
      <c r="AE2510" s="16" t="str">
        <f t="shared" si="436"/>
        <v/>
      </c>
      <c r="AG2510" s="16" t="str">
        <f>IF($D2510="", "", COUNTIF($D$11:$D$2510, "&gt;"&amp;$D2510)+1+COUNTIF($D$11:$D2510, $D2510)-1)</f>
        <v/>
      </c>
      <c r="AH2510" s="93" t="str">
        <f t="shared" si="437"/>
        <v/>
      </c>
      <c r="AJ2510" s="16" t="str">
        <f t="shared" si="438"/>
        <v/>
      </c>
      <c r="AK2510" s="16" t="str">
        <f t="shared" si="439"/>
        <v/>
      </c>
    </row>
    <row r="2511" spans="1:37" x14ac:dyDescent="0.25">
      <c r="A2511" s="97"/>
      <c r="B2511" s="97"/>
      <c r="C2511" s="97"/>
      <c r="D2511" s="97"/>
      <c r="E2511" s="97"/>
      <c r="F2511" s="97"/>
      <c r="G2511" s="97"/>
      <c r="H2511" s="97"/>
      <c r="I2511" s="97"/>
      <c r="J2511" s="97"/>
      <c r="K2511" s="97"/>
      <c r="L2511" s="97"/>
      <c r="M2511" s="97"/>
      <c r="N2511" s="97"/>
      <c r="O2511" s="117"/>
      <c r="P2511" s="117"/>
      <c r="Q2511" s="97"/>
      <c r="R2511" s="97"/>
      <c r="S2511" s="97"/>
      <c r="T2511" s="97"/>
      <c r="U2511" s="97"/>
    </row>
  </sheetData>
  <sheetProtection algorithmName="SHA-512" hashValue="fKC0fbwsCuNCD22Lzep9NhyrI+C9UearP9u7wCK/JXusNCLxlohFJYOaOoRusSh0XrcAlCRBhpkYD04/Tf8alA==" saltValue="VqzmQAOTnw/8dYrDP7VP5A==" spinCount="100000" sheet="1" objects="1" scenarios="1" sort="0" autoFilter="0"/>
  <autoFilter ref="D10:F20" xr:uid="{E09F963F-FF05-4930-BF1D-23232D7C913D}"/>
  <mergeCells count="4">
    <mergeCell ref="L7:M7"/>
    <mergeCell ref="B2:F3"/>
    <mergeCell ref="H2:J7"/>
    <mergeCell ref="B4:F4"/>
  </mergeCells>
  <conditionalFormatting sqref="L7:M7">
    <cfRule type="expression" dxfId="10" priority="6">
      <formula>NOT($L$7="")</formula>
    </cfRule>
  </conditionalFormatting>
  <conditionalFormatting sqref="D11:F2510">
    <cfRule type="expression" dxfId="9" priority="5">
      <formula>AND($W11="X", D11="")</formula>
    </cfRule>
  </conditionalFormatting>
  <conditionalFormatting sqref="B11:B2510">
    <cfRule type="expression" dxfId="8" priority="2">
      <formula>B11=$X$5</formula>
    </cfRule>
    <cfRule type="expression" dxfId="7" priority="3">
      <formula>B11=$X$4</formula>
    </cfRule>
    <cfRule type="expression" dxfId="6" priority="4">
      <formula>B11=$X$3</formula>
    </cfRule>
  </conditionalFormatting>
  <conditionalFormatting sqref="L11:L2510">
    <cfRule type="expression" dxfId="5" priority="1">
      <formula>AND($AC11="X", $L11="")</formula>
    </cfRule>
  </conditionalFormatting>
  <pageMargins left="0.7" right="0.7" top="0.75" bottom="0.75" header="0.3" footer="0.3"/>
  <pageSetup paperSize="9"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4F4C8-55A5-4E00-991E-1F477FFC33F7}">
  <sheetPr>
    <tabColor rgb="FFFFC000"/>
  </sheetPr>
  <dimension ref="A1:T66"/>
  <sheetViews>
    <sheetView zoomScaleNormal="100" workbookViewId="0">
      <pane xSplit="8" ySplit="10" topLeftCell="I11" activePane="bottomRight" state="frozen"/>
      <selection pane="topRight" activeCell="I1" sqref="I1"/>
      <selection pane="bottomLeft" activeCell="A11" sqref="A11"/>
      <selection pane="bottomRight"/>
    </sheetView>
  </sheetViews>
  <sheetFormatPr defaultColWidth="0" defaultRowHeight="15" zeroHeight="1" x14ac:dyDescent="0.25"/>
  <cols>
    <col min="1" max="1" width="2.85546875" style="1" customWidth="1"/>
    <col min="2" max="2" width="7.140625" style="1" customWidth="1"/>
    <col min="3" max="3" width="2.85546875" style="1" customWidth="1"/>
    <col min="4" max="4" width="22.85546875" style="1" customWidth="1"/>
    <col min="5" max="7" width="11.42578125" style="1" customWidth="1"/>
    <col min="8" max="8" width="2.85546875" style="1" customWidth="1"/>
    <col min="9" max="12" width="11.42578125" style="1" customWidth="1"/>
    <col min="13" max="13" width="2.85546875" style="1" customWidth="1"/>
    <col min="14" max="14" width="17.28515625" style="1" customWidth="1"/>
    <col min="15" max="15" width="17.140625" style="1" customWidth="1"/>
    <col min="16" max="16" width="2.85546875" style="1" customWidth="1"/>
    <col min="17" max="18" width="9.140625" style="1" hidden="1" customWidth="1"/>
    <col min="19" max="19" width="2.85546875" style="1" hidden="1" customWidth="1"/>
    <col min="20" max="20" width="11.42578125" style="1" hidden="1" customWidth="1"/>
    <col min="21" max="16384" width="9.140625" style="1" hidden="1"/>
  </cols>
  <sheetData>
    <row r="1" spans="1:20" x14ac:dyDescent="0.25">
      <c r="A1" s="97"/>
      <c r="B1" s="97"/>
      <c r="C1" s="97"/>
      <c r="D1" s="97"/>
      <c r="E1" s="97"/>
      <c r="F1" s="97"/>
      <c r="G1" s="97"/>
      <c r="H1" s="97"/>
      <c r="I1" s="97"/>
      <c r="J1" s="97"/>
      <c r="K1" s="97"/>
      <c r="L1" s="97"/>
      <c r="M1" s="97"/>
      <c r="N1" s="97"/>
      <c r="O1" s="97"/>
      <c r="P1" s="97"/>
    </row>
    <row r="2" spans="1:20" x14ac:dyDescent="0.25">
      <c r="A2" s="97"/>
      <c r="B2" s="182" t="s">
        <v>18</v>
      </c>
      <c r="C2" s="183"/>
      <c r="D2" s="183"/>
      <c r="E2" s="184"/>
      <c r="F2" s="97"/>
      <c r="G2" s="97"/>
      <c r="H2" s="97"/>
      <c r="I2" s="139" t="s">
        <v>79</v>
      </c>
      <c r="J2" s="140"/>
      <c r="K2" s="140"/>
      <c r="L2" s="141"/>
      <c r="M2" s="97"/>
      <c r="N2" s="97"/>
      <c r="O2" s="97"/>
      <c r="P2" s="97"/>
      <c r="R2" s="15" t="s">
        <v>24</v>
      </c>
    </row>
    <row r="3" spans="1:20" x14ac:dyDescent="0.25">
      <c r="A3" s="97"/>
      <c r="B3" s="185"/>
      <c r="C3" s="186"/>
      <c r="D3" s="186"/>
      <c r="E3" s="187"/>
      <c r="F3" s="97"/>
      <c r="G3" s="97"/>
      <c r="H3" s="97"/>
      <c r="I3" s="142"/>
      <c r="J3" s="143"/>
      <c r="K3" s="143"/>
      <c r="L3" s="144"/>
      <c r="M3" s="97"/>
      <c r="N3" s="97"/>
      <c r="O3" s="97"/>
      <c r="P3" s="97"/>
      <c r="R3" s="16" t="s">
        <v>25</v>
      </c>
    </row>
    <row r="4" spans="1:20" x14ac:dyDescent="0.25">
      <c r="A4" s="97"/>
      <c r="B4" s="198" t="str">
        <f>IF('Intro &amp; Setup'!$AJ$28="", "", 'Intro &amp; Setup'!$AJ$28)</f>
        <v>Your Name</v>
      </c>
      <c r="C4" s="198"/>
      <c r="D4" s="198"/>
      <c r="E4" s="198"/>
      <c r="F4" s="97"/>
      <c r="G4" s="97"/>
      <c r="H4" s="97"/>
      <c r="I4" s="142"/>
      <c r="J4" s="143"/>
      <c r="K4" s="143"/>
      <c r="L4" s="144"/>
      <c r="M4" s="97"/>
      <c r="N4" s="97"/>
      <c r="O4" s="97"/>
      <c r="P4" s="97"/>
    </row>
    <row r="5" spans="1:20" x14ac:dyDescent="0.25">
      <c r="A5" s="97"/>
      <c r="B5" s="97"/>
      <c r="C5" s="97"/>
      <c r="D5" s="97"/>
      <c r="E5" s="97"/>
      <c r="F5" s="97"/>
      <c r="G5" s="97"/>
      <c r="H5" s="97"/>
      <c r="I5" s="142"/>
      <c r="J5" s="143"/>
      <c r="K5" s="143"/>
      <c r="L5" s="144"/>
      <c r="M5" s="97"/>
      <c r="N5" s="97"/>
      <c r="O5" s="97"/>
      <c r="P5" s="97"/>
      <c r="R5" s="15" t="s">
        <v>29</v>
      </c>
    </row>
    <row r="6" spans="1:20" x14ac:dyDescent="0.25">
      <c r="A6" s="97"/>
      <c r="B6" s="97"/>
      <c r="C6" s="97"/>
      <c r="D6" s="97"/>
      <c r="E6" s="97"/>
      <c r="F6" s="97"/>
      <c r="G6" s="97"/>
      <c r="H6" s="97"/>
      <c r="I6" s="142"/>
      <c r="J6" s="143"/>
      <c r="K6" s="143"/>
      <c r="L6" s="144"/>
      <c r="M6" s="97"/>
      <c r="N6" s="97"/>
      <c r="O6" s="97"/>
      <c r="P6" s="97"/>
      <c r="R6" s="26" t="s">
        <v>30</v>
      </c>
    </row>
    <row r="7" spans="1:20" x14ac:dyDescent="0.25">
      <c r="A7" s="97"/>
      <c r="B7" s="119" t="str">
        <f>IF(COUNTIF($B$11:$B$65, $R$3)=0, "", $R$3)</f>
        <v/>
      </c>
      <c r="C7" s="97"/>
      <c r="D7" s="97"/>
      <c r="E7" s="197" t="str">
        <f>'Running Data'!$L$7</f>
        <v/>
      </c>
      <c r="F7" s="197"/>
      <c r="G7" s="197"/>
      <c r="H7" s="97"/>
      <c r="I7" s="145"/>
      <c r="J7" s="146"/>
      <c r="K7" s="146"/>
      <c r="L7" s="147"/>
      <c r="M7" s="97"/>
      <c r="N7" s="97"/>
      <c r="O7" s="97"/>
      <c r="P7" s="97"/>
      <c r="R7" s="16" t="s">
        <v>31</v>
      </c>
    </row>
    <row r="8" spans="1:20" x14ac:dyDescent="0.25">
      <c r="A8" s="97"/>
      <c r="B8" s="118" t="s">
        <v>17</v>
      </c>
      <c r="C8" s="97"/>
      <c r="D8" s="116" t="str">
        <f>IF($T$9=0, "", "DUPLICATES")</f>
        <v/>
      </c>
      <c r="E8" s="118" t="str">
        <f>IF('Intro &amp; Setup'!$AJ$26="", 'Intro &amp; Setup'!$BX$9, 'Intro &amp; Setup'!$AJ$26)</f>
        <v>Kilometres</v>
      </c>
      <c r="F8" s="118" t="s">
        <v>14</v>
      </c>
      <c r="G8" s="118" t="s">
        <v>15</v>
      </c>
      <c r="H8" s="97"/>
      <c r="I8" s="97"/>
      <c r="J8" s="97"/>
      <c r="K8" s="97"/>
      <c r="L8" s="97"/>
      <c r="M8" s="97"/>
      <c r="N8" s="118" t="s">
        <v>0</v>
      </c>
      <c r="O8" s="118" t="s">
        <v>0</v>
      </c>
      <c r="P8" s="97"/>
    </row>
    <row r="9" spans="1:20" x14ac:dyDescent="0.25">
      <c r="A9" s="97"/>
      <c r="B9" s="13" t="s">
        <v>16</v>
      </c>
      <c r="C9" s="97"/>
      <c r="D9" s="10" t="s">
        <v>12</v>
      </c>
      <c r="E9" s="11" t="s">
        <v>1</v>
      </c>
      <c r="F9" s="11" t="s">
        <v>13</v>
      </c>
      <c r="G9" s="12" t="s">
        <v>13</v>
      </c>
      <c r="H9" s="97"/>
      <c r="I9" s="2" t="s">
        <v>6</v>
      </c>
      <c r="J9" s="8" t="s">
        <v>8</v>
      </c>
      <c r="K9" s="8" t="s">
        <v>9</v>
      </c>
      <c r="L9" s="3" t="s">
        <v>10</v>
      </c>
      <c r="M9" s="97"/>
      <c r="N9" s="8" t="s">
        <v>8</v>
      </c>
      <c r="O9" s="3" t="s">
        <v>10</v>
      </c>
      <c r="P9" s="97"/>
      <c r="T9" s="40">
        <f>COUNTIF($T$11:$T$65, "X")</f>
        <v>0</v>
      </c>
    </row>
    <row r="10" spans="1:20" x14ac:dyDescent="0.25">
      <c r="A10" s="97"/>
      <c r="B10" s="14"/>
      <c r="C10" s="97"/>
      <c r="D10" s="28"/>
      <c r="E10" s="29"/>
      <c r="F10" s="29"/>
      <c r="G10" s="30"/>
      <c r="H10" s="97"/>
      <c r="I10" s="4"/>
      <c r="J10" s="9"/>
      <c r="K10" s="9"/>
      <c r="L10" s="5"/>
      <c r="M10" s="97"/>
      <c r="N10" s="9"/>
      <c r="O10" s="5"/>
      <c r="P10" s="97"/>
      <c r="R10" s="27" t="s">
        <v>17</v>
      </c>
      <c r="T10" s="27" t="s">
        <v>34</v>
      </c>
    </row>
    <row r="11" spans="1:20" x14ac:dyDescent="0.25">
      <c r="A11" s="97"/>
      <c r="B11" s="15" t="str">
        <f t="shared" ref="B11:B42" si="0">IF($R11=FALSE, $R$2, IF($R11=TRUE, $R$3, ""))</f>
        <v>✓</v>
      </c>
      <c r="C11" s="97"/>
      <c r="D11" s="31" t="s">
        <v>82</v>
      </c>
      <c r="E11" s="32">
        <v>5</v>
      </c>
      <c r="F11" s="32">
        <v>4</v>
      </c>
      <c r="G11" s="33">
        <v>6</v>
      </c>
      <c r="H11" s="97"/>
      <c r="I11" s="99">
        <f>IF($D11="", "", IFERROR(INDEX('Running Data'!$O$11:$O$2510, MATCH($D11, 'Running Data'!$L$11:$L$2510, 0)), 0))</f>
        <v>4</v>
      </c>
      <c r="J11" s="70">
        <f>IFERROR(INDEX('Running Data'!R$11:R$2510, MATCH($D11, 'Running Data'!$L$11:$L$2510, 0)), "")</f>
        <v>1.9755355846042124E-2</v>
      </c>
      <c r="K11" s="70">
        <f>IFERROR(INDEX('Running Data'!S$11:S$2510, MATCH($D11, 'Running Data'!$L$11:$L$2510, 0)), "")</f>
        <v>2.0459199883657166E-2</v>
      </c>
      <c r="L11" s="71">
        <f>IFERROR(INDEX('Running Data'!T$11:T$2510, MATCH($D11, 'Running Data'!$L$11:$L$2510, 0)), "")</f>
        <v>2.1081349206349204E-2</v>
      </c>
      <c r="M11" s="97"/>
      <c r="N11" s="76">
        <f>IFERROR(INDEX('Running Data'!$D$11:$D$2510, MATCH(_xlfn.CONCAT($D11, " - ", N$9), 'Running Data'!$AE$11:$AE$2510, 0)), "")</f>
        <v>43490</v>
      </c>
      <c r="O11" s="77">
        <f>IFERROR(INDEX('Running Data'!$D$11:$D$2510, MATCH(_xlfn.CONCAT($D11, " - ", O$9), 'Running Data'!$AE$11:$AE$2510, 0)), "")</f>
        <v>43469</v>
      </c>
      <c r="P11" s="97"/>
      <c r="R11" s="15" t="b">
        <f>IF(OR($F11="", $G11=""), "", SUMPRODUCT(($F11&lt;=$G$11:$G$65)*($G11&gt;=$F$11:$F$65))&gt;1)</f>
        <v>0</v>
      </c>
      <c r="T11" s="67" t="str">
        <f>IF($D11="", "", IF(COUNTIF($D$11:$D$65, $D11)&gt;1, "X", ""))</f>
        <v/>
      </c>
    </row>
    <row r="12" spans="1:20" x14ac:dyDescent="0.25">
      <c r="A12" s="97"/>
      <c r="B12" s="26" t="str">
        <f t="shared" si="0"/>
        <v>✓</v>
      </c>
      <c r="C12" s="97"/>
      <c r="D12" s="34" t="s">
        <v>83</v>
      </c>
      <c r="E12" s="35">
        <v>10</v>
      </c>
      <c r="F12" s="35">
        <v>9</v>
      </c>
      <c r="G12" s="36">
        <v>11</v>
      </c>
      <c r="H12" s="97"/>
      <c r="I12" s="104">
        <f>IF($D12="", "", IFERROR(INDEX('Running Data'!$O$11:$O$2510, MATCH($D12, 'Running Data'!$L$11:$L$2510, 0)), 0))</f>
        <v>6</v>
      </c>
      <c r="J12" s="72">
        <f>IFERROR(INDEX('Running Data'!R$11:R$2510, MATCH($D12, 'Running Data'!$L$11:$L$2510, 0)), "")</f>
        <v>4.0960648148148149E-2</v>
      </c>
      <c r="K12" s="72">
        <f>IFERROR(INDEX('Running Data'!S$11:S$2510, MATCH($D12, 'Running Data'!$L$11:$L$2510, 0)), "")</f>
        <v>4.1506558641975312E-2</v>
      </c>
      <c r="L12" s="73">
        <f>IFERROR(INDEX('Running Data'!T$11:T$2510, MATCH($D12, 'Running Data'!$L$11:$L$2510, 0)), "")</f>
        <v>4.2187499999999996E-2</v>
      </c>
      <c r="M12" s="97"/>
      <c r="N12" s="78">
        <f>IFERROR(INDEX('Running Data'!$D$11:$D$2510, MATCH(_xlfn.CONCAT($D12, " - ", N$9), 'Running Data'!$AE$11:$AE$2510, 0)), "")</f>
        <v>43532</v>
      </c>
      <c r="O12" s="79">
        <f>IFERROR(INDEX('Running Data'!$D$11:$D$2510, MATCH(_xlfn.CONCAT($D12, " - ", O$9), 'Running Data'!$AE$11:$AE$2510, 0)), "")</f>
        <v>43497</v>
      </c>
      <c r="P12" s="97"/>
      <c r="R12" s="26" t="b">
        <f t="shared" ref="R12:R65" si="1">IF(OR($F12="", $G12=""), "", SUMPRODUCT(($F12&lt;=$G$11:$G$65)*($G12&gt;=$F$11:$F$65))&gt;1)</f>
        <v>0</v>
      </c>
      <c r="T12" s="84" t="str">
        <f t="shared" ref="T12:T65" si="2">IF($D12="", "", IF(COUNTIF($D$11:$D$65, $D12)&gt;1, "X", ""))</f>
        <v/>
      </c>
    </row>
    <row r="13" spans="1:20" x14ac:dyDescent="0.25">
      <c r="A13" s="97"/>
      <c r="B13" s="26" t="str">
        <f t="shared" si="0"/>
        <v/>
      </c>
      <c r="C13" s="97"/>
      <c r="D13" s="34"/>
      <c r="E13" s="35"/>
      <c r="F13" s="35"/>
      <c r="G13" s="36"/>
      <c r="H13" s="97"/>
      <c r="I13" s="104" t="str">
        <f>IF($D13="", "", IFERROR(INDEX('Running Data'!$O$11:$O$2510, MATCH($D13, 'Running Data'!$L$11:$L$2510, 0)), 0))</f>
        <v/>
      </c>
      <c r="J13" s="72" t="str">
        <f>IFERROR(INDEX('Running Data'!R$11:R$2510, MATCH($D13, 'Running Data'!$L$11:$L$2510, 0)), "")</f>
        <v/>
      </c>
      <c r="K13" s="72" t="str">
        <f>IFERROR(INDEX('Running Data'!S$11:S$2510, MATCH($D13, 'Running Data'!$L$11:$L$2510, 0)), "")</f>
        <v/>
      </c>
      <c r="L13" s="73" t="str">
        <f>IFERROR(INDEX('Running Data'!T$11:T$2510, MATCH($D13, 'Running Data'!$L$11:$L$2510, 0)), "")</f>
        <v/>
      </c>
      <c r="M13" s="97"/>
      <c r="N13" s="78" t="str">
        <f>IFERROR(INDEX('Running Data'!$D$11:$D$2510, MATCH(_xlfn.CONCAT($D13, " - ", N$9), 'Running Data'!$AE$11:$AE$2510, 0)), "")</f>
        <v/>
      </c>
      <c r="O13" s="79" t="str">
        <f>IFERROR(INDEX('Running Data'!$D$11:$D$2510, MATCH(_xlfn.CONCAT($D13, " - ", O$9), 'Running Data'!$AE$11:$AE$2510, 0)), "")</f>
        <v/>
      </c>
      <c r="P13" s="97"/>
      <c r="R13" s="26" t="str">
        <f t="shared" si="1"/>
        <v/>
      </c>
      <c r="T13" s="84" t="str">
        <f t="shared" si="2"/>
        <v/>
      </c>
    </row>
    <row r="14" spans="1:20" x14ac:dyDescent="0.25">
      <c r="A14" s="97"/>
      <c r="B14" s="26" t="str">
        <f t="shared" si="0"/>
        <v/>
      </c>
      <c r="C14" s="97"/>
      <c r="D14" s="34"/>
      <c r="E14" s="35"/>
      <c r="F14" s="35"/>
      <c r="G14" s="36"/>
      <c r="H14" s="97"/>
      <c r="I14" s="104" t="str">
        <f>IF($D14="", "", IFERROR(INDEX('Running Data'!$O$11:$O$2510, MATCH($D14, 'Running Data'!$L$11:$L$2510, 0)), 0))</f>
        <v/>
      </c>
      <c r="J14" s="72" t="str">
        <f>IFERROR(INDEX('Running Data'!R$11:R$2510, MATCH($D14, 'Running Data'!$L$11:$L$2510, 0)), "")</f>
        <v/>
      </c>
      <c r="K14" s="72" t="str">
        <f>IFERROR(INDEX('Running Data'!S$11:S$2510, MATCH($D14, 'Running Data'!$L$11:$L$2510, 0)), "")</f>
        <v/>
      </c>
      <c r="L14" s="73" t="str">
        <f>IFERROR(INDEX('Running Data'!T$11:T$2510, MATCH($D14, 'Running Data'!$L$11:$L$2510, 0)), "")</f>
        <v/>
      </c>
      <c r="M14" s="97"/>
      <c r="N14" s="78" t="str">
        <f>IFERROR(INDEX('Running Data'!$D$11:$D$2510, MATCH(_xlfn.CONCAT($D14, " - ", N$9), 'Running Data'!$AE$11:$AE$2510, 0)), "")</f>
        <v/>
      </c>
      <c r="O14" s="79" t="str">
        <f>IFERROR(INDEX('Running Data'!$D$11:$D$2510, MATCH(_xlfn.CONCAT($D14, " - ", O$9), 'Running Data'!$AE$11:$AE$2510, 0)), "")</f>
        <v/>
      </c>
      <c r="P14" s="97"/>
      <c r="R14" s="26" t="str">
        <f t="shared" si="1"/>
        <v/>
      </c>
      <c r="T14" s="84" t="str">
        <f t="shared" si="2"/>
        <v/>
      </c>
    </row>
    <row r="15" spans="1:20" x14ac:dyDescent="0.25">
      <c r="A15" s="97"/>
      <c r="B15" s="26" t="str">
        <f t="shared" si="0"/>
        <v/>
      </c>
      <c r="C15" s="97"/>
      <c r="D15" s="34"/>
      <c r="E15" s="35"/>
      <c r="F15" s="35"/>
      <c r="G15" s="36"/>
      <c r="H15" s="97"/>
      <c r="I15" s="104" t="str">
        <f>IF($D15="", "", IFERROR(INDEX('Running Data'!$O$11:$O$2510, MATCH($D15, 'Running Data'!$L$11:$L$2510, 0)), 0))</f>
        <v/>
      </c>
      <c r="J15" s="72" t="str">
        <f>IFERROR(INDEX('Running Data'!R$11:R$2510, MATCH($D15, 'Running Data'!$L$11:$L$2510, 0)), "")</f>
        <v/>
      </c>
      <c r="K15" s="72" t="str">
        <f>IFERROR(INDEX('Running Data'!S$11:S$2510, MATCH($D15, 'Running Data'!$L$11:$L$2510, 0)), "")</f>
        <v/>
      </c>
      <c r="L15" s="73" t="str">
        <f>IFERROR(INDEX('Running Data'!T$11:T$2510, MATCH($D15, 'Running Data'!$L$11:$L$2510, 0)), "")</f>
        <v/>
      </c>
      <c r="M15" s="97"/>
      <c r="N15" s="78" t="str">
        <f>IFERROR(INDEX('Running Data'!$D$11:$D$2510, MATCH(_xlfn.CONCAT($D15, " - ", N$9), 'Running Data'!$AE$11:$AE$2510, 0)), "")</f>
        <v/>
      </c>
      <c r="O15" s="79" t="str">
        <f>IFERROR(INDEX('Running Data'!$D$11:$D$2510, MATCH(_xlfn.CONCAT($D15, " - ", O$9), 'Running Data'!$AE$11:$AE$2510, 0)), "")</f>
        <v/>
      </c>
      <c r="P15" s="97"/>
      <c r="R15" s="26" t="str">
        <f t="shared" si="1"/>
        <v/>
      </c>
      <c r="T15" s="84" t="str">
        <f t="shared" si="2"/>
        <v/>
      </c>
    </row>
    <row r="16" spans="1:20" x14ac:dyDescent="0.25">
      <c r="A16" s="97"/>
      <c r="B16" s="26" t="str">
        <f t="shared" si="0"/>
        <v/>
      </c>
      <c r="C16" s="97"/>
      <c r="D16" s="34"/>
      <c r="E16" s="35"/>
      <c r="F16" s="35"/>
      <c r="G16" s="36"/>
      <c r="H16" s="97"/>
      <c r="I16" s="104" t="str">
        <f>IF($D16="", "", IFERROR(INDEX('Running Data'!$O$11:$O$2510, MATCH($D16, 'Running Data'!$L$11:$L$2510, 0)), 0))</f>
        <v/>
      </c>
      <c r="J16" s="72" t="str">
        <f>IFERROR(INDEX('Running Data'!R$11:R$2510, MATCH($D16, 'Running Data'!$L$11:$L$2510, 0)), "")</f>
        <v/>
      </c>
      <c r="K16" s="72" t="str">
        <f>IFERROR(INDEX('Running Data'!S$11:S$2510, MATCH($D16, 'Running Data'!$L$11:$L$2510, 0)), "")</f>
        <v/>
      </c>
      <c r="L16" s="73" t="str">
        <f>IFERROR(INDEX('Running Data'!T$11:T$2510, MATCH($D16, 'Running Data'!$L$11:$L$2510, 0)), "")</f>
        <v/>
      </c>
      <c r="M16" s="97"/>
      <c r="N16" s="78" t="str">
        <f>IFERROR(INDEX('Running Data'!$D$11:$D$2510, MATCH(_xlfn.CONCAT($D16, " - ", N$9), 'Running Data'!$AE$11:$AE$2510, 0)), "")</f>
        <v/>
      </c>
      <c r="O16" s="79" t="str">
        <f>IFERROR(INDEX('Running Data'!$D$11:$D$2510, MATCH(_xlfn.CONCAT($D16, " - ", O$9), 'Running Data'!$AE$11:$AE$2510, 0)), "")</f>
        <v/>
      </c>
      <c r="P16" s="97"/>
      <c r="R16" s="26" t="str">
        <f t="shared" si="1"/>
        <v/>
      </c>
      <c r="T16" s="84" t="str">
        <f t="shared" si="2"/>
        <v/>
      </c>
    </row>
    <row r="17" spans="1:20" x14ac:dyDescent="0.25">
      <c r="A17" s="97"/>
      <c r="B17" s="26" t="str">
        <f t="shared" si="0"/>
        <v/>
      </c>
      <c r="C17" s="97"/>
      <c r="D17" s="34"/>
      <c r="E17" s="35"/>
      <c r="F17" s="35"/>
      <c r="G17" s="36"/>
      <c r="H17" s="97"/>
      <c r="I17" s="104" t="str">
        <f>IF($D17="", "", IFERROR(INDEX('Running Data'!$O$11:$O$2510, MATCH($D17, 'Running Data'!$L$11:$L$2510, 0)), 0))</f>
        <v/>
      </c>
      <c r="J17" s="72" t="str">
        <f>IFERROR(INDEX('Running Data'!R$11:R$2510, MATCH($D17, 'Running Data'!$L$11:$L$2510, 0)), "")</f>
        <v/>
      </c>
      <c r="K17" s="72" t="str">
        <f>IFERROR(INDEX('Running Data'!S$11:S$2510, MATCH($D17, 'Running Data'!$L$11:$L$2510, 0)), "")</f>
        <v/>
      </c>
      <c r="L17" s="73" t="str">
        <f>IFERROR(INDEX('Running Data'!T$11:T$2510, MATCH($D17, 'Running Data'!$L$11:$L$2510, 0)), "")</f>
        <v/>
      </c>
      <c r="M17" s="97"/>
      <c r="N17" s="78" t="str">
        <f>IFERROR(INDEX('Running Data'!$D$11:$D$2510, MATCH(_xlfn.CONCAT($D17, " - ", N$9), 'Running Data'!$AE$11:$AE$2510, 0)), "")</f>
        <v/>
      </c>
      <c r="O17" s="79" t="str">
        <f>IFERROR(INDEX('Running Data'!$D$11:$D$2510, MATCH(_xlfn.CONCAT($D17, " - ", O$9), 'Running Data'!$AE$11:$AE$2510, 0)), "")</f>
        <v/>
      </c>
      <c r="P17" s="97"/>
      <c r="R17" s="26" t="str">
        <f t="shared" si="1"/>
        <v/>
      </c>
      <c r="T17" s="84" t="str">
        <f t="shared" si="2"/>
        <v/>
      </c>
    </row>
    <row r="18" spans="1:20" x14ac:dyDescent="0.25">
      <c r="A18" s="97"/>
      <c r="B18" s="26" t="str">
        <f t="shared" si="0"/>
        <v/>
      </c>
      <c r="C18" s="97"/>
      <c r="D18" s="34"/>
      <c r="E18" s="35"/>
      <c r="F18" s="35"/>
      <c r="G18" s="36"/>
      <c r="H18" s="97"/>
      <c r="I18" s="104" t="str">
        <f>IF($D18="", "", IFERROR(INDEX('Running Data'!$O$11:$O$2510, MATCH($D18, 'Running Data'!$L$11:$L$2510, 0)), 0))</f>
        <v/>
      </c>
      <c r="J18" s="72" t="str">
        <f>IFERROR(INDEX('Running Data'!R$11:R$2510, MATCH($D18, 'Running Data'!$L$11:$L$2510, 0)), "")</f>
        <v/>
      </c>
      <c r="K18" s="72" t="str">
        <f>IFERROR(INDEX('Running Data'!S$11:S$2510, MATCH($D18, 'Running Data'!$L$11:$L$2510, 0)), "")</f>
        <v/>
      </c>
      <c r="L18" s="73" t="str">
        <f>IFERROR(INDEX('Running Data'!T$11:T$2510, MATCH($D18, 'Running Data'!$L$11:$L$2510, 0)), "")</f>
        <v/>
      </c>
      <c r="M18" s="97"/>
      <c r="N18" s="78" t="str">
        <f>IFERROR(INDEX('Running Data'!$D$11:$D$2510, MATCH(_xlfn.CONCAT($D18, " - ", N$9), 'Running Data'!$AE$11:$AE$2510, 0)), "")</f>
        <v/>
      </c>
      <c r="O18" s="79" t="str">
        <f>IFERROR(INDEX('Running Data'!$D$11:$D$2510, MATCH(_xlfn.CONCAT($D18, " - ", O$9), 'Running Data'!$AE$11:$AE$2510, 0)), "")</f>
        <v/>
      </c>
      <c r="P18" s="97"/>
      <c r="R18" s="26" t="str">
        <f t="shared" si="1"/>
        <v/>
      </c>
      <c r="T18" s="84" t="str">
        <f t="shared" si="2"/>
        <v/>
      </c>
    </row>
    <row r="19" spans="1:20" x14ac:dyDescent="0.25">
      <c r="A19" s="97"/>
      <c r="B19" s="26" t="str">
        <f t="shared" si="0"/>
        <v/>
      </c>
      <c r="C19" s="97"/>
      <c r="D19" s="34"/>
      <c r="E19" s="35"/>
      <c r="F19" s="35"/>
      <c r="G19" s="36"/>
      <c r="H19" s="97"/>
      <c r="I19" s="104" t="str">
        <f>IF($D19="", "", IFERROR(INDEX('Running Data'!$O$11:$O$2510, MATCH($D19, 'Running Data'!$L$11:$L$2510, 0)), 0))</f>
        <v/>
      </c>
      <c r="J19" s="72" t="str">
        <f>IFERROR(INDEX('Running Data'!R$11:R$2510, MATCH($D19, 'Running Data'!$L$11:$L$2510, 0)), "")</f>
        <v/>
      </c>
      <c r="K19" s="72" t="str">
        <f>IFERROR(INDEX('Running Data'!S$11:S$2510, MATCH($D19, 'Running Data'!$L$11:$L$2510, 0)), "")</f>
        <v/>
      </c>
      <c r="L19" s="73" t="str">
        <f>IFERROR(INDEX('Running Data'!T$11:T$2510, MATCH($D19, 'Running Data'!$L$11:$L$2510, 0)), "")</f>
        <v/>
      </c>
      <c r="M19" s="97"/>
      <c r="N19" s="78" t="str">
        <f>IFERROR(INDEX('Running Data'!$D$11:$D$2510, MATCH(_xlfn.CONCAT($D19, " - ", N$9), 'Running Data'!$AE$11:$AE$2510, 0)), "")</f>
        <v/>
      </c>
      <c r="O19" s="79" t="str">
        <f>IFERROR(INDEX('Running Data'!$D$11:$D$2510, MATCH(_xlfn.CONCAT($D19, " - ", O$9), 'Running Data'!$AE$11:$AE$2510, 0)), "")</f>
        <v/>
      </c>
      <c r="P19" s="97"/>
      <c r="R19" s="26" t="str">
        <f t="shared" si="1"/>
        <v/>
      </c>
      <c r="T19" s="84" t="str">
        <f t="shared" si="2"/>
        <v/>
      </c>
    </row>
    <row r="20" spans="1:20" x14ac:dyDescent="0.25">
      <c r="A20" s="97"/>
      <c r="B20" s="26" t="str">
        <f t="shared" si="0"/>
        <v/>
      </c>
      <c r="C20" s="97"/>
      <c r="D20" s="34"/>
      <c r="E20" s="35"/>
      <c r="F20" s="35"/>
      <c r="G20" s="36"/>
      <c r="H20" s="97"/>
      <c r="I20" s="104" t="str">
        <f>IF($D20="", "", IFERROR(INDEX('Running Data'!$O$11:$O$2510, MATCH($D20, 'Running Data'!$L$11:$L$2510, 0)), 0))</f>
        <v/>
      </c>
      <c r="J20" s="72" t="str">
        <f>IFERROR(INDEX('Running Data'!R$11:R$2510, MATCH($D20, 'Running Data'!$L$11:$L$2510, 0)), "")</f>
        <v/>
      </c>
      <c r="K20" s="72" t="str">
        <f>IFERROR(INDEX('Running Data'!S$11:S$2510, MATCH($D20, 'Running Data'!$L$11:$L$2510, 0)), "")</f>
        <v/>
      </c>
      <c r="L20" s="73" t="str">
        <f>IFERROR(INDEX('Running Data'!T$11:T$2510, MATCH($D20, 'Running Data'!$L$11:$L$2510, 0)), "")</f>
        <v/>
      </c>
      <c r="M20" s="97"/>
      <c r="N20" s="78" t="str">
        <f>IFERROR(INDEX('Running Data'!$D$11:$D$2510, MATCH(_xlfn.CONCAT($D20, " - ", N$9), 'Running Data'!$AE$11:$AE$2510, 0)), "")</f>
        <v/>
      </c>
      <c r="O20" s="79" t="str">
        <f>IFERROR(INDEX('Running Data'!$D$11:$D$2510, MATCH(_xlfn.CONCAT($D20, " - ", O$9), 'Running Data'!$AE$11:$AE$2510, 0)), "")</f>
        <v/>
      </c>
      <c r="P20" s="97"/>
      <c r="R20" s="26" t="str">
        <f t="shared" si="1"/>
        <v/>
      </c>
      <c r="T20" s="84" t="str">
        <f t="shared" si="2"/>
        <v/>
      </c>
    </row>
    <row r="21" spans="1:20" x14ac:dyDescent="0.25">
      <c r="A21" s="97"/>
      <c r="B21" s="26" t="str">
        <f t="shared" si="0"/>
        <v/>
      </c>
      <c r="C21" s="97"/>
      <c r="D21" s="34"/>
      <c r="E21" s="35"/>
      <c r="F21" s="35"/>
      <c r="G21" s="36"/>
      <c r="H21" s="97"/>
      <c r="I21" s="104" t="str">
        <f>IF($D21="", "", IFERROR(INDEX('Running Data'!$O$11:$O$2510, MATCH($D21, 'Running Data'!$L$11:$L$2510, 0)), 0))</f>
        <v/>
      </c>
      <c r="J21" s="72" t="str">
        <f>IFERROR(INDEX('Running Data'!R$11:R$2510, MATCH($D21, 'Running Data'!$L$11:$L$2510, 0)), "")</f>
        <v/>
      </c>
      <c r="K21" s="72" t="str">
        <f>IFERROR(INDEX('Running Data'!S$11:S$2510, MATCH($D21, 'Running Data'!$L$11:$L$2510, 0)), "")</f>
        <v/>
      </c>
      <c r="L21" s="73" t="str">
        <f>IFERROR(INDEX('Running Data'!T$11:T$2510, MATCH($D21, 'Running Data'!$L$11:$L$2510, 0)), "")</f>
        <v/>
      </c>
      <c r="M21" s="97"/>
      <c r="N21" s="78" t="str">
        <f>IFERROR(INDEX('Running Data'!$D$11:$D$2510, MATCH(_xlfn.CONCAT($D21, " - ", N$9), 'Running Data'!$AE$11:$AE$2510, 0)), "")</f>
        <v/>
      </c>
      <c r="O21" s="79" t="str">
        <f>IFERROR(INDEX('Running Data'!$D$11:$D$2510, MATCH(_xlfn.CONCAT($D21, " - ", O$9), 'Running Data'!$AE$11:$AE$2510, 0)), "")</f>
        <v/>
      </c>
      <c r="P21" s="97"/>
      <c r="R21" s="26" t="str">
        <f t="shared" si="1"/>
        <v/>
      </c>
      <c r="T21" s="84" t="str">
        <f t="shared" si="2"/>
        <v/>
      </c>
    </row>
    <row r="22" spans="1:20" x14ac:dyDescent="0.25">
      <c r="A22" s="97"/>
      <c r="B22" s="26" t="str">
        <f t="shared" si="0"/>
        <v/>
      </c>
      <c r="C22" s="97"/>
      <c r="D22" s="34"/>
      <c r="E22" s="35"/>
      <c r="F22" s="35"/>
      <c r="G22" s="36"/>
      <c r="H22" s="97"/>
      <c r="I22" s="104" t="str">
        <f>IF($D22="", "", IFERROR(INDEX('Running Data'!$O$11:$O$2510, MATCH($D22, 'Running Data'!$L$11:$L$2510, 0)), 0))</f>
        <v/>
      </c>
      <c r="J22" s="72" t="str">
        <f>IFERROR(INDEX('Running Data'!R$11:R$2510, MATCH($D22, 'Running Data'!$L$11:$L$2510, 0)), "")</f>
        <v/>
      </c>
      <c r="K22" s="72" t="str">
        <f>IFERROR(INDEX('Running Data'!S$11:S$2510, MATCH($D22, 'Running Data'!$L$11:$L$2510, 0)), "")</f>
        <v/>
      </c>
      <c r="L22" s="73" t="str">
        <f>IFERROR(INDEX('Running Data'!T$11:T$2510, MATCH($D22, 'Running Data'!$L$11:$L$2510, 0)), "")</f>
        <v/>
      </c>
      <c r="M22" s="97"/>
      <c r="N22" s="78" t="str">
        <f>IFERROR(INDEX('Running Data'!$D$11:$D$2510, MATCH(_xlfn.CONCAT($D22, " - ", N$9), 'Running Data'!$AE$11:$AE$2510, 0)), "")</f>
        <v/>
      </c>
      <c r="O22" s="79" t="str">
        <f>IFERROR(INDEX('Running Data'!$D$11:$D$2510, MATCH(_xlfn.CONCAT($D22, " - ", O$9), 'Running Data'!$AE$11:$AE$2510, 0)), "")</f>
        <v/>
      </c>
      <c r="P22" s="97"/>
      <c r="R22" s="26" t="str">
        <f t="shared" si="1"/>
        <v/>
      </c>
      <c r="T22" s="84" t="str">
        <f t="shared" si="2"/>
        <v/>
      </c>
    </row>
    <row r="23" spans="1:20" x14ac:dyDescent="0.25">
      <c r="A23" s="97"/>
      <c r="B23" s="26" t="str">
        <f t="shared" si="0"/>
        <v/>
      </c>
      <c r="C23" s="97"/>
      <c r="D23" s="34"/>
      <c r="E23" s="35"/>
      <c r="F23" s="35"/>
      <c r="G23" s="36"/>
      <c r="H23" s="97"/>
      <c r="I23" s="104" t="str">
        <f>IF($D23="", "", IFERROR(INDEX('Running Data'!$O$11:$O$2510, MATCH($D23, 'Running Data'!$L$11:$L$2510, 0)), 0))</f>
        <v/>
      </c>
      <c r="J23" s="72" t="str">
        <f>IFERROR(INDEX('Running Data'!R$11:R$2510, MATCH($D23, 'Running Data'!$L$11:$L$2510, 0)), "")</f>
        <v/>
      </c>
      <c r="K23" s="72" t="str">
        <f>IFERROR(INDEX('Running Data'!S$11:S$2510, MATCH($D23, 'Running Data'!$L$11:$L$2510, 0)), "")</f>
        <v/>
      </c>
      <c r="L23" s="73" t="str">
        <f>IFERROR(INDEX('Running Data'!T$11:T$2510, MATCH($D23, 'Running Data'!$L$11:$L$2510, 0)), "")</f>
        <v/>
      </c>
      <c r="M23" s="97"/>
      <c r="N23" s="78" t="str">
        <f>IFERROR(INDEX('Running Data'!$D$11:$D$2510, MATCH(_xlfn.CONCAT($D23, " - ", N$9), 'Running Data'!$AE$11:$AE$2510, 0)), "")</f>
        <v/>
      </c>
      <c r="O23" s="79" t="str">
        <f>IFERROR(INDEX('Running Data'!$D$11:$D$2510, MATCH(_xlfn.CONCAT($D23, " - ", O$9), 'Running Data'!$AE$11:$AE$2510, 0)), "")</f>
        <v/>
      </c>
      <c r="P23" s="97"/>
      <c r="R23" s="26" t="str">
        <f t="shared" si="1"/>
        <v/>
      </c>
      <c r="T23" s="84" t="str">
        <f t="shared" si="2"/>
        <v/>
      </c>
    </row>
    <row r="24" spans="1:20" x14ac:dyDescent="0.25">
      <c r="A24" s="97"/>
      <c r="B24" s="26" t="str">
        <f t="shared" si="0"/>
        <v/>
      </c>
      <c r="C24" s="97"/>
      <c r="D24" s="34"/>
      <c r="E24" s="35"/>
      <c r="F24" s="35"/>
      <c r="G24" s="36"/>
      <c r="H24" s="97"/>
      <c r="I24" s="104" t="str">
        <f>IF($D24="", "", IFERROR(INDEX('Running Data'!$O$11:$O$2510, MATCH($D24, 'Running Data'!$L$11:$L$2510, 0)), 0))</f>
        <v/>
      </c>
      <c r="J24" s="72" t="str">
        <f>IFERROR(INDEX('Running Data'!R$11:R$2510, MATCH($D24, 'Running Data'!$L$11:$L$2510, 0)), "")</f>
        <v/>
      </c>
      <c r="K24" s="72" t="str">
        <f>IFERROR(INDEX('Running Data'!S$11:S$2510, MATCH($D24, 'Running Data'!$L$11:$L$2510, 0)), "")</f>
        <v/>
      </c>
      <c r="L24" s="73" t="str">
        <f>IFERROR(INDEX('Running Data'!T$11:T$2510, MATCH($D24, 'Running Data'!$L$11:$L$2510, 0)), "")</f>
        <v/>
      </c>
      <c r="M24" s="97"/>
      <c r="N24" s="78" t="str">
        <f>IFERROR(INDEX('Running Data'!$D$11:$D$2510, MATCH(_xlfn.CONCAT($D24, " - ", N$9), 'Running Data'!$AE$11:$AE$2510, 0)), "")</f>
        <v/>
      </c>
      <c r="O24" s="79" t="str">
        <f>IFERROR(INDEX('Running Data'!$D$11:$D$2510, MATCH(_xlfn.CONCAT($D24, " - ", O$9), 'Running Data'!$AE$11:$AE$2510, 0)), "")</f>
        <v/>
      </c>
      <c r="P24" s="97"/>
      <c r="R24" s="26" t="str">
        <f t="shared" si="1"/>
        <v/>
      </c>
      <c r="T24" s="84" t="str">
        <f t="shared" si="2"/>
        <v/>
      </c>
    </row>
    <row r="25" spans="1:20" x14ac:dyDescent="0.25">
      <c r="A25" s="97"/>
      <c r="B25" s="26" t="str">
        <f t="shared" si="0"/>
        <v/>
      </c>
      <c r="C25" s="97"/>
      <c r="D25" s="34"/>
      <c r="E25" s="35"/>
      <c r="F25" s="35"/>
      <c r="G25" s="36"/>
      <c r="H25" s="97"/>
      <c r="I25" s="104" t="str">
        <f>IF($D25="", "", IFERROR(INDEX('Running Data'!$O$11:$O$2510, MATCH($D25, 'Running Data'!$L$11:$L$2510, 0)), 0))</f>
        <v/>
      </c>
      <c r="J25" s="72" t="str">
        <f>IFERROR(INDEX('Running Data'!R$11:R$2510, MATCH($D25, 'Running Data'!$L$11:$L$2510, 0)), "")</f>
        <v/>
      </c>
      <c r="K25" s="72" t="str">
        <f>IFERROR(INDEX('Running Data'!S$11:S$2510, MATCH($D25, 'Running Data'!$L$11:$L$2510, 0)), "")</f>
        <v/>
      </c>
      <c r="L25" s="73" t="str">
        <f>IFERROR(INDEX('Running Data'!T$11:T$2510, MATCH($D25, 'Running Data'!$L$11:$L$2510, 0)), "")</f>
        <v/>
      </c>
      <c r="M25" s="97"/>
      <c r="N25" s="78" t="str">
        <f>IFERROR(INDEX('Running Data'!$D$11:$D$2510, MATCH(_xlfn.CONCAT($D25, " - ", N$9), 'Running Data'!$AE$11:$AE$2510, 0)), "")</f>
        <v/>
      </c>
      <c r="O25" s="79" t="str">
        <f>IFERROR(INDEX('Running Data'!$D$11:$D$2510, MATCH(_xlfn.CONCAT($D25, " - ", O$9), 'Running Data'!$AE$11:$AE$2510, 0)), "")</f>
        <v/>
      </c>
      <c r="P25" s="97"/>
      <c r="R25" s="26" t="str">
        <f t="shared" si="1"/>
        <v/>
      </c>
      <c r="T25" s="84" t="str">
        <f t="shared" si="2"/>
        <v/>
      </c>
    </row>
    <row r="26" spans="1:20" x14ac:dyDescent="0.25">
      <c r="A26" s="97"/>
      <c r="B26" s="26" t="str">
        <f t="shared" si="0"/>
        <v/>
      </c>
      <c r="C26" s="97"/>
      <c r="D26" s="34"/>
      <c r="E26" s="35"/>
      <c r="F26" s="35"/>
      <c r="G26" s="36"/>
      <c r="H26" s="97"/>
      <c r="I26" s="104" t="str">
        <f>IF($D26="", "", IFERROR(INDEX('Running Data'!$O$11:$O$2510, MATCH($D26, 'Running Data'!$L$11:$L$2510, 0)), 0))</f>
        <v/>
      </c>
      <c r="J26" s="72" t="str">
        <f>IFERROR(INDEX('Running Data'!R$11:R$2510, MATCH($D26, 'Running Data'!$L$11:$L$2510, 0)), "")</f>
        <v/>
      </c>
      <c r="K26" s="72" t="str">
        <f>IFERROR(INDEX('Running Data'!S$11:S$2510, MATCH($D26, 'Running Data'!$L$11:$L$2510, 0)), "")</f>
        <v/>
      </c>
      <c r="L26" s="73" t="str">
        <f>IFERROR(INDEX('Running Data'!T$11:T$2510, MATCH($D26, 'Running Data'!$L$11:$L$2510, 0)), "")</f>
        <v/>
      </c>
      <c r="M26" s="97"/>
      <c r="N26" s="78" t="str">
        <f>IFERROR(INDEX('Running Data'!$D$11:$D$2510, MATCH(_xlfn.CONCAT($D26, " - ", N$9), 'Running Data'!$AE$11:$AE$2510, 0)), "")</f>
        <v/>
      </c>
      <c r="O26" s="79" t="str">
        <f>IFERROR(INDEX('Running Data'!$D$11:$D$2510, MATCH(_xlfn.CONCAT($D26, " - ", O$9), 'Running Data'!$AE$11:$AE$2510, 0)), "")</f>
        <v/>
      </c>
      <c r="P26" s="97"/>
      <c r="R26" s="26" t="str">
        <f t="shared" si="1"/>
        <v/>
      </c>
      <c r="T26" s="84" t="str">
        <f t="shared" si="2"/>
        <v/>
      </c>
    </row>
    <row r="27" spans="1:20" x14ac:dyDescent="0.25">
      <c r="A27" s="97"/>
      <c r="B27" s="26" t="str">
        <f t="shared" si="0"/>
        <v/>
      </c>
      <c r="C27" s="97"/>
      <c r="D27" s="34"/>
      <c r="E27" s="35"/>
      <c r="F27" s="35"/>
      <c r="G27" s="36"/>
      <c r="H27" s="97"/>
      <c r="I27" s="104" t="str">
        <f>IF($D27="", "", IFERROR(INDEX('Running Data'!$O$11:$O$2510, MATCH($D27, 'Running Data'!$L$11:$L$2510, 0)), 0))</f>
        <v/>
      </c>
      <c r="J27" s="72" t="str">
        <f>IFERROR(INDEX('Running Data'!R$11:R$2510, MATCH($D27, 'Running Data'!$L$11:$L$2510, 0)), "")</f>
        <v/>
      </c>
      <c r="K27" s="72" t="str">
        <f>IFERROR(INDEX('Running Data'!S$11:S$2510, MATCH($D27, 'Running Data'!$L$11:$L$2510, 0)), "")</f>
        <v/>
      </c>
      <c r="L27" s="73" t="str">
        <f>IFERROR(INDEX('Running Data'!T$11:T$2510, MATCH($D27, 'Running Data'!$L$11:$L$2510, 0)), "")</f>
        <v/>
      </c>
      <c r="M27" s="97"/>
      <c r="N27" s="78" t="str">
        <f>IFERROR(INDEX('Running Data'!$D$11:$D$2510, MATCH(_xlfn.CONCAT($D27, " - ", N$9), 'Running Data'!$AE$11:$AE$2510, 0)), "")</f>
        <v/>
      </c>
      <c r="O27" s="79" t="str">
        <f>IFERROR(INDEX('Running Data'!$D$11:$D$2510, MATCH(_xlfn.CONCAT($D27, " - ", O$9), 'Running Data'!$AE$11:$AE$2510, 0)), "")</f>
        <v/>
      </c>
      <c r="P27" s="97"/>
      <c r="R27" s="26" t="str">
        <f t="shared" si="1"/>
        <v/>
      </c>
      <c r="T27" s="84" t="str">
        <f t="shared" si="2"/>
        <v/>
      </c>
    </row>
    <row r="28" spans="1:20" x14ac:dyDescent="0.25">
      <c r="A28" s="97"/>
      <c r="B28" s="26" t="str">
        <f t="shared" si="0"/>
        <v/>
      </c>
      <c r="C28" s="97"/>
      <c r="D28" s="34"/>
      <c r="E28" s="35"/>
      <c r="F28" s="35"/>
      <c r="G28" s="36"/>
      <c r="H28" s="97"/>
      <c r="I28" s="104" t="str">
        <f>IF($D28="", "", IFERROR(INDEX('Running Data'!$O$11:$O$2510, MATCH($D28, 'Running Data'!$L$11:$L$2510, 0)), 0))</f>
        <v/>
      </c>
      <c r="J28" s="72" t="str">
        <f>IFERROR(INDEX('Running Data'!R$11:R$2510, MATCH($D28, 'Running Data'!$L$11:$L$2510, 0)), "")</f>
        <v/>
      </c>
      <c r="K28" s="72" t="str">
        <f>IFERROR(INDEX('Running Data'!S$11:S$2510, MATCH($D28, 'Running Data'!$L$11:$L$2510, 0)), "")</f>
        <v/>
      </c>
      <c r="L28" s="73" t="str">
        <f>IFERROR(INDEX('Running Data'!T$11:T$2510, MATCH($D28, 'Running Data'!$L$11:$L$2510, 0)), "")</f>
        <v/>
      </c>
      <c r="M28" s="97"/>
      <c r="N28" s="78" t="str">
        <f>IFERROR(INDEX('Running Data'!$D$11:$D$2510, MATCH(_xlfn.CONCAT($D28, " - ", N$9), 'Running Data'!$AE$11:$AE$2510, 0)), "")</f>
        <v/>
      </c>
      <c r="O28" s="79" t="str">
        <f>IFERROR(INDEX('Running Data'!$D$11:$D$2510, MATCH(_xlfn.CONCAT($D28, " - ", O$9), 'Running Data'!$AE$11:$AE$2510, 0)), "")</f>
        <v/>
      </c>
      <c r="P28" s="97"/>
      <c r="R28" s="26" t="str">
        <f t="shared" si="1"/>
        <v/>
      </c>
      <c r="T28" s="84" t="str">
        <f t="shared" si="2"/>
        <v/>
      </c>
    </row>
    <row r="29" spans="1:20" x14ac:dyDescent="0.25">
      <c r="A29" s="97"/>
      <c r="B29" s="26" t="str">
        <f t="shared" si="0"/>
        <v/>
      </c>
      <c r="C29" s="97"/>
      <c r="D29" s="34"/>
      <c r="E29" s="35"/>
      <c r="F29" s="35"/>
      <c r="G29" s="36"/>
      <c r="H29" s="97"/>
      <c r="I29" s="104" t="str">
        <f>IF($D29="", "", IFERROR(INDEX('Running Data'!$O$11:$O$2510, MATCH($D29, 'Running Data'!$L$11:$L$2510, 0)), 0))</f>
        <v/>
      </c>
      <c r="J29" s="72" t="str">
        <f>IFERROR(INDEX('Running Data'!R$11:R$2510, MATCH($D29, 'Running Data'!$L$11:$L$2510, 0)), "")</f>
        <v/>
      </c>
      <c r="K29" s="72" t="str">
        <f>IFERROR(INDEX('Running Data'!S$11:S$2510, MATCH($D29, 'Running Data'!$L$11:$L$2510, 0)), "")</f>
        <v/>
      </c>
      <c r="L29" s="73" t="str">
        <f>IFERROR(INDEX('Running Data'!T$11:T$2510, MATCH($D29, 'Running Data'!$L$11:$L$2510, 0)), "")</f>
        <v/>
      </c>
      <c r="M29" s="97"/>
      <c r="N29" s="78" t="str">
        <f>IFERROR(INDEX('Running Data'!$D$11:$D$2510, MATCH(_xlfn.CONCAT($D29, " - ", N$9), 'Running Data'!$AE$11:$AE$2510, 0)), "")</f>
        <v/>
      </c>
      <c r="O29" s="79" t="str">
        <f>IFERROR(INDEX('Running Data'!$D$11:$D$2510, MATCH(_xlfn.CONCAT($D29, " - ", O$9), 'Running Data'!$AE$11:$AE$2510, 0)), "")</f>
        <v/>
      </c>
      <c r="P29" s="97"/>
      <c r="R29" s="26" t="str">
        <f t="shared" si="1"/>
        <v/>
      </c>
      <c r="T29" s="84" t="str">
        <f t="shared" si="2"/>
        <v/>
      </c>
    </row>
    <row r="30" spans="1:20" x14ac:dyDescent="0.25">
      <c r="A30" s="97"/>
      <c r="B30" s="26" t="str">
        <f t="shared" si="0"/>
        <v/>
      </c>
      <c r="C30" s="97"/>
      <c r="D30" s="34"/>
      <c r="E30" s="35"/>
      <c r="F30" s="35"/>
      <c r="G30" s="36"/>
      <c r="H30" s="97"/>
      <c r="I30" s="104" t="str">
        <f>IF($D30="", "", IFERROR(INDEX('Running Data'!$O$11:$O$2510, MATCH($D30, 'Running Data'!$L$11:$L$2510, 0)), 0))</f>
        <v/>
      </c>
      <c r="J30" s="72" t="str">
        <f>IFERROR(INDEX('Running Data'!R$11:R$2510, MATCH($D30, 'Running Data'!$L$11:$L$2510, 0)), "")</f>
        <v/>
      </c>
      <c r="K30" s="72" t="str">
        <f>IFERROR(INDEX('Running Data'!S$11:S$2510, MATCH($D30, 'Running Data'!$L$11:$L$2510, 0)), "")</f>
        <v/>
      </c>
      <c r="L30" s="73" t="str">
        <f>IFERROR(INDEX('Running Data'!T$11:T$2510, MATCH($D30, 'Running Data'!$L$11:$L$2510, 0)), "")</f>
        <v/>
      </c>
      <c r="M30" s="97"/>
      <c r="N30" s="78" t="str">
        <f>IFERROR(INDEX('Running Data'!$D$11:$D$2510, MATCH(_xlfn.CONCAT($D30, " - ", N$9), 'Running Data'!$AE$11:$AE$2510, 0)), "")</f>
        <v/>
      </c>
      <c r="O30" s="79" t="str">
        <f>IFERROR(INDEX('Running Data'!$D$11:$D$2510, MATCH(_xlfn.CONCAT($D30, " - ", O$9), 'Running Data'!$AE$11:$AE$2510, 0)), "")</f>
        <v/>
      </c>
      <c r="P30" s="97"/>
      <c r="R30" s="26" t="str">
        <f t="shared" si="1"/>
        <v/>
      </c>
      <c r="T30" s="84" t="str">
        <f t="shared" si="2"/>
        <v/>
      </c>
    </row>
    <row r="31" spans="1:20" x14ac:dyDescent="0.25">
      <c r="A31" s="97"/>
      <c r="B31" s="26" t="str">
        <f t="shared" si="0"/>
        <v/>
      </c>
      <c r="C31" s="97"/>
      <c r="D31" s="34"/>
      <c r="E31" s="35"/>
      <c r="F31" s="35"/>
      <c r="G31" s="36"/>
      <c r="H31" s="97"/>
      <c r="I31" s="104" t="str">
        <f>IF($D31="", "", IFERROR(INDEX('Running Data'!$O$11:$O$2510, MATCH($D31, 'Running Data'!$L$11:$L$2510, 0)), 0))</f>
        <v/>
      </c>
      <c r="J31" s="72" t="str">
        <f>IFERROR(INDEX('Running Data'!R$11:R$2510, MATCH($D31, 'Running Data'!$L$11:$L$2510, 0)), "")</f>
        <v/>
      </c>
      <c r="K31" s="72" t="str">
        <f>IFERROR(INDEX('Running Data'!S$11:S$2510, MATCH($D31, 'Running Data'!$L$11:$L$2510, 0)), "")</f>
        <v/>
      </c>
      <c r="L31" s="73" t="str">
        <f>IFERROR(INDEX('Running Data'!T$11:T$2510, MATCH($D31, 'Running Data'!$L$11:$L$2510, 0)), "")</f>
        <v/>
      </c>
      <c r="M31" s="97"/>
      <c r="N31" s="78" t="str">
        <f>IFERROR(INDEX('Running Data'!$D$11:$D$2510, MATCH(_xlfn.CONCAT($D31, " - ", N$9), 'Running Data'!$AE$11:$AE$2510, 0)), "")</f>
        <v/>
      </c>
      <c r="O31" s="79" t="str">
        <f>IFERROR(INDEX('Running Data'!$D$11:$D$2510, MATCH(_xlfn.CONCAT($D31, " - ", O$9), 'Running Data'!$AE$11:$AE$2510, 0)), "")</f>
        <v/>
      </c>
      <c r="P31" s="97"/>
      <c r="R31" s="26" t="str">
        <f t="shared" si="1"/>
        <v/>
      </c>
      <c r="T31" s="84" t="str">
        <f t="shared" si="2"/>
        <v/>
      </c>
    </row>
    <row r="32" spans="1:20" x14ac:dyDescent="0.25">
      <c r="A32" s="97"/>
      <c r="B32" s="26" t="str">
        <f t="shared" si="0"/>
        <v/>
      </c>
      <c r="C32" s="97"/>
      <c r="D32" s="34"/>
      <c r="E32" s="35"/>
      <c r="F32" s="35"/>
      <c r="G32" s="36"/>
      <c r="H32" s="97"/>
      <c r="I32" s="104" t="str">
        <f>IF($D32="", "", IFERROR(INDEX('Running Data'!$O$11:$O$2510, MATCH($D32, 'Running Data'!$L$11:$L$2510, 0)), 0))</f>
        <v/>
      </c>
      <c r="J32" s="72" t="str">
        <f>IFERROR(INDEX('Running Data'!R$11:R$2510, MATCH($D32, 'Running Data'!$L$11:$L$2510, 0)), "")</f>
        <v/>
      </c>
      <c r="K32" s="72" t="str">
        <f>IFERROR(INDEX('Running Data'!S$11:S$2510, MATCH($D32, 'Running Data'!$L$11:$L$2510, 0)), "")</f>
        <v/>
      </c>
      <c r="L32" s="73" t="str">
        <f>IFERROR(INDEX('Running Data'!T$11:T$2510, MATCH($D32, 'Running Data'!$L$11:$L$2510, 0)), "")</f>
        <v/>
      </c>
      <c r="M32" s="97"/>
      <c r="N32" s="78" t="str">
        <f>IFERROR(INDEX('Running Data'!$D$11:$D$2510, MATCH(_xlfn.CONCAT($D32, " - ", N$9), 'Running Data'!$AE$11:$AE$2510, 0)), "")</f>
        <v/>
      </c>
      <c r="O32" s="79" t="str">
        <f>IFERROR(INDEX('Running Data'!$D$11:$D$2510, MATCH(_xlfn.CONCAT($D32, " - ", O$9), 'Running Data'!$AE$11:$AE$2510, 0)), "")</f>
        <v/>
      </c>
      <c r="P32" s="97"/>
      <c r="R32" s="26" t="str">
        <f t="shared" si="1"/>
        <v/>
      </c>
      <c r="T32" s="84" t="str">
        <f t="shared" si="2"/>
        <v/>
      </c>
    </row>
    <row r="33" spans="1:20" x14ac:dyDescent="0.25">
      <c r="A33" s="97"/>
      <c r="B33" s="26" t="str">
        <f t="shared" si="0"/>
        <v/>
      </c>
      <c r="C33" s="97"/>
      <c r="D33" s="34"/>
      <c r="E33" s="35"/>
      <c r="F33" s="35"/>
      <c r="G33" s="36"/>
      <c r="H33" s="97"/>
      <c r="I33" s="104" t="str">
        <f>IF($D33="", "", IFERROR(INDEX('Running Data'!$O$11:$O$2510, MATCH($D33, 'Running Data'!$L$11:$L$2510, 0)), 0))</f>
        <v/>
      </c>
      <c r="J33" s="72" t="str">
        <f>IFERROR(INDEX('Running Data'!R$11:R$2510, MATCH($D33, 'Running Data'!$L$11:$L$2510, 0)), "")</f>
        <v/>
      </c>
      <c r="K33" s="72" t="str">
        <f>IFERROR(INDEX('Running Data'!S$11:S$2510, MATCH($D33, 'Running Data'!$L$11:$L$2510, 0)), "")</f>
        <v/>
      </c>
      <c r="L33" s="73" t="str">
        <f>IFERROR(INDEX('Running Data'!T$11:T$2510, MATCH($D33, 'Running Data'!$L$11:$L$2510, 0)), "")</f>
        <v/>
      </c>
      <c r="M33" s="97"/>
      <c r="N33" s="78" t="str">
        <f>IFERROR(INDEX('Running Data'!$D$11:$D$2510, MATCH(_xlfn.CONCAT($D33, " - ", N$9), 'Running Data'!$AE$11:$AE$2510, 0)), "")</f>
        <v/>
      </c>
      <c r="O33" s="79" t="str">
        <f>IFERROR(INDEX('Running Data'!$D$11:$D$2510, MATCH(_xlfn.CONCAT($D33, " - ", O$9), 'Running Data'!$AE$11:$AE$2510, 0)), "")</f>
        <v/>
      </c>
      <c r="P33" s="97"/>
      <c r="R33" s="26" t="str">
        <f t="shared" si="1"/>
        <v/>
      </c>
      <c r="T33" s="84" t="str">
        <f t="shared" si="2"/>
        <v/>
      </c>
    </row>
    <row r="34" spans="1:20" x14ac:dyDescent="0.25">
      <c r="A34" s="97"/>
      <c r="B34" s="26" t="str">
        <f t="shared" si="0"/>
        <v/>
      </c>
      <c r="C34" s="97"/>
      <c r="D34" s="34"/>
      <c r="E34" s="35"/>
      <c r="F34" s="35"/>
      <c r="G34" s="36"/>
      <c r="H34" s="97"/>
      <c r="I34" s="104" t="str">
        <f>IF($D34="", "", IFERROR(INDEX('Running Data'!$O$11:$O$2510, MATCH($D34, 'Running Data'!$L$11:$L$2510, 0)), 0))</f>
        <v/>
      </c>
      <c r="J34" s="72" t="str">
        <f>IFERROR(INDEX('Running Data'!R$11:R$2510, MATCH($D34, 'Running Data'!$L$11:$L$2510, 0)), "")</f>
        <v/>
      </c>
      <c r="K34" s="72" t="str">
        <f>IFERROR(INDEX('Running Data'!S$11:S$2510, MATCH($D34, 'Running Data'!$L$11:$L$2510, 0)), "")</f>
        <v/>
      </c>
      <c r="L34" s="73" t="str">
        <f>IFERROR(INDEX('Running Data'!T$11:T$2510, MATCH($D34, 'Running Data'!$L$11:$L$2510, 0)), "")</f>
        <v/>
      </c>
      <c r="M34" s="97"/>
      <c r="N34" s="78" t="str">
        <f>IFERROR(INDEX('Running Data'!$D$11:$D$2510, MATCH(_xlfn.CONCAT($D34, " - ", N$9), 'Running Data'!$AE$11:$AE$2510, 0)), "")</f>
        <v/>
      </c>
      <c r="O34" s="79" t="str">
        <f>IFERROR(INDEX('Running Data'!$D$11:$D$2510, MATCH(_xlfn.CONCAT($D34, " - ", O$9), 'Running Data'!$AE$11:$AE$2510, 0)), "")</f>
        <v/>
      </c>
      <c r="P34" s="97"/>
      <c r="R34" s="26" t="str">
        <f t="shared" si="1"/>
        <v/>
      </c>
      <c r="T34" s="84" t="str">
        <f t="shared" si="2"/>
        <v/>
      </c>
    </row>
    <row r="35" spans="1:20" x14ac:dyDescent="0.25">
      <c r="A35" s="97"/>
      <c r="B35" s="26" t="str">
        <f t="shared" si="0"/>
        <v/>
      </c>
      <c r="C35" s="97"/>
      <c r="D35" s="34"/>
      <c r="E35" s="35"/>
      <c r="F35" s="35"/>
      <c r="G35" s="36"/>
      <c r="H35" s="97"/>
      <c r="I35" s="104" t="str">
        <f>IF($D35="", "", IFERROR(INDEX('Running Data'!$O$11:$O$2510, MATCH($D35, 'Running Data'!$L$11:$L$2510, 0)), 0))</f>
        <v/>
      </c>
      <c r="J35" s="72" t="str">
        <f>IFERROR(INDEX('Running Data'!R$11:R$2510, MATCH($D35, 'Running Data'!$L$11:$L$2510, 0)), "")</f>
        <v/>
      </c>
      <c r="K35" s="72" t="str">
        <f>IFERROR(INDEX('Running Data'!S$11:S$2510, MATCH($D35, 'Running Data'!$L$11:$L$2510, 0)), "")</f>
        <v/>
      </c>
      <c r="L35" s="73" t="str">
        <f>IFERROR(INDEX('Running Data'!T$11:T$2510, MATCH($D35, 'Running Data'!$L$11:$L$2510, 0)), "")</f>
        <v/>
      </c>
      <c r="M35" s="97"/>
      <c r="N35" s="78" t="str">
        <f>IFERROR(INDEX('Running Data'!$D$11:$D$2510, MATCH(_xlfn.CONCAT($D35, " - ", N$9), 'Running Data'!$AE$11:$AE$2510, 0)), "")</f>
        <v/>
      </c>
      <c r="O35" s="79" t="str">
        <f>IFERROR(INDEX('Running Data'!$D$11:$D$2510, MATCH(_xlfn.CONCAT($D35, " - ", O$9), 'Running Data'!$AE$11:$AE$2510, 0)), "")</f>
        <v/>
      </c>
      <c r="P35" s="97"/>
      <c r="R35" s="26" t="str">
        <f t="shared" si="1"/>
        <v/>
      </c>
      <c r="T35" s="84" t="str">
        <f t="shared" si="2"/>
        <v/>
      </c>
    </row>
    <row r="36" spans="1:20" x14ac:dyDescent="0.25">
      <c r="A36" s="97"/>
      <c r="B36" s="26" t="str">
        <f t="shared" si="0"/>
        <v/>
      </c>
      <c r="C36" s="97"/>
      <c r="D36" s="34"/>
      <c r="E36" s="35"/>
      <c r="F36" s="35"/>
      <c r="G36" s="36"/>
      <c r="H36" s="97"/>
      <c r="I36" s="104" t="str">
        <f>IF($D36="", "", IFERROR(INDEX('Running Data'!$O$11:$O$2510, MATCH($D36, 'Running Data'!$L$11:$L$2510, 0)), 0))</f>
        <v/>
      </c>
      <c r="J36" s="72" t="str">
        <f>IFERROR(INDEX('Running Data'!R$11:R$2510, MATCH($D36, 'Running Data'!$L$11:$L$2510, 0)), "")</f>
        <v/>
      </c>
      <c r="K36" s="72" t="str">
        <f>IFERROR(INDEX('Running Data'!S$11:S$2510, MATCH($D36, 'Running Data'!$L$11:$L$2510, 0)), "")</f>
        <v/>
      </c>
      <c r="L36" s="73" t="str">
        <f>IFERROR(INDEX('Running Data'!T$11:T$2510, MATCH($D36, 'Running Data'!$L$11:$L$2510, 0)), "")</f>
        <v/>
      </c>
      <c r="M36" s="97"/>
      <c r="N36" s="78" t="str">
        <f>IFERROR(INDEX('Running Data'!$D$11:$D$2510, MATCH(_xlfn.CONCAT($D36, " - ", N$9), 'Running Data'!$AE$11:$AE$2510, 0)), "")</f>
        <v/>
      </c>
      <c r="O36" s="79" t="str">
        <f>IFERROR(INDEX('Running Data'!$D$11:$D$2510, MATCH(_xlfn.CONCAT($D36, " - ", O$9), 'Running Data'!$AE$11:$AE$2510, 0)), "")</f>
        <v/>
      </c>
      <c r="P36" s="97"/>
      <c r="R36" s="26" t="str">
        <f t="shared" si="1"/>
        <v/>
      </c>
      <c r="T36" s="84" t="str">
        <f t="shared" si="2"/>
        <v/>
      </c>
    </row>
    <row r="37" spans="1:20" x14ac:dyDescent="0.25">
      <c r="A37" s="97"/>
      <c r="B37" s="26" t="str">
        <f t="shared" si="0"/>
        <v/>
      </c>
      <c r="C37" s="97"/>
      <c r="D37" s="34"/>
      <c r="E37" s="35"/>
      <c r="F37" s="35"/>
      <c r="G37" s="36"/>
      <c r="H37" s="97"/>
      <c r="I37" s="104" t="str">
        <f>IF($D37="", "", IFERROR(INDEX('Running Data'!$O$11:$O$2510, MATCH($D37, 'Running Data'!$L$11:$L$2510, 0)), 0))</f>
        <v/>
      </c>
      <c r="J37" s="72" t="str">
        <f>IFERROR(INDEX('Running Data'!R$11:R$2510, MATCH($D37, 'Running Data'!$L$11:$L$2510, 0)), "")</f>
        <v/>
      </c>
      <c r="K37" s="72" t="str">
        <f>IFERROR(INDEX('Running Data'!S$11:S$2510, MATCH($D37, 'Running Data'!$L$11:$L$2510, 0)), "")</f>
        <v/>
      </c>
      <c r="L37" s="73" t="str">
        <f>IFERROR(INDEX('Running Data'!T$11:T$2510, MATCH($D37, 'Running Data'!$L$11:$L$2510, 0)), "")</f>
        <v/>
      </c>
      <c r="M37" s="97"/>
      <c r="N37" s="78" t="str">
        <f>IFERROR(INDEX('Running Data'!$D$11:$D$2510, MATCH(_xlfn.CONCAT($D37, " - ", N$9), 'Running Data'!$AE$11:$AE$2510, 0)), "")</f>
        <v/>
      </c>
      <c r="O37" s="79" t="str">
        <f>IFERROR(INDEX('Running Data'!$D$11:$D$2510, MATCH(_xlfn.CONCAT($D37, " - ", O$9), 'Running Data'!$AE$11:$AE$2510, 0)), "")</f>
        <v/>
      </c>
      <c r="P37" s="97"/>
      <c r="R37" s="26" t="str">
        <f t="shared" si="1"/>
        <v/>
      </c>
      <c r="T37" s="84" t="str">
        <f t="shared" si="2"/>
        <v/>
      </c>
    </row>
    <row r="38" spans="1:20" x14ac:dyDescent="0.25">
      <c r="A38" s="97"/>
      <c r="B38" s="26" t="str">
        <f t="shared" si="0"/>
        <v/>
      </c>
      <c r="C38" s="97"/>
      <c r="D38" s="34"/>
      <c r="E38" s="35"/>
      <c r="F38" s="35"/>
      <c r="G38" s="36"/>
      <c r="H38" s="97"/>
      <c r="I38" s="104" t="str">
        <f>IF($D38="", "", IFERROR(INDEX('Running Data'!$O$11:$O$2510, MATCH($D38, 'Running Data'!$L$11:$L$2510, 0)), 0))</f>
        <v/>
      </c>
      <c r="J38" s="72" t="str">
        <f>IFERROR(INDEX('Running Data'!R$11:R$2510, MATCH($D38, 'Running Data'!$L$11:$L$2510, 0)), "")</f>
        <v/>
      </c>
      <c r="K38" s="72" t="str">
        <f>IFERROR(INDEX('Running Data'!S$11:S$2510, MATCH($D38, 'Running Data'!$L$11:$L$2510, 0)), "")</f>
        <v/>
      </c>
      <c r="L38" s="73" t="str">
        <f>IFERROR(INDEX('Running Data'!T$11:T$2510, MATCH($D38, 'Running Data'!$L$11:$L$2510, 0)), "")</f>
        <v/>
      </c>
      <c r="M38" s="97"/>
      <c r="N38" s="78" t="str">
        <f>IFERROR(INDEX('Running Data'!$D$11:$D$2510, MATCH(_xlfn.CONCAT($D38, " - ", N$9), 'Running Data'!$AE$11:$AE$2510, 0)), "")</f>
        <v/>
      </c>
      <c r="O38" s="79" t="str">
        <f>IFERROR(INDEX('Running Data'!$D$11:$D$2510, MATCH(_xlfn.CONCAT($D38, " - ", O$9), 'Running Data'!$AE$11:$AE$2510, 0)), "")</f>
        <v/>
      </c>
      <c r="P38" s="97"/>
      <c r="R38" s="26" t="str">
        <f t="shared" si="1"/>
        <v/>
      </c>
      <c r="T38" s="84" t="str">
        <f t="shared" si="2"/>
        <v/>
      </c>
    </row>
    <row r="39" spans="1:20" x14ac:dyDescent="0.25">
      <c r="A39" s="97"/>
      <c r="B39" s="26" t="str">
        <f t="shared" si="0"/>
        <v/>
      </c>
      <c r="C39" s="97"/>
      <c r="D39" s="34"/>
      <c r="E39" s="35"/>
      <c r="F39" s="35"/>
      <c r="G39" s="36"/>
      <c r="H39" s="97"/>
      <c r="I39" s="104" t="str">
        <f>IF($D39="", "", IFERROR(INDEX('Running Data'!$O$11:$O$2510, MATCH($D39, 'Running Data'!$L$11:$L$2510, 0)), 0))</f>
        <v/>
      </c>
      <c r="J39" s="72" t="str">
        <f>IFERROR(INDEX('Running Data'!R$11:R$2510, MATCH($D39, 'Running Data'!$L$11:$L$2510, 0)), "")</f>
        <v/>
      </c>
      <c r="K39" s="72" t="str">
        <f>IFERROR(INDEX('Running Data'!S$11:S$2510, MATCH($D39, 'Running Data'!$L$11:$L$2510, 0)), "")</f>
        <v/>
      </c>
      <c r="L39" s="73" t="str">
        <f>IFERROR(INDEX('Running Data'!T$11:T$2510, MATCH($D39, 'Running Data'!$L$11:$L$2510, 0)), "")</f>
        <v/>
      </c>
      <c r="M39" s="97"/>
      <c r="N39" s="78" t="str">
        <f>IFERROR(INDEX('Running Data'!$D$11:$D$2510, MATCH(_xlfn.CONCAT($D39, " - ", N$9), 'Running Data'!$AE$11:$AE$2510, 0)), "")</f>
        <v/>
      </c>
      <c r="O39" s="79" t="str">
        <f>IFERROR(INDEX('Running Data'!$D$11:$D$2510, MATCH(_xlfn.CONCAT($D39, " - ", O$9), 'Running Data'!$AE$11:$AE$2510, 0)), "")</f>
        <v/>
      </c>
      <c r="P39" s="97"/>
      <c r="R39" s="26" t="str">
        <f t="shared" si="1"/>
        <v/>
      </c>
      <c r="T39" s="84" t="str">
        <f t="shared" si="2"/>
        <v/>
      </c>
    </row>
    <row r="40" spans="1:20" x14ac:dyDescent="0.25">
      <c r="A40" s="97"/>
      <c r="B40" s="26" t="str">
        <f t="shared" si="0"/>
        <v/>
      </c>
      <c r="C40" s="97"/>
      <c r="D40" s="34"/>
      <c r="E40" s="35"/>
      <c r="F40" s="35"/>
      <c r="G40" s="36"/>
      <c r="H40" s="97"/>
      <c r="I40" s="104" t="str">
        <f>IF($D40="", "", IFERROR(INDEX('Running Data'!$O$11:$O$2510, MATCH($D40, 'Running Data'!$L$11:$L$2510, 0)), 0))</f>
        <v/>
      </c>
      <c r="J40" s="72" t="str">
        <f>IFERROR(INDEX('Running Data'!R$11:R$2510, MATCH($D40, 'Running Data'!$L$11:$L$2510, 0)), "")</f>
        <v/>
      </c>
      <c r="K40" s="72" t="str">
        <f>IFERROR(INDEX('Running Data'!S$11:S$2510, MATCH($D40, 'Running Data'!$L$11:$L$2510, 0)), "")</f>
        <v/>
      </c>
      <c r="L40" s="73" t="str">
        <f>IFERROR(INDEX('Running Data'!T$11:T$2510, MATCH($D40, 'Running Data'!$L$11:$L$2510, 0)), "")</f>
        <v/>
      </c>
      <c r="M40" s="97"/>
      <c r="N40" s="78" t="str">
        <f>IFERROR(INDEX('Running Data'!$D$11:$D$2510, MATCH(_xlfn.CONCAT($D40, " - ", N$9), 'Running Data'!$AE$11:$AE$2510, 0)), "")</f>
        <v/>
      </c>
      <c r="O40" s="79" t="str">
        <f>IFERROR(INDEX('Running Data'!$D$11:$D$2510, MATCH(_xlfn.CONCAT($D40, " - ", O$9), 'Running Data'!$AE$11:$AE$2510, 0)), "")</f>
        <v/>
      </c>
      <c r="P40" s="97"/>
      <c r="R40" s="26" t="str">
        <f t="shared" si="1"/>
        <v/>
      </c>
      <c r="T40" s="84" t="str">
        <f t="shared" si="2"/>
        <v/>
      </c>
    </row>
    <row r="41" spans="1:20" x14ac:dyDescent="0.25">
      <c r="A41" s="97"/>
      <c r="B41" s="26" t="str">
        <f t="shared" si="0"/>
        <v/>
      </c>
      <c r="C41" s="97"/>
      <c r="D41" s="34"/>
      <c r="E41" s="35"/>
      <c r="F41" s="35"/>
      <c r="G41" s="36"/>
      <c r="H41" s="97"/>
      <c r="I41" s="104" t="str">
        <f>IF($D41="", "", IFERROR(INDEX('Running Data'!$O$11:$O$2510, MATCH($D41, 'Running Data'!$L$11:$L$2510, 0)), 0))</f>
        <v/>
      </c>
      <c r="J41" s="72" t="str">
        <f>IFERROR(INDEX('Running Data'!R$11:R$2510, MATCH($D41, 'Running Data'!$L$11:$L$2510, 0)), "")</f>
        <v/>
      </c>
      <c r="K41" s="72" t="str">
        <f>IFERROR(INDEX('Running Data'!S$11:S$2510, MATCH($D41, 'Running Data'!$L$11:$L$2510, 0)), "")</f>
        <v/>
      </c>
      <c r="L41" s="73" t="str">
        <f>IFERROR(INDEX('Running Data'!T$11:T$2510, MATCH($D41, 'Running Data'!$L$11:$L$2510, 0)), "")</f>
        <v/>
      </c>
      <c r="M41" s="97"/>
      <c r="N41" s="78" t="str">
        <f>IFERROR(INDEX('Running Data'!$D$11:$D$2510, MATCH(_xlfn.CONCAT($D41, " - ", N$9), 'Running Data'!$AE$11:$AE$2510, 0)), "")</f>
        <v/>
      </c>
      <c r="O41" s="79" t="str">
        <f>IFERROR(INDEX('Running Data'!$D$11:$D$2510, MATCH(_xlfn.CONCAT($D41, " - ", O$9), 'Running Data'!$AE$11:$AE$2510, 0)), "")</f>
        <v/>
      </c>
      <c r="P41" s="97"/>
      <c r="R41" s="26" t="str">
        <f t="shared" si="1"/>
        <v/>
      </c>
      <c r="T41" s="84" t="str">
        <f t="shared" si="2"/>
        <v/>
      </c>
    </row>
    <row r="42" spans="1:20" x14ac:dyDescent="0.25">
      <c r="A42" s="97"/>
      <c r="B42" s="26" t="str">
        <f t="shared" si="0"/>
        <v/>
      </c>
      <c r="C42" s="97"/>
      <c r="D42" s="34"/>
      <c r="E42" s="35"/>
      <c r="F42" s="35"/>
      <c r="G42" s="36"/>
      <c r="H42" s="97"/>
      <c r="I42" s="104" t="str">
        <f>IF($D42="", "", IFERROR(INDEX('Running Data'!$O$11:$O$2510, MATCH($D42, 'Running Data'!$L$11:$L$2510, 0)), 0))</f>
        <v/>
      </c>
      <c r="J42" s="72" t="str">
        <f>IFERROR(INDEX('Running Data'!R$11:R$2510, MATCH($D42, 'Running Data'!$L$11:$L$2510, 0)), "")</f>
        <v/>
      </c>
      <c r="K42" s="72" t="str">
        <f>IFERROR(INDEX('Running Data'!S$11:S$2510, MATCH($D42, 'Running Data'!$L$11:$L$2510, 0)), "")</f>
        <v/>
      </c>
      <c r="L42" s="73" t="str">
        <f>IFERROR(INDEX('Running Data'!T$11:T$2510, MATCH($D42, 'Running Data'!$L$11:$L$2510, 0)), "")</f>
        <v/>
      </c>
      <c r="M42" s="97"/>
      <c r="N42" s="78" t="str">
        <f>IFERROR(INDEX('Running Data'!$D$11:$D$2510, MATCH(_xlfn.CONCAT($D42, " - ", N$9), 'Running Data'!$AE$11:$AE$2510, 0)), "")</f>
        <v/>
      </c>
      <c r="O42" s="79" t="str">
        <f>IFERROR(INDEX('Running Data'!$D$11:$D$2510, MATCH(_xlfn.CONCAT($D42, " - ", O$9), 'Running Data'!$AE$11:$AE$2510, 0)), "")</f>
        <v/>
      </c>
      <c r="P42" s="97"/>
      <c r="R42" s="26" t="str">
        <f t="shared" si="1"/>
        <v/>
      </c>
      <c r="T42" s="84" t="str">
        <f t="shared" si="2"/>
        <v/>
      </c>
    </row>
    <row r="43" spans="1:20" x14ac:dyDescent="0.25">
      <c r="A43" s="97"/>
      <c r="B43" s="26" t="str">
        <f t="shared" ref="B43:B65" si="3">IF($R43=FALSE, $R$2, IF($R43=TRUE, $R$3, ""))</f>
        <v/>
      </c>
      <c r="C43" s="97"/>
      <c r="D43" s="34"/>
      <c r="E43" s="35"/>
      <c r="F43" s="35"/>
      <c r="G43" s="36"/>
      <c r="H43" s="97"/>
      <c r="I43" s="104" t="str">
        <f>IF($D43="", "", IFERROR(INDEX('Running Data'!$O$11:$O$2510, MATCH($D43, 'Running Data'!$L$11:$L$2510, 0)), 0))</f>
        <v/>
      </c>
      <c r="J43" s="72" t="str">
        <f>IFERROR(INDEX('Running Data'!R$11:R$2510, MATCH($D43, 'Running Data'!$L$11:$L$2510, 0)), "")</f>
        <v/>
      </c>
      <c r="K43" s="72" t="str">
        <f>IFERROR(INDEX('Running Data'!S$11:S$2510, MATCH($D43, 'Running Data'!$L$11:$L$2510, 0)), "")</f>
        <v/>
      </c>
      <c r="L43" s="73" t="str">
        <f>IFERROR(INDEX('Running Data'!T$11:T$2510, MATCH($D43, 'Running Data'!$L$11:$L$2510, 0)), "")</f>
        <v/>
      </c>
      <c r="M43" s="97"/>
      <c r="N43" s="78" t="str">
        <f>IFERROR(INDEX('Running Data'!$D$11:$D$2510, MATCH(_xlfn.CONCAT($D43, " - ", N$9), 'Running Data'!$AE$11:$AE$2510, 0)), "")</f>
        <v/>
      </c>
      <c r="O43" s="79" t="str">
        <f>IFERROR(INDEX('Running Data'!$D$11:$D$2510, MATCH(_xlfn.CONCAT($D43, " - ", O$9), 'Running Data'!$AE$11:$AE$2510, 0)), "")</f>
        <v/>
      </c>
      <c r="P43" s="97"/>
      <c r="R43" s="26" t="str">
        <f t="shared" si="1"/>
        <v/>
      </c>
      <c r="T43" s="84" t="str">
        <f t="shared" si="2"/>
        <v/>
      </c>
    </row>
    <row r="44" spans="1:20" x14ac:dyDescent="0.25">
      <c r="A44" s="97"/>
      <c r="B44" s="26" t="str">
        <f t="shared" si="3"/>
        <v/>
      </c>
      <c r="C44" s="97"/>
      <c r="D44" s="34"/>
      <c r="E44" s="35"/>
      <c r="F44" s="35"/>
      <c r="G44" s="36"/>
      <c r="H44" s="97"/>
      <c r="I44" s="104" t="str">
        <f>IF($D44="", "", IFERROR(INDEX('Running Data'!$O$11:$O$2510, MATCH($D44, 'Running Data'!$L$11:$L$2510, 0)), 0))</f>
        <v/>
      </c>
      <c r="J44" s="72" t="str">
        <f>IFERROR(INDEX('Running Data'!R$11:R$2510, MATCH($D44, 'Running Data'!$L$11:$L$2510, 0)), "")</f>
        <v/>
      </c>
      <c r="K44" s="72" t="str">
        <f>IFERROR(INDEX('Running Data'!S$11:S$2510, MATCH($D44, 'Running Data'!$L$11:$L$2510, 0)), "")</f>
        <v/>
      </c>
      <c r="L44" s="73" t="str">
        <f>IFERROR(INDEX('Running Data'!T$11:T$2510, MATCH($D44, 'Running Data'!$L$11:$L$2510, 0)), "")</f>
        <v/>
      </c>
      <c r="M44" s="97"/>
      <c r="N44" s="78" t="str">
        <f>IFERROR(INDEX('Running Data'!$D$11:$D$2510, MATCH(_xlfn.CONCAT($D44, " - ", N$9), 'Running Data'!$AE$11:$AE$2510, 0)), "")</f>
        <v/>
      </c>
      <c r="O44" s="79" t="str">
        <f>IFERROR(INDEX('Running Data'!$D$11:$D$2510, MATCH(_xlfn.CONCAT($D44, " - ", O$9), 'Running Data'!$AE$11:$AE$2510, 0)), "")</f>
        <v/>
      </c>
      <c r="P44" s="97"/>
      <c r="R44" s="26" t="str">
        <f t="shared" si="1"/>
        <v/>
      </c>
      <c r="T44" s="84" t="str">
        <f t="shared" si="2"/>
        <v/>
      </c>
    </row>
    <row r="45" spans="1:20" x14ac:dyDescent="0.25">
      <c r="A45" s="97"/>
      <c r="B45" s="26" t="str">
        <f t="shared" si="3"/>
        <v/>
      </c>
      <c r="C45" s="97"/>
      <c r="D45" s="34"/>
      <c r="E45" s="35"/>
      <c r="F45" s="35"/>
      <c r="G45" s="36"/>
      <c r="H45" s="97"/>
      <c r="I45" s="104" t="str">
        <f>IF($D45="", "", IFERROR(INDEX('Running Data'!$O$11:$O$2510, MATCH($D45, 'Running Data'!$L$11:$L$2510, 0)), 0))</f>
        <v/>
      </c>
      <c r="J45" s="72" t="str">
        <f>IFERROR(INDEX('Running Data'!R$11:R$2510, MATCH($D45, 'Running Data'!$L$11:$L$2510, 0)), "")</f>
        <v/>
      </c>
      <c r="K45" s="72" t="str">
        <f>IFERROR(INDEX('Running Data'!S$11:S$2510, MATCH($D45, 'Running Data'!$L$11:$L$2510, 0)), "")</f>
        <v/>
      </c>
      <c r="L45" s="73" t="str">
        <f>IFERROR(INDEX('Running Data'!T$11:T$2510, MATCH($D45, 'Running Data'!$L$11:$L$2510, 0)), "")</f>
        <v/>
      </c>
      <c r="M45" s="97"/>
      <c r="N45" s="78" t="str">
        <f>IFERROR(INDEX('Running Data'!$D$11:$D$2510, MATCH(_xlfn.CONCAT($D45, " - ", N$9), 'Running Data'!$AE$11:$AE$2510, 0)), "")</f>
        <v/>
      </c>
      <c r="O45" s="79" t="str">
        <f>IFERROR(INDEX('Running Data'!$D$11:$D$2510, MATCH(_xlfn.CONCAT($D45, " - ", O$9), 'Running Data'!$AE$11:$AE$2510, 0)), "")</f>
        <v/>
      </c>
      <c r="P45" s="97"/>
      <c r="R45" s="26" t="str">
        <f t="shared" si="1"/>
        <v/>
      </c>
      <c r="T45" s="84" t="str">
        <f t="shared" si="2"/>
        <v/>
      </c>
    </row>
    <row r="46" spans="1:20" x14ac:dyDescent="0.25">
      <c r="A46" s="97"/>
      <c r="B46" s="26" t="str">
        <f t="shared" si="3"/>
        <v/>
      </c>
      <c r="C46" s="97"/>
      <c r="D46" s="34"/>
      <c r="E46" s="35"/>
      <c r="F46" s="35"/>
      <c r="G46" s="36"/>
      <c r="H46" s="97"/>
      <c r="I46" s="104" t="str">
        <f>IF($D46="", "", IFERROR(INDEX('Running Data'!$O$11:$O$2510, MATCH($D46, 'Running Data'!$L$11:$L$2510, 0)), 0))</f>
        <v/>
      </c>
      <c r="J46" s="72" t="str">
        <f>IFERROR(INDEX('Running Data'!R$11:R$2510, MATCH($D46, 'Running Data'!$L$11:$L$2510, 0)), "")</f>
        <v/>
      </c>
      <c r="K46" s="72" t="str">
        <f>IFERROR(INDEX('Running Data'!S$11:S$2510, MATCH($D46, 'Running Data'!$L$11:$L$2510, 0)), "")</f>
        <v/>
      </c>
      <c r="L46" s="73" t="str">
        <f>IFERROR(INDEX('Running Data'!T$11:T$2510, MATCH($D46, 'Running Data'!$L$11:$L$2510, 0)), "")</f>
        <v/>
      </c>
      <c r="M46" s="97"/>
      <c r="N46" s="78" t="str">
        <f>IFERROR(INDEX('Running Data'!$D$11:$D$2510, MATCH(_xlfn.CONCAT($D46, " - ", N$9), 'Running Data'!$AE$11:$AE$2510, 0)), "")</f>
        <v/>
      </c>
      <c r="O46" s="79" t="str">
        <f>IFERROR(INDEX('Running Data'!$D$11:$D$2510, MATCH(_xlfn.CONCAT($D46, " - ", O$9), 'Running Data'!$AE$11:$AE$2510, 0)), "")</f>
        <v/>
      </c>
      <c r="P46" s="97"/>
      <c r="R46" s="26" t="str">
        <f t="shared" si="1"/>
        <v/>
      </c>
      <c r="T46" s="84" t="str">
        <f t="shared" si="2"/>
        <v/>
      </c>
    </row>
    <row r="47" spans="1:20" x14ac:dyDescent="0.25">
      <c r="A47" s="97"/>
      <c r="B47" s="26" t="str">
        <f t="shared" si="3"/>
        <v/>
      </c>
      <c r="C47" s="97"/>
      <c r="D47" s="34"/>
      <c r="E47" s="35"/>
      <c r="F47" s="35"/>
      <c r="G47" s="36"/>
      <c r="H47" s="97"/>
      <c r="I47" s="104" t="str">
        <f>IF($D47="", "", IFERROR(INDEX('Running Data'!$O$11:$O$2510, MATCH($D47, 'Running Data'!$L$11:$L$2510, 0)), 0))</f>
        <v/>
      </c>
      <c r="J47" s="72" t="str">
        <f>IFERROR(INDEX('Running Data'!R$11:R$2510, MATCH($D47, 'Running Data'!$L$11:$L$2510, 0)), "")</f>
        <v/>
      </c>
      <c r="K47" s="72" t="str">
        <f>IFERROR(INDEX('Running Data'!S$11:S$2510, MATCH($D47, 'Running Data'!$L$11:$L$2510, 0)), "")</f>
        <v/>
      </c>
      <c r="L47" s="73" t="str">
        <f>IFERROR(INDEX('Running Data'!T$11:T$2510, MATCH($D47, 'Running Data'!$L$11:$L$2510, 0)), "")</f>
        <v/>
      </c>
      <c r="M47" s="97"/>
      <c r="N47" s="78" t="str">
        <f>IFERROR(INDEX('Running Data'!$D$11:$D$2510, MATCH(_xlfn.CONCAT($D47, " - ", N$9), 'Running Data'!$AE$11:$AE$2510, 0)), "")</f>
        <v/>
      </c>
      <c r="O47" s="79" t="str">
        <f>IFERROR(INDEX('Running Data'!$D$11:$D$2510, MATCH(_xlfn.CONCAT($D47, " - ", O$9), 'Running Data'!$AE$11:$AE$2510, 0)), "")</f>
        <v/>
      </c>
      <c r="P47" s="97"/>
      <c r="R47" s="26" t="str">
        <f t="shared" si="1"/>
        <v/>
      </c>
      <c r="T47" s="84" t="str">
        <f t="shared" si="2"/>
        <v/>
      </c>
    </row>
    <row r="48" spans="1:20" x14ac:dyDescent="0.25">
      <c r="A48" s="97"/>
      <c r="B48" s="26" t="str">
        <f t="shared" si="3"/>
        <v/>
      </c>
      <c r="C48" s="97"/>
      <c r="D48" s="34"/>
      <c r="E48" s="35"/>
      <c r="F48" s="35"/>
      <c r="G48" s="36"/>
      <c r="H48" s="97"/>
      <c r="I48" s="104" t="str">
        <f>IF($D48="", "", IFERROR(INDEX('Running Data'!$O$11:$O$2510, MATCH($D48, 'Running Data'!$L$11:$L$2510, 0)), 0))</f>
        <v/>
      </c>
      <c r="J48" s="72" t="str">
        <f>IFERROR(INDEX('Running Data'!R$11:R$2510, MATCH($D48, 'Running Data'!$L$11:$L$2510, 0)), "")</f>
        <v/>
      </c>
      <c r="K48" s="72" t="str">
        <f>IFERROR(INDEX('Running Data'!S$11:S$2510, MATCH($D48, 'Running Data'!$L$11:$L$2510, 0)), "")</f>
        <v/>
      </c>
      <c r="L48" s="73" t="str">
        <f>IFERROR(INDEX('Running Data'!T$11:T$2510, MATCH($D48, 'Running Data'!$L$11:$L$2510, 0)), "")</f>
        <v/>
      </c>
      <c r="M48" s="97"/>
      <c r="N48" s="78" t="str">
        <f>IFERROR(INDEX('Running Data'!$D$11:$D$2510, MATCH(_xlfn.CONCAT($D48, " - ", N$9), 'Running Data'!$AE$11:$AE$2510, 0)), "")</f>
        <v/>
      </c>
      <c r="O48" s="79" t="str">
        <f>IFERROR(INDEX('Running Data'!$D$11:$D$2510, MATCH(_xlfn.CONCAT($D48, " - ", O$9), 'Running Data'!$AE$11:$AE$2510, 0)), "")</f>
        <v/>
      </c>
      <c r="P48" s="97"/>
      <c r="R48" s="26" t="str">
        <f t="shared" si="1"/>
        <v/>
      </c>
      <c r="T48" s="84" t="str">
        <f t="shared" si="2"/>
        <v/>
      </c>
    </row>
    <row r="49" spans="1:20" x14ac:dyDescent="0.25">
      <c r="A49" s="97"/>
      <c r="B49" s="26" t="str">
        <f t="shared" si="3"/>
        <v/>
      </c>
      <c r="C49" s="97"/>
      <c r="D49" s="34"/>
      <c r="E49" s="35"/>
      <c r="F49" s="35"/>
      <c r="G49" s="36"/>
      <c r="H49" s="97"/>
      <c r="I49" s="104" t="str">
        <f>IF($D49="", "", IFERROR(INDEX('Running Data'!$O$11:$O$2510, MATCH($D49, 'Running Data'!$L$11:$L$2510, 0)), 0))</f>
        <v/>
      </c>
      <c r="J49" s="72" t="str">
        <f>IFERROR(INDEX('Running Data'!R$11:R$2510, MATCH($D49, 'Running Data'!$L$11:$L$2510, 0)), "")</f>
        <v/>
      </c>
      <c r="K49" s="72" t="str">
        <f>IFERROR(INDEX('Running Data'!S$11:S$2510, MATCH($D49, 'Running Data'!$L$11:$L$2510, 0)), "")</f>
        <v/>
      </c>
      <c r="L49" s="73" t="str">
        <f>IFERROR(INDEX('Running Data'!T$11:T$2510, MATCH($D49, 'Running Data'!$L$11:$L$2510, 0)), "")</f>
        <v/>
      </c>
      <c r="M49" s="97"/>
      <c r="N49" s="78" t="str">
        <f>IFERROR(INDEX('Running Data'!$D$11:$D$2510, MATCH(_xlfn.CONCAT($D49, " - ", N$9), 'Running Data'!$AE$11:$AE$2510, 0)), "")</f>
        <v/>
      </c>
      <c r="O49" s="79" t="str">
        <f>IFERROR(INDEX('Running Data'!$D$11:$D$2510, MATCH(_xlfn.CONCAT($D49, " - ", O$9), 'Running Data'!$AE$11:$AE$2510, 0)), "")</f>
        <v/>
      </c>
      <c r="P49" s="97"/>
      <c r="R49" s="26" t="str">
        <f t="shared" si="1"/>
        <v/>
      </c>
      <c r="T49" s="84" t="str">
        <f t="shared" si="2"/>
        <v/>
      </c>
    </row>
    <row r="50" spans="1:20" x14ac:dyDescent="0.25">
      <c r="A50" s="97"/>
      <c r="B50" s="26" t="str">
        <f t="shared" si="3"/>
        <v/>
      </c>
      <c r="C50" s="97"/>
      <c r="D50" s="34"/>
      <c r="E50" s="35"/>
      <c r="F50" s="35"/>
      <c r="G50" s="36"/>
      <c r="H50" s="97"/>
      <c r="I50" s="104" t="str">
        <f>IF($D50="", "", IFERROR(INDEX('Running Data'!$O$11:$O$2510, MATCH($D50, 'Running Data'!$L$11:$L$2510, 0)), 0))</f>
        <v/>
      </c>
      <c r="J50" s="72" t="str">
        <f>IFERROR(INDEX('Running Data'!R$11:R$2510, MATCH($D50, 'Running Data'!$L$11:$L$2510, 0)), "")</f>
        <v/>
      </c>
      <c r="K50" s="72" t="str">
        <f>IFERROR(INDEX('Running Data'!S$11:S$2510, MATCH($D50, 'Running Data'!$L$11:$L$2510, 0)), "")</f>
        <v/>
      </c>
      <c r="L50" s="73" t="str">
        <f>IFERROR(INDEX('Running Data'!T$11:T$2510, MATCH($D50, 'Running Data'!$L$11:$L$2510, 0)), "")</f>
        <v/>
      </c>
      <c r="M50" s="97"/>
      <c r="N50" s="78" t="str">
        <f>IFERROR(INDEX('Running Data'!$D$11:$D$2510, MATCH(_xlfn.CONCAT($D50, " - ", N$9), 'Running Data'!$AE$11:$AE$2510, 0)), "")</f>
        <v/>
      </c>
      <c r="O50" s="79" t="str">
        <f>IFERROR(INDEX('Running Data'!$D$11:$D$2510, MATCH(_xlfn.CONCAT($D50, " - ", O$9), 'Running Data'!$AE$11:$AE$2510, 0)), "")</f>
        <v/>
      </c>
      <c r="P50" s="97"/>
      <c r="R50" s="26" t="str">
        <f t="shared" si="1"/>
        <v/>
      </c>
      <c r="T50" s="84" t="str">
        <f t="shared" si="2"/>
        <v/>
      </c>
    </row>
    <row r="51" spans="1:20" x14ac:dyDescent="0.25">
      <c r="A51" s="97"/>
      <c r="B51" s="26" t="str">
        <f t="shared" si="3"/>
        <v/>
      </c>
      <c r="C51" s="97"/>
      <c r="D51" s="34"/>
      <c r="E51" s="35"/>
      <c r="F51" s="35"/>
      <c r="G51" s="36"/>
      <c r="H51" s="97"/>
      <c r="I51" s="104" t="str">
        <f>IF($D51="", "", IFERROR(INDEX('Running Data'!$O$11:$O$2510, MATCH($D51, 'Running Data'!$L$11:$L$2510, 0)), 0))</f>
        <v/>
      </c>
      <c r="J51" s="72" t="str">
        <f>IFERROR(INDEX('Running Data'!R$11:R$2510, MATCH($D51, 'Running Data'!$L$11:$L$2510, 0)), "")</f>
        <v/>
      </c>
      <c r="K51" s="72" t="str">
        <f>IFERROR(INDEX('Running Data'!S$11:S$2510, MATCH($D51, 'Running Data'!$L$11:$L$2510, 0)), "")</f>
        <v/>
      </c>
      <c r="L51" s="73" t="str">
        <f>IFERROR(INDEX('Running Data'!T$11:T$2510, MATCH($D51, 'Running Data'!$L$11:$L$2510, 0)), "")</f>
        <v/>
      </c>
      <c r="M51" s="97"/>
      <c r="N51" s="78" t="str">
        <f>IFERROR(INDEX('Running Data'!$D$11:$D$2510, MATCH(_xlfn.CONCAT($D51, " - ", N$9), 'Running Data'!$AE$11:$AE$2510, 0)), "")</f>
        <v/>
      </c>
      <c r="O51" s="79" t="str">
        <f>IFERROR(INDEX('Running Data'!$D$11:$D$2510, MATCH(_xlfn.CONCAT($D51, " - ", O$9), 'Running Data'!$AE$11:$AE$2510, 0)), "")</f>
        <v/>
      </c>
      <c r="P51" s="97"/>
      <c r="R51" s="26" t="str">
        <f t="shared" si="1"/>
        <v/>
      </c>
      <c r="T51" s="84" t="str">
        <f t="shared" si="2"/>
        <v/>
      </c>
    </row>
    <row r="52" spans="1:20" x14ac:dyDescent="0.25">
      <c r="A52" s="97"/>
      <c r="B52" s="26" t="str">
        <f t="shared" si="3"/>
        <v/>
      </c>
      <c r="C52" s="97"/>
      <c r="D52" s="34"/>
      <c r="E52" s="35"/>
      <c r="F52" s="35"/>
      <c r="G52" s="36"/>
      <c r="H52" s="97"/>
      <c r="I52" s="104" t="str">
        <f>IF($D52="", "", IFERROR(INDEX('Running Data'!$O$11:$O$2510, MATCH($D52, 'Running Data'!$L$11:$L$2510, 0)), 0))</f>
        <v/>
      </c>
      <c r="J52" s="72" t="str">
        <f>IFERROR(INDEX('Running Data'!R$11:R$2510, MATCH($D52, 'Running Data'!$L$11:$L$2510, 0)), "")</f>
        <v/>
      </c>
      <c r="K52" s="72" t="str">
        <f>IFERROR(INDEX('Running Data'!S$11:S$2510, MATCH($D52, 'Running Data'!$L$11:$L$2510, 0)), "")</f>
        <v/>
      </c>
      <c r="L52" s="73" t="str">
        <f>IFERROR(INDEX('Running Data'!T$11:T$2510, MATCH($D52, 'Running Data'!$L$11:$L$2510, 0)), "")</f>
        <v/>
      </c>
      <c r="M52" s="97"/>
      <c r="N52" s="78" t="str">
        <f>IFERROR(INDEX('Running Data'!$D$11:$D$2510, MATCH(_xlfn.CONCAT($D52, " - ", N$9), 'Running Data'!$AE$11:$AE$2510, 0)), "")</f>
        <v/>
      </c>
      <c r="O52" s="79" t="str">
        <f>IFERROR(INDEX('Running Data'!$D$11:$D$2510, MATCH(_xlfn.CONCAT($D52, " - ", O$9), 'Running Data'!$AE$11:$AE$2510, 0)), "")</f>
        <v/>
      </c>
      <c r="P52" s="97"/>
      <c r="R52" s="26" t="str">
        <f t="shared" si="1"/>
        <v/>
      </c>
      <c r="T52" s="84" t="str">
        <f t="shared" si="2"/>
        <v/>
      </c>
    </row>
    <row r="53" spans="1:20" x14ac:dyDescent="0.25">
      <c r="A53" s="97"/>
      <c r="B53" s="26" t="str">
        <f t="shared" si="3"/>
        <v/>
      </c>
      <c r="C53" s="97"/>
      <c r="D53" s="34"/>
      <c r="E53" s="35"/>
      <c r="F53" s="35"/>
      <c r="G53" s="36"/>
      <c r="H53" s="97"/>
      <c r="I53" s="104" t="str">
        <f>IF($D53="", "", IFERROR(INDEX('Running Data'!$O$11:$O$2510, MATCH($D53, 'Running Data'!$L$11:$L$2510, 0)), 0))</f>
        <v/>
      </c>
      <c r="J53" s="72" t="str">
        <f>IFERROR(INDEX('Running Data'!R$11:R$2510, MATCH($D53, 'Running Data'!$L$11:$L$2510, 0)), "")</f>
        <v/>
      </c>
      <c r="K53" s="72" t="str">
        <f>IFERROR(INDEX('Running Data'!S$11:S$2510, MATCH($D53, 'Running Data'!$L$11:$L$2510, 0)), "")</f>
        <v/>
      </c>
      <c r="L53" s="73" t="str">
        <f>IFERROR(INDEX('Running Data'!T$11:T$2510, MATCH($D53, 'Running Data'!$L$11:$L$2510, 0)), "")</f>
        <v/>
      </c>
      <c r="M53" s="97"/>
      <c r="N53" s="78" t="str">
        <f>IFERROR(INDEX('Running Data'!$D$11:$D$2510, MATCH(_xlfn.CONCAT($D53, " - ", N$9), 'Running Data'!$AE$11:$AE$2510, 0)), "")</f>
        <v/>
      </c>
      <c r="O53" s="79" t="str">
        <f>IFERROR(INDEX('Running Data'!$D$11:$D$2510, MATCH(_xlfn.CONCAT($D53, " - ", O$9), 'Running Data'!$AE$11:$AE$2510, 0)), "")</f>
        <v/>
      </c>
      <c r="P53" s="97"/>
      <c r="R53" s="26" t="str">
        <f t="shared" si="1"/>
        <v/>
      </c>
      <c r="T53" s="84" t="str">
        <f t="shared" si="2"/>
        <v/>
      </c>
    </row>
    <row r="54" spans="1:20" x14ac:dyDescent="0.25">
      <c r="A54" s="97"/>
      <c r="B54" s="26" t="str">
        <f t="shared" si="3"/>
        <v/>
      </c>
      <c r="C54" s="97"/>
      <c r="D54" s="34"/>
      <c r="E54" s="35"/>
      <c r="F54" s="35"/>
      <c r="G54" s="36"/>
      <c r="H54" s="97"/>
      <c r="I54" s="104" t="str">
        <f>IF($D54="", "", IFERROR(INDEX('Running Data'!$O$11:$O$2510, MATCH($D54, 'Running Data'!$L$11:$L$2510, 0)), 0))</f>
        <v/>
      </c>
      <c r="J54" s="72" t="str">
        <f>IFERROR(INDEX('Running Data'!R$11:R$2510, MATCH($D54, 'Running Data'!$L$11:$L$2510, 0)), "")</f>
        <v/>
      </c>
      <c r="K54" s="72" t="str">
        <f>IFERROR(INDEX('Running Data'!S$11:S$2510, MATCH($D54, 'Running Data'!$L$11:$L$2510, 0)), "")</f>
        <v/>
      </c>
      <c r="L54" s="73" t="str">
        <f>IFERROR(INDEX('Running Data'!T$11:T$2510, MATCH($D54, 'Running Data'!$L$11:$L$2510, 0)), "")</f>
        <v/>
      </c>
      <c r="M54" s="97"/>
      <c r="N54" s="78" t="str">
        <f>IFERROR(INDEX('Running Data'!$D$11:$D$2510, MATCH(_xlfn.CONCAT($D54, " - ", N$9), 'Running Data'!$AE$11:$AE$2510, 0)), "")</f>
        <v/>
      </c>
      <c r="O54" s="79" t="str">
        <f>IFERROR(INDEX('Running Data'!$D$11:$D$2510, MATCH(_xlfn.CONCAT($D54, " - ", O$9), 'Running Data'!$AE$11:$AE$2510, 0)), "")</f>
        <v/>
      </c>
      <c r="P54" s="97"/>
      <c r="R54" s="26" t="str">
        <f t="shared" si="1"/>
        <v/>
      </c>
      <c r="T54" s="84" t="str">
        <f t="shared" si="2"/>
        <v/>
      </c>
    </row>
    <row r="55" spans="1:20" x14ac:dyDescent="0.25">
      <c r="A55" s="97"/>
      <c r="B55" s="26" t="str">
        <f t="shared" si="3"/>
        <v/>
      </c>
      <c r="C55" s="97"/>
      <c r="D55" s="34"/>
      <c r="E55" s="35"/>
      <c r="F55" s="35"/>
      <c r="G55" s="36"/>
      <c r="H55" s="97"/>
      <c r="I55" s="104" t="str">
        <f>IF($D55="", "", IFERROR(INDEX('Running Data'!$O$11:$O$2510, MATCH($D55, 'Running Data'!$L$11:$L$2510, 0)), 0))</f>
        <v/>
      </c>
      <c r="J55" s="72" t="str">
        <f>IFERROR(INDEX('Running Data'!R$11:R$2510, MATCH($D55, 'Running Data'!$L$11:$L$2510, 0)), "")</f>
        <v/>
      </c>
      <c r="K55" s="72" t="str">
        <f>IFERROR(INDEX('Running Data'!S$11:S$2510, MATCH($D55, 'Running Data'!$L$11:$L$2510, 0)), "")</f>
        <v/>
      </c>
      <c r="L55" s="73" t="str">
        <f>IFERROR(INDEX('Running Data'!T$11:T$2510, MATCH($D55, 'Running Data'!$L$11:$L$2510, 0)), "")</f>
        <v/>
      </c>
      <c r="M55" s="97"/>
      <c r="N55" s="78" t="str">
        <f>IFERROR(INDEX('Running Data'!$D$11:$D$2510, MATCH(_xlfn.CONCAT($D55, " - ", N$9), 'Running Data'!$AE$11:$AE$2510, 0)), "")</f>
        <v/>
      </c>
      <c r="O55" s="79" t="str">
        <f>IFERROR(INDEX('Running Data'!$D$11:$D$2510, MATCH(_xlfn.CONCAT($D55, " - ", O$9), 'Running Data'!$AE$11:$AE$2510, 0)), "")</f>
        <v/>
      </c>
      <c r="P55" s="97"/>
      <c r="R55" s="26" t="str">
        <f t="shared" si="1"/>
        <v/>
      </c>
      <c r="T55" s="84" t="str">
        <f t="shared" si="2"/>
        <v/>
      </c>
    </row>
    <row r="56" spans="1:20" x14ac:dyDescent="0.25">
      <c r="A56" s="97"/>
      <c r="B56" s="26" t="str">
        <f t="shared" si="3"/>
        <v/>
      </c>
      <c r="C56" s="97"/>
      <c r="D56" s="34"/>
      <c r="E56" s="35"/>
      <c r="F56" s="35"/>
      <c r="G56" s="36"/>
      <c r="H56" s="97"/>
      <c r="I56" s="104" t="str">
        <f>IF($D56="", "", IFERROR(INDEX('Running Data'!$O$11:$O$2510, MATCH($D56, 'Running Data'!$L$11:$L$2510, 0)), 0))</f>
        <v/>
      </c>
      <c r="J56" s="72" t="str">
        <f>IFERROR(INDEX('Running Data'!R$11:R$2510, MATCH($D56, 'Running Data'!$L$11:$L$2510, 0)), "")</f>
        <v/>
      </c>
      <c r="K56" s="72" t="str">
        <f>IFERROR(INDEX('Running Data'!S$11:S$2510, MATCH($D56, 'Running Data'!$L$11:$L$2510, 0)), "")</f>
        <v/>
      </c>
      <c r="L56" s="73" t="str">
        <f>IFERROR(INDEX('Running Data'!T$11:T$2510, MATCH($D56, 'Running Data'!$L$11:$L$2510, 0)), "")</f>
        <v/>
      </c>
      <c r="M56" s="97"/>
      <c r="N56" s="78" t="str">
        <f>IFERROR(INDEX('Running Data'!$D$11:$D$2510, MATCH(_xlfn.CONCAT($D56, " - ", N$9), 'Running Data'!$AE$11:$AE$2510, 0)), "")</f>
        <v/>
      </c>
      <c r="O56" s="79" t="str">
        <f>IFERROR(INDEX('Running Data'!$D$11:$D$2510, MATCH(_xlfn.CONCAT($D56, " - ", O$9), 'Running Data'!$AE$11:$AE$2510, 0)), "")</f>
        <v/>
      </c>
      <c r="P56" s="97"/>
      <c r="R56" s="26" t="str">
        <f t="shared" si="1"/>
        <v/>
      </c>
      <c r="T56" s="84" t="str">
        <f t="shared" si="2"/>
        <v/>
      </c>
    </row>
    <row r="57" spans="1:20" x14ac:dyDescent="0.25">
      <c r="A57" s="97"/>
      <c r="B57" s="26" t="str">
        <f t="shared" si="3"/>
        <v/>
      </c>
      <c r="C57" s="97"/>
      <c r="D57" s="34"/>
      <c r="E57" s="35"/>
      <c r="F57" s="35"/>
      <c r="G57" s="36"/>
      <c r="H57" s="97"/>
      <c r="I57" s="104" t="str">
        <f>IF($D57="", "", IFERROR(INDEX('Running Data'!$O$11:$O$2510, MATCH($D57, 'Running Data'!$L$11:$L$2510, 0)), 0))</f>
        <v/>
      </c>
      <c r="J57" s="72" t="str">
        <f>IFERROR(INDEX('Running Data'!R$11:R$2510, MATCH($D57, 'Running Data'!$L$11:$L$2510, 0)), "")</f>
        <v/>
      </c>
      <c r="K57" s="72" t="str">
        <f>IFERROR(INDEX('Running Data'!S$11:S$2510, MATCH($D57, 'Running Data'!$L$11:$L$2510, 0)), "")</f>
        <v/>
      </c>
      <c r="L57" s="73" t="str">
        <f>IFERROR(INDEX('Running Data'!T$11:T$2510, MATCH($D57, 'Running Data'!$L$11:$L$2510, 0)), "")</f>
        <v/>
      </c>
      <c r="M57" s="97"/>
      <c r="N57" s="78" t="str">
        <f>IFERROR(INDEX('Running Data'!$D$11:$D$2510, MATCH(_xlfn.CONCAT($D57, " - ", N$9), 'Running Data'!$AE$11:$AE$2510, 0)), "")</f>
        <v/>
      </c>
      <c r="O57" s="79" t="str">
        <f>IFERROR(INDEX('Running Data'!$D$11:$D$2510, MATCH(_xlfn.CONCAT($D57, " - ", O$9), 'Running Data'!$AE$11:$AE$2510, 0)), "")</f>
        <v/>
      </c>
      <c r="P57" s="97"/>
      <c r="R57" s="26" t="str">
        <f t="shared" si="1"/>
        <v/>
      </c>
      <c r="T57" s="84" t="str">
        <f t="shared" si="2"/>
        <v/>
      </c>
    </row>
    <row r="58" spans="1:20" x14ac:dyDescent="0.25">
      <c r="A58" s="97"/>
      <c r="B58" s="26" t="str">
        <f t="shared" si="3"/>
        <v/>
      </c>
      <c r="C58" s="97"/>
      <c r="D58" s="34"/>
      <c r="E58" s="35"/>
      <c r="F58" s="35"/>
      <c r="G58" s="36"/>
      <c r="H58" s="97"/>
      <c r="I58" s="104" t="str">
        <f>IF($D58="", "", IFERROR(INDEX('Running Data'!$O$11:$O$2510, MATCH($D58, 'Running Data'!$L$11:$L$2510, 0)), 0))</f>
        <v/>
      </c>
      <c r="J58" s="72" t="str">
        <f>IFERROR(INDEX('Running Data'!R$11:R$2510, MATCH($D58, 'Running Data'!$L$11:$L$2510, 0)), "")</f>
        <v/>
      </c>
      <c r="K58" s="72" t="str">
        <f>IFERROR(INDEX('Running Data'!S$11:S$2510, MATCH($D58, 'Running Data'!$L$11:$L$2510, 0)), "")</f>
        <v/>
      </c>
      <c r="L58" s="73" t="str">
        <f>IFERROR(INDEX('Running Data'!T$11:T$2510, MATCH($D58, 'Running Data'!$L$11:$L$2510, 0)), "")</f>
        <v/>
      </c>
      <c r="M58" s="97"/>
      <c r="N58" s="78" t="str">
        <f>IFERROR(INDEX('Running Data'!$D$11:$D$2510, MATCH(_xlfn.CONCAT($D58, " - ", N$9), 'Running Data'!$AE$11:$AE$2510, 0)), "")</f>
        <v/>
      </c>
      <c r="O58" s="79" t="str">
        <f>IFERROR(INDEX('Running Data'!$D$11:$D$2510, MATCH(_xlfn.CONCAT($D58, " - ", O$9), 'Running Data'!$AE$11:$AE$2510, 0)), "")</f>
        <v/>
      </c>
      <c r="P58" s="97"/>
      <c r="R58" s="26" t="str">
        <f t="shared" si="1"/>
        <v/>
      </c>
      <c r="T58" s="84" t="str">
        <f t="shared" si="2"/>
        <v/>
      </c>
    </row>
    <row r="59" spans="1:20" x14ac:dyDescent="0.25">
      <c r="A59" s="97"/>
      <c r="B59" s="26" t="str">
        <f t="shared" si="3"/>
        <v/>
      </c>
      <c r="C59" s="97"/>
      <c r="D59" s="34"/>
      <c r="E59" s="35"/>
      <c r="F59" s="35"/>
      <c r="G59" s="36"/>
      <c r="H59" s="97"/>
      <c r="I59" s="104" t="str">
        <f>IF($D59="", "", IFERROR(INDEX('Running Data'!$O$11:$O$2510, MATCH($D59, 'Running Data'!$L$11:$L$2510, 0)), 0))</f>
        <v/>
      </c>
      <c r="J59" s="72" t="str">
        <f>IFERROR(INDEX('Running Data'!R$11:R$2510, MATCH($D59, 'Running Data'!$L$11:$L$2510, 0)), "")</f>
        <v/>
      </c>
      <c r="K59" s="72" t="str">
        <f>IFERROR(INDEX('Running Data'!S$11:S$2510, MATCH($D59, 'Running Data'!$L$11:$L$2510, 0)), "")</f>
        <v/>
      </c>
      <c r="L59" s="73" t="str">
        <f>IFERROR(INDEX('Running Data'!T$11:T$2510, MATCH($D59, 'Running Data'!$L$11:$L$2510, 0)), "")</f>
        <v/>
      </c>
      <c r="M59" s="97"/>
      <c r="N59" s="78" t="str">
        <f>IFERROR(INDEX('Running Data'!$D$11:$D$2510, MATCH(_xlfn.CONCAT($D59, " - ", N$9), 'Running Data'!$AE$11:$AE$2510, 0)), "")</f>
        <v/>
      </c>
      <c r="O59" s="79" t="str">
        <f>IFERROR(INDEX('Running Data'!$D$11:$D$2510, MATCH(_xlfn.CONCAT($D59, " - ", O$9), 'Running Data'!$AE$11:$AE$2510, 0)), "")</f>
        <v/>
      </c>
      <c r="P59" s="97"/>
      <c r="R59" s="26" t="str">
        <f t="shared" si="1"/>
        <v/>
      </c>
      <c r="T59" s="84" t="str">
        <f t="shared" si="2"/>
        <v/>
      </c>
    </row>
    <row r="60" spans="1:20" x14ac:dyDescent="0.25">
      <c r="A60" s="97"/>
      <c r="B60" s="26" t="str">
        <f t="shared" si="3"/>
        <v/>
      </c>
      <c r="C60" s="97"/>
      <c r="D60" s="34"/>
      <c r="E60" s="35"/>
      <c r="F60" s="35"/>
      <c r="G60" s="36"/>
      <c r="H60" s="97"/>
      <c r="I60" s="104" t="str">
        <f>IF($D60="", "", IFERROR(INDEX('Running Data'!$O$11:$O$2510, MATCH($D60, 'Running Data'!$L$11:$L$2510, 0)), 0))</f>
        <v/>
      </c>
      <c r="J60" s="72" t="str">
        <f>IFERROR(INDEX('Running Data'!R$11:R$2510, MATCH($D60, 'Running Data'!$L$11:$L$2510, 0)), "")</f>
        <v/>
      </c>
      <c r="K60" s="72" t="str">
        <f>IFERROR(INDEX('Running Data'!S$11:S$2510, MATCH($D60, 'Running Data'!$L$11:$L$2510, 0)), "")</f>
        <v/>
      </c>
      <c r="L60" s="73" t="str">
        <f>IFERROR(INDEX('Running Data'!T$11:T$2510, MATCH($D60, 'Running Data'!$L$11:$L$2510, 0)), "")</f>
        <v/>
      </c>
      <c r="M60" s="97"/>
      <c r="N60" s="78" t="str">
        <f>IFERROR(INDEX('Running Data'!$D$11:$D$2510, MATCH(_xlfn.CONCAT($D60, " - ", N$9), 'Running Data'!$AE$11:$AE$2510, 0)), "")</f>
        <v/>
      </c>
      <c r="O60" s="79" t="str">
        <f>IFERROR(INDEX('Running Data'!$D$11:$D$2510, MATCH(_xlfn.CONCAT($D60, " - ", O$9), 'Running Data'!$AE$11:$AE$2510, 0)), "")</f>
        <v/>
      </c>
      <c r="P60" s="97"/>
      <c r="R60" s="26" t="str">
        <f t="shared" si="1"/>
        <v/>
      </c>
      <c r="T60" s="84" t="str">
        <f t="shared" si="2"/>
        <v/>
      </c>
    </row>
    <row r="61" spans="1:20" x14ac:dyDescent="0.25">
      <c r="A61" s="97"/>
      <c r="B61" s="26" t="str">
        <f t="shared" si="3"/>
        <v/>
      </c>
      <c r="C61" s="97"/>
      <c r="D61" s="34"/>
      <c r="E61" s="35"/>
      <c r="F61" s="35"/>
      <c r="G61" s="36"/>
      <c r="H61" s="97"/>
      <c r="I61" s="104" t="str">
        <f>IF($D61="", "", IFERROR(INDEX('Running Data'!$O$11:$O$2510, MATCH($D61, 'Running Data'!$L$11:$L$2510, 0)), 0))</f>
        <v/>
      </c>
      <c r="J61" s="72" t="str">
        <f>IFERROR(INDEX('Running Data'!R$11:R$2510, MATCH($D61, 'Running Data'!$L$11:$L$2510, 0)), "")</f>
        <v/>
      </c>
      <c r="K61" s="72" t="str">
        <f>IFERROR(INDEX('Running Data'!S$11:S$2510, MATCH($D61, 'Running Data'!$L$11:$L$2510, 0)), "")</f>
        <v/>
      </c>
      <c r="L61" s="73" t="str">
        <f>IFERROR(INDEX('Running Data'!T$11:T$2510, MATCH($D61, 'Running Data'!$L$11:$L$2510, 0)), "")</f>
        <v/>
      </c>
      <c r="M61" s="97"/>
      <c r="N61" s="78" t="str">
        <f>IFERROR(INDEX('Running Data'!$D$11:$D$2510, MATCH(_xlfn.CONCAT($D61, " - ", N$9), 'Running Data'!$AE$11:$AE$2510, 0)), "")</f>
        <v/>
      </c>
      <c r="O61" s="79" t="str">
        <f>IFERROR(INDEX('Running Data'!$D$11:$D$2510, MATCH(_xlfn.CONCAT($D61, " - ", O$9), 'Running Data'!$AE$11:$AE$2510, 0)), "")</f>
        <v/>
      </c>
      <c r="P61" s="97"/>
      <c r="R61" s="26" t="str">
        <f t="shared" si="1"/>
        <v/>
      </c>
      <c r="T61" s="84" t="str">
        <f t="shared" si="2"/>
        <v/>
      </c>
    </row>
    <row r="62" spans="1:20" x14ac:dyDescent="0.25">
      <c r="A62" s="97"/>
      <c r="B62" s="26" t="str">
        <f t="shared" si="3"/>
        <v/>
      </c>
      <c r="C62" s="97"/>
      <c r="D62" s="34"/>
      <c r="E62" s="35"/>
      <c r="F62" s="35"/>
      <c r="G62" s="36"/>
      <c r="H62" s="97"/>
      <c r="I62" s="104" t="str">
        <f>IF($D62="", "", IFERROR(INDEX('Running Data'!$O$11:$O$2510, MATCH($D62, 'Running Data'!$L$11:$L$2510, 0)), 0))</f>
        <v/>
      </c>
      <c r="J62" s="72" t="str">
        <f>IFERROR(INDEX('Running Data'!R$11:R$2510, MATCH($D62, 'Running Data'!$L$11:$L$2510, 0)), "")</f>
        <v/>
      </c>
      <c r="K62" s="72" t="str">
        <f>IFERROR(INDEX('Running Data'!S$11:S$2510, MATCH($D62, 'Running Data'!$L$11:$L$2510, 0)), "")</f>
        <v/>
      </c>
      <c r="L62" s="73" t="str">
        <f>IFERROR(INDEX('Running Data'!T$11:T$2510, MATCH($D62, 'Running Data'!$L$11:$L$2510, 0)), "")</f>
        <v/>
      </c>
      <c r="M62" s="97"/>
      <c r="N62" s="78" t="str">
        <f>IFERROR(INDEX('Running Data'!$D$11:$D$2510, MATCH(_xlfn.CONCAT($D62, " - ", N$9), 'Running Data'!$AE$11:$AE$2510, 0)), "")</f>
        <v/>
      </c>
      <c r="O62" s="79" t="str">
        <f>IFERROR(INDEX('Running Data'!$D$11:$D$2510, MATCH(_xlfn.CONCAT($D62, " - ", O$9), 'Running Data'!$AE$11:$AE$2510, 0)), "")</f>
        <v/>
      </c>
      <c r="P62" s="97"/>
      <c r="R62" s="26" t="str">
        <f t="shared" si="1"/>
        <v/>
      </c>
      <c r="T62" s="84" t="str">
        <f t="shared" si="2"/>
        <v/>
      </c>
    </row>
    <row r="63" spans="1:20" x14ac:dyDescent="0.25">
      <c r="A63" s="97"/>
      <c r="B63" s="26" t="str">
        <f t="shared" si="3"/>
        <v/>
      </c>
      <c r="C63" s="97"/>
      <c r="D63" s="34"/>
      <c r="E63" s="35"/>
      <c r="F63" s="35"/>
      <c r="G63" s="36"/>
      <c r="H63" s="97"/>
      <c r="I63" s="104" t="str">
        <f>IF($D63="", "", IFERROR(INDEX('Running Data'!$O$11:$O$2510, MATCH($D63, 'Running Data'!$L$11:$L$2510, 0)), 0))</f>
        <v/>
      </c>
      <c r="J63" s="72" t="str">
        <f>IFERROR(INDEX('Running Data'!R$11:R$2510, MATCH($D63, 'Running Data'!$L$11:$L$2510, 0)), "")</f>
        <v/>
      </c>
      <c r="K63" s="72" t="str">
        <f>IFERROR(INDEX('Running Data'!S$11:S$2510, MATCH($D63, 'Running Data'!$L$11:$L$2510, 0)), "")</f>
        <v/>
      </c>
      <c r="L63" s="73" t="str">
        <f>IFERROR(INDEX('Running Data'!T$11:T$2510, MATCH($D63, 'Running Data'!$L$11:$L$2510, 0)), "")</f>
        <v/>
      </c>
      <c r="M63" s="97"/>
      <c r="N63" s="78" t="str">
        <f>IFERROR(INDEX('Running Data'!$D$11:$D$2510, MATCH(_xlfn.CONCAT($D63, " - ", N$9), 'Running Data'!$AE$11:$AE$2510, 0)), "")</f>
        <v/>
      </c>
      <c r="O63" s="79" t="str">
        <f>IFERROR(INDEX('Running Data'!$D$11:$D$2510, MATCH(_xlfn.CONCAT($D63, " - ", O$9), 'Running Data'!$AE$11:$AE$2510, 0)), "")</f>
        <v/>
      </c>
      <c r="P63" s="97"/>
      <c r="R63" s="26" t="str">
        <f t="shared" si="1"/>
        <v/>
      </c>
      <c r="T63" s="84" t="str">
        <f t="shared" si="2"/>
        <v/>
      </c>
    </row>
    <row r="64" spans="1:20" x14ac:dyDescent="0.25">
      <c r="A64" s="97"/>
      <c r="B64" s="26" t="str">
        <f t="shared" si="3"/>
        <v/>
      </c>
      <c r="C64" s="97"/>
      <c r="D64" s="34"/>
      <c r="E64" s="35"/>
      <c r="F64" s="35"/>
      <c r="G64" s="36"/>
      <c r="H64" s="97"/>
      <c r="I64" s="104" t="str">
        <f>IF($D64="", "", IFERROR(INDEX('Running Data'!$O$11:$O$2510, MATCH($D64, 'Running Data'!$L$11:$L$2510, 0)), 0))</f>
        <v/>
      </c>
      <c r="J64" s="72" t="str">
        <f>IFERROR(INDEX('Running Data'!R$11:R$2510, MATCH($D64, 'Running Data'!$L$11:$L$2510, 0)), "")</f>
        <v/>
      </c>
      <c r="K64" s="72" t="str">
        <f>IFERROR(INDEX('Running Data'!S$11:S$2510, MATCH($D64, 'Running Data'!$L$11:$L$2510, 0)), "")</f>
        <v/>
      </c>
      <c r="L64" s="73" t="str">
        <f>IFERROR(INDEX('Running Data'!T$11:T$2510, MATCH($D64, 'Running Data'!$L$11:$L$2510, 0)), "")</f>
        <v/>
      </c>
      <c r="M64" s="97"/>
      <c r="N64" s="78" t="str">
        <f>IFERROR(INDEX('Running Data'!$D$11:$D$2510, MATCH(_xlfn.CONCAT($D64, " - ", N$9), 'Running Data'!$AE$11:$AE$2510, 0)), "")</f>
        <v/>
      </c>
      <c r="O64" s="79" t="str">
        <f>IFERROR(INDEX('Running Data'!$D$11:$D$2510, MATCH(_xlfn.CONCAT($D64, " - ", O$9), 'Running Data'!$AE$11:$AE$2510, 0)), "")</f>
        <v/>
      </c>
      <c r="P64" s="97"/>
      <c r="R64" s="26" t="str">
        <f t="shared" si="1"/>
        <v/>
      </c>
      <c r="T64" s="84" t="str">
        <f t="shared" si="2"/>
        <v/>
      </c>
    </row>
    <row r="65" spans="1:20" x14ac:dyDescent="0.25">
      <c r="A65" s="97"/>
      <c r="B65" s="16" t="str">
        <f t="shared" si="3"/>
        <v/>
      </c>
      <c r="C65" s="97"/>
      <c r="D65" s="37"/>
      <c r="E65" s="38"/>
      <c r="F65" s="38"/>
      <c r="G65" s="39"/>
      <c r="H65" s="97"/>
      <c r="I65" s="100" t="str">
        <f>IF($D65="", "", IFERROR(INDEX('Running Data'!$O$11:$O$2510, MATCH($D65, 'Running Data'!$L$11:$L$2510, 0)), 0))</f>
        <v/>
      </c>
      <c r="J65" s="74" t="str">
        <f>IFERROR(INDEX('Running Data'!R$11:R$2510, MATCH($D65, 'Running Data'!$L$11:$L$2510, 0)), "")</f>
        <v/>
      </c>
      <c r="K65" s="74" t="str">
        <f>IFERROR(INDEX('Running Data'!S$11:S$2510, MATCH($D65, 'Running Data'!$L$11:$L$2510, 0)), "")</f>
        <v/>
      </c>
      <c r="L65" s="75" t="str">
        <f>IFERROR(INDEX('Running Data'!T$11:T$2510, MATCH($D65, 'Running Data'!$L$11:$L$2510, 0)), "")</f>
        <v/>
      </c>
      <c r="M65" s="97"/>
      <c r="N65" s="80" t="str">
        <f>IFERROR(INDEX('Running Data'!$D$11:$D$2510, MATCH(_xlfn.CONCAT($D65, " - ", N$9), 'Running Data'!$AE$11:$AE$2510, 0)), "")</f>
        <v/>
      </c>
      <c r="O65" s="81" t="str">
        <f>IFERROR(INDEX('Running Data'!$D$11:$D$2510, MATCH(_xlfn.CONCAT($D65, " - ", O$9), 'Running Data'!$AE$11:$AE$2510, 0)), "")</f>
        <v/>
      </c>
      <c r="P65" s="97"/>
      <c r="R65" s="16" t="str">
        <f t="shared" si="1"/>
        <v/>
      </c>
      <c r="T65" s="68" t="str">
        <f t="shared" si="2"/>
        <v/>
      </c>
    </row>
    <row r="66" spans="1:20" x14ac:dyDescent="0.25">
      <c r="A66" s="97"/>
      <c r="B66" s="97"/>
      <c r="C66" s="97"/>
      <c r="D66" s="97"/>
      <c r="E66" s="97"/>
      <c r="F66" s="97"/>
      <c r="G66" s="97"/>
      <c r="H66" s="97"/>
      <c r="I66" s="97"/>
      <c r="J66" s="97"/>
      <c r="K66" s="97"/>
      <c r="L66" s="97"/>
      <c r="M66" s="97"/>
      <c r="N66" s="97"/>
      <c r="O66" s="97"/>
      <c r="P66" s="97"/>
    </row>
  </sheetData>
  <sheetProtection algorithmName="SHA-512" hashValue="ChF7n8270deLeKAkCwbUCubDvSOlWZ3IrhRRn7M7v36I7zhHRgnhKBzvd+MGxmyiQvOufQPjn2DgJufDcNqfhA==" saltValue="9o/U9P98oEH3twsmu0sFKQ==" spinCount="100000" sheet="1" objects="1" scenarios="1" sort="0" autoFilter="0"/>
  <autoFilter ref="D10:G65" xr:uid="{59FEA98B-F58A-4DD1-8D60-12247DB7F064}">
    <sortState xmlns:xlrd2="http://schemas.microsoft.com/office/spreadsheetml/2017/richdata2" ref="D11:G65">
      <sortCondition ref="E10:E65"/>
    </sortState>
  </autoFilter>
  <mergeCells count="4">
    <mergeCell ref="B2:E3"/>
    <mergeCell ref="E7:G7"/>
    <mergeCell ref="I2:L7"/>
    <mergeCell ref="B4:E4"/>
  </mergeCells>
  <conditionalFormatting sqref="E7:G7">
    <cfRule type="expression" dxfId="4" priority="5">
      <formula>NOT($E$7="")</formula>
    </cfRule>
  </conditionalFormatting>
  <conditionalFormatting sqref="D11:D65">
    <cfRule type="expression" dxfId="3" priority="4">
      <formula>$T11="X"</formula>
    </cfRule>
  </conditionalFormatting>
  <conditionalFormatting sqref="D8">
    <cfRule type="expression" dxfId="2" priority="3">
      <formula>NOT($D$8="")</formula>
    </cfRule>
  </conditionalFormatting>
  <conditionalFormatting sqref="B11:B65">
    <cfRule type="expression" dxfId="1" priority="1">
      <formula>B11=$R$3</formula>
    </cfRule>
    <cfRule type="expression" dxfId="0" priority="2">
      <formula>B11=$R$2</formula>
    </cfRule>
  </conditionalFormatting>
  <pageMargins left="0.7" right="0.7" top="0.75" bottom="0.75" header="0.3" footer="0.3"/>
  <pageSetup paperSize="9" orientation="landscape"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DB624-CDDC-4F57-9FD7-CF32F2CD0797}">
  <sheetPr>
    <tabColor rgb="FF002060"/>
  </sheetPr>
  <dimension ref="A1:BK132"/>
  <sheetViews>
    <sheetView zoomScaleNormal="100" workbookViewId="0"/>
  </sheetViews>
  <sheetFormatPr defaultColWidth="0" defaultRowHeight="15" zeroHeight="1" x14ac:dyDescent="0.25"/>
  <cols>
    <col min="1" max="46" width="2.85546875" style="1" customWidth="1"/>
    <col min="47" max="48" width="2.85546875" style="1" hidden="1" customWidth="1"/>
    <col min="49" max="50" width="8.5703125" style="1" hidden="1" customWidth="1"/>
    <col min="51" max="51" width="2.85546875" style="1" hidden="1" customWidth="1"/>
    <col min="52" max="52" width="5.7109375" style="1" hidden="1" customWidth="1"/>
    <col min="53" max="55" width="14.28515625" style="1" hidden="1" customWidth="1"/>
    <col min="56" max="56" width="2.85546875" style="1" hidden="1" customWidth="1"/>
    <col min="57" max="57" width="8.5703125" style="1" hidden="1" customWidth="1"/>
    <col min="58" max="61" width="14.28515625" style="1" hidden="1" customWidth="1"/>
    <col min="62" max="62" width="2.85546875" style="1" hidden="1" customWidth="1"/>
    <col min="63" max="63" width="22.85546875" style="1" hidden="1" customWidth="1"/>
    <col min="64" max="16384" width="2.85546875" style="1" hidden="1"/>
  </cols>
  <sheetData>
    <row r="1" spans="1:63" x14ac:dyDescent="0.25">
      <c r="A1" s="97"/>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row>
    <row r="2" spans="1:63" x14ac:dyDescent="0.25">
      <c r="A2" s="97"/>
      <c r="B2" s="182" t="str">
        <f>_xlfn.CONCAT("Running Report for ", IF('Intro &amp; Setup'!$AJ$28="", "", 'Intro &amp; Setup'!$AJ$28))</f>
        <v>Running Report for Your Name</v>
      </c>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3"/>
      <c r="AH2" s="183"/>
      <c r="AI2" s="183"/>
      <c r="AJ2" s="183"/>
      <c r="AK2" s="183"/>
      <c r="AL2" s="183"/>
      <c r="AM2" s="183"/>
      <c r="AN2" s="183"/>
      <c r="AO2" s="183"/>
      <c r="AP2" s="183"/>
      <c r="AQ2" s="183"/>
      <c r="AR2" s="183"/>
      <c r="AS2" s="184"/>
      <c r="AT2" s="97"/>
      <c r="BK2" s="66"/>
    </row>
    <row r="3" spans="1:63" x14ac:dyDescent="0.25">
      <c r="A3" s="97"/>
      <c r="B3" s="185"/>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7"/>
      <c r="AT3" s="97"/>
      <c r="BK3" s="40"/>
    </row>
    <row r="4" spans="1:63" x14ac:dyDescent="0.25">
      <c r="A4" s="97"/>
      <c r="B4" s="198" t="str">
        <f>_xlfn.CONCAT("Registered to ", IF('Intro &amp; Setup'!$H$16="", "", 'Intro &amp; Setup'!$H$16))</f>
        <v>Registered to Your Business</v>
      </c>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97"/>
      <c r="BK4" s="15" t="str">
        <f>IF('Standard Runs'!$D11="", "", 'Standard Runs'!$D11)</f>
        <v>5km Run</v>
      </c>
    </row>
    <row r="5" spans="1:63" x14ac:dyDescent="0.25">
      <c r="A5" s="97"/>
      <c r="B5" s="97"/>
      <c r="C5" s="97"/>
      <c r="D5" s="199" t="s">
        <v>20</v>
      </c>
      <c r="E5" s="199"/>
      <c r="F5" s="199"/>
      <c r="G5" s="199"/>
      <c r="H5" s="199"/>
      <c r="I5" s="199"/>
      <c r="J5" s="199"/>
      <c r="K5" s="199"/>
      <c r="L5" s="199"/>
      <c r="M5" s="199"/>
      <c r="N5" s="199"/>
      <c r="O5" s="199"/>
      <c r="P5" s="98"/>
      <c r="Q5" s="98"/>
      <c r="R5" s="98"/>
      <c r="S5" s="97"/>
      <c r="T5" s="97"/>
      <c r="U5" s="97"/>
      <c r="V5" s="97"/>
      <c r="W5" s="97"/>
      <c r="X5" s="97"/>
      <c r="Y5" s="97"/>
      <c r="Z5" s="97"/>
      <c r="AA5" s="97"/>
      <c r="AB5" s="97"/>
      <c r="AC5" s="97"/>
      <c r="AD5" s="97"/>
      <c r="AE5" s="97"/>
      <c r="AF5" s="181" t="s">
        <v>21</v>
      </c>
      <c r="AG5" s="181"/>
      <c r="AH5" s="181"/>
      <c r="AI5" s="181"/>
      <c r="AJ5" s="181"/>
      <c r="AK5" s="181"/>
      <c r="AL5" s="181"/>
      <c r="AM5" s="181"/>
      <c r="AN5" s="181"/>
      <c r="AO5" s="181"/>
      <c r="AP5" s="181"/>
      <c r="AQ5" s="181"/>
      <c r="AR5" s="97"/>
      <c r="AS5" s="97"/>
      <c r="AT5" s="97"/>
      <c r="BB5" s="27" t="s">
        <v>38</v>
      </c>
      <c r="BC5" s="27" t="s">
        <v>39</v>
      </c>
      <c r="BK5" s="26" t="str">
        <f>IF('Standard Runs'!$D12="", "", 'Standard Runs'!$D12)</f>
        <v>10km Run</v>
      </c>
    </row>
    <row r="6" spans="1:63" ht="15" customHeight="1" x14ac:dyDescent="0.25">
      <c r="A6" s="97"/>
      <c r="B6" s="97"/>
      <c r="C6" s="97"/>
      <c r="D6" s="200">
        <f>SUM($BB$6:$BC$6)</f>
        <v>79.900000000000006</v>
      </c>
      <c r="E6" s="201"/>
      <c r="F6" s="201"/>
      <c r="G6" s="201"/>
      <c r="H6" s="201"/>
      <c r="I6" s="201"/>
      <c r="J6" s="201"/>
      <c r="K6" s="201"/>
      <c r="L6" s="201"/>
      <c r="M6" s="201"/>
      <c r="N6" s="201"/>
      <c r="O6" s="202"/>
      <c r="P6" s="98"/>
      <c r="Q6" s="98"/>
      <c r="R6" s="206" t="s">
        <v>37</v>
      </c>
      <c r="S6" s="207"/>
      <c r="T6" s="207"/>
      <c r="U6" s="207"/>
      <c r="V6" s="207"/>
      <c r="W6" s="207"/>
      <c r="X6" s="207"/>
      <c r="Y6" s="207"/>
      <c r="Z6" s="207"/>
      <c r="AA6" s="207"/>
      <c r="AB6" s="207"/>
      <c r="AC6" s="208"/>
      <c r="AD6" s="97"/>
      <c r="AE6" s="97"/>
      <c r="AF6" s="200">
        <f>SUM($BB$7:$BC$7)</f>
        <v>49.620000000000005</v>
      </c>
      <c r="AG6" s="201"/>
      <c r="AH6" s="201"/>
      <c r="AI6" s="201"/>
      <c r="AJ6" s="201"/>
      <c r="AK6" s="201"/>
      <c r="AL6" s="201"/>
      <c r="AM6" s="201"/>
      <c r="AN6" s="201"/>
      <c r="AO6" s="201"/>
      <c r="AP6" s="201"/>
      <c r="AQ6" s="202"/>
      <c r="AR6" s="97"/>
      <c r="AS6" s="97"/>
      <c r="AT6" s="97"/>
      <c r="BA6" s="86" t="str">
        <f>'Intro &amp; Setup'!$BX$8</f>
        <v>Kilometres</v>
      </c>
      <c r="BB6" s="87">
        <f>IF('Intro &amp; Setup'!$AJ$30=$BA6, 'Intro &amp; Setup'!$AJ$31, IF('Intro &amp; Setup'!$BX$15=$BA6, 'Intro &amp; Setup'!$BY$15, ""))</f>
        <v>0</v>
      </c>
      <c r="BC6" s="88">
        <f>IF($BA6='Running Data'!$E$8, SUM('Running Data'!$E$11:$E$2510), IF($BA6='Running Data'!$H$8, SUM('Running Data'!$H$11:$H$2510), ""))</f>
        <v>79.900000000000006</v>
      </c>
      <c r="BK6" s="26" t="str">
        <f>IF('Standard Runs'!$D13="", "", 'Standard Runs'!$D13)</f>
        <v/>
      </c>
    </row>
    <row r="7" spans="1:63" ht="15" customHeight="1" x14ac:dyDescent="0.25">
      <c r="A7" s="97"/>
      <c r="B7" s="97"/>
      <c r="C7" s="97"/>
      <c r="D7" s="203"/>
      <c r="E7" s="204"/>
      <c r="F7" s="204"/>
      <c r="G7" s="204"/>
      <c r="H7" s="204"/>
      <c r="I7" s="204"/>
      <c r="J7" s="204"/>
      <c r="K7" s="204"/>
      <c r="L7" s="204"/>
      <c r="M7" s="204"/>
      <c r="N7" s="204"/>
      <c r="O7" s="205"/>
      <c r="P7" s="97"/>
      <c r="Q7" s="97"/>
      <c r="R7" s="209"/>
      <c r="S7" s="210"/>
      <c r="T7" s="210"/>
      <c r="U7" s="210"/>
      <c r="V7" s="210"/>
      <c r="W7" s="210"/>
      <c r="X7" s="210"/>
      <c r="Y7" s="210"/>
      <c r="Z7" s="210"/>
      <c r="AA7" s="210"/>
      <c r="AB7" s="210"/>
      <c r="AC7" s="211"/>
      <c r="AD7" s="97"/>
      <c r="AE7" s="97"/>
      <c r="AF7" s="203"/>
      <c r="AG7" s="204"/>
      <c r="AH7" s="204"/>
      <c r="AI7" s="204"/>
      <c r="AJ7" s="204"/>
      <c r="AK7" s="204"/>
      <c r="AL7" s="204"/>
      <c r="AM7" s="204"/>
      <c r="AN7" s="204"/>
      <c r="AO7" s="204"/>
      <c r="AP7" s="204"/>
      <c r="AQ7" s="205"/>
      <c r="AR7" s="97"/>
      <c r="AS7" s="97"/>
      <c r="AT7" s="97"/>
      <c r="BA7" s="86" t="str">
        <f>'Intro &amp; Setup'!$BX$9</f>
        <v>Miles</v>
      </c>
      <c r="BB7" s="89">
        <f>IF('Intro &amp; Setup'!$AJ$30=$BA7, 'Intro &amp; Setup'!$AJ$31, IF('Intro &amp; Setup'!$BX$15=$BA7, 'Intro &amp; Setup'!$BY$15, ""))</f>
        <v>0</v>
      </c>
      <c r="BC7" s="90">
        <f>IF($BA7='Running Data'!$E$8, SUM('Running Data'!$E$11:$E$2510), IF($BA7='Running Data'!$H$8, SUM('Running Data'!$H$11:$H$2510), ""))</f>
        <v>49.620000000000005</v>
      </c>
      <c r="BK7" s="26" t="str">
        <f>IF('Standard Runs'!$D14="", "", 'Standard Runs'!$D14)</f>
        <v/>
      </c>
    </row>
    <row r="8" spans="1:63" x14ac:dyDescent="0.25">
      <c r="A8" s="97"/>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BK8" s="26" t="str">
        <f>IF('Standard Runs'!$D15="", "", 'Standard Runs'!$D15)</f>
        <v/>
      </c>
    </row>
    <row r="9" spans="1:63" x14ac:dyDescent="0.25">
      <c r="A9" s="97"/>
      <c r="B9" s="97"/>
      <c r="C9" s="97"/>
      <c r="D9" s="97"/>
      <c r="E9" s="97"/>
      <c r="F9" s="97"/>
      <c r="G9" s="97"/>
      <c r="H9" s="97"/>
      <c r="I9" s="97"/>
      <c r="J9" s="97"/>
      <c r="K9" s="97"/>
      <c r="L9" s="97"/>
      <c r="M9" s="97"/>
      <c r="N9" s="97"/>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BA9" s="27" t="s">
        <v>40</v>
      </c>
      <c r="BB9" s="27" t="s">
        <v>1</v>
      </c>
      <c r="BC9" s="27" t="str">
        <f>_xlfn.CONCAT("Time / ", INDEX('Intro &amp; Setup'!$BZ$8:$BZ$9, MATCH('Intro &amp; Setup'!$AJ$30, 'Intro &amp; Setup'!$BX$8:$BX$9, 0)), "")</f>
        <v>Time / Km</v>
      </c>
      <c r="BE9" s="27" t="s">
        <v>45</v>
      </c>
      <c r="BF9" s="27" t="s">
        <v>1</v>
      </c>
      <c r="BG9" s="27" t="s">
        <v>43</v>
      </c>
      <c r="BH9" s="27" t="s">
        <v>44</v>
      </c>
      <c r="BI9" s="27" t="str">
        <f>$BC$9</f>
        <v>Time / Km</v>
      </c>
      <c r="BK9" s="26" t="str">
        <f>IF('Standard Runs'!$D16="", "", 'Standard Runs'!$D16)</f>
        <v/>
      </c>
    </row>
    <row r="10" spans="1:63" x14ac:dyDescent="0.25">
      <c r="A10" s="97"/>
      <c r="B10" s="97"/>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Z10" s="15">
        <v>100</v>
      </c>
      <c r="BA10" s="23" t="str">
        <f>IFERROR(INDEX('Running Data'!$E$11:$E$2510, MATCH($AZ10, 'Running Data'!$AG$11:$AG$2510, 0)), "")</f>
        <v/>
      </c>
      <c r="BB10" s="94" t="str">
        <f>IFERROR(INDEX('Running Data'!$Z$11:$Z$2510, MATCH($AZ10, 'Running Data'!$AG$11:$AG$2510, 0)), "")</f>
        <v/>
      </c>
      <c r="BC10" s="20" t="str">
        <f>IFERROR(INDEX('Running Data'!$AH$11:$AH$2510, MATCH($AZ10, 'Running Data'!$AG$11:$AG$2510, 0)), "")</f>
        <v/>
      </c>
      <c r="BE10" s="15">
        <f>AZ10</f>
        <v>100</v>
      </c>
      <c r="BF10" s="94">
        <f>MIN($BA10:$BB10)</f>
        <v>0</v>
      </c>
      <c r="BG10" s="94">
        <f>IF(BB10&gt;BA10, BB10-BA10, 0)</f>
        <v>0</v>
      </c>
      <c r="BH10" s="94">
        <f>IF(BA10&gt;BB10, BA10-BB10, 0)</f>
        <v>0</v>
      </c>
      <c r="BI10" s="20" t="e">
        <f>IF(BC10="", NA(), BC10)</f>
        <v>#N/A</v>
      </c>
      <c r="BK10" s="26" t="str">
        <f>IF('Standard Runs'!$D17="", "", 'Standard Runs'!$D17)</f>
        <v/>
      </c>
    </row>
    <row r="11" spans="1:63" x14ac:dyDescent="0.25">
      <c r="A11" s="97"/>
      <c r="B11" s="97"/>
      <c r="C11" s="97"/>
      <c r="D11" s="97"/>
      <c r="E11" s="97"/>
      <c r="F11" s="97"/>
      <c r="G11" s="97"/>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Z11" s="26">
        <v>99</v>
      </c>
      <c r="BA11" s="24" t="str">
        <f>IFERROR(INDEX('Running Data'!$E$11:$E$2510, MATCH($AZ11, 'Running Data'!$AG$11:$AG$2510, 0)), "")</f>
        <v/>
      </c>
      <c r="BB11" s="95" t="str">
        <f>IFERROR(INDEX('Running Data'!$Z$11:$Z$2510, MATCH($AZ11, 'Running Data'!$AG$11:$AG$2510, 0)), "")</f>
        <v/>
      </c>
      <c r="BC11" s="21" t="str">
        <f>IFERROR(INDEX('Running Data'!$AH$11:$AH$2510, MATCH($AZ11, 'Running Data'!$AG$11:$AG$2510, 0)), "")</f>
        <v/>
      </c>
      <c r="BE11" s="26">
        <f t="shared" ref="BE11:BE74" si="0">AZ11</f>
        <v>99</v>
      </c>
      <c r="BF11" s="95">
        <f t="shared" ref="BF11:BF74" si="1">MIN($BA11:$BB11)</f>
        <v>0</v>
      </c>
      <c r="BG11" s="95">
        <f t="shared" ref="BG11:BG74" si="2">IF(BB11&gt;BA11, BB11-BA11, 0)</f>
        <v>0</v>
      </c>
      <c r="BH11" s="95">
        <f t="shared" ref="BH11:BH74" si="3">IF(BA11&gt;BB11, BA11-BB11, 0)</f>
        <v>0</v>
      </c>
      <c r="BI11" s="21" t="e">
        <f t="shared" ref="BI11:BI74" si="4">IF(BC11="", NA(), BC11)</f>
        <v>#N/A</v>
      </c>
      <c r="BK11" s="26" t="str">
        <f>IF('Standard Runs'!$D18="", "", 'Standard Runs'!$D18)</f>
        <v/>
      </c>
    </row>
    <row r="12" spans="1:63" x14ac:dyDescent="0.25">
      <c r="A12" s="97"/>
      <c r="B12" s="97"/>
      <c r="C12" s="97"/>
      <c r="D12" s="97"/>
      <c r="E12" s="97"/>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c r="AZ12" s="26">
        <v>98</v>
      </c>
      <c r="BA12" s="24" t="str">
        <f>IFERROR(INDEX('Running Data'!$E$11:$E$2510, MATCH($AZ12, 'Running Data'!$AG$11:$AG$2510, 0)), "")</f>
        <v/>
      </c>
      <c r="BB12" s="95" t="str">
        <f>IFERROR(INDEX('Running Data'!$Z$11:$Z$2510, MATCH($AZ12, 'Running Data'!$AG$11:$AG$2510, 0)), "")</f>
        <v/>
      </c>
      <c r="BC12" s="21" t="str">
        <f>IFERROR(INDEX('Running Data'!$AH$11:$AH$2510, MATCH($AZ12, 'Running Data'!$AG$11:$AG$2510, 0)), "")</f>
        <v/>
      </c>
      <c r="BE12" s="26">
        <f t="shared" si="0"/>
        <v>98</v>
      </c>
      <c r="BF12" s="95">
        <f t="shared" si="1"/>
        <v>0</v>
      </c>
      <c r="BG12" s="95">
        <f t="shared" si="2"/>
        <v>0</v>
      </c>
      <c r="BH12" s="95">
        <f t="shared" si="3"/>
        <v>0</v>
      </c>
      <c r="BI12" s="21" t="e">
        <f t="shared" si="4"/>
        <v>#N/A</v>
      </c>
      <c r="BK12" s="26" t="str">
        <f>IF('Standard Runs'!$D19="", "", 'Standard Runs'!$D19)</f>
        <v/>
      </c>
    </row>
    <row r="13" spans="1:63" x14ac:dyDescent="0.25">
      <c r="A13" s="97"/>
      <c r="B13" s="97"/>
      <c r="C13" s="97"/>
      <c r="D13" s="97"/>
      <c r="E13" s="97"/>
      <c r="F13" s="97"/>
      <c r="G13" s="97"/>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Z13" s="26">
        <v>97</v>
      </c>
      <c r="BA13" s="24" t="str">
        <f>IFERROR(INDEX('Running Data'!$E$11:$E$2510, MATCH($AZ13, 'Running Data'!$AG$11:$AG$2510, 0)), "")</f>
        <v/>
      </c>
      <c r="BB13" s="95" t="str">
        <f>IFERROR(INDEX('Running Data'!$Z$11:$Z$2510, MATCH($AZ13, 'Running Data'!$AG$11:$AG$2510, 0)), "")</f>
        <v/>
      </c>
      <c r="BC13" s="21" t="str">
        <f>IFERROR(INDEX('Running Data'!$AH$11:$AH$2510, MATCH($AZ13, 'Running Data'!$AG$11:$AG$2510, 0)), "")</f>
        <v/>
      </c>
      <c r="BE13" s="26">
        <f t="shared" si="0"/>
        <v>97</v>
      </c>
      <c r="BF13" s="95">
        <f t="shared" si="1"/>
        <v>0</v>
      </c>
      <c r="BG13" s="95">
        <f t="shared" si="2"/>
        <v>0</v>
      </c>
      <c r="BH13" s="95">
        <f t="shared" si="3"/>
        <v>0</v>
      </c>
      <c r="BI13" s="21" t="e">
        <f t="shared" si="4"/>
        <v>#N/A</v>
      </c>
      <c r="BK13" s="26" t="str">
        <f>IF('Standard Runs'!$D20="", "", 'Standard Runs'!$D20)</f>
        <v/>
      </c>
    </row>
    <row r="14" spans="1:63" x14ac:dyDescent="0.25">
      <c r="A14" s="97"/>
      <c r="B14" s="97"/>
      <c r="C14" s="97"/>
      <c r="D14" s="97"/>
      <c r="E14" s="97"/>
      <c r="F14" s="97"/>
      <c r="G14" s="97"/>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Z14" s="26">
        <v>96</v>
      </c>
      <c r="BA14" s="24" t="str">
        <f>IFERROR(INDEX('Running Data'!$E$11:$E$2510, MATCH($AZ14, 'Running Data'!$AG$11:$AG$2510, 0)), "")</f>
        <v/>
      </c>
      <c r="BB14" s="95" t="str">
        <f>IFERROR(INDEX('Running Data'!$Z$11:$Z$2510, MATCH($AZ14, 'Running Data'!$AG$11:$AG$2510, 0)), "")</f>
        <v/>
      </c>
      <c r="BC14" s="21" t="str">
        <f>IFERROR(INDEX('Running Data'!$AH$11:$AH$2510, MATCH($AZ14, 'Running Data'!$AG$11:$AG$2510, 0)), "")</f>
        <v/>
      </c>
      <c r="BE14" s="26">
        <f t="shared" si="0"/>
        <v>96</v>
      </c>
      <c r="BF14" s="95">
        <f t="shared" si="1"/>
        <v>0</v>
      </c>
      <c r="BG14" s="95">
        <f t="shared" si="2"/>
        <v>0</v>
      </c>
      <c r="BH14" s="95">
        <f t="shared" si="3"/>
        <v>0</v>
      </c>
      <c r="BI14" s="21" t="e">
        <f t="shared" si="4"/>
        <v>#N/A</v>
      </c>
      <c r="BK14" s="26" t="str">
        <f>IF('Standard Runs'!$D21="", "", 'Standard Runs'!$D21)</f>
        <v/>
      </c>
    </row>
    <row r="15" spans="1:63" x14ac:dyDescent="0.25">
      <c r="A15" s="97"/>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Z15" s="26">
        <v>95</v>
      </c>
      <c r="BA15" s="24" t="str">
        <f>IFERROR(INDEX('Running Data'!$E$11:$E$2510, MATCH($AZ15, 'Running Data'!$AG$11:$AG$2510, 0)), "")</f>
        <v/>
      </c>
      <c r="BB15" s="95" t="str">
        <f>IFERROR(INDEX('Running Data'!$Z$11:$Z$2510, MATCH($AZ15, 'Running Data'!$AG$11:$AG$2510, 0)), "")</f>
        <v/>
      </c>
      <c r="BC15" s="21" t="str">
        <f>IFERROR(INDEX('Running Data'!$AH$11:$AH$2510, MATCH($AZ15, 'Running Data'!$AG$11:$AG$2510, 0)), "")</f>
        <v/>
      </c>
      <c r="BE15" s="26">
        <f t="shared" si="0"/>
        <v>95</v>
      </c>
      <c r="BF15" s="95">
        <f t="shared" si="1"/>
        <v>0</v>
      </c>
      <c r="BG15" s="95">
        <f t="shared" si="2"/>
        <v>0</v>
      </c>
      <c r="BH15" s="95">
        <f t="shared" si="3"/>
        <v>0</v>
      </c>
      <c r="BI15" s="21" t="e">
        <f t="shared" si="4"/>
        <v>#N/A</v>
      </c>
      <c r="BK15" s="26" t="str">
        <f>IF('Standard Runs'!$D22="", "", 'Standard Runs'!$D22)</f>
        <v/>
      </c>
    </row>
    <row r="16" spans="1:63" x14ac:dyDescent="0.25">
      <c r="A16" s="97"/>
      <c r="B16" s="97"/>
      <c r="C16" s="97"/>
      <c r="D16" s="97"/>
      <c r="E16" s="97"/>
      <c r="F16" s="97"/>
      <c r="G16" s="97"/>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Z16" s="26">
        <v>94</v>
      </c>
      <c r="BA16" s="24" t="str">
        <f>IFERROR(INDEX('Running Data'!$E$11:$E$2510, MATCH($AZ16, 'Running Data'!$AG$11:$AG$2510, 0)), "")</f>
        <v/>
      </c>
      <c r="BB16" s="95" t="str">
        <f>IFERROR(INDEX('Running Data'!$Z$11:$Z$2510, MATCH($AZ16, 'Running Data'!$AG$11:$AG$2510, 0)), "")</f>
        <v/>
      </c>
      <c r="BC16" s="21" t="str">
        <f>IFERROR(INDEX('Running Data'!$AH$11:$AH$2510, MATCH($AZ16, 'Running Data'!$AG$11:$AG$2510, 0)), "")</f>
        <v/>
      </c>
      <c r="BE16" s="26">
        <f t="shared" si="0"/>
        <v>94</v>
      </c>
      <c r="BF16" s="95">
        <f t="shared" si="1"/>
        <v>0</v>
      </c>
      <c r="BG16" s="95">
        <f t="shared" si="2"/>
        <v>0</v>
      </c>
      <c r="BH16" s="95">
        <f t="shared" si="3"/>
        <v>0</v>
      </c>
      <c r="BI16" s="21" t="e">
        <f t="shared" si="4"/>
        <v>#N/A</v>
      </c>
      <c r="BK16" s="26" t="str">
        <f>IF('Standard Runs'!$D23="", "", 'Standard Runs'!$D23)</f>
        <v/>
      </c>
    </row>
    <row r="17" spans="1:63" x14ac:dyDescent="0.25">
      <c r="A17" s="97"/>
      <c r="B17" s="97"/>
      <c r="C17" s="97"/>
      <c r="D17" s="97"/>
      <c r="E17" s="97"/>
      <c r="F17" s="97"/>
      <c r="G17" s="97"/>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Z17" s="26">
        <v>93</v>
      </c>
      <c r="BA17" s="24" t="str">
        <f>IFERROR(INDEX('Running Data'!$E$11:$E$2510, MATCH($AZ17, 'Running Data'!$AG$11:$AG$2510, 0)), "")</f>
        <v/>
      </c>
      <c r="BB17" s="95" t="str">
        <f>IFERROR(INDEX('Running Data'!$Z$11:$Z$2510, MATCH($AZ17, 'Running Data'!$AG$11:$AG$2510, 0)), "")</f>
        <v/>
      </c>
      <c r="BC17" s="21" t="str">
        <f>IFERROR(INDEX('Running Data'!$AH$11:$AH$2510, MATCH($AZ17, 'Running Data'!$AG$11:$AG$2510, 0)), "")</f>
        <v/>
      </c>
      <c r="BE17" s="26">
        <f t="shared" si="0"/>
        <v>93</v>
      </c>
      <c r="BF17" s="95">
        <f t="shared" si="1"/>
        <v>0</v>
      </c>
      <c r="BG17" s="95">
        <f t="shared" si="2"/>
        <v>0</v>
      </c>
      <c r="BH17" s="95">
        <f t="shared" si="3"/>
        <v>0</v>
      </c>
      <c r="BI17" s="21" t="e">
        <f t="shared" si="4"/>
        <v>#N/A</v>
      </c>
      <c r="BK17" s="26" t="str">
        <f>IF('Standard Runs'!$D24="", "", 'Standard Runs'!$D24)</f>
        <v/>
      </c>
    </row>
    <row r="18" spans="1:63" x14ac:dyDescent="0.25">
      <c r="A18" s="97"/>
      <c r="B18" s="97"/>
      <c r="C18" s="97"/>
      <c r="D18" s="97"/>
      <c r="E18" s="97"/>
      <c r="F18" s="97"/>
      <c r="G18" s="97"/>
      <c r="H18" s="97"/>
      <c r="I18" s="97"/>
      <c r="J18" s="97"/>
      <c r="K18" s="97"/>
      <c r="L18" s="97"/>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Z18" s="26">
        <v>92</v>
      </c>
      <c r="BA18" s="24" t="str">
        <f>IFERROR(INDEX('Running Data'!$E$11:$E$2510, MATCH($AZ18, 'Running Data'!$AG$11:$AG$2510, 0)), "")</f>
        <v/>
      </c>
      <c r="BB18" s="95" t="str">
        <f>IFERROR(INDEX('Running Data'!$Z$11:$Z$2510, MATCH($AZ18, 'Running Data'!$AG$11:$AG$2510, 0)), "")</f>
        <v/>
      </c>
      <c r="BC18" s="21" t="str">
        <f>IFERROR(INDEX('Running Data'!$AH$11:$AH$2510, MATCH($AZ18, 'Running Data'!$AG$11:$AG$2510, 0)), "")</f>
        <v/>
      </c>
      <c r="BE18" s="26">
        <f t="shared" si="0"/>
        <v>92</v>
      </c>
      <c r="BF18" s="95">
        <f t="shared" si="1"/>
        <v>0</v>
      </c>
      <c r="BG18" s="95">
        <f t="shared" si="2"/>
        <v>0</v>
      </c>
      <c r="BH18" s="95">
        <f t="shared" si="3"/>
        <v>0</v>
      </c>
      <c r="BI18" s="21" t="e">
        <f t="shared" si="4"/>
        <v>#N/A</v>
      </c>
      <c r="BK18" s="26" t="str">
        <f>IF('Standard Runs'!$D25="", "", 'Standard Runs'!$D25)</f>
        <v/>
      </c>
    </row>
    <row r="19" spans="1:63" x14ac:dyDescent="0.25">
      <c r="A19" s="97"/>
      <c r="B19" s="97"/>
      <c r="C19" s="97"/>
      <c r="D19" s="97"/>
      <c r="E19" s="97"/>
      <c r="F19" s="97"/>
      <c r="G19" s="97"/>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Z19" s="26">
        <v>91</v>
      </c>
      <c r="BA19" s="24" t="str">
        <f>IFERROR(INDEX('Running Data'!$E$11:$E$2510, MATCH($AZ19, 'Running Data'!$AG$11:$AG$2510, 0)), "")</f>
        <v/>
      </c>
      <c r="BB19" s="95" t="str">
        <f>IFERROR(INDEX('Running Data'!$Z$11:$Z$2510, MATCH($AZ19, 'Running Data'!$AG$11:$AG$2510, 0)), "")</f>
        <v/>
      </c>
      <c r="BC19" s="21" t="str">
        <f>IFERROR(INDEX('Running Data'!$AH$11:$AH$2510, MATCH($AZ19, 'Running Data'!$AG$11:$AG$2510, 0)), "")</f>
        <v/>
      </c>
      <c r="BE19" s="26">
        <f t="shared" si="0"/>
        <v>91</v>
      </c>
      <c r="BF19" s="95">
        <f t="shared" si="1"/>
        <v>0</v>
      </c>
      <c r="BG19" s="95">
        <f t="shared" si="2"/>
        <v>0</v>
      </c>
      <c r="BH19" s="95">
        <f t="shared" si="3"/>
        <v>0</v>
      </c>
      <c r="BI19" s="21" t="e">
        <f t="shared" si="4"/>
        <v>#N/A</v>
      </c>
      <c r="BK19" s="26" t="str">
        <f>IF('Standard Runs'!$D26="", "", 'Standard Runs'!$D26)</f>
        <v/>
      </c>
    </row>
    <row r="20" spans="1:63" x14ac:dyDescent="0.25">
      <c r="A20" s="97"/>
      <c r="B20" s="97"/>
      <c r="C20" s="97"/>
      <c r="D20" s="97"/>
      <c r="E20" s="97"/>
      <c r="F20" s="97"/>
      <c r="G20" s="97"/>
      <c r="H20" s="97"/>
      <c r="I20" s="97"/>
      <c r="J20" s="97"/>
      <c r="K20" s="97"/>
      <c r="L20" s="97"/>
      <c r="M20" s="97"/>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L20" s="97"/>
      <c r="AM20" s="97"/>
      <c r="AN20" s="97"/>
      <c r="AO20" s="97"/>
      <c r="AP20" s="97"/>
      <c r="AQ20" s="97"/>
      <c r="AR20" s="97"/>
      <c r="AS20" s="97"/>
      <c r="AT20" s="97"/>
      <c r="AZ20" s="26">
        <v>90</v>
      </c>
      <c r="BA20" s="24" t="str">
        <f>IFERROR(INDEX('Running Data'!$E$11:$E$2510, MATCH($AZ20, 'Running Data'!$AG$11:$AG$2510, 0)), "")</f>
        <v/>
      </c>
      <c r="BB20" s="95" t="str">
        <f>IFERROR(INDEX('Running Data'!$Z$11:$Z$2510, MATCH($AZ20, 'Running Data'!$AG$11:$AG$2510, 0)), "")</f>
        <v/>
      </c>
      <c r="BC20" s="21" t="str">
        <f>IFERROR(INDEX('Running Data'!$AH$11:$AH$2510, MATCH($AZ20, 'Running Data'!$AG$11:$AG$2510, 0)), "")</f>
        <v/>
      </c>
      <c r="BE20" s="26">
        <f t="shared" si="0"/>
        <v>90</v>
      </c>
      <c r="BF20" s="95">
        <f t="shared" si="1"/>
        <v>0</v>
      </c>
      <c r="BG20" s="95">
        <f t="shared" si="2"/>
        <v>0</v>
      </c>
      <c r="BH20" s="95">
        <f t="shared" si="3"/>
        <v>0</v>
      </c>
      <c r="BI20" s="21" t="e">
        <f t="shared" si="4"/>
        <v>#N/A</v>
      </c>
      <c r="BK20" s="26" t="str">
        <f>IF('Standard Runs'!$D27="", "", 'Standard Runs'!$D27)</f>
        <v/>
      </c>
    </row>
    <row r="21" spans="1:63" x14ac:dyDescent="0.25">
      <c r="A21" s="97"/>
      <c r="B21" s="97"/>
      <c r="C21" s="97"/>
      <c r="D21" s="97"/>
      <c r="E21" s="97"/>
      <c r="F21" s="97"/>
      <c r="G21" s="97"/>
      <c r="H21" s="97"/>
      <c r="I21" s="97"/>
      <c r="J21" s="97"/>
      <c r="K21" s="97"/>
      <c r="L21" s="97"/>
      <c r="M21" s="97"/>
      <c r="N21" s="97"/>
      <c r="O21" s="97"/>
      <c r="P21" s="97"/>
      <c r="Q21" s="97"/>
      <c r="R21" s="97"/>
      <c r="S21" s="97"/>
      <c r="T21" s="97"/>
      <c r="U21" s="97"/>
      <c r="V21" s="97"/>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Z21" s="26">
        <v>89</v>
      </c>
      <c r="BA21" s="24" t="str">
        <f>IFERROR(INDEX('Running Data'!$E$11:$E$2510, MATCH($AZ21, 'Running Data'!$AG$11:$AG$2510, 0)), "")</f>
        <v/>
      </c>
      <c r="BB21" s="95" t="str">
        <f>IFERROR(INDEX('Running Data'!$Z$11:$Z$2510, MATCH($AZ21, 'Running Data'!$AG$11:$AG$2510, 0)), "")</f>
        <v/>
      </c>
      <c r="BC21" s="21" t="str">
        <f>IFERROR(INDEX('Running Data'!$AH$11:$AH$2510, MATCH($AZ21, 'Running Data'!$AG$11:$AG$2510, 0)), "")</f>
        <v/>
      </c>
      <c r="BE21" s="26">
        <f t="shared" si="0"/>
        <v>89</v>
      </c>
      <c r="BF21" s="95">
        <f t="shared" si="1"/>
        <v>0</v>
      </c>
      <c r="BG21" s="95">
        <f t="shared" si="2"/>
        <v>0</v>
      </c>
      <c r="BH21" s="95">
        <f t="shared" si="3"/>
        <v>0</v>
      </c>
      <c r="BI21" s="21" t="e">
        <f t="shared" si="4"/>
        <v>#N/A</v>
      </c>
      <c r="BK21" s="26" t="str">
        <f>IF('Standard Runs'!$D28="", "", 'Standard Runs'!$D28)</f>
        <v/>
      </c>
    </row>
    <row r="22" spans="1:63" x14ac:dyDescent="0.25">
      <c r="A22" s="97"/>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Z22" s="26">
        <v>88</v>
      </c>
      <c r="BA22" s="24" t="str">
        <f>IFERROR(INDEX('Running Data'!$E$11:$E$2510, MATCH($AZ22, 'Running Data'!$AG$11:$AG$2510, 0)), "")</f>
        <v/>
      </c>
      <c r="BB22" s="95" t="str">
        <f>IFERROR(INDEX('Running Data'!$Z$11:$Z$2510, MATCH($AZ22, 'Running Data'!$AG$11:$AG$2510, 0)), "")</f>
        <v/>
      </c>
      <c r="BC22" s="21" t="str">
        <f>IFERROR(INDEX('Running Data'!$AH$11:$AH$2510, MATCH($AZ22, 'Running Data'!$AG$11:$AG$2510, 0)), "")</f>
        <v/>
      </c>
      <c r="BE22" s="26">
        <f t="shared" si="0"/>
        <v>88</v>
      </c>
      <c r="BF22" s="95">
        <f t="shared" si="1"/>
        <v>0</v>
      </c>
      <c r="BG22" s="95">
        <f t="shared" si="2"/>
        <v>0</v>
      </c>
      <c r="BH22" s="95">
        <f t="shared" si="3"/>
        <v>0</v>
      </c>
      <c r="BI22" s="21" t="e">
        <f t="shared" si="4"/>
        <v>#N/A</v>
      </c>
      <c r="BK22" s="26" t="str">
        <f>IF('Standard Runs'!$D29="", "", 'Standard Runs'!$D29)</f>
        <v/>
      </c>
    </row>
    <row r="23" spans="1:63" x14ac:dyDescent="0.25">
      <c r="A23" s="97"/>
      <c r="B23" s="97"/>
      <c r="C23" s="97"/>
      <c r="D23" s="97"/>
      <c r="E23" s="97"/>
      <c r="F23" s="97"/>
      <c r="G23" s="97"/>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Z23" s="26">
        <v>87</v>
      </c>
      <c r="BA23" s="24" t="str">
        <f>IFERROR(INDEX('Running Data'!$E$11:$E$2510, MATCH($AZ23, 'Running Data'!$AG$11:$AG$2510, 0)), "")</f>
        <v/>
      </c>
      <c r="BB23" s="95" t="str">
        <f>IFERROR(INDEX('Running Data'!$Z$11:$Z$2510, MATCH($AZ23, 'Running Data'!$AG$11:$AG$2510, 0)), "")</f>
        <v/>
      </c>
      <c r="BC23" s="21" t="str">
        <f>IFERROR(INDEX('Running Data'!$AH$11:$AH$2510, MATCH($AZ23, 'Running Data'!$AG$11:$AG$2510, 0)), "")</f>
        <v/>
      </c>
      <c r="BE23" s="26">
        <f t="shared" si="0"/>
        <v>87</v>
      </c>
      <c r="BF23" s="95">
        <f t="shared" si="1"/>
        <v>0</v>
      </c>
      <c r="BG23" s="95">
        <f t="shared" si="2"/>
        <v>0</v>
      </c>
      <c r="BH23" s="95">
        <f t="shared" si="3"/>
        <v>0</v>
      </c>
      <c r="BI23" s="21" t="e">
        <f t="shared" si="4"/>
        <v>#N/A</v>
      </c>
      <c r="BK23" s="26" t="str">
        <f>IF('Standard Runs'!$D30="", "", 'Standard Runs'!$D30)</f>
        <v/>
      </c>
    </row>
    <row r="24" spans="1:63" x14ac:dyDescent="0.25">
      <c r="A24" s="97"/>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Z24" s="26">
        <v>86</v>
      </c>
      <c r="BA24" s="24" t="str">
        <f>IFERROR(INDEX('Running Data'!$E$11:$E$2510, MATCH($AZ24, 'Running Data'!$AG$11:$AG$2510, 0)), "")</f>
        <v/>
      </c>
      <c r="BB24" s="95" t="str">
        <f>IFERROR(INDEX('Running Data'!$Z$11:$Z$2510, MATCH($AZ24, 'Running Data'!$AG$11:$AG$2510, 0)), "")</f>
        <v/>
      </c>
      <c r="BC24" s="21" t="str">
        <f>IFERROR(INDEX('Running Data'!$AH$11:$AH$2510, MATCH($AZ24, 'Running Data'!$AG$11:$AG$2510, 0)), "")</f>
        <v/>
      </c>
      <c r="BE24" s="26">
        <f t="shared" si="0"/>
        <v>86</v>
      </c>
      <c r="BF24" s="95">
        <f t="shared" si="1"/>
        <v>0</v>
      </c>
      <c r="BG24" s="95">
        <f t="shared" si="2"/>
        <v>0</v>
      </c>
      <c r="BH24" s="95">
        <f t="shared" si="3"/>
        <v>0</v>
      </c>
      <c r="BI24" s="21" t="e">
        <f t="shared" si="4"/>
        <v>#N/A</v>
      </c>
      <c r="BK24" s="26" t="str">
        <f>IF('Standard Runs'!$D31="", "", 'Standard Runs'!$D31)</f>
        <v/>
      </c>
    </row>
    <row r="25" spans="1:63" x14ac:dyDescent="0.25">
      <c r="A25" s="97"/>
      <c r="B25" s="97"/>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Z25" s="26">
        <v>85</v>
      </c>
      <c r="BA25" s="24" t="str">
        <f>IFERROR(INDEX('Running Data'!$E$11:$E$2510, MATCH($AZ25, 'Running Data'!$AG$11:$AG$2510, 0)), "")</f>
        <v/>
      </c>
      <c r="BB25" s="95" t="str">
        <f>IFERROR(INDEX('Running Data'!$Z$11:$Z$2510, MATCH($AZ25, 'Running Data'!$AG$11:$AG$2510, 0)), "")</f>
        <v/>
      </c>
      <c r="BC25" s="21" t="str">
        <f>IFERROR(INDEX('Running Data'!$AH$11:$AH$2510, MATCH($AZ25, 'Running Data'!$AG$11:$AG$2510, 0)), "")</f>
        <v/>
      </c>
      <c r="BE25" s="26">
        <f t="shared" si="0"/>
        <v>85</v>
      </c>
      <c r="BF25" s="95">
        <f t="shared" si="1"/>
        <v>0</v>
      </c>
      <c r="BG25" s="95">
        <f t="shared" si="2"/>
        <v>0</v>
      </c>
      <c r="BH25" s="95">
        <f t="shared" si="3"/>
        <v>0</v>
      </c>
      <c r="BI25" s="21" t="e">
        <f t="shared" si="4"/>
        <v>#N/A</v>
      </c>
      <c r="BK25" s="26" t="str">
        <f>IF('Standard Runs'!$D32="", "", 'Standard Runs'!$D32)</f>
        <v/>
      </c>
    </row>
    <row r="26" spans="1:63" x14ac:dyDescent="0.25">
      <c r="A26" s="97"/>
      <c r="B26" s="97"/>
      <c r="C26" s="97"/>
      <c r="D26" s="97"/>
      <c r="E26" s="97"/>
      <c r="F26" s="97"/>
      <c r="G26" s="97"/>
      <c r="H26" s="97"/>
      <c r="I26" s="97"/>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97"/>
      <c r="AL26" s="97"/>
      <c r="AM26" s="97"/>
      <c r="AN26" s="97"/>
      <c r="AO26" s="97"/>
      <c r="AP26" s="97"/>
      <c r="AQ26" s="97"/>
      <c r="AR26" s="97"/>
      <c r="AS26" s="97"/>
      <c r="AT26" s="97"/>
      <c r="AZ26" s="26">
        <v>84</v>
      </c>
      <c r="BA26" s="24" t="str">
        <f>IFERROR(INDEX('Running Data'!$E$11:$E$2510, MATCH($AZ26, 'Running Data'!$AG$11:$AG$2510, 0)), "")</f>
        <v/>
      </c>
      <c r="BB26" s="95" t="str">
        <f>IFERROR(INDEX('Running Data'!$Z$11:$Z$2510, MATCH($AZ26, 'Running Data'!$AG$11:$AG$2510, 0)), "")</f>
        <v/>
      </c>
      <c r="BC26" s="21" t="str">
        <f>IFERROR(INDEX('Running Data'!$AH$11:$AH$2510, MATCH($AZ26, 'Running Data'!$AG$11:$AG$2510, 0)), "")</f>
        <v/>
      </c>
      <c r="BE26" s="26">
        <f t="shared" si="0"/>
        <v>84</v>
      </c>
      <c r="BF26" s="95">
        <f t="shared" si="1"/>
        <v>0</v>
      </c>
      <c r="BG26" s="95">
        <f t="shared" si="2"/>
        <v>0</v>
      </c>
      <c r="BH26" s="95">
        <f t="shared" si="3"/>
        <v>0</v>
      </c>
      <c r="BI26" s="21" t="e">
        <f t="shared" si="4"/>
        <v>#N/A</v>
      </c>
      <c r="BK26" s="26" t="str">
        <f>IF('Standard Runs'!$D33="", "", 'Standard Runs'!$D33)</f>
        <v/>
      </c>
    </row>
    <row r="27" spans="1:63" x14ac:dyDescent="0.25">
      <c r="A27" s="97"/>
      <c r="B27" s="97"/>
      <c r="C27" s="97"/>
      <c r="D27" s="97"/>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Z27" s="26">
        <v>83</v>
      </c>
      <c r="BA27" s="24" t="str">
        <f>IFERROR(INDEX('Running Data'!$E$11:$E$2510, MATCH($AZ27, 'Running Data'!$AG$11:$AG$2510, 0)), "")</f>
        <v/>
      </c>
      <c r="BB27" s="95" t="str">
        <f>IFERROR(INDEX('Running Data'!$Z$11:$Z$2510, MATCH($AZ27, 'Running Data'!$AG$11:$AG$2510, 0)), "")</f>
        <v/>
      </c>
      <c r="BC27" s="21" t="str">
        <f>IFERROR(INDEX('Running Data'!$AH$11:$AH$2510, MATCH($AZ27, 'Running Data'!$AG$11:$AG$2510, 0)), "")</f>
        <v/>
      </c>
      <c r="BE27" s="26">
        <f t="shared" si="0"/>
        <v>83</v>
      </c>
      <c r="BF27" s="95">
        <f t="shared" si="1"/>
        <v>0</v>
      </c>
      <c r="BG27" s="95">
        <f t="shared" si="2"/>
        <v>0</v>
      </c>
      <c r="BH27" s="95">
        <f t="shared" si="3"/>
        <v>0</v>
      </c>
      <c r="BI27" s="21" t="e">
        <f t="shared" si="4"/>
        <v>#N/A</v>
      </c>
      <c r="BK27" s="26" t="str">
        <f>IF('Standard Runs'!$D34="", "", 'Standard Runs'!$D34)</f>
        <v/>
      </c>
    </row>
    <row r="28" spans="1:63" x14ac:dyDescent="0.25">
      <c r="A28" s="97"/>
      <c r="B28" s="97"/>
      <c r="C28" s="97"/>
      <c r="D28" s="97"/>
      <c r="E28" s="97"/>
      <c r="F28" s="97"/>
      <c r="G28" s="97"/>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Z28" s="26">
        <v>82</v>
      </c>
      <c r="BA28" s="24" t="str">
        <f>IFERROR(INDEX('Running Data'!$E$11:$E$2510, MATCH($AZ28, 'Running Data'!$AG$11:$AG$2510, 0)), "")</f>
        <v/>
      </c>
      <c r="BB28" s="95" t="str">
        <f>IFERROR(INDEX('Running Data'!$Z$11:$Z$2510, MATCH($AZ28, 'Running Data'!$AG$11:$AG$2510, 0)), "")</f>
        <v/>
      </c>
      <c r="BC28" s="21" t="str">
        <f>IFERROR(INDEX('Running Data'!$AH$11:$AH$2510, MATCH($AZ28, 'Running Data'!$AG$11:$AG$2510, 0)), "")</f>
        <v/>
      </c>
      <c r="BE28" s="26">
        <f t="shared" si="0"/>
        <v>82</v>
      </c>
      <c r="BF28" s="95">
        <f t="shared" si="1"/>
        <v>0</v>
      </c>
      <c r="BG28" s="95">
        <f t="shared" si="2"/>
        <v>0</v>
      </c>
      <c r="BH28" s="95">
        <f t="shared" si="3"/>
        <v>0</v>
      </c>
      <c r="BI28" s="21" t="e">
        <f t="shared" si="4"/>
        <v>#N/A</v>
      </c>
      <c r="BK28" s="26" t="str">
        <f>IF('Standard Runs'!$D35="", "", 'Standard Runs'!$D35)</f>
        <v/>
      </c>
    </row>
    <row r="29" spans="1:63" x14ac:dyDescent="0.25">
      <c r="A29" s="97"/>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Z29" s="26">
        <v>81</v>
      </c>
      <c r="BA29" s="24" t="str">
        <f>IFERROR(INDEX('Running Data'!$E$11:$E$2510, MATCH($AZ29, 'Running Data'!$AG$11:$AG$2510, 0)), "")</f>
        <v/>
      </c>
      <c r="BB29" s="95" t="str">
        <f>IFERROR(INDEX('Running Data'!$Z$11:$Z$2510, MATCH($AZ29, 'Running Data'!$AG$11:$AG$2510, 0)), "")</f>
        <v/>
      </c>
      <c r="BC29" s="21" t="str">
        <f>IFERROR(INDEX('Running Data'!$AH$11:$AH$2510, MATCH($AZ29, 'Running Data'!$AG$11:$AG$2510, 0)), "")</f>
        <v/>
      </c>
      <c r="BE29" s="26">
        <f t="shared" si="0"/>
        <v>81</v>
      </c>
      <c r="BF29" s="95">
        <f t="shared" si="1"/>
        <v>0</v>
      </c>
      <c r="BG29" s="95">
        <f t="shared" si="2"/>
        <v>0</v>
      </c>
      <c r="BH29" s="95">
        <f t="shared" si="3"/>
        <v>0</v>
      </c>
      <c r="BI29" s="21" t="e">
        <f t="shared" si="4"/>
        <v>#N/A</v>
      </c>
      <c r="BK29" s="26" t="str">
        <f>IF('Standard Runs'!$D36="", "", 'Standard Runs'!$D36)</f>
        <v/>
      </c>
    </row>
    <row r="30" spans="1:63" x14ac:dyDescent="0.25">
      <c r="A30" s="97"/>
      <c r="B30" s="97"/>
      <c r="C30" s="97"/>
      <c r="D30" s="97"/>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c r="AN30" s="97"/>
      <c r="AO30" s="97"/>
      <c r="AP30" s="97"/>
      <c r="AQ30" s="97"/>
      <c r="AR30" s="97"/>
      <c r="AS30" s="97"/>
      <c r="AT30" s="97"/>
      <c r="AZ30" s="26">
        <v>80</v>
      </c>
      <c r="BA30" s="24" t="str">
        <f>IFERROR(INDEX('Running Data'!$E$11:$E$2510, MATCH($AZ30, 'Running Data'!$AG$11:$AG$2510, 0)), "")</f>
        <v/>
      </c>
      <c r="BB30" s="95" t="str">
        <f>IFERROR(INDEX('Running Data'!$Z$11:$Z$2510, MATCH($AZ30, 'Running Data'!$AG$11:$AG$2510, 0)), "")</f>
        <v/>
      </c>
      <c r="BC30" s="21" t="str">
        <f>IFERROR(INDEX('Running Data'!$AH$11:$AH$2510, MATCH($AZ30, 'Running Data'!$AG$11:$AG$2510, 0)), "")</f>
        <v/>
      </c>
      <c r="BE30" s="26">
        <f t="shared" si="0"/>
        <v>80</v>
      </c>
      <c r="BF30" s="95">
        <f t="shared" si="1"/>
        <v>0</v>
      </c>
      <c r="BG30" s="95">
        <f t="shared" si="2"/>
        <v>0</v>
      </c>
      <c r="BH30" s="95">
        <f t="shared" si="3"/>
        <v>0</v>
      </c>
      <c r="BI30" s="21" t="e">
        <f t="shared" si="4"/>
        <v>#N/A</v>
      </c>
      <c r="BK30" s="26" t="str">
        <f>IF('Standard Runs'!$D37="", "", 'Standard Runs'!$D37)</f>
        <v/>
      </c>
    </row>
    <row r="31" spans="1:63" x14ac:dyDescent="0.25">
      <c r="A31" s="97"/>
      <c r="B31" s="97"/>
      <c r="C31" s="97"/>
      <c r="D31" s="97"/>
      <c r="E31" s="97"/>
      <c r="F31" s="97"/>
      <c r="G31" s="97"/>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Z31" s="26">
        <v>79</v>
      </c>
      <c r="BA31" s="24" t="str">
        <f>IFERROR(INDEX('Running Data'!$E$11:$E$2510, MATCH($AZ31, 'Running Data'!$AG$11:$AG$2510, 0)), "")</f>
        <v/>
      </c>
      <c r="BB31" s="95" t="str">
        <f>IFERROR(INDEX('Running Data'!$Z$11:$Z$2510, MATCH($AZ31, 'Running Data'!$AG$11:$AG$2510, 0)), "")</f>
        <v/>
      </c>
      <c r="BC31" s="21" t="str">
        <f>IFERROR(INDEX('Running Data'!$AH$11:$AH$2510, MATCH($AZ31, 'Running Data'!$AG$11:$AG$2510, 0)), "")</f>
        <v/>
      </c>
      <c r="BE31" s="26">
        <f t="shared" si="0"/>
        <v>79</v>
      </c>
      <c r="BF31" s="95">
        <f t="shared" si="1"/>
        <v>0</v>
      </c>
      <c r="BG31" s="95">
        <f t="shared" si="2"/>
        <v>0</v>
      </c>
      <c r="BH31" s="95">
        <f t="shared" si="3"/>
        <v>0</v>
      </c>
      <c r="BI31" s="21" t="e">
        <f t="shared" si="4"/>
        <v>#N/A</v>
      </c>
      <c r="BK31" s="26" t="str">
        <f>IF('Standard Runs'!$D38="", "", 'Standard Runs'!$D38)</f>
        <v/>
      </c>
    </row>
    <row r="32" spans="1:63" x14ac:dyDescent="0.25">
      <c r="A32" s="97"/>
      <c r="B32" s="97"/>
      <c r="C32" s="97"/>
      <c r="D32" s="97"/>
      <c r="E32" s="97"/>
      <c r="F32" s="97"/>
      <c r="G32" s="97"/>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Z32" s="26">
        <v>78</v>
      </c>
      <c r="BA32" s="24" t="str">
        <f>IFERROR(INDEX('Running Data'!$E$11:$E$2510, MATCH($AZ32, 'Running Data'!$AG$11:$AG$2510, 0)), "")</f>
        <v/>
      </c>
      <c r="BB32" s="95" t="str">
        <f>IFERROR(INDEX('Running Data'!$Z$11:$Z$2510, MATCH($AZ32, 'Running Data'!$AG$11:$AG$2510, 0)), "")</f>
        <v/>
      </c>
      <c r="BC32" s="21" t="str">
        <f>IFERROR(INDEX('Running Data'!$AH$11:$AH$2510, MATCH($AZ32, 'Running Data'!$AG$11:$AG$2510, 0)), "")</f>
        <v/>
      </c>
      <c r="BE32" s="26">
        <f t="shared" si="0"/>
        <v>78</v>
      </c>
      <c r="BF32" s="95">
        <f t="shared" si="1"/>
        <v>0</v>
      </c>
      <c r="BG32" s="95">
        <f t="shared" si="2"/>
        <v>0</v>
      </c>
      <c r="BH32" s="95">
        <f t="shared" si="3"/>
        <v>0</v>
      </c>
      <c r="BI32" s="21" t="e">
        <f t="shared" si="4"/>
        <v>#N/A</v>
      </c>
      <c r="BK32" s="26" t="str">
        <f>IF('Standard Runs'!$D39="", "", 'Standard Runs'!$D39)</f>
        <v/>
      </c>
    </row>
    <row r="33" spans="1:63" x14ac:dyDescent="0.25">
      <c r="A33" s="97"/>
      <c r="B33" s="97"/>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Z33" s="26">
        <v>77</v>
      </c>
      <c r="BA33" s="24" t="str">
        <f>IFERROR(INDEX('Running Data'!$E$11:$E$2510, MATCH($AZ33, 'Running Data'!$AG$11:$AG$2510, 0)), "")</f>
        <v/>
      </c>
      <c r="BB33" s="95" t="str">
        <f>IFERROR(INDEX('Running Data'!$Z$11:$Z$2510, MATCH($AZ33, 'Running Data'!$AG$11:$AG$2510, 0)), "")</f>
        <v/>
      </c>
      <c r="BC33" s="21" t="str">
        <f>IFERROR(INDEX('Running Data'!$AH$11:$AH$2510, MATCH($AZ33, 'Running Data'!$AG$11:$AG$2510, 0)), "")</f>
        <v/>
      </c>
      <c r="BE33" s="26">
        <f t="shared" si="0"/>
        <v>77</v>
      </c>
      <c r="BF33" s="95">
        <f t="shared" si="1"/>
        <v>0</v>
      </c>
      <c r="BG33" s="95">
        <f t="shared" si="2"/>
        <v>0</v>
      </c>
      <c r="BH33" s="95">
        <f t="shared" si="3"/>
        <v>0</v>
      </c>
      <c r="BI33" s="21" t="e">
        <f t="shared" si="4"/>
        <v>#N/A</v>
      </c>
      <c r="BK33" s="26" t="str">
        <f>IF('Standard Runs'!$D40="", "", 'Standard Runs'!$D40)</f>
        <v/>
      </c>
    </row>
    <row r="34" spans="1:63" x14ac:dyDescent="0.25">
      <c r="A34" s="97"/>
      <c r="B34" s="97"/>
      <c r="C34" s="97"/>
      <c r="D34" s="97"/>
      <c r="E34" s="97"/>
      <c r="F34" s="97"/>
      <c r="G34" s="97"/>
      <c r="H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Z34" s="26">
        <v>76</v>
      </c>
      <c r="BA34" s="24" t="str">
        <f>IFERROR(INDEX('Running Data'!$E$11:$E$2510, MATCH($AZ34, 'Running Data'!$AG$11:$AG$2510, 0)), "")</f>
        <v/>
      </c>
      <c r="BB34" s="95" t="str">
        <f>IFERROR(INDEX('Running Data'!$Z$11:$Z$2510, MATCH($AZ34, 'Running Data'!$AG$11:$AG$2510, 0)), "")</f>
        <v/>
      </c>
      <c r="BC34" s="21" t="str">
        <f>IFERROR(INDEX('Running Data'!$AH$11:$AH$2510, MATCH($AZ34, 'Running Data'!$AG$11:$AG$2510, 0)), "")</f>
        <v/>
      </c>
      <c r="BE34" s="26">
        <f t="shared" si="0"/>
        <v>76</v>
      </c>
      <c r="BF34" s="95">
        <f t="shared" si="1"/>
        <v>0</v>
      </c>
      <c r="BG34" s="95">
        <f t="shared" si="2"/>
        <v>0</v>
      </c>
      <c r="BH34" s="95">
        <f t="shared" si="3"/>
        <v>0</v>
      </c>
      <c r="BI34" s="21" t="e">
        <f t="shared" si="4"/>
        <v>#N/A</v>
      </c>
      <c r="BK34" s="26" t="str">
        <f>IF('Standard Runs'!$D41="", "", 'Standard Runs'!$D41)</f>
        <v/>
      </c>
    </row>
    <row r="35" spans="1:63" x14ac:dyDescent="0.25">
      <c r="A35" s="97"/>
      <c r="B35" s="182" t="str">
        <f>_xlfn.CONCAT("Standard Run Report - ", IF($AL$36="", "Select Run", $AL$36))</f>
        <v>Standard Run Report - 10km Run</v>
      </c>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4"/>
      <c r="AJ35" s="97"/>
      <c r="AK35" s="97"/>
      <c r="AL35" s="172" t="s">
        <v>46</v>
      </c>
      <c r="AM35" s="173"/>
      <c r="AN35" s="173"/>
      <c r="AO35" s="173"/>
      <c r="AP35" s="173"/>
      <c r="AQ35" s="173"/>
      <c r="AR35" s="173"/>
      <c r="AS35" s="174"/>
      <c r="AT35" s="97"/>
      <c r="AZ35" s="26">
        <v>75</v>
      </c>
      <c r="BA35" s="24" t="str">
        <f>IFERROR(INDEX('Running Data'!$E$11:$E$2510, MATCH($AZ35, 'Running Data'!$AG$11:$AG$2510, 0)), "")</f>
        <v/>
      </c>
      <c r="BB35" s="95" t="str">
        <f>IFERROR(INDEX('Running Data'!$Z$11:$Z$2510, MATCH($AZ35, 'Running Data'!$AG$11:$AG$2510, 0)), "")</f>
        <v/>
      </c>
      <c r="BC35" s="21" t="str">
        <f>IFERROR(INDEX('Running Data'!$AH$11:$AH$2510, MATCH($AZ35, 'Running Data'!$AG$11:$AG$2510, 0)), "")</f>
        <v/>
      </c>
      <c r="BE35" s="26">
        <f t="shared" si="0"/>
        <v>75</v>
      </c>
      <c r="BF35" s="95">
        <f t="shared" si="1"/>
        <v>0</v>
      </c>
      <c r="BG35" s="95">
        <f t="shared" si="2"/>
        <v>0</v>
      </c>
      <c r="BH35" s="95">
        <f t="shared" si="3"/>
        <v>0</v>
      </c>
      <c r="BI35" s="21" t="e">
        <f t="shared" si="4"/>
        <v>#N/A</v>
      </c>
      <c r="BK35" s="26" t="str">
        <f>IF('Standard Runs'!$D42="", "", 'Standard Runs'!$D42)</f>
        <v/>
      </c>
    </row>
    <row r="36" spans="1:63" x14ac:dyDescent="0.25">
      <c r="A36" s="97"/>
      <c r="B36" s="185"/>
      <c r="C36" s="186"/>
      <c r="D36" s="186"/>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7"/>
      <c r="AJ36" s="97"/>
      <c r="AK36" s="97"/>
      <c r="AL36" s="175" t="s">
        <v>83</v>
      </c>
      <c r="AM36" s="176"/>
      <c r="AN36" s="176"/>
      <c r="AO36" s="176"/>
      <c r="AP36" s="176"/>
      <c r="AQ36" s="176"/>
      <c r="AR36" s="176"/>
      <c r="AS36" s="177"/>
      <c r="AT36" s="97"/>
      <c r="AX36" s="101">
        <f>IF($AL$36="", "", IFERROR(INDEX('Standard Runs'!$E$11:$E$65, MATCH($AL$36, 'Standard Runs'!$D$11:$D$65, 0)), ""))</f>
        <v>10</v>
      </c>
      <c r="AZ36" s="26">
        <v>74</v>
      </c>
      <c r="BA36" s="24" t="str">
        <f>IFERROR(INDEX('Running Data'!$E$11:$E$2510, MATCH($AZ36, 'Running Data'!$AG$11:$AG$2510, 0)), "")</f>
        <v/>
      </c>
      <c r="BB36" s="95" t="str">
        <f>IFERROR(INDEX('Running Data'!$Z$11:$Z$2510, MATCH($AZ36, 'Running Data'!$AG$11:$AG$2510, 0)), "")</f>
        <v/>
      </c>
      <c r="BC36" s="21" t="str">
        <f>IFERROR(INDEX('Running Data'!$AH$11:$AH$2510, MATCH($AZ36, 'Running Data'!$AG$11:$AG$2510, 0)), "")</f>
        <v/>
      </c>
      <c r="BE36" s="26">
        <f t="shared" si="0"/>
        <v>74</v>
      </c>
      <c r="BF36" s="95">
        <f t="shared" si="1"/>
        <v>0</v>
      </c>
      <c r="BG36" s="95">
        <f t="shared" si="2"/>
        <v>0</v>
      </c>
      <c r="BH36" s="95">
        <f t="shared" si="3"/>
        <v>0</v>
      </c>
      <c r="BI36" s="21" t="e">
        <f t="shared" si="4"/>
        <v>#N/A</v>
      </c>
      <c r="BK36" s="26" t="str">
        <f>IF('Standard Runs'!$D43="", "", 'Standard Runs'!$D43)</f>
        <v/>
      </c>
    </row>
    <row r="37" spans="1:63" x14ac:dyDescent="0.25">
      <c r="A37" s="97"/>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Z37" s="26">
        <v>73</v>
      </c>
      <c r="BA37" s="24" t="str">
        <f>IFERROR(INDEX('Running Data'!$E$11:$E$2510, MATCH($AZ37, 'Running Data'!$AG$11:$AG$2510, 0)), "")</f>
        <v/>
      </c>
      <c r="BB37" s="95" t="str">
        <f>IFERROR(INDEX('Running Data'!$Z$11:$Z$2510, MATCH($AZ37, 'Running Data'!$AG$11:$AG$2510, 0)), "")</f>
        <v/>
      </c>
      <c r="BC37" s="21" t="str">
        <f>IFERROR(INDEX('Running Data'!$AH$11:$AH$2510, MATCH($AZ37, 'Running Data'!$AG$11:$AG$2510, 0)), "")</f>
        <v/>
      </c>
      <c r="BE37" s="26">
        <f t="shared" si="0"/>
        <v>73</v>
      </c>
      <c r="BF37" s="95">
        <f t="shared" si="1"/>
        <v>0</v>
      </c>
      <c r="BG37" s="95">
        <f t="shared" si="2"/>
        <v>0</v>
      </c>
      <c r="BH37" s="95">
        <f t="shared" si="3"/>
        <v>0</v>
      </c>
      <c r="BI37" s="21" t="e">
        <f t="shared" si="4"/>
        <v>#N/A</v>
      </c>
      <c r="BK37" s="26" t="str">
        <f>IF('Standard Runs'!$D44="", "", 'Standard Runs'!$D44)</f>
        <v/>
      </c>
    </row>
    <row r="38" spans="1:63" x14ac:dyDescent="0.25">
      <c r="A38" s="97"/>
      <c r="B38" s="97"/>
      <c r="C38" s="97"/>
      <c r="D38" s="221">
        <f>IF($AL$36="", "", IFERROR(INDEX('Standard Runs'!$O$11:$O$65, MATCH($AL$36, 'Standard Runs'!$D$11:$D$65, 0)), ""))</f>
        <v>43497</v>
      </c>
      <c r="E38" s="221"/>
      <c r="F38" s="221"/>
      <c r="G38" s="221"/>
      <c r="H38" s="221"/>
      <c r="I38" s="221"/>
      <c r="J38" s="221"/>
      <c r="K38" s="221"/>
      <c r="L38" s="221"/>
      <c r="M38" s="221"/>
      <c r="N38" s="221"/>
      <c r="O38" s="221"/>
      <c r="P38" s="97"/>
      <c r="Q38" s="97"/>
      <c r="R38" s="97"/>
      <c r="S38" s="97"/>
      <c r="T38" s="97"/>
      <c r="U38" s="97"/>
      <c r="V38" s="97"/>
      <c r="W38" s="97"/>
      <c r="X38" s="97"/>
      <c r="Y38" s="97"/>
      <c r="Z38" s="97"/>
      <c r="AA38" s="97"/>
      <c r="AB38" s="97"/>
      <c r="AC38" s="97"/>
      <c r="AD38" s="97"/>
      <c r="AE38" s="97"/>
      <c r="AF38" s="221">
        <f>IF($AL$36="", "", IFERROR(INDEX('Standard Runs'!$N$11:$N$65, MATCH($AL$36, 'Standard Runs'!$D$11:$D$65, 0)), ""))</f>
        <v>43532</v>
      </c>
      <c r="AG38" s="221"/>
      <c r="AH38" s="221"/>
      <c r="AI38" s="221"/>
      <c r="AJ38" s="221"/>
      <c r="AK38" s="221"/>
      <c r="AL38" s="221"/>
      <c r="AM38" s="221"/>
      <c r="AN38" s="221"/>
      <c r="AO38" s="221"/>
      <c r="AP38" s="221"/>
      <c r="AQ38" s="221"/>
      <c r="AR38" s="97"/>
      <c r="AS38" s="97"/>
      <c r="AT38" s="97"/>
      <c r="AZ38" s="26">
        <v>72</v>
      </c>
      <c r="BA38" s="24" t="str">
        <f>IFERROR(INDEX('Running Data'!$E$11:$E$2510, MATCH($AZ38, 'Running Data'!$AG$11:$AG$2510, 0)), "")</f>
        <v/>
      </c>
      <c r="BB38" s="95" t="str">
        <f>IFERROR(INDEX('Running Data'!$Z$11:$Z$2510, MATCH($AZ38, 'Running Data'!$AG$11:$AG$2510, 0)), "")</f>
        <v/>
      </c>
      <c r="BC38" s="21" t="str">
        <f>IFERROR(INDEX('Running Data'!$AH$11:$AH$2510, MATCH($AZ38, 'Running Data'!$AG$11:$AG$2510, 0)), "")</f>
        <v/>
      </c>
      <c r="BE38" s="26">
        <f t="shared" si="0"/>
        <v>72</v>
      </c>
      <c r="BF38" s="95">
        <f t="shared" si="1"/>
        <v>0</v>
      </c>
      <c r="BG38" s="95">
        <f t="shared" si="2"/>
        <v>0</v>
      </c>
      <c r="BH38" s="95">
        <f t="shared" si="3"/>
        <v>0</v>
      </c>
      <c r="BI38" s="21" t="e">
        <f t="shared" si="4"/>
        <v>#N/A</v>
      </c>
      <c r="BK38" s="26" t="str">
        <f>IF('Standard Runs'!$D45="", "", 'Standard Runs'!$D45)</f>
        <v/>
      </c>
    </row>
    <row r="39" spans="1:63" ht="15" customHeight="1" x14ac:dyDescent="0.25">
      <c r="A39" s="97"/>
      <c r="B39" s="97"/>
      <c r="C39" s="97"/>
      <c r="D39" s="188" t="s">
        <v>48</v>
      </c>
      <c r="E39" s="189"/>
      <c r="F39" s="189"/>
      <c r="G39" s="189"/>
      <c r="H39" s="189"/>
      <c r="I39" s="189"/>
      <c r="J39" s="189"/>
      <c r="K39" s="189"/>
      <c r="L39" s="189"/>
      <c r="M39" s="189"/>
      <c r="N39" s="189"/>
      <c r="O39" s="190"/>
      <c r="P39" s="97"/>
      <c r="Q39" s="97"/>
      <c r="R39" s="188" t="s">
        <v>49</v>
      </c>
      <c r="S39" s="189"/>
      <c r="T39" s="189"/>
      <c r="U39" s="189"/>
      <c r="V39" s="189"/>
      <c r="W39" s="189"/>
      <c r="X39" s="189"/>
      <c r="Y39" s="189"/>
      <c r="Z39" s="189"/>
      <c r="AA39" s="189"/>
      <c r="AB39" s="189"/>
      <c r="AC39" s="190"/>
      <c r="AD39" s="97"/>
      <c r="AE39" s="97"/>
      <c r="AF39" s="188" t="s">
        <v>50</v>
      </c>
      <c r="AG39" s="189"/>
      <c r="AH39" s="189"/>
      <c r="AI39" s="189"/>
      <c r="AJ39" s="189"/>
      <c r="AK39" s="189"/>
      <c r="AL39" s="189"/>
      <c r="AM39" s="189"/>
      <c r="AN39" s="189"/>
      <c r="AO39" s="189"/>
      <c r="AP39" s="189"/>
      <c r="AQ39" s="190"/>
      <c r="AR39" s="97"/>
      <c r="AS39" s="97"/>
      <c r="AT39" s="97"/>
      <c r="AZ39" s="26">
        <v>71</v>
      </c>
      <c r="BA39" s="24" t="str">
        <f>IFERROR(INDEX('Running Data'!$E$11:$E$2510, MATCH($AZ39, 'Running Data'!$AG$11:$AG$2510, 0)), "")</f>
        <v/>
      </c>
      <c r="BB39" s="95" t="str">
        <f>IFERROR(INDEX('Running Data'!$Z$11:$Z$2510, MATCH($AZ39, 'Running Data'!$AG$11:$AG$2510, 0)), "")</f>
        <v/>
      </c>
      <c r="BC39" s="21" t="str">
        <f>IFERROR(INDEX('Running Data'!$AH$11:$AH$2510, MATCH($AZ39, 'Running Data'!$AG$11:$AG$2510, 0)), "")</f>
        <v/>
      </c>
      <c r="BE39" s="26">
        <f t="shared" si="0"/>
        <v>71</v>
      </c>
      <c r="BF39" s="95">
        <f t="shared" si="1"/>
        <v>0</v>
      </c>
      <c r="BG39" s="95">
        <f t="shared" si="2"/>
        <v>0</v>
      </c>
      <c r="BH39" s="95">
        <f t="shared" si="3"/>
        <v>0</v>
      </c>
      <c r="BI39" s="21" t="e">
        <f t="shared" si="4"/>
        <v>#N/A</v>
      </c>
      <c r="BK39" s="26" t="str">
        <f>IF('Standard Runs'!$D46="", "", 'Standard Runs'!$D46)</f>
        <v/>
      </c>
    </row>
    <row r="40" spans="1:63" ht="15" customHeight="1" x14ac:dyDescent="0.25">
      <c r="A40" s="97"/>
      <c r="B40" s="97"/>
      <c r="C40" s="97"/>
      <c r="D40" s="212">
        <f>IF($AL$36="", "", IFERROR(INDEX('Standard Runs'!$L$11:$L$65, MATCH($AL$36, 'Standard Runs'!$D$11:$D$65, 0)), ""))</f>
        <v>4.2187499999999996E-2</v>
      </c>
      <c r="E40" s="213"/>
      <c r="F40" s="213"/>
      <c r="G40" s="213"/>
      <c r="H40" s="213"/>
      <c r="I40" s="213"/>
      <c r="J40" s="213"/>
      <c r="K40" s="213"/>
      <c r="L40" s="213"/>
      <c r="M40" s="213"/>
      <c r="N40" s="213"/>
      <c r="O40" s="214"/>
      <c r="P40" s="97"/>
      <c r="Q40" s="97"/>
      <c r="R40" s="212">
        <f>IF($AL$36="", "", IFERROR(INDEX('Standard Runs'!$K$11:$K$65, MATCH($AL$36, 'Standard Runs'!$D$11:$D$65, 0)), ""))</f>
        <v>4.1506558641975312E-2</v>
      </c>
      <c r="S40" s="213"/>
      <c r="T40" s="213"/>
      <c r="U40" s="213"/>
      <c r="V40" s="213"/>
      <c r="W40" s="213"/>
      <c r="X40" s="213"/>
      <c r="Y40" s="213"/>
      <c r="Z40" s="213"/>
      <c r="AA40" s="213"/>
      <c r="AB40" s="213"/>
      <c r="AC40" s="214"/>
      <c r="AD40" s="97"/>
      <c r="AE40" s="97"/>
      <c r="AF40" s="212">
        <f>IF($AL$36="", "", IFERROR(INDEX('Standard Runs'!$J$11:$J$65, MATCH($AL$36, 'Standard Runs'!$D$11:$D$65, 0)), ""))</f>
        <v>4.0960648148148149E-2</v>
      </c>
      <c r="AG40" s="213"/>
      <c r="AH40" s="213"/>
      <c r="AI40" s="213"/>
      <c r="AJ40" s="213"/>
      <c r="AK40" s="213"/>
      <c r="AL40" s="213"/>
      <c r="AM40" s="213"/>
      <c r="AN40" s="213"/>
      <c r="AO40" s="213"/>
      <c r="AP40" s="213"/>
      <c r="AQ40" s="214"/>
      <c r="AR40" s="97"/>
      <c r="AS40" s="97"/>
      <c r="AT40" s="97"/>
      <c r="AZ40" s="26">
        <v>70</v>
      </c>
      <c r="BA40" s="24" t="str">
        <f>IFERROR(INDEX('Running Data'!$E$11:$E$2510, MATCH($AZ40, 'Running Data'!$AG$11:$AG$2510, 0)), "")</f>
        <v/>
      </c>
      <c r="BB40" s="95" t="str">
        <f>IFERROR(INDEX('Running Data'!$Z$11:$Z$2510, MATCH($AZ40, 'Running Data'!$AG$11:$AG$2510, 0)), "")</f>
        <v/>
      </c>
      <c r="BC40" s="21" t="str">
        <f>IFERROR(INDEX('Running Data'!$AH$11:$AH$2510, MATCH($AZ40, 'Running Data'!$AG$11:$AG$2510, 0)), "")</f>
        <v/>
      </c>
      <c r="BE40" s="26">
        <f t="shared" si="0"/>
        <v>70</v>
      </c>
      <c r="BF40" s="95">
        <f t="shared" si="1"/>
        <v>0</v>
      </c>
      <c r="BG40" s="95">
        <f t="shared" si="2"/>
        <v>0</v>
      </c>
      <c r="BH40" s="95">
        <f t="shared" si="3"/>
        <v>0</v>
      </c>
      <c r="BI40" s="21" t="e">
        <f t="shared" si="4"/>
        <v>#N/A</v>
      </c>
      <c r="BK40" s="26" t="str">
        <f>IF('Standard Runs'!$D47="", "", 'Standard Runs'!$D47)</f>
        <v/>
      </c>
    </row>
    <row r="41" spans="1:63" ht="15" customHeight="1" x14ac:dyDescent="0.25">
      <c r="A41" s="97"/>
      <c r="B41" s="97"/>
      <c r="C41" s="97"/>
      <c r="D41" s="215"/>
      <c r="E41" s="216"/>
      <c r="F41" s="216"/>
      <c r="G41" s="216"/>
      <c r="H41" s="216"/>
      <c r="I41" s="216"/>
      <c r="J41" s="216"/>
      <c r="K41" s="216"/>
      <c r="L41" s="216"/>
      <c r="M41" s="216"/>
      <c r="N41" s="216"/>
      <c r="O41" s="217"/>
      <c r="P41" s="97"/>
      <c r="Q41" s="97"/>
      <c r="R41" s="215"/>
      <c r="S41" s="216"/>
      <c r="T41" s="216"/>
      <c r="U41" s="216"/>
      <c r="V41" s="216"/>
      <c r="W41" s="216"/>
      <c r="X41" s="216"/>
      <c r="Y41" s="216"/>
      <c r="Z41" s="216"/>
      <c r="AA41" s="216"/>
      <c r="AB41" s="216"/>
      <c r="AC41" s="217"/>
      <c r="AD41" s="97"/>
      <c r="AE41" s="97"/>
      <c r="AF41" s="215"/>
      <c r="AG41" s="216"/>
      <c r="AH41" s="216"/>
      <c r="AI41" s="216"/>
      <c r="AJ41" s="216"/>
      <c r="AK41" s="216"/>
      <c r="AL41" s="216"/>
      <c r="AM41" s="216"/>
      <c r="AN41" s="216"/>
      <c r="AO41" s="216"/>
      <c r="AP41" s="216"/>
      <c r="AQ41" s="217"/>
      <c r="AR41" s="97"/>
      <c r="AS41" s="97"/>
      <c r="AT41" s="97"/>
      <c r="AZ41" s="26">
        <v>69</v>
      </c>
      <c r="BA41" s="24" t="str">
        <f>IFERROR(INDEX('Running Data'!$E$11:$E$2510, MATCH($AZ41, 'Running Data'!$AG$11:$AG$2510, 0)), "")</f>
        <v/>
      </c>
      <c r="BB41" s="95" t="str">
        <f>IFERROR(INDEX('Running Data'!$Z$11:$Z$2510, MATCH($AZ41, 'Running Data'!$AG$11:$AG$2510, 0)), "")</f>
        <v/>
      </c>
      <c r="BC41" s="21" t="str">
        <f>IFERROR(INDEX('Running Data'!$AH$11:$AH$2510, MATCH($AZ41, 'Running Data'!$AG$11:$AG$2510, 0)), "")</f>
        <v/>
      </c>
      <c r="BE41" s="26">
        <f t="shared" si="0"/>
        <v>69</v>
      </c>
      <c r="BF41" s="95">
        <f t="shared" si="1"/>
        <v>0</v>
      </c>
      <c r="BG41" s="95">
        <f t="shared" si="2"/>
        <v>0</v>
      </c>
      <c r="BH41" s="95">
        <f t="shared" si="3"/>
        <v>0</v>
      </c>
      <c r="BI41" s="21" t="e">
        <f t="shared" si="4"/>
        <v>#N/A</v>
      </c>
      <c r="BK41" s="26" t="str">
        <f>IF('Standard Runs'!$D48="", "", 'Standard Runs'!$D48)</f>
        <v/>
      </c>
    </row>
    <row r="42" spans="1:63" ht="15" customHeight="1" x14ac:dyDescent="0.25">
      <c r="A42" s="97"/>
      <c r="B42" s="97"/>
      <c r="C42" s="97"/>
      <c r="D42" s="222" t="str">
        <f>IF(OR(D40="", $AX$36=""), "", _xlfn.CONCAT(TEXT(D40/$AX$36, "mm:ss"), " per ", INDEX('Intro &amp; Setup'!$BZ$8:$BZ$9, MATCH('Intro &amp; Setup'!$AJ$30, 'Intro &amp; Setup'!$BX$8:$BX$9, 0))))</f>
        <v>06:04 per Km</v>
      </c>
      <c r="E42" s="222"/>
      <c r="F42" s="222"/>
      <c r="G42" s="222"/>
      <c r="H42" s="222"/>
      <c r="I42" s="222"/>
      <c r="J42" s="222"/>
      <c r="K42" s="222"/>
      <c r="L42" s="222"/>
      <c r="M42" s="222"/>
      <c r="N42" s="222"/>
      <c r="O42" s="222"/>
      <c r="P42" s="97"/>
      <c r="Q42" s="97"/>
      <c r="R42" s="222" t="str">
        <f>IF(OR(R40="", $AX$36=""), "", _xlfn.CONCAT(TEXT(R40/$AX$36, "mm:ss"), " per ", INDEX('Intro &amp; Setup'!$BZ$8:$BZ$9, MATCH('Intro &amp; Setup'!$AJ$30, 'Intro &amp; Setup'!$BX$8:$BX$9, 0))))</f>
        <v>05:59 per Km</v>
      </c>
      <c r="S42" s="222"/>
      <c r="T42" s="222"/>
      <c r="U42" s="222"/>
      <c r="V42" s="222"/>
      <c r="W42" s="222"/>
      <c r="X42" s="222"/>
      <c r="Y42" s="222"/>
      <c r="Z42" s="222"/>
      <c r="AA42" s="222"/>
      <c r="AB42" s="222"/>
      <c r="AC42" s="222"/>
      <c r="AD42" s="97"/>
      <c r="AE42" s="97"/>
      <c r="AF42" s="222" t="str">
        <f>IF(OR(AF40="", $AX$36=""), "", _xlfn.CONCAT(TEXT(AF40/$AX$36, "mm:ss"), " per ", INDEX('Intro &amp; Setup'!$BZ$8:$BZ$9, MATCH('Intro &amp; Setup'!$AJ$30, 'Intro &amp; Setup'!$BX$8:$BX$9, 0))))</f>
        <v>05:54 per Km</v>
      </c>
      <c r="AG42" s="222"/>
      <c r="AH42" s="222"/>
      <c r="AI42" s="222"/>
      <c r="AJ42" s="222"/>
      <c r="AK42" s="222"/>
      <c r="AL42" s="222"/>
      <c r="AM42" s="222"/>
      <c r="AN42" s="222"/>
      <c r="AO42" s="222"/>
      <c r="AP42" s="222"/>
      <c r="AQ42" s="222"/>
      <c r="AR42" s="97"/>
      <c r="AS42" s="97"/>
      <c r="AT42" s="97"/>
      <c r="AZ42" s="26">
        <v>68</v>
      </c>
      <c r="BA42" s="24" t="str">
        <f>IFERROR(INDEX('Running Data'!$E$11:$E$2510, MATCH($AZ42, 'Running Data'!$AG$11:$AG$2510, 0)), "")</f>
        <v/>
      </c>
      <c r="BB42" s="95" t="str">
        <f>IFERROR(INDEX('Running Data'!$Z$11:$Z$2510, MATCH($AZ42, 'Running Data'!$AG$11:$AG$2510, 0)), "")</f>
        <v/>
      </c>
      <c r="BC42" s="21" t="str">
        <f>IFERROR(INDEX('Running Data'!$AH$11:$AH$2510, MATCH($AZ42, 'Running Data'!$AG$11:$AG$2510, 0)), "")</f>
        <v/>
      </c>
      <c r="BE42" s="26">
        <f t="shared" si="0"/>
        <v>68</v>
      </c>
      <c r="BF42" s="95">
        <f t="shared" si="1"/>
        <v>0</v>
      </c>
      <c r="BG42" s="95">
        <f t="shared" si="2"/>
        <v>0</v>
      </c>
      <c r="BH42" s="95">
        <f t="shared" si="3"/>
        <v>0</v>
      </c>
      <c r="BI42" s="21" t="e">
        <f t="shared" si="4"/>
        <v>#N/A</v>
      </c>
      <c r="BK42" s="26" t="str">
        <f>IF('Standard Runs'!$D49="", "", 'Standard Runs'!$D49)</f>
        <v/>
      </c>
    </row>
    <row r="43" spans="1:63" ht="15" customHeight="1" x14ac:dyDescent="0.25">
      <c r="A43" s="97"/>
      <c r="B43" s="97"/>
      <c r="C43" s="97"/>
      <c r="D43" s="97"/>
      <c r="E43" s="97"/>
      <c r="F43" s="97"/>
      <c r="G43" s="97"/>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Z43" s="26">
        <v>67</v>
      </c>
      <c r="BA43" s="24" t="str">
        <f>IFERROR(INDEX('Running Data'!$E$11:$E$2510, MATCH($AZ43, 'Running Data'!$AG$11:$AG$2510, 0)), "")</f>
        <v/>
      </c>
      <c r="BB43" s="95" t="str">
        <f>IFERROR(INDEX('Running Data'!$Z$11:$Z$2510, MATCH($AZ43, 'Running Data'!$AG$11:$AG$2510, 0)), "")</f>
        <v/>
      </c>
      <c r="BC43" s="21" t="str">
        <f>IFERROR(INDEX('Running Data'!$AH$11:$AH$2510, MATCH($AZ43, 'Running Data'!$AG$11:$AG$2510, 0)), "")</f>
        <v/>
      </c>
      <c r="BE43" s="26">
        <f t="shared" si="0"/>
        <v>67</v>
      </c>
      <c r="BF43" s="95">
        <f t="shared" si="1"/>
        <v>0</v>
      </c>
      <c r="BG43" s="95">
        <f t="shared" si="2"/>
        <v>0</v>
      </c>
      <c r="BH43" s="95">
        <f t="shared" si="3"/>
        <v>0</v>
      </c>
      <c r="BI43" s="21" t="e">
        <f t="shared" si="4"/>
        <v>#N/A</v>
      </c>
      <c r="BK43" s="26" t="str">
        <f>IF('Standard Runs'!$D50="", "", 'Standard Runs'!$D50)</f>
        <v/>
      </c>
    </row>
    <row r="44" spans="1:63" ht="15" customHeight="1" x14ac:dyDescent="0.25">
      <c r="A44" s="97"/>
      <c r="B44" s="105"/>
      <c r="C44" s="106"/>
      <c r="D44" s="106"/>
      <c r="E44" s="106"/>
      <c r="F44" s="106"/>
      <c r="G44" s="106"/>
      <c r="H44" s="106"/>
      <c r="I44" s="106"/>
      <c r="J44" s="106"/>
      <c r="K44" s="106"/>
      <c r="L44" s="106"/>
      <c r="M44" s="106"/>
      <c r="N44" s="106"/>
      <c r="O44" s="106"/>
      <c r="P44" s="106"/>
      <c r="Q44" s="106"/>
      <c r="R44" s="106"/>
      <c r="S44" s="106"/>
      <c r="T44" s="106"/>
      <c r="U44" s="106"/>
      <c r="V44" s="106"/>
      <c r="W44" s="106"/>
      <c r="X44" s="106"/>
      <c r="Y44" s="106"/>
      <c r="Z44" s="106"/>
      <c r="AA44" s="106"/>
      <c r="AB44" s="106"/>
      <c r="AC44" s="107"/>
      <c r="AD44" s="97"/>
      <c r="AE44" s="97"/>
      <c r="AF44" s="223" t="str">
        <f>'Running Data'!$X$3</f>
        <v>🥇</v>
      </c>
      <c r="AG44" s="224"/>
      <c r="AH44" s="212">
        <f>IFERROR(INDEX('Running Data'!$M$11:$M$2510, MATCH(_xlfn.CONCAT($AL$36, " - 1"), 'Running Data'!$AB$11:$AB$2510, 0)), "")</f>
        <v>4.0960648148148149E-2</v>
      </c>
      <c r="AI44" s="213"/>
      <c r="AJ44" s="213"/>
      <c r="AK44" s="213"/>
      <c r="AL44" s="213"/>
      <c r="AM44" s="214"/>
      <c r="AN44" s="188" t="s">
        <v>0</v>
      </c>
      <c r="AO44" s="189"/>
      <c r="AP44" s="189"/>
      <c r="AQ44" s="189"/>
      <c r="AR44" s="189"/>
      <c r="AS44" s="190"/>
      <c r="AT44" s="97"/>
      <c r="AZ44" s="26">
        <v>66</v>
      </c>
      <c r="BA44" s="24" t="str">
        <f>IFERROR(INDEX('Running Data'!$E$11:$E$2510, MATCH($AZ44, 'Running Data'!$AG$11:$AG$2510, 0)), "")</f>
        <v/>
      </c>
      <c r="BB44" s="95" t="str">
        <f>IFERROR(INDEX('Running Data'!$Z$11:$Z$2510, MATCH($AZ44, 'Running Data'!$AG$11:$AG$2510, 0)), "")</f>
        <v/>
      </c>
      <c r="BC44" s="21" t="str">
        <f>IFERROR(INDEX('Running Data'!$AH$11:$AH$2510, MATCH($AZ44, 'Running Data'!$AG$11:$AG$2510, 0)), "")</f>
        <v/>
      </c>
      <c r="BE44" s="26">
        <f t="shared" si="0"/>
        <v>66</v>
      </c>
      <c r="BF44" s="95">
        <f t="shared" si="1"/>
        <v>0</v>
      </c>
      <c r="BG44" s="95">
        <f t="shared" si="2"/>
        <v>0</v>
      </c>
      <c r="BH44" s="95">
        <f t="shared" si="3"/>
        <v>0</v>
      </c>
      <c r="BI44" s="21" t="e">
        <f t="shared" si="4"/>
        <v>#N/A</v>
      </c>
      <c r="BK44" s="26" t="str">
        <f>IF('Standard Runs'!$D51="", "", 'Standard Runs'!$D51)</f>
        <v/>
      </c>
    </row>
    <row r="45" spans="1:63" ht="15" customHeight="1" x14ac:dyDescent="0.25">
      <c r="A45" s="97"/>
      <c r="B45" s="108"/>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109"/>
      <c r="AD45" s="97"/>
      <c r="AE45" s="97"/>
      <c r="AF45" s="225"/>
      <c r="AG45" s="226"/>
      <c r="AH45" s="215"/>
      <c r="AI45" s="216"/>
      <c r="AJ45" s="216"/>
      <c r="AK45" s="216"/>
      <c r="AL45" s="216"/>
      <c r="AM45" s="217"/>
      <c r="AN45" s="227">
        <f>IFERROR(INDEX('Running Data'!$D$11:$D$2510, MATCH(_xlfn.CONCAT($AL$36, " - 1"), 'Running Data'!$AB$11:$AB$2510, 0)), "")</f>
        <v>43532</v>
      </c>
      <c r="AO45" s="228"/>
      <c r="AP45" s="228"/>
      <c r="AQ45" s="228"/>
      <c r="AR45" s="228"/>
      <c r="AS45" s="229"/>
      <c r="AT45" s="97"/>
      <c r="AZ45" s="26">
        <v>65</v>
      </c>
      <c r="BA45" s="24" t="str">
        <f>IFERROR(INDEX('Running Data'!$E$11:$E$2510, MATCH($AZ45, 'Running Data'!$AG$11:$AG$2510, 0)), "")</f>
        <v/>
      </c>
      <c r="BB45" s="95" t="str">
        <f>IFERROR(INDEX('Running Data'!$Z$11:$Z$2510, MATCH($AZ45, 'Running Data'!$AG$11:$AG$2510, 0)), "")</f>
        <v/>
      </c>
      <c r="BC45" s="21" t="str">
        <f>IFERROR(INDEX('Running Data'!$AH$11:$AH$2510, MATCH($AZ45, 'Running Data'!$AG$11:$AG$2510, 0)), "")</f>
        <v/>
      </c>
      <c r="BE45" s="26">
        <f t="shared" si="0"/>
        <v>65</v>
      </c>
      <c r="BF45" s="95">
        <f t="shared" si="1"/>
        <v>0</v>
      </c>
      <c r="BG45" s="95">
        <f t="shared" si="2"/>
        <v>0</v>
      </c>
      <c r="BH45" s="95">
        <f t="shared" si="3"/>
        <v>0</v>
      </c>
      <c r="BI45" s="21" t="e">
        <f t="shared" si="4"/>
        <v>#N/A</v>
      </c>
      <c r="BK45" s="26" t="str">
        <f>IF('Standard Runs'!$D52="", "", 'Standard Runs'!$D52)</f>
        <v/>
      </c>
    </row>
    <row r="46" spans="1:63" ht="15" customHeight="1" x14ac:dyDescent="0.25">
      <c r="A46" s="97"/>
      <c r="B46" s="108"/>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109"/>
      <c r="AD46" s="97"/>
      <c r="AE46" s="97"/>
      <c r="AF46" s="218" t="s">
        <v>40</v>
      </c>
      <c r="AG46" s="218"/>
      <c r="AH46" s="218"/>
      <c r="AI46" s="218"/>
      <c r="AJ46" s="219">
        <f>IFERROR(INDEX('Running Data'!$E$11:$E$2510, MATCH(_xlfn.CONCAT($AL$36, " - 1"), 'Running Data'!$AB$11:$AB$2510, 0)), "")</f>
        <v>10</v>
      </c>
      <c r="AK46" s="219"/>
      <c r="AL46" s="219"/>
      <c r="AM46" s="219"/>
      <c r="AN46" s="218" t="s">
        <v>51</v>
      </c>
      <c r="AO46" s="218"/>
      <c r="AP46" s="218"/>
      <c r="AQ46" s="220">
        <f>IFERROR(INDEX('Running Data'!$F$11:$F$2510, MATCH(_xlfn.CONCAT($AL$36, " - 1"), 'Running Data'!$AB$11:$AB$2510, 0)), "")</f>
        <v>4.0960648148148149E-2</v>
      </c>
      <c r="AR46" s="220"/>
      <c r="AS46" s="220"/>
      <c r="AT46" s="97"/>
      <c r="AZ46" s="26">
        <v>64</v>
      </c>
      <c r="BA46" s="24" t="str">
        <f>IFERROR(INDEX('Running Data'!$E$11:$E$2510, MATCH($AZ46, 'Running Data'!$AG$11:$AG$2510, 0)), "")</f>
        <v/>
      </c>
      <c r="BB46" s="95" t="str">
        <f>IFERROR(INDEX('Running Data'!$Z$11:$Z$2510, MATCH($AZ46, 'Running Data'!$AG$11:$AG$2510, 0)), "")</f>
        <v/>
      </c>
      <c r="BC46" s="21" t="str">
        <f>IFERROR(INDEX('Running Data'!$AH$11:$AH$2510, MATCH($AZ46, 'Running Data'!$AG$11:$AG$2510, 0)), "")</f>
        <v/>
      </c>
      <c r="BE46" s="26">
        <f t="shared" si="0"/>
        <v>64</v>
      </c>
      <c r="BF46" s="95">
        <f t="shared" si="1"/>
        <v>0</v>
      </c>
      <c r="BG46" s="95">
        <f t="shared" si="2"/>
        <v>0</v>
      </c>
      <c r="BH46" s="95">
        <f t="shared" si="3"/>
        <v>0</v>
      </c>
      <c r="BI46" s="21" t="e">
        <f t="shared" si="4"/>
        <v>#N/A</v>
      </c>
      <c r="BK46" s="26" t="str">
        <f>IF('Standard Runs'!$D53="", "", 'Standard Runs'!$D53)</f>
        <v/>
      </c>
    </row>
    <row r="47" spans="1:63" ht="15" customHeight="1" x14ac:dyDescent="0.25">
      <c r="A47" s="97"/>
      <c r="B47" s="108"/>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109"/>
      <c r="AD47" s="97"/>
      <c r="AE47" s="97"/>
      <c r="AF47" s="97"/>
      <c r="AG47" s="97"/>
      <c r="AH47" s="97"/>
      <c r="AI47" s="97"/>
      <c r="AJ47" s="97"/>
      <c r="AK47" s="97"/>
      <c r="AL47" s="97"/>
      <c r="AM47" s="97"/>
      <c r="AN47" s="97"/>
      <c r="AO47" s="97"/>
      <c r="AP47" s="97"/>
      <c r="AQ47" s="97"/>
      <c r="AR47" s="97"/>
      <c r="AS47" s="97"/>
      <c r="AT47" s="97"/>
      <c r="AZ47" s="26">
        <v>63</v>
      </c>
      <c r="BA47" s="24" t="str">
        <f>IFERROR(INDEX('Running Data'!$E$11:$E$2510, MATCH($AZ47, 'Running Data'!$AG$11:$AG$2510, 0)), "")</f>
        <v/>
      </c>
      <c r="BB47" s="95" t="str">
        <f>IFERROR(INDEX('Running Data'!$Z$11:$Z$2510, MATCH($AZ47, 'Running Data'!$AG$11:$AG$2510, 0)), "")</f>
        <v/>
      </c>
      <c r="BC47" s="21" t="str">
        <f>IFERROR(INDEX('Running Data'!$AH$11:$AH$2510, MATCH($AZ47, 'Running Data'!$AG$11:$AG$2510, 0)), "")</f>
        <v/>
      </c>
      <c r="BE47" s="26">
        <f t="shared" si="0"/>
        <v>63</v>
      </c>
      <c r="BF47" s="95">
        <f t="shared" si="1"/>
        <v>0</v>
      </c>
      <c r="BG47" s="95">
        <f t="shared" si="2"/>
        <v>0</v>
      </c>
      <c r="BH47" s="95">
        <f t="shared" si="3"/>
        <v>0</v>
      </c>
      <c r="BI47" s="21" t="e">
        <f t="shared" si="4"/>
        <v>#N/A</v>
      </c>
      <c r="BK47" s="26" t="str">
        <f>IF('Standard Runs'!$D54="", "", 'Standard Runs'!$D54)</f>
        <v/>
      </c>
    </row>
    <row r="48" spans="1:63" ht="15" customHeight="1" x14ac:dyDescent="0.25">
      <c r="A48" s="97"/>
      <c r="B48" s="108"/>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109"/>
      <c r="AD48" s="97"/>
      <c r="AE48" s="97"/>
      <c r="AF48" s="230" t="str">
        <f>'Running Data'!$X$4</f>
        <v>🥈</v>
      </c>
      <c r="AG48" s="231"/>
      <c r="AH48" s="212">
        <f>IFERROR(INDEX('Running Data'!$M$11:$M$2510, MATCH(_xlfn.CONCAT($AL$36, " - 2"), 'Running Data'!$AB$11:$AB$2510, 0)), "")</f>
        <v>4.1111111111111112E-2</v>
      </c>
      <c r="AI48" s="213"/>
      <c r="AJ48" s="213"/>
      <c r="AK48" s="213"/>
      <c r="AL48" s="213"/>
      <c r="AM48" s="214"/>
      <c r="AN48" s="188" t="s">
        <v>0</v>
      </c>
      <c r="AO48" s="189"/>
      <c r="AP48" s="189"/>
      <c r="AQ48" s="189"/>
      <c r="AR48" s="189"/>
      <c r="AS48" s="190"/>
      <c r="AT48" s="97"/>
      <c r="AZ48" s="26">
        <v>62</v>
      </c>
      <c r="BA48" s="24" t="str">
        <f>IFERROR(INDEX('Running Data'!$E$11:$E$2510, MATCH($AZ48, 'Running Data'!$AG$11:$AG$2510, 0)), "")</f>
        <v/>
      </c>
      <c r="BB48" s="95" t="str">
        <f>IFERROR(INDEX('Running Data'!$Z$11:$Z$2510, MATCH($AZ48, 'Running Data'!$AG$11:$AG$2510, 0)), "")</f>
        <v/>
      </c>
      <c r="BC48" s="21" t="str">
        <f>IFERROR(INDEX('Running Data'!$AH$11:$AH$2510, MATCH($AZ48, 'Running Data'!$AG$11:$AG$2510, 0)), "")</f>
        <v/>
      </c>
      <c r="BE48" s="26">
        <f t="shared" si="0"/>
        <v>62</v>
      </c>
      <c r="BF48" s="95">
        <f t="shared" si="1"/>
        <v>0</v>
      </c>
      <c r="BG48" s="95">
        <f t="shared" si="2"/>
        <v>0</v>
      </c>
      <c r="BH48" s="95">
        <f t="shared" si="3"/>
        <v>0</v>
      </c>
      <c r="BI48" s="21" t="e">
        <f t="shared" si="4"/>
        <v>#N/A</v>
      </c>
      <c r="BK48" s="26" t="str">
        <f>IF('Standard Runs'!$D55="", "", 'Standard Runs'!$D55)</f>
        <v/>
      </c>
    </row>
    <row r="49" spans="1:63" ht="15" customHeight="1" x14ac:dyDescent="0.25">
      <c r="A49" s="97"/>
      <c r="B49" s="108"/>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109"/>
      <c r="AD49" s="97"/>
      <c r="AE49" s="97"/>
      <c r="AF49" s="232"/>
      <c r="AG49" s="233"/>
      <c r="AH49" s="215"/>
      <c r="AI49" s="216"/>
      <c r="AJ49" s="216"/>
      <c r="AK49" s="216"/>
      <c r="AL49" s="216"/>
      <c r="AM49" s="217"/>
      <c r="AN49" s="227">
        <f>IFERROR(INDEX('Running Data'!$D$11:$D$2510, MATCH(_xlfn.CONCAT($AL$36, " - 2"), 'Running Data'!$AB$11:$AB$2510, 0)), "")</f>
        <v>43518</v>
      </c>
      <c r="AO49" s="228"/>
      <c r="AP49" s="228"/>
      <c r="AQ49" s="228"/>
      <c r="AR49" s="228"/>
      <c r="AS49" s="229"/>
      <c r="AT49" s="97"/>
      <c r="AZ49" s="26">
        <v>61</v>
      </c>
      <c r="BA49" s="24" t="str">
        <f>IFERROR(INDEX('Running Data'!$E$11:$E$2510, MATCH($AZ49, 'Running Data'!$AG$11:$AG$2510, 0)), "")</f>
        <v/>
      </c>
      <c r="BB49" s="95" t="str">
        <f>IFERROR(INDEX('Running Data'!$Z$11:$Z$2510, MATCH($AZ49, 'Running Data'!$AG$11:$AG$2510, 0)), "")</f>
        <v/>
      </c>
      <c r="BC49" s="21" t="str">
        <f>IFERROR(INDEX('Running Data'!$AH$11:$AH$2510, MATCH($AZ49, 'Running Data'!$AG$11:$AG$2510, 0)), "")</f>
        <v/>
      </c>
      <c r="BE49" s="26">
        <f t="shared" si="0"/>
        <v>61</v>
      </c>
      <c r="BF49" s="95">
        <f t="shared" si="1"/>
        <v>0</v>
      </c>
      <c r="BG49" s="95">
        <f t="shared" si="2"/>
        <v>0</v>
      </c>
      <c r="BH49" s="95">
        <f t="shared" si="3"/>
        <v>0</v>
      </c>
      <c r="BI49" s="21" t="e">
        <f t="shared" si="4"/>
        <v>#N/A</v>
      </c>
      <c r="BK49" s="26" t="str">
        <f>IF('Standard Runs'!$D56="", "", 'Standard Runs'!$D56)</f>
        <v/>
      </c>
    </row>
    <row r="50" spans="1:63" ht="15" customHeight="1" x14ac:dyDescent="0.25">
      <c r="A50" s="97"/>
      <c r="B50" s="108"/>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109"/>
      <c r="AD50" s="97"/>
      <c r="AE50" s="97"/>
      <c r="AF50" s="218" t="s">
        <v>40</v>
      </c>
      <c r="AG50" s="218"/>
      <c r="AH50" s="218"/>
      <c r="AI50" s="218"/>
      <c r="AJ50" s="219">
        <f>IFERROR(INDEX('Running Data'!$E$11:$E$2510, MATCH(_xlfn.CONCAT($AL$36, " - 2"), 'Running Data'!$AB$11:$AB$2510, 0)), "")</f>
        <v>10</v>
      </c>
      <c r="AK50" s="219"/>
      <c r="AL50" s="219"/>
      <c r="AM50" s="219"/>
      <c r="AN50" s="218" t="s">
        <v>51</v>
      </c>
      <c r="AO50" s="218"/>
      <c r="AP50" s="218"/>
      <c r="AQ50" s="220">
        <f>IFERROR(INDEX('Running Data'!$F$11:$F$2510, MATCH(_xlfn.CONCAT($AL$36, " - 2"), 'Running Data'!$AB$11:$AB$2510, 0)), "")</f>
        <v>4.1111111111111112E-2</v>
      </c>
      <c r="AR50" s="220"/>
      <c r="AS50" s="220"/>
      <c r="AT50" s="97"/>
      <c r="AZ50" s="26">
        <v>60</v>
      </c>
      <c r="BA50" s="24" t="str">
        <f>IFERROR(INDEX('Running Data'!$E$11:$E$2510, MATCH($AZ50, 'Running Data'!$AG$11:$AG$2510, 0)), "")</f>
        <v/>
      </c>
      <c r="BB50" s="95" t="str">
        <f>IFERROR(INDEX('Running Data'!$Z$11:$Z$2510, MATCH($AZ50, 'Running Data'!$AG$11:$AG$2510, 0)), "")</f>
        <v/>
      </c>
      <c r="BC50" s="21" t="str">
        <f>IFERROR(INDEX('Running Data'!$AH$11:$AH$2510, MATCH($AZ50, 'Running Data'!$AG$11:$AG$2510, 0)), "")</f>
        <v/>
      </c>
      <c r="BE50" s="26">
        <f t="shared" si="0"/>
        <v>60</v>
      </c>
      <c r="BF50" s="95">
        <f t="shared" si="1"/>
        <v>0</v>
      </c>
      <c r="BG50" s="95">
        <f t="shared" si="2"/>
        <v>0</v>
      </c>
      <c r="BH50" s="95">
        <f t="shared" si="3"/>
        <v>0</v>
      </c>
      <c r="BI50" s="21" t="e">
        <f t="shared" si="4"/>
        <v>#N/A</v>
      </c>
      <c r="BK50" s="26" t="str">
        <f>IF('Standard Runs'!$D57="", "", 'Standard Runs'!$D57)</f>
        <v/>
      </c>
    </row>
    <row r="51" spans="1:63" ht="15" customHeight="1" x14ac:dyDescent="0.25">
      <c r="A51" s="97"/>
      <c r="B51" s="108"/>
      <c r="C51" s="98"/>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109"/>
      <c r="AD51" s="97"/>
      <c r="AE51" s="97"/>
      <c r="AF51" s="97"/>
      <c r="AG51" s="97"/>
      <c r="AH51" s="97"/>
      <c r="AI51" s="97"/>
      <c r="AJ51" s="97"/>
      <c r="AK51" s="97"/>
      <c r="AL51" s="97"/>
      <c r="AM51" s="97"/>
      <c r="AN51" s="97"/>
      <c r="AO51" s="97"/>
      <c r="AP51" s="97"/>
      <c r="AQ51" s="97"/>
      <c r="AR51" s="97"/>
      <c r="AS51" s="97"/>
      <c r="AT51" s="97"/>
      <c r="AZ51" s="26">
        <v>59</v>
      </c>
      <c r="BA51" s="24" t="str">
        <f>IFERROR(INDEX('Running Data'!$E$11:$E$2510, MATCH($AZ51, 'Running Data'!$AG$11:$AG$2510, 0)), "")</f>
        <v/>
      </c>
      <c r="BB51" s="95" t="str">
        <f>IFERROR(INDEX('Running Data'!$Z$11:$Z$2510, MATCH($AZ51, 'Running Data'!$AG$11:$AG$2510, 0)), "")</f>
        <v/>
      </c>
      <c r="BC51" s="21" t="str">
        <f>IFERROR(INDEX('Running Data'!$AH$11:$AH$2510, MATCH($AZ51, 'Running Data'!$AG$11:$AG$2510, 0)), "")</f>
        <v/>
      </c>
      <c r="BE51" s="26">
        <f t="shared" si="0"/>
        <v>59</v>
      </c>
      <c r="BF51" s="95">
        <f t="shared" si="1"/>
        <v>0</v>
      </c>
      <c r="BG51" s="95">
        <f t="shared" si="2"/>
        <v>0</v>
      </c>
      <c r="BH51" s="95">
        <f t="shared" si="3"/>
        <v>0</v>
      </c>
      <c r="BI51" s="21" t="e">
        <f t="shared" si="4"/>
        <v>#N/A</v>
      </c>
      <c r="BK51" s="26" t="str">
        <f>IF('Standard Runs'!$D58="", "", 'Standard Runs'!$D58)</f>
        <v/>
      </c>
    </row>
    <row r="52" spans="1:63" ht="15" customHeight="1" x14ac:dyDescent="0.25">
      <c r="A52" s="97"/>
      <c r="B52" s="108"/>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109"/>
      <c r="AD52" s="97"/>
      <c r="AE52" s="97"/>
      <c r="AF52" s="247" t="str">
        <f>'Running Data'!$X$5</f>
        <v>🥉</v>
      </c>
      <c r="AG52" s="248"/>
      <c r="AH52" s="212">
        <f>IFERROR(INDEX('Running Data'!$M$11:$M$2510, MATCH(_xlfn.CONCAT($AL$36, " - 3"), 'Running Data'!$AB$11:$AB$2510, 0)), "")</f>
        <v>4.1493055555555554E-2</v>
      </c>
      <c r="AI52" s="213"/>
      <c r="AJ52" s="213"/>
      <c r="AK52" s="213"/>
      <c r="AL52" s="213"/>
      <c r="AM52" s="214"/>
      <c r="AN52" s="188" t="s">
        <v>0</v>
      </c>
      <c r="AO52" s="189"/>
      <c r="AP52" s="189"/>
      <c r="AQ52" s="189"/>
      <c r="AR52" s="189"/>
      <c r="AS52" s="190"/>
      <c r="AT52" s="97"/>
      <c r="AZ52" s="26">
        <v>58</v>
      </c>
      <c r="BA52" s="24" t="str">
        <f>IFERROR(INDEX('Running Data'!$E$11:$E$2510, MATCH($AZ52, 'Running Data'!$AG$11:$AG$2510, 0)), "")</f>
        <v/>
      </c>
      <c r="BB52" s="95" t="str">
        <f>IFERROR(INDEX('Running Data'!$Z$11:$Z$2510, MATCH($AZ52, 'Running Data'!$AG$11:$AG$2510, 0)), "")</f>
        <v/>
      </c>
      <c r="BC52" s="21" t="str">
        <f>IFERROR(INDEX('Running Data'!$AH$11:$AH$2510, MATCH($AZ52, 'Running Data'!$AG$11:$AG$2510, 0)), "")</f>
        <v/>
      </c>
      <c r="BE52" s="26">
        <f t="shared" si="0"/>
        <v>58</v>
      </c>
      <c r="BF52" s="95">
        <f t="shared" si="1"/>
        <v>0</v>
      </c>
      <c r="BG52" s="95">
        <f t="shared" si="2"/>
        <v>0</v>
      </c>
      <c r="BH52" s="95">
        <f t="shared" si="3"/>
        <v>0</v>
      </c>
      <c r="BI52" s="21" t="e">
        <f t="shared" si="4"/>
        <v>#N/A</v>
      </c>
      <c r="BK52" s="26" t="str">
        <f>IF('Standard Runs'!$D59="", "", 'Standard Runs'!$D59)</f>
        <v/>
      </c>
    </row>
    <row r="53" spans="1:63" ht="15" customHeight="1" x14ac:dyDescent="0.25">
      <c r="A53" s="97"/>
      <c r="B53" s="108"/>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109"/>
      <c r="AD53" s="97"/>
      <c r="AE53" s="97"/>
      <c r="AF53" s="249"/>
      <c r="AG53" s="250"/>
      <c r="AH53" s="215"/>
      <c r="AI53" s="216"/>
      <c r="AJ53" s="216"/>
      <c r="AK53" s="216"/>
      <c r="AL53" s="216"/>
      <c r="AM53" s="217"/>
      <c r="AN53" s="227">
        <f>IFERROR(INDEX('Running Data'!$D$11:$D$2510, MATCH(_xlfn.CONCAT($AL$36, " - 3"), 'Running Data'!$AB$11:$AB$2510, 0)), "")</f>
        <v>43511</v>
      </c>
      <c r="AO53" s="228"/>
      <c r="AP53" s="228"/>
      <c r="AQ53" s="228"/>
      <c r="AR53" s="228"/>
      <c r="AS53" s="229"/>
      <c r="AT53" s="97"/>
      <c r="AZ53" s="26">
        <v>57</v>
      </c>
      <c r="BA53" s="24" t="str">
        <f>IFERROR(INDEX('Running Data'!$E$11:$E$2510, MATCH($AZ53, 'Running Data'!$AG$11:$AG$2510, 0)), "")</f>
        <v/>
      </c>
      <c r="BB53" s="95" t="str">
        <f>IFERROR(INDEX('Running Data'!$Z$11:$Z$2510, MATCH($AZ53, 'Running Data'!$AG$11:$AG$2510, 0)), "")</f>
        <v/>
      </c>
      <c r="BC53" s="21" t="str">
        <f>IFERROR(INDEX('Running Data'!$AH$11:$AH$2510, MATCH($AZ53, 'Running Data'!$AG$11:$AG$2510, 0)), "")</f>
        <v/>
      </c>
      <c r="BE53" s="26">
        <f t="shared" si="0"/>
        <v>57</v>
      </c>
      <c r="BF53" s="95">
        <f t="shared" si="1"/>
        <v>0</v>
      </c>
      <c r="BG53" s="95">
        <f t="shared" si="2"/>
        <v>0</v>
      </c>
      <c r="BH53" s="95">
        <f t="shared" si="3"/>
        <v>0</v>
      </c>
      <c r="BI53" s="21" t="e">
        <f t="shared" si="4"/>
        <v>#N/A</v>
      </c>
      <c r="BK53" s="26" t="str">
        <f>IF('Standard Runs'!$D60="", "", 'Standard Runs'!$D60)</f>
        <v/>
      </c>
    </row>
    <row r="54" spans="1:63" ht="15" customHeight="1" x14ac:dyDescent="0.25">
      <c r="A54" s="97"/>
      <c r="B54" s="10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109"/>
      <c r="AD54" s="97"/>
      <c r="AE54" s="97"/>
      <c r="AF54" s="218" t="s">
        <v>40</v>
      </c>
      <c r="AG54" s="218"/>
      <c r="AH54" s="218"/>
      <c r="AI54" s="218"/>
      <c r="AJ54" s="219">
        <f>IFERROR(INDEX('Running Data'!$E$11:$E$2510, MATCH(_xlfn.CONCAT($AL$36, " - 3"), 'Running Data'!$AB$11:$AB$2510, 0)), "")</f>
        <v>10</v>
      </c>
      <c r="AK54" s="219"/>
      <c r="AL54" s="219"/>
      <c r="AM54" s="219"/>
      <c r="AN54" s="218" t="s">
        <v>51</v>
      </c>
      <c r="AO54" s="218"/>
      <c r="AP54" s="218"/>
      <c r="AQ54" s="220">
        <f>IFERROR(INDEX('Running Data'!$F$11:$F$2510, MATCH(_xlfn.CONCAT($AL$36, " - 3"), 'Running Data'!$AB$11:$AB$2510, 0)), "")</f>
        <v>4.1493055555555554E-2</v>
      </c>
      <c r="AR54" s="220"/>
      <c r="AS54" s="220"/>
      <c r="AT54" s="97"/>
      <c r="AZ54" s="26">
        <v>56</v>
      </c>
      <c r="BA54" s="24" t="str">
        <f>IFERROR(INDEX('Running Data'!$E$11:$E$2510, MATCH($AZ54, 'Running Data'!$AG$11:$AG$2510, 0)), "")</f>
        <v/>
      </c>
      <c r="BB54" s="95" t="str">
        <f>IFERROR(INDEX('Running Data'!$Z$11:$Z$2510, MATCH($AZ54, 'Running Data'!$AG$11:$AG$2510, 0)), "")</f>
        <v/>
      </c>
      <c r="BC54" s="21" t="str">
        <f>IFERROR(INDEX('Running Data'!$AH$11:$AH$2510, MATCH($AZ54, 'Running Data'!$AG$11:$AG$2510, 0)), "")</f>
        <v/>
      </c>
      <c r="BE54" s="26">
        <f t="shared" si="0"/>
        <v>56</v>
      </c>
      <c r="BF54" s="95">
        <f t="shared" si="1"/>
        <v>0</v>
      </c>
      <c r="BG54" s="95">
        <f t="shared" si="2"/>
        <v>0</v>
      </c>
      <c r="BH54" s="95">
        <f t="shared" si="3"/>
        <v>0</v>
      </c>
      <c r="BI54" s="21" t="e">
        <f t="shared" si="4"/>
        <v>#N/A</v>
      </c>
      <c r="BK54" s="26" t="str">
        <f>IF('Standard Runs'!$D61="", "", 'Standard Runs'!$D61)</f>
        <v/>
      </c>
    </row>
    <row r="55" spans="1:63" ht="15" customHeight="1" x14ac:dyDescent="0.25">
      <c r="A55" s="97"/>
      <c r="B55" s="10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109"/>
      <c r="AD55" s="97"/>
      <c r="AE55" s="97"/>
      <c r="AF55" s="97"/>
      <c r="AG55" s="97"/>
      <c r="AH55" s="97"/>
      <c r="AI55" s="97"/>
      <c r="AJ55" s="97"/>
      <c r="AK55" s="97"/>
      <c r="AL55" s="97"/>
      <c r="AM55" s="97"/>
      <c r="AN55" s="97"/>
      <c r="AO55" s="97"/>
      <c r="AP55" s="97"/>
      <c r="AQ55" s="97"/>
      <c r="AR55" s="97"/>
      <c r="AS55" s="97"/>
      <c r="AT55" s="97"/>
      <c r="AZ55" s="26">
        <v>55</v>
      </c>
      <c r="BA55" s="24" t="str">
        <f>IFERROR(INDEX('Running Data'!$E$11:$E$2510, MATCH($AZ55, 'Running Data'!$AG$11:$AG$2510, 0)), "")</f>
        <v/>
      </c>
      <c r="BB55" s="95" t="str">
        <f>IFERROR(INDEX('Running Data'!$Z$11:$Z$2510, MATCH($AZ55, 'Running Data'!$AG$11:$AG$2510, 0)), "")</f>
        <v/>
      </c>
      <c r="BC55" s="21" t="str">
        <f>IFERROR(INDEX('Running Data'!$AH$11:$AH$2510, MATCH($AZ55, 'Running Data'!$AG$11:$AG$2510, 0)), "")</f>
        <v/>
      </c>
      <c r="BE55" s="26">
        <f t="shared" si="0"/>
        <v>55</v>
      </c>
      <c r="BF55" s="95">
        <f t="shared" si="1"/>
        <v>0</v>
      </c>
      <c r="BG55" s="95">
        <f t="shared" si="2"/>
        <v>0</v>
      </c>
      <c r="BH55" s="95">
        <f t="shared" si="3"/>
        <v>0</v>
      </c>
      <c r="BI55" s="21" t="e">
        <f t="shared" si="4"/>
        <v>#N/A</v>
      </c>
      <c r="BK55" s="26" t="str">
        <f>IF('Standard Runs'!$D62="", "", 'Standard Runs'!$D62)</f>
        <v/>
      </c>
    </row>
    <row r="56" spans="1:63" ht="15" customHeight="1" x14ac:dyDescent="0.25">
      <c r="A56" s="97"/>
      <c r="B56" s="108"/>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109"/>
      <c r="AD56" s="97"/>
      <c r="AE56" s="97"/>
      <c r="AF56" s="234" t="s">
        <v>52</v>
      </c>
      <c r="AG56" s="235"/>
      <c r="AH56" s="235"/>
      <c r="AI56" s="235"/>
      <c r="AJ56" s="235"/>
      <c r="AK56" s="235"/>
      <c r="AL56" s="235"/>
      <c r="AM56" s="235"/>
      <c r="AN56" s="235"/>
      <c r="AO56" s="236"/>
      <c r="AP56" s="240">
        <f>IF($AL$36="", "", IFERROR(INDEX('Standard Runs'!$I$11:$I$65, MATCH($AL$36, 'Standard Runs'!$D$11:$D$65, 0)), ""))</f>
        <v>6</v>
      </c>
      <c r="AQ56" s="241"/>
      <c r="AR56" s="241"/>
      <c r="AS56" s="242"/>
      <c r="AT56" s="97"/>
      <c r="AZ56" s="26">
        <v>54</v>
      </c>
      <c r="BA56" s="24" t="str">
        <f>IFERROR(INDEX('Running Data'!$E$11:$E$2510, MATCH($AZ56, 'Running Data'!$AG$11:$AG$2510, 0)), "")</f>
        <v/>
      </c>
      <c r="BB56" s="95" t="str">
        <f>IFERROR(INDEX('Running Data'!$Z$11:$Z$2510, MATCH($AZ56, 'Running Data'!$AG$11:$AG$2510, 0)), "")</f>
        <v/>
      </c>
      <c r="BC56" s="21" t="str">
        <f>IFERROR(INDEX('Running Data'!$AH$11:$AH$2510, MATCH($AZ56, 'Running Data'!$AG$11:$AG$2510, 0)), "")</f>
        <v/>
      </c>
      <c r="BE56" s="26">
        <f t="shared" si="0"/>
        <v>54</v>
      </c>
      <c r="BF56" s="95">
        <f t="shared" si="1"/>
        <v>0</v>
      </c>
      <c r="BG56" s="95">
        <f t="shared" si="2"/>
        <v>0</v>
      </c>
      <c r="BH56" s="95">
        <f t="shared" si="3"/>
        <v>0</v>
      </c>
      <c r="BI56" s="21" t="e">
        <f t="shared" si="4"/>
        <v>#N/A</v>
      </c>
      <c r="BK56" s="26" t="str">
        <f>IF('Standard Runs'!$D63="", "", 'Standard Runs'!$D63)</f>
        <v/>
      </c>
    </row>
    <row r="57" spans="1:63" ht="15" customHeight="1" x14ac:dyDescent="0.25">
      <c r="A57" s="97"/>
      <c r="B57" s="108"/>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109"/>
      <c r="AD57" s="97"/>
      <c r="AE57" s="97"/>
      <c r="AF57" s="237"/>
      <c r="AG57" s="238"/>
      <c r="AH57" s="238"/>
      <c r="AI57" s="238"/>
      <c r="AJ57" s="238"/>
      <c r="AK57" s="238"/>
      <c r="AL57" s="238"/>
      <c r="AM57" s="238"/>
      <c r="AN57" s="238"/>
      <c r="AO57" s="239"/>
      <c r="AP57" s="243"/>
      <c r="AQ57" s="244"/>
      <c r="AR57" s="244"/>
      <c r="AS57" s="245"/>
      <c r="AT57" s="97"/>
      <c r="AZ57" s="26">
        <v>53</v>
      </c>
      <c r="BA57" s="24" t="str">
        <f>IFERROR(INDEX('Running Data'!$E$11:$E$2510, MATCH($AZ57, 'Running Data'!$AG$11:$AG$2510, 0)), "")</f>
        <v/>
      </c>
      <c r="BB57" s="95" t="str">
        <f>IFERROR(INDEX('Running Data'!$Z$11:$Z$2510, MATCH($AZ57, 'Running Data'!$AG$11:$AG$2510, 0)), "")</f>
        <v/>
      </c>
      <c r="BC57" s="21" t="str">
        <f>IFERROR(INDEX('Running Data'!$AH$11:$AH$2510, MATCH($AZ57, 'Running Data'!$AG$11:$AG$2510, 0)), "")</f>
        <v/>
      </c>
      <c r="BE57" s="26">
        <f t="shared" si="0"/>
        <v>53</v>
      </c>
      <c r="BF57" s="95">
        <f t="shared" si="1"/>
        <v>0</v>
      </c>
      <c r="BG57" s="95">
        <f t="shared" si="2"/>
        <v>0</v>
      </c>
      <c r="BH57" s="95">
        <f t="shared" si="3"/>
        <v>0</v>
      </c>
      <c r="BI57" s="21" t="e">
        <f t="shared" si="4"/>
        <v>#N/A</v>
      </c>
      <c r="BK57" s="26" t="str">
        <f>IF('Standard Runs'!$D64="", "", 'Standard Runs'!$D64)</f>
        <v/>
      </c>
    </row>
    <row r="58" spans="1:63" ht="15" customHeight="1" x14ac:dyDescent="0.25">
      <c r="A58" s="97"/>
      <c r="B58" s="108"/>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109"/>
      <c r="AD58" s="97"/>
      <c r="AE58" s="97"/>
      <c r="AF58" s="97"/>
      <c r="AG58" s="97"/>
      <c r="AH58" s="97"/>
      <c r="AI58" s="97"/>
      <c r="AJ58" s="97"/>
      <c r="AK58" s="97"/>
      <c r="AL58" s="97"/>
      <c r="AM58" s="97"/>
      <c r="AN58" s="97"/>
      <c r="AO58" s="97"/>
      <c r="AP58" s="97"/>
      <c r="AQ58" s="97"/>
      <c r="AR58" s="97"/>
      <c r="AS58" s="97"/>
      <c r="AT58" s="97"/>
      <c r="AW58" s="86" t="s">
        <v>53</v>
      </c>
      <c r="AX58" s="15">
        <f>$AP$56</f>
        <v>6</v>
      </c>
      <c r="AZ58" s="26">
        <v>52</v>
      </c>
      <c r="BA58" s="24" t="str">
        <f>IFERROR(INDEX('Running Data'!$E$11:$E$2510, MATCH($AZ58, 'Running Data'!$AG$11:$AG$2510, 0)), "")</f>
        <v/>
      </c>
      <c r="BB58" s="95" t="str">
        <f>IFERROR(INDEX('Running Data'!$Z$11:$Z$2510, MATCH($AZ58, 'Running Data'!$AG$11:$AG$2510, 0)), "")</f>
        <v/>
      </c>
      <c r="BC58" s="21" t="str">
        <f>IFERROR(INDEX('Running Data'!$AH$11:$AH$2510, MATCH($AZ58, 'Running Data'!$AG$11:$AG$2510, 0)), "")</f>
        <v/>
      </c>
      <c r="BE58" s="26">
        <f t="shared" si="0"/>
        <v>52</v>
      </c>
      <c r="BF58" s="95">
        <f t="shared" si="1"/>
        <v>0</v>
      </c>
      <c r="BG58" s="95">
        <f t="shared" si="2"/>
        <v>0</v>
      </c>
      <c r="BH58" s="95">
        <f t="shared" si="3"/>
        <v>0</v>
      </c>
      <c r="BI58" s="21" t="e">
        <f t="shared" si="4"/>
        <v>#N/A</v>
      </c>
      <c r="BK58" s="16" t="str">
        <f>IF('Standard Runs'!$D65="", "", 'Standard Runs'!$D65)</f>
        <v/>
      </c>
    </row>
    <row r="59" spans="1:63" ht="15" customHeight="1" x14ac:dyDescent="0.25">
      <c r="A59" s="97"/>
      <c r="B59" s="108"/>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109"/>
      <c r="AD59" s="97"/>
      <c r="AE59" s="97"/>
      <c r="AF59" s="246" t="s">
        <v>55</v>
      </c>
      <c r="AG59" s="246"/>
      <c r="AH59" s="246"/>
      <c r="AI59" s="246"/>
      <c r="AJ59" s="246"/>
      <c r="AK59" s="246"/>
      <c r="AL59" s="246"/>
      <c r="AM59" s="246"/>
      <c r="AN59" s="246"/>
      <c r="AO59" s="246"/>
      <c r="AP59" s="246"/>
      <c r="AQ59" s="246"/>
      <c r="AR59" s="246"/>
      <c r="AS59" s="246"/>
      <c r="AT59" s="97"/>
      <c r="AW59" s="86" t="s">
        <v>54</v>
      </c>
      <c r="AX59" s="16">
        <f>$AX$60-$AX$58</f>
        <v>0</v>
      </c>
      <c r="AZ59" s="26">
        <v>51</v>
      </c>
      <c r="BA59" s="24" t="str">
        <f>IFERROR(INDEX('Running Data'!$E$11:$E$2510, MATCH($AZ59, 'Running Data'!$AG$11:$AG$2510, 0)), "")</f>
        <v/>
      </c>
      <c r="BB59" s="95" t="str">
        <f>IFERROR(INDEX('Running Data'!$Z$11:$Z$2510, MATCH($AZ59, 'Running Data'!$AG$11:$AG$2510, 0)), "")</f>
        <v/>
      </c>
      <c r="BC59" s="21" t="str">
        <f>IFERROR(INDEX('Running Data'!$AH$11:$AH$2510, MATCH($AZ59, 'Running Data'!$AG$11:$AG$2510, 0)), "")</f>
        <v/>
      </c>
      <c r="BE59" s="26">
        <f t="shared" si="0"/>
        <v>51</v>
      </c>
      <c r="BF59" s="95">
        <f t="shared" si="1"/>
        <v>0</v>
      </c>
      <c r="BG59" s="95">
        <f t="shared" si="2"/>
        <v>0</v>
      </c>
      <c r="BH59" s="95">
        <f t="shared" si="3"/>
        <v>0</v>
      </c>
      <c r="BI59" s="21" t="e">
        <f t="shared" si="4"/>
        <v>#N/A</v>
      </c>
    </row>
    <row r="60" spans="1:63" ht="15" customHeight="1" x14ac:dyDescent="0.25">
      <c r="A60" s="97"/>
      <c r="B60" s="108"/>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109"/>
      <c r="AD60" s="97"/>
      <c r="AE60" s="97"/>
      <c r="AF60" s="97"/>
      <c r="AG60" s="97"/>
      <c r="AH60" s="97"/>
      <c r="AI60" s="97"/>
      <c r="AJ60" s="97"/>
      <c r="AK60" s="97"/>
      <c r="AL60" s="97"/>
      <c r="AM60" s="97"/>
      <c r="AN60" s="97"/>
      <c r="AO60" s="97"/>
      <c r="AP60" s="97"/>
      <c r="AQ60" s="97"/>
      <c r="AR60" s="97"/>
      <c r="AS60" s="97"/>
      <c r="AT60" s="97"/>
      <c r="AX60" s="40">
        <f>MAX('Running Data'!$AJ$11:$AJ$2510)</f>
        <v>6</v>
      </c>
      <c r="AZ60" s="26">
        <v>50</v>
      </c>
      <c r="BA60" s="24" t="str">
        <f>IFERROR(INDEX('Running Data'!$E$11:$E$2510, MATCH($AZ60, 'Running Data'!$AG$11:$AG$2510, 0)), "")</f>
        <v/>
      </c>
      <c r="BB60" s="95" t="str">
        <f>IFERROR(INDEX('Running Data'!$Z$11:$Z$2510, MATCH($AZ60, 'Running Data'!$AG$11:$AG$2510, 0)), "")</f>
        <v/>
      </c>
      <c r="BC60" s="21" t="str">
        <f>IFERROR(INDEX('Running Data'!$AH$11:$AH$2510, MATCH($AZ60, 'Running Data'!$AG$11:$AG$2510, 0)), "")</f>
        <v/>
      </c>
      <c r="BE60" s="26">
        <f t="shared" si="0"/>
        <v>50</v>
      </c>
      <c r="BF60" s="95">
        <f t="shared" si="1"/>
        <v>0</v>
      </c>
      <c r="BG60" s="95">
        <f t="shared" si="2"/>
        <v>0</v>
      </c>
      <c r="BH60" s="95">
        <f t="shared" si="3"/>
        <v>0</v>
      </c>
      <c r="BI60" s="21" t="e">
        <f t="shared" si="4"/>
        <v>#N/A</v>
      </c>
    </row>
    <row r="61" spans="1:63" ht="15" customHeight="1" x14ac:dyDescent="0.25">
      <c r="A61" s="97"/>
      <c r="B61" s="108"/>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109"/>
      <c r="AD61" s="97"/>
      <c r="AE61" s="97"/>
      <c r="AF61" s="97"/>
      <c r="AG61" s="97"/>
      <c r="AH61" s="97"/>
      <c r="AI61" s="97"/>
      <c r="AJ61" s="97"/>
      <c r="AK61" s="97"/>
      <c r="AL61" s="97"/>
      <c r="AM61" s="97"/>
      <c r="AN61" s="97"/>
      <c r="AO61" s="97"/>
      <c r="AP61" s="97"/>
      <c r="AQ61" s="97"/>
      <c r="AR61" s="97"/>
      <c r="AS61" s="97"/>
      <c r="AT61" s="97"/>
      <c r="AZ61" s="26">
        <v>49</v>
      </c>
      <c r="BA61" s="24" t="str">
        <f>IFERROR(INDEX('Running Data'!$E$11:$E$2510, MATCH($AZ61, 'Running Data'!$AG$11:$AG$2510, 0)), "")</f>
        <v/>
      </c>
      <c r="BB61" s="95" t="str">
        <f>IFERROR(INDEX('Running Data'!$Z$11:$Z$2510, MATCH($AZ61, 'Running Data'!$AG$11:$AG$2510, 0)), "")</f>
        <v/>
      </c>
      <c r="BC61" s="21" t="str">
        <f>IFERROR(INDEX('Running Data'!$AH$11:$AH$2510, MATCH($AZ61, 'Running Data'!$AG$11:$AG$2510, 0)), "")</f>
        <v/>
      </c>
      <c r="BE61" s="26">
        <f t="shared" si="0"/>
        <v>49</v>
      </c>
      <c r="BF61" s="95">
        <f t="shared" si="1"/>
        <v>0</v>
      </c>
      <c r="BG61" s="95">
        <f t="shared" si="2"/>
        <v>0</v>
      </c>
      <c r="BH61" s="95">
        <f t="shared" si="3"/>
        <v>0</v>
      </c>
      <c r="BI61" s="21" t="e">
        <f t="shared" si="4"/>
        <v>#N/A</v>
      </c>
    </row>
    <row r="62" spans="1:63" ht="15" customHeight="1" x14ac:dyDescent="0.25">
      <c r="A62" s="97"/>
      <c r="B62" s="10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109"/>
      <c r="AD62" s="97"/>
      <c r="AE62" s="97"/>
      <c r="AF62" s="97"/>
      <c r="AG62" s="97"/>
      <c r="AH62" s="97"/>
      <c r="AI62" s="97"/>
      <c r="AJ62" s="97"/>
      <c r="AK62" s="97"/>
      <c r="AL62" s="97"/>
      <c r="AM62" s="97"/>
      <c r="AN62" s="97"/>
      <c r="AO62" s="97"/>
      <c r="AP62" s="97"/>
      <c r="AQ62" s="97"/>
      <c r="AR62" s="97"/>
      <c r="AS62" s="97"/>
      <c r="AT62" s="97"/>
      <c r="AZ62" s="26">
        <v>48</v>
      </c>
      <c r="BA62" s="24" t="str">
        <f>IFERROR(INDEX('Running Data'!$E$11:$E$2510, MATCH($AZ62, 'Running Data'!$AG$11:$AG$2510, 0)), "")</f>
        <v/>
      </c>
      <c r="BB62" s="95" t="str">
        <f>IFERROR(INDEX('Running Data'!$Z$11:$Z$2510, MATCH($AZ62, 'Running Data'!$AG$11:$AG$2510, 0)), "")</f>
        <v/>
      </c>
      <c r="BC62" s="21" t="str">
        <f>IFERROR(INDEX('Running Data'!$AH$11:$AH$2510, MATCH($AZ62, 'Running Data'!$AG$11:$AG$2510, 0)), "")</f>
        <v/>
      </c>
      <c r="BE62" s="26">
        <f t="shared" si="0"/>
        <v>48</v>
      </c>
      <c r="BF62" s="95">
        <f t="shared" si="1"/>
        <v>0</v>
      </c>
      <c r="BG62" s="95">
        <f t="shared" si="2"/>
        <v>0</v>
      </c>
      <c r="BH62" s="95">
        <f t="shared" si="3"/>
        <v>0</v>
      </c>
      <c r="BI62" s="21" t="e">
        <f t="shared" si="4"/>
        <v>#N/A</v>
      </c>
    </row>
    <row r="63" spans="1:63" ht="15" customHeight="1" x14ac:dyDescent="0.25">
      <c r="A63" s="97"/>
      <c r="B63" s="108"/>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109"/>
      <c r="AD63" s="97"/>
      <c r="AE63" s="97"/>
      <c r="AF63" s="97"/>
      <c r="AG63" s="97"/>
      <c r="AH63" s="97"/>
      <c r="AI63" s="97"/>
      <c r="AJ63" s="97"/>
      <c r="AK63" s="97"/>
      <c r="AL63" s="97"/>
      <c r="AM63" s="97"/>
      <c r="AN63" s="97"/>
      <c r="AO63" s="97"/>
      <c r="AP63" s="97"/>
      <c r="AQ63" s="97"/>
      <c r="AR63" s="97"/>
      <c r="AS63" s="97"/>
      <c r="AT63" s="97"/>
      <c r="AZ63" s="26">
        <v>47</v>
      </c>
      <c r="BA63" s="24" t="str">
        <f>IFERROR(INDEX('Running Data'!$E$11:$E$2510, MATCH($AZ63, 'Running Data'!$AG$11:$AG$2510, 0)), "")</f>
        <v/>
      </c>
      <c r="BB63" s="95" t="str">
        <f>IFERROR(INDEX('Running Data'!$Z$11:$Z$2510, MATCH($AZ63, 'Running Data'!$AG$11:$AG$2510, 0)), "")</f>
        <v/>
      </c>
      <c r="BC63" s="21" t="str">
        <f>IFERROR(INDEX('Running Data'!$AH$11:$AH$2510, MATCH($AZ63, 'Running Data'!$AG$11:$AG$2510, 0)), "")</f>
        <v/>
      </c>
      <c r="BE63" s="26">
        <f t="shared" si="0"/>
        <v>47</v>
      </c>
      <c r="BF63" s="95">
        <f t="shared" si="1"/>
        <v>0</v>
      </c>
      <c r="BG63" s="95">
        <f t="shared" si="2"/>
        <v>0</v>
      </c>
      <c r="BH63" s="95">
        <f t="shared" si="3"/>
        <v>0</v>
      </c>
      <c r="BI63" s="21" t="e">
        <f t="shared" si="4"/>
        <v>#N/A</v>
      </c>
    </row>
    <row r="64" spans="1:63" ht="15" customHeight="1" x14ac:dyDescent="0.25">
      <c r="A64" s="97"/>
      <c r="B64" s="108"/>
      <c r="C64" s="98"/>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109"/>
      <c r="AD64" s="97"/>
      <c r="AE64" s="97"/>
      <c r="AF64" s="97"/>
      <c r="AG64" s="97"/>
      <c r="AH64" s="97"/>
      <c r="AI64" s="97"/>
      <c r="AJ64" s="97"/>
      <c r="AK64" s="97"/>
      <c r="AL64" s="97"/>
      <c r="AM64" s="97"/>
      <c r="AN64" s="97"/>
      <c r="AO64" s="97"/>
      <c r="AP64" s="97"/>
      <c r="AQ64" s="97"/>
      <c r="AR64" s="97"/>
      <c r="AS64" s="97"/>
      <c r="AT64" s="97"/>
      <c r="AZ64" s="26">
        <v>46</v>
      </c>
      <c r="BA64" s="24" t="str">
        <f>IFERROR(INDEX('Running Data'!$E$11:$E$2510, MATCH($AZ64, 'Running Data'!$AG$11:$AG$2510, 0)), "")</f>
        <v/>
      </c>
      <c r="BB64" s="95" t="str">
        <f>IFERROR(INDEX('Running Data'!$Z$11:$Z$2510, MATCH($AZ64, 'Running Data'!$AG$11:$AG$2510, 0)), "")</f>
        <v/>
      </c>
      <c r="BC64" s="21" t="str">
        <f>IFERROR(INDEX('Running Data'!$AH$11:$AH$2510, MATCH($AZ64, 'Running Data'!$AG$11:$AG$2510, 0)), "")</f>
        <v/>
      </c>
      <c r="BE64" s="26">
        <f t="shared" si="0"/>
        <v>46</v>
      </c>
      <c r="BF64" s="95">
        <f t="shared" si="1"/>
        <v>0</v>
      </c>
      <c r="BG64" s="95">
        <f t="shared" si="2"/>
        <v>0</v>
      </c>
      <c r="BH64" s="95">
        <f t="shared" si="3"/>
        <v>0</v>
      </c>
      <c r="BI64" s="21" t="e">
        <f t="shared" si="4"/>
        <v>#N/A</v>
      </c>
    </row>
    <row r="65" spans="1:61" ht="15" customHeight="1" x14ac:dyDescent="0.25">
      <c r="A65" s="97"/>
      <c r="B65" s="110"/>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2"/>
      <c r="AD65" s="97"/>
      <c r="AE65" s="97"/>
      <c r="AF65" s="97"/>
      <c r="AG65" s="97"/>
      <c r="AH65" s="97"/>
      <c r="AI65" s="97"/>
      <c r="AJ65" s="97"/>
      <c r="AK65" s="97"/>
      <c r="AL65" s="97"/>
      <c r="AM65" s="97"/>
      <c r="AN65" s="97"/>
      <c r="AO65" s="97"/>
      <c r="AP65" s="97"/>
      <c r="AQ65" s="97"/>
      <c r="AR65" s="97"/>
      <c r="AS65" s="97"/>
      <c r="AT65" s="97"/>
      <c r="AZ65" s="26">
        <v>45</v>
      </c>
      <c r="BA65" s="24" t="str">
        <f>IFERROR(INDEX('Running Data'!$E$11:$E$2510, MATCH($AZ65, 'Running Data'!$AG$11:$AG$2510, 0)), "")</f>
        <v/>
      </c>
      <c r="BB65" s="95" t="str">
        <f>IFERROR(INDEX('Running Data'!$Z$11:$Z$2510, MATCH($AZ65, 'Running Data'!$AG$11:$AG$2510, 0)), "")</f>
        <v/>
      </c>
      <c r="BC65" s="21" t="str">
        <f>IFERROR(INDEX('Running Data'!$AH$11:$AH$2510, MATCH($AZ65, 'Running Data'!$AG$11:$AG$2510, 0)), "")</f>
        <v/>
      </c>
      <c r="BE65" s="26">
        <f t="shared" si="0"/>
        <v>45</v>
      </c>
      <c r="BF65" s="95">
        <f t="shared" si="1"/>
        <v>0</v>
      </c>
      <c r="BG65" s="95">
        <f t="shared" si="2"/>
        <v>0</v>
      </c>
      <c r="BH65" s="95">
        <f t="shared" si="3"/>
        <v>0</v>
      </c>
      <c r="BI65" s="21" t="e">
        <f t="shared" si="4"/>
        <v>#N/A</v>
      </c>
    </row>
    <row r="66" spans="1:61" ht="15" customHeight="1" x14ac:dyDescent="0.25">
      <c r="A66" s="97"/>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Z66" s="26">
        <v>44</v>
      </c>
      <c r="BA66" s="24" t="str">
        <f>IFERROR(INDEX('Running Data'!$E$11:$E$2510, MATCH($AZ66, 'Running Data'!$AG$11:$AG$2510, 0)), "")</f>
        <v/>
      </c>
      <c r="BB66" s="95" t="str">
        <f>IFERROR(INDEX('Running Data'!$Z$11:$Z$2510, MATCH($AZ66, 'Running Data'!$AG$11:$AG$2510, 0)), "")</f>
        <v/>
      </c>
      <c r="BC66" s="21" t="str">
        <f>IFERROR(INDEX('Running Data'!$AH$11:$AH$2510, MATCH($AZ66, 'Running Data'!$AG$11:$AG$2510, 0)), "")</f>
        <v/>
      </c>
      <c r="BE66" s="26">
        <f t="shared" si="0"/>
        <v>44</v>
      </c>
      <c r="BF66" s="95">
        <f t="shared" si="1"/>
        <v>0</v>
      </c>
      <c r="BG66" s="95">
        <f t="shared" si="2"/>
        <v>0</v>
      </c>
      <c r="BH66" s="95">
        <f t="shared" si="3"/>
        <v>0</v>
      </c>
      <c r="BI66" s="21" t="e">
        <f t="shared" si="4"/>
        <v>#N/A</v>
      </c>
    </row>
    <row r="67" spans="1:61" ht="15" hidden="1" customHeight="1" x14ac:dyDescent="0.25">
      <c r="AZ67" s="26">
        <v>43</v>
      </c>
      <c r="BA67" s="24" t="str">
        <f>IFERROR(INDEX('Running Data'!$E$11:$E$2510, MATCH($AZ67, 'Running Data'!$AG$11:$AG$2510, 0)), "")</f>
        <v/>
      </c>
      <c r="BB67" s="95" t="str">
        <f>IFERROR(INDEX('Running Data'!$Z$11:$Z$2510, MATCH($AZ67, 'Running Data'!$AG$11:$AG$2510, 0)), "")</f>
        <v/>
      </c>
      <c r="BC67" s="21" t="str">
        <f>IFERROR(INDEX('Running Data'!$AH$11:$AH$2510, MATCH($AZ67, 'Running Data'!$AG$11:$AG$2510, 0)), "")</f>
        <v/>
      </c>
      <c r="BE67" s="26">
        <f t="shared" si="0"/>
        <v>43</v>
      </c>
      <c r="BF67" s="95">
        <f t="shared" si="1"/>
        <v>0</v>
      </c>
      <c r="BG67" s="95">
        <f t="shared" si="2"/>
        <v>0</v>
      </c>
      <c r="BH67" s="95">
        <f t="shared" si="3"/>
        <v>0</v>
      </c>
      <c r="BI67" s="21" t="e">
        <f t="shared" si="4"/>
        <v>#N/A</v>
      </c>
    </row>
    <row r="68" spans="1:61" ht="15" hidden="1" customHeight="1" x14ac:dyDescent="0.25">
      <c r="AZ68" s="26">
        <v>42</v>
      </c>
      <c r="BA68" s="24" t="str">
        <f>IFERROR(INDEX('Running Data'!$E$11:$E$2510, MATCH($AZ68, 'Running Data'!$AG$11:$AG$2510, 0)), "")</f>
        <v/>
      </c>
      <c r="BB68" s="95" t="str">
        <f>IFERROR(INDEX('Running Data'!$Z$11:$Z$2510, MATCH($AZ68, 'Running Data'!$AG$11:$AG$2510, 0)), "")</f>
        <v/>
      </c>
      <c r="BC68" s="21" t="str">
        <f>IFERROR(INDEX('Running Data'!$AH$11:$AH$2510, MATCH($AZ68, 'Running Data'!$AG$11:$AG$2510, 0)), "")</f>
        <v/>
      </c>
      <c r="BE68" s="26">
        <f t="shared" si="0"/>
        <v>42</v>
      </c>
      <c r="BF68" s="95">
        <f t="shared" si="1"/>
        <v>0</v>
      </c>
      <c r="BG68" s="95">
        <f t="shared" si="2"/>
        <v>0</v>
      </c>
      <c r="BH68" s="95">
        <f t="shared" si="3"/>
        <v>0</v>
      </c>
      <c r="BI68" s="21" t="e">
        <f t="shared" si="4"/>
        <v>#N/A</v>
      </c>
    </row>
    <row r="69" spans="1:61" ht="15" hidden="1" customHeight="1" x14ac:dyDescent="0.25">
      <c r="AZ69" s="26">
        <v>41</v>
      </c>
      <c r="BA69" s="24" t="str">
        <f>IFERROR(INDEX('Running Data'!$E$11:$E$2510, MATCH($AZ69, 'Running Data'!$AG$11:$AG$2510, 0)), "")</f>
        <v/>
      </c>
      <c r="BB69" s="95" t="str">
        <f>IFERROR(INDEX('Running Data'!$Z$11:$Z$2510, MATCH($AZ69, 'Running Data'!$AG$11:$AG$2510, 0)), "")</f>
        <v/>
      </c>
      <c r="BC69" s="21" t="str">
        <f>IFERROR(INDEX('Running Data'!$AH$11:$AH$2510, MATCH($AZ69, 'Running Data'!$AG$11:$AG$2510, 0)), "")</f>
        <v/>
      </c>
      <c r="BE69" s="26">
        <f t="shared" si="0"/>
        <v>41</v>
      </c>
      <c r="BF69" s="95">
        <f t="shared" si="1"/>
        <v>0</v>
      </c>
      <c r="BG69" s="95">
        <f t="shared" si="2"/>
        <v>0</v>
      </c>
      <c r="BH69" s="95">
        <f t="shared" si="3"/>
        <v>0</v>
      </c>
      <c r="BI69" s="21" t="e">
        <f t="shared" si="4"/>
        <v>#N/A</v>
      </c>
    </row>
    <row r="70" spans="1:61" ht="15" hidden="1" customHeight="1" x14ac:dyDescent="0.25">
      <c r="AZ70" s="26">
        <v>40</v>
      </c>
      <c r="BA70" s="24" t="str">
        <f>IFERROR(INDEX('Running Data'!$E$11:$E$2510, MATCH($AZ70, 'Running Data'!$AG$11:$AG$2510, 0)), "")</f>
        <v/>
      </c>
      <c r="BB70" s="95" t="str">
        <f>IFERROR(INDEX('Running Data'!$Z$11:$Z$2510, MATCH($AZ70, 'Running Data'!$AG$11:$AG$2510, 0)), "")</f>
        <v/>
      </c>
      <c r="BC70" s="21" t="str">
        <f>IFERROR(INDEX('Running Data'!$AH$11:$AH$2510, MATCH($AZ70, 'Running Data'!$AG$11:$AG$2510, 0)), "")</f>
        <v/>
      </c>
      <c r="BE70" s="26">
        <f t="shared" si="0"/>
        <v>40</v>
      </c>
      <c r="BF70" s="95">
        <f t="shared" si="1"/>
        <v>0</v>
      </c>
      <c r="BG70" s="95">
        <f t="shared" si="2"/>
        <v>0</v>
      </c>
      <c r="BH70" s="95">
        <f t="shared" si="3"/>
        <v>0</v>
      </c>
      <c r="BI70" s="21" t="e">
        <f t="shared" si="4"/>
        <v>#N/A</v>
      </c>
    </row>
    <row r="71" spans="1:61" ht="15" hidden="1" customHeight="1" x14ac:dyDescent="0.25">
      <c r="AZ71" s="26">
        <v>39</v>
      </c>
      <c r="BA71" s="24" t="str">
        <f>IFERROR(INDEX('Running Data'!$E$11:$E$2510, MATCH($AZ71, 'Running Data'!$AG$11:$AG$2510, 0)), "")</f>
        <v/>
      </c>
      <c r="BB71" s="95" t="str">
        <f>IFERROR(INDEX('Running Data'!$Z$11:$Z$2510, MATCH($AZ71, 'Running Data'!$AG$11:$AG$2510, 0)), "")</f>
        <v/>
      </c>
      <c r="BC71" s="21" t="str">
        <f>IFERROR(INDEX('Running Data'!$AH$11:$AH$2510, MATCH($AZ71, 'Running Data'!$AG$11:$AG$2510, 0)), "")</f>
        <v/>
      </c>
      <c r="BE71" s="26">
        <f t="shared" si="0"/>
        <v>39</v>
      </c>
      <c r="BF71" s="95">
        <f t="shared" si="1"/>
        <v>0</v>
      </c>
      <c r="BG71" s="95">
        <f t="shared" si="2"/>
        <v>0</v>
      </c>
      <c r="BH71" s="95">
        <f t="shared" si="3"/>
        <v>0</v>
      </c>
      <c r="BI71" s="21" t="e">
        <f t="shared" si="4"/>
        <v>#N/A</v>
      </c>
    </row>
    <row r="72" spans="1:61" ht="15" hidden="1" customHeight="1" x14ac:dyDescent="0.25">
      <c r="AZ72" s="26">
        <v>38</v>
      </c>
      <c r="BA72" s="24" t="str">
        <f>IFERROR(INDEX('Running Data'!$E$11:$E$2510, MATCH($AZ72, 'Running Data'!$AG$11:$AG$2510, 0)), "")</f>
        <v/>
      </c>
      <c r="BB72" s="95" t="str">
        <f>IFERROR(INDEX('Running Data'!$Z$11:$Z$2510, MATCH($AZ72, 'Running Data'!$AG$11:$AG$2510, 0)), "")</f>
        <v/>
      </c>
      <c r="BC72" s="21" t="str">
        <f>IFERROR(INDEX('Running Data'!$AH$11:$AH$2510, MATCH($AZ72, 'Running Data'!$AG$11:$AG$2510, 0)), "")</f>
        <v/>
      </c>
      <c r="BE72" s="26">
        <f t="shared" si="0"/>
        <v>38</v>
      </c>
      <c r="BF72" s="95">
        <f t="shared" si="1"/>
        <v>0</v>
      </c>
      <c r="BG72" s="95">
        <f t="shared" si="2"/>
        <v>0</v>
      </c>
      <c r="BH72" s="95">
        <f t="shared" si="3"/>
        <v>0</v>
      </c>
      <c r="BI72" s="21" t="e">
        <f t="shared" si="4"/>
        <v>#N/A</v>
      </c>
    </row>
    <row r="73" spans="1:61" ht="15" hidden="1" customHeight="1" x14ac:dyDescent="0.25">
      <c r="AZ73" s="26">
        <v>37</v>
      </c>
      <c r="BA73" s="24" t="str">
        <f>IFERROR(INDEX('Running Data'!$E$11:$E$2510, MATCH($AZ73, 'Running Data'!$AG$11:$AG$2510, 0)), "")</f>
        <v/>
      </c>
      <c r="BB73" s="95" t="str">
        <f>IFERROR(INDEX('Running Data'!$Z$11:$Z$2510, MATCH($AZ73, 'Running Data'!$AG$11:$AG$2510, 0)), "")</f>
        <v/>
      </c>
      <c r="BC73" s="21" t="str">
        <f>IFERROR(INDEX('Running Data'!$AH$11:$AH$2510, MATCH($AZ73, 'Running Data'!$AG$11:$AG$2510, 0)), "")</f>
        <v/>
      </c>
      <c r="BE73" s="26">
        <f t="shared" si="0"/>
        <v>37</v>
      </c>
      <c r="BF73" s="95">
        <f t="shared" si="1"/>
        <v>0</v>
      </c>
      <c r="BG73" s="95">
        <f t="shared" si="2"/>
        <v>0</v>
      </c>
      <c r="BH73" s="95">
        <f t="shared" si="3"/>
        <v>0</v>
      </c>
      <c r="BI73" s="21" t="e">
        <f t="shared" si="4"/>
        <v>#N/A</v>
      </c>
    </row>
    <row r="74" spans="1:61" hidden="1" x14ac:dyDescent="0.25">
      <c r="AZ74" s="26">
        <v>36</v>
      </c>
      <c r="BA74" s="24" t="str">
        <f>IFERROR(INDEX('Running Data'!$E$11:$E$2510, MATCH($AZ74, 'Running Data'!$AG$11:$AG$2510, 0)), "")</f>
        <v/>
      </c>
      <c r="BB74" s="95" t="str">
        <f>IFERROR(INDEX('Running Data'!$Z$11:$Z$2510, MATCH($AZ74, 'Running Data'!$AG$11:$AG$2510, 0)), "")</f>
        <v/>
      </c>
      <c r="BC74" s="21" t="str">
        <f>IFERROR(INDEX('Running Data'!$AH$11:$AH$2510, MATCH($AZ74, 'Running Data'!$AG$11:$AG$2510, 0)), "")</f>
        <v/>
      </c>
      <c r="BE74" s="26">
        <f t="shared" si="0"/>
        <v>36</v>
      </c>
      <c r="BF74" s="95">
        <f t="shared" si="1"/>
        <v>0</v>
      </c>
      <c r="BG74" s="95">
        <f t="shared" si="2"/>
        <v>0</v>
      </c>
      <c r="BH74" s="95">
        <f t="shared" si="3"/>
        <v>0</v>
      </c>
      <c r="BI74" s="21" t="e">
        <f t="shared" si="4"/>
        <v>#N/A</v>
      </c>
    </row>
    <row r="75" spans="1:61" hidden="1" x14ac:dyDescent="0.25">
      <c r="AZ75" s="26">
        <v>35</v>
      </c>
      <c r="BA75" s="24" t="str">
        <f>IFERROR(INDEX('Running Data'!$E$11:$E$2510, MATCH($AZ75, 'Running Data'!$AG$11:$AG$2510, 0)), "")</f>
        <v/>
      </c>
      <c r="BB75" s="95" t="str">
        <f>IFERROR(INDEX('Running Data'!$Z$11:$Z$2510, MATCH($AZ75, 'Running Data'!$AG$11:$AG$2510, 0)), "")</f>
        <v/>
      </c>
      <c r="BC75" s="21" t="str">
        <f>IFERROR(INDEX('Running Data'!$AH$11:$AH$2510, MATCH($AZ75, 'Running Data'!$AG$11:$AG$2510, 0)), "")</f>
        <v/>
      </c>
      <c r="BE75" s="26">
        <f t="shared" ref="BE75:BE109" si="5">AZ75</f>
        <v>35</v>
      </c>
      <c r="BF75" s="95">
        <f t="shared" ref="BF75:BF109" si="6">MIN($BA75:$BB75)</f>
        <v>0</v>
      </c>
      <c r="BG75" s="95">
        <f t="shared" ref="BG75:BG109" si="7">IF(BB75&gt;BA75, BB75-BA75, 0)</f>
        <v>0</v>
      </c>
      <c r="BH75" s="95">
        <f t="shared" ref="BH75:BH109" si="8">IF(BA75&gt;BB75, BA75-BB75, 0)</f>
        <v>0</v>
      </c>
      <c r="BI75" s="21" t="e">
        <f t="shared" ref="BI75:BI109" si="9">IF(BC75="", NA(), BC75)</f>
        <v>#N/A</v>
      </c>
    </row>
    <row r="76" spans="1:61" hidden="1" x14ac:dyDescent="0.25">
      <c r="AZ76" s="26">
        <v>34</v>
      </c>
      <c r="BA76" s="24" t="str">
        <f>IFERROR(INDEX('Running Data'!$E$11:$E$2510, MATCH($AZ76, 'Running Data'!$AG$11:$AG$2510, 0)), "")</f>
        <v/>
      </c>
      <c r="BB76" s="95" t="str">
        <f>IFERROR(INDEX('Running Data'!$Z$11:$Z$2510, MATCH($AZ76, 'Running Data'!$AG$11:$AG$2510, 0)), "")</f>
        <v/>
      </c>
      <c r="BC76" s="21" t="str">
        <f>IFERROR(INDEX('Running Data'!$AH$11:$AH$2510, MATCH($AZ76, 'Running Data'!$AG$11:$AG$2510, 0)), "")</f>
        <v/>
      </c>
      <c r="BE76" s="26">
        <f t="shared" si="5"/>
        <v>34</v>
      </c>
      <c r="BF76" s="95">
        <f t="shared" si="6"/>
        <v>0</v>
      </c>
      <c r="BG76" s="95">
        <f t="shared" si="7"/>
        <v>0</v>
      </c>
      <c r="BH76" s="95">
        <f t="shared" si="8"/>
        <v>0</v>
      </c>
      <c r="BI76" s="21" t="e">
        <f t="shared" si="9"/>
        <v>#N/A</v>
      </c>
    </row>
    <row r="77" spans="1:61" hidden="1" x14ac:dyDescent="0.25">
      <c r="AZ77" s="26">
        <v>33</v>
      </c>
      <c r="BA77" s="24" t="str">
        <f>IFERROR(INDEX('Running Data'!$E$11:$E$2510, MATCH($AZ77, 'Running Data'!$AG$11:$AG$2510, 0)), "")</f>
        <v/>
      </c>
      <c r="BB77" s="95" t="str">
        <f>IFERROR(INDEX('Running Data'!$Z$11:$Z$2510, MATCH($AZ77, 'Running Data'!$AG$11:$AG$2510, 0)), "")</f>
        <v/>
      </c>
      <c r="BC77" s="21" t="str">
        <f>IFERROR(INDEX('Running Data'!$AH$11:$AH$2510, MATCH($AZ77, 'Running Data'!$AG$11:$AG$2510, 0)), "")</f>
        <v/>
      </c>
      <c r="BE77" s="26">
        <f t="shared" si="5"/>
        <v>33</v>
      </c>
      <c r="BF77" s="95">
        <f t="shared" si="6"/>
        <v>0</v>
      </c>
      <c r="BG77" s="95">
        <f t="shared" si="7"/>
        <v>0</v>
      </c>
      <c r="BH77" s="95">
        <f t="shared" si="8"/>
        <v>0</v>
      </c>
      <c r="BI77" s="21" t="e">
        <f t="shared" si="9"/>
        <v>#N/A</v>
      </c>
    </row>
    <row r="78" spans="1:61" hidden="1" x14ac:dyDescent="0.25">
      <c r="AZ78" s="26">
        <v>32</v>
      </c>
      <c r="BA78" s="24" t="str">
        <f>IFERROR(INDEX('Running Data'!$E$11:$E$2510, MATCH($AZ78, 'Running Data'!$AG$11:$AG$2510, 0)), "")</f>
        <v/>
      </c>
      <c r="BB78" s="95" t="str">
        <f>IFERROR(INDEX('Running Data'!$Z$11:$Z$2510, MATCH($AZ78, 'Running Data'!$AG$11:$AG$2510, 0)), "")</f>
        <v/>
      </c>
      <c r="BC78" s="21" t="str">
        <f>IFERROR(INDEX('Running Data'!$AH$11:$AH$2510, MATCH($AZ78, 'Running Data'!$AG$11:$AG$2510, 0)), "")</f>
        <v/>
      </c>
      <c r="BE78" s="26">
        <f t="shared" si="5"/>
        <v>32</v>
      </c>
      <c r="BF78" s="95">
        <f t="shared" si="6"/>
        <v>0</v>
      </c>
      <c r="BG78" s="95">
        <f t="shared" si="7"/>
        <v>0</v>
      </c>
      <c r="BH78" s="95">
        <f t="shared" si="8"/>
        <v>0</v>
      </c>
      <c r="BI78" s="21" t="e">
        <f t="shared" si="9"/>
        <v>#N/A</v>
      </c>
    </row>
    <row r="79" spans="1:61" hidden="1" x14ac:dyDescent="0.25">
      <c r="AZ79" s="26">
        <v>31</v>
      </c>
      <c r="BA79" s="24" t="str">
        <f>IFERROR(INDEX('Running Data'!$E$11:$E$2510, MATCH($AZ79, 'Running Data'!$AG$11:$AG$2510, 0)), "")</f>
        <v/>
      </c>
      <c r="BB79" s="95" t="str">
        <f>IFERROR(INDEX('Running Data'!$Z$11:$Z$2510, MATCH($AZ79, 'Running Data'!$AG$11:$AG$2510, 0)), "")</f>
        <v/>
      </c>
      <c r="BC79" s="21" t="str">
        <f>IFERROR(INDEX('Running Data'!$AH$11:$AH$2510, MATCH($AZ79, 'Running Data'!$AG$11:$AG$2510, 0)), "")</f>
        <v/>
      </c>
      <c r="BE79" s="26">
        <f t="shared" si="5"/>
        <v>31</v>
      </c>
      <c r="BF79" s="95">
        <f t="shared" si="6"/>
        <v>0</v>
      </c>
      <c r="BG79" s="95">
        <f t="shared" si="7"/>
        <v>0</v>
      </c>
      <c r="BH79" s="95">
        <f t="shared" si="8"/>
        <v>0</v>
      </c>
      <c r="BI79" s="21" t="e">
        <f t="shared" si="9"/>
        <v>#N/A</v>
      </c>
    </row>
    <row r="80" spans="1:61" hidden="1" x14ac:dyDescent="0.25">
      <c r="AZ80" s="26">
        <v>30</v>
      </c>
      <c r="BA80" s="24" t="str">
        <f>IFERROR(INDEX('Running Data'!$E$11:$E$2510, MATCH($AZ80, 'Running Data'!$AG$11:$AG$2510, 0)), "")</f>
        <v/>
      </c>
      <c r="BB80" s="95" t="str">
        <f>IFERROR(INDEX('Running Data'!$Z$11:$Z$2510, MATCH($AZ80, 'Running Data'!$AG$11:$AG$2510, 0)), "")</f>
        <v/>
      </c>
      <c r="BC80" s="21" t="str">
        <f>IFERROR(INDEX('Running Data'!$AH$11:$AH$2510, MATCH($AZ80, 'Running Data'!$AG$11:$AG$2510, 0)), "")</f>
        <v/>
      </c>
      <c r="BE80" s="26">
        <f t="shared" si="5"/>
        <v>30</v>
      </c>
      <c r="BF80" s="95">
        <f t="shared" si="6"/>
        <v>0</v>
      </c>
      <c r="BG80" s="95">
        <f t="shared" si="7"/>
        <v>0</v>
      </c>
      <c r="BH80" s="95">
        <f t="shared" si="8"/>
        <v>0</v>
      </c>
      <c r="BI80" s="21" t="e">
        <f t="shared" si="9"/>
        <v>#N/A</v>
      </c>
    </row>
    <row r="81" spans="52:61" hidden="1" x14ac:dyDescent="0.25">
      <c r="AZ81" s="26">
        <v>29</v>
      </c>
      <c r="BA81" s="24" t="str">
        <f>IFERROR(INDEX('Running Data'!$E$11:$E$2510, MATCH($AZ81, 'Running Data'!$AG$11:$AG$2510, 0)), "")</f>
        <v/>
      </c>
      <c r="BB81" s="95" t="str">
        <f>IFERROR(INDEX('Running Data'!$Z$11:$Z$2510, MATCH($AZ81, 'Running Data'!$AG$11:$AG$2510, 0)), "")</f>
        <v/>
      </c>
      <c r="BC81" s="21" t="str">
        <f>IFERROR(INDEX('Running Data'!$AH$11:$AH$2510, MATCH($AZ81, 'Running Data'!$AG$11:$AG$2510, 0)), "")</f>
        <v/>
      </c>
      <c r="BE81" s="26">
        <f t="shared" si="5"/>
        <v>29</v>
      </c>
      <c r="BF81" s="95">
        <f t="shared" si="6"/>
        <v>0</v>
      </c>
      <c r="BG81" s="95">
        <f t="shared" si="7"/>
        <v>0</v>
      </c>
      <c r="BH81" s="95">
        <f t="shared" si="8"/>
        <v>0</v>
      </c>
      <c r="BI81" s="21" t="e">
        <f t="shared" si="9"/>
        <v>#N/A</v>
      </c>
    </row>
    <row r="82" spans="52:61" hidden="1" x14ac:dyDescent="0.25">
      <c r="AZ82" s="26">
        <v>28</v>
      </c>
      <c r="BA82" s="24" t="str">
        <f>IFERROR(INDEX('Running Data'!$E$11:$E$2510, MATCH($AZ82, 'Running Data'!$AG$11:$AG$2510, 0)), "")</f>
        <v/>
      </c>
      <c r="BB82" s="95" t="str">
        <f>IFERROR(INDEX('Running Data'!$Z$11:$Z$2510, MATCH($AZ82, 'Running Data'!$AG$11:$AG$2510, 0)), "")</f>
        <v/>
      </c>
      <c r="BC82" s="21" t="str">
        <f>IFERROR(INDEX('Running Data'!$AH$11:$AH$2510, MATCH($AZ82, 'Running Data'!$AG$11:$AG$2510, 0)), "")</f>
        <v/>
      </c>
      <c r="BE82" s="26">
        <f t="shared" si="5"/>
        <v>28</v>
      </c>
      <c r="BF82" s="95">
        <f t="shared" si="6"/>
        <v>0</v>
      </c>
      <c r="BG82" s="95">
        <f t="shared" si="7"/>
        <v>0</v>
      </c>
      <c r="BH82" s="95">
        <f t="shared" si="8"/>
        <v>0</v>
      </c>
      <c r="BI82" s="21" t="e">
        <f t="shared" si="9"/>
        <v>#N/A</v>
      </c>
    </row>
    <row r="83" spans="52:61" hidden="1" x14ac:dyDescent="0.25">
      <c r="AZ83" s="26">
        <v>27</v>
      </c>
      <c r="BA83" s="24" t="str">
        <f>IFERROR(INDEX('Running Data'!$E$11:$E$2510, MATCH($AZ83, 'Running Data'!$AG$11:$AG$2510, 0)), "")</f>
        <v/>
      </c>
      <c r="BB83" s="95" t="str">
        <f>IFERROR(INDEX('Running Data'!$Z$11:$Z$2510, MATCH($AZ83, 'Running Data'!$AG$11:$AG$2510, 0)), "")</f>
        <v/>
      </c>
      <c r="BC83" s="21" t="str">
        <f>IFERROR(INDEX('Running Data'!$AH$11:$AH$2510, MATCH($AZ83, 'Running Data'!$AG$11:$AG$2510, 0)), "")</f>
        <v/>
      </c>
      <c r="BE83" s="26">
        <f t="shared" si="5"/>
        <v>27</v>
      </c>
      <c r="BF83" s="95">
        <f t="shared" si="6"/>
        <v>0</v>
      </c>
      <c r="BG83" s="95">
        <f t="shared" si="7"/>
        <v>0</v>
      </c>
      <c r="BH83" s="95">
        <f t="shared" si="8"/>
        <v>0</v>
      </c>
      <c r="BI83" s="21" t="e">
        <f t="shared" si="9"/>
        <v>#N/A</v>
      </c>
    </row>
    <row r="84" spans="52:61" hidden="1" x14ac:dyDescent="0.25">
      <c r="AZ84" s="26">
        <v>26</v>
      </c>
      <c r="BA84" s="24" t="str">
        <f>IFERROR(INDEX('Running Data'!$E$11:$E$2510, MATCH($AZ84, 'Running Data'!$AG$11:$AG$2510, 0)), "")</f>
        <v/>
      </c>
      <c r="BB84" s="95" t="str">
        <f>IFERROR(INDEX('Running Data'!$Z$11:$Z$2510, MATCH($AZ84, 'Running Data'!$AG$11:$AG$2510, 0)), "")</f>
        <v/>
      </c>
      <c r="BC84" s="21" t="str">
        <f>IFERROR(INDEX('Running Data'!$AH$11:$AH$2510, MATCH($AZ84, 'Running Data'!$AG$11:$AG$2510, 0)), "")</f>
        <v/>
      </c>
      <c r="BE84" s="26">
        <f t="shared" si="5"/>
        <v>26</v>
      </c>
      <c r="BF84" s="95">
        <f t="shared" si="6"/>
        <v>0</v>
      </c>
      <c r="BG84" s="95">
        <f t="shared" si="7"/>
        <v>0</v>
      </c>
      <c r="BH84" s="95">
        <f t="shared" si="8"/>
        <v>0</v>
      </c>
      <c r="BI84" s="21" t="e">
        <f t="shared" si="9"/>
        <v>#N/A</v>
      </c>
    </row>
    <row r="85" spans="52:61" hidden="1" x14ac:dyDescent="0.25">
      <c r="AZ85" s="26">
        <v>25</v>
      </c>
      <c r="BA85" s="24" t="str">
        <f>IFERROR(INDEX('Running Data'!$E$11:$E$2510, MATCH($AZ85, 'Running Data'!$AG$11:$AG$2510, 0)), "")</f>
        <v/>
      </c>
      <c r="BB85" s="95" t="str">
        <f>IFERROR(INDEX('Running Data'!$Z$11:$Z$2510, MATCH($AZ85, 'Running Data'!$AG$11:$AG$2510, 0)), "")</f>
        <v/>
      </c>
      <c r="BC85" s="21" t="str">
        <f>IFERROR(INDEX('Running Data'!$AH$11:$AH$2510, MATCH($AZ85, 'Running Data'!$AG$11:$AG$2510, 0)), "")</f>
        <v/>
      </c>
      <c r="BE85" s="26">
        <f t="shared" si="5"/>
        <v>25</v>
      </c>
      <c r="BF85" s="95">
        <f t="shared" si="6"/>
        <v>0</v>
      </c>
      <c r="BG85" s="95">
        <f t="shared" si="7"/>
        <v>0</v>
      </c>
      <c r="BH85" s="95">
        <f t="shared" si="8"/>
        <v>0</v>
      </c>
      <c r="BI85" s="21" t="e">
        <f t="shared" si="9"/>
        <v>#N/A</v>
      </c>
    </row>
    <row r="86" spans="52:61" hidden="1" x14ac:dyDescent="0.25">
      <c r="AZ86" s="26">
        <v>24</v>
      </c>
      <c r="BA86" s="24" t="str">
        <f>IFERROR(INDEX('Running Data'!$E$11:$E$2510, MATCH($AZ86, 'Running Data'!$AG$11:$AG$2510, 0)), "")</f>
        <v/>
      </c>
      <c r="BB86" s="95" t="str">
        <f>IFERROR(INDEX('Running Data'!$Z$11:$Z$2510, MATCH($AZ86, 'Running Data'!$AG$11:$AG$2510, 0)), "")</f>
        <v/>
      </c>
      <c r="BC86" s="21" t="str">
        <f>IFERROR(INDEX('Running Data'!$AH$11:$AH$2510, MATCH($AZ86, 'Running Data'!$AG$11:$AG$2510, 0)), "")</f>
        <v/>
      </c>
      <c r="BE86" s="26">
        <f t="shared" si="5"/>
        <v>24</v>
      </c>
      <c r="BF86" s="95">
        <f t="shared" si="6"/>
        <v>0</v>
      </c>
      <c r="BG86" s="95">
        <f t="shared" si="7"/>
        <v>0</v>
      </c>
      <c r="BH86" s="95">
        <f t="shared" si="8"/>
        <v>0</v>
      </c>
      <c r="BI86" s="21" t="e">
        <f t="shared" si="9"/>
        <v>#N/A</v>
      </c>
    </row>
    <row r="87" spans="52:61" hidden="1" x14ac:dyDescent="0.25">
      <c r="AZ87" s="26">
        <v>23</v>
      </c>
      <c r="BA87" s="24" t="str">
        <f>IFERROR(INDEX('Running Data'!$E$11:$E$2510, MATCH($AZ87, 'Running Data'!$AG$11:$AG$2510, 0)), "")</f>
        <v/>
      </c>
      <c r="BB87" s="95" t="str">
        <f>IFERROR(INDEX('Running Data'!$Z$11:$Z$2510, MATCH($AZ87, 'Running Data'!$AG$11:$AG$2510, 0)), "")</f>
        <v/>
      </c>
      <c r="BC87" s="21" t="str">
        <f>IFERROR(INDEX('Running Data'!$AH$11:$AH$2510, MATCH($AZ87, 'Running Data'!$AG$11:$AG$2510, 0)), "")</f>
        <v/>
      </c>
      <c r="BE87" s="26">
        <f t="shared" si="5"/>
        <v>23</v>
      </c>
      <c r="BF87" s="95">
        <f t="shared" si="6"/>
        <v>0</v>
      </c>
      <c r="BG87" s="95">
        <f t="shared" si="7"/>
        <v>0</v>
      </c>
      <c r="BH87" s="95">
        <f t="shared" si="8"/>
        <v>0</v>
      </c>
      <c r="BI87" s="21" t="e">
        <f t="shared" si="9"/>
        <v>#N/A</v>
      </c>
    </row>
    <row r="88" spans="52:61" hidden="1" x14ac:dyDescent="0.25">
      <c r="AZ88" s="26">
        <v>22</v>
      </c>
      <c r="BA88" s="24" t="str">
        <f>IFERROR(INDEX('Running Data'!$E$11:$E$2510, MATCH($AZ88, 'Running Data'!$AG$11:$AG$2510, 0)), "")</f>
        <v/>
      </c>
      <c r="BB88" s="95" t="str">
        <f>IFERROR(INDEX('Running Data'!$Z$11:$Z$2510, MATCH($AZ88, 'Running Data'!$AG$11:$AG$2510, 0)), "")</f>
        <v/>
      </c>
      <c r="BC88" s="21" t="str">
        <f>IFERROR(INDEX('Running Data'!$AH$11:$AH$2510, MATCH($AZ88, 'Running Data'!$AG$11:$AG$2510, 0)), "")</f>
        <v/>
      </c>
      <c r="BE88" s="26">
        <f t="shared" si="5"/>
        <v>22</v>
      </c>
      <c r="BF88" s="95">
        <f t="shared" si="6"/>
        <v>0</v>
      </c>
      <c r="BG88" s="95">
        <f t="shared" si="7"/>
        <v>0</v>
      </c>
      <c r="BH88" s="95">
        <f t="shared" si="8"/>
        <v>0</v>
      </c>
      <c r="BI88" s="21" t="e">
        <f t="shared" si="9"/>
        <v>#N/A</v>
      </c>
    </row>
    <row r="89" spans="52:61" hidden="1" x14ac:dyDescent="0.25">
      <c r="AZ89" s="26">
        <v>21</v>
      </c>
      <c r="BA89" s="24" t="str">
        <f>IFERROR(INDEX('Running Data'!$E$11:$E$2510, MATCH($AZ89, 'Running Data'!$AG$11:$AG$2510, 0)), "")</f>
        <v/>
      </c>
      <c r="BB89" s="95" t="str">
        <f>IFERROR(INDEX('Running Data'!$Z$11:$Z$2510, MATCH($AZ89, 'Running Data'!$AG$11:$AG$2510, 0)), "")</f>
        <v/>
      </c>
      <c r="BC89" s="21" t="str">
        <f>IFERROR(INDEX('Running Data'!$AH$11:$AH$2510, MATCH($AZ89, 'Running Data'!$AG$11:$AG$2510, 0)), "")</f>
        <v/>
      </c>
      <c r="BE89" s="26">
        <f t="shared" si="5"/>
        <v>21</v>
      </c>
      <c r="BF89" s="95">
        <f t="shared" si="6"/>
        <v>0</v>
      </c>
      <c r="BG89" s="95">
        <f t="shared" si="7"/>
        <v>0</v>
      </c>
      <c r="BH89" s="95">
        <f t="shared" si="8"/>
        <v>0</v>
      </c>
      <c r="BI89" s="21" t="e">
        <f t="shared" si="9"/>
        <v>#N/A</v>
      </c>
    </row>
    <row r="90" spans="52:61" hidden="1" x14ac:dyDescent="0.25">
      <c r="AZ90" s="26">
        <v>20</v>
      </c>
      <c r="BA90" s="24" t="str">
        <f>IFERROR(INDEX('Running Data'!$E$11:$E$2510, MATCH($AZ90, 'Running Data'!$AG$11:$AG$2510, 0)), "")</f>
        <v/>
      </c>
      <c r="BB90" s="95" t="str">
        <f>IFERROR(INDEX('Running Data'!$Z$11:$Z$2510, MATCH($AZ90, 'Running Data'!$AG$11:$AG$2510, 0)), "")</f>
        <v/>
      </c>
      <c r="BC90" s="21" t="str">
        <f>IFERROR(INDEX('Running Data'!$AH$11:$AH$2510, MATCH($AZ90, 'Running Data'!$AG$11:$AG$2510, 0)), "")</f>
        <v/>
      </c>
      <c r="BE90" s="26">
        <f t="shared" si="5"/>
        <v>20</v>
      </c>
      <c r="BF90" s="95">
        <f t="shared" si="6"/>
        <v>0</v>
      </c>
      <c r="BG90" s="95">
        <f t="shared" si="7"/>
        <v>0</v>
      </c>
      <c r="BH90" s="95">
        <f t="shared" si="8"/>
        <v>0</v>
      </c>
      <c r="BI90" s="21" t="e">
        <f t="shared" si="9"/>
        <v>#N/A</v>
      </c>
    </row>
    <row r="91" spans="52:61" hidden="1" x14ac:dyDescent="0.25">
      <c r="AZ91" s="26">
        <v>19</v>
      </c>
      <c r="BA91" s="24" t="str">
        <f>IFERROR(INDEX('Running Data'!$E$11:$E$2510, MATCH($AZ91, 'Running Data'!$AG$11:$AG$2510, 0)), "")</f>
        <v/>
      </c>
      <c r="BB91" s="95" t="str">
        <f>IFERROR(INDEX('Running Data'!$Z$11:$Z$2510, MATCH($AZ91, 'Running Data'!$AG$11:$AG$2510, 0)), "")</f>
        <v/>
      </c>
      <c r="BC91" s="21" t="str">
        <f>IFERROR(INDEX('Running Data'!$AH$11:$AH$2510, MATCH($AZ91, 'Running Data'!$AG$11:$AG$2510, 0)), "")</f>
        <v/>
      </c>
      <c r="BE91" s="26">
        <f t="shared" si="5"/>
        <v>19</v>
      </c>
      <c r="BF91" s="95">
        <f t="shared" si="6"/>
        <v>0</v>
      </c>
      <c r="BG91" s="95">
        <f t="shared" si="7"/>
        <v>0</v>
      </c>
      <c r="BH91" s="95">
        <f t="shared" si="8"/>
        <v>0</v>
      </c>
      <c r="BI91" s="21" t="e">
        <f t="shared" si="9"/>
        <v>#N/A</v>
      </c>
    </row>
    <row r="92" spans="52:61" hidden="1" x14ac:dyDescent="0.25">
      <c r="AZ92" s="26">
        <v>18</v>
      </c>
      <c r="BA92" s="24" t="str">
        <f>IFERROR(INDEX('Running Data'!$E$11:$E$2510, MATCH($AZ92, 'Running Data'!$AG$11:$AG$2510, 0)), "")</f>
        <v/>
      </c>
      <c r="BB92" s="95" t="str">
        <f>IFERROR(INDEX('Running Data'!$Z$11:$Z$2510, MATCH($AZ92, 'Running Data'!$AG$11:$AG$2510, 0)), "")</f>
        <v/>
      </c>
      <c r="BC92" s="21" t="str">
        <f>IFERROR(INDEX('Running Data'!$AH$11:$AH$2510, MATCH($AZ92, 'Running Data'!$AG$11:$AG$2510, 0)), "")</f>
        <v/>
      </c>
      <c r="BE92" s="26">
        <f t="shared" si="5"/>
        <v>18</v>
      </c>
      <c r="BF92" s="95">
        <f t="shared" si="6"/>
        <v>0</v>
      </c>
      <c r="BG92" s="95">
        <f t="shared" si="7"/>
        <v>0</v>
      </c>
      <c r="BH92" s="95">
        <f t="shared" si="8"/>
        <v>0</v>
      </c>
      <c r="BI92" s="21" t="e">
        <f t="shared" si="9"/>
        <v>#N/A</v>
      </c>
    </row>
    <row r="93" spans="52:61" hidden="1" x14ac:dyDescent="0.25">
      <c r="AZ93" s="26">
        <v>17</v>
      </c>
      <c r="BA93" s="24" t="str">
        <f>IFERROR(INDEX('Running Data'!$E$11:$E$2510, MATCH($AZ93, 'Running Data'!$AG$11:$AG$2510, 0)), "")</f>
        <v/>
      </c>
      <c r="BB93" s="95" t="str">
        <f>IFERROR(INDEX('Running Data'!$Z$11:$Z$2510, MATCH($AZ93, 'Running Data'!$AG$11:$AG$2510, 0)), "")</f>
        <v/>
      </c>
      <c r="BC93" s="21" t="str">
        <f>IFERROR(INDEX('Running Data'!$AH$11:$AH$2510, MATCH($AZ93, 'Running Data'!$AG$11:$AG$2510, 0)), "")</f>
        <v/>
      </c>
      <c r="BE93" s="26">
        <f t="shared" si="5"/>
        <v>17</v>
      </c>
      <c r="BF93" s="95">
        <f t="shared" si="6"/>
        <v>0</v>
      </c>
      <c r="BG93" s="95">
        <f t="shared" si="7"/>
        <v>0</v>
      </c>
      <c r="BH93" s="95">
        <f t="shared" si="8"/>
        <v>0</v>
      </c>
      <c r="BI93" s="21" t="e">
        <f t="shared" si="9"/>
        <v>#N/A</v>
      </c>
    </row>
    <row r="94" spans="52:61" hidden="1" x14ac:dyDescent="0.25">
      <c r="AZ94" s="26">
        <v>16</v>
      </c>
      <c r="BA94" s="24" t="str">
        <f>IFERROR(INDEX('Running Data'!$E$11:$E$2510, MATCH($AZ94, 'Running Data'!$AG$11:$AG$2510, 0)), "")</f>
        <v/>
      </c>
      <c r="BB94" s="95" t="str">
        <f>IFERROR(INDEX('Running Data'!$Z$11:$Z$2510, MATCH($AZ94, 'Running Data'!$AG$11:$AG$2510, 0)), "")</f>
        <v/>
      </c>
      <c r="BC94" s="21" t="str">
        <f>IFERROR(INDEX('Running Data'!$AH$11:$AH$2510, MATCH($AZ94, 'Running Data'!$AG$11:$AG$2510, 0)), "")</f>
        <v/>
      </c>
      <c r="BE94" s="26">
        <f t="shared" si="5"/>
        <v>16</v>
      </c>
      <c r="BF94" s="95">
        <f t="shared" si="6"/>
        <v>0</v>
      </c>
      <c r="BG94" s="95">
        <f t="shared" si="7"/>
        <v>0</v>
      </c>
      <c r="BH94" s="95">
        <f t="shared" si="8"/>
        <v>0</v>
      </c>
      <c r="BI94" s="21" t="e">
        <f t="shared" si="9"/>
        <v>#N/A</v>
      </c>
    </row>
    <row r="95" spans="52:61" hidden="1" x14ac:dyDescent="0.25">
      <c r="AZ95" s="26">
        <v>15</v>
      </c>
      <c r="BA95" s="24" t="str">
        <f>IFERROR(INDEX('Running Data'!$E$11:$E$2510, MATCH($AZ95, 'Running Data'!$AG$11:$AG$2510, 0)), "")</f>
        <v/>
      </c>
      <c r="BB95" s="95" t="str">
        <f>IFERROR(INDEX('Running Data'!$Z$11:$Z$2510, MATCH($AZ95, 'Running Data'!$AG$11:$AG$2510, 0)), "")</f>
        <v/>
      </c>
      <c r="BC95" s="21" t="str">
        <f>IFERROR(INDEX('Running Data'!$AH$11:$AH$2510, MATCH($AZ95, 'Running Data'!$AG$11:$AG$2510, 0)), "")</f>
        <v/>
      </c>
      <c r="BE95" s="26">
        <f t="shared" si="5"/>
        <v>15</v>
      </c>
      <c r="BF95" s="95">
        <f t="shared" si="6"/>
        <v>0</v>
      </c>
      <c r="BG95" s="95">
        <f t="shared" si="7"/>
        <v>0</v>
      </c>
      <c r="BH95" s="95">
        <f t="shared" si="8"/>
        <v>0</v>
      </c>
      <c r="BI95" s="21" t="e">
        <f t="shared" si="9"/>
        <v>#N/A</v>
      </c>
    </row>
    <row r="96" spans="52:61" hidden="1" x14ac:dyDescent="0.25">
      <c r="AZ96" s="26">
        <v>14</v>
      </c>
      <c r="BA96" s="24" t="str">
        <f>IFERROR(INDEX('Running Data'!$E$11:$E$2510, MATCH($AZ96, 'Running Data'!$AG$11:$AG$2510, 0)), "")</f>
        <v/>
      </c>
      <c r="BB96" s="95" t="str">
        <f>IFERROR(INDEX('Running Data'!$Z$11:$Z$2510, MATCH($AZ96, 'Running Data'!$AG$11:$AG$2510, 0)), "")</f>
        <v/>
      </c>
      <c r="BC96" s="21" t="str">
        <f>IFERROR(INDEX('Running Data'!$AH$11:$AH$2510, MATCH($AZ96, 'Running Data'!$AG$11:$AG$2510, 0)), "")</f>
        <v/>
      </c>
      <c r="BE96" s="26">
        <f t="shared" si="5"/>
        <v>14</v>
      </c>
      <c r="BF96" s="95">
        <f t="shared" si="6"/>
        <v>0</v>
      </c>
      <c r="BG96" s="95">
        <f t="shared" si="7"/>
        <v>0</v>
      </c>
      <c r="BH96" s="95">
        <f t="shared" si="8"/>
        <v>0</v>
      </c>
      <c r="BI96" s="21" t="e">
        <f t="shared" si="9"/>
        <v>#N/A</v>
      </c>
    </row>
    <row r="97" spans="52:63" hidden="1" x14ac:dyDescent="0.25">
      <c r="AZ97" s="26">
        <v>13</v>
      </c>
      <c r="BA97" s="24" t="str">
        <f>IFERROR(INDEX('Running Data'!$E$11:$E$2510, MATCH($AZ97, 'Running Data'!$AG$11:$AG$2510, 0)), "")</f>
        <v/>
      </c>
      <c r="BB97" s="95" t="str">
        <f>IFERROR(INDEX('Running Data'!$Z$11:$Z$2510, MATCH($AZ97, 'Running Data'!$AG$11:$AG$2510, 0)), "")</f>
        <v/>
      </c>
      <c r="BC97" s="21" t="str">
        <f>IFERROR(INDEX('Running Data'!$AH$11:$AH$2510, MATCH($AZ97, 'Running Data'!$AG$11:$AG$2510, 0)), "")</f>
        <v/>
      </c>
      <c r="BE97" s="26">
        <f t="shared" si="5"/>
        <v>13</v>
      </c>
      <c r="BF97" s="95">
        <f t="shared" si="6"/>
        <v>0</v>
      </c>
      <c r="BG97" s="95">
        <f t="shared" si="7"/>
        <v>0</v>
      </c>
      <c r="BH97" s="95">
        <f t="shared" si="8"/>
        <v>0</v>
      </c>
      <c r="BI97" s="21" t="e">
        <f t="shared" si="9"/>
        <v>#N/A</v>
      </c>
    </row>
    <row r="98" spans="52:63" hidden="1" x14ac:dyDescent="0.25">
      <c r="AZ98" s="26">
        <v>12</v>
      </c>
      <c r="BA98" s="24" t="str">
        <f>IFERROR(INDEX('Running Data'!$E$11:$E$2510, MATCH($AZ98, 'Running Data'!$AG$11:$AG$2510, 0)), "")</f>
        <v/>
      </c>
      <c r="BB98" s="95" t="str">
        <f>IFERROR(INDEX('Running Data'!$Z$11:$Z$2510, MATCH($AZ98, 'Running Data'!$AG$11:$AG$2510, 0)), "")</f>
        <v/>
      </c>
      <c r="BC98" s="21" t="str">
        <f>IFERROR(INDEX('Running Data'!$AH$11:$AH$2510, MATCH($AZ98, 'Running Data'!$AG$11:$AG$2510, 0)), "")</f>
        <v/>
      </c>
      <c r="BE98" s="26">
        <f t="shared" si="5"/>
        <v>12</v>
      </c>
      <c r="BF98" s="95">
        <f t="shared" si="6"/>
        <v>0</v>
      </c>
      <c r="BG98" s="95">
        <f t="shared" si="7"/>
        <v>0</v>
      </c>
      <c r="BH98" s="95">
        <f t="shared" si="8"/>
        <v>0</v>
      </c>
      <c r="BI98" s="21" t="e">
        <f t="shared" si="9"/>
        <v>#N/A</v>
      </c>
    </row>
    <row r="99" spans="52:63" hidden="1" x14ac:dyDescent="0.25">
      <c r="AZ99" s="26">
        <v>11</v>
      </c>
      <c r="BA99" s="24" t="str">
        <f>IFERROR(INDEX('Running Data'!$E$11:$E$2510, MATCH($AZ99, 'Running Data'!$AG$11:$AG$2510, 0)), "")</f>
        <v/>
      </c>
      <c r="BB99" s="95" t="str">
        <f>IFERROR(INDEX('Running Data'!$Z$11:$Z$2510, MATCH($AZ99, 'Running Data'!$AG$11:$AG$2510, 0)), "")</f>
        <v/>
      </c>
      <c r="BC99" s="21" t="str">
        <f>IFERROR(INDEX('Running Data'!$AH$11:$AH$2510, MATCH($AZ99, 'Running Data'!$AG$11:$AG$2510, 0)), "")</f>
        <v/>
      </c>
      <c r="BE99" s="26">
        <f t="shared" si="5"/>
        <v>11</v>
      </c>
      <c r="BF99" s="95">
        <f t="shared" si="6"/>
        <v>0</v>
      </c>
      <c r="BG99" s="95">
        <f t="shared" si="7"/>
        <v>0</v>
      </c>
      <c r="BH99" s="95">
        <f t="shared" si="8"/>
        <v>0</v>
      </c>
      <c r="BI99" s="21" t="e">
        <f t="shared" si="9"/>
        <v>#N/A</v>
      </c>
    </row>
    <row r="100" spans="52:63" hidden="1" x14ac:dyDescent="0.25">
      <c r="AZ100" s="26">
        <v>10</v>
      </c>
      <c r="BA100" s="24">
        <f>IFERROR(INDEX('Running Data'!$E$11:$E$2510, MATCH($AZ100, 'Running Data'!$AG$11:$AG$2510, 0)), "")</f>
        <v>4.9000000000000004</v>
      </c>
      <c r="BB100" s="95">
        <f>IFERROR(INDEX('Running Data'!$Z$11:$Z$2510, MATCH($AZ100, 'Running Data'!$AG$11:$AG$2510, 0)), "")</f>
        <v>5</v>
      </c>
      <c r="BC100" s="21">
        <f>IFERROR(INDEX('Running Data'!$AH$11:$AH$2510, MATCH($AZ100, 'Running Data'!$AG$11:$AG$2510, 0)), "")</f>
        <v>4.216269841269841E-3</v>
      </c>
      <c r="BE100" s="26">
        <f t="shared" si="5"/>
        <v>10</v>
      </c>
      <c r="BF100" s="95">
        <f t="shared" si="6"/>
        <v>4.9000000000000004</v>
      </c>
      <c r="BG100" s="95">
        <f t="shared" si="7"/>
        <v>9.9999999999999645E-2</v>
      </c>
      <c r="BH100" s="95">
        <f t="shared" si="8"/>
        <v>0</v>
      </c>
      <c r="BI100" s="21">
        <f t="shared" si="9"/>
        <v>4.216269841269841E-3</v>
      </c>
    </row>
    <row r="101" spans="52:63" hidden="1" x14ac:dyDescent="0.25">
      <c r="AZ101" s="26">
        <v>9</v>
      </c>
      <c r="BA101" s="24">
        <f>IFERROR(INDEX('Running Data'!$E$11:$E$2510, MATCH($AZ101, 'Running Data'!$AG$11:$AG$2510, 0)), "")</f>
        <v>5</v>
      </c>
      <c r="BB101" s="95">
        <f>IFERROR(INDEX('Running Data'!$Z$11:$Z$2510, MATCH($AZ101, 'Running Data'!$AG$11:$AG$2510, 0)), "")</f>
        <v>5</v>
      </c>
      <c r="BC101" s="21">
        <f>IFERROR(INDEX('Running Data'!$AH$11:$AH$2510, MATCH($AZ101, 'Running Data'!$AG$11:$AG$2510, 0)), "")</f>
        <v>4.1018518518518513E-3</v>
      </c>
      <c r="BE101" s="26">
        <f t="shared" si="5"/>
        <v>9</v>
      </c>
      <c r="BF101" s="95">
        <f t="shared" si="6"/>
        <v>5</v>
      </c>
      <c r="BG101" s="95">
        <f t="shared" si="7"/>
        <v>0</v>
      </c>
      <c r="BH101" s="95">
        <f t="shared" si="8"/>
        <v>0</v>
      </c>
      <c r="BI101" s="21">
        <f t="shared" si="9"/>
        <v>4.1018518518518513E-3</v>
      </c>
    </row>
    <row r="102" spans="52:63" hidden="1" x14ac:dyDescent="0.25">
      <c r="AZ102" s="26">
        <v>8</v>
      </c>
      <c r="BA102" s="24">
        <f>IFERROR(INDEX('Running Data'!$E$11:$E$2510, MATCH($AZ102, 'Running Data'!$AG$11:$AG$2510, 0)), "")</f>
        <v>4.9000000000000004</v>
      </c>
      <c r="BB102" s="95">
        <f>IFERROR(INDEX('Running Data'!$Z$11:$Z$2510, MATCH($AZ102, 'Running Data'!$AG$11:$AG$2510, 0)), "")</f>
        <v>5</v>
      </c>
      <c r="BC102" s="21">
        <f>IFERROR(INDEX('Running Data'!$AH$11:$AH$2510, MATCH($AZ102, 'Running Data'!$AG$11:$AG$2510, 0)), "")</f>
        <v>4.098167044595616E-3</v>
      </c>
      <c r="BE102" s="26">
        <f t="shared" si="5"/>
        <v>8</v>
      </c>
      <c r="BF102" s="95">
        <f t="shared" si="6"/>
        <v>4.9000000000000004</v>
      </c>
      <c r="BG102" s="95">
        <f t="shared" si="7"/>
        <v>9.9999999999999645E-2</v>
      </c>
      <c r="BH102" s="95">
        <f t="shared" si="8"/>
        <v>0</v>
      </c>
      <c r="BI102" s="21">
        <f t="shared" si="9"/>
        <v>4.098167044595616E-3</v>
      </c>
    </row>
    <row r="103" spans="52:63" hidden="1" x14ac:dyDescent="0.25">
      <c r="AZ103" s="26">
        <v>7</v>
      </c>
      <c r="BA103" s="24">
        <f>IFERROR(INDEX('Running Data'!$E$11:$E$2510, MATCH($AZ103, 'Running Data'!$AG$11:$AG$2510, 0)), "")</f>
        <v>5.0999999999999996</v>
      </c>
      <c r="BB103" s="95">
        <f>IFERROR(INDEX('Running Data'!$Z$11:$Z$2510, MATCH($AZ103, 'Running Data'!$AG$11:$AG$2510, 0)), "")</f>
        <v>5</v>
      </c>
      <c r="BC103" s="21">
        <f>IFERROR(INDEX('Running Data'!$AH$11:$AH$2510, MATCH($AZ103, 'Running Data'!$AG$11:$AG$2510, 0)), "")</f>
        <v>3.9510711692084246E-3</v>
      </c>
      <c r="BE103" s="26">
        <f t="shared" si="5"/>
        <v>7</v>
      </c>
      <c r="BF103" s="95">
        <f t="shared" si="6"/>
        <v>5</v>
      </c>
      <c r="BG103" s="95">
        <f t="shared" si="7"/>
        <v>0</v>
      </c>
      <c r="BH103" s="95">
        <f t="shared" si="8"/>
        <v>9.9999999999999645E-2</v>
      </c>
      <c r="BI103" s="21">
        <f t="shared" si="9"/>
        <v>3.9510711692084246E-3</v>
      </c>
    </row>
    <row r="104" spans="52:63" hidden="1" x14ac:dyDescent="0.25">
      <c r="AZ104" s="26">
        <v>6</v>
      </c>
      <c r="BA104" s="24">
        <f>IFERROR(INDEX('Running Data'!$E$11:$E$2510, MATCH($AZ104, 'Running Data'!$AG$11:$AG$2510, 0)), "")</f>
        <v>10</v>
      </c>
      <c r="BB104" s="95">
        <f>IFERROR(INDEX('Running Data'!$Z$11:$Z$2510, MATCH($AZ104, 'Running Data'!$AG$11:$AG$2510, 0)), "")</f>
        <v>10</v>
      </c>
      <c r="BC104" s="21">
        <f>IFERROR(INDEX('Running Data'!$AH$11:$AH$2510, MATCH($AZ104, 'Running Data'!$AG$11:$AG$2510, 0)), "")</f>
        <v>4.2187499999999994E-3</v>
      </c>
      <c r="BE104" s="26">
        <f t="shared" si="5"/>
        <v>6</v>
      </c>
      <c r="BF104" s="95">
        <f t="shared" si="6"/>
        <v>10</v>
      </c>
      <c r="BG104" s="95">
        <f t="shared" si="7"/>
        <v>0</v>
      </c>
      <c r="BH104" s="95">
        <f t="shared" si="8"/>
        <v>0</v>
      </c>
      <c r="BI104" s="21">
        <f t="shared" si="9"/>
        <v>4.2187499999999994E-3</v>
      </c>
    </row>
    <row r="105" spans="52:63" hidden="1" x14ac:dyDescent="0.25">
      <c r="AZ105" s="26">
        <v>5</v>
      </c>
      <c r="BA105" s="24">
        <f>IFERROR(INDEX('Running Data'!$E$11:$E$2510, MATCH($AZ105, 'Running Data'!$AG$11:$AG$2510, 0)), "")</f>
        <v>10</v>
      </c>
      <c r="BB105" s="95">
        <f>IFERROR(INDEX('Running Data'!$Z$11:$Z$2510, MATCH($AZ105, 'Running Data'!$AG$11:$AG$2510, 0)), "")</f>
        <v>10</v>
      </c>
      <c r="BC105" s="21">
        <f>IFERROR(INDEX('Running Data'!$AH$11:$AH$2510, MATCH($AZ105, 'Running Data'!$AG$11:$AG$2510, 0)), "")</f>
        <v>4.1678240740740747E-3</v>
      </c>
      <c r="BE105" s="26">
        <f t="shared" si="5"/>
        <v>5</v>
      </c>
      <c r="BF105" s="95">
        <f t="shared" si="6"/>
        <v>10</v>
      </c>
      <c r="BG105" s="95">
        <f t="shared" si="7"/>
        <v>0</v>
      </c>
      <c r="BH105" s="95">
        <f t="shared" si="8"/>
        <v>0</v>
      </c>
      <c r="BI105" s="21">
        <f t="shared" si="9"/>
        <v>4.1678240740740747E-3</v>
      </c>
    </row>
    <row r="106" spans="52:63" hidden="1" x14ac:dyDescent="0.25">
      <c r="AZ106" s="26">
        <v>4</v>
      </c>
      <c r="BA106" s="24">
        <f>IFERROR(INDEX('Running Data'!$E$11:$E$2510, MATCH($AZ106, 'Running Data'!$AG$11:$AG$2510, 0)), "")</f>
        <v>10</v>
      </c>
      <c r="BB106" s="95">
        <f>IFERROR(INDEX('Running Data'!$Z$11:$Z$2510, MATCH($AZ106, 'Running Data'!$AG$11:$AG$2510, 0)), "")</f>
        <v>10</v>
      </c>
      <c r="BC106" s="21">
        <f>IFERROR(INDEX('Running Data'!$AH$11:$AH$2510, MATCH($AZ106, 'Running Data'!$AG$11:$AG$2510, 0)), "")</f>
        <v>4.1493055555555554E-3</v>
      </c>
      <c r="BE106" s="26">
        <f t="shared" si="5"/>
        <v>4</v>
      </c>
      <c r="BF106" s="95">
        <f t="shared" si="6"/>
        <v>10</v>
      </c>
      <c r="BG106" s="95">
        <f t="shared" si="7"/>
        <v>0</v>
      </c>
      <c r="BH106" s="95">
        <f t="shared" si="8"/>
        <v>0</v>
      </c>
      <c r="BI106" s="21">
        <f t="shared" si="9"/>
        <v>4.1493055555555554E-3</v>
      </c>
    </row>
    <row r="107" spans="52:63" hidden="1" x14ac:dyDescent="0.25">
      <c r="AZ107" s="26">
        <v>3</v>
      </c>
      <c r="BA107" s="24">
        <f>IFERROR(INDEX('Running Data'!$E$11:$E$2510, MATCH($AZ107, 'Running Data'!$AG$11:$AG$2510, 0)), "")</f>
        <v>10</v>
      </c>
      <c r="BB107" s="95">
        <f>IFERROR(INDEX('Running Data'!$Z$11:$Z$2510, MATCH($AZ107, 'Running Data'!$AG$11:$AG$2510, 0)), "")</f>
        <v>10</v>
      </c>
      <c r="BC107" s="21">
        <f>IFERROR(INDEX('Running Data'!$AH$11:$AH$2510, MATCH($AZ107, 'Running Data'!$AG$11:$AG$2510, 0)), "")</f>
        <v>4.1111111111111114E-3</v>
      </c>
      <c r="BE107" s="26">
        <f t="shared" si="5"/>
        <v>3</v>
      </c>
      <c r="BF107" s="95">
        <f t="shared" si="6"/>
        <v>10</v>
      </c>
      <c r="BG107" s="95">
        <f t="shared" si="7"/>
        <v>0</v>
      </c>
      <c r="BH107" s="95">
        <f t="shared" si="8"/>
        <v>0</v>
      </c>
      <c r="BI107" s="21">
        <f t="shared" si="9"/>
        <v>4.1111111111111114E-3</v>
      </c>
    </row>
    <row r="108" spans="52:63" hidden="1" x14ac:dyDescent="0.25">
      <c r="AZ108" s="26">
        <v>2</v>
      </c>
      <c r="BA108" s="24">
        <f>IFERROR(INDEX('Running Data'!$E$11:$E$2510, MATCH($AZ108, 'Running Data'!$AG$11:$AG$2510, 0)), "")</f>
        <v>10</v>
      </c>
      <c r="BB108" s="95">
        <f>IFERROR(INDEX('Running Data'!$Z$11:$Z$2510, MATCH($AZ108, 'Running Data'!$AG$11:$AG$2510, 0)), "")</f>
        <v>10</v>
      </c>
      <c r="BC108" s="21">
        <f>IFERROR(INDEX('Running Data'!$AH$11:$AH$2510, MATCH($AZ108, 'Running Data'!$AG$11:$AG$2510, 0)), "")</f>
        <v>4.1608796296296298E-3</v>
      </c>
      <c r="BE108" s="26">
        <f t="shared" si="5"/>
        <v>2</v>
      </c>
      <c r="BF108" s="95">
        <f t="shared" si="6"/>
        <v>10</v>
      </c>
      <c r="BG108" s="95">
        <f t="shared" si="7"/>
        <v>0</v>
      </c>
      <c r="BH108" s="95">
        <f t="shared" si="8"/>
        <v>0</v>
      </c>
      <c r="BI108" s="21">
        <f t="shared" si="9"/>
        <v>4.1608796296296298E-3</v>
      </c>
    </row>
    <row r="109" spans="52:63" hidden="1" x14ac:dyDescent="0.25">
      <c r="AZ109" s="16">
        <v>1</v>
      </c>
      <c r="BA109" s="25">
        <f>IFERROR(INDEX('Running Data'!$E$11:$E$2510, MATCH($AZ109, 'Running Data'!$AG$11:$AG$2510, 0)), "")</f>
        <v>10</v>
      </c>
      <c r="BB109" s="96">
        <f>IFERROR(INDEX('Running Data'!$Z$11:$Z$2510, MATCH($AZ109, 'Running Data'!$AG$11:$AG$2510, 0)), "")</f>
        <v>10</v>
      </c>
      <c r="BC109" s="22">
        <f>IFERROR(INDEX('Running Data'!$AH$11:$AH$2510, MATCH($AZ109, 'Running Data'!$AG$11:$AG$2510, 0)), "")</f>
        <v>4.0960648148148145E-3</v>
      </c>
      <c r="BE109" s="16">
        <f t="shared" si="5"/>
        <v>1</v>
      </c>
      <c r="BF109" s="96">
        <f t="shared" si="6"/>
        <v>10</v>
      </c>
      <c r="BG109" s="96">
        <f t="shared" si="7"/>
        <v>0</v>
      </c>
      <c r="BH109" s="96">
        <f t="shared" si="8"/>
        <v>0</v>
      </c>
      <c r="BI109" s="22">
        <f t="shared" si="9"/>
        <v>4.0960648148148145E-3</v>
      </c>
    </row>
    <row r="110" spans="52:63" hidden="1" x14ac:dyDescent="0.25"/>
    <row r="111" spans="52:63" hidden="1" x14ac:dyDescent="0.25"/>
    <row r="112" spans="52:63" hidden="1" x14ac:dyDescent="0.25">
      <c r="BA112" s="27" t="s">
        <v>40</v>
      </c>
      <c r="BB112" s="27" t="s">
        <v>1</v>
      </c>
      <c r="BC112" s="27" t="str">
        <f>_xlfn.CONCAT("Time / ", INDEX('Intro &amp; Setup'!$BZ$8:$BZ$9, MATCH('Intro &amp; Setup'!$AJ$30, 'Intro &amp; Setup'!$BX$8:$BX$9, 0)), "")</f>
        <v>Time / Km</v>
      </c>
      <c r="BE112" s="27" t="s">
        <v>45</v>
      </c>
      <c r="BF112" s="27" t="s">
        <v>1</v>
      </c>
      <c r="BG112" s="27" t="s">
        <v>43</v>
      </c>
      <c r="BH112" s="27" t="s">
        <v>44</v>
      </c>
      <c r="BI112" s="27" t="str">
        <f>$BC$9</f>
        <v>Time / Km</v>
      </c>
      <c r="BK112" s="27" t="s">
        <v>0</v>
      </c>
    </row>
    <row r="113" spans="52:63" hidden="1" x14ac:dyDescent="0.25">
      <c r="AZ113" s="99">
        <v>20</v>
      </c>
      <c r="BA113" s="23" t="str">
        <f>IFERROR(INDEX('Running Data'!$E$11:$E$2510, MATCH($AZ113, 'Running Data'!$AK$11:$AK$2510, 0)), "")</f>
        <v/>
      </c>
      <c r="BB113" s="94" t="str">
        <f>IFERROR(INDEX('Running Data'!$Z$11:$Z$2510, MATCH($AZ113, 'Running Data'!$AK$11:$AK$2510, 0)), "")</f>
        <v/>
      </c>
      <c r="BC113" s="20" t="str">
        <f>IFERROR(INDEX('Running Data'!$AH$11:$AH$2510, MATCH($AZ113, 'Running Data'!$AK$11:$AK$2510, 0)), "")</f>
        <v/>
      </c>
      <c r="BD113" s="102"/>
      <c r="BE113" s="99">
        <f t="shared" ref="BE113:BE122" si="10">AZ113</f>
        <v>20</v>
      </c>
      <c r="BF113" s="23">
        <f t="shared" ref="BF113:BF122" si="11">MIN($BA113:$BB113)</f>
        <v>0</v>
      </c>
      <c r="BG113" s="94">
        <f t="shared" ref="BG113:BG122" si="12">IF(BB113&gt;BA113, BB113-BA113, 0)</f>
        <v>0</v>
      </c>
      <c r="BH113" s="94">
        <f t="shared" ref="BH113:BH122" si="13">IF(BA113&gt;BB113, BA113-BB113, 0)</f>
        <v>0</v>
      </c>
      <c r="BI113" s="20" t="e">
        <f>IF(BC113="", NA(), BC113)</f>
        <v>#N/A</v>
      </c>
      <c r="BK113" s="113" t="str">
        <f>IFERROR(TEXT(INDEX('Running Data'!$D$11:$D$2510, MATCH($AZ113, 'Running Data'!$AK$11:$AK$2510, 0)), "ddd, mmm yyyy"), "")</f>
        <v/>
      </c>
    </row>
    <row r="114" spans="52:63" hidden="1" x14ac:dyDescent="0.25">
      <c r="AZ114" s="104">
        <v>19</v>
      </c>
      <c r="BA114" s="24" t="str">
        <f>IFERROR(INDEX('Running Data'!$E$11:$E$2510, MATCH($AZ114, 'Running Data'!$AK$11:$AK$2510, 0)), "")</f>
        <v/>
      </c>
      <c r="BB114" s="95" t="str">
        <f>IFERROR(INDEX('Running Data'!$Z$11:$Z$2510, MATCH($AZ114, 'Running Data'!$AK$11:$AK$2510, 0)), "")</f>
        <v/>
      </c>
      <c r="BC114" s="21" t="str">
        <f>IFERROR(INDEX('Running Data'!$AH$11:$AH$2510, MATCH($AZ114, 'Running Data'!$AK$11:$AK$2510, 0)), "")</f>
        <v/>
      </c>
      <c r="BD114" s="102"/>
      <c r="BE114" s="104">
        <f t="shared" si="10"/>
        <v>19</v>
      </c>
      <c r="BF114" s="24">
        <f t="shared" si="11"/>
        <v>0</v>
      </c>
      <c r="BG114" s="95">
        <f t="shared" si="12"/>
        <v>0</v>
      </c>
      <c r="BH114" s="95">
        <f t="shared" si="13"/>
        <v>0</v>
      </c>
      <c r="BI114" s="21" t="e">
        <f t="shared" ref="BI114:BI132" si="14">IF(BC114="", NA(), BC114)</f>
        <v>#N/A</v>
      </c>
      <c r="BK114" s="114" t="str">
        <f>IFERROR(TEXT(INDEX('Running Data'!$D$11:$D$2510, MATCH($AZ114, 'Running Data'!$AK$11:$AK$2510, 0)), "ddd, mmm yyyy"), "")</f>
        <v/>
      </c>
    </row>
    <row r="115" spans="52:63" hidden="1" x14ac:dyDescent="0.25">
      <c r="AZ115" s="104">
        <v>18</v>
      </c>
      <c r="BA115" s="24" t="str">
        <f>IFERROR(INDEX('Running Data'!$E$11:$E$2510, MATCH($AZ115, 'Running Data'!$AK$11:$AK$2510, 0)), "")</f>
        <v/>
      </c>
      <c r="BB115" s="95" t="str">
        <f>IFERROR(INDEX('Running Data'!$Z$11:$Z$2510, MATCH($AZ115, 'Running Data'!$AK$11:$AK$2510, 0)), "")</f>
        <v/>
      </c>
      <c r="BC115" s="21" t="str">
        <f>IFERROR(INDEX('Running Data'!$AH$11:$AH$2510, MATCH($AZ115, 'Running Data'!$AK$11:$AK$2510, 0)), "")</f>
        <v/>
      </c>
      <c r="BD115" s="102"/>
      <c r="BE115" s="104">
        <f t="shared" si="10"/>
        <v>18</v>
      </c>
      <c r="BF115" s="24">
        <f t="shared" si="11"/>
        <v>0</v>
      </c>
      <c r="BG115" s="95">
        <f t="shared" si="12"/>
        <v>0</v>
      </c>
      <c r="BH115" s="95">
        <f t="shared" si="13"/>
        <v>0</v>
      </c>
      <c r="BI115" s="21" t="e">
        <f t="shared" si="14"/>
        <v>#N/A</v>
      </c>
      <c r="BK115" s="114" t="str">
        <f>IFERROR(TEXT(INDEX('Running Data'!$D$11:$D$2510, MATCH($AZ115, 'Running Data'!$AK$11:$AK$2510, 0)), "ddd, mmm yyyy"), "")</f>
        <v/>
      </c>
    </row>
    <row r="116" spans="52:63" hidden="1" x14ac:dyDescent="0.25">
      <c r="AZ116" s="104">
        <v>17</v>
      </c>
      <c r="BA116" s="24" t="str">
        <f>IFERROR(INDEX('Running Data'!$E$11:$E$2510, MATCH($AZ116, 'Running Data'!$AK$11:$AK$2510, 0)), "")</f>
        <v/>
      </c>
      <c r="BB116" s="95" t="str">
        <f>IFERROR(INDEX('Running Data'!$Z$11:$Z$2510, MATCH($AZ116, 'Running Data'!$AK$11:$AK$2510, 0)), "")</f>
        <v/>
      </c>
      <c r="BC116" s="21" t="str">
        <f>IFERROR(INDEX('Running Data'!$AH$11:$AH$2510, MATCH($AZ116, 'Running Data'!$AK$11:$AK$2510, 0)), "")</f>
        <v/>
      </c>
      <c r="BD116" s="102"/>
      <c r="BE116" s="104">
        <f t="shared" si="10"/>
        <v>17</v>
      </c>
      <c r="BF116" s="24">
        <f t="shared" si="11"/>
        <v>0</v>
      </c>
      <c r="BG116" s="95">
        <f t="shared" si="12"/>
        <v>0</v>
      </c>
      <c r="BH116" s="95">
        <f t="shared" si="13"/>
        <v>0</v>
      </c>
      <c r="BI116" s="21" t="e">
        <f t="shared" si="14"/>
        <v>#N/A</v>
      </c>
      <c r="BK116" s="114" t="str">
        <f>IFERROR(TEXT(INDEX('Running Data'!$D$11:$D$2510, MATCH($AZ116, 'Running Data'!$AK$11:$AK$2510, 0)), "ddd, mmm yyyy"), "")</f>
        <v/>
      </c>
    </row>
    <row r="117" spans="52:63" hidden="1" x14ac:dyDescent="0.25">
      <c r="AZ117" s="104">
        <v>16</v>
      </c>
      <c r="BA117" s="24" t="str">
        <f>IFERROR(INDEX('Running Data'!$E$11:$E$2510, MATCH($AZ117, 'Running Data'!$AK$11:$AK$2510, 0)), "")</f>
        <v/>
      </c>
      <c r="BB117" s="95" t="str">
        <f>IFERROR(INDEX('Running Data'!$Z$11:$Z$2510, MATCH($AZ117, 'Running Data'!$AK$11:$AK$2510, 0)), "")</f>
        <v/>
      </c>
      <c r="BC117" s="21" t="str">
        <f>IFERROR(INDEX('Running Data'!$AH$11:$AH$2510, MATCH($AZ117, 'Running Data'!$AK$11:$AK$2510, 0)), "")</f>
        <v/>
      </c>
      <c r="BD117" s="102"/>
      <c r="BE117" s="104">
        <f t="shared" si="10"/>
        <v>16</v>
      </c>
      <c r="BF117" s="24">
        <f t="shared" si="11"/>
        <v>0</v>
      </c>
      <c r="BG117" s="95">
        <f t="shared" si="12"/>
        <v>0</v>
      </c>
      <c r="BH117" s="95">
        <f t="shared" si="13"/>
        <v>0</v>
      </c>
      <c r="BI117" s="21" t="e">
        <f t="shared" si="14"/>
        <v>#N/A</v>
      </c>
      <c r="BK117" s="114" t="str">
        <f>IFERROR(TEXT(INDEX('Running Data'!$D$11:$D$2510, MATCH($AZ117, 'Running Data'!$AK$11:$AK$2510, 0)), "ddd, mmm yyyy"), "")</f>
        <v/>
      </c>
    </row>
    <row r="118" spans="52:63" hidden="1" x14ac:dyDescent="0.25">
      <c r="AZ118" s="104">
        <v>15</v>
      </c>
      <c r="BA118" s="24" t="str">
        <f>IFERROR(INDEX('Running Data'!$E$11:$E$2510, MATCH($AZ118, 'Running Data'!$AK$11:$AK$2510, 0)), "")</f>
        <v/>
      </c>
      <c r="BB118" s="95" t="str">
        <f>IFERROR(INDEX('Running Data'!$Z$11:$Z$2510, MATCH($AZ118, 'Running Data'!$AK$11:$AK$2510, 0)), "")</f>
        <v/>
      </c>
      <c r="BC118" s="21" t="str">
        <f>IFERROR(INDEX('Running Data'!$AH$11:$AH$2510, MATCH($AZ118, 'Running Data'!$AK$11:$AK$2510, 0)), "")</f>
        <v/>
      </c>
      <c r="BD118" s="102"/>
      <c r="BE118" s="104">
        <f t="shared" si="10"/>
        <v>15</v>
      </c>
      <c r="BF118" s="24">
        <f t="shared" si="11"/>
        <v>0</v>
      </c>
      <c r="BG118" s="95">
        <f t="shared" si="12"/>
        <v>0</v>
      </c>
      <c r="BH118" s="95">
        <f t="shared" si="13"/>
        <v>0</v>
      </c>
      <c r="BI118" s="21" t="e">
        <f t="shared" si="14"/>
        <v>#N/A</v>
      </c>
      <c r="BK118" s="114" t="str">
        <f>IFERROR(TEXT(INDEX('Running Data'!$D$11:$D$2510, MATCH($AZ118, 'Running Data'!$AK$11:$AK$2510, 0)), "ddd, mmm yyyy"), "")</f>
        <v/>
      </c>
    </row>
    <row r="119" spans="52:63" hidden="1" x14ac:dyDescent="0.25">
      <c r="AZ119" s="104">
        <v>14</v>
      </c>
      <c r="BA119" s="24" t="str">
        <f>IFERROR(INDEX('Running Data'!$E$11:$E$2510, MATCH($AZ119, 'Running Data'!$AK$11:$AK$2510, 0)), "")</f>
        <v/>
      </c>
      <c r="BB119" s="95" t="str">
        <f>IFERROR(INDEX('Running Data'!$Z$11:$Z$2510, MATCH($AZ119, 'Running Data'!$AK$11:$AK$2510, 0)), "")</f>
        <v/>
      </c>
      <c r="BC119" s="21" t="str">
        <f>IFERROR(INDEX('Running Data'!$AH$11:$AH$2510, MATCH($AZ119, 'Running Data'!$AK$11:$AK$2510, 0)), "")</f>
        <v/>
      </c>
      <c r="BD119" s="102"/>
      <c r="BE119" s="104">
        <f t="shared" si="10"/>
        <v>14</v>
      </c>
      <c r="BF119" s="24">
        <f t="shared" si="11"/>
        <v>0</v>
      </c>
      <c r="BG119" s="95">
        <f t="shared" si="12"/>
        <v>0</v>
      </c>
      <c r="BH119" s="95">
        <f t="shared" si="13"/>
        <v>0</v>
      </c>
      <c r="BI119" s="21" t="e">
        <f t="shared" si="14"/>
        <v>#N/A</v>
      </c>
      <c r="BK119" s="114" t="str">
        <f>IFERROR(TEXT(INDEX('Running Data'!$D$11:$D$2510, MATCH($AZ119, 'Running Data'!$AK$11:$AK$2510, 0)), "ddd, mmm yyyy"), "")</f>
        <v/>
      </c>
    </row>
    <row r="120" spans="52:63" hidden="1" x14ac:dyDescent="0.25">
      <c r="AZ120" s="104">
        <v>13</v>
      </c>
      <c r="BA120" s="24" t="str">
        <f>IFERROR(INDEX('Running Data'!$E$11:$E$2510, MATCH($AZ120, 'Running Data'!$AK$11:$AK$2510, 0)), "")</f>
        <v/>
      </c>
      <c r="BB120" s="95" t="str">
        <f>IFERROR(INDEX('Running Data'!$Z$11:$Z$2510, MATCH($AZ120, 'Running Data'!$AK$11:$AK$2510, 0)), "")</f>
        <v/>
      </c>
      <c r="BC120" s="21" t="str">
        <f>IFERROR(INDEX('Running Data'!$AH$11:$AH$2510, MATCH($AZ120, 'Running Data'!$AK$11:$AK$2510, 0)), "")</f>
        <v/>
      </c>
      <c r="BD120" s="102"/>
      <c r="BE120" s="104">
        <f t="shared" si="10"/>
        <v>13</v>
      </c>
      <c r="BF120" s="24">
        <f t="shared" si="11"/>
        <v>0</v>
      </c>
      <c r="BG120" s="95">
        <f t="shared" si="12"/>
        <v>0</v>
      </c>
      <c r="BH120" s="95">
        <f t="shared" si="13"/>
        <v>0</v>
      </c>
      <c r="BI120" s="21" t="e">
        <f t="shared" si="14"/>
        <v>#N/A</v>
      </c>
      <c r="BK120" s="114" t="str">
        <f>IFERROR(TEXT(INDEX('Running Data'!$D$11:$D$2510, MATCH($AZ120, 'Running Data'!$AK$11:$AK$2510, 0)), "ddd, mmm yyyy"), "")</f>
        <v/>
      </c>
    </row>
    <row r="121" spans="52:63" hidden="1" x14ac:dyDescent="0.25">
      <c r="AZ121" s="104">
        <v>12</v>
      </c>
      <c r="BA121" s="24" t="str">
        <f>IFERROR(INDEX('Running Data'!$E$11:$E$2510, MATCH($AZ121, 'Running Data'!$AK$11:$AK$2510, 0)), "")</f>
        <v/>
      </c>
      <c r="BB121" s="95" t="str">
        <f>IFERROR(INDEX('Running Data'!$Z$11:$Z$2510, MATCH($AZ121, 'Running Data'!$AK$11:$AK$2510, 0)), "")</f>
        <v/>
      </c>
      <c r="BC121" s="21" t="str">
        <f>IFERROR(INDEX('Running Data'!$AH$11:$AH$2510, MATCH($AZ121, 'Running Data'!$AK$11:$AK$2510, 0)), "")</f>
        <v/>
      </c>
      <c r="BD121" s="102"/>
      <c r="BE121" s="104">
        <f t="shared" si="10"/>
        <v>12</v>
      </c>
      <c r="BF121" s="24">
        <f t="shared" si="11"/>
        <v>0</v>
      </c>
      <c r="BG121" s="95">
        <f t="shared" si="12"/>
        <v>0</v>
      </c>
      <c r="BH121" s="95">
        <f t="shared" si="13"/>
        <v>0</v>
      </c>
      <c r="BI121" s="21" t="e">
        <f t="shared" si="14"/>
        <v>#N/A</v>
      </c>
      <c r="BK121" s="114" t="str">
        <f>IFERROR(TEXT(INDEX('Running Data'!$D$11:$D$2510, MATCH($AZ121, 'Running Data'!$AK$11:$AK$2510, 0)), "ddd, mmm yyyy"), "")</f>
        <v/>
      </c>
    </row>
    <row r="122" spans="52:63" hidden="1" x14ac:dyDescent="0.25">
      <c r="AZ122" s="104">
        <v>11</v>
      </c>
      <c r="BA122" s="24" t="str">
        <f>IFERROR(INDEX('Running Data'!$E$11:$E$2510, MATCH($AZ122, 'Running Data'!$AK$11:$AK$2510, 0)), "")</f>
        <v/>
      </c>
      <c r="BB122" s="95" t="str">
        <f>IFERROR(INDEX('Running Data'!$Z$11:$Z$2510, MATCH($AZ122, 'Running Data'!$AK$11:$AK$2510, 0)), "")</f>
        <v/>
      </c>
      <c r="BC122" s="21" t="str">
        <f>IFERROR(INDEX('Running Data'!$AH$11:$AH$2510, MATCH($AZ122, 'Running Data'!$AK$11:$AK$2510, 0)), "")</f>
        <v/>
      </c>
      <c r="BD122" s="102"/>
      <c r="BE122" s="104">
        <f t="shared" si="10"/>
        <v>11</v>
      </c>
      <c r="BF122" s="24">
        <f t="shared" si="11"/>
        <v>0</v>
      </c>
      <c r="BG122" s="95">
        <f t="shared" si="12"/>
        <v>0</v>
      </c>
      <c r="BH122" s="95">
        <f t="shared" si="13"/>
        <v>0</v>
      </c>
      <c r="BI122" s="21" t="e">
        <f t="shared" si="14"/>
        <v>#N/A</v>
      </c>
      <c r="BK122" s="114" t="str">
        <f>IFERROR(TEXT(INDEX('Running Data'!$D$11:$D$2510, MATCH($AZ122, 'Running Data'!$AK$11:$AK$2510, 0)), "ddd, mmm yyyy"), "")</f>
        <v/>
      </c>
    </row>
    <row r="123" spans="52:63" hidden="1" x14ac:dyDescent="0.25">
      <c r="AZ123" s="104">
        <v>10</v>
      </c>
      <c r="BA123" s="24" t="str">
        <f>IFERROR(INDEX('Running Data'!$E$11:$E$2510, MATCH($AZ123, 'Running Data'!$AK$11:$AK$2510, 0)), "")</f>
        <v/>
      </c>
      <c r="BB123" s="95" t="str">
        <f>IFERROR(INDEX('Running Data'!$Z$11:$Z$2510, MATCH($AZ123, 'Running Data'!$AK$11:$AK$2510, 0)), "")</f>
        <v/>
      </c>
      <c r="BC123" s="21" t="str">
        <f>IFERROR(INDEX('Running Data'!$AH$11:$AH$2510, MATCH($AZ123, 'Running Data'!$AK$11:$AK$2510, 0)), "")</f>
        <v/>
      </c>
      <c r="BD123" s="102"/>
      <c r="BE123" s="104">
        <f t="shared" ref="BE123:BE132" si="15">AZ123</f>
        <v>10</v>
      </c>
      <c r="BF123" s="24">
        <f>MIN($BA123:$BB123)</f>
        <v>0</v>
      </c>
      <c r="BG123" s="95">
        <f>IF(BB123&gt;BA123, BB123-BA123, 0)</f>
        <v>0</v>
      </c>
      <c r="BH123" s="95">
        <f>IF(BA123&gt;BB123, BA123-BB123, 0)</f>
        <v>0</v>
      </c>
      <c r="BI123" s="21" t="e">
        <f t="shared" si="14"/>
        <v>#N/A</v>
      </c>
      <c r="BK123" s="114" t="str">
        <f>IFERROR(TEXT(INDEX('Running Data'!$D$11:$D$2510, MATCH($AZ123, 'Running Data'!$AK$11:$AK$2510, 0)), "ddd, mmm yyyy"), "")</f>
        <v/>
      </c>
    </row>
    <row r="124" spans="52:63" hidden="1" x14ac:dyDescent="0.25">
      <c r="AZ124" s="104">
        <v>9</v>
      </c>
      <c r="BA124" s="24" t="str">
        <f>IFERROR(INDEX('Running Data'!$E$11:$E$2510, MATCH($AZ124, 'Running Data'!$AK$11:$AK$2510, 0)), "")</f>
        <v/>
      </c>
      <c r="BB124" s="95" t="str">
        <f>IFERROR(INDEX('Running Data'!$Z$11:$Z$2510, MATCH($AZ124, 'Running Data'!$AK$11:$AK$2510, 0)), "")</f>
        <v/>
      </c>
      <c r="BC124" s="21" t="str">
        <f>IFERROR(INDEX('Running Data'!$AH$11:$AH$2510, MATCH($AZ124, 'Running Data'!$AK$11:$AK$2510, 0)), "")</f>
        <v/>
      </c>
      <c r="BD124" s="102"/>
      <c r="BE124" s="104">
        <f t="shared" si="15"/>
        <v>9</v>
      </c>
      <c r="BF124" s="24">
        <f t="shared" ref="BF124:BF132" si="16">MIN($BA124:$BB124)</f>
        <v>0</v>
      </c>
      <c r="BG124" s="95">
        <f t="shared" ref="BG124:BG132" si="17">IF(BB124&gt;BA124, BB124-BA124, 0)</f>
        <v>0</v>
      </c>
      <c r="BH124" s="95">
        <f t="shared" ref="BH124:BH132" si="18">IF(BA124&gt;BB124, BA124-BB124, 0)</f>
        <v>0</v>
      </c>
      <c r="BI124" s="21" t="e">
        <f t="shared" si="14"/>
        <v>#N/A</v>
      </c>
      <c r="BK124" s="114" t="str">
        <f>IFERROR(TEXT(INDEX('Running Data'!$D$11:$D$2510, MATCH($AZ124, 'Running Data'!$AK$11:$AK$2510, 0)), "ddd, mmm yyyy"), "")</f>
        <v/>
      </c>
    </row>
    <row r="125" spans="52:63" hidden="1" x14ac:dyDescent="0.25">
      <c r="AZ125" s="104">
        <v>8</v>
      </c>
      <c r="BA125" s="24" t="str">
        <f>IFERROR(INDEX('Running Data'!$E$11:$E$2510, MATCH($AZ125, 'Running Data'!$AK$11:$AK$2510, 0)), "")</f>
        <v/>
      </c>
      <c r="BB125" s="95" t="str">
        <f>IFERROR(INDEX('Running Data'!$Z$11:$Z$2510, MATCH($AZ125, 'Running Data'!$AK$11:$AK$2510, 0)), "")</f>
        <v/>
      </c>
      <c r="BC125" s="21" t="str">
        <f>IFERROR(INDEX('Running Data'!$AH$11:$AH$2510, MATCH($AZ125, 'Running Data'!$AK$11:$AK$2510, 0)), "")</f>
        <v/>
      </c>
      <c r="BD125" s="102"/>
      <c r="BE125" s="104">
        <f t="shared" si="15"/>
        <v>8</v>
      </c>
      <c r="BF125" s="24">
        <f t="shared" si="16"/>
        <v>0</v>
      </c>
      <c r="BG125" s="95">
        <f t="shared" si="17"/>
        <v>0</v>
      </c>
      <c r="BH125" s="95">
        <f t="shared" si="18"/>
        <v>0</v>
      </c>
      <c r="BI125" s="21" t="e">
        <f t="shared" si="14"/>
        <v>#N/A</v>
      </c>
      <c r="BK125" s="114" t="str">
        <f>IFERROR(TEXT(INDEX('Running Data'!$D$11:$D$2510, MATCH($AZ125, 'Running Data'!$AK$11:$AK$2510, 0)), "ddd, mmm yyyy"), "")</f>
        <v/>
      </c>
    </row>
    <row r="126" spans="52:63" hidden="1" x14ac:dyDescent="0.25">
      <c r="AZ126" s="104">
        <v>7</v>
      </c>
      <c r="BA126" s="24" t="str">
        <f>IFERROR(INDEX('Running Data'!$E$11:$E$2510, MATCH($AZ126, 'Running Data'!$AK$11:$AK$2510, 0)), "")</f>
        <v/>
      </c>
      <c r="BB126" s="95" t="str">
        <f>IFERROR(INDEX('Running Data'!$Z$11:$Z$2510, MATCH($AZ126, 'Running Data'!$AK$11:$AK$2510, 0)), "")</f>
        <v/>
      </c>
      <c r="BC126" s="21" t="str">
        <f>IFERROR(INDEX('Running Data'!$AH$11:$AH$2510, MATCH($AZ126, 'Running Data'!$AK$11:$AK$2510, 0)), "")</f>
        <v/>
      </c>
      <c r="BD126" s="102"/>
      <c r="BE126" s="104">
        <f t="shared" si="15"/>
        <v>7</v>
      </c>
      <c r="BF126" s="24">
        <f t="shared" si="16"/>
        <v>0</v>
      </c>
      <c r="BG126" s="95">
        <f t="shared" si="17"/>
        <v>0</v>
      </c>
      <c r="BH126" s="95">
        <f t="shared" si="18"/>
        <v>0</v>
      </c>
      <c r="BI126" s="21" t="e">
        <f t="shared" si="14"/>
        <v>#N/A</v>
      </c>
      <c r="BK126" s="114" t="str">
        <f>IFERROR(TEXT(INDEX('Running Data'!$D$11:$D$2510, MATCH($AZ126, 'Running Data'!$AK$11:$AK$2510, 0)), "ddd, mmm yyyy"), "")</f>
        <v/>
      </c>
    </row>
    <row r="127" spans="52:63" hidden="1" x14ac:dyDescent="0.25">
      <c r="AZ127" s="104">
        <v>6</v>
      </c>
      <c r="BA127" s="24">
        <f>IFERROR(INDEX('Running Data'!$E$11:$E$2510, MATCH($AZ127, 'Running Data'!$AK$11:$AK$2510, 0)), "")</f>
        <v>10</v>
      </c>
      <c r="BB127" s="95">
        <f>IFERROR(INDEX('Running Data'!$Z$11:$Z$2510, MATCH($AZ127, 'Running Data'!$AK$11:$AK$2510, 0)), "")</f>
        <v>10</v>
      </c>
      <c r="BC127" s="21">
        <f>IFERROR(INDEX('Running Data'!$AH$11:$AH$2510, MATCH($AZ127, 'Running Data'!$AK$11:$AK$2510, 0)), "")</f>
        <v>4.2187499999999994E-3</v>
      </c>
      <c r="BD127" s="102"/>
      <c r="BE127" s="104">
        <f t="shared" si="15"/>
        <v>6</v>
      </c>
      <c r="BF127" s="24">
        <f t="shared" si="16"/>
        <v>10</v>
      </c>
      <c r="BG127" s="95">
        <f t="shared" si="17"/>
        <v>0</v>
      </c>
      <c r="BH127" s="95">
        <f t="shared" si="18"/>
        <v>0</v>
      </c>
      <c r="BI127" s="21">
        <f t="shared" si="14"/>
        <v>4.2187499999999994E-3</v>
      </c>
      <c r="BK127" s="114" t="str">
        <f>IFERROR(TEXT(INDEX('Running Data'!$D$11:$D$2510, MATCH($AZ127, 'Running Data'!$AK$11:$AK$2510, 0)), "ddd, mmm yyyy"), "")</f>
        <v>Fri, Feb 2019</v>
      </c>
    </row>
    <row r="128" spans="52:63" hidden="1" x14ac:dyDescent="0.25">
      <c r="AZ128" s="104">
        <v>5</v>
      </c>
      <c r="BA128" s="24">
        <f>IFERROR(INDEX('Running Data'!$E$11:$E$2510, MATCH($AZ128, 'Running Data'!$AK$11:$AK$2510, 0)), "")</f>
        <v>10</v>
      </c>
      <c r="BB128" s="95">
        <f>IFERROR(INDEX('Running Data'!$Z$11:$Z$2510, MATCH($AZ128, 'Running Data'!$AK$11:$AK$2510, 0)), "")</f>
        <v>10</v>
      </c>
      <c r="BC128" s="21">
        <f>IFERROR(INDEX('Running Data'!$AH$11:$AH$2510, MATCH($AZ128, 'Running Data'!$AK$11:$AK$2510, 0)), "")</f>
        <v>4.1678240740740747E-3</v>
      </c>
      <c r="BD128" s="102"/>
      <c r="BE128" s="104">
        <f t="shared" si="15"/>
        <v>5</v>
      </c>
      <c r="BF128" s="24">
        <f t="shared" si="16"/>
        <v>10</v>
      </c>
      <c r="BG128" s="95">
        <f t="shared" si="17"/>
        <v>0</v>
      </c>
      <c r="BH128" s="95">
        <f t="shared" si="18"/>
        <v>0</v>
      </c>
      <c r="BI128" s="21">
        <f t="shared" si="14"/>
        <v>4.1678240740740747E-3</v>
      </c>
      <c r="BK128" s="114" t="str">
        <f>IFERROR(TEXT(INDEX('Running Data'!$D$11:$D$2510, MATCH($AZ128, 'Running Data'!$AK$11:$AK$2510, 0)), "ddd, mmm yyyy"), "")</f>
        <v>Fri, Feb 2019</v>
      </c>
    </row>
    <row r="129" spans="52:63" hidden="1" x14ac:dyDescent="0.25">
      <c r="AZ129" s="104">
        <v>4</v>
      </c>
      <c r="BA129" s="24">
        <f>IFERROR(INDEX('Running Data'!$E$11:$E$2510, MATCH($AZ129, 'Running Data'!$AK$11:$AK$2510, 0)), "")</f>
        <v>10</v>
      </c>
      <c r="BB129" s="95">
        <f>IFERROR(INDEX('Running Data'!$Z$11:$Z$2510, MATCH($AZ129, 'Running Data'!$AK$11:$AK$2510, 0)), "")</f>
        <v>10</v>
      </c>
      <c r="BC129" s="21">
        <f>IFERROR(INDEX('Running Data'!$AH$11:$AH$2510, MATCH($AZ129, 'Running Data'!$AK$11:$AK$2510, 0)), "")</f>
        <v>4.1493055555555554E-3</v>
      </c>
      <c r="BD129" s="102"/>
      <c r="BE129" s="104">
        <f t="shared" si="15"/>
        <v>4</v>
      </c>
      <c r="BF129" s="24">
        <f t="shared" si="16"/>
        <v>10</v>
      </c>
      <c r="BG129" s="95">
        <f t="shared" si="17"/>
        <v>0</v>
      </c>
      <c r="BH129" s="95">
        <f t="shared" si="18"/>
        <v>0</v>
      </c>
      <c r="BI129" s="21">
        <f t="shared" si="14"/>
        <v>4.1493055555555554E-3</v>
      </c>
      <c r="BK129" s="114" t="str">
        <f>IFERROR(TEXT(INDEX('Running Data'!$D$11:$D$2510, MATCH($AZ129, 'Running Data'!$AK$11:$AK$2510, 0)), "ddd, mmm yyyy"), "")</f>
        <v>Fri, Feb 2019</v>
      </c>
    </row>
    <row r="130" spans="52:63" hidden="1" x14ac:dyDescent="0.25">
      <c r="AZ130" s="104">
        <v>3</v>
      </c>
      <c r="BA130" s="24">
        <f>IFERROR(INDEX('Running Data'!$E$11:$E$2510, MATCH($AZ130, 'Running Data'!$AK$11:$AK$2510, 0)), "")</f>
        <v>10</v>
      </c>
      <c r="BB130" s="95">
        <f>IFERROR(INDEX('Running Data'!$Z$11:$Z$2510, MATCH($AZ130, 'Running Data'!$AK$11:$AK$2510, 0)), "")</f>
        <v>10</v>
      </c>
      <c r="BC130" s="21">
        <f>IFERROR(INDEX('Running Data'!$AH$11:$AH$2510, MATCH($AZ130, 'Running Data'!$AK$11:$AK$2510, 0)), "")</f>
        <v>4.1111111111111114E-3</v>
      </c>
      <c r="BD130" s="102"/>
      <c r="BE130" s="104">
        <f t="shared" si="15"/>
        <v>3</v>
      </c>
      <c r="BF130" s="24">
        <f t="shared" si="16"/>
        <v>10</v>
      </c>
      <c r="BG130" s="95">
        <f t="shared" si="17"/>
        <v>0</v>
      </c>
      <c r="BH130" s="95">
        <f t="shared" si="18"/>
        <v>0</v>
      </c>
      <c r="BI130" s="21">
        <f t="shared" si="14"/>
        <v>4.1111111111111114E-3</v>
      </c>
      <c r="BK130" s="114" t="str">
        <f>IFERROR(TEXT(INDEX('Running Data'!$D$11:$D$2510, MATCH($AZ130, 'Running Data'!$AK$11:$AK$2510, 0)), "ddd, mmm yyyy"), "")</f>
        <v>Fri, Feb 2019</v>
      </c>
    </row>
    <row r="131" spans="52:63" hidden="1" x14ac:dyDescent="0.25">
      <c r="AZ131" s="104">
        <v>2</v>
      </c>
      <c r="BA131" s="24">
        <f>IFERROR(INDEX('Running Data'!$E$11:$E$2510, MATCH($AZ131, 'Running Data'!$AK$11:$AK$2510, 0)), "")</f>
        <v>10</v>
      </c>
      <c r="BB131" s="95">
        <f>IFERROR(INDEX('Running Data'!$Z$11:$Z$2510, MATCH($AZ131, 'Running Data'!$AK$11:$AK$2510, 0)), "")</f>
        <v>10</v>
      </c>
      <c r="BC131" s="21">
        <f>IFERROR(INDEX('Running Data'!$AH$11:$AH$2510, MATCH($AZ131, 'Running Data'!$AK$11:$AK$2510, 0)), "")</f>
        <v>4.1608796296296298E-3</v>
      </c>
      <c r="BD131" s="102"/>
      <c r="BE131" s="104">
        <f t="shared" si="15"/>
        <v>2</v>
      </c>
      <c r="BF131" s="24">
        <f t="shared" si="16"/>
        <v>10</v>
      </c>
      <c r="BG131" s="95">
        <f t="shared" si="17"/>
        <v>0</v>
      </c>
      <c r="BH131" s="95">
        <f t="shared" si="18"/>
        <v>0</v>
      </c>
      <c r="BI131" s="21">
        <f t="shared" si="14"/>
        <v>4.1608796296296298E-3</v>
      </c>
      <c r="BK131" s="114" t="str">
        <f>IFERROR(TEXT(INDEX('Running Data'!$D$11:$D$2510, MATCH($AZ131, 'Running Data'!$AK$11:$AK$2510, 0)), "ddd, mmm yyyy"), "")</f>
        <v>Fri, Mar 2019</v>
      </c>
    </row>
    <row r="132" spans="52:63" hidden="1" x14ac:dyDescent="0.25">
      <c r="AZ132" s="100">
        <v>1</v>
      </c>
      <c r="BA132" s="25">
        <f>IFERROR(INDEX('Running Data'!$E$11:$E$2510, MATCH($AZ132, 'Running Data'!$AK$11:$AK$2510, 0)), "")</f>
        <v>10</v>
      </c>
      <c r="BB132" s="96">
        <f>IFERROR(INDEX('Running Data'!$Z$11:$Z$2510, MATCH($AZ132, 'Running Data'!$AK$11:$AK$2510, 0)), "")</f>
        <v>10</v>
      </c>
      <c r="BC132" s="22">
        <f>IFERROR(INDEX('Running Data'!$AH$11:$AH$2510, MATCH($AZ132, 'Running Data'!$AK$11:$AK$2510, 0)), "")</f>
        <v>4.0960648148148145E-3</v>
      </c>
      <c r="BD132" s="103"/>
      <c r="BE132" s="100">
        <f t="shared" si="15"/>
        <v>1</v>
      </c>
      <c r="BF132" s="25">
        <f t="shared" si="16"/>
        <v>10</v>
      </c>
      <c r="BG132" s="96">
        <f t="shared" si="17"/>
        <v>0</v>
      </c>
      <c r="BH132" s="96">
        <f t="shared" si="18"/>
        <v>0</v>
      </c>
      <c r="BI132" s="22">
        <f t="shared" si="14"/>
        <v>4.0960648148148145E-3</v>
      </c>
      <c r="BK132" s="115" t="str">
        <f>IFERROR(TEXT(INDEX('Running Data'!$D$11:$D$2510, MATCH($AZ132, 'Running Data'!$AK$11:$AK$2510, 0)), "ddd, mmm yyyy"), "")</f>
        <v>Fri, Mar 2019</v>
      </c>
    </row>
  </sheetData>
  <sheetProtection algorithmName="SHA-512" hashValue="+g1TCOmkoIebBJhlKHsgP94yY9cGBe2OQq1Aw0Mo9LARs/k2A7qcKb8QsqCRlVlhcmEE20rk+lViqrG+yvdivA==" saltValue="/Ma27DBzlzyp4++i49kObw==" spinCount="100000" sheet="1" objects="1" scenarios="1"/>
  <mergeCells count="48">
    <mergeCell ref="AF56:AO57"/>
    <mergeCell ref="AP56:AS57"/>
    <mergeCell ref="AF59:AS59"/>
    <mergeCell ref="AF52:AG53"/>
    <mergeCell ref="AH52:AM53"/>
    <mergeCell ref="AN52:AS52"/>
    <mergeCell ref="AN53:AS53"/>
    <mergeCell ref="AF54:AI54"/>
    <mergeCell ref="AJ54:AM54"/>
    <mergeCell ref="AN54:AP54"/>
    <mergeCell ref="AQ54:AS54"/>
    <mergeCell ref="AF48:AG49"/>
    <mergeCell ref="AH48:AM49"/>
    <mergeCell ref="AN48:AS48"/>
    <mergeCell ref="AN49:AS49"/>
    <mergeCell ref="AF50:AI50"/>
    <mergeCell ref="AJ50:AM50"/>
    <mergeCell ref="AN50:AP50"/>
    <mergeCell ref="AQ50:AS50"/>
    <mergeCell ref="AF46:AI46"/>
    <mergeCell ref="AJ46:AM46"/>
    <mergeCell ref="AN46:AP46"/>
    <mergeCell ref="AQ46:AS46"/>
    <mergeCell ref="D38:O38"/>
    <mergeCell ref="R42:AC42"/>
    <mergeCell ref="AF42:AQ42"/>
    <mergeCell ref="AF44:AG45"/>
    <mergeCell ref="AN44:AS44"/>
    <mergeCell ref="AN45:AS45"/>
    <mergeCell ref="AH44:AM45"/>
    <mergeCell ref="D42:O42"/>
    <mergeCell ref="AF38:AQ38"/>
    <mergeCell ref="AL36:AS36"/>
    <mergeCell ref="AL35:AS35"/>
    <mergeCell ref="B35:AI36"/>
    <mergeCell ref="D40:O41"/>
    <mergeCell ref="AF40:AQ41"/>
    <mergeCell ref="R40:AC41"/>
    <mergeCell ref="D39:O39"/>
    <mergeCell ref="R39:AC39"/>
    <mergeCell ref="AF39:AQ39"/>
    <mergeCell ref="AF5:AQ5"/>
    <mergeCell ref="D5:O5"/>
    <mergeCell ref="D6:O7"/>
    <mergeCell ref="B2:AS3"/>
    <mergeCell ref="R6:AC7"/>
    <mergeCell ref="AF6:AQ7"/>
    <mergeCell ref="B4:AS4"/>
  </mergeCells>
  <dataValidations count="1">
    <dataValidation type="list" allowBlank="1" showInputMessage="1" showErrorMessage="1" sqref="AL36:AS36" xr:uid="{6C608730-6315-43F9-B1FA-C661C277C742}">
      <formula1>$BK$3:$BK$58</formula1>
    </dataValidation>
  </dataValidations>
  <pageMargins left="0.7" right="0.7" top="0.75" bottom="0.75" header="0.3" footer="0.3"/>
  <pageSetup paperSize="9" orientation="landscape"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1116550-DBF9-4CD9-98A3-61E70461A3E2}">
  <ds:schemaRefs>
    <ds:schemaRef ds:uri="http://schemas.microsoft.com/sharepoint/v3/contenttype/forms"/>
  </ds:schemaRefs>
</ds:datastoreItem>
</file>

<file path=customXml/itemProps2.xml><?xml version="1.0" encoding="utf-8"?>
<ds:datastoreItem xmlns:ds="http://schemas.openxmlformats.org/officeDocument/2006/customXml" ds:itemID="{CEC19A72-FAC0-4487-8D26-B76CEFF8C853}">
  <ds:schemaRefs>
    <ds:schemaRef ds:uri="0224aa69-f8be-496a-942a-f68b2082be9d"/>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5c22b865-9d05-42be-b306-86f259ab344c"/>
    <ds:schemaRef ds:uri="http://www.w3.org/XML/1998/namespace"/>
  </ds:schemaRefs>
</ds:datastoreItem>
</file>

<file path=customXml/itemProps3.xml><?xml version="1.0" encoding="utf-8"?>
<ds:datastoreItem xmlns:ds="http://schemas.openxmlformats.org/officeDocument/2006/customXml" ds:itemID="{6AFA9FCE-7118-4317-965E-EACD072B2B0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Intro &amp; Setup</vt:lpstr>
      <vt:lpstr>Running Data</vt:lpstr>
      <vt:lpstr>Standard Runs</vt:lpstr>
      <vt:lpstr>Report</vt:lpstr>
      <vt:lpstr>'Running Data'!Print_Area</vt:lpstr>
      <vt:lpstr>'Standard Runs'!Print_Area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2019-05-22T17:57:42Z</dcterms:created>
  <dcterms:modified xsi:type="dcterms:W3CDTF">2019-12-02T22:36:34Z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